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stonehavenassociates.sharepoint.com/sites/Dropbox-PolicyandResearchTeam/Shared Documents/Polling/Client Tables/2030s Prosperity Commission/"/>
    </mc:Choice>
  </mc:AlternateContent>
  <xr:revisionPtr revIDLastSave="129" documentId="11_D617EE3432268F310A1E59622C8CE5A166B24D1A" xr6:coauthVersionLast="47" xr6:coauthVersionMax="47" xr10:uidLastSave="{62560CA5-8FFC-477C-85D1-FE7AB2844BAA}"/>
  <bookViews>
    <workbookView xWindow="-110" yWindow="-110" windowWidth="23260" windowHeight="14860"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107" r:id="rId98"/>
    <sheet name="Table 96" sheetId="108" r:id="rId99"/>
    <sheet name="Table 97" sheetId="109" r:id="rId100"/>
    <sheet name="Table 98" sheetId="110" r:id="rId101"/>
    <sheet name="Table 99" sheetId="111" r:id="rId102"/>
    <sheet name="Table 100" sheetId="112" r:id="rId103"/>
    <sheet name="Table 101" sheetId="113" r:id="rId104"/>
    <sheet name="Table 102" sheetId="114" r:id="rId105"/>
    <sheet name="Table 103" sheetId="115" r:id="rId106"/>
    <sheet name="Table 104" sheetId="116" r:id="rId107"/>
    <sheet name="Table 105" sheetId="117" r:id="rId108"/>
    <sheet name="Table 106" sheetId="118" r:id="rId109"/>
    <sheet name="Table 107" sheetId="119" r:id="rId110"/>
    <sheet name="Table 108" sheetId="120" r:id="rId111"/>
    <sheet name="Table 109" sheetId="121" r:id="rId112"/>
    <sheet name="Table 110" sheetId="122" r:id="rId113"/>
    <sheet name="Table 111" sheetId="123" r:id="rId114"/>
    <sheet name="Table 112" sheetId="124" r:id="rId115"/>
    <sheet name="Table 113" sheetId="125" r:id="rId116"/>
    <sheet name="Table 114" sheetId="126" r:id="rId117"/>
    <sheet name="Table 115" sheetId="127" r:id="rId118"/>
    <sheet name="Table 116" sheetId="128" r:id="rId119"/>
    <sheet name="Table 117" sheetId="129" r:id="rId120"/>
    <sheet name="Table 118" sheetId="130" r:id="rId121"/>
    <sheet name="Table 119" sheetId="131" r:id="rId122"/>
    <sheet name="Table 120" sheetId="132" r:id="rId123"/>
    <sheet name="Table 121" sheetId="133" r:id="rId124"/>
    <sheet name="Table 122" sheetId="134" r:id="rId125"/>
    <sheet name="Table 123" sheetId="135" r:id="rId126"/>
    <sheet name="Table 124" sheetId="136" r:id="rId127"/>
    <sheet name="Table 125" sheetId="137" r:id="rId128"/>
    <sheet name="Table 126" sheetId="138" r:id="rId129"/>
    <sheet name="Table 127" sheetId="139" r:id="rId130"/>
    <sheet name="Table 128" sheetId="140" r:id="rId131"/>
    <sheet name="Table 129" sheetId="141" r:id="rId132"/>
    <sheet name="Table 130" sheetId="142" r:id="rId133"/>
    <sheet name="Table 131" sheetId="143" r:id="rId134"/>
    <sheet name="Table 132" sheetId="144" r:id="rId135"/>
    <sheet name="Table 133" sheetId="145" r:id="rId136"/>
    <sheet name="Table 134" sheetId="146" r:id="rId137"/>
    <sheet name="Table 135" sheetId="147" r:id="rId13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3" i="2" l="1"/>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B24" i="39"/>
  <c r="B16" i="147"/>
  <c r="B17" i="146"/>
  <c r="B17" i="145"/>
  <c r="B17" i="144"/>
  <c r="B17" i="143"/>
  <c r="B17" i="142"/>
  <c r="B17" i="141"/>
  <c r="B17" i="140"/>
  <c r="B17" i="139"/>
  <c r="B17" i="138"/>
  <c r="B17" i="137"/>
  <c r="B19" i="136"/>
  <c r="B19" i="135"/>
  <c r="B19" i="134"/>
  <c r="B19" i="133"/>
  <c r="B19" i="132"/>
  <c r="B19" i="131"/>
  <c r="B18" i="130"/>
  <c r="B18" i="129"/>
  <c r="B18" i="128"/>
  <c r="B18" i="127"/>
  <c r="B18" i="126"/>
  <c r="B18" i="125"/>
  <c r="B18" i="124"/>
  <c r="B18" i="123"/>
  <c r="B18" i="122"/>
  <c r="B16" i="121"/>
  <c r="B17" i="120"/>
  <c r="B17" i="119"/>
  <c r="B17" i="118"/>
  <c r="B42" i="117"/>
  <c r="B18" i="116"/>
  <c r="B19" i="115"/>
  <c r="B19" i="114"/>
  <c r="B19" i="113"/>
  <c r="B19" i="112"/>
  <c r="B19" i="111"/>
  <c r="B19" i="110"/>
  <c r="B19" i="109"/>
  <c r="B19" i="108"/>
  <c r="B19" i="107"/>
  <c r="B16" i="97"/>
  <c r="B16" i="96"/>
  <c r="B17" i="95"/>
  <c r="B16" i="94"/>
  <c r="B17" i="93"/>
  <c r="B26" i="92"/>
  <c r="B17" i="91"/>
  <c r="B18" i="90"/>
  <c r="B18" i="89"/>
  <c r="B18" i="88"/>
  <c r="B18" i="87"/>
  <c r="B18" i="86"/>
  <c r="B17" i="85"/>
  <c r="B19" i="84"/>
  <c r="B19" i="83"/>
  <c r="B19" i="82"/>
  <c r="B19" i="81"/>
  <c r="B19" i="80"/>
  <c r="B19" i="79"/>
  <c r="B19" i="78"/>
  <c r="B19" i="77"/>
  <c r="B19" i="76"/>
  <c r="B19" i="75"/>
  <c r="B19" i="74"/>
  <c r="B19" i="73"/>
  <c r="B18" i="72"/>
  <c r="B18" i="71"/>
  <c r="B18" i="70"/>
  <c r="B18" i="69"/>
  <c r="B18" i="68"/>
  <c r="B32" i="67"/>
  <c r="B25" i="66"/>
  <c r="B25" i="65"/>
  <c r="B25" i="64"/>
  <c r="B25" i="63"/>
  <c r="B25" i="62"/>
  <c r="B25" i="61"/>
  <c r="B25" i="60"/>
  <c r="B25" i="59"/>
  <c r="B32" i="58"/>
  <c r="B32" i="57"/>
  <c r="B32" i="56"/>
  <c r="B32" i="55"/>
  <c r="B32" i="54"/>
  <c r="B32" i="53"/>
  <c r="B32" i="52"/>
  <c r="B16" i="51"/>
  <c r="B21" i="50"/>
  <c r="B17" i="49"/>
  <c r="B21" i="48"/>
  <c r="B18" i="47"/>
  <c r="B21" i="46"/>
  <c r="B21" i="45"/>
  <c r="B24" i="44"/>
  <c r="B24" i="43"/>
  <c r="B24" i="42"/>
  <c r="B24" i="41"/>
  <c r="B24" i="40"/>
  <c r="B24" i="38"/>
  <c r="B24" i="37"/>
  <c r="B24" i="36"/>
  <c r="B19" i="35"/>
  <c r="B19" i="34"/>
  <c r="B19" i="33"/>
  <c r="B19" i="32"/>
  <c r="B19" i="31"/>
  <c r="B19" i="30"/>
  <c r="B19" i="29"/>
  <c r="B19" i="28"/>
  <c r="B19" i="27"/>
  <c r="B19" i="26"/>
  <c r="B15" i="25"/>
  <c r="B15" i="24"/>
  <c r="B15" i="23"/>
  <c r="B15" i="22"/>
  <c r="B15" i="21"/>
  <c r="B15" i="20"/>
  <c r="B15" i="19"/>
  <c r="B15" i="18"/>
  <c r="B19" i="17"/>
  <c r="B19" i="16"/>
  <c r="B19" i="15"/>
  <c r="B19" i="14"/>
  <c r="B19" i="13"/>
  <c r="B19" i="12"/>
  <c r="B19" i="11"/>
  <c r="B19" i="10"/>
  <c r="B19" i="9"/>
  <c r="B19" i="8"/>
  <c r="B19" i="7"/>
  <c r="B19" i="6"/>
  <c r="B19" i="5"/>
  <c r="B19" i="4"/>
  <c r="E143" i="2"/>
  <c r="E142" i="2"/>
  <c r="E141" i="2"/>
  <c r="E140" i="2"/>
  <c r="E139" i="2"/>
  <c r="E138" i="2"/>
  <c r="E137" i="2"/>
  <c r="E136" i="2"/>
  <c r="E135" i="2"/>
  <c r="E134" i="2"/>
  <c r="E133" i="2"/>
  <c r="E132" i="2"/>
  <c r="E131" i="2"/>
  <c r="E130" i="2"/>
  <c r="E129" i="2"/>
  <c r="E128" i="2"/>
  <c r="E126" i="2"/>
  <c r="E125" i="2"/>
  <c r="E124" i="2"/>
  <c r="E123" i="2"/>
  <c r="E122" i="2"/>
  <c r="E121" i="2"/>
  <c r="E120" i="2"/>
  <c r="E119" i="2"/>
  <c r="E117" i="2"/>
  <c r="E116" i="2"/>
  <c r="E115" i="2"/>
  <c r="E114" i="2"/>
  <c r="E113" i="2"/>
  <c r="E112" i="2"/>
  <c r="E111" i="2"/>
  <c r="E110" i="2"/>
  <c r="E109" i="2"/>
  <c r="E108" i="2"/>
  <c r="E107" i="2"/>
  <c r="E106" i="2"/>
  <c r="E105" i="2"/>
  <c r="E104" i="2"/>
  <c r="E103" i="2"/>
  <c r="E102" i="2"/>
  <c r="D102" i="2"/>
  <c r="E101" i="2"/>
  <c r="D101" i="2"/>
  <c r="E100" i="2"/>
  <c r="D100" i="2"/>
  <c r="E99" i="2"/>
  <c r="D99" i="2"/>
  <c r="E98" i="2"/>
  <c r="D98" i="2"/>
  <c r="E97" i="2"/>
  <c r="D97" i="2"/>
  <c r="E96" i="2"/>
  <c r="D96" i="2"/>
  <c r="E95" i="2"/>
  <c r="D95" i="2"/>
  <c r="E94" i="2"/>
  <c r="D94" i="2"/>
  <c r="E93" i="2"/>
  <c r="D93" i="2"/>
  <c r="E92" i="2"/>
  <c r="D92" i="2"/>
  <c r="D91" i="2"/>
  <c r="E90" i="2"/>
  <c r="D90" i="2"/>
  <c r="E89" i="2"/>
  <c r="D89" i="2"/>
  <c r="E88" i="2"/>
  <c r="D88" i="2"/>
  <c r="E87" i="2"/>
  <c r="D87" i="2"/>
  <c r="E86" i="2"/>
  <c r="D86" i="2"/>
  <c r="E85" i="2"/>
  <c r="D85" i="2"/>
  <c r="E84" i="2"/>
  <c r="D84" i="2"/>
  <c r="E83" i="2"/>
  <c r="D83" i="2"/>
  <c r="E82" i="2"/>
  <c r="D82" i="2"/>
  <c r="E81" i="2"/>
  <c r="D81" i="2"/>
  <c r="E80" i="2"/>
  <c r="D80" i="2"/>
  <c r="E79" i="2"/>
  <c r="D79" i="2"/>
  <c r="D78" i="2"/>
  <c r="E77" i="2"/>
  <c r="D77" i="2"/>
  <c r="E76" i="2"/>
  <c r="D76" i="2"/>
  <c r="E75" i="2"/>
  <c r="D75" i="2"/>
  <c r="E74" i="2"/>
  <c r="D74" i="2"/>
  <c r="D73" i="2"/>
  <c r="E72" i="2"/>
  <c r="D72" i="2"/>
  <c r="E71" i="2"/>
  <c r="D71" i="2"/>
  <c r="E70" i="2"/>
  <c r="D70" i="2"/>
  <c r="E69" i="2"/>
  <c r="D69" i="2"/>
  <c r="E68" i="2"/>
  <c r="D68" i="2"/>
  <c r="E67" i="2"/>
  <c r="D67" i="2"/>
  <c r="E66" i="2"/>
  <c r="D66" i="2"/>
  <c r="E65" i="2"/>
  <c r="D65"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D41" i="2"/>
  <c r="E40" i="2"/>
  <c r="D40" i="2"/>
  <c r="E39" i="2"/>
  <c r="D39" i="2"/>
  <c r="E38" i="2"/>
  <c r="D38" i="2"/>
  <c r="E37" i="2"/>
  <c r="D37" i="2"/>
  <c r="E36" i="2"/>
  <c r="D36" i="2"/>
  <c r="E35" i="2"/>
  <c r="D35" i="2"/>
  <c r="E34" i="2"/>
  <c r="D34" i="2"/>
  <c r="E33" i="2"/>
  <c r="D33" i="2"/>
  <c r="E32" i="2"/>
  <c r="D32" i="2"/>
  <c r="D31" i="2"/>
  <c r="E30" i="2"/>
  <c r="D30" i="2"/>
  <c r="E29" i="2"/>
  <c r="D29" i="2"/>
  <c r="E28" i="2"/>
  <c r="D28" i="2"/>
  <c r="E27" i="2"/>
  <c r="D27" i="2"/>
  <c r="E26" i="2"/>
  <c r="D26" i="2"/>
  <c r="E25" i="2"/>
  <c r="D25" i="2"/>
  <c r="E24" i="2"/>
  <c r="D24" i="2"/>
  <c r="D23" i="2"/>
  <c r="E22" i="2"/>
  <c r="D22" i="2"/>
  <c r="E21" i="2"/>
  <c r="D21" i="2"/>
  <c r="E20" i="2"/>
  <c r="D20" i="2"/>
  <c r="D19" i="2"/>
  <c r="E18" i="2"/>
  <c r="D18" i="2"/>
  <c r="E17" i="2"/>
  <c r="D17" i="2"/>
  <c r="E16"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<sst xmlns="http://schemas.openxmlformats.org/spreadsheetml/2006/main" count="12999" uniqueCount="507">
  <si>
    <t>Fieldwork:</t>
  </si>
  <si>
    <t>13th Mar - 15th Mar 2026</t>
  </si>
  <si>
    <t xml:space="preserve">Interview Method: </t>
  </si>
  <si>
    <t>Online Survey</t>
  </si>
  <si>
    <t>Population represented:</t>
  </si>
  <si>
    <t>UK Adults</t>
  </si>
  <si>
    <t>Sample size:</t>
  </si>
  <si>
    <t>Methodology:</t>
  </si>
  <si>
    <t>All results are weighted using Iterative Proportional Fitting, or 'Raking'. The results are NA</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</si>
  <si>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</si>
  <si>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</si>
  <si>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</si>
  <si>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</si>
  <si>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</si>
  <si>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</si>
  <si>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</si>
  <si>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</si>
  <si>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</si>
  <si>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</si>
  <si>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</si>
  <si>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</si>
  <si>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</si>
  <si>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</si>
  <si>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</si>
  <si>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</si>
  <si>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</si>
  <si>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</si>
  <si>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</si>
  <si>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</si>
  <si>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</si>
  <si>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</si>
  <si>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</si>
  <si>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</si>
  <si>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</si>
  <si>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</si>
  <si>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</si>
  <si>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</si>
  <si>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</si>
  <si>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</si>
  <si>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</si>
  <si>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</si>
  <si>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</si>
  <si>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Conservative Party</t>
  </si>
  <si>
    <t>Labour Party</t>
  </si>
  <si>
    <t>Liberal Democrats</t>
  </si>
  <si>
    <t>Reform UK</t>
  </si>
  <si>
    <t>Green Party</t>
  </si>
  <si>
    <t>Labour</t>
  </si>
  <si>
    <t>Conservative</t>
  </si>
  <si>
    <t>The Green Party</t>
  </si>
  <si>
    <t>Don't Know</t>
  </si>
  <si>
    <t>GCSE or equivalent (Scottish National/O Level)</t>
  </si>
  <si>
    <t>A Level or equivalent (GCE/Higher/Advanced Higher)</t>
  </si>
  <si>
    <t>University Undergraduate Degree (BA/BSc)</t>
  </si>
  <si>
    <t>University Postgraduate Degree (MA/MSc/MPhil)</t>
  </si>
  <si>
    <t>Doctorate (PhD/DPHil)</t>
  </si>
  <si>
    <t>No annual income</t>
  </si>
  <si>
    <t>Less than ?10,000</t>
  </si>
  <si>
    <t>?10,000 - ?14,999</t>
  </si>
  <si>
    <t>?15,000 - ?19,999</t>
  </si>
  <si>
    <t>?20,000 - ?24,999</t>
  </si>
  <si>
    <t>?25,000 - ?29,999</t>
  </si>
  <si>
    <t>?30,000 - ?34,999</t>
  </si>
  <si>
    <t>?35,000 - ?39,999</t>
  </si>
  <si>
    <t>?40,000 - ?44,999</t>
  </si>
  <si>
    <t>?45,000 - ?49,999</t>
  </si>
  <si>
    <t>?50,000 - ?59,999</t>
  </si>
  <si>
    <t>?60,000 - ?69,999</t>
  </si>
  <si>
    <t>?70,000 - ?79,999</t>
  </si>
  <si>
    <t>?80,000 - ?89,999</t>
  </si>
  <si>
    <t>?90,000 - ?99,999</t>
  </si>
  <si>
    <t>?100,000 or more</t>
  </si>
  <si>
    <t>Very high</t>
  </si>
  <si>
    <t>High</t>
  </si>
  <si>
    <t>Neutral</t>
  </si>
  <si>
    <t>Low</t>
  </si>
  <si>
    <t>Very low</t>
  </si>
  <si>
    <t>Very comfortable</t>
  </si>
  <si>
    <t>Relatively comfortable</t>
  </si>
  <si>
    <t>Cover essentials</t>
  </si>
  <si>
    <t>Struggle to make ends meet</t>
  </si>
  <si>
    <t>Cannot afford costs</t>
  </si>
  <si>
    <t>5</t>
  </si>
  <si>
    <t>4</t>
  </si>
  <si>
    <t>3</t>
  </si>
  <si>
    <t>2</t>
  </si>
  <si>
    <t>1</t>
  </si>
  <si>
    <t>Yes</t>
  </si>
  <si>
    <t>No</t>
  </si>
  <si>
    <t>Gender</t>
  </si>
  <si>
    <t>Age</t>
  </si>
  <si>
    <t>Social Grade</t>
  </si>
  <si>
    <t>Region</t>
  </si>
  <si>
    <t>2024 Vote</t>
  </si>
  <si>
    <t>Vote Intention</t>
  </si>
  <si>
    <t>Education</t>
  </si>
  <si>
    <t>Income</t>
  </si>
  <si>
    <t>Financial security</t>
  </si>
  <si>
    <t>Financial comfort</t>
  </si>
  <si>
    <t>Optimism quintiles</t>
  </si>
  <si>
    <t>Open to Reform UK</t>
  </si>
  <si>
    <t>Open to Greens</t>
  </si>
  <si>
    <t>Open to Labour</t>
  </si>
  <si>
    <t>Optimistic about future</t>
  </si>
  <si>
    <t xml:space="preserve"> It is silly not to vote in elections</t>
  </si>
  <si>
    <t xml:space="preserve"> If the UK Government disappeared tomorrow it would not really impact my life</t>
  </si>
  <si>
    <t xml:space="preserve"> I feel well represented by at least one political party</t>
  </si>
  <si>
    <t xml:space="preserve"> Politicians only look out for themselves</t>
  </si>
  <si>
    <t xml:space="preserve"> Everyone just votes for who their friends vote for</t>
  </si>
  <si>
    <t xml:space="preserve"> Most political discussions are just talk with no real action</t>
  </si>
  <si>
    <t xml:space="preserve"> It doesn't matter what the public thinks because politicians will do what they want anyway</t>
  </si>
  <si>
    <t xml:space="preserve"> I would one day be interested in going into politics</t>
  </si>
  <si>
    <t xml:space="preserve"> If I am dissatisfied with the Government, it is within my power to change it</t>
  </si>
  <si>
    <t>Strongly agree</t>
  </si>
  <si>
    <t>Somewhat agree</t>
  </si>
  <si>
    <t>Neither agree nor disagree</t>
  </si>
  <si>
    <t>Somewhat disagree</t>
  </si>
  <si>
    <t>Strongly disagree</t>
  </si>
  <si>
    <t>Don't know</t>
  </si>
  <si>
    <t>Grid Summary: To what extent do you agree or disagree with the following statements?</t>
  </si>
  <si>
    <t>Fieldwork: 13th Mar - 16th Mar 2026</t>
  </si>
  <si>
    <t>Weighted by interlocking age &amp; gender, region, and education level to nationally representative proportions</t>
  </si>
  <si>
    <t>BASE: All Respondents</t>
  </si>
  <si>
    <t>To what extent do you agree or disagree with the following statements?: It is silly not to vote in elections</t>
  </si>
  <si>
    <t>To what extent do you agree or disagree with the following statements?: If the UK Government disappeared tomorrow it would not really impact my life</t>
  </si>
  <si>
    <t>To what extent do you agree or disagree with the following statements?: I feel well represented by at least one political party</t>
  </si>
  <si>
    <t>To what extent do you agree or disagree with the following statements?: Politicians only look out for themselves</t>
  </si>
  <si>
    <t>To what extent do you agree or disagree with the following statements?: Everyone just votes for who their friends vote for</t>
  </si>
  <si>
    <t>To what extent do you agree or disagree with the following statements?: Most political discussions are just talk with no real action</t>
  </si>
  <si>
    <t>To what extent do you agree or disagree with the following statements?: It doesn't matter what the public thinks because politicians will do what they want anyway</t>
  </si>
  <si>
    <t>To what extent do you agree or disagree with the following statements?: I would one day be interested in going into politics</t>
  </si>
  <si>
    <t>To what extent do you agree or disagree with the following statements?: If I am dissatisfied with the Government, it is within my power to change it</t>
  </si>
  <si>
    <t xml:space="preserve"> I feel my background (e.g., family, school) has opened doors for me professionally</t>
  </si>
  <si>
    <t xml:space="preserve"> I feel I have to change the way I speak (e.g., my accent or word choice) in professional settings</t>
  </si>
  <si>
    <t xml:space="preserve"> People often seem surprised when they learn about my background (e.g., my school or where I grew up)</t>
  </si>
  <si>
    <t>To what extent do you agree or disagree with the following statements?: I feel my background (e.g., family, school) has opened doors for me professionally</t>
  </si>
  <si>
    <t>To what extent do you agree or disagree with the following statements?: I feel I have to change the way I speak (e.g., my accent or word choice) in professional settings</t>
  </si>
  <si>
    <t>To what extent do you agree or disagree with the following statements?: People often seem surprised when they learn about my background (e.g., my school or where I grew up)</t>
  </si>
  <si>
    <t xml:space="preserve"> I am a member of a private members’ club (e.g. social or professional, not sports/fitness)</t>
  </si>
  <si>
    <t xml:space="preserve"> I tend to buy organic products from the supermarket</t>
  </si>
  <si>
    <t xml:space="preserve"> I have travelled outside of Europe</t>
  </si>
  <si>
    <t xml:space="preserve"> I describe my evening meal as supper</t>
  </si>
  <si>
    <t xml:space="preserve"> I’ve had financial advice from a professional (eg. a financial adviser, accountant)</t>
  </si>
  <si>
    <t xml:space="preserve"> I receive a regular passive income from assets I own (e.g., rental income from a property, dividends from a large portfolio)</t>
  </si>
  <si>
    <t xml:space="preserve"> I currently invest in stocks, shares, or other financial assets (outside of a pension)</t>
  </si>
  <si>
    <t>Grid Summary: Which of the following are true for you?</t>
  </si>
  <si>
    <t>Which of the following are true for you?: I am a member of a private members’ club (e.g. social or professional, not sports/fitness)</t>
  </si>
  <si>
    <t>Which of the following are true for you?: I tend to buy organic products from the supermarket</t>
  </si>
  <si>
    <t>Which of the following are true for you?: I have travelled outside of Europe</t>
  </si>
  <si>
    <t>Which of the following are true for you?: I describe my evening meal as supper</t>
  </si>
  <si>
    <t>Which of the following are true for you?: I’ve had financial advice from a professional (eg. a financial adviser, accountant)</t>
  </si>
  <si>
    <t>Which of the following are true for you?: I receive a regular passive income from assets I own (e.g., rental income from a property, dividends from a large portfolio)</t>
  </si>
  <si>
    <t>Which of the following are true for you?: I currently invest in stocks, shares, or other financial assets (outside of a pension)</t>
  </si>
  <si>
    <t xml:space="preserve"> Travel (e.g. go on holiday)</t>
  </si>
  <si>
    <t xml:space="preserve"> Go shopping on your high street</t>
  </si>
  <si>
    <t xml:space="preserve"> Eat at a restaurant or cafe</t>
  </si>
  <si>
    <t xml:space="preserve"> Visit a local pub or bar</t>
  </si>
  <si>
    <t xml:space="preserve"> See friends or family</t>
  </si>
  <si>
    <t xml:space="preserve"> Spend time outdoors / in nature</t>
  </si>
  <si>
    <t xml:space="preserve"> Attend a community event</t>
  </si>
  <si>
    <t xml:space="preserve"> Visit a National Trust property or heritage site</t>
  </si>
  <si>
    <t xml:space="preserve"> Attend a live play, classical concert, opera or ballet</t>
  </si>
  <si>
    <t>I am able to do this as often as I would like</t>
  </si>
  <si>
    <t>I do this often, but I would like to be able to do this slightly more than I can now</t>
  </si>
  <si>
    <t>I do this occasionally, but I would like to be able to do this much more than I can now</t>
  </si>
  <si>
    <t>I am not able to do this much at all, and would like to be able to</t>
  </si>
  <si>
    <t>N/A - I do not want to do this</t>
  </si>
  <si>
    <t>Don’t know</t>
  </si>
  <si>
    <t>Grid Summary: To what extent are you able to do the following activities as much as you would like?</t>
  </si>
  <si>
    <t>To what extent are you able to do the following activities as much as you would like?: Travel (e.g. go on holiday)</t>
  </si>
  <si>
    <t>To what extent are you able to do the following activities as much as you would like?: Go shopping on your high street</t>
  </si>
  <si>
    <t>To what extent are you able to do the following activities as much as you would like?: Eat at a restaurant or cafe</t>
  </si>
  <si>
    <t>To what extent are you able to do the following activities as much as you would like?: Visit a local pub or bar</t>
  </si>
  <si>
    <t>To what extent are you able to do the following activities as much as you would like?: See friends or family</t>
  </si>
  <si>
    <t>To what extent are you able to do the following activities as much as you would like?: Spend time outdoors / in nature</t>
  </si>
  <si>
    <t>To what extent are you able to do the following activities as much as you would like?: Attend a community event</t>
  </si>
  <si>
    <t>To what extent are you able to do the following activities as much as you would like?: Visit a National Trust property or heritage site</t>
  </si>
  <si>
    <t>To what extent are you able to do the following activities as much as you would like?: Attend a live play, classical concert, opera or ballet</t>
  </si>
  <si>
    <t>Multiple times a day</t>
  </si>
  <si>
    <t>Once a day</t>
  </si>
  <si>
    <t>Multiple times a week</t>
  </si>
  <si>
    <t>Once a week</t>
  </si>
  <si>
    <t>Multiple times a month</t>
  </si>
  <si>
    <t>Once a month</t>
  </si>
  <si>
    <t>Multiple times a year</t>
  </si>
  <si>
    <t>Once a year</t>
  </si>
  <si>
    <t>Less often</t>
  </si>
  <si>
    <t>Never</t>
  </si>
  <si>
    <t>Grid Summary: How often do you do each of the following in your regular life?</t>
  </si>
  <si>
    <t>How often do you do each of the following in your regular life?: Go shopping on your high street</t>
  </si>
  <si>
    <t>How often do you do each of the following in your regular life?: Eat at a restaurant or cafe</t>
  </si>
  <si>
    <t>How often do you do each of the following in your regular life?: Visit a local pub or bar</t>
  </si>
  <si>
    <t>How often do you do each of the following in your regular life?: See friends or family</t>
  </si>
  <si>
    <t>How often do you do each of the following in your regular life?: Spend time outdoors / in nature</t>
  </si>
  <si>
    <t>How often do you do each of the following in your regular life?: Attend a community event</t>
  </si>
  <si>
    <t>How often do you do each of the following in your regular life?: Attend a live play, classical concert, opera or ballet</t>
  </si>
  <si>
    <t>How often do you do each of the following in your regular life?: Visit a National Trust property or heritage site</t>
  </si>
  <si>
    <t>At least once a month</t>
  </si>
  <si>
    <t>Every 2–3 months</t>
  </si>
  <si>
    <t>Once every 6 months</t>
  </si>
  <si>
    <t>Less than once a year</t>
  </si>
  <si>
    <t>Every few years</t>
  </si>
  <si>
    <t>I don’t holiday within the UK</t>
  </si>
  <si>
    <t>Prefer not to say</t>
  </si>
  <si>
    <t xml:space="preserve"> How often do you go on holiday within the UK?</t>
  </si>
  <si>
    <t>I don’t holiday outside the UK</t>
  </si>
  <si>
    <t xml:space="preserve"> How often do you go on holiday outside the UK (e.g. the US, Europe)?</t>
  </si>
  <si>
    <t>I am very comfortable financially</t>
  </si>
  <si>
    <t>I am relatively comfortable financially</t>
  </si>
  <si>
    <t>I do not have money for luxuries but can normally cover the essentials</t>
  </si>
  <si>
    <t>I can only just afford my costs and often struggle to make ends meet</t>
  </si>
  <si>
    <t>I cannot afford my costs and often have to go without essentials like food and heating</t>
  </si>
  <si>
    <t xml:space="preserve"> Which of the following best describes your current situation?</t>
  </si>
  <si>
    <t>Within the last three months (December 2025 / January 2026)</t>
  </si>
  <si>
    <t>Within the last six months</t>
  </si>
  <si>
    <t>Within the last year</t>
  </si>
  <si>
    <t>Within the last eighteen months</t>
  </si>
  <si>
    <t>Within the last two years</t>
  </si>
  <si>
    <t>Not within the last two years</t>
  </si>
  <si>
    <t>N/A - I have never been promoted or given a pay rise</t>
  </si>
  <si>
    <t xml:space="preserve"> When was your last promotion or pay rise?</t>
  </si>
  <si>
    <t>It was higher than inflation (more than a 3% increase in your salary)</t>
  </si>
  <si>
    <t>It was in line with inflation (about a 3% increase in your salary)</t>
  </si>
  <si>
    <t>It was below inflation (less than a 3% increase in your salary)</t>
  </si>
  <si>
    <t>Don’t know / can’t remember</t>
  </si>
  <si>
    <t xml:space="preserve"> Thinking about your most recent promotion or pay rise, which of the following best applies to you?</t>
  </si>
  <si>
    <t>Within the next three months</t>
  </si>
  <si>
    <t>Within the next six months</t>
  </si>
  <si>
    <t>Within the next year</t>
  </si>
  <si>
    <t>Within the next eighteen months</t>
  </si>
  <si>
    <t>Within the next two years</t>
  </si>
  <si>
    <t>Not within the next two years</t>
  </si>
  <si>
    <t>N/A - I do not expect to be promoted or given a pay rise at any point</t>
  </si>
  <si>
    <t xml:space="preserve"> And if you had to guess, when would you expect your next promotion or pay rise?  </t>
  </si>
  <si>
    <t>Pay rises generally fall behind inflation</t>
  </si>
  <si>
    <t>Pay rises generally keep pace with inflation</t>
  </si>
  <si>
    <t xml:space="preserve"> Which of the following comes closest to you? </t>
  </si>
  <si>
    <t>The US</t>
  </si>
  <si>
    <t>China</t>
  </si>
  <si>
    <t>Japan</t>
  </si>
  <si>
    <t>The UAE</t>
  </si>
  <si>
    <t>Germany</t>
  </si>
  <si>
    <t>The UK</t>
  </si>
  <si>
    <t>Norway</t>
  </si>
  <si>
    <t>Singapore</t>
  </si>
  <si>
    <t>Australia</t>
  </si>
  <si>
    <t>Canada</t>
  </si>
  <si>
    <t>India</t>
  </si>
  <si>
    <t>France</t>
  </si>
  <si>
    <t>Russia</t>
  </si>
  <si>
    <t>Italy</t>
  </si>
  <si>
    <t>Brazil</t>
  </si>
  <si>
    <t>South Africa</t>
  </si>
  <si>
    <t>None of the above</t>
  </si>
  <si>
    <t>Other (please specify)</t>
  </si>
  <si>
    <t>In your view, which of the following countries have the strongest economy? Select up to three of the following</t>
  </si>
  <si>
    <t>In your view, which of the following countries have the economy which is growing the most? Select up to three of the following</t>
  </si>
  <si>
    <t>In your view, which of the following countries are the best to start a business in? Select up to three of the following</t>
  </si>
  <si>
    <t>In your view, which of the following countries would be best to be a young person starting a career in? Select up to three of the following</t>
  </si>
  <si>
    <t>In your view, which of the following countries would offer the best education? Select up to three of the following</t>
  </si>
  <si>
    <t>In your view, which of the following countries have the happiest people? Select up to three of the following</t>
  </si>
  <si>
    <t>In your view, which of the following countries would be the best places to live? Select up to three of the following</t>
  </si>
  <si>
    <t xml:space="preserve"> I felt happy</t>
  </si>
  <si>
    <t xml:space="preserve"> I felt worried about money</t>
  </si>
  <si>
    <t xml:space="preserve"> I felt stressed about work</t>
  </si>
  <si>
    <t xml:space="preserve"> I felt hopeless</t>
  </si>
  <si>
    <t xml:space="preserve"> I felt lonely</t>
  </si>
  <si>
    <t xml:space="preserve"> I felt relaxed</t>
  </si>
  <si>
    <t xml:space="preserve"> I felt satisfied</t>
  </si>
  <si>
    <t>0 - Not at all</t>
  </si>
  <si>
    <t>6</t>
  </si>
  <si>
    <t>7</t>
  </si>
  <si>
    <t>8</t>
  </si>
  <si>
    <t>9</t>
  </si>
  <si>
    <t>10 - All the time</t>
  </si>
  <si>
    <t>Grid Summary: Below is a list of some of the ways you may have felt yesterday. Please rate from 0 to 10, where 0 means  you did not experience the feeling “at all” yesterday while 10 means you experienced the feeling “all of the time” yesterday.</t>
  </si>
  <si>
    <t>Below is a list of some of the ways you may have felt yesterday. Please rate from 0 to 10, where 0 means  you did not experience the feeling “at all” yesterday while 10 means you experienced the feeling “all of the time” yesterday.: I felt happy</t>
  </si>
  <si>
    <t>Below is a list of some of the ways you may have felt yesterday. Please rate from 0 to 10, where 0 means  you did not experience the feeling “at all” yesterday while 10 means you experienced the feeling “all of the time” yesterday.: I felt worried about money</t>
  </si>
  <si>
    <t>Below is a list of some of the ways you may have felt yesterday. Please rate from 0 to 10, where 0 means  you did not experience the feeling “at all” yesterday while 10 means you experienced the feeling “all of the time” yesterday.: I felt stressed about work</t>
  </si>
  <si>
    <t>BASE: Question randomly assigned to respondents</t>
  </si>
  <si>
    <t>Below is a list of some of the ways you may have felt yesterday. Please rate from 0 to 10, where 0 means  you did not experience the feeling “at all” yesterday while 10 means you experienced the feeling “all of the time” yesterday.: I felt hopeless</t>
  </si>
  <si>
    <t>Below is a list of some of the ways you may have felt yesterday. Please rate from 0 to 10, where 0 means  you did not experience the feeling “at all” yesterday while 10 means you experienced the feeling “all of the time” yesterday.: I felt lonely</t>
  </si>
  <si>
    <t>Below is a list of some of the ways you may have felt yesterday. Please rate from 0 to 10, where 0 means  you did not experience the feeling “at all” yesterday while 10 means you experienced the feeling “all of the time” yesterday.: I felt relaxed</t>
  </si>
  <si>
    <t>Below is a list of some of the ways you may have felt yesterday. Please rate from 0 to 10, where 0 means  you did not experience the feeling “at all” yesterday while 10 means you experienced the feeling “all of the time” yesterday.: I felt satisfied</t>
  </si>
  <si>
    <t>Poor quality of the roads</t>
  </si>
  <si>
    <t>Crime and anti-social behaviour</t>
  </si>
  <si>
    <t>Lack of good jobs and employment</t>
  </si>
  <si>
    <t>Lack of availability and affordability of housing</t>
  </si>
  <si>
    <t>Not enough opportunities for young people</t>
  </si>
  <si>
    <t>High quality shops and businesses closing down</t>
  </si>
  <si>
    <t>Too much litter, dog poo, fly-tipping or generally unclean streets</t>
  </si>
  <si>
    <t>Poor quality and availability of local healthcare</t>
  </si>
  <si>
    <t>Low quality shops and businesses opening up</t>
  </si>
  <si>
    <t>Too many new houses being built</t>
  </si>
  <si>
    <t>Too many people sleeping rough</t>
  </si>
  <si>
    <t>Poor quality and affordability of public transport</t>
  </si>
  <si>
    <t>Lack of local leadership</t>
  </si>
  <si>
    <t>Poor quality of education and schools</t>
  </si>
  <si>
    <t>Not enough infrastructure (e.g. new roads, bridges, reservoirs) being built</t>
  </si>
  <si>
    <t>Poor access to and quality of nature / green spaces</t>
  </si>
  <si>
    <t>Weather events, such as floods and water shortages</t>
  </si>
  <si>
    <t>Which of the following do you think are the most important issues facing your local area at this time? Please select up to three of the following </t>
  </si>
  <si>
    <t xml:space="preserve"> I feel very unsafe walking alone at night|I feel very safe walking alone at night</t>
  </si>
  <si>
    <t xml:space="preserve"> My area is not well looked after|My area is very well looked after</t>
  </si>
  <si>
    <t xml:space="preserve"> Shops on my high street are closing down|Shops on my high street are opening up</t>
  </si>
  <si>
    <t xml:space="preserve"> I rarely chat to my neighbours|I regularly chat to my neighbours</t>
  </si>
  <si>
    <t>-2</t>
  </si>
  <si>
    <t>-1</t>
  </si>
  <si>
    <t>0</t>
  </si>
  <si>
    <t>Grid Summary: Thinking about your local area, which of the following comes closest to your view? If you’re unsure, please select the middle option. </t>
  </si>
  <si>
    <t>Thinking about your local area, which of the following comes closest to your view? If you’re unsure, please select the middle option. : I feel very unsafe walking alone at night|I feel very safe walking alone at night</t>
  </si>
  <si>
    <t>Thinking about your local area, which of the following comes closest to your view? If you’re unsure, please select the middle option. : My area is not well looked after|My area is very well looked after</t>
  </si>
  <si>
    <t>Thinking about your local area, which of the following comes closest to your view? If you’re unsure, please select the middle option. : Shops on my high street are closing down|Shops on my high street are opening up</t>
  </si>
  <si>
    <t>Thinking about your local area, which of the following comes closest to your view? If you’re unsure, please select the middle option. : I rarely chat to my neighbours|I regularly chat to my neighbours</t>
  </si>
  <si>
    <t xml:space="preserve"> Living standards</t>
  </si>
  <si>
    <t xml:space="preserve"> Political division in the UK</t>
  </si>
  <si>
    <t xml:space="preserve"> Your local high street</t>
  </si>
  <si>
    <t xml:space="preserve"> The cost of living</t>
  </si>
  <si>
    <t xml:space="preserve"> Climate change</t>
  </si>
  <si>
    <t xml:space="preserve"> Crime</t>
  </si>
  <si>
    <t xml:space="preserve"> Your personal finances</t>
  </si>
  <si>
    <t xml:space="preserve"> The state of the economy</t>
  </si>
  <si>
    <t xml:space="preserve"> The NHS</t>
  </si>
  <si>
    <t xml:space="preserve"> Quality of education</t>
  </si>
  <si>
    <t xml:space="preserve"> Illegal immigration</t>
  </si>
  <si>
    <t>Will get much better</t>
  </si>
  <si>
    <t>Will get better</t>
  </si>
  <si>
    <t>Will stay the same</t>
  </si>
  <si>
    <t>Will get worse</t>
  </si>
  <si>
    <t>Will get much worse</t>
  </si>
  <si>
    <t>Grid Summary: Thinking about the 2030s, how do you expect the following to get better or worse?</t>
  </si>
  <si>
    <t>Thinking about the 2030s, how do you expect the following to get better or worse?: Living standards</t>
  </si>
  <si>
    <t>Thinking about the 2030s, how do you expect the following to get better or worse?: Political division in the UK</t>
  </si>
  <si>
    <t>Thinking about the 2030s, how do you expect the following to get better or worse?: Your local high street</t>
  </si>
  <si>
    <t>Thinking about the 2030s, how do you expect the following to get better or worse?: The cost of living</t>
  </si>
  <si>
    <t>Thinking about the 2030s, how do you expect the following to get better or worse?: Climate change</t>
  </si>
  <si>
    <t>Thinking about the 2030s, how do you expect the following to get better or worse?: Crime</t>
  </si>
  <si>
    <t>Thinking about the 2030s, how do you expect the following to get better or worse?: Your personal finances</t>
  </si>
  <si>
    <t>Thinking about the 2030s, how do you expect the following to get better or worse?: The state of the economy</t>
  </si>
  <si>
    <t>Thinking about the 2030s, how do you expect the following to get better or worse?: The NHS</t>
  </si>
  <si>
    <t>Thinking about the 2030s, how do you expect the following to get better or worse?: Quality of education</t>
  </si>
  <si>
    <t>Thinking about the 2030s, how do you expect the following to get better or worse?: Illegal immigration</t>
  </si>
  <si>
    <t>The UK’s best days are behind it</t>
  </si>
  <si>
    <t>Things in the UK could improve, but it will be difficult</t>
  </si>
  <si>
    <t>The UK’s best days are ahead</t>
  </si>
  <si>
    <t xml:space="preserve"> Which of the following comes closest to your view?</t>
  </si>
  <si>
    <t xml:space="preserve"> The problems we have in the UK are solvable|The problems we have in the UK will never be solved</t>
  </si>
  <si>
    <t xml:space="preserve"> As a country, we are heading in the right direction|As a country, we are heading in the wrong direction</t>
  </si>
  <si>
    <t xml:space="preserve"> The world is becoming a safer place|The world is becoming a more dangerous place</t>
  </si>
  <si>
    <t xml:space="preserve"> The government has my best interests at heart|The government does not have my best interests at heart</t>
  </si>
  <si>
    <t>Grid Summary: Which of the following comes closest to your view? </t>
  </si>
  <si>
    <t>Which of the following comes closest to your view? : The problems we have in the UK are solvable|The problems we have in the UK will never be solved</t>
  </si>
  <si>
    <t>Which of the following comes closest to your view? : As a country, we are heading in the right direction|As a country, we are heading in the wrong direction</t>
  </si>
  <si>
    <t>Which of the following comes closest to your view? : The world is becoming a safer place|The world is becoming a more dangerous place</t>
  </si>
  <si>
    <t>Which of the following comes closest to your view? : The government has my best interests at heart|The government does not have my best interests at heart</t>
  </si>
  <si>
    <t>The UK government is improving my life</t>
  </si>
  <si>
    <t>The UK government could improve my life if they tried to, but are choosing not to</t>
  </si>
  <si>
    <t>The UK government could not improve my life, even if they tried to</t>
  </si>
  <si>
    <t>Don’t Know</t>
  </si>
  <si>
    <t>Lower energy bills (e.g. gas and electricity)</t>
  </si>
  <si>
    <t>More affordable food and everyday essentials</t>
  </si>
  <si>
    <t>Action to reduce inflation / the cost of living</t>
  </si>
  <si>
    <t>Better quality public services (e.g. the NHS, police, schools)</t>
  </si>
  <si>
    <t>Lower taxes (e.g. VAT, council tax, income tax)</t>
  </si>
  <si>
    <t>Lower housing costs (e.g. rent or mortgage payments)</t>
  </si>
  <si>
    <t>An increase in your take-home pay</t>
  </si>
  <si>
    <t>Improved job opportunities and job security in your area</t>
  </si>
  <si>
    <t>More support for people on low incomes or benefits</t>
  </si>
  <si>
    <t>Better public transport in your area</t>
  </si>
  <si>
    <t>More affordable childcare</t>
  </si>
  <si>
    <t>Thinking about the future, which of the following do you think would have the most significant  positive impact on your life, if any?Select up to three</t>
  </si>
  <si>
    <t>For things to get better in the UK, everyone will need to make sacrifices (e.g paying more tax, higher bills)</t>
  </si>
  <si>
    <t>For things to get better in the UK, some people (e.g. higher earners, businesses) will need to make sacrifices (e.g paying more tax, higher bills)</t>
  </si>
  <si>
    <t>Things can get better in the UK without anyone having to make sacrifices (e.g paying more tax, higher bills)</t>
  </si>
  <si>
    <t xml:space="preserve"> Which of the following comes closest to your view?  </t>
  </si>
  <si>
    <t>The government wastes public funds</t>
  </si>
  <si>
    <t>The government spends public funds responsibly</t>
  </si>
  <si>
    <t>Cut spending on public services</t>
  </si>
  <si>
    <t>Raise income taxes for everyone</t>
  </si>
  <si>
    <t>Increase government borrowing</t>
  </si>
  <si>
    <t xml:space="preserve"> If the government had to come up with additional money, which would you prefer?</t>
  </si>
  <si>
    <t xml:space="preserve"> If you really had to choose, which would you prefer?</t>
  </si>
  <si>
    <t>BASE: Question displayed when the  Question "If the government had to come up with additional money, which would you prefer?" is one of the following answers ("Donâ€™t know")</t>
  </si>
  <si>
    <t>When the government wants to do something, they tend to be able to find the money for it without negatively impacting people like me</t>
  </si>
  <si>
    <t>When the government wants to do something, it generally can only do so by costing people like me</t>
  </si>
  <si>
    <t>Strongly support</t>
  </si>
  <si>
    <t>Somewhat support</t>
  </si>
  <si>
    <t>Neither support nor oppose</t>
  </si>
  <si>
    <t>Somewhat oppose</t>
  </si>
  <si>
    <t>Strongly oppose</t>
  </si>
  <si>
    <t xml:space="preserve"> Please read each of the following statements carefully. To what extent would you support or oppose the government cutting welfare spending if it would help boost economic growth in the UK?</t>
  </si>
  <si>
    <t xml:space="preserve"> Please read each of the following statements carefully. To what extent would you support or oppose NHS waiting times staying as they are if it would help boost economic growth in the UK?</t>
  </si>
  <si>
    <t xml:space="preserve"> Please read each of the following statements carefully. To what extent would you support or oppose the government offering tax breaks to businesses if it would help boost economic growth in the UK?</t>
  </si>
  <si>
    <t xml:space="preserve"> Please read each of the following statements carefully. To what extent would you support or oppose building on green areas if it would help boost economic growth in the UK?</t>
  </si>
  <si>
    <t xml:space="preserve"> Please read each of the following statements carefully. To what extent would you support or oppose increasing the state pension age if it would help boost economic growth in the UK?</t>
  </si>
  <si>
    <t xml:space="preserve"> Please read each of the following statements carefully. To what extent would you support or oppose the government increasing the amount of income tax you pay if it would help boost economic growth in the UK?</t>
  </si>
  <si>
    <t xml:space="preserve"> Please read each of the following statements carefully. To what extent would you support or oppose government investment in oil and gas drilling in the North Sea if it would help boost economic growth in the UK?</t>
  </si>
  <si>
    <t xml:space="preserve"> Please read each of the following statements carefully. To what extent would you support or oppose government slowing down the energy transition if it would help boost economic growth in the UK?</t>
  </si>
  <si>
    <t xml:space="preserve"> Please read each of the following statements carefully. To what extent would you support or oppose the government investing in renewable energy sources such as offshore wind if it would help boost economic growth in the UK?</t>
  </si>
  <si>
    <t>Yes, I had heard of this and could definitely explain it to someone else</t>
  </si>
  <si>
    <t>Yes, I had heard of this and could probably explain it to someone else</t>
  </si>
  <si>
    <t>Yes, I had heard of this but could not explain it to someone else</t>
  </si>
  <si>
    <t>No, I had not heard of this before today</t>
  </si>
  <si>
    <t xml:space="preserve"> Had you heard of the phrase ‘economic growth’ before today?</t>
  </si>
  <si>
    <t>Your energy bills were affordable</t>
  </si>
  <si>
    <t>The UK’s GDP was increasing</t>
  </si>
  <si>
    <t>Your wages rose faster than your costs</t>
  </si>
  <si>
    <t>Job creation was increasing</t>
  </si>
  <si>
    <t>Your weekly food shop was affordable</t>
  </si>
  <si>
    <t>The government released statistics that the economy was growing</t>
  </si>
  <si>
    <t>You were able to save more every month</t>
  </si>
  <si>
    <t>You were able to get a healthcare appointment more quickly</t>
  </si>
  <si>
    <t>More things were made in the UK</t>
  </si>
  <si>
    <t>Fewer people were homeless</t>
  </si>
  <si>
    <t>It was easier to get on the housing ladder</t>
  </si>
  <si>
    <t>Young people were in good jobs</t>
  </si>
  <si>
    <t>More renewable energy was being generated in the UK</t>
  </si>
  <si>
    <t>You saw more shops on your high street that you would actually like to go into</t>
  </si>
  <si>
    <t>There was less crime and antisocial behaviour in your area</t>
  </si>
  <si>
    <t>Public transport was better and more affordable</t>
  </si>
  <si>
    <t>Young people who want an apprenticeship are able to access one</t>
  </si>
  <si>
    <t>You saw fewer potholes in your local area</t>
  </si>
  <si>
    <t>People seemed less stressed and anxious</t>
  </si>
  <si>
    <t>You saw cleaner streets and public spaces</t>
  </si>
  <si>
    <t>You were able to go on an overseas holiday more than once a year</t>
  </si>
  <si>
    <t>Young people who want to go to university are able to</t>
  </si>
  <si>
    <t>You were able to eat out at restaurants more often than you do now</t>
  </si>
  <si>
    <t>You felt safer walking home alone at night</t>
  </si>
  <si>
    <t>You saw more people out and about in your local area</t>
  </si>
  <si>
    <t>You were able to see friends and family more often than you do now</t>
  </si>
  <si>
    <t>You saw more children playing on the street</t>
  </si>
  <si>
    <t>In your view, which of the following would best indicate to you that the UK economy is growing?Select up to five</t>
  </si>
  <si>
    <t>Economic growth, even if it means there is litter on the streets</t>
  </si>
  <si>
    <t>There is less litter on the streets, but also less economic growth</t>
  </si>
  <si>
    <t>Economic growth, because this will lead to less litter on the streets anyway</t>
  </si>
  <si>
    <t xml:space="preserve"> Which would you prefer?</t>
  </si>
  <si>
    <t>Economic growth, even if it means NHS waiting times stay as they are</t>
  </si>
  <si>
    <t>NHS waiting times come down, but there is less economic growth</t>
  </si>
  <si>
    <t>Economic growth, because this will reduce NHS waiting times anyway</t>
  </si>
  <si>
    <t>Economic growth, even if it means my take home pay stays the same</t>
  </si>
  <si>
    <t>My take home pay increases, but there is less economic growth</t>
  </si>
  <si>
    <t>Economic growth, because this will increase my take home pay anyway</t>
  </si>
  <si>
    <t>Economic growth leads to more revenue and therefore better public services</t>
  </si>
  <si>
    <t>Economic growth does not necessarily lead to more government revenue or better public services</t>
  </si>
  <si>
    <t xml:space="preserve"> People like me</t>
  </si>
  <si>
    <t xml:space="preserve"> The UK’s top 10% of earners</t>
  </si>
  <si>
    <t xml:space="preserve"> The UK’s bottom 10% of earners</t>
  </si>
  <si>
    <t xml:space="preserve"> Small business owners</t>
  </si>
  <si>
    <t xml:space="preserve"> CEOs of large companies</t>
  </si>
  <si>
    <t xml:space="preserve"> Young people</t>
  </si>
  <si>
    <t xml:space="preserve"> Old people</t>
  </si>
  <si>
    <t xml:space="preserve"> Everyone</t>
  </si>
  <si>
    <t>Would definitely benefit</t>
  </si>
  <si>
    <t>Would probably benefit</t>
  </si>
  <si>
    <t>Would probably not benefit</t>
  </si>
  <si>
    <t>Would definitely not benefit</t>
  </si>
  <si>
    <t>Grid Summary: To what extent do you think the following groups would benefit from economic growth?</t>
  </si>
  <si>
    <t>To what extent do you think the following groups would benefit from economic growth?: People like me</t>
  </si>
  <si>
    <t>To what extent do you think the following groups would benefit from economic growth?: The UK’s top 10% of earners</t>
  </si>
  <si>
    <t>To what extent do you think the following groups would benefit from economic growth?: The UK’s bottom 10% of earners</t>
  </si>
  <si>
    <t>To what extent do you think the following groups would benefit from economic growth?: Small business owners</t>
  </si>
  <si>
    <t>To what extent do you think the following groups would benefit from economic growth?: CEOs of large companies</t>
  </si>
  <si>
    <t>To what extent do you think the following groups would benefit from economic growth?: Young people</t>
  </si>
  <si>
    <t>To what extent do you think the following groups would benefit from economic growth?: Old people</t>
  </si>
  <si>
    <t>To what extent do you think the following groups would benefit from economic growth?: Everyone</t>
  </si>
  <si>
    <t xml:space="preserve"> Housing support for asylum seekers</t>
  </si>
  <si>
    <t xml:space="preserve"> People falsely claiming benefits</t>
  </si>
  <si>
    <t xml:space="preserve"> International aid</t>
  </si>
  <si>
    <t xml:space="preserve"> Defence</t>
  </si>
  <si>
    <t xml:space="preserve"> The net zero transition</t>
  </si>
  <si>
    <t>Less than £500 million</t>
  </si>
  <si>
    <t>£500m – £2 billion</t>
  </si>
  <si>
    <t>£2–5 billion</t>
  </si>
  <si>
    <t>£5–15 billion</t>
  </si>
  <si>
    <t>Over £15 billion</t>
  </si>
  <si>
    <t>Grid Summary: How much do you think the government currently spends on each of the following? Please give your best guess</t>
  </si>
  <si>
    <t>How much do you think the government currently spends on each of the following? Please give your best guess: Housing support for asylum seekers</t>
  </si>
  <si>
    <t>How much do you think the government currently spends on each of the following? Please give your best guess: People falsely claiming benefits</t>
  </si>
  <si>
    <t>How much do you think the government currently spends on each of the following? Please give your best guess: International aid</t>
  </si>
  <si>
    <t>How much do you think the government currently spends on each of the following? Please give your best guess: Defence</t>
  </si>
  <si>
    <t>How much do you think the government currently spends on each of the following? Please give your best guess: The net zero transition</t>
  </si>
  <si>
    <t>This alone would be enough to bring down NHS waiting times</t>
  </si>
  <si>
    <t>This might bring down NHS waiting times but it would need additional funding to fully solve the issue</t>
  </si>
  <si>
    <t>This alone would not be enough to bring down NHS waiting times</t>
  </si>
  <si>
    <t xml:space="preserve"> Imagine government cut MPs salaries and put it into the NHS. Which of the following comes closest to your view?</t>
  </si>
  <si>
    <t>BASE: Question displayed when the NHS or local area is exactly equal to "1"</t>
  </si>
  <si>
    <t xml:space="preserve"> Imagine government cracked down on people taking advantage of the benefits system and put it into the NHS. Which of the following comes closest to your view?</t>
  </si>
  <si>
    <t xml:space="preserve"> Imagine government cut the international aid budget and put it into the NHS. Which of the following comes closest to your view?</t>
  </si>
  <si>
    <t xml:space="preserve"> Imagine government cut the defence budget and put it into the NHS. Which of the following comes closest to your view?</t>
  </si>
  <si>
    <t xml:space="preserve"> Imagine government cut spending on asylum hotels and put it into the NHS. Which of the following comes closest to your view?</t>
  </si>
  <si>
    <t>This alone would be enough to keep shops open on my high street</t>
  </si>
  <si>
    <t>This might help keep shops open on my high street but my local area needs more resources and intervention to fully solve the issue</t>
  </si>
  <si>
    <t>This alone would not be enough to keep shops open on my high street</t>
  </si>
  <si>
    <t xml:space="preserve"> Imagine government cut MPs salaries and put funding into different parts of the country. Which of the following comes closest to your view?</t>
  </si>
  <si>
    <t>BASE: Question displayed when the NHS or local area is exactly equal to "2"</t>
  </si>
  <si>
    <t xml:space="preserve"> Imagine government cracked down on people taking advantage of the benefits system and put funding into different parts of the country. Which of the following comes closest to your view?</t>
  </si>
  <si>
    <t xml:space="preserve"> Imagine government cut the international aid budget and put funding into different parts of the country. Which of the following comes closest to your view?</t>
  </si>
  <si>
    <t xml:space="preserve"> Imagine government cut the defence budget and put funding into different parts of the country. Which of the following comes closest to your view?</t>
  </si>
  <si>
    <t xml:space="preserve"> Imagine government cut spending on asylum hotels and put funding into different parts of the country. Which of the following comes closest to your view?</t>
  </si>
  <si>
    <t>The government has all the money they need to solve the country’s top issues, we just need to reallocate it to what’s important</t>
  </si>
  <si>
    <t>The government does not have enough money to solve the country’s top issues, and we need to generate more revenue to solve our problems</t>
  </si>
  <si>
    <t>Full Results</t>
  </si>
  <si>
    <t>BASE: Question displayed when the  Question "If the government had to come up with additional money, which would you prefer?" is one of the following answers ("Don't know")</t>
  </si>
  <si>
    <t>BASE: In work</t>
  </si>
  <si>
    <t>BASE: Has had a pay rise at work</t>
  </si>
  <si>
    <t>BASE: Has had a pay rise</t>
  </si>
  <si>
    <t>Public First Poll for 2030s Prosperity Alliance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</si>
</sst>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
      <u/>
      <sz val="11"/>
      <color theme="10"/>
      <name val="Calibri"/>
      <family val="2"/>
      <scheme val="minor"/>
    </font>
  </fonts>
  <fills count="2">
    <fill>
      <patternFill patternType="none"/>
    </fill>
    <fill>
      <patternFill patternType="gray125"/>
    </fill>
  </fills>
  <borders count="5">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top/>
      <bottom style="thin">
        <color indexed="64"/>
      </bottom>
      <diagonal/>
    </border>
  </borders>
  <cellStyleXfs count="2">
    <xf numFmtId="0" fontId="0" fillId="0" borderId="0"/>
    <xf numFmtId="0" fontId="12" fillId="0" borderId="0" applyNumberFormat="0" applyFill="0" applyBorder="0" applyAlignment="0" applyProtection="0"/>
  </cellStyleXfs>
  <cellXfs count="32">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9" fontId="8" fillId="0" borderId="2" xfId="0" applyNumberFormat="1" applyFont="1" applyBorder="1" applyAlignment="1">
      <alignment horizontal="center" vertical="center"/>
    </xf>
    <xf numFmtId="0" fontId="11" fillId="0" borderId="0" xfId="0" applyFont="1"/>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10" fillId="0" borderId="0" xfId="0" applyFont="1" applyAlignment="1">
      <alignment vertical="top" wrapText="1"/>
    </xf>
    <xf numFmtId="0" fontId="8" fillId="0" borderId="1" xfId="0" applyFont="1" applyBorder="1" applyAlignment="1">
      <alignment horizontal="center" vertical="center"/>
    </xf>
    <xf numFmtId="0" fontId="8" fillId="0" borderId="0" xfId="0" applyFont="1" applyBorder="1"/>
    <xf numFmtId="0" fontId="8" fillId="0" borderId="4" xfId="0" applyFont="1" applyBorder="1" applyAlignment="1">
      <alignment horizontal="center" vertical="center" wrapText="1"/>
    </xf>
    <xf numFmtId="9" fontId="8" fillId="0" borderId="4" xfId="0" applyNumberFormat="1" applyFont="1" applyBorder="1" applyAlignment="1">
      <alignment horizontal="center" vertical="center"/>
    </xf>
    <xf numFmtId="0" fontId="12" fillId="0" borderId="0" xfId="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workbookViewId="0">
      <selection activeCell="F8" sqref="F8"/>
    </sheetView>
  </sheetViews>
  <sheetFormatPr defaultColWidth="10.90625" defaultRowHeight="14.5" x14ac:dyDescent="0.35"/>
  <sheetData>
    <row r="7" spans="6:12" ht="40" customHeight="1" x14ac:dyDescent="0.35">
      <c r="F7" s="22" t="s">
        <v>506</v>
      </c>
      <c r="G7" s="23"/>
      <c r="H7" s="23"/>
      <c r="I7" s="23"/>
      <c r="J7" s="23"/>
      <c r="K7" s="23"/>
      <c r="L7" s="23"/>
    </row>
    <row r="10" spans="6:12" ht="20" customHeight="1" x14ac:dyDescent="0.45">
      <c r="F10" s="2" t="s">
        <v>0</v>
      </c>
      <c r="K10" s="3" t="s">
        <v>1</v>
      </c>
    </row>
    <row r="11" spans="6:12" ht="20" customHeight="1" x14ac:dyDescent="0.45">
      <c r="F11" s="2" t="s">
        <v>2</v>
      </c>
      <c r="K11" s="3" t="s">
        <v>3</v>
      </c>
    </row>
    <row r="12" spans="6:12" ht="20" customHeight="1" x14ac:dyDescent="0.45">
      <c r="F12" s="2" t="s">
        <v>4</v>
      </c>
      <c r="K12" s="3" t="s">
        <v>5</v>
      </c>
    </row>
    <row r="13" spans="6:12" ht="20" customHeight="1" x14ac:dyDescent="0.45">
      <c r="F13" s="2" t="s">
        <v>6</v>
      </c>
      <c r="K13" s="3">
        <v>3025</v>
      </c>
    </row>
    <row r="14" spans="6:12" ht="18.5" x14ac:dyDescent="0.45">
      <c r="F14" s="2"/>
    </row>
    <row r="15" spans="6:12" ht="18.5" x14ac:dyDescent="0.45">
      <c r="F15" s="2"/>
    </row>
    <row r="16" spans="6:12" ht="18.5" x14ac:dyDescent="0.45">
      <c r="F16" s="2" t="s">
        <v>7</v>
      </c>
    </row>
    <row r="17" spans="6:13" ht="50" customHeight="1" x14ac:dyDescent="0.35">
      <c r="F17" s="24" t="s">
        <v>8</v>
      </c>
      <c r="G17" s="23"/>
      <c r="H17" s="23"/>
      <c r="I17" s="23"/>
      <c r="J17" s="23"/>
      <c r="K17" s="23"/>
      <c r="L17" s="23"/>
      <c r="M17" s="23"/>
    </row>
    <row r="19" spans="6:13" ht="30" customHeight="1" x14ac:dyDescent="0.35">
      <c r="F19" s="4" t="s">
        <v>9</v>
      </c>
    </row>
    <row r="20" spans="6:13" ht="17" x14ac:dyDescent="0.35">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128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0.28042895132513801</v>
      </c>
      <c r="D9" s="14">
        <v>0.27836241761531</v>
      </c>
      <c r="E9" s="14">
        <v>0.28221919026530101</v>
      </c>
      <c r="F9" s="14"/>
      <c r="G9" s="14">
        <v>0.239957324247979</v>
      </c>
      <c r="H9" s="14">
        <v>0.278193756905454</v>
      </c>
      <c r="I9" s="14">
        <v>0.28030597673135799</v>
      </c>
      <c r="J9" s="14">
        <v>0.29828058650650502</v>
      </c>
      <c r="K9" s="14">
        <v>0.29413891559396899</v>
      </c>
      <c r="L9" s="14">
        <v>0.28550045874302599</v>
      </c>
      <c r="M9" s="14"/>
      <c r="N9" s="14">
        <v>0.23673607234112701</v>
      </c>
      <c r="O9" s="14">
        <v>0.27076531770572598</v>
      </c>
      <c r="P9" s="14">
        <v>0.31451412776437299</v>
      </c>
      <c r="Q9" s="14">
        <v>0.30666041554530798</v>
      </c>
      <c r="R9" s="14"/>
      <c r="S9" s="14">
        <v>0.26840322007799899</v>
      </c>
      <c r="T9" s="14">
        <v>0.279197320003023</v>
      </c>
      <c r="U9" s="14">
        <v>0.26361138749983598</v>
      </c>
      <c r="V9" s="14">
        <v>0.30315827366120501</v>
      </c>
      <c r="W9" s="14">
        <v>0.31478328557237301</v>
      </c>
      <c r="X9" s="14">
        <v>0.25305689902353901</v>
      </c>
      <c r="Y9" s="14">
        <v>0.26578621386384199</v>
      </c>
      <c r="Z9" s="14">
        <v>0.28728995936664298</v>
      </c>
      <c r="AA9" s="14">
        <v>0.28396326615336798</v>
      </c>
      <c r="AB9" s="14">
        <v>0.26257642464411202</v>
      </c>
      <c r="AC9" s="14">
        <v>0.27476468427633299</v>
      </c>
      <c r="AD9" s="14">
        <v>0.39999322193001802</v>
      </c>
      <c r="AE9" s="14"/>
      <c r="AF9" s="14">
        <v>0.27508357112866599</v>
      </c>
      <c r="AG9" s="14">
        <v>0.23004423629014401</v>
      </c>
      <c r="AH9" s="14">
        <v>0.22129484002757799</v>
      </c>
      <c r="AI9" s="14">
        <v>0.412899332181629</v>
      </c>
      <c r="AJ9" s="14">
        <v>0.263338775540295</v>
      </c>
      <c r="AK9" s="14"/>
      <c r="AL9" s="14">
        <v>0.155232642244331</v>
      </c>
      <c r="AM9" s="14">
        <v>0.23365955088045001</v>
      </c>
      <c r="AN9" s="14">
        <v>0.252696474677223</v>
      </c>
      <c r="AO9" s="14">
        <v>0.386538057455666</v>
      </c>
      <c r="AP9" s="14">
        <v>0.26191956527307803</v>
      </c>
      <c r="AQ9" s="14">
        <v>0.24703985189806499</v>
      </c>
      <c r="AR9" s="14"/>
      <c r="AS9" s="14">
        <v>0.32191367334349802</v>
      </c>
      <c r="AT9" s="14">
        <v>0.28363102479922397</v>
      </c>
      <c r="AU9" s="14">
        <v>0.25550633292014802</v>
      </c>
      <c r="AV9" s="14">
        <v>0.216349895430964</v>
      </c>
      <c r="AW9" s="14">
        <v>0.36006353683877101</v>
      </c>
      <c r="AX9" s="14"/>
      <c r="AY9" s="14">
        <v>0.266214410290734</v>
      </c>
      <c r="AZ9" s="14">
        <v>0.25467758407692398</v>
      </c>
      <c r="BA9" s="14">
        <v>0.231555054030262</v>
      </c>
      <c r="BB9" s="14">
        <v>0.29056173382779799</v>
      </c>
      <c r="BC9" s="14">
        <v>0.37912610649619299</v>
      </c>
      <c r="BD9" s="14"/>
      <c r="BE9" s="14">
        <v>0.28060255144144503</v>
      </c>
      <c r="BF9" s="14">
        <v>0.23722436281373499</v>
      </c>
      <c r="BG9" s="14">
        <v>0.28692057201999499</v>
      </c>
      <c r="BH9" s="14">
        <v>0.32516080572127498</v>
      </c>
      <c r="BI9" s="14">
        <v>0.43740345862846503</v>
      </c>
      <c r="BJ9" s="14"/>
      <c r="BK9" s="14">
        <v>0.213442181848639</v>
      </c>
      <c r="BL9" s="14">
        <v>0.15986760441983</v>
      </c>
      <c r="BM9" s="14">
        <v>0.21580824391167799</v>
      </c>
      <c r="BN9" s="14">
        <v>0.31926977396210299</v>
      </c>
      <c r="BO9" s="14">
        <v>0.44879960470351699</v>
      </c>
      <c r="BP9" s="14"/>
      <c r="BQ9" s="14">
        <v>0.36983365894684</v>
      </c>
      <c r="BR9" s="14">
        <v>0.243140912180772</v>
      </c>
      <c r="BS9" s="14"/>
      <c r="BT9" s="14">
        <v>0.25855708167061803</v>
      </c>
      <c r="BU9" s="14">
        <v>0.28714918626057601</v>
      </c>
      <c r="BV9" s="14"/>
      <c r="BW9" s="14">
        <v>0.16347658174243901</v>
      </c>
      <c r="BX9" s="14">
        <v>0.321331470799186</v>
      </c>
      <c r="BY9" s="14"/>
      <c r="BZ9" s="14">
        <v>0.332993048507983</v>
      </c>
      <c r="CA9" s="14">
        <v>0.19130168699638</v>
      </c>
      <c r="CB9" s="14">
        <v>0.15509633506046799</v>
      </c>
    </row>
    <row r="10" spans="2:80" x14ac:dyDescent="0.35">
      <c r="B10" s="15" t="s">
        <v>114</v>
      </c>
      <c r="C10" s="14">
        <v>0.43020023989161299</v>
      </c>
      <c r="D10" s="14">
        <v>0.42305771876382597</v>
      </c>
      <c r="E10" s="14">
        <v>0.43746435476665302</v>
      </c>
      <c r="F10" s="14"/>
      <c r="G10" s="14">
        <v>0.39730173627797999</v>
      </c>
      <c r="H10" s="14">
        <v>0.40250445594214401</v>
      </c>
      <c r="I10" s="14">
        <v>0.42172927124645498</v>
      </c>
      <c r="J10" s="14">
        <v>0.45760508259843602</v>
      </c>
      <c r="K10" s="14">
        <v>0.460190061195551</v>
      </c>
      <c r="L10" s="14">
        <v>0.43914554822221802</v>
      </c>
      <c r="M10" s="14"/>
      <c r="N10" s="14">
        <v>0.45456495700175298</v>
      </c>
      <c r="O10" s="14">
        <v>0.45146004051566502</v>
      </c>
      <c r="P10" s="14">
        <v>0.37852946694377698</v>
      </c>
      <c r="Q10" s="14">
        <v>0.42613912247258601</v>
      </c>
      <c r="R10" s="14"/>
      <c r="S10" s="14">
        <v>0.379361811976962</v>
      </c>
      <c r="T10" s="14">
        <v>0.43495331726772402</v>
      </c>
      <c r="U10" s="14">
        <v>0.42680719340262802</v>
      </c>
      <c r="V10" s="14">
        <v>0.45003295579816999</v>
      </c>
      <c r="W10" s="14">
        <v>0.39773299148540697</v>
      </c>
      <c r="X10" s="14">
        <v>0.46127534690333399</v>
      </c>
      <c r="Y10" s="14">
        <v>0.436817758761467</v>
      </c>
      <c r="Z10" s="14">
        <v>0.39817731376191401</v>
      </c>
      <c r="AA10" s="14">
        <v>0.43889582550348799</v>
      </c>
      <c r="AB10" s="14">
        <v>0.48800520840765199</v>
      </c>
      <c r="AC10" s="14">
        <v>0.44733612675589501</v>
      </c>
      <c r="AD10" s="14">
        <v>0.37100871502850402</v>
      </c>
      <c r="AE10" s="14"/>
      <c r="AF10" s="14">
        <v>0.441354872021958</v>
      </c>
      <c r="AG10" s="14">
        <v>0.42816049319411198</v>
      </c>
      <c r="AH10" s="14">
        <v>0.48426622056746399</v>
      </c>
      <c r="AI10" s="14">
        <v>0.389711471397925</v>
      </c>
      <c r="AJ10" s="14">
        <v>0.45460655312414899</v>
      </c>
      <c r="AK10" s="14"/>
      <c r="AL10" s="14">
        <v>0.407028304020426</v>
      </c>
      <c r="AM10" s="14">
        <v>0.45771867694969898</v>
      </c>
      <c r="AN10" s="14">
        <v>0.48257629442674899</v>
      </c>
      <c r="AO10" s="14">
        <v>0.42017226032469202</v>
      </c>
      <c r="AP10" s="14">
        <v>0.43814779783874702</v>
      </c>
      <c r="AQ10" s="14">
        <v>0.45948514295346798</v>
      </c>
      <c r="AR10" s="14"/>
      <c r="AS10" s="14">
        <v>0.46470432932952799</v>
      </c>
      <c r="AT10" s="14">
        <v>0.43092888462443502</v>
      </c>
      <c r="AU10" s="14">
        <v>0.44247368067909498</v>
      </c>
      <c r="AV10" s="14">
        <v>0.3956066427039</v>
      </c>
      <c r="AW10" s="14">
        <v>0.34208278464945902</v>
      </c>
      <c r="AX10" s="14"/>
      <c r="AY10" s="14">
        <v>0.44473820539625902</v>
      </c>
      <c r="AZ10" s="14">
        <v>0.45731130646095303</v>
      </c>
      <c r="BA10" s="14">
        <v>0.39661771375091898</v>
      </c>
      <c r="BB10" s="14">
        <v>0.42574434885412199</v>
      </c>
      <c r="BC10" s="14">
        <v>0.42127965418461999</v>
      </c>
      <c r="BD10" s="14"/>
      <c r="BE10" s="14">
        <v>0.34598293749799902</v>
      </c>
      <c r="BF10" s="14">
        <v>0.45887955020979698</v>
      </c>
      <c r="BG10" s="14">
        <v>0.43055481197744599</v>
      </c>
      <c r="BH10" s="14">
        <v>0.42966379591388398</v>
      </c>
      <c r="BI10" s="14">
        <v>0.305295239525535</v>
      </c>
      <c r="BJ10" s="14"/>
      <c r="BK10" s="14">
        <v>0.37738435876429</v>
      </c>
      <c r="BL10" s="14">
        <v>0.45749886984174698</v>
      </c>
      <c r="BM10" s="14">
        <v>0.46863339838364998</v>
      </c>
      <c r="BN10" s="14">
        <v>0.47261088302794402</v>
      </c>
      <c r="BO10" s="14">
        <v>0.37812609799096902</v>
      </c>
      <c r="BP10" s="14"/>
      <c r="BQ10" s="14">
        <v>0.42281597075903998</v>
      </c>
      <c r="BR10" s="14">
        <v>0.433279998483666</v>
      </c>
      <c r="BS10" s="14"/>
      <c r="BT10" s="14">
        <v>0.42424955987879798</v>
      </c>
      <c r="BU10" s="14">
        <v>0.43202861434443302</v>
      </c>
      <c r="BV10" s="14"/>
      <c r="BW10" s="14">
        <v>0.40804966981023899</v>
      </c>
      <c r="BX10" s="14">
        <v>0.43794710408382598</v>
      </c>
      <c r="BY10" s="14"/>
      <c r="BZ10" s="14">
        <v>0.43683165638302002</v>
      </c>
      <c r="CA10" s="14">
        <v>0.41560287801811002</v>
      </c>
      <c r="CB10" s="14">
        <v>0.43429605361562201</v>
      </c>
    </row>
    <row r="11" spans="2:80" x14ac:dyDescent="0.35">
      <c r="B11" s="15" t="s">
        <v>115</v>
      </c>
      <c r="C11" s="14">
        <v>0.166591756096962</v>
      </c>
      <c r="D11" s="14">
        <v>0.16048000281227101</v>
      </c>
      <c r="E11" s="14">
        <v>0.17262917580706999</v>
      </c>
      <c r="F11" s="14"/>
      <c r="G11" s="14">
        <v>0.20210468296561099</v>
      </c>
      <c r="H11" s="14">
        <v>0.19591358654042701</v>
      </c>
      <c r="I11" s="14">
        <v>0.15880277970597001</v>
      </c>
      <c r="J11" s="14">
        <v>0.13899670502253</v>
      </c>
      <c r="K11" s="14">
        <v>0.14493829619465901</v>
      </c>
      <c r="L11" s="14">
        <v>0.16236408134930599</v>
      </c>
      <c r="M11" s="14"/>
      <c r="N11" s="14">
        <v>0.168819100397336</v>
      </c>
      <c r="O11" s="14">
        <v>0.169629164731632</v>
      </c>
      <c r="P11" s="14">
        <v>0.177341290918724</v>
      </c>
      <c r="Q11" s="14">
        <v>0.15223538866635</v>
      </c>
      <c r="R11" s="14"/>
      <c r="S11" s="14">
        <v>0.218322711205366</v>
      </c>
      <c r="T11" s="14">
        <v>0.16501889516509499</v>
      </c>
      <c r="U11" s="14">
        <v>0.19776125036133299</v>
      </c>
      <c r="V11" s="14">
        <v>0.12695321943518201</v>
      </c>
      <c r="W11" s="14">
        <v>0.15728430252158301</v>
      </c>
      <c r="X11" s="14">
        <v>0.170045817397493</v>
      </c>
      <c r="Y11" s="14">
        <v>0.170743734912122</v>
      </c>
      <c r="Z11" s="14">
        <v>0.17209973691737701</v>
      </c>
      <c r="AA11" s="14">
        <v>0.14095032099454299</v>
      </c>
      <c r="AB11" s="14">
        <v>0.12617306704210099</v>
      </c>
      <c r="AC11" s="14">
        <v>0.17707548623081601</v>
      </c>
      <c r="AD11" s="14">
        <v>0.15816405248113</v>
      </c>
      <c r="AE11" s="14"/>
      <c r="AF11" s="14">
        <v>0.167028699062824</v>
      </c>
      <c r="AG11" s="14">
        <v>0.19374811410949699</v>
      </c>
      <c r="AH11" s="14">
        <v>0.18902617794363799</v>
      </c>
      <c r="AI11" s="14">
        <v>0.12782638745869501</v>
      </c>
      <c r="AJ11" s="14">
        <v>0.15131489019758099</v>
      </c>
      <c r="AK11" s="14"/>
      <c r="AL11" s="14">
        <v>0.23521182113682201</v>
      </c>
      <c r="AM11" s="14">
        <v>0.18561061793414699</v>
      </c>
      <c r="AN11" s="14">
        <v>0.15485732883738601</v>
      </c>
      <c r="AO11" s="14">
        <v>0.12750414652263101</v>
      </c>
      <c r="AP11" s="14">
        <v>0.14692858912841</v>
      </c>
      <c r="AQ11" s="14">
        <v>0.17859161233420101</v>
      </c>
      <c r="AR11" s="14"/>
      <c r="AS11" s="14">
        <v>0.126423829386313</v>
      </c>
      <c r="AT11" s="14">
        <v>0.16700977441676401</v>
      </c>
      <c r="AU11" s="14">
        <v>0.175558501854639</v>
      </c>
      <c r="AV11" s="14">
        <v>0.20136609386344401</v>
      </c>
      <c r="AW11" s="14">
        <v>0.12968884119242599</v>
      </c>
      <c r="AX11" s="14"/>
      <c r="AY11" s="14">
        <v>0.15647563639456999</v>
      </c>
      <c r="AZ11" s="14">
        <v>0.17695317955812201</v>
      </c>
      <c r="BA11" s="14">
        <v>0.236343252412614</v>
      </c>
      <c r="BB11" s="14">
        <v>0.161905506332335</v>
      </c>
      <c r="BC11" s="14">
        <v>0.10652954480976499</v>
      </c>
      <c r="BD11" s="14"/>
      <c r="BE11" s="14">
        <v>0.17576546072507901</v>
      </c>
      <c r="BF11" s="14">
        <v>0.184197732001778</v>
      </c>
      <c r="BG11" s="14">
        <v>0.16129796612924299</v>
      </c>
      <c r="BH11" s="14">
        <v>0.14561933548320699</v>
      </c>
      <c r="BI11" s="14">
        <v>0.120538963636457</v>
      </c>
      <c r="BJ11" s="14"/>
      <c r="BK11" s="14">
        <v>0.20389339375213</v>
      </c>
      <c r="BL11" s="14">
        <v>0.23580381775291601</v>
      </c>
      <c r="BM11" s="14">
        <v>0.19526229621353</v>
      </c>
      <c r="BN11" s="14">
        <v>0.11241955428398601</v>
      </c>
      <c r="BO11" s="14">
        <v>0.10570330736078599</v>
      </c>
      <c r="BP11" s="14"/>
      <c r="BQ11" s="14">
        <v>0.12575543706032699</v>
      </c>
      <c r="BR11" s="14">
        <v>0.18362336777889901</v>
      </c>
      <c r="BS11" s="14"/>
      <c r="BT11" s="14">
        <v>0.17272436256323101</v>
      </c>
      <c r="BU11" s="14">
        <v>0.16470748388471501</v>
      </c>
      <c r="BV11" s="14"/>
      <c r="BW11" s="14">
        <v>0.224148683554732</v>
      </c>
      <c r="BX11" s="14">
        <v>0.14646199425795001</v>
      </c>
      <c r="BY11" s="14"/>
      <c r="BZ11" s="14">
        <v>0.136730335412489</v>
      </c>
      <c r="CA11" s="14">
        <v>0.21207776630252401</v>
      </c>
      <c r="CB11" s="14">
        <v>0.26834866734344498</v>
      </c>
    </row>
    <row r="12" spans="2:80" x14ac:dyDescent="0.35">
      <c r="B12" s="15" t="s">
        <v>116</v>
      </c>
      <c r="C12" s="14">
        <v>8.4885574639821604E-2</v>
      </c>
      <c r="D12" s="14">
        <v>9.9984873969918203E-2</v>
      </c>
      <c r="E12" s="14">
        <v>7.0503842509635095E-2</v>
      </c>
      <c r="F12" s="14"/>
      <c r="G12" s="14">
        <v>0.116769865524361</v>
      </c>
      <c r="H12" s="14">
        <v>6.3489596066337903E-2</v>
      </c>
      <c r="I12" s="14">
        <v>8.4213179430455698E-2</v>
      </c>
      <c r="J12" s="14">
        <v>7.5784224260043401E-2</v>
      </c>
      <c r="K12" s="14">
        <v>7.6368944253052795E-2</v>
      </c>
      <c r="L12" s="14">
        <v>9.4850618267187201E-2</v>
      </c>
      <c r="M12" s="14"/>
      <c r="N12" s="14">
        <v>9.9064223845120106E-2</v>
      </c>
      <c r="O12" s="14">
        <v>8.0660097676152107E-2</v>
      </c>
      <c r="P12" s="14">
        <v>8.8320951683772603E-2</v>
      </c>
      <c r="Q12" s="14">
        <v>7.1945906243028004E-2</v>
      </c>
      <c r="R12" s="14"/>
      <c r="S12" s="14">
        <v>8.7941721130853204E-2</v>
      </c>
      <c r="T12" s="14">
        <v>8.0477531566803401E-2</v>
      </c>
      <c r="U12" s="14">
        <v>7.8878208963536506E-2</v>
      </c>
      <c r="V12" s="14">
        <v>7.8832933775692296E-2</v>
      </c>
      <c r="W12" s="14">
        <v>9.6583920184086694E-2</v>
      </c>
      <c r="X12" s="14">
        <v>8.6110079185415397E-2</v>
      </c>
      <c r="Y12" s="14">
        <v>9.1149257184196197E-2</v>
      </c>
      <c r="Z12" s="14">
        <v>0.112393270271419</v>
      </c>
      <c r="AA12" s="14">
        <v>7.58736545027201E-2</v>
      </c>
      <c r="AB12" s="14">
        <v>9.0203864836216396E-2</v>
      </c>
      <c r="AC12" s="14">
        <v>7.6358268626619499E-2</v>
      </c>
      <c r="AD12" s="14">
        <v>7.0834010560349006E-2</v>
      </c>
      <c r="AE12" s="14"/>
      <c r="AF12" s="14">
        <v>8.3136648365378901E-2</v>
      </c>
      <c r="AG12" s="14">
        <v>0.109162823791951</v>
      </c>
      <c r="AH12" s="14">
        <v>8.4722446855151998E-2</v>
      </c>
      <c r="AI12" s="14">
        <v>4.3966733635727999E-2</v>
      </c>
      <c r="AJ12" s="14">
        <v>8.7828365392298602E-2</v>
      </c>
      <c r="AK12" s="14"/>
      <c r="AL12" s="14">
        <v>0.14939990987461399</v>
      </c>
      <c r="AM12" s="14">
        <v>8.1774919640632299E-2</v>
      </c>
      <c r="AN12" s="14">
        <v>9.6330543722569703E-2</v>
      </c>
      <c r="AO12" s="14">
        <v>4.5500067774244403E-2</v>
      </c>
      <c r="AP12" s="14">
        <v>0.119229276062453</v>
      </c>
      <c r="AQ12" s="14">
        <v>5.9443879872384801E-2</v>
      </c>
      <c r="AR12" s="14"/>
      <c r="AS12" s="14">
        <v>5.5461359594605901E-2</v>
      </c>
      <c r="AT12" s="14">
        <v>8.6188723558092706E-2</v>
      </c>
      <c r="AU12" s="14">
        <v>8.47289720191053E-2</v>
      </c>
      <c r="AV12" s="14">
        <v>0.136983612577595</v>
      </c>
      <c r="AW12" s="14">
        <v>0.10451118848388299</v>
      </c>
      <c r="AX12" s="14"/>
      <c r="AY12" s="14">
        <v>9.4653209915063305E-2</v>
      </c>
      <c r="AZ12" s="14">
        <v>8.3413634799111902E-2</v>
      </c>
      <c r="BA12" s="14">
        <v>9.3711826725659503E-2</v>
      </c>
      <c r="BB12" s="14">
        <v>8.8271138440016203E-2</v>
      </c>
      <c r="BC12" s="14">
        <v>5.63719156961325E-2</v>
      </c>
      <c r="BD12" s="14"/>
      <c r="BE12" s="14">
        <v>0.13148014372612901</v>
      </c>
      <c r="BF12" s="14">
        <v>8.4489194551619504E-2</v>
      </c>
      <c r="BG12" s="14">
        <v>8.3800487776948998E-2</v>
      </c>
      <c r="BH12" s="14">
        <v>7.5241650067700894E-2</v>
      </c>
      <c r="BI12" s="14">
        <v>6.4676456665478194E-2</v>
      </c>
      <c r="BJ12" s="14"/>
      <c r="BK12" s="14">
        <v>0.13055947135349399</v>
      </c>
      <c r="BL12" s="14">
        <v>9.8770748452270102E-2</v>
      </c>
      <c r="BM12" s="14">
        <v>8.8488419885523098E-2</v>
      </c>
      <c r="BN12" s="14">
        <v>7.2548408559118399E-2</v>
      </c>
      <c r="BO12" s="14">
        <v>4.6913855545105097E-2</v>
      </c>
      <c r="BP12" s="14"/>
      <c r="BQ12" s="14">
        <v>5.3631820427357001E-2</v>
      </c>
      <c r="BR12" s="14">
        <v>9.7920584109500802E-2</v>
      </c>
      <c r="BS12" s="14"/>
      <c r="BT12" s="14">
        <v>0.101138349469091</v>
      </c>
      <c r="BU12" s="14">
        <v>7.9891833047049707E-2</v>
      </c>
      <c r="BV12" s="14"/>
      <c r="BW12" s="14">
        <v>0.14738606216598299</v>
      </c>
      <c r="BX12" s="14">
        <v>6.3026869106124594E-2</v>
      </c>
      <c r="BY12" s="14"/>
      <c r="BZ12" s="14">
        <v>6.8483470849323699E-2</v>
      </c>
      <c r="CA12" s="14">
        <v>0.116820933635521</v>
      </c>
      <c r="CB12" s="14">
        <v>9.9509999743898098E-2</v>
      </c>
    </row>
    <row r="13" spans="2:80" x14ac:dyDescent="0.35">
      <c r="B13" s="15" t="s">
        <v>117</v>
      </c>
      <c r="C13" s="14">
        <v>2.52868682476548E-2</v>
      </c>
      <c r="D13" s="14">
        <v>2.7616234807636902E-2</v>
      </c>
      <c r="E13" s="14">
        <v>2.2473169951542599E-2</v>
      </c>
      <c r="F13" s="14"/>
      <c r="G13" s="14">
        <v>3.01047481067814E-2</v>
      </c>
      <c r="H13" s="14">
        <v>4.28077988379226E-2</v>
      </c>
      <c r="I13" s="14">
        <v>2.6217482267080101E-2</v>
      </c>
      <c r="J13" s="14">
        <v>1.95660108088259E-2</v>
      </c>
      <c r="K13" s="14">
        <v>1.5658972947727001E-2</v>
      </c>
      <c r="L13" s="14">
        <v>1.81392934182633E-2</v>
      </c>
      <c r="M13" s="14"/>
      <c r="N13" s="14">
        <v>3.3899804393859999E-2</v>
      </c>
      <c r="O13" s="14">
        <v>1.3270320791146199E-2</v>
      </c>
      <c r="P13" s="14">
        <v>3.2028680853926503E-2</v>
      </c>
      <c r="Q13" s="14">
        <v>2.2845476076588801E-2</v>
      </c>
      <c r="R13" s="14"/>
      <c r="S13" s="14">
        <v>3.8408720377331E-2</v>
      </c>
      <c r="T13" s="14">
        <v>2.4020845843246499E-2</v>
      </c>
      <c r="U13" s="14">
        <v>1.24440922040441E-2</v>
      </c>
      <c r="V13" s="14">
        <v>1.46335807574047E-2</v>
      </c>
      <c r="W13" s="14">
        <v>2.9224310716388702E-2</v>
      </c>
      <c r="X13" s="14">
        <v>1.43493095374256E-2</v>
      </c>
      <c r="Y13" s="14">
        <v>1.71006316183577E-2</v>
      </c>
      <c r="Z13" s="14">
        <v>2.2708528161032401E-2</v>
      </c>
      <c r="AA13" s="14">
        <v>5.1281122990404999E-2</v>
      </c>
      <c r="AB13" s="14">
        <v>2.54945950366736E-2</v>
      </c>
      <c r="AC13" s="14">
        <v>1.8407993190806899E-2</v>
      </c>
      <c r="AD13" s="14">
        <v>0</v>
      </c>
      <c r="AE13" s="14"/>
      <c r="AF13" s="14">
        <v>2.7406771150119299E-2</v>
      </c>
      <c r="AG13" s="14">
        <v>3.2826206002334199E-2</v>
      </c>
      <c r="AH13" s="14">
        <v>2.06903146061682E-2</v>
      </c>
      <c r="AI13" s="14">
        <v>2.3134959502377799E-2</v>
      </c>
      <c r="AJ13" s="14">
        <v>3.4936841720226097E-2</v>
      </c>
      <c r="AK13" s="14"/>
      <c r="AL13" s="14">
        <v>4.4509947927449403E-2</v>
      </c>
      <c r="AM13" s="14">
        <v>3.4289160667505002E-2</v>
      </c>
      <c r="AN13" s="14">
        <v>1.3539358336072E-2</v>
      </c>
      <c r="AO13" s="14">
        <v>1.73270394438358E-2</v>
      </c>
      <c r="AP13" s="14">
        <v>2.05195074803784E-2</v>
      </c>
      <c r="AQ13" s="14">
        <v>2.59616543057439E-2</v>
      </c>
      <c r="AR13" s="14"/>
      <c r="AS13" s="14">
        <v>1.49800604953429E-2</v>
      </c>
      <c r="AT13" s="14">
        <v>1.8258644272096801E-2</v>
      </c>
      <c r="AU13" s="14">
        <v>3.2796350551483902E-2</v>
      </c>
      <c r="AV13" s="14">
        <v>3.6795646727606102E-2</v>
      </c>
      <c r="AW13" s="14">
        <v>6.3653648835460305E-2</v>
      </c>
      <c r="AX13" s="14"/>
      <c r="AY13" s="14">
        <v>3.39075436319611E-2</v>
      </c>
      <c r="AZ13" s="14">
        <v>2.1289242128862001E-2</v>
      </c>
      <c r="BA13" s="14">
        <v>2.6500942974838099E-2</v>
      </c>
      <c r="BB13" s="14">
        <v>2.57369019308471E-2</v>
      </c>
      <c r="BC13" s="14">
        <v>1.7738112192076098E-2</v>
      </c>
      <c r="BD13" s="14"/>
      <c r="BE13" s="14">
        <v>4.7224263547350799E-2</v>
      </c>
      <c r="BF13" s="14">
        <v>2.5460426407792901E-2</v>
      </c>
      <c r="BG13" s="14">
        <v>2.5505098443965701E-2</v>
      </c>
      <c r="BH13" s="14">
        <v>1.2289157954382899E-2</v>
      </c>
      <c r="BI13" s="14">
        <v>3.6616285072562399E-2</v>
      </c>
      <c r="BJ13" s="14"/>
      <c r="BK13" s="14">
        <v>5.8729683195847697E-2</v>
      </c>
      <c r="BL13" s="14">
        <v>2.8437503815045999E-2</v>
      </c>
      <c r="BM13" s="14">
        <v>1.7150868314261901E-2</v>
      </c>
      <c r="BN13" s="14">
        <v>1.3933924402950401E-2</v>
      </c>
      <c r="BO13" s="14">
        <v>1.48412254303093E-2</v>
      </c>
      <c r="BP13" s="14"/>
      <c r="BQ13" s="14">
        <v>2.33192980584132E-2</v>
      </c>
      <c r="BR13" s="14">
        <v>2.6107483136818901E-2</v>
      </c>
      <c r="BS13" s="14"/>
      <c r="BT13" s="14">
        <v>3.6441901064606402E-2</v>
      </c>
      <c r="BU13" s="14">
        <v>2.1859431890976298E-2</v>
      </c>
      <c r="BV13" s="14"/>
      <c r="BW13" s="14">
        <v>4.9571549446703098E-2</v>
      </c>
      <c r="BX13" s="14">
        <v>1.6793627373533401E-2</v>
      </c>
      <c r="BY13" s="14"/>
      <c r="BZ13" s="14">
        <v>1.5273375864585201E-2</v>
      </c>
      <c r="CA13" s="14">
        <v>4.54221267196767E-2</v>
      </c>
      <c r="CB13" s="14">
        <v>3.0423135721792199E-2</v>
      </c>
    </row>
    <row r="14" spans="2:80" x14ac:dyDescent="0.35">
      <c r="B14" s="15" t="s">
        <v>118</v>
      </c>
      <c r="C14" s="20">
        <v>1.26066097988102E-2</v>
      </c>
      <c r="D14" s="20">
        <v>1.0498752031036999E-2</v>
      </c>
      <c r="E14" s="20">
        <v>1.4710266699798301E-2</v>
      </c>
      <c r="F14" s="20"/>
      <c r="G14" s="20">
        <v>1.37616428772872E-2</v>
      </c>
      <c r="H14" s="20">
        <v>1.70908057077147E-2</v>
      </c>
      <c r="I14" s="20">
        <v>2.8731310618680801E-2</v>
      </c>
      <c r="J14" s="20">
        <v>9.7673908036596709E-3</v>
      </c>
      <c r="K14" s="20">
        <v>8.7048098150410893E-3</v>
      </c>
      <c r="L14" s="20">
        <v>0</v>
      </c>
      <c r="M14" s="20"/>
      <c r="N14" s="20">
        <v>6.9158420208040097E-3</v>
      </c>
      <c r="O14" s="20">
        <v>1.42150585796787E-2</v>
      </c>
      <c r="P14" s="20">
        <v>9.2654818354268292E-3</v>
      </c>
      <c r="Q14" s="20">
        <v>2.01736909961398E-2</v>
      </c>
      <c r="R14" s="20"/>
      <c r="S14" s="20">
        <v>7.5618152314885804E-3</v>
      </c>
      <c r="T14" s="20">
        <v>1.6332090154108098E-2</v>
      </c>
      <c r="U14" s="20">
        <v>2.0497867568622902E-2</v>
      </c>
      <c r="V14" s="20">
        <v>2.6389036572345499E-2</v>
      </c>
      <c r="W14" s="20">
        <v>4.3911895201618097E-3</v>
      </c>
      <c r="X14" s="20">
        <v>1.51625479527932E-2</v>
      </c>
      <c r="Y14" s="20">
        <v>1.8402403660015401E-2</v>
      </c>
      <c r="Z14" s="20">
        <v>7.3311915216149898E-3</v>
      </c>
      <c r="AA14" s="20">
        <v>9.0358098554753595E-3</v>
      </c>
      <c r="AB14" s="20">
        <v>7.5468400332455998E-3</v>
      </c>
      <c r="AC14" s="20">
        <v>6.0574409195295097E-3</v>
      </c>
      <c r="AD14" s="20">
        <v>0</v>
      </c>
      <c r="AE14" s="20"/>
      <c r="AF14" s="20">
        <v>5.9894382710530799E-3</v>
      </c>
      <c r="AG14" s="20">
        <v>6.0581266119633399E-3</v>
      </c>
      <c r="AH14" s="20">
        <v>0</v>
      </c>
      <c r="AI14" s="20">
        <v>2.4611158236448201E-3</v>
      </c>
      <c r="AJ14" s="20">
        <v>7.9745740254507907E-3</v>
      </c>
      <c r="AK14" s="20"/>
      <c r="AL14" s="20">
        <v>8.6173747963588596E-3</v>
      </c>
      <c r="AM14" s="20">
        <v>6.9470739275662302E-3</v>
      </c>
      <c r="AN14" s="20">
        <v>0</v>
      </c>
      <c r="AO14" s="20">
        <v>2.95842847893179E-3</v>
      </c>
      <c r="AP14" s="20">
        <v>1.32552642169321E-2</v>
      </c>
      <c r="AQ14" s="20">
        <v>2.94778586361364E-2</v>
      </c>
      <c r="AR14" s="20"/>
      <c r="AS14" s="20">
        <v>1.6516747850712801E-2</v>
      </c>
      <c r="AT14" s="20">
        <v>1.3982948329387601E-2</v>
      </c>
      <c r="AU14" s="20">
        <v>8.9361619755288398E-3</v>
      </c>
      <c r="AV14" s="20">
        <v>1.28981086964921E-2</v>
      </c>
      <c r="AW14" s="20">
        <v>0</v>
      </c>
      <c r="AX14" s="20"/>
      <c r="AY14" s="20">
        <v>4.0109943714117802E-3</v>
      </c>
      <c r="AZ14" s="20">
        <v>6.3550529760266102E-3</v>
      </c>
      <c r="BA14" s="20">
        <v>1.5271210105708101E-2</v>
      </c>
      <c r="BB14" s="20">
        <v>7.7803706148810801E-3</v>
      </c>
      <c r="BC14" s="20">
        <v>1.89546666212136E-2</v>
      </c>
      <c r="BD14" s="20"/>
      <c r="BE14" s="20">
        <v>1.89446430619978E-2</v>
      </c>
      <c r="BF14" s="20">
        <v>9.7487340152765199E-3</v>
      </c>
      <c r="BG14" s="20">
        <v>1.19210636524012E-2</v>
      </c>
      <c r="BH14" s="20">
        <v>1.20252548595498E-2</v>
      </c>
      <c r="BI14" s="20">
        <v>3.5469596471502697E-2</v>
      </c>
      <c r="BJ14" s="20"/>
      <c r="BK14" s="20">
        <v>1.5990911085600499E-2</v>
      </c>
      <c r="BL14" s="20">
        <v>1.9621455718190899E-2</v>
      </c>
      <c r="BM14" s="20">
        <v>1.4656773291357001E-2</v>
      </c>
      <c r="BN14" s="20">
        <v>9.2174557638986104E-3</v>
      </c>
      <c r="BO14" s="20">
        <v>5.6159089693142697E-3</v>
      </c>
      <c r="BP14" s="20"/>
      <c r="BQ14" s="20">
        <v>4.6438147480235099E-3</v>
      </c>
      <c r="BR14" s="20">
        <v>1.59276543103435E-2</v>
      </c>
      <c r="BS14" s="20"/>
      <c r="BT14" s="20">
        <v>6.8887453536549499E-3</v>
      </c>
      <c r="BU14" s="20">
        <v>1.43634505722504E-2</v>
      </c>
      <c r="BV14" s="20"/>
      <c r="BW14" s="20">
        <v>7.3674532799038999E-3</v>
      </c>
      <c r="BX14" s="20">
        <v>1.4438934379378999E-2</v>
      </c>
      <c r="BY14" s="20"/>
      <c r="BZ14" s="20">
        <v>9.6881129825991206E-3</v>
      </c>
      <c r="CA14" s="20">
        <v>1.8774608327788701E-2</v>
      </c>
      <c r="CB14" s="20">
        <v>1.2325808514775599E-2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1016</v>
      </c>
      <c r="D7" s="10">
        <v>481</v>
      </c>
      <c r="E7" s="10">
        <v>531</v>
      </c>
      <c r="F7" s="10"/>
      <c r="G7" s="10">
        <v>143</v>
      </c>
      <c r="H7" s="10">
        <v>177</v>
      </c>
      <c r="I7" s="10">
        <v>192</v>
      </c>
      <c r="J7" s="10">
        <v>154</v>
      </c>
      <c r="K7" s="10">
        <v>156</v>
      </c>
      <c r="L7" s="10">
        <v>194</v>
      </c>
      <c r="M7" s="10"/>
      <c r="N7" s="10">
        <v>277</v>
      </c>
      <c r="O7" s="10">
        <v>283</v>
      </c>
      <c r="P7" s="10">
        <v>212</v>
      </c>
      <c r="Q7" s="10">
        <v>240</v>
      </c>
      <c r="R7" s="10"/>
      <c r="S7" s="10">
        <v>139</v>
      </c>
      <c r="T7" s="10">
        <v>129</v>
      </c>
      <c r="U7" s="10">
        <v>84</v>
      </c>
      <c r="V7" s="10">
        <v>88</v>
      </c>
      <c r="W7" s="10">
        <v>76</v>
      </c>
      <c r="X7" s="10">
        <v>92</v>
      </c>
      <c r="Y7" s="10">
        <v>77</v>
      </c>
      <c r="Z7" s="10">
        <v>55</v>
      </c>
      <c r="AA7" s="10">
        <v>108</v>
      </c>
      <c r="AB7" s="10">
        <v>91</v>
      </c>
      <c r="AC7" s="10">
        <v>57</v>
      </c>
      <c r="AD7" s="10">
        <v>20</v>
      </c>
      <c r="AE7" s="10"/>
      <c r="AF7" s="10">
        <v>161</v>
      </c>
      <c r="AG7" s="10">
        <v>318</v>
      </c>
      <c r="AH7" s="10">
        <v>70</v>
      </c>
      <c r="AI7" s="10">
        <v>132</v>
      </c>
      <c r="AJ7" s="10">
        <v>84</v>
      </c>
      <c r="AK7" s="10"/>
      <c r="AL7" s="10">
        <v>193</v>
      </c>
      <c r="AM7" s="10">
        <v>132</v>
      </c>
      <c r="AN7" s="10">
        <v>84</v>
      </c>
      <c r="AO7" s="10">
        <v>242</v>
      </c>
      <c r="AP7" s="10">
        <v>151</v>
      </c>
      <c r="AQ7" s="10">
        <v>95</v>
      </c>
      <c r="AR7" s="10"/>
      <c r="AS7" s="10">
        <v>232</v>
      </c>
      <c r="AT7" s="10">
        <v>260</v>
      </c>
      <c r="AU7" s="10">
        <v>271</v>
      </c>
      <c r="AV7" s="10">
        <v>108</v>
      </c>
      <c r="AW7" s="10">
        <v>19</v>
      </c>
      <c r="AX7" s="10"/>
      <c r="AY7" s="10">
        <v>237</v>
      </c>
      <c r="AZ7" s="10">
        <v>254</v>
      </c>
      <c r="BA7" s="10">
        <v>156</v>
      </c>
      <c r="BB7" s="10">
        <v>173</v>
      </c>
      <c r="BC7" s="10">
        <v>183</v>
      </c>
      <c r="BD7" s="10"/>
      <c r="BE7" s="10">
        <v>66</v>
      </c>
      <c r="BF7" s="10">
        <v>372</v>
      </c>
      <c r="BG7" s="10">
        <v>355</v>
      </c>
      <c r="BH7" s="10">
        <v>166</v>
      </c>
      <c r="BI7" s="10">
        <v>57</v>
      </c>
      <c r="BJ7" s="10"/>
      <c r="BK7" s="10">
        <v>181</v>
      </c>
      <c r="BL7" s="10">
        <v>191</v>
      </c>
      <c r="BM7" s="10">
        <v>210</v>
      </c>
      <c r="BN7" s="10">
        <v>200</v>
      </c>
      <c r="BO7" s="10">
        <v>233</v>
      </c>
      <c r="BP7" s="10"/>
      <c r="BQ7" s="10">
        <v>300</v>
      </c>
      <c r="BR7" s="10">
        <v>716</v>
      </c>
      <c r="BS7" s="10"/>
      <c r="BT7" s="10">
        <v>228</v>
      </c>
      <c r="BU7" s="10">
        <v>788</v>
      </c>
      <c r="BV7" s="10"/>
      <c r="BW7" s="10">
        <v>283</v>
      </c>
      <c r="BX7" s="10">
        <v>733</v>
      </c>
      <c r="BY7" s="10"/>
      <c r="BZ7" s="10">
        <v>644</v>
      </c>
      <c r="CA7" s="10">
        <v>309</v>
      </c>
      <c r="CB7" s="10">
        <v>63</v>
      </c>
    </row>
    <row r="8" spans="2:80" ht="30" customHeight="1" x14ac:dyDescent="0.35">
      <c r="B8" s="11" t="s">
        <v>19</v>
      </c>
      <c r="C8" s="11">
        <v>1018</v>
      </c>
      <c r="D8" s="11">
        <v>476</v>
      </c>
      <c r="E8" s="11">
        <v>538</v>
      </c>
      <c r="F8" s="11"/>
      <c r="G8" s="11">
        <v>137</v>
      </c>
      <c r="H8" s="11">
        <v>176</v>
      </c>
      <c r="I8" s="11">
        <v>189</v>
      </c>
      <c r="J8" s="11">
        <v>155</v>
      </c>
      <c r="K8" s="11">
        <v>147</v>
      </c>
      <c r="L8" s="11">
        <v>213</v>
      </c>
      <c r="M8" s="11"/>
      <c r="N8" s="11">
        <v>269</v>
      </c>
      <c r="O8" s="11">
        <v>278</v>
      </c>
      <c r="P8" s="11">
        <v>213</v>
      </c>
      <c r="Q8" s="11">
        <v>254</v>
      </c>
      <c r="R8" s="11"/>
      <c r="S8" s="11">
        <v>153</v>
      </c>
      <c r="T8" s="11">
        <v>127</v>
      </c>
      <c r="U8" s="11">
        <v>86</v>
      </c>
      <c r="V8" s="11">
        <v>90</v>
      </c>
      <c r="W8" s="11">
        <v>75</v>
      </c>
      <c r="X8" s="11">
        <v>90</v>
      </c>
      <c r="Y8" s="11">
        <v>75</v>
      </c>
      <c r="Z8" s="11">
        <v>51</v>
      </c>
      <c r="AA8" s="11">
        <v>104</v>
      </c>
      <c r="AB8" s="11">
        <v>90</v>
      </c>
      <c r="AC8" s="11">
        <v>55</v>
      </c>
      <c r="AD8" s="11">
        <v>21</v>
      </c>
      <c r="AE8" s="11"/>
      <c r="AF8" s="11">
        <v>164</v>
      </c>
      <c r="AG8" s="11">
        <v>316</v>
      </c>
      <c r="AH8" s="11">
        <v>71</v>
      </c>
      <c r="AI8" s="11">
        <v>134</v>
      </c>
      <c r="AJ8" s="11">
        <v>82</v>
      </c>
      <c r="AK8" s="11"/>
      <c r="AL8" s="11">
        <v>191</v>
      </c>
      <c r="AM8" s="11">
        <v>133</v>
      </c>
      <c r="AN8" s="11">
        <v>84</v>
      </c>
      <c r="AO8" s="11">
        <v>245</v>
      </c>
      <c r="AP8" s="11">
        <v>148</v>
      </c>
      <c r="AQ8" s="11">
        <v>96</v>
      </c>
      <c r="AR8" s="11"/>
      <c r="AS8" s="11">
        <v>238</v>
      </c>
      <c r="AT8" s="11">
        <v>258</v>
      </c>
      <c r="AU8" s="11">
        <v>269</v>
      </c>
      <c r="AV8" s="11">
        <v>107</v>
      </c>
      <c r="AW8" s="11">
        <v>18</v>
      </c>
      <c r="AX8" s="11"/>
      <c r="AY8" s="11">
        <v>239</v>
      </c>
      <c r="AZ8" s="11">
        <v>254</v>
      </c>
      <c r="BA8" s="11">
        <v>157</v>
      </c>
      <c r="BB8" s="11">
        <v>174</v>
      </c>
      <c r="BC8" s="11">
        <v>181</v>
      </c>
      <c r="BD8" s="11"/>
      <c r="BE8" s="11">
        <v>65</v>
      </c>
      <c r="BF8" s="11">
        <v>374</v>
      </c>
      <c r="BG8" s="11">
        <v>357</v>
      </c>
      <c r="BH8" s="11">
        <v>165</v>
      </c>
      <c r="BI8" s="11">
        <v>56</v>
      </c>
      <c r="BJ8" s="11"/>
      <c r="BK8" s="11">
        <v>179</v>
      </c>
      <c r="BL8" s="11">
        <v>191</v>
      </c>
      <c r="BM8" s="11">
        <v>212</v>
      </c>
      <c r="BN8" s="11">
        <v>201</v>
      </c>
      <c r="BO8" s="11">
        <v>234</v>
      </c>
      <c r="BP8" s="11"/>
      <c r="BQ8" s="11">
        <v>305</v>
      </c>
      <c r="BR8" s="11">
        <v>713</v>
      </c>
      <c r="BS8" s="11"/>
      <c r="BT8" s="11">
        <v>225</v>
      </c>
      <c r="BU8" s="11">
        <v>793</v>
      </c>
      <c r="BV8" s="11"/>
      <c r="BW8" s="11">
        <v>280</v>
      </c>
      <c r="BX8" s="11">
        <v>738</v>
      </c>
      <c r="BY8" s="11"/>
      <c r="BZ8" s="11">
        <v>648</v>
      </c>
      <c r="CA8" s="11">
        <v>307</v>
      </c>
      <c r="CB8" s="11">
        <v>63</v>
      </c>
    </row>
    <row r="9" spans="2:80" x14ac:dyDescent="0.35">
      <c r="B9" s="15" t="s">
        <v>385</v>
      </c>
      <c r="C9" s="14">
        <v>0.182742219332717</v>
      </c>
      <c r="D9" s="14">
        <v>0.213512909699555</v>
      </c>
      <c r="E9" s="14">
        <v>0.15500495135339801</v>
      </c>
      <c r="F9" s="14"/>
      <c r="G9" s="14">
        <v>0.17219520677616301</v>
      </c>
      <c r="H9" s="14">
        <v>0.23958925375432299</v>
      </c>
      <c r="I9" s="14">
        <v>0.16943561256958201</v>
      </c>
      <c r="J9" s="14">
        <v>0.158053008587521</v>
      </c>
      <c r="K9" s="14">
        <v>0.201074391634813</v>
      </c>
      <c r="L9" s="14">
        <v>0.15963959047345999</v>
      </c>
      <c r="M9" s="14"/>
      <c r="N9" s="14">
        <v>0.25842682077551499</v>
      </c>
      <c r="O9" s="14">
        <v>0.14682238028455899</v>
      </c>
      <c r="P9" s="14">
        <v>0.169651830123694</v>
      </c>
      <c r="Q9" s="14">
        <v>0.15578300907967499</v>
      </c>
      <c r="R9" s="14"/>
      <c r="S9" s="14">
        <v>0.22589936754431</v>
      </c>
      <c r="T9" s="14">
        <v>0.23182166518573799</v>
      </c>
      <c r="U9" s="14">
        <v>0.14113240076695599</v>
      </c>
      <c r="V9" s="14">
        <v>0.14631059684983599</v>
      </c>
      <c r="W9" s="14">
        <v>0.127755565320917</v>
      </c>
      <c r="X9" s="14">
        <v>0.19356507966841899</v>
      </c>
      <c r="Y9" s="14">
        <v>0.169167611883735</v>
      </c>
      <c r="Z9" s="14">
        <v>0.15302192086153399</v>
      </c>
      <c r="AA9" s="14">
        <v>0.18638187499016901</v>
      </c>
      <c r="AB9" s="14">
        <v>0.13550437234556201</v>
      </c>
      <c r="AC9" s="14">
        <v>0.26067809760652899</v>
      </c>
      <c r="AD9" s="14">
        <v>0.15061659909644601</v>
      </c>
      <c r="AE9" s="14"/>
      <c r="AF9" s="14">
        <v>0.30612540613775802</v>
      </c>
      <c r="AG9" s="14">
        <v>0.188710973687122</v>
      </c>
      <c r="AH9" s="14">
        <v>0.18198530002197399</v>
      </c>
      <c r="AI9" s="14">
        <v>0.222363502302838</v>
      </c>
      <c r="AJ9" s="14">
        <v>8.2087142640579799E-2</v>
      </c>
      <c r="AK9" s="14"/>
      <c r="AL9" s="14">
        <v>0.19322343030043601</v>
      </c>
      <c r="AM9" s="14">
        <v>0.266133417429949</v>
      </c>
      <c r="AN9" s="14">
        <v>0.210361679759342</v>
      </c>
      <c r="AO9" s="14">
        <v>0.24515893690471499</v>
      </c>
      <c r="AP9" s="14">
        <v>7.6959942117650906E-2</v>
      </c>
      <c r="AQ9" s="14">
        <v>0.10770104166130499</v>
      </c>
      <c r="AR9" s="14"/>
      <c r="AS9" s="14">
        <v>0.16177918480089101</v>
      </c>
      <c r="AT9" s="14">
        <v>0.15596032367118001</v>
      </c>
      <c r="AU9" s="14">
        <v>0.194728529559305</v>
      </c>
      <c r="AV9" s="14">
        <v>0.25354291217393199</v>
      </c>
      <c r="AW9" s="14">
        <v>0.45835482965685997</v>
      </c>
      <c r="AX9" s="14"/>
      <c r="AY9" s="14">
        <v>0.27708861442359101</v>
      </c>
      <c r="AZ9" s="14">
        <v>0.166157015684612</v>
      </c>
      <c r="BA9" s="14">
        <v>0.16402480444230699</v>
      </c>
      <c r="BB9" s="14">
        <v>0.13710769087195501</v>
      </c>
      <c r="BC9" s="14">
        <v>0.15453042043262899</v>
      </c>
      <c r="BD9" s="14"/>
      <c r="BE9" s="14">
        <v>0.38115455254248798</v>
      </c>
      <c r="BF9" s="14">
        <v>0.21683120098633199</v>
      </c>
      <c r="BG9" s="14">
        <v>0.156793372992829</v>
      </c>
      <c r="BH9" s="14">
        <v>0.112210517248045</v>
      </c>
      <c r="BI9" s="14">
        <v>9.8752822966678505E-2</v>
      </c>
      <c r="BJ9" s="14"/>
      <c r="BK9" s="14">
        <v>0.332703675388343</v>
      </c>
      <c r="BL9" s="14">
        <v>0.178530464104524</v>
      </c>
      <c r="BM9" s="14">
        <v>0.13795398365546099</v>
      </c>
      <c r="BN9" s="14">
        <v>0.12853562141303701</v>
      </c>
      <c r="BO9" s="14">
        <v>0.15929751656183</v>
      </c>
      <c r="BP9" s="14"/>
      <c r="BQ9" s="14">
        <v>0.24176002245283701</v>
      </c>
      <c r="BR9" s="14">
        <v>0.157524449004353</v>
      </c>
      <c r="BS9" s="14"/>
      <c r="BT9" s="14">
        <v>0.154512877612309</v>
      </c>
      <c r="BU9" s="14">
        <v>0.19075422532636599</v>
      </c>
      <c r="BV9" s="14"/>
      <c r="BW9" s="14">
        <v>0.20407141693071901</v>
      </c>
      <c r="BX9" s="14">
        <v>0.17464700711394099</v>
      </c>
      <c r="BY9" s="14"/>
      <c r="BZ9" s="14">
        <v>0.14254511103700199</v>
      </c>
      <c r="CA9" s="14">
        <v>0.26795394607196699</v>
      </c>
      <c r="CB9" s="14">
        <v>0.181318745660977</v>
      </c>
    </row>
    <row r="10" spans="2:80" x14ac:dyDescent="0.35">
      <c r="B10" s="15" t="s">
        <v>386</v>
      </c>
      <c r="C10" s="14">
        <v>0.38835814083724302</v>
      </c>
      <c r="D10" s="14">
        <v>0.344165351586876</v>
      </c>
      <c r="E10" s="14">
        <v>0.42654031447899399</v>
      </c>
      <c r="F10" s="14"/>
      <c r="G10" s="14">
        <v>0.36498279792469102</v>
      </c>
      <c r="H10" s="14">
        <v>0.34432194861177001</v>
      </c>
      <c r="I10" s="14">
        <v>0.37257070693220101</v>
      </c>
      <c r="J10" s="14">
        <v>0.38213759934340202</v>
      </c>
      <c r="K10" s="14">
        <v>0.365863761255183</v>
      </c>
      <c r="L10" s="14">
        <v>0.473860085533515</v>
      </c>
      <c r="M10" s="14"/>
      <c r="N10" s="14">
        <v>0.373950133400412</v>
      </c>
      <c r="O10" s="14">
        <v>0.432020337685318</v>
      </c>
      <c r="P10" s="14">
        <v>0.36403308635647103</v>
      </c>
      <c r="Q10" s="14">
        <v>0.37351766980718798</v>
      </c>
      <c r="R10" s="14"/>
      <c r="S10" s="14">
        <v>0.32388757705750798</v>
      </c>
      <c r="T10" s="14">
        <v>0.37427555609200203</v>
      </c>
      <c r="U10" s="14">
        <v>0.39522931634939201</v>
      </c>
      <c r="V10" s="14">
        <v>0.40326288795307103</v>
      </c>
      <c r="W10" s="14">
        <v>0.431690342165578</v>
      </c>
      <c r="X10" s="14">
        <v>0.39548339620890599</v>
      </c>
      <c r="Y10" s="14">
        <v>0.45658005558738102</v>
      </c>
      <c r="Z10" s="14">
        <v>0.57428839048384805</v>
      </c>
      <c r="AA10" s="14">
        <v>0.35321668806563</v>
      </c>
      <c r="AB10" s="14">
        <v>0.41954907280932602</v>
      </c>
      <c r="AC10" s="14">
        <v>0.22338131372567999</v>
      </c>
      <c r="AD10" s="14">
        <v>0.44392883120972498</v>
      </c>
      <c r="AE10" s="14"/>
      <c r="AF10" s="14">
        <v>0.39535677252572698</v>
      </c>
      <c r="AG10" s="14">
        <v>0.39468641593959503</v>
      </c>
      <c r="AH10" s="14">
        <v>0.43124386211439603</v>
      </c>
      <c r="AI10" s="14">
        <v>0.39628774809155898</v>
      </c>
      <c r="AJ10" s="14">
        <v>0.37308674354181998</v>
      </c>
      <c r="AK10" s="14"/>
      <c r="AL10" s="14">
        <v>0.371443085804818</v>
      </c>
      <c r="AM10" s="14">
        <v>0.39343954277302701</v>
      </c>
      <c r="AN10" s="14">
        <v>0.44346267202348799</v>
      </c>
      <c r="AO10" s="14">
        <v>0.38507378754223398</v>
      </c>
      <c r="AP10" s="14">
        <v>0.37286922573124698</v>
      </c>
      <c r="AQ10" s="14">
        <v>0.42070747300910599</v>
      </c>
      <c r="AR10" s="14"/>
      <c r="AS10" s="14">
        <v>0.38460092858730599</v>
      </c>
      <c r="AT10" s="14">
        <v>0.40084621018649003</v>
      </c>
      <c r="AU10" s="14">
        <v>0.36381830611709998</v>
      </c>
      <c r="AV10" s="14">
        <v>0.42126029169589102</v>
      </c>
      <c r="AW10" s="14">
        <v>0.32093032499754198</v>
      </c>
      <c r="AX10" s="14"/>
      <c r="AY10" s="14">
        <v>0.40482404790709298</v>
      </c>
      <c r="AZ10" s="14">
        <v>0.39919504967965702</v>
      </c>
      <c r="BA10" s="14">
        <v>0.34473663748810202</v>
      </c>
      <c r="BB10" s="14">
        <v>0.467213502597843</v>
      </c>
      <c r="BC10" s="14">
        <v>0.32550149135455497</v>
      </c>
      <c r="BD10" s="14"/>
      <c r="BE10" s="14">
        <v>0.269489728571987</v>
      </c>
      <c r="BF10" s="14">
        <v>0.407040607323083</v>
      </c>
      <c r="BG10" s="14">
        <v>0.391091266286762</v>
      </c>
      <c r="BH10" s="14">
        <v>0.37780125927484298</v>
      </c>
      <c r="BI10" s="14">
        <v>0.41500026273025198</v>
      </c>
      <c r="BJ10" s="14"/>
      <c r="BK10" s="14">
        <v>0.37122845527863502</v>
      </c>
      <c r="BL10" s="14">
        <v>0.374367463777246</v>
      </c>
      <c r="BM10" s="14">
        <v>0.41486532888993599</v>
      </c>
      <c r="BN10" s="14">
        <v>0.44642543537312201</v>
      </c>
      <c r="BO10" s="14">
        <v>0.336549130318399</v>
      </c>
      <c r="BP10" s="14"/>
      <c r="BQ10" s="14">
        <v>0.390631735945275</v>
      </c>
      <c r="BR10" s="14">
        <v>0.38738665433278402</v>
      </c>
      <c r="BS10" s="14"/>
      <c r="BT10" s="14">
        <v>0.35435610286403502</v>
      </c>
      <c r="BU10" s="14">
        <v>0.39800854412102399</v>
      </c>
      <c r="BV10" s="14"/>
      <c r="BW10" s="14">
        <v>0.428449893835121</v>
      </c>
      <c r="BX10" s="14">
        <v>0.37314185118315002</v>
      </c>
      <c r="BY10" s="14"/>
      <c r="BZ10" s="14">
        <v>0.39720748811479201</v>
      </c>
      <c r="CA10" s="14">
        <v>0.37014415117695698</v>
      </c>
      <c r="CB10" s="14">
        <v>0.38601519015103303</v>
      </c>
    </row>
    <row r="11" spans="2:80" x14ac:dyDescent="0.35">
      <c r="B11" s="15" t="s">
        <v>387</v>
      </c>
      <c r="C11" s="14">
        <v>0.236885295667076</v>
      </c>
      <c r="D11" s="14">
        <v>0.24381893674805999</v>
      </c>
      <c r="E11" s="14">
        <v>0.23255102768073699</v>
      </c>
      <c r="F11" s="14"/>
      <c r="G11" s="14">
        <v>0.25205317202654098</v>
      </c>
      <c r="H11" s="14">
        <v>0.238784074871078</v>
      </c>
      <c r="I11" s="14">
        <v>0.24638212232297901</v>
      </c>
      <c r="J11" s="14">
        <v>0.28634068455008199</v>
      </c>
      <c r="K11" s="14">
        <v>0.217176445902036</v>
      </c>
      <c r="L11" s="14">
        <v>0.19479542464754099</v>
      </c>
      <c r="M11" s="14"/>
      <c r="N11" s="14">
        <v>0.208559251189951</v>
      </c>
      <c r="O11" s="14">
        <v>0.246927035702067</v>
      </c>
      <c r="P11" s="14">
        <v>0.258357263862663</v>
      </c>
      <c r="Q11" s="14">
        <v>0.24161198944263801</v>
      </c>
      <c r="R11" s="14"/>
      <c r="S11" s="14">
        <v>0.32634277820037599</v>
      </c>
      <c r="T11" s="14">
        <v>0.234792973579449</v>
      </c>
      <c r="U11" s="14">
        <v>0.25784868086086499</v>
      </c>
      <c r="V11" s="14">
        <v>0.29461281503078401</v>
      </c>
      <c r="W11" s="14">
        <v>0.21843087428980201</v>
      </c>
      <c r="X11" s="14">
        <v>0.21811179348939</v>
      </c>
      <c r="Y11" s="14">
        <v>0.16320363248074199</v>
      </c>
      <c r="Z11" s="14">
        <v>0.18195958830804199</v>
      </c>
      <c r="AA11" s="14">
        <v>0.20126237114182999</v>
      </c>
      <c r="AB11" s="14">
        <v>0.20405343409410601</v>
      </c>
      <c r="AC11" s="14">
        <v>0.23078529254632299</v>
      </c>
      <c r="AD11" s="14">
        <v>0.14072851438349901</v>
      </c>
      <c r="AE11" s="14"/>
      <c r="AF11" s="14">
        <v>0.187794246574989</v>
      </c>
      <c r="AG11" s="14">
        <v>0.24308713895423301</v>
      </c>
      <c r="AH11" s="14">
        <v>0.20670317627736101</v>
      </c>
      <c r="AI11" s="14">
        <v>0.23867837577197101</v>
      </c>
      <c r="AJ11" s="14">
        <v>0.28610858089757102</v>
      </c>
      <c r="AK11" s="14"/>
      <c r="AL11" s="14">
        <v>0.28808494337093499</v>
      </c>
      <c r="AM11" s="14">
        <v>0.23327096949156201</v>
      </c>
      <c r="AN11" s="14">
        <v>0.15547755315595199</v>
      </c>
      <c r="AO11" s="14">
        <v>0.21724891923632</v>
      </c>
      <c r="AP11" s="14">
        <v>0.24617002418146999</v>
      </c>
      <c r="AQ11" s="14">
        <v>0.23502509857876</v>
      </c>
      <c r="AR11" s="14"/>
      <c r="AS11" s="14">
        <v>0.27856407299679897</v>
      </c>
      <c r="AT11" s="14">
        <v>0.25328506728890299</v>
      </c>
      <c r="AU11" s="14">
        <v>0.23650968851700199</v>
      </c>
      <c r="AV11" s="14">
        <v>0.20133676312991799</v>
      </c>
      <c r="AW11" s="14">
        <v>5.3477273812926801E-2</v>
      </c>
      <c r="AX11" s="14"/>
      <c r="AY11" s="14">
        <v>0.17261436764910901</v>
      </c>
      <c r="AZ11" s="14">
        <v>0.25482574205990099</v>
      </c>
      <c r="BA11" s="14">
        <v>0.33435398985700399</v>
      </c>
      <c r="BB11" s="14">
        <v>0.20619775554726399</v>
      </c>
      <c r="BC11" s="14">
        <v>0.24705128595255299</v>
      </c>
      <c r="BD11" s="14"/>
      <c r="BE11" s="14">
        <v>0.20938760111301799</v>
      </c>
      <c r="BF11" s="14">
        <v>0.22352451606482299</v>
      </c>
      <c r="BG11" s="14">
        <v>0.25915517649752901</v>
      </c>
      <c r="BH11" s="14">
        <v>0.25171504749845303</v>
      </c>
      <c r="BI11" s="14">
        <v>0.172827155333418</v>
      </c>
      <c r="BJ11" s="14"/>
      <c r="BK11" s="14">
        <v>0.193614271679212</v>
      </c>
      <c r="BL11" s="14">
        <v>0.25648831444513198</v>
      </c>
      <c r="BM11" s="14">
        <v>0.28209277946289302</v>
      </c>
      <c r="BN11" s="14">
        <v>0.24129683948240199</v>
      </c>
      <c r="BO11" s="14">
        <v>0.21019830673159401</v>
      </c>
      <c r="BP11" s="14"/>
      <c r="BQ11" s="14">
        <v>0.22772405688341901</v>
      </c>
      <c r="BR11" s="14">
        <v>0.240799809650244</v>
      </c>
      <c r="BS11" s="14"/>
      <c r="BT11" s="14">
        <v>0.23228387922084701</v>
      </c>
      <c r="BU11" s="14">
        <v>0.23819126222171999</v>
      </c>
      <c r="BV11" s="14"/>
      <c r="BW11" s="14">
        <v>0.24624683036037501</v>
      </c>
      <c r="BX11" s="14">
        <v>0.233332250144032</v>
      </c>
      <c r="BY11" s="14"/>
      <c r="BZ11" s="14">
        <v>0.24307422172099</v>
      </c>
      <c r="CA11" s="14">
        <v>0.22316368749589199</v>
      </c>
      <c r="CB11" s="14">
        <v>0.24003727847800599</v>
      </c>
    </row>
    <row r="12" spans="2:80" x14ac:dyDescent="0.35">
      <c r="B12" s="15" t="s">
        <v>388</v>
      </c>
      <c r="C12" s="14">
        <v>9.0456969951145605E-2</v>
      </c>
      <c r="D12" s="14">
        <v>0.10168323350207301</v>
      </c>
      <c r="E12" s="14">
        <v>8.1201342166783999E-2</v>
      </c>
      <c r="F12" s="14"/>
      <c r="G12" s="14">
        <v>0.11224842412121799</v>
      </c>
      <c r="H12" s="14">
        <v>6.8785058981977898E-2</v>
      </c>
      <c r="I12" s="14">
        <v>0.100743023036256</v>
      </c>
      <c r="J12" s="14">
        <v>8.1076532646942603E-2</v>
      </c>
      <c r="K12" s="14">
        <v>0.119485622906063</v>
      </c>
      <c r="L12" s="14">
        <v>7.1987049348144205E-2</v>
      </c>
      <c r="M12" s="14"/>
      <c r="N12" s="14">
        <v>0.10278383659656</v>
      </c>
      <c r="O12" s="14">
        <v>7.9133714365301602E-2</v>
      </c>
      <c r="P12" s="14">
        <v>8.51437045126682E-2</v>
      </c>
      <c r="Q12" s="14">
        <v>9.5675458408437705E-2</v>
      </c>
      <c r="R12" s="14"/>
      <c r="S12" s="14">
        <v>7.3358432088506398E-2</v>
      </c>
      <c r="T12" s="14">
        <v>4.6398457845397797E-2</v>
      </c>
      <c r="U12" s="14">
        <v>0.119303761640861</v>
      </c>
      <c r="V12" s="14">
        <v>4.5119791113656403E-2</v>
      </c>
      <c r="W12" s="14">
        <v>0.103598417310202</v>
      </c>
      <c r="X12" s="14">
        <v>0.12646949432450399</v>
      </c>
      <c r="Y12" s="14">
        <v>7.7419300958020298E-2</v>
      </c>
      <c r="Z12" s="14">
        <v>5.2086000553827103E-2</v>
      </c>
      <c r="AA12" s="14">
        <v>9.9130427080641903E-2</v>
      </c>
      <c r="AB12" s="14">
        <v>0.129973183543866</v>
      </c>
      <c r="AC12" s="14">
        <v>0.16128381615981699</v>
      </c>
      <c r="AD12" s="14">
        <v>9.7490605705953096E-2</v>
      </c>
      <c r="AE12" s="14"/>
      <c r="AF12" s="14">
        <v>2.8514332217703001E-2</v>
      </c>
      <c r="AG12" s="14">
        <v>8.8081589953043105E-2</v>
      </c>
      <c r="AH12" s="14">
        <v>9.3223464215667906E-2</v>
      </c>
      <c r="AI12" s="14">
        <v>7.7357203301650607E-2</v>
      </c>
      <c r="AJ12" s="14">
        <v>0.14156915017973101</v>
      </c>
      <c r="AK12" s="14"/>
      <c r="AL12" s="14">
        <v>8.9871411089104403E-2</v>
      </c>
      <c r="AM12" s="14">
        <v>2.2257327770976301E-2</v>
      </c>
      <c r="AN12" s="14">
        <v>7.9126977468632204E-2</v>
      </c>
      <c r="AO12" s="14">
        <v>8.1148098152462003E-2</v>
      </c>
      <c r="AP12" s="14">
        <v>0.15058103254647801</v>
      </c>
      <c r="AQ12" s="14">
        <v>8.4101920311033806E-2</v>
      </c>
      <c r="AR12" s="14"/>
      <c r="AS12" s="14">
        <v>8.4478242147198193E-2</v>
      </c>
      <c r="AT12" s="14">
        <v>8.2568912895742003E-2</v>
      </c>
      <c r="AU12" s="14">
        <v>0.10924164586247</v>
      </c>
      <c r="AV12" s="14">
        <v>4.4362123489192502E-2</v>
      </c>
      <c r="AW12" s="14">
        <v>6.0666330526291001E-2</v>
      </c>
      <c r="AX12" s="14"/>
      <c r="AY12" s="14">
        <v>7.5745761926794206E-2</v>
      </c>
      <c r="AZ12" s="14">
        <v>0.104939459712504</v>
      </c>
      <c r="BA12" s="14">
        <v>8.84303659860292E-2</v>
      </c>
      <c r="BB12" s="14">
        <v>8.2346552403676401E-2</v>
      </c>
      <c r="BC12" s="14">
        <v>0.105633446304166</v>
      </c>
      <c r="BD12" s="14"/>
      <c r="BE12" s="14">
        <v>7.4494553855420101E-2</v>
      </c>
      <c r="BF12" s="14">
        <v>7.7919624856025299E-2</v>
      </c>
      <c r="BG12" s="14">
        <v>9.6447336150834104E-2</v>
      </c>
      <c r="BH12" s="14">
        <v>0.120511155379932</v>
      </c>
      <c r="BI12" s="14">
        <v>6.6098392810132994E-2</v>
      </c>
      <c r="BJ12" s="14"/>
      <c r="BK12" s="14">
        <v>4.4745837687585499E-2</v>
      </c>
      <c r="BL12" s="14">
        <v>7.8282597254634906E-2</v>
      </c>
      <c r="BM12" s="14">
        <v>7.2517400385071096E-2</v>
      </c>
      <c r="BN12" s="14">
        <v>9.9596637544286201E-2</v>
      </c>
      <c r="BO12" s="14">
        <v>0.144145984995456</v>
      </c>
      <c r="BP12" s="14"/>
      <c r="BQ12" s="14">
        <v>7.8051249674927603E-2</v>
      </c>
      <c r="BR12" s="14">
        <v>9.5757821357743397E-2</v>
      </c>
      <c r="BS12" s="14"/>
      <c r="BT12" s="14">
        <v>0.116960205481593</v>
      </c>
      <c r="BU12" s="14">
        <v>8.2934864617477705E-2</v>
      </c>
      <c r="BV12" s="14"/>
      <c r="BW12" s="14">
        <v>7.5022877604974905E-2</v>
      </c>
      <c r="BX12" s="14">
        <v>9.6314773667031894E-2</v>
      </c>
      <c r="BY12" s="14"/>
      <c r="BZ12" s="14">
        <v>0.10666935779996201</v>
      </c>
      <c r="CA12" s="14">
        <v>6.8692965312422097E-2</v>
      </c>
      <c r="CB12" s="14">
        <v>2.96312335014784E-2</v>
      </c>
    </row>
    <row r="13" spans="2:80" x14ac:dyDescent="0.35">
      <c r="B13" s="15" t="s">
        <v>389</v>
      </c>
      <c r="C13" s="14">
        <v>5.2426010435890097E-2</v>
      </c>
      <c r="D13" s="14">
        <v>6.6020629874985998E-2</v>
      </c>
      <c r="E13" s="14">
        <v>3.8953474487351203E-2</v>
      </c>
      <c r="F13" s="14"/>
      <c r="G13" s="14">
        <v>4.1800399321210602E-2</v>
      </c>
      <c r="H13" s="14">
        <v>5.7159923248340398E-2</v>
      </c>
      <c r="I13" s="14">
        <v>4.6308090684025999E-2</v>
      </c>
      <c r="J13" s="14">
        <v>5.8691600757222497E-2</v>
      </c>
      <c r="K13" s="14">
        <v>5.8885045886181403E-2</v>
      </c>
      <c r="L13" s="14">
        <v>5.1772102383282899E-2</v>
      </c>
      <c r="M13" s="14"/>
      <c r="N13" s="14">
        <v>2.83345324604793E-2</v>
      </c>
      <c r="O13" s="14">
        <v>3.1770410477855303E-2</v>
      </c>
      <c r="P13" s="14">
        <v>8.0036438936485793E-2</v>
      </c>
      <c r="Q13" s="14">
        <v>7.4659000900290096E-2</v>
      </c>
      <c r="R13" s="14"/>
      <c r="S13" s="14">
        <v>1.40395751554394E-2</v>
      </c>
      <c r="T13" s="14">
        <v>4.4981882833829999E-2</v>
      </c>
      <c r="U13" s="14">
        <v>3.8323729842570403E-2</v>
      </c>
      <c r="V13" s="14">
        <v>3.22162540188193E-2</v>
      </c>
      <c r="W13" s="14">
        <v>6.4614761835012094E-2</v>
      </c>
      <c r="X13" s="14">
        <v>3.3754970929302401E-2</v>
      </c>
      <c r="Y13" s="14">
        <v>5.4549826992587903E-2</v>
      </c>
      <c r="Z13" s="14">
        <v>0</v>
      </c>
      <c r="AA13" s="14">
        <v>0.103542779748418</v>
      </c>
      <c r="AB13" s="14">
        <v>9.1804227179575801E-2</v>
      </c>
      <c r="AC13" s="14">
        <v>0.107237378648509</v>
      </c>
      <c r="AD13" s="14">
        <v>0.110690506723197</v>
      </c>
      <c r="AE13" s="14"/>
      <c r="AF13" s="14">
        <v>2.5454154400237301E-2</v>
      </c>
      <c r="AG13" s="14">
        <v>5.1837380662427997E-2</v>
      </c>
      <c r="AH13" s="14">
        <v>5.9913360967261499E-2</v>
      </c>
      <c r="AI13" s="14">
        <v>5.1387615391772598E-2</v>
      </c>
      <c r="AJ13" s="14">
        <v>6.8099977039218995E-2</v>
      </c>
      <c r="AK13" s="14"/>
      <c r="AL13" s="14">
        <v>4.1984595635176897E-2</v>
      </c>
      <c r="AM13" s="14">
        <v>3.1252244258598599E-2</v>
      </c>
      <c r="AN13" s="14">
        <v>6.5419420614200696E-2</v>
      </c>
      <c r="AO13" s="14">
        <v>4.3843451429411699E-2</v>
      </c>
      <c r="AP13" s="14">
        <v>9.2341838455710396E-2</v>
      </c>
      <c r="AQ13" s="14">
        <v>3.0053101094850501E-2</v>
      </c>
      <c r="AR13" s="14"/>
      <c r="AS13" s="14">
        <v>5.2009127273344502E-2</v>
      </c>
      <c r="AT13" s="14">
        <v>3.8156753820462297E-2</v>
      </c>
      <c r="AU13" s="14">
        <v>6.18718533309323E-2</v>
      </c>
      <c r="AV13" s="14">
        <v>2.28604338745955E-2</v>
      </c>
      <c r="AW13" s="14">
        <v>0.10657124100638</v>
      </c>
      <c r="AX13" s="14"/>
      <c r="AY13" s="14">
        <v>3.37653680149251E-2</v>
      </c>
      <c r="AZ13" s="14">
        <v>3.99163532894544E-2</v>
      </c>
      <c r="BA13" s="14">
        <v>1.9445110384062599E-2</v>
      </c>
      <c r="BB13" s="14">
        <v>6.7799541868813706E-2</v>
      </c>
      <c r="BC13" s="14">
        <v>0.112053804948857</v>
      </c>
      <c r="BD13" s="14"/>
      <c r="BE13" s="14">
        <v>3.1821822768133598E-2</v>
      </c>
      <c r="BF13" s="14">
        <v>3.7836747726380703E-2</v>
      </c>
      <c r="BG13" s="14">
        <v>5.0895801883961402E-2</v>
      </c>
      <c r="BH13" s="14">
        <v>6.0678496327562198E-2</v>
      </c>
      <c r="BI13" s="14">
        <v>0.15847213091707801</v>
      </c>
      <c r="BJ13" s="14"/>
      <c r="BK13" s="14">
        <v>2.2241706545356E-2</v>
      </c>
      <c r="BL13" s="14">
        <v>4.43250172943081E-2</v>
      </c>
      <c r="BM13" s="14">
        <v>3.3782274081282801E-2</v>
      </c>
      <c r="BN13" s="14">
        <v>4.3803194331252501E-2</v>
      </c>
      <c r="BO13" s="14">
        <v>0.106624933237519</v>
      </c>
      <c r="BP13" s="14"/>
      <c r="BQ13" s="14">
        <v>2.8801981268920501E-2</v>
      </c>
      <c r="BR13" s="14">
        <v>6.2520343167162498E-2</v>
      </c>
      <c r="BS13" s="14"/>
      <c r="BT13" s="14">
        <v>8.9050127137701093E-2</v>
      </c>
      <c r="BU13" s="14">
        <v>4.2031413019016903E-2</v>
      </c>
      <c r="BV13" s="14"/>
      <c r="BW13" s="14">
        <v>2.5134134887695201E-2</v>
      </c>
      <c r="BX13" s="14">
        <v>6.2784277473173097E-2</v>
      </c>
      <c r="BY13" s="14"/>
      <c r="BZ13" s="14">
        <v>6.3149709664692993E-2</v>
      </c>
      <c r="CA13" s="14">
        <v>2.6291694178413899E-2</v>
      </c>
      <c r="CB13" s="14">
        <v>6.9377350866023493E-2</v>
      </c>
    </row>
    <row r="14" spans="2:80" x14ac:dyDescent="0.35">
      <c r="B14" s="15" t="s">
        <v>167</v>
      </c>
      <c r="C14" s="20">
        <v>4.9131363775927403E-2</v>
      </c>
      <c r="D14" s="20">
        <v>3.07989385884492E-2</v>
      </c>
      <c r="E14" s="20">
        <v>6.5748889832736204E-2</v>
      </c>
      <c r="F14" s="20"/>
      <c r="G14" s="20">
        <v>5.6719999830176601E-2</v>
      </c>
      <c r="H14" s="20">
        <v>5.1359740532510703E-2</v>
      </c>
      <c r="I14" s="20">
        <v>6.4560444454955193E-2</v>
      </c>
      <c r="J14" s="20">
        <v>3.3700574114830101E-2</v>
      </c>
      <c r="K14" s="20">
        <v>3.7514732415723E-2</v>
      </c>
      <c r="L14" s="20">
        <v>4.79457476140576E-2</v>
      </c>
      <c r="M14" s="20"/>
      <c r="N14" s="20">
        <v>2.7945425577082302E-2</v>
      </c>
      <c r="O14" s="20">
        <v>6.3326121484898704E-2</v>
      </c>
      <c r="P14" s="20">
        <v>4.2777676208018298E-2</v>
      </c>
      <c r="Q14" s="20">
        <v>5.8752872361770701E-2</v>
      </c>
      <c r="R14" s="20"/>
      <c r="S14" s="20">
        <v>3.6472269953860499E-2</v>
      </c>
      <c r="T14" s="20">
        <v>6.7729464463582897E-2</v>
      </c>
      <c r="U14" s="20">
        <v>4.8162110539355603E-2</v>
      </c>
      <c r="V14" s="20">
        <v>7.8477655033833804E-2</v>
      </c>
      <c r="W14" s="20">
        <v>5.3910039078487702E-2</v>
      </c>
      <c r="X14" s="20">
        <v>3.2615265379479202E-2</v>
      </c>
      <c r="Y14" s="20">
        <v>7.9079572097533204E-2</v>
      </c>
      <c r="Z14" s="20">
        <v>3.8644099792749298E-2</v>
      </c>
      <c r="AA14" s="20">
        <v>5.6465858973311397E-2</v>
      </c>
      <c r="AB14" s="20">
        <v>1.9115710027564601E-2</v>
      </c>
      <c r="AC14" s="20">
        <v>1.6634101313142202E-2</v>
      </c>
      <c r="AD14" s="20">
        <v>5.6544942881180803E-2</v>
      </c>
      <c r="AE14" s="20"/>
      <c r="AF14" s="20">
        <v>5.6755088143585701E-2</v>
      </c>
      <c r="AG14" s="20">
        <v>3.3596500803579003E-2</v>
      </c>
      <c r="AH14" s="20">
        <v>2.6930836403339199E-2</v>
      </c>
      <c r="AI14" s="20">
        <v>1.39255551402081E-2</v>
      </c>
      <c r="AJ14" s="20">
        <v>4.9048405701078997E-2</v>
      </c>
      <c r="AK14" s="20"/>
      <c r="AL14" s="20">
        <v>1.53925337995303E-2</v>
      </c>
      <c r="AM14" s="20">
        <v>5.3646498275888001E-2</v>
      </c>
      <c r="AN14" s="20">
        <v>4.6151696978384497E-2</v>
      </c>
      <c r="AO14" s="20">
        <v>2.7526806734857599E-2</v>
      </c>
      <c r="AP14" s="20">
        <v>6.1077936967444603E-2</v>
      </c>
      <c r="AQ14" s="20">
        <v>0.122411365344944</v>
      </c>
      <c r="AR14" s="20"/>
      <c r="AS14" s="20">
        <v>3.8568444194461197E-2</v>
      </c>
      <c r="AT14" s="20">
        <v>6.9182732137222494E-2</v>
      </c>
      <c r="AU14" s="20">
        <v>3.3829976613191301E-2</v>
      </c>
      <c r="AV14" s="20">
        <v>5.6637475636471799E-2</v>
      </c>
      <c r="AW14" s="20">
        <v>0</v>
      </c>
      <c r="AX14" s="20"/>
      <c r="AY14" s="20">
        <v>3.5961840078487101E-2</v>
      </c>
      <c r="AZ14" s="20">
        <v>3.4966379573871498E-2</v>
      </c>
      <c r="BA14" s="20">
        <v>4.9009091842495599E-2</v>
      </c>
      <c r="BB14" s="20">
        <v>3.9334956710448399E-2</v>
      </c>
      <c r="BC14" s="20">
        <v>5.5229551007240002E-2</v>
      </c>
      <c r="BD14" s="20"/>
      <c r="BE14" s="20">
        <v>3.3651741148952703E-2</v>
      </c>
      <c r="BF14" s="20">
        <v>3.6847303043356303E-2</v>
      </c>
      <c r="BG14" s="20">
        <v>4.5617046188084598E-2</v>
      </c>
      <c r="BH14" s="20">
        <v>7.7083524271165299E-2</v>
      </c>
      <c r="BI14" s="20">
        <v>8.8849235242440594E-2</v>
      </c>
      <c r="BJ14" s="20"/>
      <c r="BK14" s="20">
        <v>3.5466053420868698E-2</v>
      </c>
      <c r="BL14" s="20">
        <v>6.8006143124154803E-2</v>
      </c>
      <c r="BM14" s="20">
        <v>5.8788233525355997E-2</v>
      </c>
      <c r="BN14" s="20">
        <v>4.0342271855900398E-2</v>
      </c>
      <c r="BO14" s="20">
        <v>4.3184128155203297E-2</v>
      </c>
      <c r="BP14" s="20"/>
      <c r="BQ14" s="20">
        <v>3.3030953774619898E-2</v>
      </c>
      <c r="BR14" s="20">
        <v>5.6010922487713097E-2</v>
      </c>
      <c r="BS14" s="20"/>
      <c r="BT14" s="20">
        <v>5.2836807683514897E-2</v>
      </c>
      <c r="BU14" s="20">
        <v>4.8079690694395501E-2</v>
      </c>
      <c r="BV14" s="20"/>
      <c r="BW14" s="20">
        <v>2.10748463811147E-2</v>
      </c>
      <c r="BX14" s="20">
        <v>5.9779840418672098E-2</v>
      </c>
      <c r="BY14" s="20"/>
      <c r="BZ14" s="20">
        <v>4.7354111662561003E-2</v>
      </c>
      <c r="CA14" s="20">
        <v>4.3753555764348702E-2</v>
      </c>
      <c r="CB14" s="20">
        <v>9.3620201342482307E-2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1053</v>
      </c>
      <c r="D7" s="10">
        <v>519</v>
      </c>
      <c r="E7" s="10">
        <v>531</v>
      </c>
      <c r="F7" s="10"/>
      <c r="G7" s="10">
        <v>148</v>
      </c>
      <c r="H7" s="10">
        <v>166</v>
      </c>
      <c r="I7" s="10">
        <v>186</v>
      </c>
      <c r="J7" s="10">
        <v>190</v>
      </c>
      <c r="K7" s="10">
        <v>152</v>
      </c>
      <c r="L7" s="10">
        <v>211</v>
      </c>
      <c r="M7" s="10"/>
      <c r="N7" s="10">
        <v>292</v>
      </c>
      <c r="O7" s="10">
        <v>270</v>
      </c>
      <c r="P7" s="10">
        <v>242</v>
      </c>
      <c r="Q7" s="10">
        <v>245</v>
      </c>
      <c r="R7" s="10"/>
      <c r="S7" s="10">
        <v>120</v>
      </c>
      <c r="T7" s="10">
        <v>141</v>
      </c>
      <c r="U7" s="10">
        <v>80</v>
      </c>
      <c r="V7" s="10">
        <v>92</v>
      </c>
      <c r="W7" s="10">
        <v>84</v>
      </c>
      <c r="X7" s="10">
        <v>99</v>
      </c>
      <c r="Y7" s="10">
        <v>88</v>
      </c>
      <c r="Z7" s="10">
        <v>42</v>
      </c>
      <c r="AA7" s="10">
        <v>135</v>
      </c>
      <c r="AB7" s="10">
        <v>90</v>
      </c>
      <c r="AC7" s="10">
        <v>55</v>
      </c>
      <c r="AD7" s="10">
        <v>27</v>
      </c>
      <c r="AE7" s="10"/>
      <c r="AF7" s="10">
        <v>172</v>
      </c>
      <c r="AG7" s="10">
        <v>341</v>
      </c>
      <c r="AH7" s="10">
        <v>63</v>
      </c>
      <c r="AI7" s="10">
        <v>141</v>
      </c>
      <c r="AJ7" s="10">
        <v>72</v>
      </c>
      <c r="AK7" s="10"/>
      <c r="AL7" s="10">
        <v>193</v>
      </c>
      <c r="AM7" s="10">
        <v>142</v>
      </c>
      <c r="AN7" s="10">
        <v>79</v>
      </c>
      <c r="AO7" s="10">
        <v>244</v>
      </c>
      <c r="AP7" s="10">
        <v>150</v>
      </c>
      <c r="AQ7" s="10">
        <v>107</v>
      </c>
      <c r="AR7" s="10"/>
      <c r="AS7" s="10">
        <v>238</v>
      </c>
      <c r="AT7" s="10">
        <v>255</v>
      </c>
      <c r="AU7" s="10">
        <v>269</v>
      </c>
      <c r="AV7" s="10">
        <v>119</v>
      </c>
      <c r="AW7" s="10">
        <v>21</v>
      </c>
      <c r="AX7" s="10"/>
      <c r="AY7" s="10">
        <v>255</v>
      </c>
      <c r="AZ7" s="10">
        <v>272</v>
      </c>
      <c r="BA7" s="10">
        <v>148</v>
      </c>
      <c r="BB7" s="10">
        <v>176</v>
      </c>
      <c r="BC7" s="10">
        <v>187</v>
      </c>
      <c r="BD7" s="10"/>
      <c r="BE7" s="10">
        <v>55</v>
      </c>
      <c r="BF7" s="10">
        <v>391</v>
      </c>
      <c r="BG7" s="10">
        <v>378</v>
      </c>
      <c r="BH7" s="10">
        <v>176</v>
      </c>
      <c r="BI7" s="10">
        <v>53</v>
      </c>
      <c r="BJ7" s="10"/>
      <c r="BK7" s="10">
        <v>172</v>
      </c>
      <c r="BL7" s="10">
        <v>189</v>
      </c>
      <c r="BM7" s="10">
        <v>219</v>
      </c>
      <c r="BN7" s="10">
        <v>225</v>
      </c>
      <c r="BO7" s="10">
        <v>246</v>
      </c>
      <c r="BP7" s="10"/>
      <c r="BQ7" s="10">
        <v>298</v>
      </c>
      <c r="BR7" s="10">
        <v>755</v>
      </c>
      <c r="BS7" s="10"/>
      <c r="BT7" s="10">
        <v>244</v>
      </c>
      <c r="BU7" s="10">
        <v>809</v>
      </c>
      <c r="BV7" s="10"/>
      <c r="BW7" s="10">
        <v>262</v>
      </c>
      <c r="BX7" s="10">
        <v>791</v>
      </c>
      <c r="BY7" s="10"/>
      <c r="BZ7" s="10">
        <v>692</v>
      </c>
      <c r="CA7" s="10">
        <v>316</v>
      </c>
      <c r="CB7" s="10">
        <v>45</v>
      </c>
    </row>
    <row r="8" spans="2:80" ht="30" customHeight="1" x14ac:dyDescent="0.35">
      <c r="B8" s="11" t="s">
        <v>19</v>
      </c>
      <c r="C8" s="11">
        <v>1050</v>
      </c>
      <c r="D8" s="11">
        <v>515</v>
      </c>
      <c r="E8" s="11">
        <v>532</v>
      </c>
      <c r="F8" s="11"/>
      <c r="G8" s="11">
        <v>142</v>
      </c>
      <c r="H8" s="11">
        <v>164</v>
      </c>
      <c r="I8" s="11">
        <v>182</v>
      </c>
      <c r="J8" s="11">
        <v>190</v>
      </c>
      <c r="K8" s="11">
        <v>144</v>
      </c>
      <c r="L8" s="11">
        <v>228</v>
      </c>
      <c r="M8" s="11"/>
      <c r="N8" s="11">
        <v>282</v>
      </c>
      <c r="O8" s="11">
        <v>264</v>
      </c>
      <c r="P8" s="11">
        <v>242</v>
      </c>
      <c r="Q8" s="11">
        <v>257</v>
      </c>
      <c r="R8" s="11"/>
      <c r="S8" s="11">
        <v>133</v>
      </c>
      <c r="T8" s="11">
        <v>138</v>
      </c>
      <c r="U8" s="11">
        <v>82</v>
      </c>
      <c r="V8" s="11">
        <v>94</v>
      </c>
      <c r="W8" s="11">
        <v>82</v>
      </c>
      <c r="X8" s="11">
        <v>96</v>
      </c>
      <c r="Y8" s="11">
        <v>86</v>
      </c>
      <c r="Z8" s="11">
        <v>39</v>
      </c>
      <c r="AA8" s="11">
        <v>131</v>
      </c>
      <c r="AB8" s="11">
        <v>87</v>
      </c>
      <c r="AC8" s="11">
        <v>53</v>
      </c>
      <c r="AD8" s="11">
        <v>28</v>
      </c>
      <c r="AE8" s="11"/>
      <c r="AF8" s="11">
        <v>174</v>
      </c>
      <c r="AG8" s="11">
        <v>338</v>
      </c>
      <c r="AH8" s="11">
        <v>63</v>
      </c>
      <c r="AI8" s="11">
        <v>140</v>
      </c>
      <c r="AJ8" s="11">
        <v>70</v>
      </c>
      <c r="AK8" s="11"/>
      <c r="AL8" s="11">
        <v>192</v>
      </c>
      <c r="AM8" s="11">
        <v>144</v>
      </c>
      <c r="AN8" s="11">
        <v>78</v>
      </c>
      <c r="AO8" s="11">
        <v>245</v>
      </c>
      <c r="AP8" s="11">
        <v>146</v>
      </c>
      <c r="AQ8" s="11">
        <v>106</v>
      </c>
      <c r="AR8" s="11"/>
      <c r="AS8" s="11">
        <v>243</v>
      </c>
      <c r="AT8" s="11">
        <v>253</v>
      </c>
      <c r="AU8" s="11">
        <v>265</v>
      </c>
      <c r="AV8" s="11">
        <v>117</v>
      </c>
      <c r="AW8" s="11">
        <v>20</v>
      </c>
      <c r="AX8" s="11"/>
      <c r="AY8" s="11">
        <v>257</v>
      </c>
      <c r="AZ8" s="11">
        <v>269</v>
      </c>
      <c r="BA8" s="11">
        <v>147</v>
      </c>
      <c r="BB8" s="11">
        <v>175</v>
      </c>
      <c r="BC8" s="11">
        <v>187</v>
      </c>
      <c r="BD8" s="11"/>
      <c r="BE8" s="11">
        <v>54</v>
      </c>
      <c r="BF8" s="11">
        <v>390</v>
      </c>
      <c r="BG8" s="11">
        <v>376</v>
      </c>
      <c r="BH8" s="11">
        <v>176</v>
      </c>
      <c r="BI8" s="11">
        <v>53</v>
      </c>
      <c r="BJ8" s="11"/>
      <c r="BK8" s="11">
        <v>170</v>
      </c>
      <c r="BL8" s="11">
        <v>189</v>
      </c>
      <c r="BM8" s="11">
        <v>221</v>
      </c>
      <c r="BN8" s="11">
        <v>223</v>
      </c>
      <c r="BO8" s="11">
        <v>245</v>
      </c>
      <c r="BP8" s="11"/>
      <c r="BQ8" s="11">
        <v>298</v>
      </c>
      <c r="BR8" s="11">
        <v>752</v>
      </c>
      <c r="BS8" s="11"/>
      <c r="BT8" s="11">
        <v>238</v>
      </c>
      <c r="BU8" s="11">
        <v>811</v>
      </c>
      <c r="BV8" s="11"/>
      <c r="BW8" s="11">
        <v>259</v>
      </c>
      <c r="BX8" s="11">
        <v>790</v>
      </c>
      <c r="BY8" s="11"/>
      <c r="BZ8" s="11">
        <v>691</v>
      </c>
      <c r="CA8" s="11">
        <v>313</v>
      </c>
      <c r="CB8" s="11">
        <v>45</v>
      </c>
    </row>
    <row r="9" spans="2:80" x14ac:dyDescent="0.35">
      <c r="B9" s="15" t="s">
        <v>385</v>
      </c>
      <c r="C9" s="14">
        <v>0.11493655609027</v>
      </c>
      <c r="D9" s="14">
        <v>0.137902520595684</v>
      </c>
      <c r="E9" s="14">
        <v>9.1422737365082496E-2</v>
      </c>
      <c r="F9" s="14"/>
      <c r="G9" s="14">
        <v>0.21409373007638399</v>
      </c>
      <c r="H9" s="14">
        <v>0.216935326683315</v>
      </c>
      <c r="I9" s="14">
        <v>0.124081177583895</v>
      </c>
      <c r="J9" s="14">
        <v>0.10618961465926</v>
      </c>
      <c r="K9" s="14">
        <v>3.7447385297481699E-2</v>
      </c>
      <c r="L9" s="14">
        <v>2.8650600885064399E-2</v>
      </c>
      <c r="M9" s="14"/>
      <c r="N9" s="14">
        <v>0.13358466294805299</v>
      </c>
      <c r="O9" s="14">
        <v>0.111229500964717</v>
      </c>
      <c r="P9" s="14">
        <v>0.12380741811495</v>
      </c>
      <c r="Q9" s="14">
        <v>8.8202711185136798E-2</v>
      </c>
      <c r="R9" s="14"/>
      <c r="S9" s="14">
        <v>0.207921828711672</v>
      </c>
      <c r="T9" s="14">
        <v>5.4830090690405502E-2</v>
      </c>
      <c r="U9" s="14">
        <v>8.7647226605276296E-2</v>
      </c>
      <c r="V9" s="14">
        <v>0.127870637572258</v>
      </c>
      <c r="W9" s="14">
        <v>0.104991169425353</v>
      </c>
      <c r="X9" s="14">
        <v>0.13667739579640301</v>
      </c>
      <c r="Y9" s="14">
        <v>4.24873495623595E-2</v>
      </c>
      <c r="Z9" s="14">
        <v>8.9727288760479904E-2</v>
      </c>
      <c r="AA9" s="14">
        <v>0.141932028525037</v>
      </c>
      <c r="AB9" s="14">
        <v>9.8413570320060803E-2</v>
      </c>
      <c r="AC9" s="14">
        <v>7.5162626198500407E-2</v>
      </c>
      <c r="AD9" s="14">
        <v>0.22088509968843301</v>
      </c>
      <c r="AE9" s="14"/>
      <c r="AF9" s="14">
        <v>9.8878889692217697E-2</v>
      </c>
      <c r="AG9" s="14">
        <v>0.126823167961954</v>
      </c>
      <c r="AH9" s="14">
        <v>0.133993169904189</v>
      </c>
      <c r="AI9" s="14">
        <v>0.127031663300924</v>
      </c>
      <c r="AJ9" s="14">
        <v>6.8325560700840296E-2</v>
      </c>
      <c r="AK9" s="14"/>
      <c r="AL9" s="14">
        <v>0.166506988036458</v>
      </c>
      <c r="AM9" s="14">
        <v>0.134980310326801</v>
      </c>
      <c r="AN9" s="14">
        <v>0.103857010017919</v>
      </c>
      <c r="AO9" s="14">
        <v>0.115921917339998</v>
      </c>
      <c r="AP9" s="14">
        <v>0.137276234686803</v>
      </c>
      <c r="AQ9" s="14">
        <v>4.3677070693529302E-2</v>
      </c>
      <c r="AR9" s="14"/>
      <c r="AS9" s="14">
        <v>0.104604715244154</v>
      </c>
      <c r="AT9" s="14">
        <v>7.1309479128950706E-2</v>
      </c>
      <c r="AU9" s="14">
        <v>0.11048647663692999</v>
      </c>
      <c r="AV9" s="14">
        <v>0.19141514105034901</v>
      </c>
      <c r="AW9" s="14">
        <v>0.37914995818899899</v>
      </c>
      <c r="AX9" s="14"/>
      <c r="AY9" s="14">
        <v>0.13699085304757899</v>
      </c>
      <c r="AZ9" s="14">
        <v>0.111449686258907</v>
      </c>
      <c r="BA9" s="14">
        <v>0.116234774198195</v>
      </c>
      <c r="BB9" s="14">
        <v>0.106875477090833</v>
      </c>
      <c r="BC9" s="14">
        <v>0.105390221699078</v>
      </c>
      <c r="BD9" s="14"/>
      <c r="BE9" s="14">
        <v>0.300856838614039</v>
      </c>
      <c r="BF9" s="14">
        <v>0.12089968721538</v>
      </c>
      <c r="BG9" s="14">
        <v>8.8318880857192597E-2</v>
      </c>
      <c r="BH9" s="14">
        <v>0.110946426341743</v>
      </c>
      <c r="BI9" s="14">
        <v>8.2617513921188004E-2</v>
      </c>
      <c r="BJ9" s="14"/>
      <c r="BK9" s="14">
        <v>0.28925874376581201</v>
      </c>
      <c r="BL9" s="14">
        <v>0.105996980993471</v>
      </c>
      <c r="BM9" s="14">
        <v>6.1226805632761602E-2</v>
      </c>
      <c r="BN9" s="14">
        <v>6.0356379907727999E-2</v>
      </c>
      <c r="BO9" s="14">
        <v>9.9957580476225993E-2</v>
      </c>
      <c r="BP9" s="14"/>
      <c r="BQ9" s="14">
        <v>0.15761840900399099</v>
      </c>
      <c r="BR9" s="14">
        <v>9.8027334797737606E-2</v>
      </c>
      <c r="BS9" s="14"/>
      <c r="BT9" s="14">
        <v>0.17811048254436701</v>
      </c>
      <c r="BU9" s="14">
        <v>9.6398291366449201E-2</v>
      </c>
      <c r="BV9" s="14"/>
      <c r="BW9" s="14">
        <v>0.20697436834968999</v>
      </c>
      <c r="BX9" s="14">
        <v>8.4728277949480096E-2</v>
      </c>
      <c r="BY9" s="14"/>
      <c r="BZ9" s="14">
        <v>7.4508226901097693E-2</v>
      </c>
      <c r="CA9" s="14">
        <v>0.203402759172679</v>
      </c>
      <c r="CB9" s="14">
        <v>0.120205651529735</v>
      </c>
    </row>
    <row r="10" spans="2:80" x14ac:dyDescent="0.35">
      <c r="B10" s="15" t="s">
        <v>386</v>
      </c>
      <c r="C10" s="14">
        <v>0.24542785011301901</v>
      </c>
      <c r="D10" s="14">
        <v>0.25545462163764399</v>
      </c>
      <c r="E10" s="14">
        <v>0.233591704066136</v>
      </c>
      <c r="F10" s="14"/>
      <c r="G10" s="14">
        <v>0.27502114811855599</v>
      </c>
      <c r="H10" s="14">
        <v>0.27418723523738298</v>
      </c>
      <c r="I10" s="14">
        <v>0.311423472582469</v>
      </c>
      <c r="J10" s="14">
        <v>0.24015663969429701</v>
      </c>
      <c r="K10" s="14">
        <v>0.194834484026289</v>
      </c>
      <c r="L10" s="14">
        <v>0.189881456609619</v>
      </c>
      <c r="M10" s="14"/>
      <c r="N10" s="14">
        <v>0.30289695399350602</v>
      </c>
      <c r="O10" s="14">
        <v>0.263425042976697</v>
      </c>
      <c r="P10" s="14">
        <v>0.22326545038359</v>
      </c>
      <c r="Q10" s="14">
        <v>0.188170365034069</v>
      </c>
      <c r="R10" s="14"/>
      <c r="S10" s="14">
        <v>0.25516706064066702</v>
      </c>
      <c r="T10" s="14">
        <v>0.25196789624528498</v>
      </c>
      <c r="U10" s="14">
        <v>0.29497085831648601</v>
      </c>
      <c r="V10" s="14">
        <v>0.22500329479610801</v>
      </c>
      <c r="W10" s="14">
        <v>0.25878677642166498</v>
      </c>
      <c r="X10" s="14">
        <v>0.21188449633911799</v>
      </c>
      <c r="Y10" s="14">
        <v>0.16383560188129401</v>
      </c>
      <c r="Z10" s="14">
        <v>0.35873508821392502</v>
      </c>
      <c r="AA10" s="14">
        <v>0.223755181203001</v>
      </c>
      <c r="AB10" s="14">
        <v>0.309732915918906</v>
      </c>
      <c r="AC10" s="14">
        <v>0.14031089562308499</v>
      </c>
      <c r="AD10" s="14">
        <v>0.36290049986339801</v>
      </c>
      <c r="AE10" s="14"/>
      <c r="AF10" s="14">
        <v>0.22249213842719001</v>
      </c>
      <c r="AG10" s="14">
        <v>0.29994408129896</v>
      </c>
      <c r="AH10" s="14">
        <v>0.199298962657566</v>
      </c>
      <c r="AI10" s="14">
        <v>0.18562856399458799</v>
      </c>
      <c r="AJ10" s="14">
        <v>0.307052031690143</v>
      </c>
      <c r="AK10" s="14"/>
      <c r="AL10" s="14">
        <v>0.36122231706804703</v>
      </c>
      <c r="AM10" s="14">
        <v>0.223154405855748</v>
      </c>
      <c r="AN10" s="14">
        <v>0.213046005416996</v>
      </c>
      <c r="AO10" s="14">
        <v>0.19917087825129201</v>
      </c>
      <c r="AP10" s="14">
        <v>0.24580730385478899</v>
      </c>
      <c r="AQ10" s="14">
        <v>0.18186967284358599</v>
      </c>
      <c r="AR10" s="14"/>
      <c r="AS10" s="14">
        <v>0.16120118313645501</v>
      </c>
      <c r="AT10" s="14">
        <v>0.22794750467313901</v>
      </c>
      <c r="AU10" s="14">
        <v>0.31023269315324198</v>
      </c>
      <c r="AV10" s="14">
        <v>0.31975050478329098</v>
      </c>
      <c r="AW10" s="14">
        <v>0.23375770781640101</v>
      </c>
      <c r="AX10" s="14"/>
      <c r="AY10" s="14">
        <v>0.23951096546546299</v>
      </c>
      <c r="AZ10" s="14">
        <v>0.28603921713627201</v>
      </c>
      <c r="BA10" s="14">
        <v>0.21082805523631501</v>
      </c>
      <c r="BB10" s="14">
        <v>0.24030296520297201</v>
      </c>
      <c r="BC10" s="14">
        <v>0.23693676121507401</v>
      </c>
      <c r="BD10" s="14"/>
      <c r="BE10" s="14">
        <v>0.24504208022598201</v>
      </c>
      <c r="BF10" s="14">
        <v>0.26120290971167598</v>
      </c>
      <c r="BG10" s="14">
        <v>0.23303077943162101</v>
      </c>
      <c r="BH10" s="14">
        <v>0.25143607148380898</v>
      </c>
      <c r="BI10" s="14">
        <v>0.19784556062488101</v>
      </c>
      <c r="BJ10" s="14"/>
      <c r="BK10" s="14">
        <v>0.30821843343378202</v>
      </c>
      <c r="BL10" s="14">
        <v>0.27560574098930601</v>
      </c>
      <c r="BM10" s="14">
        <v>0.22461821851448499</v>
      </c>
      <c r="BN10" s="14">
        <v>0.263142526932853</v>
      </c>
      <c r="BO10" s="14">
        <v>0.17951421857664401</v>
      </c>
      <c r="BP10" s="14"/>
      <c r="BQ10" s="14">
        <v>0.20899317970169401</v>
      </c>
      <c r="BR10" s="14">
        <v>0.25986213219423498</v>
      </c>
      <c r="BS10" s="14"/>
      <c r="BT10" s="14">
        <v>0.26340613037402</v>
      </c>
      <c r="BU10" s="14">
        <v>0.240152159057159</v>
      </c>
      <c r="BV10" s="14"/>
      <c r="BW10" s="14">
        <v>0.338108679385972</v>
      </c>
      <c r="BX10" s="14">
        <v>0.21500852353118899</v>
      </c>
      <c r="BY10" s="14"/>
      <c r="BZ10" s="14">
        <v>0.22175073452180599</v>
      </c>
      <c r="CA10" s="14">
        <v>0.295875561436927</v>
      </c>
      <c r="CB10" s="14">
        <v>0.25790586072786198</v>
      </c>
    </row>
    <row r="11" spans="2:80" x14ac:dyDescent="0.35">
      <c r="B11" s="15" t="s">
        <v>387</v>
      </c>
      <c r="C11" s="14">
        <v>0.18916695741897199</v>
      </c>
      <c r="D11" s="14">
        <v>0.1792167829362</v>
      </c>
      <c r="E11" s="14">
        <v>0.199808128208152</v>
      </c>
      <c r="F11" s="14"/>
      <c r="G11" s="14">
        <v>0.196416334028374</v>
      </c>
      <c r="H11" s="14">
        <v>0.18896972302804699</v>
      </c>
      <c r="I11" s="14">
        <v>0.19665086749310101</v>
      </c>
      <c r="J11" s="14">
        <v>0.237950210749586</v>
      </c>
      <c r="K11" s="14">
        <v>0.185118994872502</v>
      </c>
      <c r="L11" s="14">
        <v>0.14075452549201201</v>
      </c>
      <c r="M11" s="14"/>
      <c r="N11" s="14">
        <v>0.14065110935247199</v>
      </c>
      <c r="O11" s="14">
        <v>0.170399406467103</v>
      </c>
      <c r="P11" s="14">
        <v>0.186676938907405</v>
      </c>
      <c r="Q11" s="14">
        <v>0.26288090044139101</v>
      </c>
      <c r="R11" s="14"/>
      <c r="S11" s="14">
        <v>0.24201311514860599</v>
      </c>
      <c r="T11" s="14">
        <v>0.18851602033572601</v>
      </c>
      <c r="U11" s="14">
        <v>0.211451704604254</v>
      </c>
      <c r="V11" s="14">
        <v>0.10673696282298301</v>
      </c>
      <c r="W11" s="14">
        <v>0.192097867165122</v>
      </c>
      <c r="X11" s="14">
        <v>0.16744857734077401</v>
      </c>
      <c r="Y11" s="14">
        <v>0.23420120765297001</v>
      </c>
      <c r="Z11" s="14">
        <v>0.16916289938955401</v>
      </c>
      <c r="AA11" s="14">
        <v>0.18635858626124999</v>
      </c>
      <c r="AB11" s="14">
        <v>0.131768651275007</v>
      </c>
      <c r="AC11" s="14">
        <v>0.29005748469897102</v>
      </c>
      <c r="AD11" s="14">
        <v>0.10630105842186501</v>
      </c>
      <c r="AE11" s="14"/>
      <c r="AF11" s="14">
        <v>0.18216626362932001</v>
      </c>
      <c r="AG11" s="14">
        <v>0.17485548516469099</v>
      </c>
      <c r="AH11" s="14">
        <v>0.14526433547239401</v>
      </c>
      <c r="AI11" s="14">
        <v>0.15309684047535699</v>
      </c>
      <c r="AJ11" s="14">
        <v>0.19644456171341501</v>
      </c>
      <c r="AK11" s="14"/>
      <c r="AL11" s="14">
        <v>0.15578130188104</v>
      </c>
      <c r="AM11" s="14">
        <v>0.18859900813101901</v>
      </c>
      <c r="AN11" s="14">
        <v>0.17320106626096801</v>
      </c>
      <c r="AO11" s="14">
        <v>0.167854783131904</v>
      </c>
      <c r="AP11" s="14">
        <v>0.20588737826828299</v>
      </c>
      <c r="AQ11" s="14">
        <v>0.21537839582715801</v>
      </c>
      <c r="AR11" s="14"/>
      <c r="AS11" s="14">
        <v>0.24088992413270899</v>
      </c>
      <c r="AT11" s="14">
        <v>0.21640029575509601</v>
      </c>
      <c r="AU11" s="14">
        <v>0.15777461357488401</v>
      </c>
      <c r="AV11" s="14">
        <v>0.15883240420112699</v>
      </c>
      <c r="AW11" s="14">
        <v>4.6238597479026297E-2</v>
      </c>
      <c r="AX11" s="14"/>
      <c r="AY11" s="14">
        <v>0.12560581071270999</v>
      </c>
      <c r="AZ11" s="14">
        <v>0.19332140214900301</v>
      </c>
      <c r="BA11" s="14">
        <v>0.27573457894084702</v>
      </c>
      <c r="BB11" s="14">
        <v>0.211407749561106</v>
      </c>
      <c r="BC11" s="14">
        <v>0.174619138080156</v>
      </c>
      <c r="BD11" s="14"/>
      <c r="BE11" s="14">
        <v>9.7261891393096406E-2</v>
      </c>
      <c r="BF11" s="14">
        <v>0.17513228787756999</v>
      </c>
      <c r="BG11" s="14">
        <v>0.21845228517461199</v>
      </c>
      <c r="BH11" s="14">
        <v>0.19395268373705499</v>
      </c>
      <c r="BI11" s="14">
        <v>0.163156136216973</v>
      </c>
      <c r="BJ11" s="14"/>
      <c r="BK11" s="14">
        <v>0.169337522086069</v>
      </c>
      <c r="BL11" s="14">
        <v>0.26230910459784301</v>
      </c>
      <c r="BM11" s="14">
        <v>0.248596651398555</v>
      </c>
      <c r="BN11" s="14">
        <v>0.11115063516505801</v>
      </c>
      <c r="BO11" s="14">
        <v>0.16573840608463999</v>
      </c>
      <c r="BP11" s="14"/>
      <c r="BQ11" s="14">
        <v>0.162279397518651</v>
      </c>
      <c r="BR11" s="14">
        <v>0.19981897154989101</v>
      </c>
      <c r="BS11" s="14"/>
      <c r="BT11" s="14">
        <v>0.17286579769900001</v>
      </c>
      <c r="BU11" s="14">
        <v>0.193950500743823</v>
      </c>
      <c r="BV11" s="14"/>
      <c r="BW11" s="14">
        <v>0.160839923577938</v>
      </c>
      <c r="BX11" s="14">
        <v>0.19846434178923</v>
      </c>
      <c r="BY11" s="14"/>
      <c r="BZ11" s="14">
        <v>0.17408146062202301</v>
      </c>
      <c r="CA11" s="14">
        <v>0.21713149369467899</v>
      </c>
      <c r="CB11" s="14">
        <v>0.225900687412288</v>
      </c>
    </row>
    <row r="12" spans="2:80" x14ac:dyDescent="0.35">
      <c r="B12" s="15" t="s">
        <v>388</v>
      </c>
      <c r="C12" s="14">
        <v>0.217420413785095</v>
      </c>
      <c r="D12" s="14">
        <v>0.229435050957049</v>
      </c>
      <c r="E12" s="14">
        <v>0.206945987714688</v>
      </c>
      <c r="F12" s="14"/>
      <c r="G12" s="14">
        <v>0.18904700101056601</v>
      </c>
      <c r="H12" s="14">
        <v>0.14266125498045501</v>
      </c>
      <c r="I12" s="14">
        <v>0.195952557671176</v>
      </c>
      <c r="J12" s="14">
        <v>0.15617186242445799</v>
      </c>
      <c r="K12" s="14">
        <v>0.25108365885539102</v>
      </c>
      <c r="L12" s="14">
        <v>0.33574959836719798</v>
      </c>
      <c r="M12" s="14"/>
      <c r="N12" s="14">
        <v>0.22616350237996399</v>
      </c>
      <c r="O12" s="14">
        <v>0.23123542838567501</v>
      </c>
      <c r="P12" s="14">
        <v>0.20449713566331401</v>
      </c>
      <c r="Q12" s="14">
        <v>0.208868206982538</v>
      </c>
      <c r="R12" s="14"/>
      <c r="S12" s="14">
        <v>0.18671380581879901</v>
      </c>
      <c r="T12" s="14">
        <v>0.19905092158937401</v>
      </c>
      <c r="U12" s="14">
        <v>0.19473318988296201</v>
      </c>
      <c r="V12" s="14">
        <v>0.28875845121195698</v>
      </c>
      <c r="W12" s="14">
        <v>0.202429042186765</v>
      </c>
      <c r="X12" s="14">
        <v>0.256878072905938</v>
      </c>
      <c r="Y12" s="14">
        <v>0.32274700948624202</v>
      </c>
      <c r="Z12" s="14">
        <v>0.124236133335341</v>
      </c>
      <c r="AA12" s="14">
        <v>0.15878674197086901</v>
      </c>
      <c r="AB12" s="14">
        <v>0.26263384204634799</v>
      </c>
      <c r="AC12" s="14">
        <v>0.24188068309021199</v>
      </c>
      <c r="AD12" s="14">
        <v>8.1833604538720697E-2</v>
      </c>
      <c r="AE12" s="14"/>
      <c r="AF12" s="14">
        <v>0.22180686173678199</v>
      </c>
      <c r="AG12" s="14">
        <v>0.215757824825315</v>
      </c>
      <c r="AH12" s="14">
        <v>0.32949461608707897</v>
      </c>
      <c r="AI12" s="14">
        <v>0.20833539189094699</v>
      </c>
      <c r="AJ12" s="14">
        <v>0.163820436509518</v>
      </c>
      <c r="AK12" s="14"/>
      <c r="AL12" s="14">
        <v>0.19002619486220401</v>
      </c>
      <c r="AM12" s="14">
        <v>0.23396568319993999</v>
      </c>
      <c r="AN12" s="14">
        <v>0.28399114376138501</v>
      </c>
      <c r="AO12" s="14">
        <v>0.21132816834659199</v>
      </c>
      <c r="AP12" s="14">
        <v>0.160817033513068</v>
      </c>
      <c r="AQ12" s="14">
        <v>0.26956366597480202</v>
      </c>
      <c r="AR12" s="14"/>
      <c r="AS12" s="14">
        <v>0.221509271685321</v>
      </c>
      <c r="AT12" s="14">
        <v>0.26292365173549198</v>
      </c>
      <c r="AU12" s="14">
        <v>0.196577668807256</v>
      </c>
      <c r="AV12" s="14">
        <v>0.136590643255671</v>
      </c>
      <c r="AW12" s="14">
        <v>0.246135595701933</v>
      </c>
      <c r="AX12" s="14"/>
      <c r="AY12" s="14">
        <v>0.22483737093699999</v>
      </c>
      <c r="AZ12" s="14">
        <v>0.239722864412895</v>
      </c>
      <c r="BA12" s="14">
        <v>0.20525161707045</v>
      </c>
      <c r="BB12" s="14">
        <v>0.210893274870254</v>
      </c>
      <c r="BC12" s="14">
        <v>0.197035779740308</v>
      </c>
      <c r="BD12" s="14"/>
      <c r="BE12" s="14">
        <v>0.162298405303819</v>
      </c>
      <c r="BF12" s="14">
        <v>0.21942050139160399</v>
      </c>
      <c r="BG12" s="14">
        <v>0.23186458852566399</v>
      </c>
      <c r="BH12" s="14">
        <v>0.189962195173699</v>
      </c>
      <c r="BI12" s="14">
        <v>0.24757441426316701</v>
      </c>
      <c r="BJ12" s="14"/>
      <c r="BK12" s="14">
        <v>0.116592638399629</v>
      </c>
      <c r="BL12" s="14">
        <v>0.16879682819629499</v>
      </c>
      <c r="BM12" s="14">
        <v>0.275610200589329</v>
      </c>
      <c r="BN12" s="14">
        <v>0.24867695647658</v>
      </c>
      <c r="BO12" s="14">
        <v>0.245742729283141</v>
      </c>
      <c r="BP12" s="14"/>
      <c r="BQ12" s="14">
        <v>0.17493093786976899</v>
      </c>
      <c r="BR12" s="14">
        <v>0.23425342130021701</v>
      </c>
      <c r="BS12" s="14"/>
      <c r="BT12" s="14">
        <v>0.18173460725563001</v>
      </c>
      <c r="BU12" s="14">
        <v>0.227892343669127</v>
      </c>
      <c r="BV12" s="14"/>
      <c r="BW12" s="14">
        <v>0.17560636374570501</v>
      </c>
      <c r="BX12" s="14">
        <v>0.231144452012151</v>
      </c>
      <c r="BY12" s="14"/>
      <c r="BZ12" s="14">
        <v>0.255485534691821</v>
      </c>
      <c r="CA12" s="14">
        <v>0.138929404543847</v>
      </c>
      <c r="CB12" s="14">
        <v>0.17935866673492901</v>
      </c>
    </row>
    <row r="13" spans="2:80" x14ac:dyDescent="0.35">
      <c r="B13" s="15" t="s">
        <v>389</v>
      </c>
      <c r="C13" s="14">
        <v>0.198069217669366</v>
      </c>
      <c r="D13" s="14">
        <v>0.178766665462191</v>
      </c>
      <c r="E13" s="14">
        <v>0.21781266760495399</v>
      </c>
      <c r="F13" s="14"/>
      <c r="G13" s="14">
        <v>0.1057686147723</v>
      </c>
      <c r="H13" s="14">
        <v>0.112597322917016</v>
      </c>
      <c r="I13" s="14">
        <v>0.135235562148217</v>
      </c>
      <c r="J13" s="14">
        <v>0.215124718415349</v>
      </c>
      <c r="K13" s="14">
        <v>0.30271312677428402</v>
      </c>
      <c r="L13" s="14">
        <v>0.28705863295396999</v>
      </c>
      <c r="M13" s="14"/>
      <c r="N13" s="14">
        <v>0.18339091910573399</v>
      </c>
      <c r="O13" s="14">
        <v>0.19912708207104701</v>
      </c>
      <c r="P13" s="14">
        <v>0.22191502481870201</v>
      </c>
      <c r="Q13" s="14">
        <v>0.18649517357260301</v>
      </c>
      <c r="R13" s="14"/>
      <c r="S13" s="14">
        <v>0.108184189680256</v>
      </c>
      <c r="T13" s="14">
        <v>0.26509489627699101</v>
      </c>
      <c r="U13" s="14">
        <v>0.18378599116314201</v>
      </c>
      <c r="V13" s="14">
        <v>0.21944360049591299</v>
      </c>
      <c r="W13" s="14">
        <v>0.19352978243299701</v>
      </c>
      <c r="X13" s="14">
        <v>0.18674494510367601</v>
      </c>
      <c r="Y13" s="14">
        <v>0.22450588877549699</v>
      </c>
      <c r="Z13" s="14">
        <v>0.208677506774264</v>
      </c>
      <c r="AA13" s="14">
        <v>0.243971094295651</v>
      </c>
      <c r="AB13" s="14">
        <v>0.17582277007851799</v>
      </c>
      <c r="AC13" s="14">
        <v>0.180129737392587</v>
      </c>
      <c r="AD13" s="14">
        <v>0.10738603457974499</v>
      </c>
      <c r="AE13" s="14"/>
      <c r="AF13" s="14">
        <v>0.26376503294985398</v>
      </c>
      <c r="AG13" s="14">
        <v>0.139948411134492</v>
      </c>
      <c r="AH13" s="14">
        <v>0.174466919798096</v>
      </c>
      <c r="AI13" s="14">
        <v>0.30324194860700299</v>
      </c>
      <c r="AJ13" s="14">
        <v>0.23868249626344901</v>
      </c>
      <c r="AK13" s="14"/>
      <c r="AL13" s="14">
        <v>9.1434871889071095E-2</v>
      </c>
      <c r="AM13" s="14">
        <v>0.20607428352541199</v>
      </c>
      <c r="AN13" s="14">
        <v>0.19833042278271501</v>
      </c>
      <c r="AO13" s="14">
        <v>0.28093735542092102</v>
      </c>
      <c r="AP13" s="14">
        <v>0.223077933774155</v>
      </c>
      <c r="AQ13" s="14">
        <v>0.21380263629502699</v>
      </c>
      <c r="AR13" s="14"/>
      <c r="AS13" s="14">
        <v>0.22915869200358499</v>
      </c>
      <c r="AT13" s="14">
        <v>0.18191840783521199</v>
      </c>
      <c r="AU13" s="14">
        <v>0.19252061516109101</v>
      </c>
      <c r="AV13" s="14">
        <v>0.17753011938346699</v>
      </c>
      <c r="AW13" s="14">
        <v>9.4718140813640495E-2</v>
      </c>
      <c r="AX13" s="14"/>
      <c r="AY13" s="14">
        <v>0.26532969317347899</v>
      </c>
      <c r="AZ13" s="14">
        <v>0.147549990118955</v>
      </c>
      <c r="BA13" s="14">
        <v>0.14382784948824701</v>
      </c>
      <c r="BB13" s="14">
        <v>0.20220247045544901</v>
      </c>
      <c r="BC13" s="14">
        <v>0.228123377865496</v>
      </c>
      <c r="BD13" s="14"/>
      <c r="BE13" s="14">
        <v>0.159893695159121</v>
      </c>
      <c r="BF13" s="14">
        <v>0.208375447271998</v>
      </c>
      <c r="BG13" s="14">
        <v>0.18399033724477201</v>
      </c>
      <c r="BH13" s="14">
        <v>0.20798999047908101</v>
      </c>
      <c r="BI13" s="14">
        <v>0.22825345048794399</v>
      </c>
      <c r="BJ13" s="14"/>
      <c r="BK13" s="14">
        <v>7.2268350599878503E-2</v>
      </c>
      <c r="BL13" s="14">
        <v>0.12822516319517899</v>
      </c>
      <c r="BM13" s="14">
        <v>0.15866010209113801</v>
      </c>
      <c r="BN13" s="14">
        <v>0.30742351864855</v>
      </c>
      <c r="BO13" s="14">
        <v>0.27205290154627298</v>
      </c>
      <c r="BP13" s="14"/>
      <c r="BQ13" s="14">
        <v>0.279578371910503</v>
      </c>
      <c r="BR13" s="14">
        <v>0.16577782841743699</v>
      </c>
      <c r="BS13" s="14"/>
      <c r="BT13" s="14">
        <v>0.17060385348909701</v>
      </c>
      <c r="BU13" s="14">
        <v>0.206128874880636</v>
      </c>
      <c r="BV13" s="14"/>
      <c r="BW13" s="14">
        <v>9.9704447522529105E-2</v>
      </c>
      <c r="BX13" s="14">
        <v>0.230354104314381</v>
      </c>
      <c r="BY13" s="14"/>
      <c r="BZ13" s="14">
        <v>0.24806699714156699</v>
      </c>
      <c r="CA13" s="14">
        <v>9.51707722704878E-2</v>
      </c>
      <c r="CB13" s="14">
        <v>0.14671204572518801</v>
      </c>
    </row>
    <row r="14" spans="2:80" x14ac:dyDescent="0.35">
      <c r="B14" s="15" t="s">
        <v>167</v>
      </c>
      <c r="C14" s="20">
        <v>3.49790049232769E-2</v>
      </c>
      <c r="D14" s="20">
        <v>1.9224358411232E-2</v>
      </c>
      <c r="E14" s="20">
        <v>5.04187750409879E-2</v>
      </c>
      <c r="F14" s="20"/>
      <c r="G14" s="20">
        <v>1.9653171993819302E-2</v>
      </c>
      <c r="H14" s="20">
        <v>6.46491371537843E-2</v>
      </c>
      <c r="I14" s="20">
        <v>3.6656362521141503E-2</v>
      </c>
      <c r="J14" s="20">
        <v>4.4406954057050099E-2</v>
      </c>
      <c r="K14" s="20">
        <v>2.88023501740516E-2</v>
      </c>
      <c r="L14" s="20">
        <v>1.7905185692137001E-2</v>
      </c>
      <c r="M14" s="20"/>
      <c r="N14" s="20">
        <v>1.3312852220270101E-2</v>
      </c>
      <c r="O14" s="20">
        <v>2.4583539134761599E-2</v>
      </c>
      <c r="P14" s="20">
        <v>3.98380321120387E-2</v>
      </c>
      <c r="Q14" s="20">
        <v>6.5382642784261799E-2</v>
      </c>
      <c r="R14" s="20"/>
      <c r="S14" s="20">
        <v>0</v>
      </c>
      <c r="T14" s="20">
        <v>4.05401748622186E-2</v>
      </c>
      <c r="U14" s="20">
        <v>2.7411029427879399E-2</v>
      </c>
      <c r="V14" s="20">
        <v>3.2187053100780599E-2</v>
      </c>
      <c r="W14" s="20">
        <v>4.8165362368097597E-2</v>
      </c>
      <c r="X14" s="20">
        <v>4.0366512514089598E-2</v>
      </c>
      <c r="Y14" s="20">
        <v>1.22229426416372E-2</v>
      </c>
      <c r="Z14" s="20">
        <v>4.9461083526436501E-2</v>
      </c>
      <c r="AA14" s="20">
        <v>4.5196367744191598E-2</v>
      </c>
      <c r="AB14" s="20">
        <v>2.1628250361160801E-2</v>
      </c>
      <c r="AC14" s="20">
        <v>7.2458572996645002E-2</v>
      </c>
      <c r="AD14" s="20">
        <v>0.120693702907838</v>
      </c>
      <c r="AE14" s="20"/>
      <c r="AF14" s="20">
        <v>1.08908135646363E-2</v>
      </c>
      <c r="AG14" s="20">
        <v>4.2671029614588303E-2</v>
      </c>
      <c r="AH14" s="20">
        <v>1.7481996080675501E-2</v>
      </c>
      <c r="AI14" s="20">
        <v>2.2665591731181899E-2</v>
      </c>
      <c r="AJ14" s="20">
        <v>2.56749131226344E-2</v>
      </c>
      <c r="AK14" s="20"/>
      <c r="AL14" s="20">
        <v>3.5028326263180198E-2</v>
      </c>
      <c r="AM14" s="20">
        <v>1.3226308961079699E-2</v>
      </c>
      <c r="AN14" s="20">
        <v>2.7574351760015998E-2</v>
      </c>
      <c r="AO14" s="20">
        <v>2.47868975092926E-2</v>
      </c>
      <c r="AP14" s="20">
        <v>2.7134115902902399E-2</v>
      </c>
      <c r="AQ14" s="20">
        <v>7.5708558365898002E-2</v>
      </c>
      <c r="AR14" s="20"/>
      <c r="AS14" s="20">
        <v>4.2636213797776303E-2</v>
      </c>
      <c r="AT14" s="20">
        <v>3.9500660872110398E-2</v>
      </c>
      <c r="AU14" s="20">
        <v>3.2407932666597299E-2</v>
      </c>
      <c r="AV14" s="20">
        <v>1.5881187326095801E-2</v>
      </c>
      <c r="AW14" s="20">
        <v>0</v>
      </c>
      <c r="AX14" s="20"/>
      <c r="AY14" s="20">
        <v>7.7253066637689603E-3</v>
      </c>
      <c r="AZ14" s="20">
        <v>2.19168399239681E-2</v>
      </c>
      <c r="BA14" s="20">
        <v>4.8123125065946501E-2</v>
      </c>
      <c r="BB14" s="20">
        <v>2.8318062819385498E-2</v>
      </c>
      <c r="BC14" s="20">
        <v>5.78947213998878E-2</v>
      </c>
      <c r="BD14" s="20"/>
      <c r="BE14" s="20">
        <v>3.4647089303941003E-2</v>
      </c>
      <c r="BF14" s="20">
        <v>1.4969166531772399E-2</v>
      </c>
      <c r="BG14" s="20">
        <v>4.4343128766137899E-2</v>
      </c>
      <c r="BH14" s="20">
        <v>4.5712632784612697E-2</v>
      </c>
      <c r="BI14" s="20">
        <v>8.0552924485846999E-2</v>
      </c>
      <c r="BJ14" s="20"/>
      <c r="BK14" s="20">
        <v>4.4324311714830297E-2</v>
      </c>
      <c r="BL14" s="20">
        <v>5.9066182027905603E-2</v>
      </c>
      <c r="BM14" s="20">
        <v>3.1288021773730801E-2</v>
      </c>
      <c r="BN14" s="20">
        <v>9.2499828692308196E-3</v>
      </c>
      <c r="BO14" s="20">
        <v>3.6994164033077301E-2</v>
      </c>
      <c r="BP14" s="20"/>
      <c r="BQ14" s="20">
        <v>1.65997039953929E-2</v>
      </c>
      <c r="BR14" s="20">
        <v>4.2260311740482601E-2</v>
      </c>
      <c r="BS14" s="20"/>
      <c r="BT14" s="20">
        <v>3.3279128637885798E-2</v>
      </c>
      <c r="BU14" s="20">
        <v>3.5477830282806003E-2</v>
      </c>
      <c r="BV14" s="20"/>
      <c r="BW14" s="20">
        <v>1.8766217418165899E-2</v>
      </c>
      <c r="BX14" s="20">
        <v>4.0300300403567899E-2</v>
      </c>
      <c r="BY14" s="20"/>
      <c r="BZ14" s="20">
        <v>2.6107046121686201E-2</v>
      </c>
      <c r="CA14" s="20">
        <v>4.9490008881379097E-2</v>
      </c>
      <c r="CB14" s="20">
        <v>6.9917087869999006E-2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1007</v>
      </c>
      <c r="D7" s="10">
        <v>512</v>
      </c>
      <c r="E7" s="10">
        <v>494</v>
      </c>
      <c r="F7" s="10"/>
      <c r="G7" s="10">
        <v>141</v>
      </c>
      <c r="H7" s="10">
        <v>157</v>
      </c>
      <c r="I7" s="10">
        <v>179</v>
      </c>
      <c r="J7" s="10">
        <v>161</v>
      </c>
      <c r="K7" s="10">
        <v>158</v>
      </c>
      <c r="L7" s="10">
        <v>211</v>
      </c>
      <c r="M7" s="10"/>
      <c r="N7" s="10">
        <v>284</v>
      </c>
      <c r="O7" s="10">
        <v>287</v>
      </c>
      <c r="P7" s="10">
        <v>200</v>
      </c>
      <c r="Q7" s="10">
        <v>233</v>
      </c>
      <c r="R7" s="10"/>
      <c r="S7" s="10">
        <v>120</v>
      </c>
      <c r="T7" s="10">
        <v>138</v>
      </c>
      <c r="U7" s="10">
        <v>75</v>
      </c>
      <c r="V7" s="10">
        <v>95</v>
      </c>
      <c r="W7" s="10">
        <v>77</v>
      </c>
      <c r="X7" s="10">
        <v>93</v>
      </c>
      <c r="Y7" s="10">
        <v>83</v>
      </c>
      <c r="Z7" s="10">
        <v>46</v>
      </c>
      <c r="AA7" s="10">
        <v>116</v>
      </c>
      <c r="AB7" s="10">
        <v>81</v>
      </c>
      <c r="AC7" s="10">
        <v>48</v>
      </c>
      <c r="AD7" s="10">
        <v>35</v>
      </c>
      <c r="AE7" s="10"/>
      <c r="AF7" s="10">
        <v>178</v>
      </c>
      <c r="AG7" s="10">
        <v>334</v>
      </c>
      <c r="AH7" s="10">
        <v>58</v>
      </c>
      <c r="AI7" s="10">
        <v>134</v>
      </c>
      <c r="AJ7" s="10">
        <v>73</v>
      </c>
      <c r="AK7" s="10"/>
      <c r="AL7" s="10">
        <v>196</v>
      </c>
      <c r="AM7" s="10">
        <v>151</v>
      </c>
      <c r="AN7" s="10">
        <v>74</v>
      </c>
      <c r="AO7" s="10">
        <v>240</v>
      </c>
      <c r="AP7" s="10">
        <v>133</v>
      </c>
      <c r="AQ7" s="10">
        <v>100</v>
      </c>
      <c r="AR7" s="10"/>
      <c r="AS7" s="10">
        <v>248</v>
      </c>
      <c r="AT7" s="10">
        <v>229</v>
      </c>
      <c r="AU7" s="10">
        <v>254</v>
      </c>
      <c r="AV7" s="10">
        <v>118</v>
      </c>
      <c r="AW7" s="10">
        <v>20</v>
      </c>
      <c r="AX7" s="10"/>
      <c r="AY7" s="10">
        <v>250</v>
      </c>
      <c r="AZ7" s="10">
        <v>254</v>
      </c>
      <c r="BA7" s="10">
        <v>151</v>
      </c>
      <c r="BB7" s="10">
        <v>172</v>
      </c>
      <c r="BC7" s="10">
        <v>160</v>
      </c>
      <c r="BD7" s="10"/>
      <c r="BE7" s="10">
        <v>67</v>
      </c>
      <c r="BF7" s="10">
        <v>381</v>
      </c>
      <c r="BG7" s="10">
        <v>364</v>
      </c>
      <c r="BH7" s="10">
        <v>144</v>
      </c>
      <c r="BI7" s="10">
        <v>51</v>
      </c>
      <c r="BJ7" s="10"/>
      <c r="BK7" s="10">
        <v>179</v>
      </c>
      <c r="BL7" s="10">
        <v>174</v>
      </c>
      <c r="BM7" s="10">
        <v>218</v>
      </c>
      <c r="BN7" s="10">
        <v>215</v>
      </c>
      <c r="BO7" s="10">
        <v>219</v>
      </c>
      <c r="BP7" s="10"/>
      <c r="BQ7" s="10">
        <v>296</v>
      </c>
      <c r="BR7" s="10">
        <v>711</v>
      </c>
      <c r="BS7" s="10"/>
      <c r="BT7" s="10">
        <v>240</v>
      </c>
      <c r="BU7" s="10">
        <v>767</v>
      </c>
      <c r="BV7" s="10"/>
      <c r="BW7" s="10">
        <v>270</v>
      </c>
      <c r="BX7" s="10">
        <v>737</v>
      </c>
      <c r="BY7" s="10"/>
      <c r="BZ7" s="10">
        <v>654</v>
      </c>
      <c r="CA7" s="10">
        <v>300</v>
      </c>
      <c r="CB7" s="10">
        <v>53</v>
      </c>
    </row>
    <row r="8" spans="2:80" ht="30" customHeight="1" x14ac:dyDescent="0.35">
      <c r="B8" s="11" t="s">
        <v>19</v>
      </c>
      <c r="C8" s="11">
        <v>1006</v>
      </c>
      <c r="D8" s="11">
        <v>506</v>
      </c>
      <c r="E8" s="11">
        <v>498</v>
      </c>
      <c r="F8" s="11"/>
      <c r="G8" s="11">
        <v>135</v>
      </c>
      <c r="H8" s="11">
        <v>156</v>
      </c>
      <c r="I8" s="11">
        <v>176</v>
      </c>
      <c r="J8" s="11">
        <v>161</v>
      </c>
      <c r="K8" s="11">
        <v>148</v>
      </c>
      <c r="L8" s="11">
        <v>229</v>
      </c>
      <c r="M8" s="11"/>
      <c r="N8" s="11">
        <v>272</v>
      </c>
      <c r="O8" s="11">
        <v>284</v>
      </c>
      <c r="P8" s="11">
        <v>202</v>
      </c>
      <c r="Q8" s="11">
        <v>245</v>
      </c>
      <c r="R8" s="11"/>
      <c r="S8" s="11">
        <v>132</v>
      </c>
      <c r="T8" s="11">
        <v>134</v>
      </c>
      <c r="U8" s="11">
        <v>78</v>
      </c>
      <c r="V8" s="11">
        <v>97</v>
      </c>
      <c r="W8" s="11">
        <v>76</v>
      </c>
      <c r="X8" s="11">
        <v>91</v>
      </c>
      <c r="Y8" s="11">
        <v>80</v>
      </c>
      <c r="Z8" s="11">
        <v>43</v>
      </c>
      <c r="AA8" s="11">
        <v>111</v>
      </c>
      <c r="AB8" s="11">
        <v>80</v>
      </c>
      <c r="AC8" s="11">
        <v>46</v>
      </c>
      <c r="AD8" s="11">
        <v>38</v>
      </c>
      <c r="AE8" s="11"/>
      <c r="AF8" s="11">
        <v>182</v>
      </c>
      <c r="AG8" s="11">
        <v>332</v>
      </c>
      <c r="AH8" s="11">
        <v>59</v>
      </c>
      <c r="AI8" s="11">
        <v>135</v>
      </c>
      <c r="AJ8" s="11">
        <v>71</v>
      </c>
      <c r="AK8" s="11"/>
      <c r="AL8" s="11">
        <v>194</v>
      </c>
      <c r="AM8" s="11">
        <v>153</v>
      </c>
      <c r="AN8" s="11">
        <v>73</v>
      </c>
      <c r="AO8" s="11">
        <v>242</v>
      </c>
      <c r="AP8" s="11">
        <v>130</v>
      </c>
      <c r="AQ8" s="11">
        <v>101</v>
      </c>
      <c r="AR8" s="11"/>
      <c r="AS8" s="11">
        <v>253</v>
      </c>
      <c r="AT8" s="11">
        <v>227</v>
      </c>
      <c r="AU8" s="11">
        <v>251</v>
      </c>
      <c r="AV8" s="11">
        <v>117</v>
      </c>
      <c r="AW8" s="11">
        <v>19</v>
      </c>
      <c r="AX8" s="11"/>
      <c r="AY8" s="11">
        <v>251</v>
      </c>
      <c r="AZ8" s="11">
        <v>254</v>
      </c>
      <c r="BA8" s="11">
        <v>151</v>
      </c>
      <c r="BB8" s="11">
        <v>170</v>
      </c>
      <c r="BC8" s="11">
        <v>160</v>
      </c>
      <c r="BD8" s="11"/>
      <c r="BE8" s="11">
        <v>66</v>
      </c>
      <c r="BF8" s="11">
        <v>381</v>
      </c>
      <c r="BG8" s="11">
        <v>365</v>
      </c>
      <c r="BH8" s="11">
        <v>143</v>
      </c>
      <c r="BI8" s="11">
        <v>51</v>
      </c>
      <c r="BJ8" s="11"/>
      <c r="BK8" s="11">
        <v>177</v>
      </c>
      <c r="BL8" s="11">
        <v>172</v>
      </c>
      <c r="BM8" s="11">
        <v>219</v>
      </c>
      <c r="BN8" s="11">
        <v>214</v>
      </c>
      <c r="BO8" s="11">
        <v>221</v>
      </c>
      <c r="BP8" s="11"/>
      <c r="BQ8" s="11">
        <v>298</v>
      </c>
      <c r="BR8" s="11">
        <v>708</v>
      </c>
      <c r="BS8" s="11"/>
      <c r="BT8" s="11">
        <v>236</v>
      </c>
      <c r="BU8" s="11">
        <v>770</v>
      </c>
      <c r="BV8" s="11"/>
      <c r="BW8" s="11">
        <v>266</v>
      </c>
      <c r="BX8" s="11">
        <v>740</v>
      </c>
      <c r="BY8" s="11"/>
      <c r="BZ8" s="11">
        <v>657</v>
      </c>
      <c r="CA8" s="11">
        <v>296</v>
      </c>
      <c r="CB8" s="11">
        <v>53</v>
      </c>
    </row>
    <row r="9" spans="2:80" x14ac:dyDescent="0.35">
      <c r="B9" s="15" t="s">
        <v>385</v>
      </c>
      <c r="C9" s="14">
        <v>0.115733707392476</v>
      </c>
      <c r="D9" s="14">
        <v>0.13184464634934101</v>
      </c>
      <c r="E9" s="14">
        <v>9.9582448501618306E-2</v>
      </c>
      <c r="F9" s="14"/>
      <c r="G9" s="14">
        <v>0.12999201366994101</v>
      </c>
      <c r="H9" s="14">
        <v>0.150280395095719</v>
      </c>
      <c r="I9" s="14">
        <v>0.128769283561949</v>
      </c>
      <c r="J9" s="14">
        <v>0.11222716430737199</v>
      </c>
      <c r="K9" s="14">
        <v>6.3512968540095999E-2</v>
      </c>
      <c r="L9" s="14">
        <v>0.10995717309520101</v>
      </c>
      <c r="M9" s="14"/>
      <c r="N9" s="14">
        <v>0.14451212553078699</v>
      </c>
      <c r="O9" s="14">
        <v>0.10862453701696501</v>
      </c>
      <c r="P9" s="14">
        <v>0.103494187195977</v>
      </c>
      <c r="Q9" s="14">
        <v>9.88089246712478E-2</v>
      </c>
      <c r="R9" s="14"/>
      <c r="S9" s="14">
        <v>0.15912557773595201</v>
      </c>
      <c r="T9" s="14">
        <v>0.11579413971916901</v>
      </c>
      <c r="U9" s="14">
        <v>7.8663667576956198E-2</v>
      </c>
      <c r="V9" s="14">
        <v>8.3001168191046401E-2</v>
      </c>
      <c r="W9" s="14">
        <v>0.13428247212019001</v>
      </c>
      <c r="X9" s="14">
        <v>0.152196694402498</v>
      </c>
      <c r="Y9" s="14">
        <v>9.7756300758976997E-2</v>
      </c>
      <c r="Z9" s="14">
        <v>0.188783865803586</v>
      </c>
      <c r="AA9" s="14">
        <v>0.14225220382375001</v>
      </c>
      <c r="AB9" s="14">
        <v>7.1185653979691704E-2</v>
      </c>
      <c r="AC9" s="14">
        <v>2.0379985120870699E-2</v>
      </c>
      <c r="AD9" s="14">
        <v>8.5852069255409905E-2</v>
      </c>
      <c r="AE9" s="14"/>
      <c r="AF9" s="14">
        <v>0.119095720215263</v>
      </c>
      <c r="AG9" s="14">
        <v>0.145033448569032</v>
      </c>
      <c r="AH9" s="14">
        <v>0.106644737358252</v>
      </c>
      <c r="AI9" s="14">
        <v>0.12114545495208601</v>
      </c>
      <c r="AJ9" s="14">
        <v>5.2503590155257199E-2</v>
      </c>
      <c r="AK9" s="14"/>
      <c r="AL9" s="14">
        <v>0.19960442908759499</v>
      </c>
      <c r="AM9" s="14">
        <v>0.14468073766502801</v>
      </c>
      <c r="AN9" s="14">
        <v>8.0150467816264601E-2</v>
      </c>
      <c r="AO9" s="14">
        <v>0.11863484310090699</v>
      </c>
      <c r="AP9" s="14">
        <v>5.9262002306657603E-2</v>
      </c>
      <c r="AQ9" s="14">
        <v>7.2612150555336694E-2</v>
      </c>
      <c r="AR9" s="14"/>
      <c r="AS9" s="14">
        <v>0.106405298706921</v>
      </c>
      <c r="AT9" s="14">
        <v>7.2942110527794396E-2</v>
      </c>
      <c r="AU9" s="14">
        <v>0.13731080392077599</v>
      </c>
      <c r="AV9" s="14">
        <v>0.161133631272151</v>
      </c>
      <c r="AW9" s="14">
        <v>0.19383473999738299</v>
      </c>
      <c r="AX9" s="14"/>
      <c r="AY9" s="14">
        <v>0.14252461045744499</v>
      </c>
      <c r="AZ9" s="14">
        <v>0.123992941006539</v>
      </c>
      <c r="BA9" s="14">
        <v>9.9078596267324598E-2</v>
      </c>
      <c r="BB9" s="14">
        <v>9.7142104872995502E-2</v>
      </c>
      <c r="BC9" s="14">
        <v>9.1117746263027197E-2</v>
      </c>
      <c r="BD9" s="14"/>
      <c r="BE9" s="14">
        <v>0.24934478984863701</v>
      </c>
      <c r="BF9" s="14">
        <v>0.13365221122438001</v>
      </c>
      <c r="BG9" s="14">
        <v>7.3272299320338796E-2</v>
      </c>
      <c r="BH9" s="14">
        <v>0.12791707578853401</v>
      </c>
      <c r="BI9" s="14">
        <v>7.8690360723730798E-2</v>
      </c>
      <c r="BJ9" s="14"/>
      <c r="BK9" s="14">
        <v>0.28101722718981198</v>
      </c>
      <c r="BL9" s="14">
        <v>9.2557151131026999E-2</v>
      </c>
      <c r="BM9" s="14">
        <v>4.87616962567132E-2</v>
      </c>
      <c r="BN9" s="14">
        <v>7.45059064478268E-2</v>
      </c>
      <c r="BO9" s="14">
        <v>0.10499274303773699</v>
      </c>
      <c r="BP9" s="14"/>
      <c r="BQ9" s="14">
        <v>0.14871968234247299</v>
      </c>
      <c r="BR9" s="14">
        <v>0.101863457200351</v>
      </c>
      <c r="BS9" s="14"/>
      <c r="BT9" s="14">
        <v>0.120146183742528</v>
      </c>
      <c r="BU9" s="14">
        <v>0.11438218246497101</v>
      </c>
      <c r="BV9" s="14"/>
      <c r="BW9" s="14">
        <v>0.17813164563593401</v>
      </c>
      <c r="BX9" s="14">
        <v>9.3333859243252798E-2</v>
      </c>
      <c r="BY9" s="14"/>
      <c r="BZ9" s="14">
        <v>7.7348401321845797E-2</v>
      </c>
      <c r="CA9" s="14">
        <v>0.214498892624154</v>
      </c>
      <c r="CB9" s="14">
        <v>3.9253951514327597E-2</v>
      </c>
    </row>
    <row r="10" spans="2:80" x14ac:dyDescent="0.35">
      <c r="B10" s="15" t="s">
        <v>386</v>
      </c>
      <c r="C10" s="14">
        <v>0.201295998754456</v>
      </c>
      <c r="D10" s="14">
        <v>0.223454398040563</v>
      </c>
      <c r="E10" s="14">
        <v>0.17725251752472501</v>
      </c>
      <c r="F10" s="14"/>
      <c r="G10" s="14">
        <v>0.31573540608461798</v>
      </c>
      <c r="H10" s="14">
        <v>0.208418507393867</v>
      </c>
      <c r="I10" s="14">
        <v>0.172033256105626</v>
      </c>
      <c r="J10" s="14">
        <v>0.161120486307193</v>
      </c>
      <c r="K10" s="14">
        <v>0.17749364294967099</v>
      </c>
      <c r="L10" s="14">
        <v>0.19514999169806199</v>
      </c>
      <c r="M10" s="14"/>
      <c r="N10" s="14">
        <v>0.19511521903039</v>
      </c>
      <c r="O10" s="14">
        <v>0.19179792849272001</v>
      </c>
      <c r="P10" s="14">
        <v>0.22451271266624601</v>
      </c>
      <c r="Q10" s="14">
        <v>0.20255695526481601</v>
      </c>
      <c r="R10" s="14"/>
      <c r="S10" s="14">
        <v>0.26296507999181301</v>
      </c>
      <c r="T10" s="14">
        <v>0.19138729599842</v>
      </c>
      <c r="U10" s="14">
        <v>0.21011278903761599</v>
      </c>
      <c r="V10" s="14">
        <v>0.23335485716447801</v>
      </c>
      <c r="W10" s="14">
        <v>0.145944855654939</v>
      </c>
      <c r="X10" s="14">
        <v>0.25604885659335003</v>
      </c>
      <c r="Y10" s="14">
        <v>0.115200495131553</v>
      </c>
      <c r="Z10" s="14">
        <v>0.198977221718311</v>
      </c>
      <c r="AA10" s="14">
        <v>0.19986401773503901</v>
      </c>
      <c r="AB10" s="14">
        <v>0.19225136319075201</v>
      </c>
      <c r="AC10" s="14">
        <v>0.12373110568776299</v>
      </c>
      <c r="AD10" s="14">
        <v>0.20364232156586401</v>
      </c>
      <c r="AE10" s="14"/>
      <c r="AF10" s="14">
        <v>0.19918395019847901</v>
      </c>
      <c r="AG10" s="14">
        <v>0.20577834735690001</v>
      </c>
      <c r="AH10" s="14">
        <v>0.209212990997169</v>
      </c>
      <c r="AI10" s="14">
        <v>0.192034982305886</v>
      </c>
      <c r="AJ10" s="14">
        <v>0.23962423339136199</v>
      </c>
      <c r="AK10" s="14"/>
      <c r="AL10" s="14">
        <v>0.24148953069290499</v>
      </c>
      <c r="AM10" s="14">
        <v>0.223484153425557</v>
      </c>
      <c r="AN10" s="14">
        <v>0.18932737194765001</v>
      </c>
      <c r="AO10" s="14">
        <v>0.20127231681064101</v>
      </c>
      <c r="AP10" s="14">
        <v>0.210561324313458</v>
      </c>
      <c r="AQ10" s="14">
        <v>0.12958783974802901</v>
      </c>
      <c r="AR10" s="14"/>
      <c r="AS10" s="14">
        <v>0.19686945470914399</v>
      </c>
      <c r="AT10" s="14">
        <v>0.20427505788224601</v>
      </c>
      <c r="AU10" s="14">
        <v>0.21116291344325</v>
      </c>
      <c r="AV10" s="14">
        <v>0.24863382707470599</v>
      </c>
      <c r="AW10" s="14">
        <v>0.14838184063093501</v>
      </c>
      <c r="AX10" s="14"/>
      <c r="AY10" s="14">
        <v>0.176314608317202</v>
      </c>
      <c r="AZ10" s="14">
        <v>0.221528929815136</v>
      </c>
      <c r="BA10" s="14">
        <v>0.20553390511325401</v>
      </c>
      <c r="BB10" s="14">
        <v>0.211241949136382</v>
      </c>
      <c r="BC10" s="14">
        <v>0.20624267164221399</v>
      </c>
      <c r="BD10" s="14"/>
      <c r="BE10" s="14">
        <v>0.17020269703961499</v>
      </c>
      <c r="BF10" s="14">
        <v>0.20704291876012301</v>
      </c>
      <c r="BG10" s="14">
        <v>0.199133808188171</v>
      </c>
      <c r="BH10" s="14">
        <v>0.21754163292689599</v>
      </c>
      <c r="BI10" s="14">
        <v>0.16875998744444601</v>
      </c>
      <c r="BJ10" s="14"/>
      <c r="BK10" s="14">
        <v>0.27394419779808898</v>
      </c>
      <c r="BL10" s="14">
        <v>0.20042414464990699</v>
      </c>
      <c r="BM10" s="14">
        <v>0.204196500087229</v>
      </c>
      <c r="BN10" s="14">
        <v>0.21247468504289499</v>
      </c>
      <c r="BO10" s="14">
        <v>0.131870309800769</v>
      </c>
      <c r="BP10" s="14"/>
      <c r="BQ10" s="14">
        <v>0.17315907680804199</v>
      </c>
      <c r="BR10" s="14">
        <v>0.213127273944129</v>
      </c>
      <c r="BS10" s="14"/>
      <c r="BT10" s="14">
        <v>0.19937104312020501</v>
      </c>
      <c r="BU10" s="14">
        <v>0.20188560543280101</v>
      </c>
      <c r="BV10" s="14"/>
      <c r="BW10" s="14">
        <v>0.24711657071496501</v>
      </c>
      <c r="BX10" s="14">
        <v>0.184847156326018</v>
      </c>
      <c r="BY10" s="14"/>
      <c r="BZ10" s="14">
        <v>0.181978098558496</v>
      </c>
      <c r="CA10" s="14">
        <v>0.25267560172221998</v>
      </c>
      <c r="CB10" s="14">
        <v>0.15343386913134099</v>
      </c>
    </row>
    <row r="11" spans="2:80" x14ac:dyDescent="0.35">
      <c r="B11" s="15" t="s">
        <v>387</v>
      </c>
      <c r="C11" s="14">
        <v>0.17664389466378599</v>
      </c>
      <c r="D11" s="14">
        <v>0.197555517173616</v>
      </c>
      <c r="E11" s="14">
        <v>0.15573041024579701</v>
      </c>
      <c r="F11" s="14"/>
      <c r="G11" s="14">
        <v>0.16631142560263901</v>
      </c>
      <c r="H11" s="14">
        <v>0.17650091483870201</v>
      </c>
      <c r="I11" s="14">
        <v>0.217283795365284</v>
      </c>
      <c r="J11" s="14">
        <v>0.17090605424358299</v>
      </c>
      <c r="K11" s="14">
        <v>0.171603138890523</v>
      </c>
      <c r="L11" s="14">
        <v>0.15886866359773</v>
      </c>
      <c r="M11" s="14"/>
      <c r="N11" s="14">
        <v>0.13374027529213001</v>
      </c>
      <c r="O11" s="14">
        <v>0.19748749550391501</v>
      </c>
      <c r="P11" s="14">
        <v>0.20634852722403901</v>
      </c>
      <c r="Q11" s="14">
        <v>0.17793821530249701</v>
      </c>
      <c r="R11" s="14"/>
      <c r="S11" s="14">
        <v>0.20788440843285899</v>
      </c>
      <c r="T11" s="14">
        <v>0.15238614213680299</v>
      </c>
      <c r="U11" s="14">
        <v>0.194642590148741</v>
      </c>
      <c r="V11" s="14">
        <v>0.20299390252185401</v>
      </c>
      <c r="W11" s="14">
        <v>0.195573219477987</v>
      </c>
      <c r="X11" s="14">
        <v>0.17215969239020101</v>
      </c>
      <c r="Y11" s="14">
        <v>0.24927638806902599</v>
      </c>
      <c r="Z11" s="14">
        <v>7.0135377114713002E-2</v>
      </c>
      <c r="AA11" s="14">
        <v>0.149697268678087</v>
      </c>
      <c r="AB11" s="14">
        <v>0.147621868630257</v>
      </c>
      <c r="AC11" s="14">
        <v>0.164613318534197</v>
      </c>
      <c r="AD11" s="14">
        <v>0.14332900463211801</v>
      </c>
      <c r="AE11" s="14"/>
      <c r="AF11" s="14">
        <v>0.16852765543182999</v>
      </c>
      <c r="AG11" s="14">
        <v>0.165149950348458</v>
      </c>
      <c r="AH11" s="14">
        <v>0.17404794761836001</v>
      </c>
      <c r="AI11" s="14">
        <v>0.15368045575651801</v>
      </c>
      <c r="AJ11" s="14">
        <v>0.15657977967193201</v>
      </c>
      <c r="AK11" s="14"/>
      <c r="AL11" s="14">
        <v>0.12615530504872399</v>
      </c>
      <c r="AM11" s="14">
        <v>0.18935400926367699</v>
      </c>
      <c r="AN11" s="14">
        <v>0.187661471054029</v>
      </c>
      <c r="AO11" s="14">
        <v>0.14668648563468101</v>
      </c>
      <c r="AP11" s="14">
        <v>0.20633498119218799</v>
      </c>
      <c r="AQ11" s="14">
        <v>0.24383152833680999</v>
      </c>
      <c r="AR11" s="14"/>
      <c r="AS11" s="14">
        <v>0.18121124200165201</v>
      </c>
      <c r="AT11" s="14">
        <v>0.20570527438074299</v>
      </c>
      <c r="AU11" s="14">
        <v>0.15395551363458901</v>
      </c>
      <c r="AV11" s="14">
        <v>0.14173878221790401</v>
      </c>
      <c r="AW11" s="14">
        <v>0.15550478373202301</v>
      </c>
      <c r="AX11" s="14"/>
      <c r="AY11" s="14">
        <v>0.14579257409152699</v>
      </c>
      <c r="AZ11" s="14">
        <v>0.191868713594192</v>
      </c>
      <c r="BA11" s="14">
        <v>0.21467725657372999</v>
      </c>
      <c r="BB11" s="14">
        <v>0.15456463554820299</v>
      </c>
      <c r="BC11" s="14">
        <v>0.166882761823029</v>
      </c>
      <c r="BD11" s="14"/>
      <c r="BE11" s="14">
        <v>0.223914624181282</v>
      </c>
      <c r="BF11" s="14">
        <v>0.152121975805664</v>
      </c>
      <c r="BG11" s="14">
        <v>0.19433281882964101</v>
      </c>
      <c r="BH11" s="14">
        <v>0.15898609147779599</v>
      </c>
      <c r="BI11" s="14">
        <v>0.22128027497716399</v>
      </c>
      <c r="BJ11" s="14"/>
      <c r="BK11" s="14">
        <v>0.161479560650474</v>
      </c>
      <c r="BL11" s="14">
        <v>0.23284756541755999</v>
      </c>
      <c r="BM11" s="14">
        <v>0.16640483151192001</v>
      </c>
      <c r="BN11" s="14">
        <v>0.16557985679462001</v>
      </c>
      <c r="BO11" s="14">
        <v>0.16726356841221099</v>
      </c>
      <c r="BP11" s="14"/>
      <c r="BQ11" s="14">
        <v>0.16415861694082201</v>
      </c>
      <c r="BR11" s="14">
        <v>0.18189382060953099</v>
      </c>
      <c r="BS11" s="14"/>
      <c r="BT11" s="14">
        <v>0.16423376337392201</v>
      </c>
      <c r="BU11" s="14">
        <v>0.18044507125063899</v>
      </c>
      <c r="BV11" s="14"/>
      <c r="BW11" s="14">
        <v>0.16910377604636501</v>
      </c>
      <c r="BX11" s="14">
        <v>0.17935067499679</v>
      </c>
      <c r="BY11" s="14"/>
      <c r="BZ11" s="14">
        <v>0.165964958575015</v>
      </c>
      <c r="CA11" s="14">
        <v>0.180350257937721</v>
      </c>
      <c r="CB11" s="14">
        <v>0.28839797957843599</v>
      </c>
    </row>
    <row r="12" spans="2:80" x14ac:dyDescent="0.35">
      <c r="B12" s="15" t="s">
        <v>388</v>
      </c>
      <c r="C12" s="14">
        <v>0.235609917401706</v>
      </c>
      <c r="D12" s="14">
        <v>0.20816919280448001</v>
      </c>
      <c r="E12" s="14">
        <v>0.26394586851858998</v>
      </c>
      <c r="F12" s="14"/>
      <c r="G12" s="14">
        <v>0.204362862441689</v>
      </c>
      <c r="H12" s="14">
        <v>0.22935507382217901</v>
      </c>
      <c r="I12" s="14">
        <v>0.244204207392587</v>
      </c>
      <c r="J12" s="14">
        <v>0.25027222450444597</v>
      </c>
      <c r="K12" s="14">
        <v>0.20545537383272999</v>
      </c>
      <c r="L12" s="14">
        <v>0.26076671043428101</v>
      </c>
      <c r="M12" s="14"/>
      <c r="N12" s="14">
        <v>0.278469312277426</v>
      </c>
      <c r="O12" s="14">
        <v>0.24340886504748899</v>
      </c>
      <c r="P12" s="14">
        <v>0.15951237165075599</v>
      </c>
      <c r="Q12" s="14">
        <v>0.24450888364471601</v>
      </c>
      <c r="R12" s="14"/>
      <c r="S12" s="14">
        <v>0.16655568927535</v>
      </c>
      <c r="T12" s="14">
        <v>0.244570012159981</v>
      </c>
      <c r="U12" s="14">
        <v>0.25524228317606501</v>
      </c>
      <c r="V12" s="14">
        <v>0.18460707553043201</v>
      </c>
      <c r="W12" s="14">
        <v>0.30430436818774997</v>
      </c>
      <c r="X12" s="14">
        <v>0.139364685412319</v>
      </c>
      <c r="Y12" s="14">
        <v>0.25882558930275001</v>
      </c>
      <c r="Z12" s="14">
        <v>0.24766750314510799</v>
      </c>
      <c r="AA12" s="14">
        <v>0.25545652005786601</v>
      </c>
      <c r="AB12" s="14">
        <v>0.283236140899772</v>
      </c>
      <c r="AC12" s="14">
        <v>0.31438524947875301</v>
      </c>
      <c r="AD12" s="14">
        <v>0.31223428604974801</v>
      </c>
      <c r="AE12" s="14"/>
      <c r="AF12" s="14">
        <v>0.25088495133833</v>
      </c>
      <c r="AG12" s="14">
        <v>0.216586351048526</v>
      </c>
      <c r="AH12" s="14">
        <v>0.30667295621044699</v>
      </c>
      <c r="AI12" s="14">
        <v>0.21068732853826599</v>
      </c>
      <c r="AJ12" s="14">
        <v>0.30723347920773902</v>
      </c>
      <c r="AK12" s="14"/>
      <c r="AL12" s="14">
        <v>0.215622823224282</v>
      </c>
      <c r="AM12" s="14">
        <v>0.227989021357446</v>
      </c>
      <c r="AN12" s="14">
        <v>0.30944424126952402</v>
      </c>
      <c r="AO12" s="14">
        <v>0.224028275135713</v>
      </c>
      <c r="AP12" s="14">
        <v>0.252748888541174</v>
      </c>
      <c r="AQ12" s="14">
        <v>0.20080503913981099</v>
      </c>
      <c r="AR12" s="14"/>
      <c r="AS12" s="14">
        <v>0.209154775068779</v>
      </c>
      <c r="AT12" s="14">
        <v>0.27091237795265499</v>
      </c>
      <c r="AU12" s="14">
        <v>0.24720752957646699</v>
      </c>
      <c r="AV12" s="14">
        <v>0.23043460081258799</v>
      </c>
      <c r="AW12" s="14">
        <v>0.300309762350706</v>
      </c>
      <c r="AX12" s="14"/>
      <c r="AY12" s="14">
        <v>0.266828966817934</v>
      </c>
      <c r="AZ12" s="14">
        <v>0.22962699655181401</v>
      </c>
      <c r="BA12" s="14">
        <v>0.199295117966379</v>
      </c>
      <c r="BB12" s="14">
        <v>0.260942912500433</v>
      </c>
      <c r="BC12" s="14">
        <v>0.226742884035223</v>
      </c>
      <c r="BD12" s="14"/>
      <c r="BE12" s="14">
        <v>0.22337042195016801</v>
      </c>
      <c r="BF12" s="14">
        <v>0.25677283158078601</v>
      </c>
      <c r="BG12" s="14">
        <v>0.22053999804928301</v>
      </c>
      <c r="BH12" s="14">
        <v>0.23775784700684199</v>
      </c>
      <c r="BI12" s="14">
        <v>0.195401894994716</v>
      </c>
      <c r="BJ12" s="14"/>
      <c r="BK12" s="14">
        <v>0.12898998640709899</v>
      </c>
      <c r="BL12" s="14">
        <v>0.28534040938524902</v>
      </c>
      <c r="BM12" s="14">
        <v>0.25515862501291597</v>
      </c>
      <c r="BN12" s="14">
        <v>0.253810841569585</v>
      </c>
      <c r="BO12" s="14">
        <v>0.24691659072622901</v>
      </c>
      <c r="BP12" s="14"/>
      <c r="BQ12" s="14">
        <v>0.22596702886005399</v>
      </c>
      <c r="BR12" s="14">
        <v>0.239664649052058</v>
      </c>
      <c r="BS12" s="14"/>
      <c r="BT12" s="14">
        <v>0.242692473573898</v>
      </c>
      <c r="BU12" s="14">
        <v>0.23344055705667799</v>
      </c>
      <c r="BV12" s="14"/>
      <c r="BW12" s="14">
        <v>0.218523885263152</v>
      </c>
      <c r="BX12" s="14">
        <v>0.241743525917473</v>
      </c>
      <c r="BY12" s="14"/>
      <c r="BZ12" s="14">
        <v>0.25123803707306402</v>
      </c>
      <c r="CA12" s="14">
        <v>0.19129971132901599</v>
      </c>
      <c r="CB12" s="14">
        <v>0.28968848757487797</v>
      </c>
    </row>
    <row r="13" spans="2:80" x14ac:dyDescent="0.35">
      <c r="B13" s="15" t="s">
        <v>389</v>
      </c>
      <c r="C13" s="14">
        <v>0.23712712084794599</v>
      </c>
      <c r="D13" s="14">
        <v>0.21533069762429499</v>
      </c>
      <c r="E13" s="14">
        <v>0.25973009657879997</v>
      </c>
      <c r="F13" s="14"/>
      <c r="G13" s="14">
        <v>0.119615642106293</v>
      </c>
      <c r="H13" s="14">
        <v>0.20511098595425001</v>
      </c>
      <c r="I13" s="14">
        <v>0.215659930257636</v>
      </c>
      <c r="J13" s="14">
        <v>0.26984524174441199</v>
      </c>
      <c r="K13" s="14">
        <v>0.36125772405498102</v>
      </c>
      <c r="L13" s="14">
        <v>0.24159126088607999</v>
      </c>
      <c r="M13" s="14"/>
      <c r="N13" s="14">
        <v>0.22378930124838201</v>
      </c>
      <c r="O13" s="14">
        <v>0.219578487428611</v>
      </c>
      <c r="P13" s="14">
        <v>0.28662579453728099</v>
      </c>
      <c r="Q13" s="14">
        <v>0.226765772325798</v>
      </c>
      <c r="R13" s="14"/>
      <c r="S13" s="14">
        <v>0.185016488924307</v>
      </c>
      <c r="T13" s="14">
        <v>0.25304562345201798</v>
      </c>
      <c r="U13" s="14">
        <v>0.261338670060622</v>
      </c>
      <c r="V13" s="14">
        <v>0.27396645250728802</v>
      </c>
      <c r="W13" s="14">
        <v>0.192251841726162</v>
      </c>
      <c r="X13" s="14">
        <v>0.20392580937591401</v>
      </c>
      <c r="Y13" s="14">
        <v>0.23320889234245101</v>
      </c>
      <c r="Z13" s="14">
        <v>0.25343353252785</v>
      </c>
      <c r="AA13" s="14">
        <v>0.20789724626147599</v>
      </c>
      <c r="AB13" s="14">
        <v>0.29244774359480502</v>
      </c>
      <c r="AC13" s="14">
        <v>0.31363800346454301</v>
      </c>
      <c r="AD13" s="14">
        <v>0.254942318496861</v>
      </c>
      <c r="AE13" s="14"/>
      <c r="AF13" s="14">
        <v>0.21555510988425</v>
      </c>
      <c r="AG13" s="14">
        <v>0.23762951672502799</v>
      </c>
      <c r="AH13" s="14">
        <v>0.203421367815771</v>
      </c>
      <c r="AI13" s="14">
        <v>0.30127677694027299</v>
      </c>
      <c r="AJ13" s="14">
        <v>0.22915281145678601</v>
      </c>
      <c r="AK13" s="14"/>
      <c r="AL13" s="14">
        <v>0.188503073266653</v>
      </c>
      <c r="AM13" s="14">
        <v>0.17889615665</v>
      </c>
      <c r="AN13" s="14">
        <v>0.21841592463989301</v>
      </c>
      <c r="AO13" s="14">
        <v>0.28587587228910999</v>
      </c>
      <c r="AP13" s="14">
        <v>0.23894794846117601</v>
      </c>
      <c r="AQ13" s="14">
        <v>0.27449152271822302</v>
      </c>
      <c r="AR13" s="14"/>
      <c r="AS13" s="14">
        <v>0.27329093376079899</v>
      </c>
      <c r="AT13" s="14">
        <v>0.19509151680792799</v>
      </c>
      <c r="AU13" s="14">
        <v>0.22904193345253701</v>
      </c>
      <c r="AV13" s="14">
        <v>0.20028238742576299</v>
      </c>
      <c r="AW13" s="14">
        <v>0.20196887328895399</v>
      </c>
      <c r="AX13" s="14"/>
      <c r="AY13" s="14">
        <v>0.23890253035408199</v>
      </c>
      <c r="AZ13" s="14">
        <v>0.20228715857051299</v>
      </c>
      <c r="BA13" s="14">
        <v>0.22903866822907401</v>
      </c>
      <c r="BB13" s="14">
        <v>0.25932289752452897</v>
      </c>
      <c r="BC13" s="14">
        <v>0.28533640693765699</v>
      </c>
      <c r="BD13" s="14"/>
      <c r="BE13" s="14">
        <v>0.105485961752645</v>
      </c>
      <c r="BF13" s="14">
        <v>0.212387252912769</v>
      </c>
      <c r="BG13" s="14">
        <v>0.27462999510789599</v>
      </c>
      <c r="BH13" s="14">
        <v>0.239003373376316</v>
      </c>
      <c r="BI13" s="14">
        <v>0.31839220923039802</v>
      </c>
      <c r="BJ13" s="14"/>
      <c r="BK13" s="14">
        <v>0.111918081784321</v>
      </c>
      <c r="BL13" s="14">
        <v>0.14910691114431199</v>
      </c>
      <c r="BM13" s="14">
        <v>0.29087813681248398</v>
      </c>
      <c r="BN13" s="14">
        <v>0.25668117104787902</v>
      </c>
      <c r="BO13" s="14">
        <v>0.33137334179482397</v>
      </c>
      <c r="BP13" s="14"/>
      <c r="BQ13" s="14">
        <v>0.25927474698729602</v>
      </c>
      <c r="BR13" s="14">
        <v>0.22781428058234399</v>
      </c>
      <c r="BS13" s="14"/>
      <c r="BT13" s="14">
        <v>0.23789830993370101</v>
      </c>
      <c r="BU13" s="14">
        <v>0.23689090852848299</v>
      </c>
      <c r="BV13" s="14"/>
      <c r="BW13" s="14">
        <v>0.169791860049226</v>
      </c>
      <c r="BX13" s="14">
        <v>0.26129938774392503</v>
      </c>
      <c r="BY13" s="14"/>
      <c r="BZ13" s="14">
        <v>0.29393017701500701</v>
      </c>
      <c r="CA13" s="14">
        <v>0.115715163234979</v>
      </c>
      <c r="CB13" s="14">
        <v>0.21183470154856901</v>
      </c>
    </row>
    <row r="14" spans="2:80" x14ac:dyDescent="0.35">
      <c r="B14" s="15" t="s">
        <v>167</v>
      </c>
      <c r="C14" s="20">
        <v>3.35893609396309E-2</v>
      </c>
      <c r="D14" s="20">
        <v>2.36455480077047E-2</v>
      </c>
      <c r="E14" s="20">
        <v>4.3758658630470397E-2</v>
      </c>
      <c r="F14" s="20"/>
      <c r="G14" s="20">
        <v>6.3982650094820306E-2</v>
      </c>
      <c r="H14" s="20">
        <v>3.0334122895283699E-2</v>
      </c>
      <c r="I14" s="20">
        <v>2.2049527316917901E-2</v>
      </c>
      <c r="J14" s="20">
        <v>3.5628828892993999E-2</v>
      </c>
      <c r="K14" s="20">
        <v>2.0677151731999199E-2</v>
      </c>
      <c r="L14" s="20">
        <v>3.3666200288647197E-2</v>
      </c>
      <c r="M14" s="20"/>
      <c r="N14" s="20">
        <v>2.43737666208843E-2</v>
      </c>
      <c r="O14" s="20">
        <v>3.9102686510299703E-2</v>
      </c>
      <c r="P14" s="20">
        <v>1.95064067257016E-2</v>
      </c>
      <c r="Q14" s="20">
        <v>4.9421248790925999E-2</v>
      </c>
      <c r="R14" s="20"/>
      <c r="S14" s="20">
        <v>1.84527556397194E-2</v>
      </c>
      <c r="T14" s="20">
        <v>4.2816786533609097E-2</v>
      </c>
      <c r="U14" s="20">
        <v>0</v>
      </c>
      <c r="V14" s="20">
        <v>2.20765440849023E-2</v>
      </c>
      <c r="W14" s="20">
        <v>2.76432428329705E-2</v>
      </c>
      <c r="X14" s="20">
        <v>7.6304261825717798E-2</v>
      </c>
      <c r="Y14" s="20">
        <v>4.5732334395242699E-2</v>
      </c>
      <c r="Z14" s="20">
        <v>4.1002499690430801E-2</v>
      </c>
      <c r="AA14" s="20">
        <v>4.4832743443783199E-2</v>
      </c>
      <c r="AB14" s="20">
        <v>1.32572297047223E-2</v>
      </c>
      <c r="AC14" s="20">
        <v>6.3252337713874396E-2</v>
      </c>
      <c r="AD14" s="20">
        <v>0</v>
      </c>
      <c r="AE14" s="20"/>
      <c r="AF14" s="20">
        <v>4.6752612931847702E-2</v>
      </c>
      <c r="AG14" s="20">
        <v>2.9822385952056898E-2</v>
      </c>
      <c r="AH14" s="20">
        <v>0</v>
      </c>
      <c r="AI14" s="20">
        <v>2.1175001506970499E-2</v>
      </c>
      <c r="AJ14" s="20">
        <v>1.49061061169234E-2</v>
      </c>
      <c r="AK14" s="20"/>
      <c r="AL14" s="20">
        <v>2.8624838679841599E-2</v>
      </c>
      <c r="AM14" s="20">
        <v>3.5595921638291499E-2</v>
      </c>
      <c r="AN14" s="20">
        <v>1.50005232726393E-2</v>
      </c>
      <c r="AO14" s="20">
        <v>2.3502207028948601E-2</v>
      </c>
      <c r="AP14" s="20">
        <v>3.2144855185345898E-2</v>
      </c>
      <c r="AQ14" s="20">
        <v>7.8671919501790005E-2</v>
      </c>
      <c r="AR14" s="20"/>
      <c r="AS14" s="20">
        <v>3.3068295752704903E-2</v>
      </c>
      <c r="AT14" s="20">
        <v>5.10736624486339E-2</v>
      </c>
      <c r="AU14" s="20">
        <v>2.13213059723815E-2</v>
      </c>
      <c r="AV14" s="20">
        <v>1.7776771196887298E-2</v>
      </c>
      <c r="AW14" s="20">
        <v>0</v>
      </c>
      <c r="AX14" s="20"/>
      <c r="AY14" s="20">
        <v>2.96367099618105E-2</v>
      </c>
      <c r="AZ14" s="20">
        <v>3.06952604618063E-2</v>
      </c>
      <c r="BA14" s="20">
        <v>5.2376455850237702E-2</v>
      </c>
      <c r="BB14" s="20">
        <v>1.6785500417458001E-2</v>
      </c>
      <c r="BC14" s="20">
        <v>2.3677529298850399E-2</v>
      </c>
      <c r="BD14" s="20"/>
      <c r="BE14" s="20">
        <v>2.76815052276525E-2</v>
      </c>
      <c r="BF14" s="20">
        <v>3.8022809716277799E-2</v>
      </c>
      <c r="BG14" s="20">
        <v>3.8091080504669299E-2</v>
      </c>
      <c r="BH14" s="20">
        <v>1.8793979423615999E-2</v>
      </c>
      <c r="BI14" s="20">
        <v>1.74752726295462E-2</v>
      </c>
      <c r="BJ14" s="20"/>
      <c r="BK14" s="20">
        <v>4.2650946170205303E-2</v>
      </c>
      <c r="BL14" s="20">
        <v>3.9723818271944197E-2</v>
      </c>
      <c r="BM14" s="20">
        <v>3.4600210318739E-2</v>
      </c>
      <c r="BN14" s="20">
        <v>3.6947539097193699E-2</v>
      </c>
      <c r="BO14" s="20">
        <v>1.7583446228229601E-2</v>
      </c>
      <c r="BP14" s="20"/>
      <c r="BQ14" s="20">
        <v>2.8720848061312199E-2</v>
      </c>
      <c r="BR14" s="20">
        <v>3.5636518611587897E-2</v>
      </c>
      <c r="BS14" s="20"/>
      <c r="BT14" s="20">
        <v>3.5658226255745398E-2</v>
      </c>
      <c r="BU14" s="20">
        <v>3.2955675266426898E-2</v>
      </c>
      <c r="BV14" s="20"/>
      <c r="BW14" s="20">
        <v>1.73322622903592E-2</v>
      </c>
      <c r="BX14" s="20">
        <v>3.9425395772541699E-2</v>
      </c>
      <c r="BY14" s="20"/>
      <c r="BZ14" s="20">
        <v>2.9540327456571799E-2</v>
      </c>
      <c r="CA14" s="20">
        <v>4.54603731519089E-2</v>
      </c>
      <c r="CB14" s="20">
        <v>1.73910106524485E-2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977</v>
      </c>
      <c r="D7" s="10">
        <v>493</v>
      </c>
      <c r="E7" s="10">
        <v>483</v>
      </c>
      <c r="F7" s="10"/>
      <c r="G7" s="10">
        <v>143</v>
      </c>
      <c r="H7" s="10">
        <v>176</v>
      </c>
      <c r="I7" s="10">
        <v>163</v>
      </c>
      <c r="J7" s="10">
        <v>168</v>
      </c>
      <c r="K7" s="10">
        <v>144</v>
      </c>
      <c r="L7" s="10">
        <v>183</v>
      </c>
      <c r="M7" s="10"/>
      <c r="N7" s="10">
        <v>296</v>
      </c>
      <c r="O7" s="10">
        <v>245</v>
      </c>
      <c r="P7" s="10">
        <v>211</v>
      </c>
      <c r="Q7" s="10">
        <v>220</v>
      </c>
      <c r="R7" s="10"/>
      <c r="S7" s="10">
        <v>133</v>
      </c>
      <c r="T7" s="10">
        <v>137</v>
      </c>
      <c r="U7" s="10">
        <v>78</v>
      </c>
      <c r="V7" s="10">
        <v>80</v>
      </c>
      <c r="W7" s="10">
        <v>57</v>
      </c>
      <c r="X7" s="10">
        <v>93</v>
      </c>
      <c r="Y7" s="10">
        <v>79</v>
      </c>
      <c r="Z7" s="10">
        <v>40</v>
      </c>
      <c r="AA7" s="10">
        <v>112</v>
      </c>
      <c r="AB7" s="10">
        <v>88</v>
      </c>
      <c r="AC7" s="10">
        <v>51</v>
      </c>
      <c r="AD7" s="10">
        <v>29</v>
      </c>
      <c r="AE7" s="10"/>
      <c r="AF7" s="10">
        <v>158</v>
      </c>
      <c r="AG7" s="10">
        <v>307</v>
      </c>
      <c r="AH7" s="10">
        <v>82</v>
      </c>
      <c r="AI7" s="10">
        <v>112</v>
      </c>
      <c r="AJ7" s="10">
        <v>75</v>
      </c>
      <c r="AK7" s="10"/>
      <c r="AL7" s="10">
        <v>174</v>
      </c>
      <c r="AM7" s="10">
        <v>135</v>
      </c>
      <c r="AN7" s="10">
        <v>79</v>
      </c>
      <c r="AO7" s="10">
        <v>215</v>
      </c>
      <c r="AP7" s="10">
        <v>161</v>
      </c>
      <c r="AQ7" s="10">
        <v>95</v>
      </c>
      <c r="AR7" s="10"/>
      <c r="AS7" s="10">
        <v>226</v>
      </c>
      <c r="AT7" s="10">
        <v>224</v>
      </c>
      <c r="AU7" s="10">
        <v>267</v>
      </c>
      <c r="AV7" s="10">
        <v>119</v>
      </c>
      <c r="AW7" s="10">
        <v>15</v>
      </c>
      <c r="AX7" s="10"/>
      <c r="AY7" s="10">
        <v>248</v>
      </c>
      <c r="AZ7" s="10">
        <v>270</v>
      </c>
      <c r="BA7" s="10">
        <v>139</v>
      </c>
      <c r="BB7" s="10">
        <v>155</v>
      </c>
      <c r="BC7" s="10">
        <v>156</v>
      </c>
      <c r="BD7" s="10"/>
      <c r="BE7" s="10">
        <v>71</v>
      </c>
      <c r="BF7" s="10">
        <v>368</v>
      </c>
      <c r="BG7" s="10">
        <v>361</v>
      </c>
      <c r="BH7" s="10">
        <v>142</v>
      </c>
      <c r="BI7" s="10">
        <v>35</v>
      </c>
      <c r="BJ7" s="10"/>
      <c r="BK7" s="10">
        <v>180</v>
      </c>
      <c r="BL7" s="10">
        <v>182</v>
      </c>
      <c r="BM7" s="10">
        <v>205</v>
      </c>
      <c r="BN7" s="10">
        <v>189</v>
      </c>
      <c r="BO7" s="10">
        <v>219</v>
      </c>
      <c r="BP7" s="10"/>
      <c r="BQ7" s="10">
        <v>277</v>
      </c>
      <c r="BR7" s="10">
        <v>700</v>
      </c>
      <c r="BS7" s="10"/>
      <c r="BT7" s="10">
        <v>259</v>
      </c>
      <c r="BU7" s="10">
        <v>718</v>
      </c>
      <c r="BV7" s="10"/>
      <c r="BW7" s="10">
        <v>250</v>
      </c>
      <c r="BX7" s="10">
        <v>727</v>
      </c>
      <c r="BY7" s="10"/>
      <c r="BZ7" s="10">
        <v>615</v>
      </c>
      <c r="CA7" s="10">
        <v>307</v>
      </c>
      <c r="CB7" s="10">
        <v>55</v>
      </c>
    </row>
    <row r="8" spans="2:80" ht="30" customHeight="1" x14ac:dyDescent="0.35">
      <c r="B8" s="11" t="s">
        <v>19</v>
      </c>
      <c r="C8" s="11">
        <v>976</v>
      </c>
      <c r="D8" s="11">
        <v>488</v>
      </c>
      <c r="E8" s="11">
        <v>487</v>
      </c>
      <c r="F8" s="11"/>
      <c r="G8" s="11">
        <v>138</v>
      </c>
      <c r="H8" s="11">
        <v>174</v>
      </c>
      <c r="I8" s="11">
        <v>162</v>
      </c>
      <c r="J8" s="11">
        <v>167</v>
      </c>
      <c r="K8" s="11">
        <v>136</v>
      </c>
      <c r="L8" s="11">
        <v>198</v>
      </c>
      <c r="M8" s="11"/>
      <c r="N8" s="11">
        <v>287</v>
      </c>
      <c r="O8" s="11">
        <v>241</v>
      </c>
      <c r="P8" s="11">
        <v>212</v>
      </c>
      <c r="Q8" s="11">
        <v>230</v>
      </c>
      <c r="R8" s="11"/>
      <c r="S8" s="11">
        <v>145</v>
      </c>
      <c r="T8" s="11">
        <v>132</v>
      </c>
      <c r="U8" s="11">
        <v>82</v>
      </c>
      <c r="V8" s="11">
        <v>80</v>
      </c>
      <c r="W8" s="11">
        <v>56</v>
      </c>
      <c r="X8" s="11">
        <v>91</v>
      </c>
      <c r="Y8" s="11">
        <v>76</v>
      </c>
      <c r="Z8" s="11">
        <v>38</v>
      </c>
      <c r="AA8" s="11">
        <v>109</v>
      </c>
      <c r="AB8" s="11">
        <v>88</v>
      </c>
      <c r="AC8" s="11">
        <v>50</v>
      </c>
      <c r="AD8" s="11">
        <v>31</v>
      </c>
      <c r="AE8" s="11"/>
      <c r="AF8" s="11">
        <v>160</v>
      </c>
      <c r="AG8" s="11">
        <v>304</v>
      </c>
      <c r="AH8" s="11">
        <v>83</v>
      </c>
      <c r="AI8" s="11">
        <v>113</v>
      </c>
      <c r="AJ8" s="11">
        <v>74</v>
      </c>
      <c r="AK8" s="11"/>
      <c r="AL8" s="11">
        <v>173</v>
      </c>
      <c r="AM8" s="11">
        <v>136</v>
      </c>
      <c r="AN8" s="11">
        <v>80</v>
      </c>
      <c r="AO8" s="11">
        <v>216</v>
      </c>
      <c r="AP8" s="11">
        <v>158</v>
      </c>
      <c r="AQ8" s="11">
        <v>95</v>
      </c>
      <c r="AR8" s="11"/>
      <c r="AS8" s="11">
        <v>228</v>
      </c>
      <c r="AT8" s="11">
        <v>224</v>
      </c>
      <c r="AU8" s="11">
        <v>265</v>
      </c>
      <c r="AV8" s="11">
        <v>118</v>
      </c>
      <c r="AW8" s="11">
        <v>14</v>
      </c>
      <c r="AX8" s="11"/>
      <c r="AY8" s="11">
        <v>250</v>
      </c>
      <c r="AZ8" s="11">
        <v>266</v>
      </c>
      <c r="BA8" s="11">
        <v>142</v>
      </c>
      <c r="BB8" s="11">
        <v>153</v>
      </c>
      <c r="BC8" s="11">
        <v>156</v>
      </c>
      <c r="BD8" s="11"/>
      <c r="BE8" s="11">
        <v>70</v>
      </c>
      <c r="BF8" s="11">
        <v>367</v>
      </c>
      <c r="BG8" s="11">
        <v>361</v>
      </c>
      <c r="BH8" s="11">
        <v>143</v>
      </c>
      <c r="BI8" s="11">
        <v>35</v>
      </c>
      <c r="BJ8" s="11"/>
      <c r="BK8" s="11">
        <v>180</v>
      </c>
      <c r="BL8" s="11">
        <v>179</v>
      </c>
      <c r="BM8" s="11">
        <v>206</v>
      </c>
      <c r="BN8" s="11">
        <v>189</v>
      </c>
      <c r="BO8" s="11">
        <v>220</v>
      </c>
      <c r="BP8" s="11"/>
      <c r="BQ8" s="11">
        <v>279</v>
      </c>
      <c r="BR8" s="11">
        <v>697</v>
      </c>
      <c r="BS8" s="11"/>
      <c r="BT8" s="11">
        <v>257</v>
      </c>
      <c r="BU8" s="11">
        <v>719</v>
      </c>
      <c r="BV8" s="11"/>
      <c r="BW8" s="11">
        <v>248</v>
      </c>
      <c r="BX8" s="11">
        <v>728</v>
      </c>
      <c r="BY8" s="11"/>
      <c r="BZ8" s="11">
        <v>617</v>
      </c>
      <c r="CA8" s="11">
        <v>305</v>
      </c>
      <c r="CB8" s="11">
        <v>54</v>
      </c>
    </row>
    <row r="9" spans="2:80" x14ac:dyDescent="0.35">
      <c r="B9" s="15" t="s">
        <v>385</v>
      </c>
      <c r="C9" s="14">
        <v>6.6130737485206995E-2</v>
      </c>
      <c r="D9" s="14">
        <v>8.7597881838314004E-2</v>
      </c>
      <c r="E9" s="14">
        <v>4.4740200759342402E-2</v>
      </c>
      <c r="F9" s="14"/>
      <c r="G9" s="14">
        <v>7.0242857006104997E-2</v>
      </c>
      <c r="H9" s="14">
        <v>0.12943892064481</v>
      </c>
      <c r="I9" s="14">
        <v>7.3102943255986305E-2</v>
      </c>
      <c r="J9" s="14">
        <v>3.8278986324056102E-2</v>
      </c>
      <c r="K9" s="14">
        <v>5.5734781955669201E-2</v>
      </c>
      <c r="L9" s="14">
        <v>3.2536736817190499E-2</v>
      </c>
      <c r="M9" s="14"/>
      <c r="N9" s="14">
        <v>0.10073166655377</v>
      </c>
      <c r="O9" s="14">
        <v>4.0352651288839102E-2</v>
      </c>
      <c r="P9" s="14">
        <v>6.6549427627688201E-2</v>
      </c>
      <c r="Q9" s="14">
        <v>5.1061225783638003E-2</v>
      </c>
      <c r="R9" s="14"/>
      <c r="S9" s="14">
        <v>0.118520854456078</v>
      </c>
      <c r="T9" s="14">
        <v>5.77935552903125E-2</v>
      </c>
      <c r="U9" s="14">
        <v>6.4607374627153505E-2</v>
      </c>
      <c r="V9" s="14">
        <v>7.3711506714281394E-2</v>
      </c>
      <c r="W9" s="14">
        <v>6.89167211814119E-2</v>
      </c>
      <c r="X9" s="14">
        <v>2.9992521408917901E-2</v>
      </c>
      <c r="Y9" s="14">
        <v>3.6962693669896199E-2</v>
      </c>
      <c r="Z9" s="14">
        <v>0.122548808896905</v>
      </c>
      <c r="AA9" s="14">
        <v>5.9837343436891899E-2</v>
      </c>
      <c r="AB9" s="14">
        <v>3.3364070359652803E-2</v>
      </c>
      <c r="AC9" s="14">
        <v>3.7541038736923001E-2</v>
      </c>
      <c r="AD9" s="14">
        <v>0.105159574921979</v>
      </c>
      <c r="AE9" s="14"/>
      <c r="AF9" s="14">
        <v>5.6075360948693198E-2</v>
      </c>
      <c r="AG9" s="14">
        <v>0.10838544410954799</v>
      </c>
      <c r="AH9" s="14">
        <v>0</v>
      </c>
      <c r="AI9" s="14">
        <v>5.1278497294437397E-2</v>
      </c>
      <c r="AJ9" s="14">
        <v>6.35925698021787E-2</v>
      </c>
      <c r="AK9" s="14"/>
      <c r="AL9" s="14">
        <v>0.13745952947658499</v>
      </c>
      <c r="AM9" s="14">
        <v>7.4780887262093601E-2</v>
      </c>
      <c r="AN9" s="14">
        <v>3.5067129565689602E-2</v>
      </c>
      <c r="AO9" s="14">
        <v>5.0453532113151803E-2</v>
      </c>
      <c r="AP9" s="14">
        <v>4.8733548115563401E-2</v>
      </c>
      <c r="AQ9" s="14">
        <v>6.4315594420656499E-2</v>
      </c>
      <c r="AR9" s="14"/>
      <c r="AS9" s="14">
        <v>6.8334524808114805E-2</v>
      </c>
      <c r="AT9" s="14">
        <v>4.3191429566255102E-2</v>
      </c>
      <c r="AU9" s="14">
        <v>7.1984618920630503E-2</v>
      </c>
      <c r="AV9" s="14">
        <v>8.9988039810332904E-2</v>
      </c>
      <c r="AW9" s="14">
        <v>0.25503847349583503</v>
      </c>
      <c r="AX9" s="14"/>
      <c r="AY9" s="14">
        <v>0.11623417246172101</v>
      </c>
      <c r="AZ9" s="14">
        <v>8.0201462065349796E-2</v>
      </c>
      <c r="BA9" s="14">
        <v>1.41190644113574E-2</v>
      </c>
      <c r="BB9" s="14">
        <v>5.2161951617142398E-2</v>
      </c>
      <c r="BC9" s="14">
        <v>2.68402924334851E-2</v>
      </c>
      <c r="BD9" s="14"/>
      <c r="BE9" s="14">
        <v>0.226358525506206</v>
      </c>
      <c r="BF9" s="14">
        <v>7.3100532088151607E-2</v>
      </c>
      <c r="BG9" s="14">
        <v>3.5021798523786903E-2</v>
      </c>
      <c r="BH9" s="14">
        <v>5.6938793630207901E-2</v>
      </c>
      <c r="BI9" s="14">
        <v>3.1381206666611698E-2</v>
      </c>
      <c r="BJ9" s="14"/>
      <c r="BK9" s="14">
        <v>0.166939509084509</v>
      </c>
      <c r="BL9" s="14">
        <v>8.1170939090562902E-2</v>
      </c>
      <c r="BM9" s="14">
        <v>3.8475581203121799E-2</v>
      </c>
      <c r="BN9" s="14">
        <v>2.6248984787690399E-2</v>
      </c>
      <c r="BO9" s="14">
        <v>3.2157012877069797E-2</v>
      </c>
      <c r="BP9" s="14"/>
      <c r="BQ9" s="14">
        <v>8.6511814125064604E-2</v>
      </c>
      <c r="BR9" s="14">
        <v>5.7991957408233097E-2</v>
      </c>
      <c r="BS9" s="14"/>
      <c r="BT9" s="14">
        <v>7.7224039955834697E-2</v>
      </c>
      <c r="BU9" s="14">
        <v>6.2168932356136901E-2</v>
      </c>
      <c r="BV9" s="14"/>
      <c r="BW9" s="14">
        <v>0.16058012399121899</v>
      </c>
      <c r="BX9" s="14">
        <v>3.3879996016656803E-2</v>
      </c>
      <c r="BY9" s="14"/>
      <c r="BZ9" s="14">
        <v>3.2349057522886103E-2</v>
      </c>
      <c r="CA9" s="14">
        <v>0.13049519824405201</v>
      </c>
      <c r="CB9" s="14">
        <v>8.7992859959255695E-2</v>
      </c>
    </row>
    <row r="10" spans="2:80" x14ac:dyDescent="0.35">
      <c r="B10" s="15" t="s">
        <v>386</v>
      </c>
      <c r="C10" s="14">
        <v>0.25348052259092502</v>
      </c>
      <c r="D10" s="14">
        <v>0.23823779694790301</v>
      </c>
      <c r="E10" s="14">
        <v>0.26741173221599501</v>
      </c>
      <c r="F10" s="14"/>
      <c r="G10" s="14">
        <v>0.40189141657583999</v>
      </c>
      <c r="H10" s="14">
        <v>0.26180654838082901</v>
      </c>
      <c r="I10" s="14">
        <v>0.23087493438870799</v>
      </c>
      <c r="J10" s="14">
        <v>0.17751103743921101</v>
      </c>
      <c r="K10" s="14">
        <v>0.215157084707878</v>
      </c>
      <c r="L10" s="14">
        <v>0.25162433865177702</v>
      </c>
      <c r="M10" s="14"/>
      <c r="N10" s="14">
        <v>0.31189271904404298</v>
      </c>
      <c r="O10" s="14">
        <v>0.29326077581503102</v>
      </c>
      <c r="P10" s="14">
        <v>0.186302876971327</v>
      </c>
      <c r="Q10" s="14">
        <v>0.20646321706478299</v>
      </c>
      <c r="R10" s="14"/>
      <c r="S10" s="14">
        <v>0.24026911905783699</v>
      </c>
      <c r="T10" s="14">
        <v>0.22912515655308299</v>
      </c>
      <c r="U10" s="14">
        <v>0.217308632863111</v>
      </c>
      <c r="V10" s="14">
        <v>0.24290140351848299</v>
      </c>
      <c r="W10" s="14">
        <v>0.23186324110680601</v>
      </c>
      <c r="X10" s="14">
        <v>0.30159002602658902</v>
      </c>
      <c r="Y10" s="14">
        <v>0.26676947394328399</v>
      </c>
      <c r="Z10" s="14">
        <v>0.204040905900224</v>
      </c>
      <c r="AA10" s="14">
        <v>0.25788417152536802</v>
      </c>
      <c r="AB10" s="14">
        <v>0.31625889851578598</v>
      </c>
      <c r="AC10" s="14">
        <v>0.24102120947035499</v>
      </c>
      <c r="AD10" s="14">
        <v>0.294461846602872</v>
      </c>
      <c r="AE10" s="14"/>
      <c r="AF10" s="14">
        <v>0.20525463473752401</v>
      </c>
      <c r="AG10" s="14">
        <v>0.29203830997094299</v>
      </c>
      <c r="AH10" s="14">
        <v>0.37242884394824199</v>
      </c>
      <c r="AI10" s="14">
        <v>0.26158284065594001</v>
      </c>
      <c r="AJ10" s="14">
        <v>0.267126786234055</v>
      </c>
      <c r="AK10" s="14"/>
      <c r="AL10" s="14">
        <v>0.31931114976882402</v>
      </c>
      <c r="AM10" s="14">
        <v>0.25735854904440297</v>
      </c>
      <c r="AN10" s="14">
        <v>0.341790751641464</v>
      </c>
      <c r="AO10" s="14">
        <v>0.239482116436572</v>
      </c>
      <c r="AP10" s="14">
        <v>0.26436944891682101</v>
      </c>
      <c r="AQ10" s="14">
        <v>0.174594396804722</v>
      </c>
      <c r="AR10" s="14"/>
      <c r="AS10" s="14">
        <v>0.20203634897163</v>
      </c>
      <c r="AT10" s="14">
        <v>0.27524434964121502</v>
      </c>
      <c r="AU10" s="14">
        <v>0.28559958566467603</v>
      </c>
      <c r="AV10" s="14">
        <v>0.30371370175663798</v>
      </c>
      <c r="AW10" s="14">
        <v>0.34891193676281901</v>
      </c>
      <c r="AX10" s="14"/>
      <c r="AY10" s="14">
        <v>0.29799541638213001</v>
      </c>
      <c r="AZ10" s="14">
        <v>0.27510651193294999</v>
      </c>
      <c r="BA10" s="14">
        <v>0.27646269257629202</v>
      </c>
      <c r="BB10" s="14">
        <v>0.20497646685127699</v>
      </c>
      <c r="BC10" s="14">
        <v>0.18672013851223401</v>
      </c>
      <c r="BD10" s="14"/>
      <c r="BE10" s="14">
        <v>0.28414480122733499</v>
      </c>
      <c r="BF10" s="14">
        <v>0.31961610068223201</v>
      </c>
      <c r="BG10" s="14">
        <v>0.22147189572267301</v>
      </c>
      <c r="BH10" s="14">
        <v>0.16812880436385999</v>
      </c>
      <c r="BI10" s="14">
        <v>0.17564724958699501</v>
      </c>
      <c r="BJ10" s="14"/>
      <c r="BK10" s="14">
        <v>0.39242883942997198</v>
      </c>
      <c r="BL10" s="14">
        <v>0.24499645070263901</v>
      </c>
      <c r="BM10" s="14">
        <v>0.22862723268961599</v>
      </c>
      <c r="BN10" s="14">
        <v>0.236800831671103</v>
      </c>
      <c r="BO10" s="14">
        <v>0.186620175343328</v>
      </c>
      <c r="BP10" s="14"/>
      <c r="BQ10" s="14">
        <v>0.239597854187832</v>
      </c>
      <c r="BR10" s="14">
        <v>0.25902429179462599</v>
      </c>
      <c r="BS10" s="14"/>
      <c r="BT10" s="14">
        <v>0.29520623846592198</v>
      </c>
      <c r="BU10" s="14">
        <v>0.23857881450125701</v>
      </c>
      <c r="BV10" s="14"/>
      <c r="BW10" s="14">
        <v>0.32424797268994798</v>
      </c>
      <c r="BX10" s="14">
        <v>0.229316228655708</v>
      </c>
      <c r="BY10" s="14"/>
      <c r="BZ10" s="14">
        <v>0.21540803943135101</v>
      </c>
      <c r="CA10" s="14">
        <v>0.33284627887347201</v>
      </c>
      <c r="CB10" s="14">
        <v>0.239300575697274</v>
      </c>
    </row>
    <row r="11" spans="2:80" x14ac:dyDescent="0.35">
      <c r="B11" s="15" t="s">
        <v>387</v>
      </c>
      <c r="C11" s="14">
        <v>0.257701171962192</v>
      </c>
      <c r="D11" s="14">
        <v>0.255137867802539</v>
      </c>
      <c r="E11" s="14">
        <v>0.26073260960652</v>
      </c>
      <c r="F11" s="14"/>
      <c r="G11" s="14">
        <v>0.27272964035291303</v>
      </c>
      <c r="H11" s="14">
        <v>0.225471356795588</v>
      </c>
      <c r="I11" s="14">
        <v>0.218596926351421</v>
      </c>
      <c r="J11" s="14">
        <v>0.33172090249401198</v>
      </c>
      <c r="K11" s="14">
        <v>0.27999420770822298</v>
      </c>
      <c r="L11" s="14">
        <v>0.229889185031903</v>
      </c>
      <c r="M11" s="14"/>
      <c r="N11" s="14">
        <v>0.196107247843644</v>
      </c>
      <c r="O11" s="14">
        <v>0.23384772078768001</v>
      </c>
      <c r="P11" s="14">
        <v>0.35129222430324503</v>
      </c>
      <c r="Q11" s="14">
        <v>0.278838997906034</v>
      </c>
      <c r="R11" s="14"/>
      <c r="S11" s="14">
        <v>0.26202568425129202</v>
      </c>
      <c r="T11" s="14">
        <v>0.24782567054361099</v>
      </c>
      <c r="U11" s="14">
        <v>0.33026795370116202</v>
      </c>
      <c r="V11" s="14">
        <v>0.231440982303595</v>
      </c>
      <c r="W11" s="14">
        <v>0.24601349967813901</v>
      </c>
      <c r="X11" s="14">
        <v>0.27514044454263997</v>
      </c>
      <c r="Y11" s="14">
        <v>0.21618877307661699</v>
      </c>
      <c r="Z11" s="14">
        <v>0.19072444675971101</v>
      </c>
      <c r="AA11" s="14">
        <v>0.29641015900774997</v>
      </c>
      <c r="AB11" s="14">
        <v>0.224072550285872</v>
      </c>
      <c r="AC11" s="14">
        <v>0.34069023824829497</v>
      </c>
      <c r="AD11" s="14">
        <v>0.134763893782196</v>
      </c>
      <c r="AE11" s="14"/>
      <c r="AF11" s="14">
        <v>0.21642872644445099</v>
      </c>
      <c r="AG11" s="14">
        <v>0.24860480484327599</v>
      </c>
      <c r="AH11" s="14">
        <v>0.24090821858928901</v>
      </c>
      <c r="AI11" s="14">
        <v>0.197868891204453</v>
      </c>
      <c r="AJ11" s="14">
        <v>0.34000614807568702</v>
      </c>
      <c r="AK11" s="14"/>
      <c r="AL11" s="14">
        <v>0.23735145499691099</v>
      </c>
      <c r="AM11" s="14">
        <v>0.21316738354751899</v>
      </c>
      <c r="AN11" s="14">
        <v>0.24930725505958301</v>
      </c>
      <c r="AO11" s="14">
        <v>0.22899160293936799</v>
      </c>
      <c r="AP11" s="14">
        <v>0.26561002153920898</v>
      </c>
      <c r="AQ11" s="14">
        <v>0.290270220805179</v>
      </c>
      <c r="AR11" s="14"/>
      <c r="AS11" s="14">
        <v>0.283495925510451</v>
      </c>
      <c r="AT11" s="14">
        <v>0.23321658676784099</v>
      </c>
      <c r="AU11" s="14">
        <v>0.24119397557856201</v>
      </c>
      <c r="AV11" s="14">
        <v>0.21170623952890499</v>
      </c>
      <c r="AW11" s="14">
        <v>0.26081949596292198</v>
      </c>
      <c r="AX11" s="14"/>
      <c r="AY11" s="14">
        <v>0.24944029416493699</v>
      </c>
      <c r="AZ11" s="14">
        <v>0.204916449924613</v>
      </c>
      <c r="BA11" s="14">
        <v>0.33274049565540798</v>
      </c>
      <c r="BB11" s="14">
        <v>0.25982803963411799</v>
      </c>
      <c r="BC11" s="14">
        <v>0.27999392058748901</v>
      </c>
      <c r="BD11" s="14"/>
      <c r="BE11" s="14">
        <v>0.22096884918661999</v>
      </c>
      <c r="BF11" s="14">
        <v>0.25051167900823701</v>
      </c>
      <c r="BG11" s="14">
        <v>0.26147622512332702</v>
      </c>
      <c r="BH11" s="14">
        <v>0.273629336132301</v>
      </c>
      <c r="BI11" s="14">
        <v>0.30299895934757798</v>
      </c>
      <c r="BJ11" s="14"/>
      <c r="BK11" s="14">
        <v>0.22060074462895901</v>
      </c>
      <c r="BL11" s="14">
        <v>0.26106407052893599</v>
      </c>
      <c r="BM11" s="14">
        <v>0.280546546954761</v>
      </c>
      <c r="BN11" s="14">
        <v>0.28216638005045003</v>
      </c>
      <c r="BO11" s="14">
        <v>0.24114427278054901</v>
      </c>
      <c r="BP11" s="14"/>
      <c r="BQ11" s="14">
        <v>0.21999070607374399</v>
      </c>
      <c r="BR11" s="14">
        <v>0.27276010108010201</v>
      </c>
      <c r="BS11" s="14"/>
      <c r="BT11" s="14">
        <v>0.226334051617504</v>
      </c>
      <c r="BU11" s="14">
        <v>0.26890346438996798</v>
      </c>
      <c r="BV11" s="14"/>
      <c r="BW11" s="14">
        <v>0.25379941550246299</v>
      </c>
      <c r="BX11" s="14">
        <v>0.25903346795172599</v>
      </c>
      <c r="BY11" s="14"/>
      <c r="BZ11" s="14">
        <v>0.26754789524214601</v>
      </c>
      <c r="CA11" s="14">
        <v>0.224338869703959</v>
      </c>
      <c r="CB11" s="14">
        <v>0.33436503129689399</v>
      </c>
    </row>
    <row r="12" spans="2:80" x14ac:dyDescent="0.35">
      <c r="B12" s="15" t="s">
        <v>388</v>
      </c>
      <c r="C12" s="14">
        <v>0.22395547618029499</v>
      </c>
      <c r="D12" s="14">
        <v>0.21461292107239199</v>
      </c>
      <c r="E12" s="14">
        <v>0.23371885952971999</v>
      </c>
      <c r="F12" s="14"/>
      <c r="G12" s="14">
        <v>0.177777530793894</v>
      </c>
      <c r="H12" s="14">
        <v>0.19854910685556801</v>
      </c>
      <c r="I12" s="14">
        <v>0.26763408488984097</v>
      </c>
      <c r="J12" s="14">
        <v>0.24037418556604701</v>
      </c>
      <c r="K12" s="14">
        <v>0.22045615950720401</v>
      </c>
      <c r="L12" s="14">
        <v>0.23132901218167301</v>
      </c>
      <c r="M12" s="14"/>
      <c r="N12" s="14">
        <v>0.215286238867305</v>
      </c>
      <c r="O12" s="14">
        <v>0.23588469180448601</v>
      </c>
      <c r="P12" s="14">
        <v>0.192456184742265</v>
      </c>
      <c r="Q12" s="14">
        <v>0.24797555243368699</v>
      </c>
      <c r="R12" s="14"/>
      <c r="S12" s="14">
        <v>0.236099053241007</v>
      </c>
      <c r="T12" s="14">
        <v>0.222269989648266</v>
      </c>
      <c r="U12" s="14">
        <v>0.245518176570866</v>
      </c>
      <c r="V12" s="14">
        <v>0.14881350708937699</v>
      </c>
      <c r="W12" s="14">
        <v>0.29746104763332398</v>
      </c>
      <c r="X12" s="14">
        <v>0.170227738303976</v>
      </c>
      <c r="Y12" s="14">
        <v>0.33633649334398902</v>
      </c>
      <c r="Z12" s="14">
        <v>0.25017616139035698</v>
      </c>
      <c r="AA12" s="14">
        <v>0.14428206195787199</v>
      </c>
      <c r="AB12" s="14">
        <v>0.20772234496626801</v>
      </c>
      <c r="AC12" s="14">
        <v>0.225616137626868</v>
      </c>
      <c r="AD12" s="14">
        <v>0.35227233117148898</v>
      </c>
      <c r="AE12" s="14"/>
      <c r="AF12" s="14">
        <v>0.26045031258072299</v>
      </c>
      <c r="AG12" s="14">
        <v>0.20087286711966401</v>
      </c>
      <c r="AH12" s="14">
        <v>0.30032785948756102</v>
      </c>
      <c r="AI12" s="14">
        <v>0.18104668603485699</v>
      </c>
      <c r="AJ12" s="14">
        <v>0.18443546169092301</v>
      </c>
      <c r="AK12" s="14"/>
      <c r="AL12" s="14">
        <v>0.17708151501307301</v>
      </c>
      <c r="AM12" s="14">
        <v>0.27126981829130697</v>
      </c>
      <c r="AN12" s="14">
        <v>0.21919762541627399</v>
      </c>
      <c r="AO12" s="14">
        <v>0.21147620436157</v>
      </c>
      <c r="AP12" s="14">
        <v>0.28190844246614399</v>
      </c>
      <c r="AQ12" s="14">
        <v>0.26290133722677</v>
      </c>
      <c r="AR12" s="14"/>
      <c r="AS12" s="14">
        <v>0.242846333560056</v>
      </c>
      <c r="AT12" s="14">
        <v>0.21930502978153499</v>
      </c>
      <c r="AU12" s="14">
        <v>0.21929943936110399</v>
      </c>
      <c r="AV12" s="14">
        <v>0.207217397305718</v>
      </c>
      <c r="AW12" s="14">
        <v>0.13523009377842399</v>
      </c>
      <c r="AX12" s="14"/>
      <c r="AY12" s="14">
        <v>0.16544556071931199</v>
      </c>
      <c r="AZ12" s="14">
        <v>0.25924255448115202</v>
      </c>
      <c r="BA12" s="14">
        <v>0.21046720542649</v>
      </c>
      <c r="BB12" s="14">
        <v>0.25230220713955798</v>
      </c>
      <c r="BC12" s="14">
        <v>0.24199668153589499</v>
      </c>
      <c r="BD12" s="14"/>
      <c r="BE12" s="14">
        <v>0.111941069409232</v>
      </c>
      <c r="BF12" s="14">
        <v>0.19806561646922199</v>
      </c>
      <c r="BG12" s="14">
        <v>0.25778546097802502</v>
      </c>
      <c r="BH12" s="14">
        <v>0.26725405192120999</v>
      </c>
      <c r="BI12" s="14">
        <v>0.193565270414643</v>
      </c>
      <c r="BJ12" s="14"/>
      <c r="BK12" s="14">
        <v>0.11976879905500699</v>
      </c>
      <c r="BL12" s="14">
        <v>0.24325003378776899</v>
      </c>
      <c r="BM12" s="14">
        <v>0.25253239574445102</v>
      </c>
      <c r="BN12" s="14">
        <v>0.23503593355675401</v>
      </c>
      <c r="BO12" s="14">
        <v>0.259291289309034</v>
      </c>
      <c r="BP12" s="14"/>
      <c r="BQ12" s="14">
        <v>0.21242386651700301</v>
      </c>
      <c r="BR12" s="14">
        <v>0.22856039655037499</v>
      </c>
      <c r="BS12" s="14"/>
      <c r="BT12" s="14">
        <v>0.268515870443293</v>
      </c>
      <c r="BU12" s="14">
        <v>0.208041405594736</v>
      </c>
      <c r="BV12" s="14"/>
      <c r="BW12" s="14">
        <v>0.16851942349312499</v>
      </c>
      <c r="BX12" s="14">
        <v>0.24288470239752499</v>
      </c>
      <c r="BY12" s="14"/>
      <c r="BZ12" s="14">
        <v>0.24874465868380299</v>
      </c>
      <c r="CA12" s="14">
        <v>0.17209451599202999</v>
      </c>
      <c r="CB12" s="14">
        <v>0.23424316331147799</v>
      </c>
    </row>
    <row r="13" spans="2:80" x14ac:dyDescent="0.35">
      <c r="B13" s="15" t="s">
        <v>389</v>
      </c>
      <c r="C13" s="14">
        <v>0.16380470291347901</v>
      </c>
      <c r="D13" s="14">
        <v>0.176175314959294</v>
      </c>
      <c r="E13" s="14">
        <v>0.15170411391522201</v>
      </c>
      <c r="F13" s="14"/>
      <c r="G13" s="14">
        <v>6.2845947239835095E-2</v>
      </c>
      <c r="H13" s="14">
        <v>0.15789901583681101</v>
      </c>
      <c r="I13" s="14">
        <v>0.15018134652309001</v>
      </c>
      <c r="J13" s="14">
        <v>0.17804429760013199</v>
      </c>
      <c r="K13" s="14">
        <v>0.17845949988866899</v>
      </c>
      <c r="L13" s="14">
        <v>0.22831889577838299</v>
      </c>
      <c r="M13" s="14"/>
      <c r="N13" s="14">
        <v>0.14841080646052901</v>
      </c>
      <c r="O13" s="14">
        <v>0.17372859709640001</v>
      </c>
      <c r="P13" s="14">
        <v>0.166240717647994</v>
      </c>
      <c r="Q13" s="14">
        <v>0.16402928638061801</v>
      </c>
      <c r="R13" s="14"/>
      <c r="S13" s="14">
        <v>0.121121158506761</v>
      </c>
      <c r="T13" s="14">
        <v>0.190668037709706</v>
      </c>
      <c r="U13" s="14">
        <v>0.14229786223770699</v>
      </c>
      <c r="V13" s="14">
        <v>0.239958914238495</v>
      </c>
      <c r="W13" s="14">
        <v>0.12193069907525</v>
      </c>
      <c r="X13" s="14">
        <v>0.19216027551666601</v>
      </c>
      <c r="Y13" s="14">
        <v>0.131843741463398</v>
      </c>
      <c r="Z13" s="14">
        <v>0.159261970809462</v>
      </c>
      <c r="AA13" s="14">
        <v>0.16924959692519101</v>
      </c>
      <c r="AB13" s="14">
        <v>0.18747738975324299</v>
      </c>
      <c r="AC13" s="14">
        <v>0.15513137591755799</v>
      </c>
      <c r="AD13" s="14">
        <v>0.113342353521464</v>
      </c>
      <c r="AE13" s="14"/>
      <c r="AF13" s="14">
        <v>0.216679801384979</v>
      </c>
      <c r="AG13" s="14">
        <v>0.124060582986634</v>
      </c>
      <c r="AH13" s="14">
        <v>7.5378536863884196E-2</v>
      </c>
      <c r="AI13" s="14">
        <v>0.26718351290454301</v>
      </c>
      <c r="AJ13" s="14">
        <v>0.13267855763665201</v>
      </c>
      <c r="AK13" s="14"/>
      <c r="AL13" s="14">
        <v>0.106102649371555</v>
      </c>
      <c r="AM13" s="14">
        <v>0.14708456725306501</v>
      </c>
      <c r="AN13" s="14">
        <v>0.117884081999531</v>
      </c>
      <c r="AO13" s="14">
        <v>0.247283015202233</v>
      </c>
      <c r="AP13" s="14">
        <v>0.13367229630638899</v>
      </c>
      <c r="AQ13" s="14">
        <v>9.4472922749956403E-2</v>
      </c>
      <c r="AR13" s="14"/>
      <c r="AS13" s="14">
        <v>0.163961992080285</v>
      </c>
      <c r="AT13" s="14">
        <v>0.19529471064614101</v>
      </c>
      <c r="AU13" s="14">
        <v>0.141211084249726</v>
      </c>
      <c r="AV13" s="14">
        <v>0.144638155585675</v>
      </c>
      <c r="AW13" s="14">
        <v>0</v>
      </c>
      <c r="AX13" s="14"/>
      <c r="AY13" s="14">
        <v>0.158564689044005</v>
      </c>
      <c r="AZ13" s="14">
        <v>0.157793805771684</v>
      </c>
      <c r="BA13" s="14">
        <v>0.12680893186290701</v>
      </c>
      <c r="BB13" s="14">
        <v>0.18587116425307801</v>
      </c>
      <c r="BC13" s="14">
        <v>0.20394685994428</v>
      </c>
      <c r="BD13" s="14"/>
      <c r="BE13" s="14">
        <v>0.15658675467060701</v>
      </c>
      <c r="BF13" s="14">
        <v>0.13983527849913099</v>
      </c>
      <c r="BG13" s="14">
        <v>0.17296178140806501</v>
      </c>
      <c r="BH13" s="14">
        <v>0.186309597515149</v>
      </c>
      <c r="BI13" s="14">
        <v>0.24414193444388699</v>
      </c>
      <c r="BJ13" s="14"/>
      <c r="BK13" s="14">
        <v>6.80470231406239E-2</v>
      </c>
      <c r="BL13" s="14">
        <v>0.116945254556153</v>
      </c>
      <c r="BM13" s="14">
        <v>0.150127527453704</v>
      </c>
      <c r="BN13" s="14">
        <v>0.19432218042441399</v>
      </c>
      <c r="BO13" s="14">
        <v>0.26336093008369899</v>
      </c>
      <c r="BP13" s="14"/>
      <c r="BQ13" s="14">
        <v>0.21310213282833701</v>
      </c>
      <c r="BR13" s="14">
        <v>0.144118748754785</v>
      </c>
      <c r="BS13" s="14"/>
      <c r="BT13" s="14">
        <v>0.11656047879024201</v>
      </c>
      <c r="BU13" s="14">
        <v>0.180677262725669</v>
      </c>
      <c r="BV13" s="14"/>
      <c r="BW13" s="14">
        <v>7.3742243544066693E-2</v>
      </c>
      <c r="BX13" s="14">
        <v>0.19455748173602699</v>
      </c>
      <c r="BY13" s="14"/>
      <c r="BZ13" s="14">
        <v>0.20535969875538099</v>
      </c>
      <c r="CA13" s="14">
        <v>0.10281034845251701</v>
      </c>
      <c r="CB13" s="14">
        <v>3.3520095985667298E-2</v>
      </c>
    </row>
    <row r="14" spans="2:80" x14ac:dyDescent="0.35">
      <c r="B14" s="15" t="s">
        <v>167</v>
      </c>
      <c r="C14" s="20">
        <v>3.4927388867901997E-2</v>
      </c>
      <c r="D14" s="20">
        <v>2.8238217379557499E-2</v>
      </c>
      <c r="E14" s="20">
        <v>4.1692483973199898E-2</v>
      </c>
      <c r="F14" s="20"/>
      <c r="G14" s="20">
        <v>1.45126080314135E-2</v>
      </c>
      <c r="H14" s="20">
        <v>2.6835051486394101E-2</v>
      </c>
      <c r="I14" s="20">
        <v>5.9609764590954101E-2</v>
      </c>
      <c r="J14" s="20">
        <v>3.4070590576540598E-2</v>
      </c>
      <c r="K14" s="20">
        <v>5.0198266232355501E-2</v>
      </c>
      <c r="L14" s="20">
        <v>2.63018315390726E-2</v>
      </c>
      <c r="M14" s="20"/>
      <c r="N14" s="20">
        <v>2.7571321230708001E-2</v>
      </c>
      <c r="O14" s="20">
        <v>2.29255632075639E-2</v>
      </c>
      <c r="P14" s="20">
        <v>3.7158568707479703E-2</v>
      </c>
      <c r="Q14" s="20">
        <v>5.1631720431240903E-2</v>
      </c>
      <c r="R14" s="20"/>
      <c r="S14" s="20">
        <v>2.1964130487026098E-2</v>
      </c>
      <c r="T14" s="20">
        <v>5.2317590255022299E-2</v>
      </c>
      <c r="U14" s="20">
        <v>0</v>
      </c>
      <c r="V14" s="20">
        <v>6.3173686135768195E-2</v>
      </c>
      <c r="W14" s="20">
        <v>3.3814791325068198E-2</v>
      </c>
      <c r="X14" s="20">
        <v>3.0888994201211401E-2</v>
      </c>
      <c r="Y14" s="20">
        <v>1.1898824502816501E-2</v>
      </c>
      <c r="Z14" s="20">
        <v>7.3247706243341107E-2</v>
      </c>
      <c r="AA14" s="20">
        <v>7.2336667146927103E-2</v>
      </c>
      <c r="AB14" s="20">
        <v>3.1104746119177702E-2</v>
      </c>
      <c r="AC14" s="20">
        <v>0</v>
      </c>
      <c r="AD14" s="20">
        <v>0</v>
      </c>
      <c r="AE14" s="20"/>
      <c r="AF14" s="20">
        <v>4.5111163903629903E-2</v>
      </c>
      <c r="AG14" s="20">
        <v>2.60379909699348E-2</v>
      </c>
      <c r="AH14" s="20">
        <v>1.0956541111023999E-2</v>
      </c>
      <c r="AI14" s="20">
        <v>4.1039571905769803E-2</v>
      </c>
      <c r="AJ14" s="20">
        <v>1.21604765605042E-2</v>
      </c>
      <c r="AK14" s="20"/>
      <c r="AL14" s="20">
        <v>2.2693701373051E-2</v>
      </c>
      <c r="AM14" s="20">
        <v>3.6338794601612101E-2</v>
      </c>
      <c r="AN14" s="20">
        <v>3.67531563174587E-2</v>
      </c>
      <c r="AO14" s="20">
        <v>2.2313528947105199E-2</v>
      </c>
      <c r="AP14" s="20">
        <v>5.7062426558726802E-3</v>
      </c>
      <c r="AQ14" s="20">
        <v>0.113445527992716</v>
      </c>
      <c r="AR14" s="20"/>
      <c r="AS14" s="20">
        <v>3.9324875069463597E-2</v>
      </c>
      <c r="AT14" s="20">
        <v>3.3747893597012898E-2</v>
      </c>
      <c r="AU14" s="20">
        <v>4.0711296225300203E-2</v>
      </c>
      <c r="AV14" s="20">
        <v>4.2736466012730803E-2</v>
      </c>
      <c r="AW14" s="20">
        <v>0</v>
      </c>
      <c r="AX14" s="20"/>
      <c r="AY14" s="20">
        <v>1.23198672278944E-2</v>
      </c>
      <c r="AZ14" s="20">
        <v>2.27392158242514E-2</v>
      </c>
      <c r="BA14" s="20">
        <v>3.9401610067545098E-2</v>
      </c>
      <c r="BB14" s="20">
        <v>4.4860170504827802E-2</v>
      </c>
      <c r="BC14" s="20">
        <v>6.0502106986616899E-2</v>
      </c>
      <c r="BD14" s="20"/>
      <c r="BE14" s="20">
        <v>0</v>
      </c>
      <c r="BF14" s="20">
        <v>1.88707932530271E-2</v>
      </c>
      <c r="BG14" s="20">
        <v>5.1282838244123899E-2</v>
      </c>
      <c r="BH14" s="20">
        <v>4.7739416437271302E-2</v>
      </c>
      <c r="BI14" s="20">
        <v>5.22653795402847E-2</v>
      </c>
      <c r="BJ14" s="20"/>
      <c r="BK14" s="20">
        <v>3.2215084660929198E-2</v>
      </c>
      <c r="BL14" s="20">
        <v>5.2573251333940002E-2</v>
      </c>
      <c r="BM14" s="20">
        <v>4.9690715954345897E-2</v>
      </c>
      <c r="BN14" s="20">
        <v>2.54256895095889E-2</v>
      </c>
      <c r="BO14" s="20">
        <v>1.7426319606320101E-2</v>
      </c>
      <c r="BP14" s="20"/>
      <c r="BQ14" s="20">
        <v>2.8373626268019401E-2</v>
      </c>
      <c r="BR14" s="20">
        <v>3.7544504411878198E-2</v>
      </c>
      <c r="BS14" s="20"/>
      <c r="BT14" s="20">
        <v>1.61593207272057E-2</v>
      </c>
      <c r="BU14" s="20">
        <v>4.16301204322332E-2</v>
      </c>
      <c r="BV14" s="20"/>
      <c r="BW14" s="20">
        <v>1.9110820779177699E-2</v>
      </c>
      <c r="BX14" s="20">
        <v>4.0328123242356698E-2</v>
      </c>
      <c r="BY14" s="20"/>
      <c r="BZ14" s="20">
        <v>3.0590650364434001E-2</v>
      </c>
      <c r="CA14" s="20">
        <v>3.7414788733969799E-2</v>
      </c>
      <c r="CB14" s="20">
        <v>7.0578273749431097E-2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1003</v>
      </c>
      <c r="D7" s="10">
        <v>498</v>
      </c>
      <c r="E7" s="10">
        <v>504</v>
      </c>
      <c r="F7" s="10"/>
      <c r="G7" s="10">
        <v>144</v>
      </c>
      <c r="H7" s="10">
        <v>156</v>
      </c>
      <c r="I7" s="10">
        <v>191</v>
      </c>
      <c r="J7" s="10">
        <v>196</v>
      </c>
      <c r="K7" s="10">
        <v>141</v>
      </c>
      <c r="L7" s="10">
        <v>175</v>
      </c>
      <c r="M7" s="10"/>
      <c r="N7" s="10">
        <v>287</v>
      </c>
      <c r="O7" s="10">
        <v>272</v>
      </c>
      <c r="P7" s="10">
        <v>202</v>
      </c>
      <c r="Q7" s="10">
        <v>241</v>
      </c>
      <c r="R7" s="10"/>
      <c r="S7" s="10">
        <v>138</v>
      </c>
      <c r="T7" s="10">
        <v>121</v>
      </c>
      <c r="U7" s="10">
        <v>70</v>
      </c>
      <c r="V7" s="10">
        <v>96</v>
      </c>
      <c r="W7" s="10">
        <v>69</v>
      </c>
      <c r="X7" s="10">
        <v>87</v>
      </c>
      <c r="Y7" s="10">
        <v>81</v>
      </c>
      <c r="Z7" s="10">
        <v>44</v>
      </c>
      <c r="AA7" s="10">
        <v>127</v>
      </c>
      <c r="AB7" s="10">
        <v>91</v>
      </c>
      <c r="AC7" s="10">
        <v>52</v>
      </c>
      <c r="AD7" s="10">
        <v>27</v>
      </c>
      <c r="AE7" s="10"/>
      <c r="AF7" s="10">
        <v>158</v>
      </c>
      <c r="AG7" s="10">
        <v>361</v>
      </c>
      <c r="AH7" s="10">
        <v>64</v>
      </c>
      <c r="AI7" s="10">
        <v>123</v>
      </c>
      <c r="AJ7" s="10">
        <v>60</v>
      </c>
      <c r="AK7" s="10"/>
      <c r="AL7" s="10">
        <v>192</v>
      </c>
      <c r="AM7" s="10">
        <v>130</v>
      </c>
      <c r="AN7" s="10">
        <v>70</v>
      </c>
      <c r="AO7" s="10">
        <v>233</v>
      </c>
      <c r="AP7" s="10">
        <v>142</v>
      </c>
      <c r="AQ7" s="10">
        <v>112</v>
      </c>
      <c r="AR7" s="10"/>
      <c r="AS7" s="10">
        <v>248</v>
      </c>
      <c r="AT7" s="10">
        <v>225</v>
      </c>
      <c r="AU7" s="10">
        <v>245</v>
      </c>
      <c r="AV7" s="10">
        <v>128</v>
      </c>
      <c r="AW7" s="10">
        <v>14</v>
      </c>
      <c r="AX7" s="10"/>
      <c r="AY7" s="10">
        <v>257</v>
      </c>
      <c r="AZ7" s="10">
        <v>276</v>
      </c>
      <c r="BA7" s="10">
        <v>132</v>
      </c>
      <c r="BB7" s="10">
        <v>167</v>
      </c>
      <c r="BC7" s="10">
        <v>160</v>
      </c>
      <c r="BD7" s="10"/>
      <c r="BE7" s="10">
        <v>70</v>
      </c>
      <c r="BF7" s="10">
        <v>387</v>
      </c>
      <c r="BG7" s="10">
        <v>357</v>
      </c>
      <c r="BH7" s="10">
        <v>154</v>
      </c>
      <c r="BI7" s="10">
        <v>35</v>
      </c>
      <c r="BJ7" s="10"/>
      <c r="BK7" s="10">
        <v>182</v>
      </c>
      <c r="BL7" s="10">
        <v>187</v>
      </c>
      <c r="BM7" s="10">
        <v>224</v>
      </c>
      <c r="BN7" s="10">
        <v>190</v>
      </c>
      <c r="BO7" s="10">
        <v>219</v>
      </c>
      <c r="BP7" s="10"/>
      <c r="BQ7" s="10">
        <v>300</v>
      </c>
      <c r="BR7" s="10">
        <v>703</v>
      </c>
      <c r="BS7" s="10"/>
      <c r="BT7" s="10">
        <v>226</v>
      </c>
      <c r="BU7" s="10">
        <v>777</v>
      </c>
      <c r="BV7" s="10"/>
      <c r="BW7" s="10">
        <v>280</v>
      </c>
      <c r="BX7" s="10">
        <v>723</v>
      </c>
      <c r="BY7" s="10"/>
      <c r="BZ7" s="10">
        <v>634</v>
      </c>
      <c r="CA7" s="10">
        <v>312</v>
      </c>
      <c r="CB7" s="10">
        <v>57</v>
      </c>
    </row>
    <row r="8" spans="2:80" ht="30" customHeight="1" x14ac:dyDescent="0.35">
      <c r="B8" s="11" t="s">
        <v>19</v>
      </c>
      <c r="C8" s="11">
        <v>1003</v>
      </c>
      <c r="D8" s="11">
        <v>494</v>
      </c>
      <c r="E8" s="11">
        <v>508</v>
      </c>
      <c r="F8" s="11"/>
      <c r="G8" s="11">
        <v>139</v>
      </c>
      <c r="H8" s="11">
        <v>156</v>
      </c>
      <c r="I8" s="11">
        <v>187</v>
      </c>
      <c r="J8" s="11">
        <v>197</v>
      </c>
      <c r="K8" s="11">
        <v>133</v>
      </c>
      <c r="L8" s="11">
        <v>190</v>
      </c>
      <c r="M8" s="11"/>
      <c r="N8" s="11">
        <v>277</v>
      </c>
      <c r="O8" s="11">
        <v>267</v>
      </c>
      <c r="P8" s="11">
        <v>204</v>
      </c>
      <c r="Q8" s="11">
        <v>255</v>
      </c>
      <c r="R8" s="11"/>
      <c r="S8" s="11">
        <v>152</v>
      </c>
      <c r="T8" s="11">
        <v>119</v>
      </c>
      <c r="U8" s="11">
        <v>74</v>
      </c>
      <c r="V8" s="11">
        <v>97</v>
      </c>
      <c r="W8" s="11">
        <v>67</v>
      </c>
      <c r="X8" s="11">
        <v>85</v>
      </c>
      <c r="Y8" s="11">
        <v>78</v>
      </c>
      <c r="Z8" s="11">
        <v>41</v>
      </c>
      <c r="AA8" s="11">
        <v>124</v>
      </c>
      <c r="AB8" s="11">
        <v>89</v>
      </c>
      <c r="AC8" s="11">
        <v>50</v>
      </c>
      <c r="AD8" s="11">
        <v>28</v>
      </c>
      <c r="AE8" s="11"/>
      <c r="AF8" s="11">
        <v>163</v>
      </c>
      <c r="AG8" s="11">
        <v>359</v>
      </c>
      <c r="AH8" s="11">
        <v>64</v>
      </c>
      <c r="AI8" s="11">
        <v>125</v>
      </c>
      <c r="AJ8" s="11">
        <v>59</v>
      </c>
      <c r="AK8" s="11"/>
      <c r="AL8" s="11">
        <v>191</v>
      </c>
      <c r="AM8" s="11">
        <v>133</v>
      </c>
      <c r="AN8" s="11">
        <v>70</v>
      </c>
      <c r="AO8" s="11">
        <v>237</v>
      </c>
      <c r="AP8" s="11">
        <v>139</v>
      </c>
      <c r="AQ8" s="11">
        <v>112</v>
      </c>
      <c r="AR8" s="11"/>
      <c r="AS8" s="11">
        <v>252</v>
      </c>
      <c r="AT8" s="11">
        <v>225</v>
      </c>
      <c r="AU8" s="11">
        <v>242</v>
      </c>
      <c r="AV8" s="11">
        <v>126</v>
      </c>
      <c r="AW8" s="11">
        <v>13</v>
      </c>
      <c r="AX8" s="11"/>
      <c r="AY8" s="11">
        <v>260</v>
      </c>
      <c r="AZ8" s="11">
        <v>275</v>
      </c>
      <c r="BA8" s="11">
        <v>132</v>
      </c>
      <c r="BB8" s="11">
        <v>167</v>
      </c>
      <c r="BC8" s="11">
        <v>158</v>
      </c>
      <c r="BD8" s="11"/>
      <c r="BE8" s="11">
        <v>69</v>
      </c>
      <c r="BF8" s="11">
        <v>388</v>
      </c>
      <c r="BG8" s="11">
        <v>357</v>
      </c>
      <c r="BH8" s="11">
        <v>154</v>
      </c>
      <c r="BI8" s="11">
        <v>35</v>
      </c>
      <c r="BJ8" s="11"/>
      <c r="BK8" s="11">
        <v>180</v>
      </c>
      <c r="BL8" s="11">
        <v>187</v>
      </c>
      <c r="BM8" s="11">
        <v>226</v>
      </c>
      <c r="BN8" s="11">
        <v>190</v>
      </c>
      <c r="BO8" s="11">
        <v>219</v>
      </c>
      <c r="BP8" s="11"/>
      <c r="BQ8" s="11">
        <v>304</v>
      </c>
      <c r="BR8" s="11">
        <v>699</v>
      </c>
      <c r="BS8" s="11"/>
      <c r="BT8" s="11">
        <v>222</v>
      </c>
      <c r="BU8" s="11">
        <v>781</v>
      </c>
      <c r="BV8" s="11"/>
      <c r="BW8" s="11">
        <v>276</v>
      </c>
      <c r="BX8" s="11">
        <v>727</v>
      </c>
      <c r="BY8" s="11"/>
      <c r="BZ8" s="11">
        <v>637</v>
      </c>
      <c r="CA8" s="11">
        <v>310</v>
      </c>
      <c r="CB8" s="11">
        <v>57</v>
      </c>
    </row>
    <row r="9" spans="2:80" x14ac:dyDescent="0.35">
      <c r="B9" s="15" t="s">
        <v>385</v>
      </c>
      <c r="C9" s="14">
        <v>0.25126829310835003</v>
      </c>
      <c r="D9" s="14">
        <v>0.32565772277004101</v>
      </c>
      <c r="E9" s="14">
        <v>0.179446128512143</v>
      </c>
      <c r="F9" s="14"/>
      <c r="G9" s="14">
        <v>0.15186698657095499</v>
      </c>
      <c r="H9" s="14">
        <v>0.22434041820725401</v>
      </c>
      <c r="I9" s="14">
        <v>0.19126489002136399</v>
      </c>
      <c r="J9" s="14">
        <v>0.224050290526945</v>
      </c>
      <c r="K9" s="14">
        <v>0.26886430369321401</v>
      </c>
      <c r="L9" s="14">
        <v>0.42094598305442799</v>
      </c>
      <c r="M9" s="14"/>
      <c r="N9" s="14">
        <v>0.30222362525836999</v>
      </c>
      <c r="O9" s="14">
        <v>0.26968331697393599</v>
      </c>
      <c r="P9" s="14">
        <v>0.21276980047159499</v>
      </c>
      <c r="Q9" s="14">
        <v>0.20484355587919101</v>
      </c>
      <c r="R9" s="14"/>
      <c r="S9" s="14">
        <v>0.27954781149031599</v>
      </c>
      <c r="T9" s="14">
        <v>0.25877051902331699</v>
      </c>
      <c r="U9" s="14">
        <v>0.18245739060559599</v>
      </c>
      <c r="V9" s="14">
        <v>0.26217116245976202</v>
      </c>
      <c r="W9" s="14">
        <v>0.24230480128623699</v>
      </c>
      <c r="X9" s="14">
        <v>0.15118588060487501</v>
      </c>
      <c r="Y9" s="14">
        <v>0.26951020952968302</v>
      </c>
      <c r="Z9" s="14">
        <v>0.19971118213293601</v>
      </c>
      <c r="AA9" s="14">
        <v>0.27212238869060401</v>
      </c>
      <c r="AB9" s="14">
        <v>0.29176691046245801</v>
      </c>
      <c r="AC9" s="14">
        <v>0.237745633375122</v>
      </c>
      <c r="AD9" s="14">
        <v>0.36201507537897198</v>
      </c>
      <c r="AE9" s="14"/>
      <c r="AF9" s="14">
        <v>0.39842959975086201</v>
      </c>
      <c r="AG9" s="14">
        <v>0.22210219107193199</v>
      </c>
      <c r="AH9" s="14">
        <v>0.25075316069113401</v>
      </c>
      <c r="AI9" s="14">
        <v>0.35757674568929698</v>
      </c>
      <c r="AJ9" s="14">
        <v>0.16950708407387499</v>
      </c>
      <c r="AK9" s="14"/>
      <c r="AL9" s="14">
        <v>0.20734256066278201</v>
      </c>
      <c r="AM9" s="14">
        <v>0.36693380683848298</v>
      </c>
      <c r="AN9" s="14">
        <v>0.22868658947610801</v>
      </c>
      <c r="AO9" s="14">
        <v>0.38134256165718</v>
      </c>
      <c r="AP9" s="14">
        <v>0.115362836801606</v>
      </c>
      <c r="AQ9" s="14">
        <v>0.1575776051511</v>
      </c>
      <c r="AR9" s="14"/>
      <c r="AS9" s="14">
        <v>0.24055522704410301</v>
      </c>
      <c r="AT9" s="14">
        <v>0.229022242036098</v>
      </c>
      <c r="AU9" s="14">
        <v>0.25118366435230899</v>
      </c>
      <c r="AV9" s="14">
        <v>0.29587163670565703</v>
      </c>
      <c r="AW9" s="14">
        <v>0.28941821697754</v>
      </c>
      <c r="AX9" s="14"/>
      <c r="AY9" s="14">
        <v>0.40364923838345501</v>
      </c>
      <c r="AZ9" s="14">
        <v>0.210263920888872</v>
      </c>
      <c r="BA9" s="14">
        <v>0.18397004452055901</v>
      </c>
      <c r="BB9" s="14">
        <v>0.22567168248348399</v>
      </c>
      <c r="BC9" s="14">
        <v>0.172843931837837</v>
      </c>
      <c r="BD9" s="14"/>
      <c r="BE9" s="14">
        <v>0.41585306872529099</v>
      </c>
      <c r="BF9" s="14">
        <v>0.26450063649842998</v>
      </c>
      <c r="BG9" s="14">
        <v>0.26558657056239399</v>
      </c>
      <c r="BH9" s="14">
        <v>0.136923244723473</v>
      </c>
      <c r="BI9" s="14">
        <v>0.13879794705835999</v>
      </c>
      <c r="BJ9" s="14"/>
      <c r="BK9" s="14">
        <v>0.33473486062077401</v>
      </c>
      <c r="BL9" s="14">
        <v>0.20560276760549701</v>
      </c>
      <c r="BM9" s="14">
        <v>0.19103853716355801</v>
      </c>
      <c r="BN9" s="14">
        <v>0.244757865455661</v>
      </c>
      <c r="BO9" s="14">
        <v>0.28631202583348803</v>
      </c>
      <c r="BP9" s="14"/>
      <c r="BQ9" s="14">
        <v>0.38187493960692598</v>
      </c>
      <c r="BR9" s="14">
        <v>0.194441614280671</v>
      </c>
      <c r="BS9" s="14"/>
      <c r="BT9" s="14">
        <v>0.15216552833900501</v>
      </c>
      <c r="BU9" s="14">
        <v>0.27943150113916398</v>
      </c>
      <c r="BV9" s="14"/>
      <c r="BW9" s="14">
        <v>0.236679406013659</v>
      </c>
      <c r="BX9" s="14">
        <v>0.25680505567927903</v>
      </c>
      <c r="BY9" s="14"/>
      <c r="BZ9" s="14">
        <v>0.241064776265459</v>
      </c>
      <c r="CA9" s="14">
        <v>0.28343697731916401</v>
      </c>
      <c r="CB9" s="14">
        <v>0.189488611874464</v>
      </c>
    </row>
    <row r="10" spans="2:80" x14ac:dyDescent="0.35">
      <c r="B10" s="15" t="s">
        <v>386</v>
      </c>
      <c r="C10" s="14">
        <v>0.30881830563354901</v>
      </c>
      <c r="D10" s="14">
        <v>0.29509343065033</v>
      </c>
      <c r="E10" s="14">
        <v>0.32059028515476201</v>
      </c>
      <c r="F10" s="14"/>
      <c r="G10" s="14">
        <v>0.24751551640461</v>
      </c>
      <c r="H10" s="14">
        <v>0.32741473784388397</v>
      </c>
      <c r="I10" s="14">
        <v>0.34757213126480102</v>
      </c>
      <c r="J10" s="14">
        <v>0.30850874615990298</v>
      </c>
      <c r="K10" s="14">
        <v>0.32843821256136801</v>
      </c>
      <c r="L10" s="14">
        <v>0.28696772972221701</v>
      </c>
      <c r="M10" s="14"/>
      <c r="N10" s="14">
        <v>0.27667078604498602</v>
      </c>
      <c r="O10" s="14">
        <v>0.333682268731605</v>
      </c>
      <c r="P10" s="14">
        <v>0.36275466589574101</v>
      </c>
      <c r="Q10" s="14">
        <v>0.275651551330726</v>
      </c>
      <c r="R10" s="14"/>
      <c r="S10" s="14">
        <v>0.28523703511913001</v>
      </c>
      <c r="T10" s="14">
        <v>0.24222334723858499</v>
      </c>
      <c r="U10" s="14">
        <v>0.43994050249324801</v>
      </c>
      <c r="V10" s="14">
        <v>0.29470234232875497</v>
      </c>
      <c r="W10" s="14">
        <v>0.28284144112127702</v>
      </c>
      <c r="X10" s="14">
        <v>0.37855832311564702</v>
      </c>
      <c r="Y10" s="14">
        <v>0.32649292387311901</v>
      </c>
      <c r="Z10" s="14">
        <v>0.32363627733011002</v>
      </c>
      <c r="AA10" s="14">
        <v>0.33548238372206701</v>
      </c>
      <c r="AB10" s="14">
        <v>0.30632892564686498</v>
      </c>
      <c r="AC10" s="14">
        <v>0.27000422272251501</v>
      </c>
      <c r="AD10" s="14">
        <v>0.161562339941935</v>
      </c>
      <c r="AE10" s="14"/>
      <c r="AF10" s="14">
        <v>0.309875876805975</v>
      </c>
      <c r="AG10" s="14">
        <v>0.32454407271033903</v>
      </c>
      <c r="AH10" s="14">
        <v>0.301952288649531</v>
      </c>
      <c r="AI10" s="14">
        <v>0.37909478311405198</v>
      </c>
      <c r="AJ10" s="14">
        <v>0.245000709366618</v>
      </c>
      <c r="AK10" s="14"/>
      <c r="AL10" s="14">
        <v>0.353097057061311</v>
      </c>
      <c r="AM10" s="14">
        <v>0.329242757705492</v>
      </c>
      <c r="AN10" s="14">
        <v>0.31686659259149302</v>
      </c>
      <c r="AO10" s="14">
        <v>0.33974627521609002</v>
      </c>
      <c r="AP10" s="14">
        <v>0.235182434748267</v>
      </c>
      <c r="AQ10" s="14">
        <v>0.33297715157188701</v>
      </c>
      <c r="AR10" s="14"/>
      <c r="AS10" s="14">
        <v>0.301774046306239</v>
      </c>
      <c r="AT10" s="14">
        <v>0.293113410571893</v>
      </c>
      <c r="AU10" s="14">
        <v>0.33323780129824998</v>
      </c>
      <c r="AV10" s="14">
        <v>0.26147972591804802</v>
      </c>
      <c r="AW10" s="14">
        <v>0.214346582188189</v>
      </c>
      <c r="AX10" s="14"/>
      <c r="AY10" s="14">
        <v>0.237798814206689</v>
      </c>
      <c r="AZ10" s="14">
        <v>0.37546932420725498</v>
      </c>
      <c r="BA10" s="14">
        <v>0.24757796004919</v>
      </c>
      <c r="BB10" s="14">
        <v>0.32403510307826699</v>
      </c>
      <c r="BC10" s="14">
        <v>0.35353788999354202</v>
      </c>
      <c r="BD10" s="14"/>
      <c r="BE10" s="14">
        <v>0.249242790800947</v>
      </c>
      <c r="BF10" s="14">
        <v>0.30672185602059499</v>
      </c>
      <c r="BG10" s="14">
        <v>0.28354787756354</v>
      </c>
      <c r="BH10" s="14">
        <v>0.40887373882922201</v>
      </c>
      <c r="BI10" s="14">
        <v>0.26563194356726699</v>
      </c>
      <c r="BJ10" s="14"/>
      <c r="BK10" s="14">
        <v>0.30773010163588699</v>
      </c>
      <c r="BL10" s="14">
        <v>0.31694209758667902</v>
      </c>
      <c r="BM10" s="14">
        <v>0.31388301203556002</v>
      </c>
      <c r="BN10" s="14">
        <v>0.31137908064972702</v>
      </c>
      <c r="BO10" s="14">
        <v>0.29662260677971197</v>
      </c>
      <c r="BP10" s="14"/>
      <c r="BQ10" s="14">
        <v>0.308681631428396</v>
      </c>
      <c r="BR10" s="14">
        <v>0.30887777229446201</v>
      </c>
      <c r="BS10" s="14"/>
      <c r="BT10" s="14">
        <v>0.27351216206928203</v>
      </c>
      <c r="BU10" s="14">
        <v>0.31885167118374802</v>
      </c>
      <c r="BV10" s="14"/>
      <c r="BW10" s="14">
        <v>0.31307890543390599</v>
      </c>
      <c r="BX10" s="14">
        <v>0.30720132626074198</v>
      </c>
      <c r="BY10" s="14"/>
      <c r="BZ10" s="14">
        <v>0.30674130942612599</v>
      </c>
      <c r="CA10" s="14">
        <v>0.33622534049422198</v>
      </c>
      <c r="CB10" s="14">
        <v>0.18164387240039701</v>
      </c>
    </row>
    <row r="11" spans="2:80" x14ac:dyDescent="0.35">
      <c r="B11" s="15" t="s">
        <v>387</v>
      </c>
      <c r="C11" s="14">
        <v>0.20584536585079999</v>
      </c>
      <c r="D11" s="14">
        <v>0.183558885800542</v>
      </c>
      <c r="E11" s="14">
        <v>0.22800761555337801</v>
      </c>
      <c r="F11" s="14"/>
      <c r="G11" s="14">
        <v>0.28056500671490497</v>
      </c>
      <c r="H11" s="14">
        <v>0.22875666571656</v>
      </c>
      <c r="I11" s="14">
        <v>0.25055216760131599</v>
      </c>
      <c r="J11" s="14">
        <v>0.21294241623735499</v>
      </c>
      <c r="K11" s="14">
        <v>0.167586219803259</v>
      </c>
      <c r="L11" s="14">
        <v>0.107829029070305</v>
      </c>
      <c r="M11" s="14"/>
      <c r="N11" s="14">
        <v>0.171410426704627</v>
      </c>
      <c r="O11" s="14">
        <v>0.138601862361972</v>
      </c>
      <c r="P11" s="14">
        <v>0.20352091810644199</v>
      </c>
      <c r="Q11" s="14">
        <v>0.31626202940853299</v>
      </c>
      <c r="R11" s="14"/>
      <c r="S11" s="14">
        <v>0.20357120235456899</v>
      </c>
      <c r="T11" s="14">
        <v>0.21542914537503299</v>
      </c>
      <c r="U11" s="14">
        <v>0.22145750710086601</v>
      </c>
      <c r="V11" s="14">
        <v>0.18094492828259501</v>
      </c>
      <c r="W11" s="14">
        <v>0.26045842109824402</v>
      </c>
      <c r="X11" s="14">
        <v>0.24145716334845799</v>
      </c>
      <c r="Y11" s="14">
        <v>0.13719779778122901</v>
      </c>
      <c r="Z11" s="14">
        <v>0.25172077829628697</v>
      </c>
      <c r="AA11" s="14">
        <v>0.19794258962823499</v>
      </c>
      <c r="AB11" s="14">
        <v>0.198595177870001</v>
      </c>
      <c r="AC11" s="14">
        <v>0.234761968306409</v>
      </c>
      <c r="AD11" s="14">
        <v>0.11345035300029099</v>
      </c>
      <c r="AE11" s="14"/>
      <c r="AF11" s="14">
        <v>0.130569150295516</v>
      </c>
      <c r="AG11" s="14">
        <v>0.19497949154517399</v>
      </c>
      <c r="AH11" s="14">
        <v>0.206852434017886</v>
      </c>
      <c r="AI11" s="14">
        <v>0.149627980322283</v>
      </c>
      <c r="AJ11" s="14">
        <v>0.20655896722271699</v>
      </c>
      <c r="AK11" s="14"/>
      <c r="AL11" s="14">
        <v>0.24523403121112899</v>
      </c>
      <c r="AM11" s="14">
        <v>0.16761200110638999</v>
      </c>
      <c r="AN11" s="14">
        <v>0.21136824551501401</v>
      </c>
      <c r="AO11" s="14">
        <v>0.17520454381013001</v>
      </c>
      <c r="AP11" s="14">
        <v>0.185625095458816</v>
      </c>
      <c r="AQ11" s="14">
        <v>0.200201236477552</v>
      </c>
      <c r="AR11" s="14"/>
      <c r="AS11" s="14">
        <v>0.228553486880928</v>
      </c>
      <c r="AT11" s="14">
        <v>0.249388244813878</v>
      </c>
      <c r="AU11" s="14">
        <v>0.15201630446165099</v>
      </c>
      <c r="AV11" s="14">
        <v>0.18010784025360799</v>
      </c>
      <c r="AW11" s="14">
        <v>0.13412135967581501</v>
      </c>
      <c r="AX11" s="14"/>
      <c r="AY11" s="14">
        <v>0.139390189688991</v>
      </c>
      <c r="AZ11" s="14">
        <v>0.19476878657190799</v>
      </c>
      <c r="BA11" s="14">
        <v>0.32698079470821501</v>
      </c>
      <c r="BB11" s="14">
        <v>0.228129409410566</v>
      </c>
      <c r="BC11" s="14">
        <v>0.21095817606883699</v>
      </c>
      <c r="BD11" s="14"/>
      <c r="BE11" s="14">
        <v>0.16817277203115899</v>
      </c>
      <c r="BF11" s="14">
        <v>0.191323139721673</v>
      </c>
      <c r="BG11" s="14">
        <v>0.210078665201724</v>
      </c>
      <c r="BH11" s="14">
        <v>0.228968927993667</v>
      </c>
      <c r="BI11" s="14">
        <v>0.29586786451357699</v>
      </c>
      <c r="BJ11" s="14"/>
      <c r="BK11" s="14">
        <v>0.22276866688571001</v>
      </c>
      <c r="BL11" s="14">
        <v>0.25129022837085402</v>
      </c>
      <c r="BM11" s="14">
        <v>0.216714235998931</v>
      </c>
      <c r="BN11" s="14">
        <v>0.14085205351472399</v>
      </c>
      <c r="BO11" s="14">
        <v>0.199232668321602</v>
      </c>
      <c r="BP11" s="14"/>
      <c r="BQ11" s="14">
        <v>0.178883218275871</v>
      </c>
      <c r="BR11" s="14">
        <v>0.21757653988995401</v>
      </c>
      <c r="BS11" s="14"/>
      <c r="BT11" s="14">
        <v>0.16587514407151599</v>
      </c>
      <c r="BU11" s="14">
        <v>0.21720417782368201</v>
      </c>
      <c r="BV11" s="14"/>
      <c r="BW11" s="14">
        <v>0.19753483056850701</v>
      </c>
      <c r="BX11" s="14">
        <v>0.20899937344553501</v>
      </c>
      <c r="BY11" s="14"/>
      <c r="BZ11" s="14">
        <v>0.18771783321103599</v>
      </c>
      <c r="CA11" s="14">
        <v>0.22759893178128501</v>
      </c>
      <c r="CB11" s="14">
        <v>0.29056019014287399</v>
      </c>
    </row>
    <row r="12" spans="2:80" x14ac:dyDescent="0.35">
      <c r="B12" s="15" t="s">
        <v>388</v>
      </c>
      <c r="C12" s="14">
        <v>9.4355464181483897E-2</v>
      </c>
      <c r="D12" s="14">
        <v>8.9868757687526599E-2</v>
      </c>
      <c r="E12" s="14">
        <v>9.8938548004535706E-2</v>
      </c>
      <c r="F12" s="14"/>
      <c r="G12" s="14">
        <v>0.122140430691015</v>
      </c>
      <c r="H12" s="14">
        <v>8.8440291801493306E-2</v>
      </c>
      <c r="I12" s="14">
        <v>9.3748767046852394E-2</v>
      </c>
      <c r="J12" s="14">
        <v>0.109418959250017</v>
      </c>
      <c r="K12" s="14">
        <v>0.100809512708693</v>
      </c>
      <c r="L12" s="14">
        <v>5.9368537802311799E-2</v>
      </c>
      <c r="M12" s="14"/>
      <c r="N12" s="14">
        <v>0.112193972719172</v>
      </c>
      <c r="O12" s="14">
        <v>8.5805079739085993E-2</v>
      </c>
      <c r="P12" s="14">
        <v>0.11264088281363401</v>
      </c>
      <c r="Q12" s="14">
        <v>6.9665756531446493E-2</v>
      </c>
      <c r="R12" s="14"/>
      <c r="S12" s="14">
        <v>0.108406541141603</v>
      </c>
      <c r="T12" s="14">
        <v>9.8985654621874197E-2</v>
      </c>
      <c r="U12" s="14">
        <v>0.101511565135049</v>
      </c>
      <c r="V12" s="14">
        <v>0.10608691457479701</v>
      </c>
      <c r="W12" s="14">
        <v>7.1060645509644499E-2</v>
      </c>
      <c r="X12" s="14">
        <v>0.114520362314507</v>
      </c>
      <c r="Y12" s="14">
        <v>8.1014676125559806E-2</v>
      </c>
      <c r="Z12" s="14">
        <v>6.5398365599012506E-2</v>
      </c>
      <c r="AA12" s="14">
        <v>6.30042494532074E-2</v>
      </c>
      <c r="AB12" s="14">
        <v>0.117242565072864</v>
      </c>
      <c r="AC12" s="14">
        <v>5.5469227004731197E-2</v>
      </c>
      <c r="AD12" s="14">
        <v>0.15057882401589101</v>
      </c>
      <c r="AE12" s="14"/>
      <c r="AF12" s="14">
        <v>9.1915407235167695E-2</v>
      </c>
      <c r="AG12" s="14">
        <v>8.2104437742656106E-2</v>
      </c>
      <c r="AH12" s="14">
        <v>0.10513857869059</v>
      </c>
      <c r="AI12" s="14">
        <v>3.9824585638360999E-2</v>
      </c>
      <c r="AJ12" s="14">
        <v>0.18829659471875601</v>
      </c>
      <c r="AK12" s="14"/>
      <c r="AL12" s="14">
        <v>7.3024770075106701E-2</v>
      </c>
      <c r="AM12" s="14">
        <v>6.1129108967801001E-2</v>
      </c>
      <c r="AN12" s="14">
        <v>0.12988019659550801</v>
      </c>
      <c r="AO12" s="14">
        <v>5.9870588292760603E-2</v>
      </c>
      <c r="AP12" s="14">
        <v>0.181761370439495</v>
      </c>
      <c r="AQ12" s="14">
        <v>8.1124842109367906E-2</v>
      </c>
      <c r="AR12" s="14"/>
      <c r="AS12" s="14">
        <v>8.5044684720094799E-2</v>
      </c>
      <c r="AT12" s="14">
        <v>9.3930216091125104E-2</v>
      </c>
      <c r="AU12" s="14">
        <v>0.12636026777856099</v>
      </c>
      <c r="AV12" s="14">
        <v>9.2719412768641304E-2</v>
      </c>
      <c r="AW12" s="14">
        <v>0.21682813916278201</v>
      </c>
      <c r="AX12" s="14"/>
      <c r="AY12" s="14">
        <v>0.101243756310614</v>
      </c>
      <c r="AZ12" s="14">
        <v>8.2129025033400804E-2</v>
      </c>
      <c r="BA12" s="14">
        <v>0.12553010108958501</v>
      </c>
      <c r="BB12" s="14">
        <v>9.8589773857574003E-2</v>
      </c>
      <c r="BC12" s="14">
        <v>8.0237984304976806E-2</v>
      </c>
      <c r="BD12" s="14"/>
      <c r="BE12" s="14">
        <v>8.4938535038944205E-2</v>
      </c>
      <c r="BF12" s="14">
        <v>0.109782839175529</v>
      </c>
      <c r="BG12" s="14">
        <v>9.1144677793756596E-2</v>
      </c>
      <c r="BH12" s="14">
        <v>4.4770961372974198E-2</v>
      </c>
      <c r="BI12" s="14">
        <v>0.19338453547025899</v>
      </c>
      <c r="BJ12" s="14"/>
      <c r="BK12" s="14">
        <v>6.4308334010363996E-2</v>
      </c>
      <c r="BL12" s="14">
        <v>6.2279850447432901E-2</v>
      </c>
      <c r="BM12" s="14">
        <v>0.127771166186987</v>
      </c>
      <c r="BN12" s="14">
        <v>0.118484249694847</v>
      </c>
      <c r="BO12" s="14">
        <v>9.1362549956502198E-2</v>
      </c>
      <c r="BP12" s="14"/>
      <c r="BQ12" s="14">
        <v>5.9926558929336501E-2</v>
      </c>
      <c r="BR12" s="14">
        <v>0.109335408874986</v>
      </c>
      <c r="BS12" s="14"/>
      <c r="BT12" s="14">
        <v>0.146504608463568</v>
      </c>
      <c r="BU12" s="14">
        <v>7.9535623358036295E-2</v>
      </c>
      <c r="BV12" s="14"/>
      <c r="BW12" s="14">
        <v>9.9570705388324202E-2</v>
      </c>
      <c r="BX12" s="14">
        <v>9.2376180078112602E-2</v>
      </c>
      <c r="BY12" s="14"/>
      <c r="BZ12" s="14">
        <v>0.11227049980975499</v>
      </c>
      <c r="CA12" s="14">
        <v>5.2627457589152597E-2</v>
      </c>
      <c r="CB12" s="14">
        <v>0.121774335019841</v>
      </c>
    </row>
    <row r="13" spans="2:80" x14ac:dyDescent="0.35">
      <c r="B13" s="15" t="s">
        <v>389</v>
      </c>
      <c r="C13" s="14">
        <v>8.8886350980005399E-2</v>
      </c>
      <c r="D13" s="14">
        <v>6.9402276140872299E-2</v>
      </c>
      <c r="E13" s="14">
        <v>0.108052889000034</v>
      </c>
      <c r="F13" s="14"/>
      <c r="G13" s="14">
        <v>0.106743326485882</v>
      </c>
      <c r="H13" s="14">
        <v>6.7863670965686199E-2</v>
      </c>
      <c r="I13" s="14">
        <v>5.0578242524044102E-2</v>
      </c>
      <c r="J13" s="14">
        <v>9.9018238872172606E-2</v>
      </c>
      <c r="K13" s="14">
        <v>0.11431342982012099</v>
      </c>
      <c r="L13" s="14">
        <v>0.102433432102498</v>
      </c>
      <c r="M13" s="14"/>
      <c r="N13" s="14">
        <v>9.6040550401995703E-2</v>
      </c>
      <c r="O13" s="14">
        <v>0.11410877403159</v>
      </c>
      <c r="P13" s="14">
        <v>6.4232310243538801E-2</v>
      </c>
      <c r="Q13" s="14">
        <v>7.4666983923728697E-2</v>
      </c>
      <c r="R13" s="14"/>
      <c r="S13" s="14">
        <v>6.6481224313189299E-2</v>
      </c>
      <c r="T13" s="14">
        <v>9.6838633564335502E-2</v>
      </c>
      <c r="U13" s="14">
        <v>5.4633034665241602E-2</v>
      </c>
      <c r="V13" s="14">
        <v>0.11104080262759899</v>
      </c>
      <c r="W13" s="14">
        <v>7.0989488858275204E-2</v>
      </c>
      <c r="X13" s="14">
        <v>6.6941019265941898E-2</v>
      </c>
      <c r="Y13" s="14">
        <v>0.147956317773247</v>
      </c>
      <c r="Z13" s="14">
        <v>0.11869094478589801</v>
      </c>
      <c r="AA13" s="14">
        <v>8.5388434736668004E-2</v>
      </c>
      <c r="AB13" s="14">
        <v>8.6066420947811695E-2</v>
      </c>
      <c r="AC13" s="14">
        <v>0.11291740215309</v>
      </c>
      <c r="AD13" s="14">
        <v>7.1939150168913502E-2</v>
      </c>
      <c r="AE13" s="14"/>
      <c r="AF13" s="14">
        <v>3.2216540137758702E-2</v>
      </c>
      <c r="AG13" s="14">
        <v>0.12694309723459099</v>
      </c>
      <c r="AH13" s="14">
        <v>0.12120881168353299</v>
      </c>
      <c r="AI13" s="14">
        <v>4.0721327644646498E-2</v>
      </c>
      <c r="AJ13" s="14">
        <v>0.14186326311522099</v>
      </c>
      <c r="AK13" s="14"/>
      <c r="AL13" s="14">
        <v>8.6786121616851994E-2</v>
      </c>
      <c r="AM13" s="14">
        <v>5.1975365635043999E-2</v>
      </c>
      <c r="AN13" s="14">
        <v>0.100301240902054</v>
      </c>
      <c r="AO13" s="14">
        <v>3.0462354797460602E-2</v>
      </c>
      <c r="AP13" s="14">
        <v>0.23011580978616</v>
      </c>
      <c r="AQ13" s="14">
        <v>8.7646789742209796E-2</v>
      </c>
      <c r="AR13" s="14"/>
      <c r="AS13" s="14">
        <v>7.9665124561387399E-2</v>
      </c>
      <c r="AT13" s="14">
        <v>7.6435991603323497E-2</v>
      </c>
      <c r="AU13" s="14">
        <v>8.5829454935414995E-2</v>
      </c>
      <c r="AV13" s="14">
        <v>0.14713810618204101</v>
      </c>
      <c r="AW13" s="14">
        <v>0.145285701995675</v>
      </c>
      <c r="AX13" s="14"/>
      <c r="AY13" s="14">
        <v>9.4412168132254795E-2</v>
      </c>
      <c r="AZ13" s="14">
        <v>8.2268874083113605E-2</v>
      </c>
      <c r="BA13" s="14">
        <v>5.3899349034675498E-2</v>
      </c>
      <c r="BB13" s="14">
        <v>8.1593682353741606E-2</v>
      </c>
      <c r="BC13" s="14">
        <v>0.129153638399958</v>
      </c>
      <c r="BD13" s="14"/>
      <c r="BE13" s="14">
        <v>5.5579757498252703E-2</v>
      </c>
      <c r="BF13" s="14">
        <v>8.2706344271506901E-2</v>
      </c>
      <c r="BG13" s="14">
        <v>9.6772096640183394E-2</v>
      </c>
      <c r="BH13" s="14">
        <v>0.102438618943788</v>
      </c>
      <c r="BI13" s="14">
        <v>8.28479788861885E-2</v>
      </c>
      <c r="BJ13" s="14"/>
      <c r="BK13" s="14">
        <v>2.2972451174868899E-2</v>
      </c>
      <c r="BL13" s="14">
        <v>9.6297953563281094E-2</v>
      </c>
      <c r="BM13" s="14">
        <v>9.64403248849975E-2</v>
      </c>
      <c r="BN13" s="14">
        <v>0.127201171640068</v>
      </c>
      <c r="BO13" s="14">
        <v>9.6038132853666705E-2</v>
      </c>
      <c r="BP13" s="14"/>
      <c r="BQ13" s="14">
        <v>3.94666117072313E-2</v>
      </c>
      <c r="BR13" s="14">
        <v>0.110388776214025</v>
      </c>
      <c r="BS13" s="14"/>
      <c r="BT13" s="14">
        <v>0.20809865521336399</v>
      </c>
      <c r="BU13" s="14">
        <v>5.5008376619039401E-2</v>
      </c>
      <c r="BV13" s="14"/>
      <c r="BW13" s="14">
        <v>0.120970833549344</v>
      </c>
      <c r="BX13" s="14">
        <v>7.6709674236638201E-2</v>
      </c>
      <c r="BY13" s="14"/>
      <c r="BZ13" s="14">
        <v>0.10535472816078501</v>
      </c>
      <c r="CA13" s="14">
        <v>4.1471125507214698E-2</v>
      </c>
      <c r="CB13" s="14">
        <v>0.16384921498583699</v>
      </c>
    </row>
    <row r="14" spans="2:80" x14ac:dyDescent="0.35">
      <c r="B14" s="15" t="s">
        <v>167</v>
      </c>
      <c r="C14" s="20">
        <v>5.0826220245810599E-2</v>
      </c>
      <c r="D14" s="20">
        <v>3.6418926950688497E-2</v>
      </c>
      <c r="E14" s="20">
        <v>6.4964533775147104E-2</v>
      </c>
      <c r="F14" s="20"/>
      <c r="G14" s="20">
        <v>9.1168733132633795E-2</v>
      </c>
      <c r="H14" s="20">
        <v>6.3184215465123206E-2</v>
      </c>
      <c r="I14" s="20">
        <v>6.6283801541622694E-2</v>
      </c>
      <c r="J14" s="20">
        <v>4.6061348953607299E-2</v>
      </c>
      <c r="K14" s="20">
        <v>1.9988321413345601E-2</v>
      </c>
      <c r="L14" s="20">
        <v>2.2455288248240501E-2</v>
      </c>
      <c r="M14" s="20"/>
      <c r="N14" s="20">
        <v>4.1460638870848998E-2</v>
      </c>
      <c r="O14" s="20">
        <v>5.8118698161810499E-2</v>
      </c>
      <c r="P14" s="20">
        <v>4.4081422469047997E-2</v>
      </c>
      <c r="Q14" s="20">
        <v>5.8910122926374202E-2</v>
      </c>
      <c r="R14" s="20"/>
      <c r="S14" s="20">
        <v>5.67561855811929E-2</v>
      </c>
      <c r="T14" s="20">
        <v>8.7752700176855297E-2</v>
      </c>
      <c r="U14" s="20">
        <v>0</v>
      </c>
      <c r="V14" s="20">
        <v>4.5053849726491402E-2</v>
      </c>
      <c r="W14" s="20">
        <v>7.2345202126321506E-2</v>
      </c>
      <c r="X14" s="20">
        <v>4.7337251350570902E-2</v>
      </c>
      <c r="Y14" s="20">
        <v>3.7828074917162002E-2</v>
      </c>
      <c r="Z14" s="20">
        <v>4.0842451855756197E-2</v>
      </c>
      <c r="AA14" s="20">
        <v>4.60599537692188E-2</v>
      </c>
      <c r="AB14" s="20">
        <v>0</v>
      </c>
      <c r="AC14" s="20">
        <v>8.9101546438132506E-2</v>
      </c>
      <c r="AD14" s="20">
        <v>0.14045425749399801</v>
      </c>
      <c r="AE14" s="20"/>
      <c r="AF14" s="20">
        <v>3.6993425774721402E-2</v>
      </c>
      <c r="AG14" s="20">
        <v>4.93267096953076E-2</v>
      </c>
      <c r="AH14" s="20">
        <v>1.40947262673241E-2</v>
      </c>
      <c r="AI14" s="20">
        <v>3.3154577591360798E-2</v>
      </c>
      <c r="AJ14" s="20">
        <v>4.8773381502812303E-2</v>
      </c>
      <c r="AK14" s="20"/>
      <c r="AL14" s="20">
        <v>3.4515459372818497E-2</v>
      </c>
      <c r="AM14" s="20">
        <v>2.3106959746790799E-2</v>
      </c>
      <c r="AN14" s="20">
        <v>1.28971349198227E-2</v>
      </c>
      <c r="AO14" s="20">
        <v>1.3373676226379101E-2</v>
      </c>
      <c r="AP14" s="20">
        <v>5.19524527656555E-2</v>
      </c>
      <c r="AQ14" s="20">
        <v>0.140472374947884</v>
      </c>
      <c r="AR14" s="20"/>
      <c r="AS14" s="20">
        <v>6.4407430487248493E-2</v>
      </c>
      <c r="AT14" s="20">
        <v>5.8109894883682303E-2</v>
      </c>
      <c r="AU14" s="20">
        <v>5.1372507173813503E-2</v>
      </c>
      <c r="AV14" s="20">
        <v>2.26832781720053E-2</v>
      </c>
      <c r="AW14" s="20">
        <v>0</v>
      </c>
      <c r="AX14" s="20"/>
      <c r="AY14" s="20">
        <v>2.3505833277996699E-2</v>
      </c>
      <c r="AZ14" s="20">
        <v>5.5100069215450097E-2</v>
      </c>
      <c r="BA14" s="20">
        <v>6.2041750597775502E-2</v>
      </c>
      <c r="BB14" s="20">
        <v>4.1980348816367197E-2</v>
      </c>
      <c r="BC14" s="20">
        <v>5.3268379394848499E-2</v>
      </c>
      <c r="BD14" s="20"/>
      <c r="BE14" s="20">
        <v>2.62130759054068E-2</v>
      </c>
      <c r="BF14" s="20">
        <v>4.4965184312265802E-2</v>
      </c>
      <c r="BG14" s="20">
        <v>5.2870112238401198E-2</v>
      </c>
      <c r="BH14" s="20">
        <v>7.8024508136875101E-2</v>
      </c>
      <c r="BI14" s="20">
        <v>2.3469730504348502E-2</v>
      </c>
      <c r="BJ14" s="20"/>
      <c r="BK14" s="20">
        <v>4.7485585672396802E-2</v>
      </c>
      <c r="BL14" s="20">
        <v>6.7587102426255694E-2</v>
      </c>
      <c r="BM14" s="20">
        <v>5.4152723729966303E-2</v>
      </c>
      <c r="BN14" s="20">
        <v>5.7325579044973402E-2</v>
      </c>
      <c r="BO14" s="20">
        <v>3.0432016255028602E-2</v>
      </c>
      <c r="BP14" s="20"/>
      <c r="BQ14" s="20">
        <v>3.1167040052239001E-2</v>
      </c>
      <c r="BR14" s="20">
        <v>5.9379888445902897E-2</v>
      </c>
      <c r="BS14" s="20"/>
      <c r="BT14" s="20">
        <v>5.3843901843264597E-2</v>
      </c>
      <c r="BU14" s="20">
        <v>4.9968649876329402E-2</v>
      </c>
      <c r="BV14" s="20"/>
      <c r="BW14" s="20">
        <v>3.21653190462593E-2</v>
      </c>
      <c r="BX14" s="20">
        <v>5.79083902996919E-2</v>
      </c>
      <c r="BY14" s="20"/>
      <c r="BZ14" s="20">
        <v>4.6850853126838697E-2</v>
      </c>
      <c r="CA14" s="20">
        <v>5.8640167308962002E-2</v>
      </c>
      <c r="CB14" s="20">
        <v>5.2683775576586697E-2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1054</v>
      </c>
      <c r="D7" s="10">
        <v>525</v>
      </c>
      <c r="E7" s="10">
        <v>526</v>
      </c>
      <c r="F7" s="10"/>
      <c r="G7" s="10">
        <v>153</v>
      </c>
      <c r="H7" s="10">
        <v>186</v>
      </c>
      <c r="I7" s="10">
        <v>172</v>
      </c>
      <c r="J7" s="10">
        <v>168</v>
      </c>
      <c r="K7" s="10">
        <v>169</v>
      </c>
      <c r="L7" s="10">
        <v>206</v>
      </c>
      <c r="M7" s="10"/>
      <c r="N7" s="10">
        <v>307</v>
      </c>
      <c r="O7" s="10">
        <v>254</v>
      </c>
      <c r="P7" s="10">
        <v>239</v>
      </c>
      <c r="Q7" s="10">
        <v>250</v>
      </c>
      <c r="R7" s="10"/>
      <c r="S7" s="10">
        <v>121</v>
      </c>
      <c r="T7" s="10">
        <v>144</v>
      </c>
      <c r="U7" s="10">
        <v>78</v>
      </c>
      <c r="V7" s="10">
        <v>96</v>
      </c>
      <c r="W7" s="10">
        <v>73</v>
      </c>
      <c r="X7" s="10">
        <v>124</v>
      </c>
      <c r="Y7" s="10">
        <v>94</v>
      </c>
      <c r="Z7" s="10">
        <v>39</v>
      </c>
      <c r="AA7" s="10">
        <v>114</v>
      </c>
      <c r="AB7" s="10">
        <v>90</v>
      </c>
      <c r="AC7" s="10">
        <v>48</v>
      </c>
      <c r="AD7" s="10">
        <v>33</v>
      </c>
      <c r="AE7" s="10"/>
      <c r="AF7" s="10">
        <v>186</v>
      </c>
      <c r="AG7" s="10">
        <v>324</v>
      </c>
      <c r="AH7" s="10">
        <v>71</v>
      </c>
      <c r="AI7" s="10">
        <v>132</v>
      </c>
      <c r="AJ7" s="10">
        <v>82</v>
      </c>
      <c r="AK7" s="10"/>
      <c r="AL7" s="10">
        <v>171</v>
      </c>
      <c r="AM7" s="10">
        <v>177</v>
      </c>
      <c r="AN7" s="10">
        <v>83</v>
      </c>
      <c r="AO7" s="10">
        <v>235</v>
      </c>
      <c r="AP7" s="10">
        <v>158</v>
      </c>
      <c r="AQ7" s="10">
        <v>93</v>
      </c>
      <c r="AR7" s="10"/>
      <c r="AS7" s="10">
        <v>247</v>
      </c>
      <c r="AT7" s="10">
        <v>245</v>
      </c>
      <c r="AU7" s="10">
        <v>269</v>
      </c>
      <c r="AV7" s="10">
        <v>130</v>
      </c>
      <c r="AW7" s="10">
        <v>18</v>
      </c>
      <c r="AX7" s="10"/>
      <c r="AY7" s="10">
        <v>266</v>
      </c>
      <c r="AZ7" s="10">
        <v>294</v>
      </c>
      <c r="BA7" s="10">
        <v>141</v>
      </c>
      <c r="BB7" s="10">
        <v>174</v>
      </c>
      <c r="BC7" s="10">
        <v>166</v>
      </c>
      <c r="BD7" s="10"/>
      <c r="BE7" s="10">
        <v>66</v>
      </c>
      <c r="BF7" s="10">
        <v>406</v>
      </c>
      <c r="BG7" s="10">
        <v>374</v>
      </c>
      <c r="BH7" s="10">
        <v>164</v>
      </c>
      <c r="BI7" s="10">
        <v>44</v>
      </c>
      <c r="BJ7" s="10"/>
      <c r="BK7" s="10">
        <v>200</v>
      </c>
      <c r="BL7" s="10">
        <v>194</v>
      </c>
      <c r="BM7" s="10">
        <v>211</v>
      </c>
      <c r="BN7" s="10">
        <v>222</v>
      </c>
      <c r="BO7" s="10">
        <v>225</v>
      </c>
      <c r="BP7" s="10"/>
      <c r="BQ7" s="10">
        <v>298</v>
      </c>
      <c r="BR7" s="10">
        <v>756</v>
      </c>
      <c r="BS7" s="10"/>
      <c r="BT7" s="10">
        <v>258</v>
      </c>
      <c r="BU7" s="10">
        <v>796</v>
      </c>
      <c r="BV7" s="10"/>
      <c r="BW7" s="10">
        <v>277</v>
      </c>
      <c r="BX7" s="10">
        <v>777</v>
      </c>
      <c r="BY7" s="10"/>
      <c r="BZ7" s="10">
        <v>660</v>
      </c>
      <c r="CA7" s="10">
        <v>341</v>
      </c>
      <c r="CB7" s="10">
        <v>53</v>
      </c>
    </row>
    <row r="8" spans="2:80" ht="30" customHeight="1" x14ac:dyDescent="0.35">
      <c r="B8" s="11" t="s">
        <v>19</v>
      </c>
      <c r="C8" s="11">
        <v>1052</v>
      </c>
      <c r="D8" s="11">
        <v>520</v>
      </c>
      <c r="E8" s="11">
        <v>529</v>
      </c>
      <c r="F8" s="11"/>
      <c r="G8" s="11">
        <v>148</v>
      </c>
      <c r="H8" s="11">
        <v>186</v>
      </c>
      <c r="I8" s="11">
        <v>167</v>
      </c>
      <c r="J8" s="11">
        <v>168</v>
      </c>
      <c r="K8" s="11">
        <v>160</v>
      </c>
      <c r="L8" s="11">
        <v>224</v>
      </c>
      <c r="M8" s="11"/>
      <c r="N8" s="11">
        <v>295</v>
      </c>
      <c r="O8" s="11">
        <v>249</v>
      </c>
      <c r="P8" s="11">
        <v>241</v>
      </c>
      <c r="Q8" s="11">
        <v>264</v>
      </c>
      <c r="R8" s="11"/>
      <c r="S8" s="11">
        <v>134</v>
      </c>
      <c r="T8" s="11">
        <v>139</v>
      </c>
      <c r="U8" s="11">
        <v>81</v>
      </c>
      <c r="V8" s="11">
        <v>98</v>
      </c>
      <c r="W8" s="11">
        <v>71</v>
      </c>
      <c r="X8" s="11">
        <v>120</v>
      </c>
      <c r="Y8" s="11">
        <v>90</v>
      </c>
      <c r="Z8" s="11">
        <v>37</v>
      </c>
      <c r="AA8" s="11">
        <v>110</v>
      </c>
      <c r="AB8" s="11">
        <v>89</v>
      </c>
      <c r="AC8" s="11">
        <v>47</v>
      </c>
      <c r="AD8" s="11">
        <v>35</v>
      </c>
      <c r="AE8" s="11"/>
      <c r="AF8" s="11">
        <v>189</v>
      </c>
      <c r="AG8" s="11">
        <v>322</v>
      </c>
      <c r="AH8" s="11">
        <v>71</v>
      </c>
      <c r="AI8" s="11">
        <v>132</v>
      </c>
      <c r="AJ8" s="11">
        <v>80</v>
      </c>
      <c r="AK8" s="11"/>
      <c r="AL8" s="11">
        <v>169</v>
      </c>
      <c r="AM8" s="11">
        <v>178</v>
      </c>
      <c r="AN8" s="11">
        <v>83</v>
      </c>
      <c r="AO8" s="11">
        <v>238</v>
      </c>
      <c r="AP8" s="11">
        <v>153</v>
      </c>
      <c r="AQ8" s="11">
        <v>93</v>
      </c>
      <c r="AR8" s="11"/>
      <c r="AS8" s="11">
        <v>249</v>
      </c>
      <c r="AT8" s="11">
        <v>243</v>
      </c>
      <c r="AU8" s="11">
        <v>267</v>
      </c>
      <c r="AV8" s="11">
        <v>126</v>
      </c>
      <c r="AW8" s="11">
        <v>18</v>
      </c>
      <c r="AX8" s="11"/>
      <c r="AY8" s="11">
        <v>269</v>
      </c>
      <c r="AZ8" s="11">
        <v>291</v>
      </c>
      <c r="BA8" s="11">
        <v>142</v>
      </c>
      <c r="BB8" s="11">
        <v>171</v>
      </c>
      <c r="BC8" s="11">
        <v>167</v>
      </c>
      <c r="BD8" s="11"/>
      <c r="BE8" s="11">
        <v>66</v>
      </c>
      <c r="BF8" s="11">
        <v>405</v>
      </c>
      <c r="BG8" s="11">
        <v>374</v>
      </c>
      <c r="BH8" s="11">
        <v>163</v>
      </c>
      <c r="BI8" s="11">
        <v>43</v>
      </c>
      <c r="BJ8" s="11"/>
      <c r="BK8" s="11">
        <v>198</v>
      </c>
      <c r="BL8" s="11">
        <v>193</v>
      </c>
      <c r="BM8" s="11">
        <v>213</v>
      </c>
      <c r="BN8" s="11">
        <v>221</v>
      </c>
      <c r="BO8" s="11">
        <v>226</v>
      </c>
      <c r="BP8" s="11"/>
      <c r="BQ8" s="11">
        <v>301</v>
      </c>
      <c r="BR8" s="11">
        <v>751</v>
      </c>
      <c r="BS8" s="11"/>
      <c r="BT8" s="11">
        <v>252</v>
      </c>
      <c r="BU8" s="11">
        <v>800</v>
      </c>
      <c r="BV8" s="11"/>
      <c r="BW8" s="11">
        <v>273</v>
      </c>
      <c r="BX8" s="11">
        <v>778</v>
      </c>
      <c r="BY8" s="11"/>
      <c r="BZ8" s="11">
        <v>661</v>
      </c>
      <c r="CA8" s="11">
        <v>338</v>
      </c>
      <c r="CB8" s="11">
        <v>52</v>
      </c>
    </row>
    <row r="9" spans="2:80" x14ac:dyDescent="0.35">
      <c r="B9" s="15" t="s">
        <v>385</v>
      </c>
      <c r="C9" s="14">
        <v>0.19651817339748701</v>
      </c>
      <c r="D9" s="14">
        <v>0.23480555287257501</v>
      </c>
      <c r="E9" s="14">
        <v>0.159949069527131</v>
      </c>
      <c r="F9" s="14"/>
      <c r="G9" s="14">
        <v>0.102898742048114</v>
      </c>
      <c r="H9" s="14">
        <v>0.22087481966532499</v>
      </c>
      <c r="I9" s="14">
        <v>0.13319925090208301</v>
      </c>
      <c r="J9" s="14">
        <v>0.14848057842781301</v>
      </c>
      <c r="K9" s="14">
        <v>0.218627629417327</v>
      </c>
      <c r="L9" s="14">
        <v>0.30555582028168399</v>
      </c>
      <c r="M9" s="14"/>
      <c r="N9" s="14">
        <v>0.219910848212134</v>
      </c>
      <c r="O9" s="14">
        <v>0.188409982168461</v>
      </c>
      <c r="P9" s="14">
        <v>0.239900484451915</v>
      </c>
      <c r="Q9" s="14">
        <v>0.14128917989319201</v>
      </c>
      <c r="R9" s="14"/>
      <c r="S9" s="14">
        <v>0.24929829788548899</v>
      </c>
      <c r="T9" s="14">
        <v>0.19954298725856701</v>
      </c>
      <c r="U9" s="14">
        <v>0.18246937212279499</v>
      </c>
      <c r="V9" s="14">
        <v>0.12039997832279099</v>
      </c>
      <c r="W9" s="14">
        <v>9.40787863505258E-2</v>
      </c>
      <c r="X9" s="14">
        <v>0.17949742052552001</v>
      </c>
      <c r="Y9" s="14">
        <v>0.21231227210124701</v>
      </c>
      <c r="Z9" s="14">
        <v>0.209795098424397</v>
      </c>
      <c r="AA9" s="14">
        <v>0.199354582064629</v>
      </c>
      <c r="AB9" s="14">
        <v>0.26425403692900401</v>
      </c>
      <c r="AC9" s="14">
        <v>0.18677632669474101</v>
      </c>
      <c r="AD9" s="14">
        <v>0.271917879629476</v>
      </c>
      <c r="AE9" s="14"/>
      <c r="AF9" s="14">
        <v>0.30383351599085101</v>
      </c>
      <c r="AG9" s="14">
        <v>0.15496292134752801</v>
      </c>
      <c r="AH9" s="14">
        <v>0.17659902722433801</v>
      </c>
      <c r="AI9" s="14">
        <v>0.29491200430171499</v>
      </c>
      <c r="AJ9" s="14">
        <v>0.14742275644674999</v>
      </c>
      <c r="AK9" s="14"/>
      <c r="AL9" s="14">
        <v>0.12068276886466101</v>
      </c>
      <c r="AM9" s="14">
        <v>0.27595908386868001</v>
      </c>
      <c r="AN9" s="14">
        <v>0.15955378861324601</v>
      </c>
      <c r="AO9" s="14">
        <v>0.28691609525599698</v>
      </c>
      <c r="AP9" s="14">
        <v>8.8548680195284099E-2</v>
      </c>
      <c r="AQ9" s="14">
        <v>0.15410661716732801</v>
      </c>
      <c r="AR9" s="14"/>
      <c r="AS9" s="14">
        <v>0.202516274591204</v>
      </c>
      <c r="AT9" s="14">
        <v>0.16497193280594</v>
      </c>
      <c r="AU9" s="14">
        <v>0.222842552248779</v>
      </c>
      <c r="AV9" s="14">
        <v>0.19395482609906001</v>
      </c>
      <c r="AW9" s="14">
        <v>0.23810179047675101</v>
      </c>
      <c r="AX9" s="14"/>
      <c r="AY9" s="14">
        <v>0.33018275286078902</v>
      </c>
      <c r="AZ9" s="14">
        <v>0.14106986872662899</v>
      </c>
      <c r="BA9" s="14">
        <v>0.20248291358133899</v>
      </c>
      <c r="BB9" s="14">
        <v>0.145180037874551</v>
      </c>
      <c r="BC9" s="14">
        <v>0.13300455249196899</v>
      </c>
      <c r="BD9" s="14"/>
      <c r="BE9" s="14">
        <v>0.29916245994171098</v>
      </c>
      <c r="BF9" s="14">
        <v>0.23289272535757199</v>
      </c>
      <c r="BG9" s="14">
        <v>0.1654843620301</v>
      </c>
      <c r="BH9" s="14">
        <v>0.15913759352403001</v>
      </c>
      <c r="BI9" s="14">
        <v>0.107886331532199</v>
      </c>
      <c r="BJ9" s="14"/>
      <c r="BK9" s="14">
        <v>0.22329765655976599</v>
      </c>
      <c r="BL9" s="14">
        <v>0.15738797602195501</v>
      </c>
      <c r="BM9" s="14">
        <v>0.15962018078113599</v>
      </c>
      <c r="BN9" s="14">
        <v>0.16754050831863199</v>
      </c>
      <c r="BO9" s="14">
        <v>0.26631363843283601</v>
      </c>
      <c r="BP9" s="14"/>
      <c r="BQ9" s="14">
        <v>0.30259662561891099</v>
      </c>
      <c r="BR9" s="14">
        <v>0.15408160318761399</v>
      </c>
      <c r="BS9" s="14"/>
      <c r="BT9" s="14">
        <v>0.14107195788525601</v>
      </c>
      <c r="BU9" s="14">
        <v>0.214023074871346</v>
      </c>
      <c r="BV9" s="14"/>
      <c r="BW9" s="14">
        <v>0.159252394513445</v>
      </c>
      <c r="BX9" s="14">
        <v>0.209607692278998</v>
      </c>
      <c r="BY9" s="14"/>
      <c r="BZ9" s="14">
        <v>0.199909053619516</v>
      </c>
      <c r="CA9" s="14">
        <v>0.205872736120947</v>
      </c>
      <c r="CB9" s="14">
        <v>9.2874177099151606E-2</v>
      </c>
    </row>
    <row r="10" spans="2:80" x14ac:dyDescent="0.35">
      <c r="B10" s="15" t="s">
        <v>386</v>
      </c>
      <c r="C10" s="14">
        <v>0.29965118819901299</v>
      </c>
      <c r="D10" s="14">
        <v>0.30534453040225401</v>
      </c>
      <c r="E10" s="14">
        <v>0.29402967468418301</v>
      </c>
      <c r="F10" s="14"/>
      <c r="G10" s="14">
        <v>0.29927360889773202</v>
      </c>
      <c r="H10" s="14">
        <v>0.287189426808732</v>
      </c>
      <c r="I10" s="14">
        <v>0.33447749247075098</v>
      </c>
      <c r="J10" s="14">
        <v>0.33513251891089901</v>
      </c>
      <c r="K10" s="14">
        <v>0.26688871608708797</v>
      </c>
      <c r="L10" s="14">
        <v>0.28120402767839398</v>
      </c>
      <c r="M10" s="14"/>
      <c r="N10" s="14">
        <v>0.33579472457959803</v>
      </c>
      <c r="O10" s="14">
        <v>0.29652968978312499</v>
      </c>
      <c r="P10" s="14">
        <v>0.26241051936598703</v>
      </c>
      <c r="Q10" s="14">
        <v>0.29686088752030598</v>
      </c>
      <c r="R10" s="14"/>
      <c r="S10" s="14">
        <v>0.34053084299953901</v>
      </c>
      <c r="T10" s="14">
        <v>0.31409429520466298</v>
      </c>
      <c r="U10" s="14">
        <v>0.27279039537836602</v>
      </c>
      <c r="V10" s="14">
        <v>0.28336128198581201</v>
      </c>
      <c r="W10" s="14">
        <v>0.36337706919667201</v>
      </c>
      <c r="X10" s="14">
        <v>0.30393136356791001</v>
      </c>
      <c r="Y10" s="14">
        <v>0.278814465301506</v>
      </c>
      <c r="Z10" s="14">
        <v>0.303175835707791</v>
      </c>
      <c r="AA10" s="14">
        <v>0.29129191018022199</v>
      </c>
      <c r="AB10" s="14">
        <v>0.24408332599750601</v>
      </c>
      <c r="AC10" s="14">
        <v>0.24610196761449901</v>
      </c>
      <c r="AD10" s="14">
        <v>0.33961182026897102</v>
      </c>
      <c r="AE10" s="14"/>
      <c r="AF10" s="14">
        <v>0.30165992696213101</v>
      </c>
      <c r="AG10" s="14">
        <v>0.31411231827403302</v>
      </c>
      <c r="AH10" s="14">
        <v>0.29010841011883898</v>
      </c>
      <c r="AI10" s="14">
        <v>0.36623227107308698</v>
      </c>
      <c r="AJ10" s="14">
        <v>0.24466748290172</v>
      </c>
      <c r="AK10" s="14"/>
      <c r="AL10" s="14">
        <v>0.30291231279027497</v>
      </c>
      <c r="AM10" s="14">
        <v>0.33311529164668002</v>
      </c>
      <c r="AN10" s="14">
        <v>0.28835264798386201</v>
      </c>
      <c r="AO10" s="14">
        <v>0.33395474273181103</v>
      </c>
      <c r="AP10" s="14">
        <v>0.31819775667917599</v>
      </c>
      <c r="AQ10" s="14">
        <v>0.22119959598762601</v>
      </c>
      <c r="AR10" s="14"/>
      <c r="AS10" s="14">
        <v>0.29590484994599298</v>
      </c>
      <c r="AT10" s="14">
        <v>0.33158843296854301</v>
      </c>
      <c r="AU10" s="14">
        <v>0.32943521490510302</v>
      </c>
      <c r="AV10" s="14">
        <v>0.27379675585398799</v>
      </c>
      <c r="AW10" s="14">
        <v>0.21472373301737299</v>
      </c>
      <c r="AX10" s="14"/>
      <c r="AY10" s="14">
        <v>0.23557154891318599</v>
      </c>
      <c r="AZ10" s="14">
        <v>0.35449229083967898</v>
      </c>
      <c r="BA10" s="14">
        <v>0.29674939560786101</v>
      </c>
      <c r="BB10" s="14">
        <v>0.36784504835108101</v>
      </c>
      <c r="BC10" s="14">
        <v>0.256804540421046</v>
      </c>
      <c r="BD10" s="14"/>
      <c r="BE10" s="14">
        <v>0.210434504533593</v>
      </c>
      <c r="BF10" s="14">
        <v>0.282614082555459</v>
      </c>
      <c r="BG10" s="14">
        <v>0.31902983234985999</v>
      </c>
      <c r="BH10" s="14">
        <v>0.33741223498931899</v>
      </c>
      <c r="BI10" s="14">
        <v>0.28643912273496702</v>
      </c>
      <c r="BJ10" s="14"/>
      <c r="BK10" s="14">
        <v>0.38475442863030501</v>
      </c>
      <c r="BL10" s="14">
        <v>0.29213953311574897</v>
      </c>
      <c r="BM10" s="14">
        <v>0.26684537778297801</v>
      </c>
      <c r="BN10" s="14">
        <v>0.28664445092448698</v>
      </c>
      <c r="BO10" s="14">
        <v>0.27361737290221799</v>
      </c>
      <c r="BP10" s="14"/>
      <c r="BQ10" s="14">
        <v>0.34293389560187099</v>
      </c>
      <c r="BR10" s="14">
        <v>0.28233598786274899</v>
      </c>
      <c r="BS10" s="14"/>
      <c r="BT10" s="14">
        <v>0.27709164646247703</v>
      </c>
      <c r="BU10" s="14">
        <v>0.30677345167083298</v>
      </c>
      <c r="BV10" s="14"/>
      <c r="BW10" s="14">
        <v>0.33726355429115801</v>
      </c>
      <c r="BX10" s="14">
        <v>0.28643993136003898</v>
      </c>
      <c r="BY10" s="14"/>
      <c r="BZ10" s="14">
        <v>0.27637304300255799</v>
      </c>
      <c r="CA10" s="14">
        <v>0.35047632961946901</v>
      </c>
      <c r="CB10" s="14">
        <v>0.26500203578954401</v>
      </c>
    </row>
    <row r="11" spans="2:80" x14ac:dyDescent="0.35">
      <c r="B11" s="15" t="s">
        <v>387</v>
      </c>
      <c r="C11" s="14">
        <v>0.24197556157070699</v>
      </c>
      <c r="D11" s="14">
        <v>0.21121406492757799</v>
      </c>
      <c r="E11" s="14">
        <v>0.273531308000177</v>
      </c>
      <c r="F11" s="14"/>
      <c r="G11" s="14">
        <v>0.26271690014253202</v>
      </c>
      <c r="H11" s="14">
        <v>0.25209258780045701</v>
      </c>
      <c r="I11" s="14">
        <v>0.272877181256866</v>
      </c>
      <c r="J11" s="14">
        <v>0.273990874713744</v>
      </c>
      <c r="K11" s="14">
        <v>0.27251442849500801</v>
      </c>
      <c r="L11" s="14">
        <v>0.15101201368543099</v>
      </c>
      <c r="M11" s="14"/>
      <c r="N11" s="14">
        <v>0.185158523901153</v>
      </c>
      <c r="O11" s="14">
        <v>0.25280452471436299</v>
      </c>
      <c r="P11" s="14">
        <v>0.24246338740679399</v>
      </c>
      <c r="Q11" s="14">
        <v>0.29155641137221999</v>
      </c>
      <c r="R11" s="14"/>
      <c r="S11" s="14">
        <v>0.17055044456516999</v>
      </c>
      <c r="T11" s="14">
        <v>0.27308812276426297</v>
      </c>
      <c r="U11" s="14">
        <v>0.29070206526540998</v>
      </c>
      <c r="V11" s="14">
        <v>0.26073000155021397</v>
      </c>
      <c r="W11" s="14">
        <v>0.18804563141459099</v>
      </c>
      <c r="X11" s="14">
        <v>0.28362262118500098</v>
      </c>
      <c r="Y11" s="14">
        <v>0.17627889933791499</v>
      </c>
      <c r="Z11" s="14">
        <v>0.26714912721066603</v>
      </c>
      <c r="AA11" s="14">
        <v>0.26729496914954398</v>
      </c>
      <c r="AB11" s="14">
        <v>0.29025165352600402</v>
      </c>
      <c r="AC11" s="14">
        <v>0.256981711188772</v>
      </c>
      <c r="AD11" s="14">
        <v>0.113660817703769</v>
      </c>
      <c r="AE11" s="14"/>
      <c r="AF11" s="14">
        <v>0.204135574843539</v>
      </c>
      <c r="AG11" s="14">
        <v>0.24980029608551099</v>
      </c>
      <c r="AH11" s="14">
        <v>0.16485348573290501</v>
      </c>
      <c r="AI11" s="14">
        <v>0.20534146401358999</v>
      </c>
      <c r="AJ11" s="14">
        <v>0.17770159652367401</v>
      </c>
      <c r="AK11" s="14"/>
      <c r="AL11" s="14">
        <v>0.26444749885589802</v>
      </c>
      <c r="AM11" s="14">
        <v>0.226448723828794</v>
      </c>
      <c r="AN11" s="14">
        <v>0.19128785460415901</v>
      </c>
      <c r="AO11" s="14">
        <v>0.23779411875067799</v>
      </c>
      <c r="AP11" s="14">
        <v>0.133110392852375</v>
      </c>
      <c r="AQ11" s="14">
        <v>0.37335798441704798</v>
      </c>
      <c r="AR11" s="14"/>
      <c r="AS11" s="14">
        <v>0.26080192407705399</v>
      </c>
      <c r="AT11" s="14">
        <v>0.23947327257628101</v>
      </c>
      <c r="AU11" s="14">
        <v>0.176848567180595</v>
      </c>
      <c r="AV11" s="14">
        <v>0.229280436822038</v>
      </c>
      <c r="AW11" s="14">
        <v>0.27337866049467302</v>
      </c>
      <c r="AX11" s="14"/>
      <c r="AY11" s="14">
        <v>0.13992944507897301</v>
      </c>
      <c r="AZ11" s="14">
        <v>0.24148764740656001</v>
      </c>
      <c r="BA11" s="14">
        <v>0.32642267823006499</v>
      </c>
      <c r="BB11" s="14">
        <v>0.243252370959363</v>
      </c>
      <c r="BC11" s="14">
        <v>0.32393342269960301</v>
      </c>
      <c r="BD11" s="14"/>
      <c r="BE11" s="14">
        <v>0.17253457782709899</v>
      </c>
      <c r="BF11" s="14">
        <v>0.20225300102253099</v>
      </c>
      <c r="BG11" s="14">
        <v>0.27710474173841299</v>
      </c>
      <c r="BH11" s="14">
        <v>0.25714490168826498</v>
      </c>
      <c r="BI11" s="14">
        <v>0.35895204432972599</v>
      </c>
      <c r="BJ11" s="14"/>
      <c r="BK11" s="14">
        <v>0.209458280792265</v>
      </c>
      <c r="BL11" s="14">
        <v>0.25195084671088502</v>
      </c>
      <c r="BM11" s="14">
        <v>0.256787306937316</v>
      </c>
      <c r="BN11" s="14">
        <v>0.23374900976927401</v>
      </c>
      <c r="BO11" s="14">
        <v>0.25827628232889099</v>
      </c>
      <c r="BP11" s="14"/>
      <c r="BQ11" s="14">
        <v>0.21676051503313101</v>
      </c>
      <c r="BR11" s="14">
        <v>0.25206281369711803</v>
      </c>
      <c r="BS11" s="14"/>
      <c r="BT11" s="14">
        <v>0.18003874268168801</v>
      </c>
      <c r="BU11" s="14">
        <v>0.26152960871784497</v>
      </c>
      <c r="BV11" s="14"/>
      <c r="BW11" s="14">
        <v>0.210526078222292</v>
      </c>
      <c r="BX11" s="14">
        <v>0.253022120060301</v>
      </c>
      <c r="BY11" s="14"/>
      <c r="BZ11" s="14">
        <v>0.248799120566462</v>
      </c>
      <c r="CA11" s="14">
        <v>0.210196858810758</v>
      </c>
      <c r="CB11" s="14">
        <v>0.36161546130948502</v>
      </c>
    </row>
    <row r="12" spans="2:80" x14ac:dyDescent="0.35">
      <c r="B12" s="15" t="s">
        <v>388</v>
      </c>
      <c r="C12" s="14">
        <v>0.132934776267534</v>
      </c>
      <c r="D12" s="14">
        <v>0.14094167078940101</v>
      </c>
      <c r="E12" s="14">
        <v>0.123928671374211</v>
      </c>
      <c r="F12" s="14"/>
      <c r="G12" s="14">
        <v>0.17669631574741099</v>
      </c>
      <c r="H12" s="14">
        <v>0.112166907780407</v>
      </c>
      <c r="I12" s="14">
        <v>0.16139485913995</v>
      </c>
      <c r="J12" s="14">
        <v>0.110946668487114</v>
      </c>
      <c r="K12" s="14">
        <v>0.11613809188829199</v>
      </c>
      <c r="L12" s="14">
        <v>0.12848659396949</v>
      </c>
      <c r="M12" s="14"/>
      <c r="N12" s="14">
        <v>0.145153209857288</v>
      </c>
      <c r="O12" s="14">
        <v>0.13374656830630499</v>
      </c>
      <c r="P12" s="14">
        <v>0.14119897083205299</v>
      </c>
      <c r="Q12" s="14">
        <v>0.108949306950114</v>
      </c>
      <c r="R12" s="14"/>
      <c r="S12" s="14">
        <v>0.126057598345583</v>
      </c>
      <c r="T12" s="14">
        <v>9.6574241910874103E-2</v>
      </c>
      <c r="U12" s="14">
        <v>0.148242649754737</v>
      </c>
      <c r="V12" s="14">
        <v>0.151818914021804</v>
      </c>
      <c r="W12" s="14">
        <v>0.19233818199899699</v>
      </c>
      <c r="X12" s="14">
        <v>0.118813173810542</v>
      </c>
      <c r="Y12" s="14">
        <v>0.16153815066836</v>
      </c>
      <c r="Z12" s="14">
        <v>0.14462195816058401</v>
      </c>
      <c r="AA12" s="14">
        <v>0.13592961508277099</v>
      </c>
      <c r="AB12" s="14">
        <v>9.9686563524488001E-2</v>
      </c>
      <c r="AC12" s="14">
        <v>0.11719537083818</v>
      </c>
      <c r="AD12" s="14">
        <v>0.153146934888747</v>
      </c>
      <c r="AE12" s="14"/>
      <c r="AF12" s="14">
        <v>0.100488208864437</v>
      </c>
      <c r="AG12" s="14">
        <v>0.14141527729096301</v>
      </c>
      <c r="AH12" s="14">
        <v>0.220811574656569</v>
      </c>
      <c r="AI12" s="14">
        <v>7.8413755351681699E-2</v>
      </c>
      <c r="AJ12" s="14">
        <v>0.204705169864978</v>
      </c>
      <c r="AK12" s="14"/>
      <c r="AL12" s="14">
        <v>0.154715647487775</v>
      </c>
      <c r="AM12" s="14">
        <v>9.2289484763936003E-2</v>
      </c>
      <c r="AN12" s="14">
        <v>0.17834033774140001</v>
      </c>
      <c r="AO12" s="14">
        <v>7.6831519283752106E-2</v>
      </c>
      <c r="AP12" s="14">
        <v>0.249433605335424</v>
      </c>
      <c r="AQ12" s="14">
        <v>9.5914881909739E-2</v>
      </c>
      <c r="AR12" s="14"/>
      <c r="AS12" s="14">
        <v>0.107984265543535</v>
      </c>
      <c r="AT12" s="14">
        <v>0.14620470222946899</v>
      </c>
      <c r="AU12" s="14">
        <v>0.13527700049616001</v>
      </c>
      <c r="AV12" s="14">
        <v>0.17155593639460601</v>
      </c>
      <c r="AW12" s="14">
        <v>0.21698653996933401</v>
      </c>
      <c r="AX12" s="14"/>
      <c r="AY12" s="14">
        <v>0.161562700479806</v>
      </c>
      <c r="AZ12" s="14">
        <v>0.14453164379535999</v>
      </c>
      <c r="BA12" s="14">
        <v>7.3611194678311301E-2</v>
      </c>
      <c r="BB12" s="14">
        <v>0.16466450714924</v>
      </c>
      <c r="BC12" s="14">
        <v>9.4245725714583298E-2</v>
      </c>
      <c r="BD12" s="14"/>
      <c r="BE12" s="14">
        <v>0.17889481219641601</v>
      </c>
      <c r="BF12" s="14">
        <v>0.163915193113601</v>
      </c>
      <c r="BG12" s="14">
        <v>0.10562674788945101</v>
      </c>
      <c r="BH12" s="14">
        <v>0.106765068454563</v>
      </c>
      <c r="BI12" s="14">
        <v>0.107208147740704</v>
      </c>
      <c r="BJ12" s="14"/>
      <c r="BK12" s="14">
        <v>0.108622062599516</v>
      </c>
      <c r="BL12" s="14">
        <v>0.13710874969960599</v>
      </c>
      <c r="BM12" s="14">
        <v>0.15479717728040199</v>
      </c>
      <c r="BN12" s="14">
        <v>0.17419521177132999</v>
      </c>
      <c r="BO12" s="14">
        <v>9.1015456256448204E-2</v>
      </c>
      <c r="BP12" s="14"/>
      <c r="BQ12" s="14">
        <v>7.89469596246892E-2</v>
      </c>
      <c r="BR12" s="14">
        <v>0.15453254399004501</v>
      </c>
      <c r="BS12" s="14"/>
      <c r="BT12" s="14">
        <v>0.22208966106156999</v>
      </c>
      <c r="BU12" s="14">
        <v>0.10478772493472201</v>
      </c>
      <c r="BV12" s="14"/>
      <c r="BW12" s="14">
        <v>0.15937922366534499</v>
      </c>
      <c r="BX12" s="14">
        <v>0.123646225111743</v>
      </c>
      <c r="BY12" s="14"/>
      <c r="BZ12" s="14">
        <v>0.13899391638846201</v>
      </c>
      <c r="CA12" s="14">
        <v>0.11325645042284301</v>
      </c>
      <c r="CB12" s="14">
        <v>0.183780406868673</v>
      </c>
    </row>
    <row r="13" spans="2:80" x14ac:dyDescent="0.35">
      <c r="B13" s="15" t="s">
        <v>389</v>
      </c>
      <c r="C13" s="14">
        <v>6.7574531695542103E-2</v>
      </c>
      <c r="D13" s="14">
        <v>7.1216481912926399E-2</v>
      </c>
      <c r="E13" s="14">
        <v>6.4361881145210603E-2</v>
      </c>
      <c r="F13" s="14"/>
      <c r="G13" s="14">
        <v>8.3790799965954593E-2</v>
      </c>
      <c r="H13" s="14">
        <v>4.9194576378022298E-2</v>
      </c>
      <c r="I13" s="14">
        <v>4.6593815259352502E-2</v>
      </c>
      <c r="J13" s="14">
        <v>7.0682754581203905E-2</v>
      </c>
      <c r="K13" s="14">
        <v>7.5698230191500807E-2</v>
      </c>
      <c r="L13" s="14">
        <v>7.95631147357614E-2</v>
      </c>
      <c r="M13" s="14"/>
      <c r="N13" s="14">
        <v>7.6092643904995899E-2</v>
      </c>
      <c r="O13" s="14">
        <v>6.6223549154741504E-2</v>
      </c>
      <c r="P13" s="14">
        <v>5.63790519734437E-2</v>
      </c>
      <c r="Q13" s="14">
        <v>7.0489473241909101E-2</v>
      </c>
      <c r="R13" s="14"/>
      <c r="S13" s="14">
        <v>5.62822110162167E-2</v>
      </c>
      <c r="T13" s="14">
        <v>8.9190634470915006E-2</v>
      </c>
      <c r="U13" s="14">
        <v>6.2699438590496398E-2</v>
      </c>
      <c r="V13" s="14">
        <v>8.73286204212331E-2</v>
      </c>
      <c r="W13" s="14">
        <v>4.0822415603611599E-2</v>
      </c>
      <c r="X13" s="14">
        <v>5.72042768866243E-2</v>
      </c>
      <c r="Y13" s="14">
        <v>7.3466058963647704E-2</v>
      </c>
      <c r="Z13" s="14">
        <v>2.3478946145283799E-2</v>
      </c>
      <c r="AA13" s="14">
        <v>5.3968457830438701E-2</v>
      </c>
      <c r="AB13" s="14">
        <v>6.8468135627502494E-2</v>
      </c>
      <c r="AC13" s="14">
        <v>0.12976424800130101</v>
      </c>
      <c r="AD13" s="14">
        <v>5.83746313160746E-2</v>
      </c>
      <c r="AE13" s="14"/>
      <c r="AF13" s="14">
        <v>1.7786660848755399E-2</v>
      </c>
      <c r="AG13" s="14">
        <v>8.5354819637974699E-2</v>
      </c>
      <c r="AH13" s="14">
        <v>0.11928428931446799</v>
      </c>
      <c r="AI13" s="14">
        <v>2.3304534330614898E-2</v>
      </c>
      <c r="AJ13" s="14">
        <v>0.16589450482724</v>
      </c>
      <c r="AK13" s="14"/>
      <c r="AL13" s="14">
        <v>0.117434284918531</v>
      </c>
      <c r="AM13" s="14">
        <v>1.1364522636912301E-2</v>
      </c>
      <c r="AN13" s="14">
        <v>0.122287353691911</v>
      </c>
      <c r="AO13" s="14">
        <v>4.3290011235063403E-2</v>
      </c>
      <c r="AP13" s="14">
        <v>0.141141667817414</v>
      </c>
      <c r="AQ13" s="14">
        <v>2.3990076599364699E-2</v>
      </c>
      <c r="AR13" s="14"/>
      <c r="AS13" s="14">
        <v>7.1349216493802603E-2</v>
      </c>
      <c r="AT13" s="14">
        <v>6.0172824638694701E-2</v>
      </c>
      <c r="AU13" s="14">
        <v>7.1011540465395304E-2</v>
      </c>
      <c r="AV13" s="14">
        <v>8.0821019399197502E-2</v>
      </c>
      <c r="AW13" s="14">
        <v>0</v>
      </c>
      <c r="AX13" s="14"/>
      <c r="AY13" s="14">
        <v>7.8019011570412494E-2</v>
      </c>
      <c r="AZ13" s="14">
        <v>8.1415731521840298E-2</v>
      </c>
      <c r="BA13" s="14">
        <v>2.0243448358784E-2</v>
      </c>
      <c r="BB13" s="14">
        <v>3.24131932851352E-2</v>
      </c>
      <c r="BC13" s="14">
        <v>0.102112908859172</v>
      </c>
      <c r="BD13" s="14"/>
      <c r="BE13" s="14">
        <v>7.44476382076108E-2</v>
      </c>
      <c r="BF13" s="14">
        <v>7.1868051343162695E-2</v>
      </c>
      <c r="BG13" s="14">
        <v>6.8815591704246795E-2</v>
      </c>
      <c r="BH13" s="14">
        <v>4.3330234111423102E-2</v>
      </c>
      <c r="BI13" s="14">
        <v>9.7156234881721606E-2</v>
      </c>
      <c r="BJ13" s="14"/>
      <c r="BK13" s="14">
        <v>3.9708834331718498E-2</v>
      </c>
      <c r="BL13" s="14">
        <v>6.4773821596233294E-2</v>
      </c>
      <c r="BM13" s="14">
        <v>7.8635133452601799E-2</v>
      </c>
      <c r="BN13" s="14">
        <v>8.9762127279052903E-2</v>
      </c>
      <c r="BO13" s="14">
        <v>6.2914710472969607E-2</v>
      </c>
      <c r="BP13" s="14"/>
      <c r="BQ13" s="14">
        <v>2.4886226236625598E-2</v>
      </c>
      <c r="BR13" s="14">
        <v>8.4651942176291101E-2</v>
      </c>
      <c r="BS13" s="14"/>
      <c r="BT13" s="14">
        <v>0.12925139859356599</v>
      </c>
      <c r="BU13" s="14">
        <v>4.8102553882591298E-2</v>
      </c>
      <c r="BV13" s="14"/>
      <c r="BW13" s="14">
        <v>8.7397692415484493E-2</v>
      </c>
      <c r="BX13" s="14">
        <v>6.0611692213712702E-2</v>
      </c>
      <c r="BY13" s="14"/>
      <c r="BZ13" s="14">
        <v>7.6729730714903299E-2</v>
      </c>
      <c r="CA13" s="14">
        <v>5.3512648126160002E-2</v>
      </c>
      <c r="CB13" s="14">
        <v>4.2757309560761098E-2</v>
      </c>
    </row>
    <row r="14" spans="2:80" x14ac:dyDescent="0.35">
      <c r="B14" s="15" t="s">
        <v>167</v>
      </c>
      <c r="C14" s="20">
        <v>6.1345768869718202E-2</v>
      </c>
      <c r="D14" s="20">
        <v>3.6477699095265902E-2</v>
      </c>
      <c r="E14" s="20">
        <v>8.4199395269087193E-2</v>
      </c>
      <c r="F14" s="20"/>
      <c r="G14" s="20">
        <v>7.4623633198256198E-2</v>
      </c>
      <c r="H14" s="20">
        <v>7.8481681567056899E-2</v>
      </c>
      <c r="I14" s="20">
        <v>5.1457400970997401E-2</v>
      </c>
      <c r="J14" s="20">
        <v>6.0766604879225201E-2</v>
      </c>
      <c r="K14" s="20">
        <v>5.0132903920784601E-2</v>
      </c>
      <c r="L14" s="20">
        <v>5.4178429649239801E-2</v>
      </c>
      <c r="M14" s="20"/>
      <c r="N14" s="20">
        <v>3.7890049544830301E-2</v>
      </c>
      <c r="O14" s="20">
        <v>6.2285685873004197E-2</v>
      </c>
      <c r="P14" s="20">
        <v>5.7647585969807701E-2</v>
      </c>
      <c r="Q14" s="20">
        <v>9.0854741022259294E-2</v>
      </c>
      <c r="R14" s="20"/>
      <c r="S14" s="20">
        <v>5.7280605188002001E-2</v>
      </c>
      <c r="T14" s="20">
        <v>2.75097183907176E-2</v>
      </c>
      <c r="U14" s="20">
        <v>4.3096078888194903E-2</v>
      </c>
      <c r="V14" s="20">
        <v>9.6361203698145104E-2</v>
      </c>
      <c r="W14" s="20">
        <v>0.121337915435602</v>
      </c>
      <c r="X14" s="20">
        <v>5.6931144024403302E-2</v>
      </c>
      <c r="Y14" s="20">
        <v>9.7590153627324205E-2</v>
      </c>
      <c r="Z14" s="20">
        <v>5.1779034351278702E-2</v>
      </c>
      <c r="AA14" s="20">
        <v>5.2160465692395602E-2</v>
      </c>
      <c r="AB14" s="20">
        <v>3.3256284395494599E-2</v>
      </c>
      <c r="AC14" s="20">
        <v>6.3180375662508004E-2</v>
      </c>
      <c r="AD14" s="20">
        <v>6.3287916192963395E-2</v>
      </c>
      <c r="AE14" s="20"/>
      <c r="AF14" s="20">
        <v>7.2096112490286898E-2</v>
      </c>
      <c r="AG14" s="20">
        <v>5.4354367363990401E-2</v>
      </c>
      <c r="AH14" s="20">
        <v>2.83432129528806E-2</v>
      </c>
      <c r="AI14" s="20">
        <v>3.17959709293106E-2</v>
      </c>
      <c r="AJ14" s="20">
        <v>5.9608489435637402E-2</v>
      </c>
      <c r="AK14" s="20"/>
      <c r="AL14" s="20">
        <v>3.9807487082860103E-2</v>
      </c>
      <c r="AM14" s="20">
        <v>6.0822893254997297E-2</v>
      </c>
      <c r="AN14" s="20">
        <v>6.0178017365422297E-2</v>
      </c>
      <c r="AO14" s="20">
        <v>2.1213512742698101E-2</v>
      </c>
      <c r="AP14" s="20">
        <v>6.9567897120327404E-2</v>
      </c>
      <c r="AQ14" s="20">
        <v>0.13143084391889401</v>
      </c>
      <c r="AR14" s="20"/>
      <c r="AS14" s="20">
        <v>6.1443469348411599E-2</v>
      </c>
      <c r="AT14" s="20">
        <v>5.7588834781072802E-2</v>
      </c>
      <c r="AU14" s="20">
        <v>6.4585124703966601E-2</v>
      </c>
      <c r="AV14" s="20">
        <v>5.0591025431112498E-2</v>
      </c>
      <c r="AW14" s="20">
        <v>5.68092760418678E-2</v>
      </c>
      <c r="AX14" s="20"/>
      <c r="AY14" s="20">
        <v>5.4734541096833102E-2</v>
      </c>
      <c r="AZ14" s="20">
        <v>3.7002817709932502E-2</v>
      </c>
      <c r="BA14" s="20">
        <v>8.0490369543640194E-2</v>
      </c>
      <c r="BB14" s="20">
        <v>4.6644842380629797E-2</v>
      </c>
      <c r="BC14" s="20">
        <v>8.9898849813627196E-2</v>
      </c>
      <c r="BD14" s="20"/>
      <c r="BE14" s="20">
        <v>6.4526007293571094E-2</v>
      </c>
      <c r="BF14" s="20">
        <v>4.64569466076745E-2</v>
      </c>
      <c r="BG14" s="20">
        <v>6.3938724287930307E-2</v>
      </c>
      <c r="BH14" s="20">
        <v>9.6209967232399704E-2</v>
      </c>
      <c r="BI14" s="20">
        <v>4.2358118780683199E-2</v>
      </c>
      <c r="BJ14" s="20"/>
      <c r="BK14" s="20">
        <v>3.41587370864306E-2</v>
      </c>
      <c r="BL14" s="20">
        <v>9.6639072855571106E-2</v>
      </c>
      <c r="BM14" s="20">
        <v>8.3314823765565801E-2</v>
      </c>
      <c r="BN14" s="20">
        <v>4.8108691937223801E-2</v>
      </c>
      <c r="BO14" s="20">
        <v>4.7862539606636702E-2</v>
      </c>
      <c r="BP14" s="20"/>
      <c r="BQ14" s="20">
        <v>3.3875777884772501E-2</v>
      </c>
      <c r="BR14" s="20">
        <v>7.2335109086182695E-2</v>
      </c>
      <c r="BS14" s="20"/>
      <c r="BT14" s="20">
        <v>5.0456593315442201E-2</v>
      </c>
      <c r="BU14" s="20">
        <v>6.4783585922662201E-2</v>
      </c>
      <c r="BV14" s="20"/>
      <c r="BW14" s="20">
        <v>4.6181056892275398E-2</v>
      </c>
      <c r="BX14" s="20">
        <v>6.6672338975205206E-2</v>
      </c>
      <c r="BY14" s="20"/>
      <c r="BZ14" s="20">
        <v>5.9195135708098902E-2</v>
      </c>
      <c r="CA14" s="20">
        <v>6.6684976899824194E-2</v>
      </c>
      <c r="CB14" s="20">
        <v>5.3970609372385202E-2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1004</v>
      </c>
      <c r="D7" s="10">
        <v>505</v>
      </c>
      <c r="E7" s="10">
        <v>497</v>
      </c>
      <c r="F7" s="10"/>
      <c r="G7" s="10">
        <v>149</v>
      </c>
      <c r="H7" s="10">
        <v>192</v>
      </c>
      <c r="I7" s="10">
        <v>153</v>
      </c>
      <c r="J7" s="10">
        <v>156</v>
      </c>
      <c r="K7" s="10">
        <v>148</v>
      </c>
      <c r="L7" s="10">
        <v>206</v>
      </c>
      <c r="M7" s="10"/>
      <c r="N7" s="10">
        <v>276</v>
      </c>
      <c r="O7" s="10">
        <v>268</v>
      </c>
      <c r="P7" s="10">
        <v>225</v>
      </c>
      <c r="Q7" s="10">
        <v>232</v>
      </c>
      <c r="R7" s="10"/>
      <c r="S7" s="10">
        <v>127</v>
      </c>
      <c r="T7" s="10">
        <v>119</v>
      </c>
      <c r="U7" s="10">
        <v>85</v>
      </c>
      <c r="V7" s="10">
        <v>86</v>
      </c>
      <c r="W7" s="10">
        <v>73</v>
      </c>
      <c r="X7" s="10">
        <v>92</v>
      </c>
      <c r="Y7" s="10">
        <v>92</v>
      </c>
      <c r="Z7" s="10">
        <v>39</v>
      </c>
      <c r="AA7" s="10">
        <v>115</v>
      </c>
      <c r="AB7" s="10">
        <v>100</v>
      </c>
      <c r="AC7" s="10">
        <v>51</v>
      </c>
      <c r="AD7" s="10">
        <v>25</v>
      </c>
      <c r="AE7" s="10"/>
      <c r="AF7" s="10">
        <v>160</v>
      </c>
      <c r="AG7" s="10">
        <v>337</v>
      </c>
      <c r="AH7" s="10">
        <v>56</v>
      </c>
      <c r="AI7" s="10">
        <v>130</v>
      </c>
      <c r="AJ7" s="10">
        <v>78</v>
      </c>
      <c r="AK7" s="10"/>
      <c r="AL7" s="10">
        <v>180</v>
      </c>
      <c r="AM7" s="10">
        <v>147</v>
      </c>
      <c r="AN7" s="10">
        <v>76</v>
      </c>
      <c r="AO7" s="10">
        <v>218</v>
      </c>
      <c r="AP7" s="10">
        <v>151</v>
      </c>
      <c r="AQ7" s="10">
        <v>107</v>
      </c>
      <c r="AR7" s="10"/>
      <c r="AS7" s="10">
        <v>234</v>
      </c>
      <c r="AT7" s="10">
        <v>234</v>
      </c>
      <c r="AU7" s="10">
        <v>258</v>
      </c>
      <c r="AV7" s="10">
        <v>123</v>
      </c>
      <c r="AW7" s="10">
        <v>13</v>
      </c>
      <c r="AX7" s="10"/>
      <c r="AY7" s="10">
        <v>241</v>
      </c>
      <c r="AZ7" s="10">
        <v>276</v>
      </c>
      <c r="BA7" s="10">
        <v>138</v>
      </c>
      <c r="BB7" s="10">
        <v>173</v>
      </c>
      <c r="BC7" s="10">
        <v>162</v>
      </c>
      <c r="BD7" s="10"/>
      <c r="BE7" s="10">
        <v>63</v>
      </c>
      <c r="BF7" s="10">
        <v>405</v>
      </c>
      <c r="BG7" s="10">
        <v>327</v>
      </c>
      <c r="BH7" s="10">
        <v>161</v>
      </c>
      <c r="BI7" s="10">
        <v>48</v>
      </c>
      <c r="BJ7" s="10"/>
      <c r="BK7" s="10">
        <v>168</v>
      </c>
      <c r="BL7" s="10">
        <v>197</v>
      </c>
      <c r="BM7" s="10">
        <v>197</v>
      </c>
      <c r="BN7" s="10">
        <v>192</v>
      </c>
      <c r="BO7" s="10">
        <v>250</v>
      </c>
      <c r="BP7" s="10"/>
      <c r="BQ7" s="10">
        <v>292</v>
      </c>
      <c r="BR7" s="10">
        <v>712</v>
      </c>
      <c r="BS7" s="10"/>
      <c r="BT7" s="10">
        <v>229</v>
      </c>
      <c r="BU7" s="10">
        <v>775</v>
      </c>
      <c r="BV7" s="10"/>
      <c r="BW7" s="10">
        <v>252</v>
      </c>
      <c r="BX7" s="10">
        <v>752</v>
      </c>
      <c r="BY7" s="10"/>
      <c r="BZ7" s="10">
        <v>639</v>
      </c>
      <c r="CA7" s="10">
        <v>307</v>
      </c>
      <c r="CB7" s="10">
        <v>58</v>
      </c>
    </row>
    <row r="8" spans="2:80" ht="30" customHeight="1" x14ac:dyDescent="0.35">
      <c r="B8" s="11" t="s">
        <v>19</v>
      </c>
      <c r="C8" s="11">
        <v>1005</v>
      </c>
      <c r="D8" s="11">
        <v>501</v>
      </c>
      <c r="E8" s="11">
        <v>503</v>
      </c>
      <c r="F8" s="11"/>
      <c r="G8" s="11">
        <v>145</v>
      </c>
      <c r="H8" s="11">
        <v>190</v>
      </c>
      <c r="I8" s="11">
        <v>151</v>
      </c>
      <c r="J8" s="11">
        <v>155</v>
      </c>
      <c r="K8" s="11">
        <v>139</v>
      </c>
      <c r="L8" s="11">
        <v>225</v>
      </c>
      <c r="M8" s="11"/>
      <c r="N8" s="11">
        <v>267</v>
      </c>
      <c r="O8" s="11">
        <v>263</v>
      </c>
      <c r="P8" s="11">
        <v>229</v>
      </c>
      <c r="Q8" s="11">
        <v>244</v>
      </c>
      <c r="R8" s="11"/>
      <c r="S8" s="11">
        <v>140</v>
      </c>
      <c r="T8" s="11">
        <v>117</v>
      </c>
      <c r="U8" s="11">
        <v>87</v>
      </c>
      <c r="V8" s="11">
        <v>86</v>
      </c>
      <c r="W8" s="11">
        <v>73</v>
      </c>
      <c r="X8" s="11">
        <v>89</v>
      </c>
      <c r="Y8" s="11">
        <v>90</v>
      </c>
      <c r="Z8" s="11">
        <v>36</v>
      </c>
      <c r="AA8" s="11">
        <v>111</v>
      </c>
      <c r="AB8" s="11">
        <v>100</v>
      </c>
      <c r="AC8" s="11">
        <v>50</v>
      </c>
      <c r="AD8" s="11">
        <v>27</v>
      </c>
      <c r="AE8" s="11"/>
      <c r="AF8" s="11">
        <v>161</v>
      </c>
      <c r="AG8" s="11">
        <v>336</v>
      </c>
      <c r="AH8" s="11">
        <v>57</v>
      </c>
      <c r="AI8" s="11">
        <v>131</v>
      </c>
      <c r="AJ8" s="11">
        <v>76</v>
      </c>
      <c r="AK8" s="11"/>
      <c r="AL8" s="11">
        <v>178</v>
      </c>
      <c r="AM8" s="11">
        <v>148</v>
      </c>
      <c r="AN8" s="11">
        <v>77</v>
      </c>
      <c r="AO8" s="11">
        <v>220</v>
      </c>
      <c r="AP8" s="11">
        <v>148</v>
      </c>
      <c r="AQ8" s="11">
        <v>109</v>
      </c>
      <c r="AR8" s="11"/>
      <c r="AS8" s="11">
        <v>238</v>
      </c>
      <c r="AT8" s="11">
        <v>233</v>
      </c>
      <c r="AU8" s="11">
        <v>256</v>
      </c>
      <c r="AV8" s="11">
        <v>121</v>
      </c>
      <c r="AW8" s="11">
        <v>12</v>
      </c>
      <c r="AX8" s="11"/>
      <c r="AY8" s="11">
        <v>243</v>
      </c>
      <c r="AZ8" s="11">
        <v>276</v>
      </c>
      <c r="BA8" s="11">
        <v>138</v>
      </c>
      <c r="BB8" s="11">
        <v>173</v>
      </c>
      <c r="BC8" s="11">
        <v>162</v>
      </c>
      <c r="BD8" s="11"/>
      <c r="BE8" s="11">
        <v>61</v>
      </c>
      <c r="BF8" s="11">
        <v>406</v>
      </c>
      <c r="BG8" s="11">
        <v>329</v>
      </c>
      <c r="BH8" s="11">
        <v>162</v>
      </c>
      <c r="BI8" s="11">
        <v>48</v>
      </c>
      <c r="BJ8" s="11"/>
      <c r="BK8" s="11">
        <v>166</v>
      </c>
      <c r="BL8" s="11">
        <v>198</v>
      </c>
      <c r="BM8" s="11">
        <v>199</v>
      </c>
      <c r="BN8" s="11">
        <v>194</v>
      </c>
      <c r="BO8" s="11">
        <v>249</v>
      </c>
      <c r="BP8" s="11"/>
      <c r="BQ8" s="11">
        <v>293</v>
      </c>
      <c r="BR8" s="11">
        <v>712</v>
      </c>
      <c r="BS8" s="11"/>
      <c r="BT8" s="11">
        <v>226</v>
      </c>
      <c r="BU8" s="11">
        <v>780</v>
      </c>
      <c r="BV8" s="11"/>
      <c r="BW8" s="11">
        <v>250</v>
      </c>
      <c r="BX8" s="11">
        <v>756</v>
      </c>
      <c r="BY8" s="11"/>
      <c r="BZ8" s="11">
        <v>641</v>
      </c>
      <c r="CA8" s="11">
        <v>306</v>
      </c>
      <c r="CB8" s="11">
        <v>58</v>
      </c>
    </row>
    <row r="9" spans="2:80" x14ac:dyDescent="0.35">
      <c r="B9" s="15" t="s">
        <v>385</v>
      </c>
      <c r="C9" s="14">
        <v>0.287381209786711</v>
      </c>
      <c r="D9" s="14">
        <v>0.343666111294404</v>
      </c>
      <c r="E9" s="14">
        <v>0.23243593143314001</v>
      </c>
      <c r="F9" s="14"/>
      <c r="G9" s="14">
        <v>0.27454314402597801</v>
      </c>
      <c r="H9" s="14">
        <v>0.31260429232042602</v>
      </c>
      <c r="I9" s="14">
        <v>0.23389010061115401</v>
      </c>
      <c r="J9" s="14">
        <v>0.282348720848419</v>
      </c>
      <c r="K9" s="14">
        <v>0.29516901964776898</v>
      </c>
      <c r="L9" s="14">
        <v>0.30901991347436297</v>
      </c>
      <c r="M9" s="14"/>
      <c r="N9" s="14">
        <v>0.303246081953227</v>
      </c>
      <c r="O9" s="14">
        <v>0.35575200507553001</v>
      </c>
      <c r="P9" s="14">
        <v>0.271747871246522</v>
      </c>
      <c r="Q9" s="14">
        <v>0.21457351879828199</v>
      </c>
      <c r="R9" s="14"/>
      <c r="S9" s="14">
        <v>0.25222396555924398</v>
      </c>
      <c r="T9" s="14">
        <v>0.323979321052563</v>
      </c>
      <c r="U9" s="14">
        <v>0.27329775626722802</v>
      </c>
      <c r="V9" s="14">
        <v>0.227172822790219</v>
      </c>
      <c r="W9" s="14">
        <v>0.28670746605300301</v>
      </c>
      <c r="X9" s="14">
        <v>0.33356753708854497</v>
      </c>
      <c r="Y9" s="14">
        <v>0.32321254615306999</v>
      </c>
      <c r="Z9" s="14">
        <v>0.24876357981340599</v>
      </c>
      <c r="AA9" s="14">
        <v>0.22093112847253199</v>
      </c>
      <c r="AB9" s="14">
        <v>0.36326859013979501</v>
      </c>
      <c r="AC9" s="14">
        <v>0.35646850760875798</v>
      </c>
      <c r="AD9" s="14">
        <v>0.19262861196334299</v>
      </c>
      <c r="AE9" s="14"/>
      <c r="AF9" s="14">
        <v>0.29049831069822202</v>
      </c>
      <c r="AG9" s="14">
        <v>0.32423624008688101</v>
      </c>
      <c r="AH9" s="14">
        <v>0.33022323511691398</v>
      </c>
      <c r="AI9" s="14">
        <v>0.18303236899356801</v>
      </c>
      <c r="AJ9" s="14">
        <v>0.36525948652668999</v>
      </c>
      <c r="AK9" s="14"/>
      <c r="AL9" s="14">
        <v>0.35607986493396399</v>
      </c>
      <c r="AM9" s="14">
        <v>0.279856083588639</v>
      </c>
      <c r="AN9" s="14">
        <v>0.36250759029890101</v>
      </c>
      <c r="AO9" s="14">
        <v>0.201777361918521</v>
      </c>
      <c r="AP9" s="14">
        <v>0.35671538363736799</v>
      </c>
      <c r="AQ9" s="14">
        <v>0.22452649292666499</v>
      </c>
      <c r="AR9" s="14"/>
      <c r="AS9" s="14">
        <v>0.247704265015294</v>
      </c>
      <c r="AT9" s="14">
        <v>0.30461439241141602</v>
      </c>
      <c r="AU9" s="14">
        <v>0.30381856478904301</v>
      </c>
      <c r="AV9" s="14">
        <v>0.27457515472648197</v>
      </c>
      <c r="AW9" s="14">
        <v>0.55440067428653195</v>
      </c>
      <c r="AX9" s="14"/>
      <c r="AY9" s="14">
        <v>0.41657948276496598</v>
      </c>
      <c r="AZ9" s="14">
        <v>0.26762981473827102</v>
      </c>
      <c r="BA9" s="14">
        <v>0.23646884698392101</v>
      </c>
      <c r="BB9" s="14">
        <v>0.24816873588991201</v>
      </c>
      <c r="BC9" s="14">
        <v>0.22576605176747699</v>
      </c>
      <c r="BD9" s="14"/>
      <c r="BE9" s="14">
        <v>0.36374251890438503</v>
      </c>
      <c r="BF9" s="14">
        <v>0.32634358177878697</v>
      </c>
      <c r="BG9" s="14">
        <v>0.26677510699986201</v>
      </c>
      <c r="BH9" s="14">
        <v>0.22340023157544101</v>
      </c>
      <c r="BI9" s="14">
        <v>0.21649014391692201</v>
      </c>
      <c r="BJ9" s="14"/>
      <c r="BK9" s="14">
        <v>0.41762037450078898</v>
      </c>
      <c r="BL9" s="14">
        <v>0.25911246892727302</v>
      </c>
      <c r="BM9" s="14">
        <v>0.23269357218162501</v>
      </c>
      <c r="BN9" s="14">
        <v>0.296048980448262</v>
      </c>
      <c r="BO9" s="14">
        <v>0.259734826644207</v>
      </c>
      <c r="BP9" s="14"/>
      <c r="BQ9" s="14">
        <v>0.25156700336267801</v>
      </c>
      <c r="BR9" s="14">
        <v>0.30214624154747</v>
      </c>
      <c r="BS9" s="14"/>
      <c r="BT9" s="14">
        <v>0.36429723645891299</v>
      </c>
      <c r="BU9" s="14">
        <v>0.26511928611343499</v>
      </c>
      <c r="BV9" s="14"/>
      <c r="BW9" s="14">
        <v>0.38904924567089699</v>
      </c>
      <c r="BX9" s="14">
        <v>0.25377484377834603</v>
      </c>
      <c r="BY9" s="14"/>
      <c r="BZ9" s="14">
        <v>0.26234765876478799</v>
      </c>
      <c r="CA9" s="14">
        <v>0.335049824867719</v>
      </c>
      <c r="CB9" s="14">
        <v>0.31293717084153699</v>
      </c>
    </row>
    <row r="10" spans="2:80" x14ac:dyDescent="0.35">
      <c r="B10" s="15" t="s">
        <v>386</v>
      </c>
      <c r="C10" s="14">
        <v>0.36335903011819098</v>
      </c>
      <c r="D10" s="14">
        <v>0.32162770816330999</v>
      </c>
      <c r="E10" s="14">
        <v>0.404437527531192</v>
      </c>
      <c r="F10" s="14"/>
      <c r="G10" s="14">
        <v>0.33340214003785901</v>
      </c>
      <c r="H10" s="14">
        <v>0.326987392834869</v>
      </c>
      <c r="I10" s="14">
        <v>0.42729305051732203</v>
      </c>
      <c r="J10" s="14">
        <v>0.35619639821364002</v>
      </c>
      <c r="K10" s="14">
        <v>0.38171907207550398</v>
      </c>
      <c r="L10" s="14">
        <v>0.36393650529625499</v>
      </c>
      <c r="M10" s="14"/>
      <c r="N10" s="14">
        <v>0.35961505621345702</v>
      </c>
      <c r="O10" s="14">
        <v>0.32167604479445799</v>
      </c>
      <c r="P10" s="14">
        <v>0.39158060785451598</v>
      </c>
      <c r="Q10" s="14">
        <v>0.38575880337870599</v>
      </c>
      <c r="R10" s="14"/>
      <c r="S10" s="14">
        <v>0.37968106091782999</v>
      </c>
      <c r="T10" s="14">
        <v>0.346908611679207</v>
      </c>
      <c r="U10" s="14">
        <v>0.33326834362287999</v>
      </c>
      <c r="V10" s="14">
        <v>0.422919573447608</v>
      </c>
      <c r="W10" s="14">
        <v>0.312118007138936</v>
      </c>
      <c r="X10" s="14">
        <v>0.24302635044768001</v>
      </c>
      <c r="Y10" s="14">
        <v>0.40087722030970402</v>
      </c>
      <c r="Z10" s="14">
        <v>0.491111517131334</v>
      </c>
      <c r="AA10" s="14">
        <v>0.40297851635890503</v>
      </c>
      <c r="AB10" s="14">
        <v>0.36993358346741001</v>
      </c>
      <c r="AC10" s="14">
        <v>0.35684381271559501</v>
      </c>
      <c r="AD10" s="14">
        <v>0.32230328515885098</v>
      </c>
      <c r="AE10" s="14"/>
      <c r="AF10" s="14">
        <v>0.42565572535028301</v>
      </c>
      <c r="AG10" s="14">
        <v>0.40635968336343398</v>
      </c>
      <c r="AH10" s="14">
        <v>0.38264510193977302</v>
      </c>
      <c r="AI10" s="14">
        <v>0.28914652254496598</v>
      </c>
      <c r="AJ10" s="14">
        <v>0.35213268702831402</v>
      </c>
      <c r="AK10" s="14"/>
      <c r="AL10" s="14">
        <v>0.38804236690884703</v>
      </c>
      <c r="AM10" s="14">
        <v>0.46228099690797098</v>
      </c>
      <c r="AN10" s="14">
        <v>0.38424679625823599</v>
      </c>
      <c r="AO10" s="14">
        <v>0.28721557535652797</v>
      </c>
      <c r="AP10" s="14">
        <v>0.39058394531933699</v>
      </c>
      <c r="AQ10" s="14">
        <v>0.42578604564445</v>
      </c>
      <c r="AR10" s="14"/>
      <c r="AS10" s="14">
        <v>0.366272047431699</v>
      </c>
      <c r="AT10" s="14">
        <v>0.39308965983794403</v>
      </c>
      <c r="AU10" s="14">
        <v>0.37049716641721298</v>
      </c>
      <c r="AV10" s="14">
        <v>0.39037966253904</v>
      </c>
      <c r="AW10" s="14">
        <v>0.15607897068051099</v>
      </c>
      <c r="AX10" s="14"/>
      <c r="AY10" s="14">
        <v>0.29040282474519702</v>
      </c>
      <c r="AZ10" s="14">
        <v>0.39032996667949499</v>
      </c>
      <c r="BA10" s="14">
        <v>0.378643657304085</v>
      </c>
      <c r="BB10" s="14">
        <v>0.41060736962614702</v>
      </c>
      <c r="BC10" s="14">
        <v>0.38945264841432797</v>
      </c>
      <c r="BD10" s="14"/>
      <c r="BE10" s="14">
        <v>0.36521184074854401</v>
      </c>
      <c r="BF10" s="14">
        <v>0.37771800417784201</v>
      </c>
      <c r="BG10" s="14">
        <v>0.34759928751911601</v>
      </c>
      <c r="BH10" s="14">
        <v>0.37373547479742503</v>
      </c>
      <c r="BI10" s="14">
        <v>0.31214139439263899</v>
      </c>
      <c r="BJ10" s="14"/>
      <c r="BK10" s="14">
        <v>0.36260671470294897</v>
      </c>
      <c r="BL10" s="14">
        <v>0.378572454907115</v>
      </c>
      <c r="BM10" s="14">
        <v>0.38161878674074101</v>
      </c>
      <c r="BN10" s="14">
        <v>0.36132075146850601</v>
      </c>
      <c r="BO10" s="14">
        <v>0.33876124124919099</v>
      </c>
      <c r="BP10" s="14"/>
      <c r="BQ10" s="14">
        <v>0.30483283663800398</v>
      </c>
      <c r="BR10" s="14">
        <v>0.38748747499674102</v>
      </c>
      <c r="BS10" s="14"/>
      <c r="BT10" s="14">
        <v>0.37034275428561297</v>
      </c>
      <c r="BU10" s="14">
        <v>0.36133772011172199</v>
      </c>
      <c r="BV10" s="14"/>
      <c r="BW10" s="14">
        <v>0.37344952165564499</v>
      </c>
      <c r="BX10" s="14">
        <v>0.36002361846335901</v>
      </c>
      <c r="BY10" s="14"/>
      <c r="BZ10" s="14">
        <v>0.358865278430821</v>
      </c>
      <c r="CA10" s="14">
        <v>0.380240650102597</v>
      </c>
      <c r="CB10" s="14">
        <v>0.32428701063090298</v>
      </c>
    </row>
    <row r="11" spans="2:80" x14ac:dyDescent="0.35">
      <c r="B11" s="15" t="s">
        <v>387</v>
      </c>
      <c r="C11" s="14">
        <v>0.195390132310514</v>
      </c>
      <c r="D11" s="14">
        <v>0.18520360965806401</v>
      </c>
      <c r="E11" s="14">
        <v>0.20631983189582101</v>
      </c>
      <c r="F11" s="14"/>
      <c r="G11" s="14">
        <v>0.23331145612086501</v>
      </c>
      <c r="H11" s="14">
        <v>0.21057948747555599</v>
      </c>
      <c r="I11" s="14">
        <v>0.20647035607667499</v>
      </c>
      <c r="J11" s="14">
        <v>0.196780021855606</v>
      </c>
      <c r="K11" s="14">
        <v>0.17531178028880501</v>
      </c>
      <c r="L11" s="14">
        <v>0.162094468574949</v>
      </c>
      <c r="M11" s="14"/>
      <c r="N11" s="14">
        <v>0.17260319948408701</v>
      </c>
      <c r="O11" s="14">
        <v>0.18929469080022401</v>
      </c>
      <c r="P11" s="14">
        <v>0.153513785549686</v>
      </c>
      <c r="Q11" s="14">
        <v>0.26443448162333999</v>
      </c>
      <c r="R11" s="14"/>
      <c r="S11" s="14">
        <v>0.20922927854595499</v>
      </c>
      <c r="T11" s="14">
        <v>0.173268782208157</v>
      </c>
      <c r="U11" s="14">
        <v>0.22920015302525501</v>
      </c>
      <c r="V11" s="14">
        <v>0.17489741713617299</v>
      </c>
      <c r="W11" s="14">
        <v>0.20921710723287301</v>
      </c>
      <c r="X11" s="14">
        <v>0.248583567107522</v>
      </c>
      <c r="Y11" s="14">
        <v>0.138714184617861</v>
      </c>
      <c r="Z11" s="14">
        <v>0.107594457042699</v>
      </c>
      <c r="AA11" s="14">
        <v>0.228855582674581</v>
      </c>
      <c r="AB11" s="14">
        <v>0.20606492424355699</v>
      </c>
      <c r="AC11" s="14">
        <v>0.15517030983612801</v>
      </c>
      <c r="AD11" s="14">
        <v>0.16546197954050099</v>
      </c>
      <c r="AE11" s="14"/>
      <c r="AF11" s="14">
        <v>0.163298292709076</v>
      </c>
      <c r="AG11" s="14">
        <v>0.17354816490717501</v>
      </c>
      <c r="AH11" s="14">
        <v>0.14461511399260099</v>
      </c>
      <c r="AI11" s="14">
        <v>0.18976558978168501</v>
      </c>
      <c r="AJ11" s="14">
        <v>0.12705352722351701</v>
      </c>
      <c r="AK11" s="14"/>
      <c r="AL11" s="14">
        <v>0.169155756577794</v>
      </c>
      <c r="AM11" s="14">
        <v>0.189836727247818</v>
      </c>
      <c r="AN11" s="14">
        <v>0.164332947548154</v>
      </c>
      <c r="AO11" s="14">
        <v>0.20305298361600699</v>
      </c>
      <c r="AP11" s="14">
        <v>0.12881400764248199</v>
      </c>
      <c r="AQ11" s="14">
        <v>0.23764773124130201</v>
      </c>
      <c r="AR11" s="14"/>
      <c r="AS11" s="14">
        <v>0.24648026883874799</v>
      </c>
      <c r="AT11" s="14">
        <v>0.15361507716180101</v>
      </c>
      <c r="AU11" s="14">
        <v>0.20630840684828</v>
      </c>
      <c r="AV11" s="14">
        <v>0.15612739882555199</v>
      </c>
      <c r="AW11" s="14">
        <v>0</v>
      </c>
      <c r="AX11" s="14"/>
      <c r="AY11" s="14">
        <v>0.118917817514592</v>
      </c>
      <c r="AZ11" s="14">
        <v>0.21466760434660001</v>
      </c>
      <c r="BA11" s="14">
        <v>0.24412843881660001</v>
      </c>
      <c r="BB11" s="14">
        <v>0.19235877201414101</v>
      </c>
      <c r="BC11" s="14">
        <v>0.22573784852151799</v>
      </c>
      <c r="BD11" s="14"/>
      <c r="BE11" s="14">
        <v>0.111182778374491</v>
      </c>
      <c r="BF11" s="14">
        <v>0.16135837451263199</v>
      </c>
      <c r="BG11" s="14">
        <v>0.22991646488233</v>
      </c>
      <c r="BH11" s="14">
        <v>0.25224858402681999</v>
      </c>
      <c r="BI11" s="14">
        <v>0.16249575016611301</v>
      </c>
      <c r="BJ11" s="14"/>
      <c r="BK11" s="14">
        <v>0.100234919046615</v>
      </c>
      <c r="BL11" s="14">
        <v>0.21165592255093199</v>
      </c>
      <c r="BM11" s="14">
        <v>0.25783746999676099</v>
      </c>
      <c r="BN11" s="14">
        <v>0.16893363017395899</v>
      </c>
      <c r="BO11" s="14">
        <v>0.21681419788973399</v>
      </c>
      <c r="BP11" s="14"/>
      <c r="BQ11" s="14">
        <v>0.19583863423260001</v>
      </c>
      <c r="BR11" s="14">
        <v>0.19520522956421399</v>
      </c>
      <c r="BS11" s="14"/>
      <c r="BT11" s="14">
        <v>0.15769268020445701</v>
      </c>
      <c r="BU11" s="14">
        <v>0.20630096374280599</v>
      </c>
      <c r="BV11" s="14"/>
      <c r="BW11" s="14">
        <v>0.15219342059444699</v>
      </c>
      <c r="BX11" s="14">
        <v>0.209668803986061</v>
      </c>
      <c r="BY11" s="14"/>
      <c r="BZ11" s="14">
        <v>0.21503244126531401</v>
      </c>
      <c r="CA11" s="14">
        <v>0.14127726619315101</v>
      </c>
      <c r="CB11" s="14">
        <v>0.26297621103559998</v>
      </c>
    </row>
    <row r="12" spans="2:80" x14ac:dyDescent="0.35">
      <c r="B12" s="15" t="s">
        <v>388</v>
      </c>
      <c r="C12" s="14">
        <v>6.50620373745672E-2</v>
      </c>
      <c r="D12" s="14">
        <v>5.9501657587725701E-2</v>
      </c>
      <c r="E12" s="14">
        <v>7.0862382378127697E-2</v>
      </c>
      <c r="F12" s="14"/>
      <c r="G12" s="14">
        <v>8.0099584342168295E-2</v>
      </c>
      <c r="H12" s="14">
        <v>5.4994775279779903E-2</v>
      </c>
      <c r="I12" s="14">
        <v>5.96948988036742E-2</v>
      </c>
      <c r="J12" s="14">
        <v>8.2229114826025199E-2</v>
      </c>
      <c r="K12" s="14">
        <v>6.8418979776975003E-2</v>
      </c>
      <c r="L12" s="14">
        <v>5.3561399853643103E-2</v>
      </c>
      <c r="M12" s="14"/>
      <c r="N12" s="14">
        <v>8.4354503643357406E-2</v>
      </c>
      <c r="O12" s="14">
        <v>4.8692875904228702E-2</v>
      </c>
      <c r="P12" s="14">
        <v>9.4774213877458005E-2</v>
      </c>
      <c r="Q12" s="14">
        <v>3.4458355152934703E-2</v>
      </c>
      <c r="R12" s="14"/>
      <c r="S12" s="14">
        <v>3.9076795089812703E-2</v>
      </c>
      <c r="T12" s="14">
        <v>8.2078745851359602E-2</v>
      </c>
      <c r="U12" s="14">
        <v>9.1444411606617398E-2</v>
      </c>
      <c r="V12" s="14">
        <v>6.9109963327055907E-2</v>
      </c>
      <c r="W12" s="14">
        <v>9.6046297761634897E-2</v>
      </c>
      <c r="X12" s="14">
        <v>9.8675737596288601E-2</v>
      </c>
      <c r="Y12" s="14">
        <v>6.5816671351487901E-2</v>
      </c>
      <c r="Z12" s="14">
        <v>2.42670291460261E-2</v>
      </c>
      <c r="AA12" s="14">
        <v>5.9784118162593797E-2</v>
      </c>
      <c r="AB12" s="14">
        <v>3.0798291777297801E-2</v>
      </c>
      <c r="AC12" s="14">
        <v>3.80350684873033E-2</v>
      </c>
      <c r="AD12" s="14">
        <v>8.36736573245878E-2</v>
      </c>
      <c r="AE12" s="14"/>
      <c r="AF12" s="14">
        <v>5.4791328047501801E-2</v>
      </c>
      <c r="AG12" s="14">
        <v>5.6862073471378297E-2</v>
      </c>
      <c r="AH12" s="14">
        <v>9.16131862275162E-2</v>
      </c>
      <c r="AI12" s="14">
        <v>0.144518258305293</v>
      </c>
      <c r="AJ12" s="14">
        <v>7.7329914634495303E-2</v>
      </c>
      <c r="AK12" s="14"/>
      <c r="AL12" s="14">
        <v>4.1969018898473501E-2</v>
      </c>
      <c r="AM12" s="14">
        <v>3.5416471784543699E-2</v>
      </c>
      <c r="AN12" s="14">
        <v>6.4625466863292097E-2</v>
      </c>
      <c r="AO12" s="14">
        <v>0.140523511020793</v>
      </c>
      <c r="AP12" s="14">
        <v>6.5871183772465702E-2</v>
      </c>
      <c r="AQ12" s="14">
        <v>2.8604141010164098E-2</v>
      </c>
      <c r="AR12" s="14"/>
      <c r="AS12" s="14">
        <v>4.9822528835806797E-2</v>
      </c>
      <c r="AT12" s="14">
        <v>6.8919214063078604E-2</v>
      </c>
      <c r="AU12" s="14">
        <v>6.9417479257603304E-2</v>
      </c>
      <c r="AV12" s="14">
        <v>8.7573175370709494E-2</v>
      </c>
      <c r="AW12" s="14">
        <v>6.9941433594770994E-2</v>
      </c>
      <c r="AX12" s="14"/>
      <c r="AY12" s="14">
        <v>7.3219654989899893E-2</v>
      </c>
      <c r="AZ12" s="14">
        <v>6.4760909176120096E-2</v>
      </c>
      <c r="BA12" s="14">
        <v>6.5103283182181004E-2</v>
      </c>
      <c r="BB12" s="14">
        <v>8.4159621367367599E-2</v>
      </c>
      <c r="BC12" s="14">
        <v>3.1841419101873498E-2</v>
      </c>
      <c r="BD12" s="14"/>
      <c r="BE12" s="14">
        <v>4.6194963558214799E-2</v>
      </c>
      <c r="BF12" s="14">
        <v>6.8253054581048994E-2</v>
      </c>
      <c r="BG12" s="14">
        <v>6.9185230056071897E-2</v>
      </c>
      <c r="BH12" s="14">
        <v>6.3542415484118195E-2</v>
      </c>
      <c r="BI12" s="14">
        <v>3.8933278426957603E-2</v>
      </c>
      <c r="BJ12" s="14"/>
      <c r="BK12" s="14">
        <v>7.0171365368931607E-2</v>
      </c>
      <c r="BL12" s="14">
        <v>6.7855101595405698E-2</v>
      </c>
      <c r="BM12" s="14">
        <v>5.0813694260654699E-2</v>
      </c>
      <c r="BN12" s="14">
        <v>8.7897857561384796E-2</v>
      </c>
      <c r="BO12" s="14">
        <v>5.2982943478592101E-2</v>
      </c>
      <c r="BP12" s="14"/>
      <c r="BQ12" s="14">
        <v>0.108388970145139</v>
      </c>
      <c r="BR12" s="14">
        <v>4.7199753037464598E-2</v>
      </c>
      <c r="BS12" s="14"/>
      <c r="BT12" s="14">
        <v>6.5186070771198396E-2</v>
      </c>
      <c r="BU12" s="14">
        <v>6.5026138198176903E-2</v>
      </c>
      <c r="BV12" s="14"/>
      <c r="BW12" s="14">
        <v>5.4122244869475797E-2</v>
      </c>
      <c r="BX12" s="14">
        <v>6.8678185437075906E-2</v>
      </c>
      <c r="BY12" s="14"/>
      <c r="BZ12" s="14">
        <v>6.2877373151041596E-2</v>
      </c>
      <c r="CA12" s="14">
        <v>7.2683193674757895E-2</v>
      </c>
      <c r="CB12" s="14">
        <v>4.91399840941018E-2</v>
      </c>
    </row>
    <row r="13" spans="2:80" x14ac:dyDescent="0.35">
      <c r="B13" s="15" t="s">
        <v>389</v>
      </c>
      <c r="C13" s="14">
        <v>6.3411315098721097E-2</v>
      </c>
      <c r="D13" s="14">
        <v>7.1769428709315103E-2</v>
      </c>
      <c r="E13" s="14">
        <v>5.5334742159894701E-2</v>
      </c>
      <c r="F13" s="14"/>
      <c r="G13" s="14">
        <v>5.04616734863884E-2</v>
      </c>
      <c r="H13" s="14">
        <v>4.9218040157587503E-2</v>
      </c>
      <c r="I13" s="14">
        <v>4.0921761788445497E-2</v>
      </c>
      <c r="J13" s="14">
        <v>6.3167390886064295E-2</v>
      </c>
      <c r="K13" s="14">
        <v>5.1771086589317103E-2</v>
      </c>
      <c r="L13" s="14">
        <v>0.106325461995865</v>
      </c>
      <c r="M13" s="14"/>
      <c r="N13" s="14">
        <v>5.1055687073763803E-2</v>
      </c>
      <c r="O13" s="14">
        <v>6.97026225242008E-2</v>
      </c>
      <c r="P13" s="14">
        <v>7.1471248927628295E-2</v>
      </c>
      <c r="Q13" s="14">
        <v>5.9853855443326699E-2</v>
      </c>
      <c r="R13" s="14"/>
      <c r="S13" s="14">
        <v>8.89608160552018E-2</v>
      </c>
      <c r="T13" s="14">
        <v>5.69038048359162E-2</v>
      </c>
      <c r="U13" s="14">
        <v>6.0325825157561401E-2</v>
      </c>
      <c r="V13" s="14">
        <v>8.2894445943148196E-2</v>
      </c>
      <c r="W13" s="14">
        <v>4.2084051696873397E-2</v>
      </c>
      <c r="X13" s="14">
        <v>5.5393322439190602E-2</v>
      </c>
      <c r="Y13" s="14">
        <v>4.0808435369805898E-2</v>
      </c>
      <c r="Z13" s="14">
        <v>0.128263416866535</v>
      </c>
      <c r="AA13" s="14">
        <v>4.4488435909330201E-2</v>
      </c>
      <c r="AB13" s="14">
        <v>2.9934610371940201E-2</v>
      </c>
      <c r="AC13" s="14">
        <v>5.8666516997438301E-2</v>
      </c>
      <c r="AD13" s="14">
        <v>0.19229775711050401</v>
      </c>
      <c r="AE13" s="14"/>
      <c r="AF13" s="14">
        <v>4.7114005158564301E-2</v>
      </c>
      <c r="AG13" s="14">
        <v>1.7433398609232299E-2</v>
      </c>
      <c r="AH13" s="14">
        <v>3.03106059370855E-2</v>
      </c>
      <c r="AI13" s="14">
        <v>0.19353726037448701</v>
      </c>
      <c r="AJ13" s="14">
        <v>2.66519199386386E-2</v>
      </c>
      <c r="AK13" s="14"/>
      <c r="AL13" s="14">
        <v>1.72896643463459E-2</v>
      </c>
      <c r="AM13" s="14">
        <v>1.92331447498824E-2</v>
      </c>
      <c r="AN13" s="14">
        <v>1.2007093978833001E-2</v>
      </c>
      <c r="AO13" s="14">
        <v>0.14944692997668299</v>
      </c>
      <c r="AP13" s="14">
        <v>1.7867516024948401E-2</v>
      </c>
      <c r="AQ13" s="14">
        <v>4.78095537010952E-2</v>
      </c>
      <c r="AR13" s="14"/>
      <c r="AS13" s="14">
        <v>5.6323657288483597E-2</v>
      </c>
      <c r="AT13" s="14">
        <v>5.6206981243703699E-2</v>
      </c>
      <c r="AU13" s="14">
        <v>3.8286603354519097E-2</v>
      </c>
      <c r="AV13" s="14">
        <v>4.1927054348258302E-2</v>
      </c>
      <c r="AW13" s="14">
        <v>0.219578921438186</v>
      </c>
      <c r="AX13" s="14"/>
      <c r="AY13" s="14">
        <v>8.7477548372718705E-2</v>
      </c>
      <c r="AZ13" s="14">
        <v>5.22448045099232E-2</v>
      </c>
      <c r="BA13" s="14">
        <v>4.2123601095306398E-2</v>
      </c>
      <c r="BB13" s="14">
        <v>4.7571028516821899E-2</v>
      </c>
      <c r="BC13" s="14">
        <v>8.1042377907563606E-2</v>
      </c>
      <c r="BD13" s="14"/>
      <c r="BE13" s="14">
        <v>7.8082937821202694E-2</v>
      </c>
      <c r="BF13" s="14">
        <v>5.1992755255556002E-2</v>
      </c>
      <c r="BG13" s="14">
        <v>5.6695535359928301E-2</v>
      </c>
      <c r="BH13" s="14">
        <v>6.36255472819416E-2</v>
      </c>
      <c r="BI13" s="14">
        <v>0.187410797241089</v>
      </c>
      <c r="BJ13" s="14"/>
      <c r="BK13" s="14">
        <v>3.2836000450020497E-2</v>
      </c>
      <c r="BL13" s="14">
        <v>4.5743613191604103E-2</v>
      </c>
      <c r="BM13" s="14">
        <v>4.7345960868760702E-2</v>
      </c>
      <c r="BN13" s="14">
        <v>6.06955675413536E-2</v>
      </c>
      <c r="BO13" s="14">
        <v>0.112862205655805</v>
      </c>
      <c r="BP13" s="14"/>
      <c r="BQ13" s="14">
        <v>0.115994282981482</v>
      </c>
      <c r="BR13" s="14">
        <v>4.1733068715941103E-2</v>
      </c>
      <c r="BS13" s="14"/>
      <c r="BT13" s="14">
        <v>1.6135340829263101E-2</v>
      </c>
      <c r="BU13" s="14">
        <v>7.7094472904723904E-2</v>
      </c>
      <c r="BV13" s="14"/>
      <c r="BW13" s="14">
        <v>1.25277933260624E-2</v>
      </c>
      <c r="BX13" s="14">
        <v>8.0230861592512998E-2</v>
      </c>
      <c r="BY13" s="14"/>
      <c r="BZ13" s="14">
        <v>7.6778648276899397E-2</v>
      </c>
      <c r="CA13" s="14">
        <v>4.1364567170629703E-2</v>
      </c>
      <c r="CB13" s="14">
        <v>3.1895719046571597E-2</v>
      </c>
    </row>
    <row r="14" spans="2:80" x14ac:dyDescent="0.35">
      <c r="B14" s="15" t="s">
        <v>167</v>
      </c>
      <c r="C14" s="20">
        <v>2.5396275311295399E-2</v>
      </c>
      <c r="D14" s="20">
        <v>1.8231484587181299E-2</v>
      </c>
      <c r="E14" s="20">
        <v>3.0609584601824998E-2</v>
      </c>
      <c r="F14" s="20"/>
      <c r="G14" s="20">
        <v>2.81820019867411E-2</v>
      </c>
      <c r="H14" s="20">
        <v>4.56160119317819E-2</v>
      </c>
      <c r="I14" s="20">
        <v>3.1729832202728701E-2</v>
      </c>
      <c r="J14" s="20">
        <v>1.9278353370245901E-2</v>
      </c>
      <c r="K14" s="20">
        <v>2.7610061621630599E-2</v>
      </c>
      <c r="L14" s="20">
        <v>5.0622508049248498E-3</v>
      </c>
      <c r="M14" s="20"/>
      <c r="N14" s="20">
        <v>2.91254716321078E-2</v>
      </c>
      <c r="O14" s="20">
        <v>1.48817609013584E-2</v>
      </c>
      <c r="P14" s="20">
        <v>1.6912272544190102E-2</v>
      </c>
      <c r="Q14" s="20">
        <v>4.0920985603409801E-2</v>
      </c>
      <c r="R14" s="20"/>
      <c r="S14" s="20">
        <v>3.0828083831956898E-2</v>
      </c>
      <c r="T14" s="20">
        <v>1.6860734372796799E-2</v>
      </c>
      <c r="U14" s="20">
        <v>1.2463510320458801E-2</v>
      </c>
      <c r="V14" s="20">
        <v>2.3005777355794899E-2</v>
      </c>
      <c r="W14" s="20">
        <v>5.3827070116680101E-2</v>
      </c>
      <c r="X14" s="20">
        <v>2.0753485320774302E-2</v>
      </c>
      <c r="Y14" s="20">
        <v>3.05709421980709E-2</v>
      </c>
      <c r="Z14" s="20">
        <v>0</v>
      </c>
      <c r="AA14" s="20">
        <v>4.2962218422057802E-2</v>
      </c>
      <c r="AB14" s="20">
        <v>0</v>
      </c>
      <c r="AC14" s="20">
        <v>3.4815784354777703E-2</v>
      </c>
      <c r="AD14" s="20">
        <v>4.3634708902213201E-2</v>
      </c>
      <c r="AE14" s="20"/>
      <c r="AF14" s="20">
        <v>1.8642338036352998E-2</v>
      </c>
      <c r="AG14" s="20">
        <v>2.15604395618989E-2</v>
      </c>
      <c r="AH14" s="20">
        <v>2.05927567861099E-2</v>
      </c>
      <c r="AI14" s="20">
        <v>0</v>
      </c>
      <c r="AJ14" s="20">
        <v>5.1572464648344897E-2</v>
      </c>
      <c r="AK14" s="20"/>
      <c r="AL14" s="20">
        <v>2.74633283345752E-2</v>
      </c>
      <c r="AM14" s="20">
        <v>1.3376575721144901E-2</v>
      </c>
      <c r="AN14" s="20">
        <v>1.22801050525845E-2</v>
      </c>
      <c r="AO14" s="20">
        <v>1.79836381114678E-2</v>
      </c>
      <c r="AP14" s="20">
        <v>4.0147963603397702E-2</v>
      </c>
      <c r="AQ14" s="20">
        <v>3.5626035476323502E-2</v>
      </c>
      <c r="AR14" s="20"/>
      <c r="AS14" s="20">
        <v>3.33972325899691E-2</v>
      </c>
      <c r="AT14" s="20">
        <v>2.3554675282056799E-2</v>
      </c>
      <c r="AU14" s="20">
        <v>1.16717793333425E-2</v>
      </c>
      <c r="AV14" s="20">
        <v>4.9417554189958302E-2</v>
      </c>
      <c r="AW14" s="20">
        <v>0</v>
      </c>
      <c r="AX14" s="20"/>
      <c r="AY14" s="20">
        <v>1.3402671612626101E-2</v>
      </c>
      <c r="AZ14" s="20">
        <v>1.0366900549590699E-2</v>
      </c>
      <c r="BA14" s="20">
        <v>3.3532172617906801E-2</v>
      </c>
      <c r="BB14" s="20">
        <v>1.7134472585610499E-2</v>
      </c>
      <c r="BC14" s="20">
        <v>4.6159654287239803E-2</v>
      </c>
      <c r="BD14" s="20"/>
      <c r="BE14" s="20">
        <v>3.5584960593162997E-2</v>
      </c>
      <c r="BF14" s="20">
        <v>1.43342296941344E-2</v>
      </c>
      <c r="BG14" s="20">
        <v>2.98283751826929E-2</v>
      </c>
      <c r="BH14" s="20">
        <v>2.34477468342544E-2</v>
      </c>
      <c r="BI14" s="20">
        <v>8.2528635856278898E-2</v>
      </c>
      <c r="BJ14" s="20"/>
      <c r="BK14" s="20">
        <v>1.6530625930695101E-2</v>
      </c>
      <c r="BL14" s="20">
        <v>3.7060438827669302E-2</v>
      </c>
      <c r="BM14" s="20">
        <v>2.9690515951458499E-2</v>
      </c>
      <c r="BN14" s="20">
        <v>2.51032128065336E-2</v>
      </c>
      <c r="BO14" s="20">
        <v>1.8844585082469799E-2</v>
      </c>
      <c r="BP14" s="20"/>
      <c r="BQ14" s="20">
        <v>2.3378272640097199E-2</v>
      </c>
      <c r="BR14" s="20">
        <v>2.6228232138169199E-2</v>
      </c>
      <c r="BS14" s="20"/>
      <c r="BT14" s="20">
        <v>2.63459174505562E-2</v>
      </c>
      <c r="BU14" s="20">
        <v>2.5121418929136701E-2</v>
      </c>
      <c r="BV14" s="20"/>
      <c r="BW14" s="20">
        <v>1.8657773883472999E-2</v>
      </c>
      <c r="BX14" s="20">
        <v>2.7623686742644999E-2</v>
      </c>
      <c r="BY14" s="20"/>
      <c r="BZ14" s="20">
        <v>2.4098600111136199E-2</v>
      </c>
      <c r="CA14" s="20">
        <v>2.9384497991146001E-2</v>
      </c>
      <c r="CB14" s="20">
        <v>1.8763904351286501E-2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403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43.5" x14ac:dyDescent="0.35">
      <c r="B9" s="15" t="s">
        <v>399</v>
      </c>
      <c r="C9" s="14">
        <v>0.21930757049138</v>
      </c>
      <c r="D9" s="14">
        <v>0.28515056507288999</v>
      </c>
      <c r="E9" s="14">
        <v>0.155344047776031</v>
      </c>
      <c r="F9" s="14"/>
      <c r="G9" s="14">
        <v>0.23893665632566599</v>
      </c>
      <c r="H9" s="14">
        <v>0.294448019583051</v>
      </c>
      <c r="I9" s="14">
        <v>0.214280169186258</v>
      </c>
      <c r="J9" s="14">
        <v>0.233037674812482</v>
      </c>
      <c r="K9" s="14">
        <v>0.177740200644039</v>
      </c>
      <c r="L9" s="14">
        <v>0.16582395481955201</v>
      </c>
      <c r="M9" s="14"/>
      <c r="N9" s="14">
        <v>0.31637221829138201</v>
      </c>
      <c r="O9" s="14">
        <v>0.21604631574981401</v>
      </c>
      <c r="P9" s="14">
        <v>0.193031321022922</v>
      </c>
      <c r="Q9" s="14">
        <v>0.14350393294813801</v>
      </c>
      <c r="R9" s="14"/>
      <c r="S9" s="14">
        <v>0.29556048580696498</v>
      </c>
      <c r="T9" s="14">
        <v>0.211071305791453</v>
      </c>
      <c r="U9" s="14">
        <v>0.195257080687745</v>
      </c>
      <c r="V9" s="14">
        <v>0.21347441891472799</v>
      </c>
      <c r="W9" s="14">
        <v>0.25621021899728202</v>
      </c>
      <c r="X9" s="14">
        <v>0.22277647179892701</v>
      </c>
      <c r="Y9" s="14">
        <v>0.20291591329181699</v>
      </c>
      <c r="Z9" s="14">
        <v>0.151683657488804</v>
      </c>
      <c r="AA9" s="14">
        <v>0.19161856807935401</v>
      </c>
      <c r="AB9" s="14">
        <v>0.22230453302808501</v>
      </c>
      <c r="AC9" s="14">
        <v>0.168979549056821</v>
      </c>
      <c r="AD9" s="14">
        <v>0.19399199809239601</v>
      </c>
      <c r="AE9" s="14"/>
      <c r="AF9" s="14">
        <v>0.24642464966007999</v>
      </c>
      <c r="AG9" s="14">
        <v>0.24740196322774</v>
      </c>
      <c r="AH9" s="14">
        <v>0.25976062952040702</v>
      </c>
      <c r="AI9" s="14">
        <v>0.169594136003834</v>
      </c>
      <c r="AJ9" s="14">
        <v>0.20087829105195301</v>
      </c>
      <c r="AK9" s="14"/>
      <c r="AL9" s="14">
        <v>0.27864294132545497</v>
      </c>
      <c r="AM9" s="14">
        <v>0.24581963868374401</v>
      </c>
      <c r="AN9" s="14">
        <v>0.24802441881919801</v>
      </c>
      <c r="AO9" s="14">
        <v>0.194560351826153</v>
      </c>
      <c r="AP9" s="14">
        <v>0.24360381793493999</v>
      </c>
      <c r="AQ9" s="14">
        <v>0.15223426272344501</v>
      </c>
      <c r="AR9" s="14"/>
      <c r="AS9" s="14">
        <v>0.12619396991584</v>
      </c>
      <c r="AT9" s="14">
        <v>0.188498236445652</v>
      </c>
      <c r="AU9" s="14">
        <v>0.29505328028206601</v>
      </c>
      <c r="AV9" s="14">
        <v>0.33317581115577699</v>
      </c>
      <c r="AW9" s="14">
        <v>0.45054223050988801</v>
      </c>
      <c r="AX9" s="14"/>
      <c r="AY9" s="14">
        <v>0.30148638445015902</v>
      </c>
      <c r="AZ9" s="14">
        <v>0.21439071976642299</v>
      </c>
      <c r="BA9" s="14">
        <v>0.190688286139095</v>
      </c>
      <c r="BB9" s="14">
        <v>0.19967227311323901</v>
      </c>
      <c r="BC9" s="14">
        <v>0.162063563705835</v>
      </c>
      <c r="BD9" s="14"/>
      <c r="BE9" s="14">
        <v>0.403316759861862</v>
      </c>
      <c r="BF9" s="14">
        <v>0.246744049230118</v>
      </c>
      <c r="BG9" s="14">
        <v>0.19354128406232701</v>
      </c>
      <c r="BH9" s="14">
        <v>0.146565882924069</v>
      </c>
      <c r="BI9" s="14">
        <v>0.188671523234929</v>
      </c>
      <c r="BJ9" s="14"/>
      <c r="BK9" s="14">
        <v>0.34401499135222602</v>
      </c>
      <c r="BL9" s="14">
        <v>0.19284124391126301</v>
      </c>
      <c r="BM9" s="14">
        <v>0.18071523961345301</v>
      </c>
      <c r="BN9" s="14">
        <v>0.215176147775892</v>
      </c>
      <c r="BO9" s="14">
        <v>0.183382315870361</v>
      </c>
      <c r="BP9" s="14"/>
      <c r="BQ9" s="14">
        <v>0.20651993408165101</v>
      </c>
      <c r="BR9" s="14">
        <v>0.22464091254566501</v>
      </c>
      <c r="BS9" s="14"/>
      <c r="BT9" s="14">
        <v>0.25851775518789799</v>
      </c>
      <c r="BU9" s="14">
        <v>0.207260056621523</v>
      </c>
      <c r="BV9" s="14"/>
      <c r="BW9" s="14">
        <v>0.29242497655605298</v>
      </c>
      <c r="BX9" s="14">
        <v>0.19373574038547101</v>
      </c>
      <c r="BY9" s="14"/>
      <c r="BZ9" s="14">
        <v>0.19284051845890099</v>
      </c>
      <c r="CA9" s="14">
        <v>0.28468355868701301</v>
      </c>
      <c r="CB9" s="14">
        <v>0.16071594164257599</v>
      </c>
    </row>
    <row r="10" spans="2:80" ht="43.5" x14ac:dyDescent="0.35">
      <c r="B10" s="15" t="s">
        <v>400</v>
      </c>
      <c r="C10" s="14">
        <v>0.37384226553946298</v>
      </c>
      <c r="D10" s="14">
        <v>0.39178221272970898</v>
      </c>
      <c r="E10" s="14">
        <v>0.35579854184432103</v>
      </c>
      <c r="F10" s="14"/>
      <c r="G10" s="14">
        <v>0.31848382080382398</v>
      </c>
      <c r="H10" s="14">
        <v>0.36702451352722398</v>
      </c>
      <c r="I10" s="14">
        <v>0.35416527224356598</v>
      </c>
      <c r="J10" s="14">
        <v>0.38255816696759998</v>
      </c>
      <c r="K10" s="14">
        <v>0.36116117961434402</v>
      </c>
      <c r="L10" s="14">
        <v>0.43350574602477199</v>
      </c>
      <c r="M10" s="14"/>
      <c r="N10" s="14">
        <v>0.436232362719567</v>
      </c>
      <c r="O10" s="14">
        <v>0.40770710080326</v>
      </c>
      <c r="P10" s="14">
        <v>0.34793723493102102</v>
      </c>
      <c r="Q10" s="14">
        <v>0.29587215193227601</v>
      </c>
      <c r="R10" s="14"/>
      <c r="S10" s="14">
        <v>0.372832498745714</v>
      </c>
      <c r="T10" s="14">
        <v>0.35827310108614302</v>
      </c>
      <c r="U10" s="14">
        <v>0.42511772345443999</v>
      </c>
      <c r="V10" s="14">
        <v>0.35119505165479997</v>
      </c>
      <c r="W10" s="14">
        <v>0.33924391714117602</v>
      </c>
      <c r="X10" s="14">
        <v>0.33227898773847198</v>
      </c>
      <c r="Y10" s="14">
        <v>0.38359591843978003</v>
      </c>
      <c r="Z10" s="14">
        <v>0.49249590750391298</v>
      </c>
      <c r="AA10" s="14">
        <v>0.37497285723757001</v>
      </c>
      <c r="AB10" s="14">
        <v>0.383488617255975</v>
      </c>
      <c r="AC10" s="14">
        <v>0.34997795048793401</v>
      </c>
      <c r="AD10" s="14">
        <v>0.40488283443330297</v>
      </c>
      <c r="AE10" s="14"/>
      <c r="AF10" s="14">
        <v>0.382422144658073</v>
      </c>
      <c r="AG10" s="14">
        <v>0.40349330739909001</v>
      </c>
      <c r="AH10" s="14">
        <v>0.42812722103290801</v>
      </c>
      <c r="AI10" s="14">
        <v>0.41049124649615698</v>
      </c>
      <c r="AJ10" s="14">
        <v>0.41629933626388099</v>
      </c>
      <c r="AK10" s="14"/>
      <c r="AL10" s="14">
        <v>0.40904792788253302</v>
      </c>
      <c r="AM10" s="14">
        <v>0.37745625680200101</v>
      </c>
      <c r="AN10" s="14">
        <v>0.40389392247691502</v>
      </c>
      <c r="AO10" s="14">
        <v>0.38966249469472902</v>
      </c>
      <c r="AP10" s="14">
        <v>0.38310139221594702</v>
      </c>
      <c r="AQ10" s="14">
        <v>0.34289799325301901</v>
      </c>
      <c r="AR10" s="14"/>
      <c r="AS10" s="14">
        <v>0.32250644320296401</v>
      </c>
      <c r="AT10" s="14">
        <v>0.38323965931188803</v>
      </c>
      <c r="AU10" s="14">
        <v>0.40588372829108099</v>
      </c>
      <c r="AV10" s="14">
        <v>0.43019532146990802</v>
      </c>
      <c r="AW10" s="14">
        <v>0.33574985097112803</v>
      </c>
      <c r="AX10" s="14"/>
      <c r="AY10" s="14">
        <v>0.42429207033031302</v>
      </c>
      <c r="AZ10" s="14">
        <v>0.43825131780798599</v>
      </c>
      <c r="BA10" s="14">
        <v>0.35408567155773002</v>
      </c>
      <c r="BB10" s="14">
        <v>0.342507622991018</v>
      </c>
      <c r="BC10" s="14">
        <v>0.25574948096406303</v>
      </c>
      <c r="BD10" s="14"/>
      <c r="BE10" s="14">
        <v>0.34047194193206898</v>
      </c>
      <c r="BF10" s="14">
        <v>0.43544138850146702</v>
      </c>
      <c r="BG10" s="14">
        <v>0.361300310444999</v>
      </c>
      <c r="BH10" s="14">
        <v>0.30791801076234998</v>
      </c>
      <c r="BI10" s="14">
        <v>0.23131722556529599</v>
      </c>
      <c r="BJ10" s="14"/>
      <c r="BK10" s="14">
        <v>0.39127328748847601</v>
      </c>
      <c r="BL10" s="14">
        <v>0.41313303896387998</v>
      </c>
      <c r="BM10" s="14">
        <v>0.34958980391897199</v>
      </c>
      <c r="BN10" s="14">
        <v>0.38169267239522398</v>
      </c>
      <c r="BO10" s="14">
        <v>0.34485221333899602</v>
      </c>
      <c r="BP10" s="14"/>
      <c r="BQ10" s="14">
        <v>0.405447163275796</v>
      </c>
      <c r="BR10" s="14">
        <v>0.36066080457062299</v>
      </c>
      <c r="BS10" s="14"/>
      <c r="BT10" s="14">
        <v>0.405201777095403</v>
      </c>
      <c r="BU10" s="14">
        <v>0.36420690795708399</v>
      </c>
      <c r="BV10" s="14"/>
      <c r="BW10" s="14">
        <v>0.41427106865730001</v>
      </c>
      <c r="BX10" s="14">
        <v>0.35970283499401801</v>
      </c>
      <c r="BY10" s="14"/>
      <c r="BZ10" s="14">
        <v>0.35791117830682001</v>
      </c>
      <c r="CA10" s="14">
        <v>0.39904982172023201</v>
      </c>
      <c r="CB10" s="14">
        <v>0.42254453794408597</v>
      </c>
    </row>
    <row r="11" spans="2:80" ht="43.5" x14ac:dyDescent="0.35">
      <c r="B11" s="15" t="s">
        <v>401</v>
      </c>
      <c r="C11" s="14">
        <v>0.29657002415490202</v>
      </c>
      <c r="D11" s="14">
        <v>0.22455765767719599</v>
      </c>
      <c r="E11" s="14">
        <v>0.36734012537376398</v>
      </c>
      <c r="F11" s="14"/>
      <c r="G11" s="14">
        <v>0.27073416272335599</v>
      </c>
      <c r="H11" s="14">
        <v>0.220297927824229</v>
      </c>
      <c r="I11" s="14">
        <v>0.29803214022684699</v>
      </c>
      <c r="J11" s="14">
        <v>0.29660511548700902</v>
      </c>
      <c r="K11" s="14">
        <v>0.35559844235473398</v>
      </c>
      <c r="L11" s="14">
        <v>0.33511726452608598</v>
      </c>
      <c r="M11" s="14"/>
      <c r="N11" s="14">
        <v>0.195967632054033</v>
      </c>
      <c r="O11" s="14">
        <v>0.282384618406123</v>
      </c>
      <c r="P11" s="14">
        <v>0.32917485130726698</v>
      </c>
      <c r="Q11" s="14">
        <v>0.38669815574342498</v>
      </c>
      <c r="R11" s="14"/>
      <c r="S11" s="14">
        <v>0.220421132386836</v>
      </c>
      <c r="T11" s="14">
        <v>0.31071067167910998</v>
      </c>
      <c r="U11" s="14">
        <v>0.29797451650342799</v>
      </c>
      <c r="V11" s="14">
        <v>0.35811340062733998</v>
      </c>
      <c r="W11" s="14">
        <v>0.22899992980152201</v>
      </c>
      <c r="X11" s="14">
        <v>0.32523246485208601</v>
      </c>
      <c r="Y11" s="14">
        <v>0.31386339256405799</v>
      </c>
      <c r="Z11" s="14">
        <v>0.26983047993980702</v>
      </c>
      <c r="AA11" s="14">
        <v>0.31301512691338801</v>
      </c>
      <c r="AB11" s="14">
        <v>0.29746613810732497</v>
      </c>
      <c r="AC11" s="14">
        <v>0.35935806800620801</v>
      </c>
      <c r="AD11" s="14">
        <v>0.29690841390995798</v>
      </c>
      <c r="AE11" s="14"/>
      <c r="AF11" s="14">
        <v>0.282368455086207</v>
      </c>
      <c r="AG11" s="14">
        <v>0.25347869177931898</v>
      </c>
      <c r="AH11" s="14">
        <v>0.25604681764628101</v>
      </c>
      <c r="AI11" s="14">
        <v>0.31092853395280901</v>
      </c>
      <c r="AJ11" s="14">
        <v>0.274961979773298</v>
      </c>
      <c r="AK11" s="14"/>
      <c r="AL11" s="14">
        <v>0.21563419789899699</v>
      </c>
      <c r="AM11" s="14">
        <v>0.29393768950119797</v>
      </c>
      <c r="AN11" s="14">
        <v>0.28764863960301201</v>
      </c>
      <c r="AO11" s="14">
        <v>0.31742417089831598</v>
      </c>
      <c r="AP11" s="14">
        <v>0.26775484786500697</v>
      </c>
      <c r="AQ11" s="14">
        <v>0.35593095271676001</v>
      </c>
      <c r="AR11" s="14"/>
      <c r="AS11" s="14">
        <v>0.391901325090599</v>
      </c>
      <c r="AT11" s="14">
        <v>0.31180597161026302</v>
      </c>
      <c r="AU11" s="14">
        <v>0.22692828433873299</v>
      </c>
      <c r="AV11" s="14">
        <v>0.160784768127226</v>
      </c>
      <c r="AW11" s="14">
        <v>0.19195348346875801</v>
      </c>
      <c r="AX11" s="14"/>
      <c r="AY11" s="14">
        <v>0.221024011798787</v>
      </c>
      <c r="AZ11" s="14">
        <v>0.26776753391317498</v>
      </c>
      <c r="BA11" s="14">
        <v>0.33364871944410301</v>
      </c>
      <c r="BB11" s="14">
        <v>0.31568474964986398</v>
      </c>
      <c r="BC11" s="14">
        <v>0.40958960566952102</v>
      </c>
      <c r="BD11" s="14"/>
      <c r="BE11" s="14">
        <v>0.16225442819664099</v>
      </c>
      <c r="BF11" s="14">
        <v>0.24947133419279599</v>
      </c>
      <c r="BG11" s="14">
        <v>0.32920034898794998</v>
      </c>
      <c r="BH11" s="14">
        <v>0.38318101915693298</v>
      </c>
      <c r="BI11" s="14">
        <v>0.31927601252620103</v>
      </c>
      <c r="BJ11" s="14"/>
      <c r="BK11" s="14">
        <v>0.18474458180456499</v>
      </c>
      <c r="BL11" s="14">
        <v>0.262118435893403</v>
      </c>
      <c r="BM11" s="14">
        <v>0.36905197645756399</v>
      </c>
      <c r="BN11" s="14">
        <v>0.30358478119267801</v>
      </c>
      <c r="BO11" s="14">
        <v>0.33647471890945402</v>
      </c>
      <c r="BP11" s="14"/>
      <c r="BQ11" s="14">
        <v>0.30702183951151102</v>
      </c>
      <c r="BR11" s="14">
        <v>0.29221088345063401</v>
      </c>
      <c r="BS11" s="14"/>
      <c r="BT11" s="14">
        <v>0.25061153959724702</v>
      </c>
      <c r="BU11" s="14">
        <v>0.31069098493158198</v>
      </c>
      <c r="BV11" s="14"/>
      <c r="BW11" s="14">
        <v>0.21201905184572101</v>
      </c>
      <c r="BX11" s="14">
        <v>0.32614059039281401</v>
      </c>
      <c r="BY11" s="14"/>
      <c r="BZ11" s="14">
        <v>0.336857740613353</v>
      </c>
      <c r="CA11" s="14">
        <v>0.21624577489587801</v>
      </c>
      <c r="CB11" s="14">
        <v>0.27182754154739203</v>
      </c>
    </row>
    <row r="12" spans="2:80" ht="29" x14ac:dyDescent="0.35">
      <c r="B12" s="15" t="s">
        <v>402</v>
      </c>
      <c r="C12" s="14">
        <v>7.6879733836350703E-2</v>
      </c>
      <c r="D12" s="14">
        <v>6.7747047316896195E-2</v>
      </c>
      <c r="E12" s="14">
        <v>8.6081567848895299E-2</v>
      </c>
      <c r="F12" s="14"/>
      <c r="G12" s="14">
        <v>0.12533159593144999</v>
      </c>
      <c r="H12" s="14">
        <v>7.2407131116071499E-2</v>
      </c>
      <c r="I12" s="14">
        <v>9.1136151688323105E-2</v>
      </c>
      <c r="J12" s="14">
        <v>6.4398688085026398E-2</v>
      </c>
      <c r="K12" s="14">
        <v>7.3251155778013194E-2</v>
      </c>
      <c r="L12" s="14">
        <v>4.9395176165817199E-2</v>
      </c>
      <c r="M12" s="14"/>
      <c r="N12" s="14">
        <v>3.6755223383362297E-2</v>
      </c>
      <c r="O12" s="14">
        <v>6.0419363077350602E-2</v>
      </c>
      <c r="P12" s="14">
        <v>9.2648172449035601E-2</v>
      </c>
      <c r="Q12" s="14">
        <v>0.123276016409175</v>
      </c>
      <c r="R12" s="14"/>
      <c r="S12" s="14">
        <v>8.2658110256273398E-2</v>
      </c>
      <c r="T12" s="14">
        <v>8.8204676336200202E-2</v>
      </c>
      <c r="U12" s="14">
        <v>5.6587800524339697E-2</v>
      </c>
      <c r="V12" s="14">
        <v>3.7420123183966099E-2</v>
      </c>
      <c r="W12" s="14">
        <v>0.133164665524174</v>
      </c>
      <c r="X12" s="14">
        <v>6.3430629617317005E-2</v>
      </c>
      <c r="Y12" s="14">
        <v>6.8045658556841804E-2</v>
      </c>
      <c r="Z12" s="14">
        <v>6.0415738592883503E-2</v>
      </c>
      <c r="AA12" s="14">
        <v>8.51035729912622E-2</v>
      </c>
      <c r="AB12" s="14">
        <v>8.24537799592234E-2</v>
      </c>
      <c r="AC12" s="14">
        <v>9.7147790404057702E-2</v>
      </c>
      <c r="AD12" s="14">
        <v>4.70327982676483E-2</v>
      </c>
      <c r="AE12" s="14"/>
      <c r="AF12" s="14">
        <v>5.8421968033748703E-2</v>
      </c>
      <c r="AG12" s="14">
        <v>7.3372391618718905E-2</v>
      </c>
      <c r="AH12" s="14">
        <v>4.5882466374977997E-2</v>
      </c>
      <c r="AI12" s="14">
        <v>7.3377164855515695E-2</v>
      </c>
      <c r="AJ12" s="14">
        <v>8.1973438764549794E-2</v>
      </c>
      <c r="AK12" s="14"/>
      <c r="AL12" s="14">
        <v>7.3094093341947705E-2</v>
      </c>
      <c r="AM12" s="14">
        <v>6.6587673495406605E-2</v>
      </c>
      <c r="AN12" s="14">
        <v>4.3141667849501401E-2</v>
      </c>
      <c r="AO12" s="14">
        <v>7.0821950933774497E-2</v>
      </c>
      <c r="AP12" s="14">
        <v>7.3711381073232801E-2</v>
      </c>
      <c r="AQ12" s="14">
        <v>8.3262007492577797E-2</v>
      </c>
      <c r="AR12" s="14"/>
      <c r="AS12" s="14">
        <v>0.117282630718541</v>
      </c>
      <c r="AT12" s="14">
        <v>7.8848663985640999E-2</v>
      </c>
      <c r="AU12" s="14">
        <v>4.6236457751825E-2</v>
      </c>
      <c r="AV12" s="14">
        <v>4.9766836479242099E-2</v>
      </c>
      <c r="AW12" s="14">
        <v>2.17544350502261E-2</v>
      </c>
      <c r="AX12" s="14"/>
      <c r="AY12" s="14">
        <v>3.9951317801045001E-2</v>
      </c>
      <c r="AZ12" s="14">
        <v>5.5286445190624298E-2</v>
      </c>
      <c r="BA12" s="14">
        <v>8.0204874759517097E-2</v>
      </c>
      <c r="BB12" s="14">
        <v>0.10905350704566601</v>
      </c>
      <c r="BC12" s="14">
        <v>0.122823952840139</v>
      </c>
      <c r="BD12" s="14"/>
      <c r="BE12" s="14">
        <v>6.9407750273326199E-2</v>
      </c>
      <c r="BF12" s="14">
        <v>4.5840278746191898E-2</v>
      </c>
      <c r="BG12" s="14">
        <v>8.0830704723380303E-2</v>
      </c>
      <c r="BH12" s="14">
        <v>0.116704668421312</v>
      </c>
      <c r="BI12" s="14">
        <v>0.17914061278660401</v>
      </c>
      <c r="BJ12" s="14"/>
      <c r="BK12" s="14">
        <v>5.3037835202019601E-2</v>
      </c>
      <c r="BL12" s="14">
        <v>7.9764524594171202E-2</v>
      </c>
      <c r="BM12" s="14">
        <v>7.2972950800389805E-2</v>
      </c>
      <c r="BN12" s="14">
        <v>8.1214841795981499E-2</v>
      </c>
      <c r="BO12" s="14">
        <v>9.3005368886774506E-2</v>
      </c>
      <c r="BP12" s="14"/>
      <c r="BQ12" s="14">
        <v>5.3691627962558899E-2</v>
      </c>
      <c r="BR12" s="14">
        <v>8.65508017533132E-2</v>
      </c>
      <c r="BS12" s="14"/>
      <c r="BT12" s="14">
        <v>5.7139571733900302E-2</v>
      </c>
      <c r="BU12" s="14">
        <v>8.2944991589232395E-2</v>
      </c>
      <c r="BV12" s="14"/>
      <c r="BW12" s="14">
        <v>6.0114704893111201E-2</v>
      </c>
      <c r="BX12" s="14">
        <v>8.2743077394763498E-2</v>
      </c>
      <c r="BY12" s="14"/>
      <c r="BZ12" s="14">
        <v>8.2558643711207205E-2</v>
      </c>
      <c r="CA12" s="14">
        <v>5.9636486716239001E-2</v>
      </c>
      <c r="CB12" s="14">
        <v>0.108543613204013</v>
      </c>
    </row>
    <row r="13" spans="2:80" x14ac:dyDescent="0.35">
      <c r="B13" s="15" t="s">
        <v>167</v>
      </c>
      <c r="C13" s="20">
        <v>3.3400405977904599E-2</v>
      </c>
      <c r="D13" s="20">
        <v>3.0762517203308599E-2</v>
      </c>
      <c r="E13" s="20">
        <v>3.54357171569884E-2</v>
      </c>
      <c r="F13" s="20"/>
      <c r="G13" s="20">
        <v>4.65137642157041E-2</v>
      </c>
      <c r="H13" s="20">
        <v>4.5822407949423903E-2</v>
      </c>
      <c r="I13" s="20">
        <v>4.2386266655005403E-2</v>
      </c>
      <c r="J13" s="20">
        <v>2.3400354647882499E-2</v>
      </c>
      <c r="K13" s="20">
        <v>3.2249021608870297E-2</v>
      </c>
      <c r="L13" s="20">
        <v>1.6157858463772701E-2</v>
      </c>
      <c r="M13" s="20"/>
      <c r="N13" s="20">
        <v>1.4672563551656101E-2</v>
      </c>
      <c r="O13" s="20">
        <v>3.3442601963452098E-2</v>
      </c>
      <c r="P13" s="20">
        <v>3.7208420289755198E-2</v>
      </c>
      <c r="Q13" s="20">
        <v>5.06497429669861E-2</v>
      </c>
      <c r="R13" s="20"/>
      <c r="S13" s="20">
        <v>2.85277728042116E-2</v>
      </c>
      <c r="T13" s="20">
        <v>3.1740245107093799E-2</v>
      </c>
      <c r="U13" s="20">
        <v>2.5062878830047899E-2</v>
      </c>
      <c r="V13" s="20">
        <v>3.9797005619165299E-2</v>
      </c>
      <c r="W13" s="20">
        <v>4.2381268535846901E-2</v>
      </c>
      <c r="X13" s="20">
        <v>5.6281445993198398E-2</v>
      </c>
      <c r="Y13" s="20">
        <v>3.1579117147503201E-2</v>
      </c>
      <c r="Z13" s="20">
        <v>2.55742164745923E-2</v>
      </c>
      <c r="AA13" s="20">
        <v>3.5289874778426003E-2</v>
      </c>
      <c r="AB13" s="20">
        <v>1.42869316493916E-2</v>
      </c>
      <c r="AC13" s="20">
        <v>2.4536642044979198E-2</v>
      </c>
      <c r="AD13" s="20">
        <v>5.7183955296694997E-2</v>
      </c>
      <c r="AE13" s="20"/>
      <c r="AF13" s="20">
        <v>3.03627825618915E-2</v>
      </c>
      <c r="AG13" s="20">
        <v>2.2253645975132599E-2</v>
      </c>
      <c r="AH13" s="20">
        <v>1.01828654254261E-2</v>
      </c>
      <c r="AI13" s="20">
        <v>3.5608918691684303E-2</v>
      </c>
      <c r="AJ13" s="20">
        <v>2.5886954146318E-2</v>
      </c>
      <c r="AK13" s="20"/>
      <c r="AL13" s="20">
        <v>2.3580839551067601E-2</v>
      </c>
      <c r="AM13" s="20">
        <v>1.61987415176503E-2</v>
      </c>
      <c r="AN13" s="20">
        <v>1.7291351251372902E-2</v>
      </c>
      <c r="AO13" s="20">
        <v>2.7531031647027401E-2</v>
      </c>
      <c r="AP13" s="20">
        <v>3.1828560910873001E-2</v>
      </c>
      <c r="AQ13" s="20">
        <v>6.5674783814198195E-2</v>
      </c>
      <c r="AR13" s="20"/>
      <c r="AS13" s="20">
        <v>4.2115631072056202E-2</v>
      </c>
      <c r="AT13" s="20">
        <v>3.7607468646555703E-2</v>
      </c>
      <c r="AU13" s="20">
        <v>2.5898249336294199E-2</v>
      </c>
      <c r="AV13" s="20">
        <v>2.6077262767847501E-2</v>
      </c>
      <c r="AW13" s="20">
        <v>0</v>
      </c>
      <c r="AX13" s="20"/>
      <c r="AY13" s="20">
        <v>1.3246215619696401E-2</v>
      </c>
      <c r="AZ13" s="20">
        <v>2.4303983321792798E-2</v>
      </c>
      <c r="BA13" s="20">
        <v>4.1372448099554399E-2</v>
      </c>
      <c r="BB13" s="20">
        <v>3.30818472002119E-2</v>
      </c>
      <c r="BC13" s="20">
        <v>4.9773396820443003E-2</v>
      </c>
      <c r="BD13" s="20"/>
      <c r="BE13" s="20">
        <v>2.45491197361015E-2</v>
      </c>
      <c r="BF13" s="20">
        <v>2.2502949329427101E-2</v>
      </c>
      <c r="BG13" s="20">
        <v>3.51273517813427E-2</v>
      </c>
      <c r="BH13" s="20">
        <v>4.5630418735336901E-2</v>
      </c>
      <c r="BI13" s="20">
        <v>8.1594625886970196E-2</v>
      </c>
      <c r="BJ13" s="20"/>
      <c r="BK13" s="20">
        <v>2.6929304152713E-2</v>
      </c>
      <c r="BL13" s="20">
        <v>5.2142756637281899E-2</v>
      </c>
      <c r="BM13" s="20">
        <v>2.7670029209621E-2</v>
      </c>
      <c r="BN13" s="20">
        <v>1.8331556840224202E-2</v>
      </c>
      <c r="BO13" s="20">
        <v>4.2285382994414797E-2</v>
      </c>
      <c r="BP13" s="20"/>
      <c r="BQ13" s="20">
        <v>2.7319435168483099E-2</v>
      </c>
      <c r="BR13" s="20">
        <v>3.5936597679765502E-2</v>
      </c>
      <c r="BS13" s="20"/>
      <c r="BT13" s="20">
        <v>2.85293563855517E-2</v>
      </c>
      <c r="BU13" s="20">
        <v>3.4897058900578502E-2</v>
      </c>
      <c r="BV13" s="20"/>
      <c r="BW13" s="20">
        <v>2.1170198047814899E-2</v>
      </c>
      <c r="BX13" s="20">
        <v>3.7677756832933E-2</v>
      </c>
      <c r="BY13" s="20"/>
      <c r="BZ13" s="20">
        <v>2.9831918909719899E-2</v>
      </c>
      <c r="CA13" s="20">
        <v>4.0384357980638101E-2</v>
      </c>
      <c r="CB13" s="20">
        <v>3.6368365661934E-2</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CB42"/>
  <sheetViews>
    <sheetView showGridLines="0" workbookViewId="0">
      <pane xSplit="2" topLeftCell="C1" activePane="topRight" state="frozen"/>
      <selection activeCell="B19" sqref="B19"/>
      <selection pane="topRight" activeCell="B42" sqref="B42"/>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431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404</v>
      </c>
      <c r="C9" s="14">
        <v>0.34471682824982303</v>
      </c>
      <c r="D9" s="14">
        <v>0.32221847758155098</v>
      </c>
      <c r="E9" s="14">
        <v>0.36679999973789001</v>
      </c>
      <c r="F9" s="14"/>
      <c r="G9" s="14">
        <v>0.19469203299299701</v>
      </c>
      <c r="H9" s="14">
        <v>0.31889060867601698</v>
      </c>
      <c r="I9" s="14">
        <v>0.36158304744854097</v>
      </c>
      <c r="J9" s="14">
        <v>0.37388072088283902</v>
      </c>
      <c r="K9" s="14">
        <v>0.41118566438087201</v>
      </c>
      <c r="L9" s="14">
        <v>0.38327188561167302</v>
      </c>
      <c r="M9" s="14"/>
      <c r="N9" s="14">
        <v>0.29997978891341398</v>
      </c>
      <c r="O9" s="14">
        <v>0.350046228479438</v>
      </c>
      <c r="P9" s="14">
        <v>0.36070770684817899</v>
      </c>
      <c r="Q9" s="14">
        <v>0.36942321587084098</v>
      </c>
      <c r="R9" s="14"/>
      <c r="S9" s="14">
        <v>0.25416973729090098</v>
      </c>
      <c r="T9" s="14">
        <v>0.35920842532709402</v>
      </c>
      <c r="U9" s="14">
        <v>0.314001924709708</v>
      </c>
      <c r="V9" s="14">
        <v>0.38950764055718601</v>
      </c>
      <c r="W9" s="14">
        <v>0.29422807635041498</v>
      </c>
      <c r="X9" s="14">
        <v>0.36277460007888701</v>
      </c>
      <c r="Y9" s="14">
        <v>0.37222232492250401</v>
      </c>
      <c r="Z9" s="14">
        <v>0.36469564563260998</v>
      </c>
      <c r="AA9" s="14">
        <v>0.36809594772203602</v>
      </c>
      <c r="AB9" s="14">
        <v>0.38812796218627699</v>
      </c>
      <c r="AC9" s="14">
        <v>0.37851728333340101</v>
      </c>
      <c r="AD9" s="14">
        <v>0.34439985920424199</v>
      </c>
      <c r="AE9" s="14"/>
      <c r="AF9" s="14">
        <v>0.33704065851749798</v>
      </c>
      <c r="AG9" s="14">
        <v>0.346793048054019</v>
      </c>
      <c r="AH9" s="14">
        <v>0.28139197880611999</v>
      </c>
      <c r="AI9" s="14">
        <v>0.36026861410105199</v>
      </c>
      <c r="AJ9" s="14">
        <v>0.38131131456359701</v>
      </c>
      <c r="AK9" s="14"/>
      <c r="AL9" s="14">
        <v>0.31375147714835699</v>
      </c>
      <c r="AM9" s="14">
        <v>0.3192289319262</v>
      </c>
      <c r="AN9" s="14">
        <v>0.34849510783788301</v>
      </c>
      <c r="AO9" s="14">
        <v>0.35796563631615502</v>
      </c>
      <c r="AP9" s="14">
        <v>0.34995477555633497</v>
      </c>
      <c r="AQ9" s="14">
        <v>0.36906245904322998</v>
      </c>
      <c r="AR9" s="14"/>
      <c r="AS9" s="14">
        <v>0.38253155939143102</v>
      </c>
      <c r="AT9" s="14">
        <v>0.323741001199226</v>
      </c>
      <c r="AU9" s="14">
        <v>0.32035951002060598</v>
      </c>
      <c r="AV9" s="14">
        <v>0.249307493810979</v>
      </c>
      <c r="AW9" s="14">
        <v>0.30888819681202501</v>
      </c>
      <c r="AX9" s="14"/>
      <c r="AY9" s="14">
        <v>0.26995313091310102</v>
      </c>
      <c r="AZ9" s="14">
        <v>0.34623185970013898</v>
      </c>
      <c r="BA9" s="14">
        <v>0.34946541210368698</v>
      </c>
      <c r="BB9" s="14">
        <v>0.35629070664325002</v>
      </c>
      <c r="BC9" s="14">
        <v>0.45641878037005601</v>
      </c>
      <c r="BD9" s="14"/>
      <c r="BE9" s="14">
        <v>0.28553722988987901</v>
      </c>
      <c r="BF9" s="14">
        <v>0.28743833892821402</v>
      </c>
      <c r="BG9" s="14">
        <v>0.37945860865111902</v>
      </c>
      <c r="BH9" s="14">
        <v>0.40633385806315597</v>
      </c>
      <c r="BI9" s="14">
        <v>0.418007573945683</v>
      </c>
      <c r="BJ9" s="14"/>
      <c r="BK9" s="14">
        <v>0.310439136815302</v>
      </c>
      <c r="BL9" s="14">
        <v>0.296257493121104</v>
      </c>
      <c r="BM9" s="14">
        <v>0.28861946112584902</v>
      </c>
      <c r="BN9" s="14">
        <v>0.41962198487202801</v>
      </c>
      <c r="BO9" s="14">
        <v>0.39475608748084301</v>
      </c>
      <c r="BP9" s="14"/>
      <c r="BQ9" s="14">
        <v>0.35946700204270199</v>
      </c>
      <c r="BR9" s="14">
        <v>0.33856497033980898</v>
      </c>
      <c r="BS9" s="14"/>
      <c r="BT9" s="14">
        <v>0.35105690002649498</v>
      </c>
      <c r="BU9" s="14">
        <v>0.34276881134409998</v>
      </c>
      <c r="BV9" s="14"/>
      <c r="BW9" s="14">
        <v>0.307593286125112</v>
      </c>
      <c r="BX9" s="14">
        <v>0.35770028818415001</v>
      </c>
      <c r="BY9" s="14"/>
      <c r="BZ9" s="14">
        <v>0.36784925743699498</v>
      </c>
      <c r="CA9" s="14">
        <v>0.30776514656800402</v>
      </c>
      <c r="CB9" s="14">
        <v>0.27607478627329102</v>
      </c>
    </row>
    <row r="10" spans="2:80" x14ac:dyDescent="0.35">
      <c r="B10" s="15" t="s">
        <v>405</v>
      </c>
      <c r="C10" s="14">
        <v>0.34020073119058403</v>
      </c>
      <c r="D10" s="14">
        <v>0.416549462508918</v>
      </c>
      <c r="E10" s="14">
        <v>0.26650842336706998</v>
      </c>
      <c r="F10" s="14"/>
      <c r="G10" s="14">
        <v>0.24214161522226199</v>
      </c>
      <c r="H10" s="14">
        <v>0.26293213127278797</v>
      </c>
      <c r="I10" s="14">
        <v>0.31263989337115999</v>
      </c>
      <c r="J10" s="14">
        <v>0.36631016689555002</v>
      </c>
      <c r="K10" s="14">
        <v>0.368982026401797</v>
      </c>
      <c r="L10" s="14">
        <v>0.45013214568251297</v>
      </c>
      <c r="M10" s="14"/>
      <c r="N10" s="14">
        <v>0.42782751384072698</v>
      </c>
      <c r="O10" s="14">
        <v>0.394046493465946</v>
      </c>
      <c r="P10" s="14">
        <v>0.283579574795564</v>
      </c>
      <c r="Q10" s="14">
        <v>0.242164098319471</v>
      </c>
      <c r="R10" s="14"/>
      <c r="S10" s="14">
        <v>0.31765090399950102</v>
      </c>
      <c r="T10" s="14">
        <v>0.37550593311778002</v>
      </c>
      <c r="U10" s="14">
        <v>0.32604712324629698</v>
      </c>
      <c r="V10" s="14">
        <v>0.37963012852499201</v>
      </c>
      <c r="W10" s="14">
        <v>0.33931565406035902</v>
      </c>
      <c r="X10" s="14">
        <v>0.30926368615766098</v>
      </c>
      <c r="Y10" s="14">
        <v>0.328128086961614</v>
      </c>
      <c r="Z10" s="14">
        <v>0.350658222099204</v>
      </c>
      <c r="AA10" s="14">
        <v>0.33655933660717902</v>
      </c>
      <c r="AB10" s="14">
        <v>0.35613971312245601</v>
      </c>
      <c r="AC10" s="14">
        <v>0.31186484029414402</v>
      </c>
      <c r="AD10" s="14">
        <v>0.33802258443755701</v>
      </c>
      <c r="AE10" s="14"/>
      <c r="AF10" s="14">
        <v>0.41772010584865499</v>
      </c>
      <c r="AG10" s="14">
        <v>0.35308437713711599</v>
      </c>
      <c r="AH10" s="14">
        <v>0.49145900788941899</v>
      </c>
      <c r="AI10" s="14">
        <v>0.26786967763420899</v>
      </c>
      <c r="AJ10" s="14">
        <v>0.27884416006074098</v>
      </c>
      <c r="AK10" s="14"/>
      <c r="AL10" s="14">
        <v>0.391473371940667</v>
      </c>
      <c r="AM10" s="14">
        <v>0.406089396952938</v>
      </c>
      <c r="AN10" s="14">
        <v>0.42410430468956101</v>
      </c>
      <c r="AO10" s="14">
        <v>0.30906385538217901</v>
      </c>
      <c r="AP10" s="14">
        <v>0.27179708216527598</v>
      </c>
      <c r="AQ10" s="14">
        <v>0.30771919525596497</v>
      </c>
      <c r="AR10" s="14"/>
      <c r="AS10" s="14">
        <v>0.29923655755603901</v>
      </c>
      <c r="AT10" s="14">
        <v>0.301953499085586</v>
      </c>
      <c r="AU10" s="14">
        <v>0.397055287170403</v>
      </c>
      <c r="AV10" s="14">
        <v>0.40839043719782298</v>
      </c>
      <c r="AW10" s="14">
        <v>0.51415492123333095</v>
      </c>
      <c r="AX10" s="14"/>
      <c r="AY10" s="14">
        <v>0.50226482492913604</v>
      </c>
      <c r="AZ10" s="14">
        <v>0.343450875106531</v>
      </c>
      <c r="BA10" s="14">
        <v>0.29357022388028498</v>
      </c>
      <c r="BB10" s="14">
        <v>0.28185161585219398</v>
      </c>
      <c r="BC10" s="14">
        <v>0.21165914130732499</v>
      </c>
      <c r="BD10" s="14"/>
      <c r="BE10" s="14">
        <v>0.31288038774926102</v>
      </c>
      <c r="BF10" s="14">
        <v>0.42011060165837399</v>
      </c>
      <c r="BG10" s="14">
        <v>0.32854653193834499</v>
      </c>
      <c r="BH10" s="14">
        <v>0.22581676928927499</v>
      </c>
      <c r="BI10" s="14">
        <v>0.196968208263304</v>
      </c>
      <c r="BJ10" s="14"/>
      <c r="BK10" s="14">
        <v>0.31456971712835702</v>
      </c>
      <c r="BL10" s="14">
        <v>0.33618547941013299</v>
      </c>
      <c r="BM10" s="14">
        <v>0.379334134841676</v>
      </c>
      <c r="BN10" s="14">
        <v>0.36650203900020301</v>
      </c>
      <c r="BO10" s="14">
        <v>0.30563370977967602</v>
      </c>
      <c r="BP10" s="14"/>
      <c r="BQ10" s="14">
        <v>0.308742441689764</v>
      </c>
      <c r="BR10" s="14">
        <v>0.35332104623355398</v>
      </c>
      <c r="BS10" s="14"/>
      <c r="BT10" s="14">
        <v>0.31334522257159603</v>
      </c>
      <c r="BU10" s="14">
        <v>0.34845221266340698</v>
      </c>
      <c r="BV10" s="14"/>
      <c r="BW10" s="14">
        <v>0.37420154538572098</v>
      </c>
      <c r="BX10" s="14">
        <v>0.32830940338155901</v>
      </c>
      <c r="BY10" s="14"/>
      <c r="BZ10" s="14">
        <v>0.34833059962412599</v>
      </c>
      <c r="CA10" s="14">
        <v>0.32244924649365603</v>
      </c>
      <c r="CB10" s="14">
        <v>0.34436514146807901</v>
      </c>
    </row>
    <row r="11" spans="2:80" ht="29" x14ac:dyDescent="0.35">
      <c r="B11" s="15" t="s">
        <v>406</v>
      </c>
      <c r="C11" s="14">
        <v>0.333125140021655</v>
      </c>
      <c r="D11" s="14">
        <v>0.323065724526517</v>
      </c>
      <c r="E11" s="14">
        <v>0.343578009380344</v>
      </c>
      <c r="F11" s="14"/>
      <c r="G11" s="14">
        <v>0.35986801138692198</v>
      </c>
      <c r="H11" s="14">
        <v>0.32698512207795</v>
      </c>
      <c r="I11" s="14">
        <v>0.36135960556657898</v>
      </c>
      <c r="J11" s="14">
        <v>0.37934352314421599</v>
      </c>
      <c r="K11" s="14">
        <v>0.34582459109464703</v>
      </c>
      <c r="L11" s="14">
        <v>0.25148184159246301</v>
      </c>
      <c r="M11" s="14"/>
      <c r="N11" s="14">
        <v>0.31878744792802199</v>
      </c>
      <c r="O11" s="14">
        <v>0.365572315097552</v>
      </c>
      <c r="P11" s="14">
        <v>0.29599302185738002</v>
      </c>
      <c r="Q11" s="14">
        <v>0.34746193673452502</v>
      </c>
      <c r="R11" s="14"/>
      <c r="S11" s="14">
        <v>0.30058704124961899</v>
      </c>
      <c r="T11" s="14">
        <v>0.33577811362495003</v>
      </c>
      <c r="U11" s="14">
        <v>0.35247258884670601</v>
      </c>
      <c r="V11" s="14">
        <v>0.33651664574013102</v>
      </c>
      <c r="W11" s="14">
        <v>0.37030158351190101</v>
      </c>
      <c r="X11" s="14">
        <v>0.31553940999896402</v>
      </c>
      <c r="Y11" s="14">
        <v>0.33447740015480498</v>
      </c>
      <c r="Z11" s="14">
        <v>0.228447476227191</v>
      </c>
      <c r="AA11" s="14">
        <v>0.34191220907439102</v>
      </c>
      <c r="AB11" s="14">
        <v>0.35910250604771898</v>
      </c>
      <c r="AC11" s="14">
        <v>0.32542630176737303</v>
      </c>
      <c r="AD11" s="14">
        <v>0.41620954877350502</v>
      </c>
      <c r="AE11" s="14"/>
      <c r="AF11" s="14">
        <v>0.29391153685897198</v>
      </c>
      <c r="AG11" s="14">
        <v>0.32352180765381899</v>
      </c>
      <c r="AH11" s="14">
        <v>0.38946648070406897</v>
      </c>
      <c r="AI11" s="14">
        <v>0.30541564373277802</v>
      </c>
      <c r="AJ11" s="14">
        <v>0.324232511434911</v>
      </c>
      <c r="AK11" s="14"/>
      <c r="AL11" s="14">
        <v>0.31076333382154298</v>
      </c>
      <c r="AM11" s="14">
        <v>0.30571888478061299</v>
      </c>
      <c r="AN11" s="14">
        <v>0.40662059140217</v>
      </c>
      <c r="AO11" s="14">
        <v>0.30425145602892201</v>
      </c>
      <c r="AP11" s="14">
        <v>0.33000959672802399</v>
      </c>
      <c r="AQ11" s="14">
        <v>0.37519188762435601</v>
      </c>
      <c r="AR11" s="14"/>
      <c r="AS11" s="14">
        <v>0.32033482616737802</v>
      </c>
      <c r="AT11" s="14">
        <v>0.34542623720405502</v>
      </c>
      <c r="AU11" s="14">
        <v>0.37584351036076002</v>
      </c>
      <c r="AV11" s="14">
        <v>0.31348048110722199</v>
      </c>
      <c r="AW11" s="14">
        <v>0.27586246919595397</v>
      </c>
      <c r="AX11" s="14"/>
      <c r="AY11" s="14">
        <v>0.29695755603611401</v>
      </c>
      <c r="AZ11" s="14">
        <v>0.33785270955706498</v>
      </c>
      <c r="BA11" s="14">
        <v>0.29701136848362097</v>
      </c>
      <c r="BB11" s="14">
        <v>0.36198322570044</v>
      </c>
      <c r="BC11" s="14">
        <v>0.38907972479722502</v>
      </c>
      <c r="BD11" s="14"/>
      <c r="BE11" s="14">
        <v>0.25653803397379099</v>
      </c>
      <c r="BF11" s="14">
        <v>0.320927765406336</v>
      </c>
      <c r="BG11" s="14">
        <v>0.34049739247958399</v>
      </c>
      <c r="BH11" s="14">
        <v>0.36809050975003998</v>
      </c>
      <c r="BI11" s="14">
        <v>0.36305957611043599</v>
      </c>
      <c r="BJ11" s="14"/>
      <c r="BK11" s="14">
        <v>0.27501513752252899</v>
      </c>
      <c r="BL11" s="14">
        <v>0.33483917758596199</v>
      </c>
      <c r="BM11" s="14">
        <v>0.350495648709304</v>
      </c>
      <c r="BN11" s="14">
        <v>0.34825275643208498</v>
      </c>
      <c r="BO11" s="14">
        <v>0.34748996829907802</v>
      </c>
      <c r="BP11" s="14"/>
      <c r="BQ11" s="14">
        <v>0.29969696104676102</v>
      </c>
      <c r="BR11" s="14">
        <v>0.34706703725837501</v>
      </c>
      <c r="BS11" s="14"/>
      <c r="BT11" s="14">
        <v>0.32969574470198298</v>
      </c>
      <c r="BU11" s="14">
        <v>0.33417883788099401</v>
      </c>
      <c r="BV11" s="14"/>
      <c r="BW11" s="14">
        <v>0.32606311675089</v>
      </c>
      <c r="BX11" s="14">
        <v>0.33559498775017399</v>
      </c>
      <c r="BY11" s="14"/>
      <c r="BZ11" s="14">
        <v>0.348479209036758</v>
      </c>
      <c r="CA11" s="14">
        <v>0.29991586382476099</v>
      </c>
      <c r="CB11" s="14">
        <v>0.33911292748810501</v>
      </c>
    </row>
    <row r="12" spans="2:80" x14ac:dyDescent="0.35">
      <c r="B12" s="15" t="s">
        <v>407</v>
      </c>
      <c r="C12" s="14">
        <v>0.32603914632098802</v>
      </c>
      <c r="D12" s="14">
        <v>0.34764566028180699</v>
      </c>
      <c r="E12" s="14">
        <v>0.30560456914494599</v>
      </c>
      <c r="F12" s="14"/>
      <c r="G12" s="14">
        <v>0.26064444525458902</v>
      </c>
      <c r="H12" s="14">
        <v>0.30755335475446799</v>
      </c>
      <c r="I12" s="14">
        <v>0.28436702796600399</v>
      </c>
      <c r="J12" s="14">
        <v>0.33869408371750997</v>
      </c>
      <c r="K12" s="14">
        <v>0.33797182952725702</v>
      </c>
      <c r="L12" s="14">
        <v>0.40004565932722402</v>
      </c>
      <c r="M12" s="14"/>
      <c r="N12" s="14">
        <v>0.38179585290721402</v>
      </c>
      <c r="O12" s="14">
        <v>0.30652728730331302</v>
      </c>
      <c r="P12" s="14">
        <v>0.32191975926330402</v>
      </c>
      <c r="Q12" s="14">
        <v>0.29088056335582202</v>
      </c>
      <c r="R12" s="14"/>
      <c r="S12" s="14">
        <v>0.31734828290645001</v>
      </c>
      <c r="T12" s="14">
        <v>0.33597393402388098</v>
      </c>
      <c r="U12" s="14">
        <v>0.30554742695454801</v>
      </c>
      <c r="V12" s="14">
        <v>0.33118979365185303</v>
      </c>
      <c r="W12" s="14">
        <v>0.33716397235584</v>
      </c>
      <c r="X12" s="14">
        <v>0.32687365792517598</v>
      </c>
      <c r="Y12" s="14">
        <v>0.35940313518365202</v>
      </c>
      <c r="Z12" s="14">
        <v>0.30359541844888499</v>
      </c>
      <c r="AA12" s="14">
        <v>0.29659343788176801</v>
      </c>
      <c r="AB12" s="14">
        <v>0.33379792244762502</v>
      </c>
      <c r="AC12" s="14">
        <v>0.33954452381218703</v>
      </c>
      <c r="AD12" s="14">
        <v>0.33758403532251102</v>
      </c>
      <c r="AE12" s="14"/>
      <c r="AF12" s="14">
        <v>0.39056038975154</v>
      </c>
      <c r="AG12" s="14">
        <v>0.342616785447795</v>
      </c>
      <c r="AH12" s="14">
        <v>0.37630459056860599</v>
      </c>
      <c r="AI12" s="14">
        <v>0.25903358396457199</v>
      </c>
      <c r="AJ12" s="14">
        <v>0.32989070662394099</v>
      </c>
      <c r="AK12" s="14"/>
      <c r="AL12" s="14">
        <v>0.345851527452115</v>
      </c>
      <c r="AM12" s="14">
        <v>0.38091665799545799</v>
      </c>
      <c r="AN12" s="14">
        <v>0.37477462815549101</v>
      </c>
      <c r="AO12" s="14">
        <v>0.28736673254984901</v>
      </c>
      <c r="AP12" s="14">
        <v>0.32375774177231897</v>
      </c>
      <c r="AQ12" s="14">
        <v>0.32666942895818901</v>
      </c>
      <c r="AR12" s="14"/>
      <c r="AS12" s="14">
        <v>0.28769675029936098</v>
      </c>
      <c r="AT12" s="14">
        <v>0.315015903745194</v>
      </c>
      <c r="AU12" s="14">
        <v>0.36267475816278599</v>
      </c>
      <c r="AV12" s="14">
        <v>0.36167672837103498</v>
      </c>
      <c r="AW12" s="14">
        <v>0.38282566109885502</v>
      </c>
      <c r="AX12" s="14"/>
      <c r="AY12" s="14">
        <v>0.418962412406505</v>
      </c>
      <c r="AZ12" s="14">
        <v>0.32305373150417599</v>
      </c>
      <c r="BA12" s="14">
        <v>0.308895547198686</v>
      </c>
      <c r="BB12" s="14">
        <v>0.294905706565111</v>
      </c>
      <c r="BC12" s="14">
        <v>0.25041801705347699</v>
      </c>
      <c r="BD12" s="14"/>
      <c r="BE12" s="14">
        <v>0.33937173121150299</v>
      </c>
      <c r="BF12" s="14">
        <v>0.36242740040510402</v>
      </c>
      <c r="BG12" s="14">
        <v>0.33250195569624202</v>
      </c>
      <c r="BH12" s="14">
        <v>0.254557391429858</v>
      </c>
      <c r="BI12" s="14">
        <v>0.19733753790598699</v>
      </c>
      <c r="BJ12" s="14"/>
      <c r="BK12" s="14">
        <v>0.33918993233399802</v>
      </c>
      <c r="BL12" s="14">
        <v>0.312814527463528</v>
      </c>
      <c r="BM12" s="14">
        <v>0.338839186970887</v>
      </c>
      <c r="BN12" s="14">
        <v>0.33396038166943198</v>
      </c>
      <c r="BO12" s="14">
        <v>0.30817624988380299</v>
      </c>
      <c r="BP12" s="14"/>
      <c r="BQ12" s="14">
        <v>0.30596766414265902</v>
      </c>
      <c r="BR12" s="14">
        <v>0.33441036337499203</v>
      </c>
      <c r="BS12" s="14"/>
      <c r="BT12" s="14">
        <v>0.31703492382992199</v>
      </c>
      <c r="BU12" s="14">
        <v>0.32880573607791003</v>
      </c>
      <c r="BV12" s="14"/>
      <c r="BW12" s="14">
        <v>0.34126764092650602</v>
      </c>
      <c r="BX12" s="14">
        <v>0.32071318499686002</v>
      </c>
      <c r="BY12" s="14"/>
      <c r="BZ12" s="14">
        <v>0.32621672287104297</v>
      </c>
      <c r="CA12" s="14">
        <v>0.32962810020170902</v>
      </c>
      <c r="CB12" s="14">
        <v>0.30252079160861101</v>
      </c>
    </row>
    <row r="13" spans="2:80" ht="29" x14ac:dyDescent="0.35">
      <c r="B13" s="15" t="s">
        <v>408</v>
      </c>
      <c r="C13" s="14">
        <v>0.31344963249534302</v>
      </c>
      <c r="D13" s="14">
        <v>0.27140616593704497</v>
      </c>
      <c r="E13" s="14">
        <v>0.35565259505506902</v>
      </c>
      <c r="F13" s="14"/>
      <c r="G13" s="14">
        <v>0.24898143329629499</v>
      </c>
      <c r="H13" s="14">
        <v>0.28035597663873102</v>
      </c>
      <c r="I13" s="14">
        <v>0.30937005510227999</v>
      </c>
      <c r="J13" s="14">
        <v>0.31411734978482903</v>
      </c>
      <c r="K13" s="14">
        <v>0.370106780008577</v>
      </c>
      <c r="L13" s="14">
        <v>0.34794924133351002</v>
      </c>
      <c r="M13" s="14"/>
      <c r="N13" s="14">
        <v>0.240140212643044</v>
      </c>
      <c r="O13" s="14">
        <v>0.340332091776889</v>
      </c>
      <c r="P13" s="14">
        <v>0.31725254537062098</v>
      </c>
      <c r="Q13" s="14">
        <v>0.35975831101795103</v>
      </c>
      <c r="R13" s="14"/>
      <c r="S13" s="14">
        <v>0.20246729263778801</v>
      </c>
      <c r="T13" s="14">
        <v>0.327462817963102</v>
      </c>
      <c r="U13" s="14">
        <v>0.35375769890820702</v>
      </c>
      <c r="V13" s="14">
        <v>0.35196570560553803</v>
      </c>
      <c r="W13" s="14">
        <v>0.305417820515758</v>
      </c>
      <c r="X13" s="14">
        <v>0.33411187074156301</v>
      </c>
      <c r="Y13" s="14">
        <v>0.32921626121339997</v>
      </c>
      <c r="Z13" s="14">
        <v>0.302691879082578</v>
      </c>
      <c r="AA13" s="14">
        <v>0.32962271393537501</v>
      </c>
      <c r="AB13" s="14">
        <v>0.33759517993529897</v>
      </c>
      <c r="AC13" s="14">
        <v>0.316778858081598</v>
      </c>
      <c r="AD13" s="14">
        <v>0.340202282368676</v>
      </c>
      <c r="AE13" s="14"/>
      <c r="AF13" s="14">
        <v>0.28861096877025</v>
      </c>
      <c r="AG13" s="14">
        <v>0.29843266605089502</v>
      </c>
      <c r="AH13" s="14">
        <v>0.25510073812960099</v>
      </c>
      <c r="AI13" s="14">
        <v>0.35898742233588199</v>
      </c>
      <c r="AJ13" s="14">
        <v>0.316877632325548</v>
      </c>
      <c r="AK13" s="14"/>
      <c r="AL13" s="14">
        <v>0.25353481562756203</v>
      </c>
      <c r="AM13" s="14">
        <v>0.28797153433087902</v>
      </c>
      <c r="AN13" s="14">
        <v>0.28060716595920199</v>
      </c>
      <c r="AO13" s="14">
        <v>0.329925862432561</v>
      </c>
      <c r="AP13" s="14">
        <v>0.31085441306596501</v>
      </c>
      <c r="AQ13" s="14">
        <v>0.404672328945755</v>
      </c>
      <c r="AR13" s="14"/>
      <c r="AS13" s="14">
        <v>0.37813264868657998</v>
      </c>
      <c r="AT13" s="14">
        <v>0.315656838493937</v>
      </c>
      <c r="AU13" s="14">
        <v>0.27323403431449</v>
      </c>
      <c r="AV13" s="14">
        <v>0.24060325448109399</v>
      </c>
      <c r="AW13" s="14">
        <v>8.9743969284282396E-2</v>
      </c>
      <c r="AX13" s="14"/>
      <c r="AY13" s="14">
        <v>0.25062264040663002</v>
      </c>
      <c r="AZ13" s="14">
        <v>0.27861760339666303</v>
      </c>
      <c r="BA13" s="14">
        <v>0.30893700287164899</v>
      </c>
      <c r="BB13" s="14">
        <v>0.34624861305196802</v>
      </c>
      <c r="BC13" s="14">
        <v>0.43886930591447398</v>
      </c>
      <c r="BD13" s="14"/>
      <c r="BE13" s="14">
        <v>0.20289839156436201</v>
      </c>
      <c r="BF13" s="14">
        <v>0.261626736205888</v>
      </c>
      <c r="BG13" s="14">
        <v>0.32626693860116301</v>
      </c>
      <c r="BH13" s="14">
        <v>0.42739147306013398</v>
      </c>
      <c r="BI13" s="14">
        <v>0.406325104291824</v>
      </c>
      <c r="BJ13" s="14"/>
      <c r="BK13" s="14">
        <v>0.23913511692473499</v>
      </c>
      <c r="BL13" s="14">
        <v>0.293668243592415</v>
      </c>
      <c r="BM13" s="14">
        <v>0.29891035659318199</v>
      </c>
      <c r="BN13" s="14">
        <v>0.34853985769581203</v>
      </c>
      <c r="BO13" s="14">
        <v>0.36870328611041397</v>
      </c>
      <c r="BP13" s="14"/>
      <c r="BQ13" s="14">
        <v>0.33078956216675098</v>
      </c>
      <c r="BR13" s="14">
        <v>0.30621766458730099</v>
      </c>
      <c r="BS13" s="14"/>
      <c r="BT13" s="14">
        <v>0.29694784230827798</v>
      </c>
      <c r="BU13" s="14">
        <v>0.31851988522929098</v>
      </c>
      <c r="BV13" s="14"/>
      <c r="BW13" s="14">
        <v>0.25740704017568899</v>
      </c>
      <c r="BX13" s="14">
        <v>0.33304977597178498</v>
      </c>
      <c r="BY13" s="14"/>
      <c r="BZ13" s="14">
        <v>0.339337248942434</v>
      </c>
      <c r="CA13" s="14">
        <v>0.260892273281844</v>
      </c>
      <c r="CB13" s="14">
        <v>0.30315255490125798</v>
      </c>
    </row>
    <row r="14" spans="2:80" ht="43.5" x14ac:dyDescent="0.35">
      <c r="B14" s="15" t="s">
        <v>409</v>
      </c>
      <c r="C14" s="14">
        <v>0.21855467387215499</v>
      </c>
      <c r="D14" s="14">
        <v>0.23300993377579601</v>
      </c>
      <c r="E14" s="14">
        <v>0.204752675208554</v>
      </c>
      <c r="F14" s="14"/>
      <c r="G14" s="14">
        <v>0.19011346551205699</v>
      </c>
      <c r="H14" s="14">
        <v>0.171515991761515</v>
      </c>
      <c r="I14" s="14">
        <v>0.19903444034364201</v>
      </c>
      <c r="J14" s="14">
        <v>0.23361702374420301</v>
      </c>
      <c r="K14" s="14">
        <v>0.232805316973584</v>
      </c>
      <c r="L14" s="14">
        <v>0.26986464183595499</v>
      </c>
      <c r="M14" s="14"/>
      <c r="N14" s="14">
        <v>0.27116015558053502</v>
      </c>
      <c r="O14" s="14">
        <v>0.20986990181426601</v>
      </c>
      <c r="P14" s="14">
        <v>0.197374228944981</v>
      </c>
      <c r="Q14" s="14">
        <v>0.19195655815944901</v>
      </c>
      <c r="R14" s="14"/>
      <c r="S14" s="14">
        <v>0.21780617362122801</v>
      </c>
      <c r="T14" s="14">
        <v>0.22837693259929601</v>
      </c>
      <c r="U14" s="14">
        <v>0.21095715519765201</v>
      </c>
      <c r="V14" s="14">
        <v>0.23346054753284101</v>
      </c>
      <c r="W14" s="14">
        <v>0.23618253087778701</v>
      </c>
      <c r="X14" s="14">
        <v>0.23157028069236099</v>
      </c>
      <c r="Y14" s="14">
        <v>0.20561494852008799</v>
      </c>
      <c r="Z14" s="14">
        <v>0.18315419096888599</v>
      </c>
      <c r="AA14" s="14">
        <v>0.21066422535309101</v>
      </c>
      <c r="AB14" s="14">
        <v>0.230763819088802</v>
      </c>
      <c r="AC14" s="14">
        <v>0.213092546994924</v>
      </c>
      <c r="AD14" s="14">
        <v>0.15822557967288001</v>
      </c>
      <c r="AE14" s="14"/>
      <c r="AF14" s="14">
        <v>0.23881472158550701</v>
      </c>
      <c r="AG14" s="14">
        <v>0.22456062083669401</v>
      </c>
      <c r="AH14" s="14">
        <v>0.31438286284655598</v>
      </c>
      <c r="AI14" s="14">
        <v>0.17560939219622801</v>
      </c>
      <c r="AJ14" s="14">
        <v>0.178352360096209</v>
      </c>
      <c r="AK14" s="14"/>
      <c r="AL14" s="14">
        <v>0.233887232532104</v>
      </c>
      <c r="AM14" s="14">
        <v>0.21352949136316099</v>
      </c>
      <c r="AN14" s="14">
        <v>0.25159204649271899</v>
      </c>
      <c r="AO14" s="14">
        <v>0.20032141306951401</v>
      </c>
      <c r="AP14" s="14">
        <v>0.21234735247810799</v>
      </c>
      <c r="AQ14" s="14">
        <v>0.27019489339372399</v>
      </c>
      <c r="AR14" s="14"/>
      <c r="AS14" s="14">
        <v>0.21717873190034201</v>
      </c>
      <c r="AT14" s="14">
        <v>0.20076502319971101</v>
      </c>
      <c r="AU14" s="14">
        <v>0.24505120146722401</v>
      </c>
      <c r="AV14" s="14">
        <v>0.232350499574627</v>
      </c>
      <c r="AW14" s="14">
        <v>0.239164624034022</v>
      </c>
      <c r="AX14" s="14"/>
      <c r="AY14" s="14">
        <v>0.28536707259907501</v>
      </c>
      <c r="AZ14" s="14">
        <v>0.224917483753308</v>
      </c>
      <c r="BA14" s="14">
        <v>0.168712495914941</v>
      </c>
      <c r="BB14" s="14">
        <v>0.21237880967197001</v>
      </c>
      <c r="BC14" s="14">
        <v>0.15784280210241899</v>
      </c>
      <c r="BD14" s="14"/>
      <c r="BE14" s="14">
        <v>0.21044727882141201</v>
      </c>
      <c r="BF14" s="14">
        <v>0.25335153307330599</v>
      </c>
      <c r="BG14" s="14">
        <v>0.22146123580892199</v>
      </c>
      <c r="BH14" s="14">
        <v>0.145053712616455</v>
      </c>
      <c r="BI14" s="14">
        <v>0.16976095569070601</v>
      </c>
      <c r="BJ14" s="14"/>
      <c r="BK14" s="14">
        <v>0.222548964525624</v>
      </c>
      <c r="BL14" s="14">
        <v>0.240320123399655</v>
      </c>
      <c r="BM14" s="14">
        <v>0.25623177182922102</v>
      </c>
      <c r="BN14" s="14">
        <v>0.227269875944759</v>
      </c>
      <c r="BO14" s="14">
        <v>0.15533941504099899</v>
      </c>
      <c r="BP14" s="14"/>
      <c r="BQ14" s="14">
        <v>0.183302550208851</v>
      </c>
      <c r="BR14" s="14">
        <v>0.23325728408191301</v>
      </c>
      <c r="BS14" s="14"/>
      <c r="BT14" s="14">
        <v>0.21335637386300299</v>
      </c>
      <c r="BU14" s="14">
        <v>0.22015187602625499</v>
      </c>
      <c r="BV14" s="14"/>
      <c r="BW14" s="14">
        <v>0.23658997029544401</v>
      </c>
      <c r="BX14" s="14">
        <v>0.212247071334421</v>
      </c>
      <c r="BY14" s="14"/>
      <c r="BZ14" s="14">
        <v>0.21127300809897601</v>
      </c>
      <c r="CA14" s="14">
        <v>0.23158758457672901</v>
      </c>
      <c r="CB14" s="14">
        <v>0.23184313177520699</v>
      </c>
    </row>
    <row r="15" spans="2:80" ht="29" x14ac:dyDescent="0.35">
      <c r="B15" s="15" t="s">
        <v>410</v>
      </c>
      <c r="C15" s="14">
        <v>0.20751141237544299</v>
      </c>
      <c r="D15" s="14">
        <v>0.200358876170802</v>
      </c>
      <c r="E15" s="14">
        <v>0.21463849189676501</v>
      </c>
      <c r="F15" s="14"/>
      <c r="G15" s="14">
        <v>0.20814464606260499</v>
      </c>
      <c r="H15" s="14">
        <v>0.20705368984292999</v>
      </c>
      <c r="I15" s="14">
        <v>0.235937216521348</v>
      </c>
      <c r="J15" s="14">
        <v>0.21487519530109001</v>
      </c>
      <c r="K15" s="14">
        <v>0.226377473697737</v>
      </c>
      <c r="L15" s="14">
        <v>0.16574898684602701</v>
      </c>
      <c r="M15" s="14"/>
      <c r="N15" s="14">
        <v>0.190626989383859</v>
      </c>
      <c r="O15" s="14">
        <v>0.22390333828110701</v>
      </c>
      <c r="P15" s="14">
        <v>0.206928185839764</v>
      </c>
      <c r="Q15" s="14">
        <v>0.20898472582446501</v>
      </c>
      <c r="R15" s="14"/>
      <c r="S15" s="14">
        <v>0.15878343719697199</v>
      </c>
      <c r="T15" s="14">
        <v>0.23140001998065099</v>
      </c>
      <c r="U15" s="14">
        <v>0.290537054388815</v>
      </c>
      <c r="V15" s="14">
        <v>0.24619338839788199</v>
      </c>
      <c r="W15" s="14">
        <v>0.161568142330799</v>
      </c>
      <c r="X15" s="14">
        <v>0.183700116278703</v>
      </c>
      <c r="Y15" s="14">
        <v>0.22084625721356499</v>
      </c>
      <c r="Z15" s="14">
        <v>0.154047106080029</v>
      </c>
      <c r="AA15" s="14">
        <v>0.24306164326117199</v>
      </c>
      <c r="AB15" s="14">
        <v>0.21278422932414701</v>
      </c>
      <c r="AC15" s="14">
        <v>0.161235337589861</v>
      </c>
      <c r="AD15" s="14">
        <v>0.13975211736703799</v>
      </c>
      <c r="AE15" s="14"/>
      <c r="AF15" s="14">
        <v>0.22073472778313999</v>
      </c>
      <c r="AG15" s="14">
        <v>0.19865994339909299</v>
      </c>
      <c r="AH15" s="14">
        <v>0.18820666015981699</v>
      </c>
      <c r="AI15" s="14">
        <v>0.21980804716472399</v>
      </c>
      <c r="AJ15" s="14">
        <v>0.23063293246111999</v>
      </c>
      <c r="AK15" s="14"/>
      <c r="AL15" s="14">
        <v>0.18195068232943601</v>
      </c>
      <c r="AM15" s="14">
        <v>0.22299910585619701</v>
      </c>
      <c r="AN15" s="14">
        <v>0.19237971029457099</v>
      </c>
      <c r="AO15" s="14">
        <v>0.21225277939033499</v>
      </c>
      <c r="AP15" s="14">
        <v>0.22490841066329201</v>
      </c>
      <c r="AQ15" s="14">
        <v>0.20172175081150501</v>
      </c>
      <c r="AR15" s="14"/>
      <c r="AS15" s="14">
        <v>0.19686718140971399</v>
      </c>
      <c r="AT15" s="14">
        <v>0.22229430933344299</v>
      </c>
      <c r="AU15" s="14">
        <v>0.202020725253757</v>
      </c>
      <c r="AV15" s="14">
        <v>0.20456506863872601</v>
      </c>
      <c r="AW15" s="14">
        <v>0.147331138043478</v>
      </c>
      <c r="AX15" s="14"/>
      <c r="AY15" s="14">
        <v>0.17565824287571699</v>
      </c>
      <c r="AZ15" s="14">
        <v>0.19127473898386599</v>
      </c>
      <c r="BA15" s="14">
        <v>0.22741526883635299</v>
      </c>
      <c r="BB15" s="14">
        <v>0.22309114251920401</v>
      </c>
      <c r="BC15" s="14">
        <v>0.24776665716322899</v>
      </c>
      <c r="BD15" s="14"/>
      <c r="BE15" s="14">
        <v>0.116943625428999</v>
      </c>
      <c r="BF15" s="14">
        <v>0.17598411286004301</v>
      </c>
      <c r="BG15" s="14">
        <v>0.23710068500860301</v>
      </c>
      <c r="BH15" s="14">
        <v>0.24717509013730299</v>
      </c>
      <c r="BI15" s="14">
        <v>0.22555918898138</v>
      </c>
      <c r="BJ15" s="14"/>
      <c r="BK15" s="14">
        <v>0.20111774459616999</v>
      </c>
      <c r="BL15" s="14">
        <v>0.19848605719850501</v>
      </c>
      <c r="BM15" s="14">
        <v>0.19144428619631201</v>
      </c>
      <c r="BN15" s="14">
        <v>0.21211932504780801</v>
      </c>
      <c r="BO15" s="14">
        <v>0.23009308994958699</v>
      </c>
      <c r="BP15" s="14"/>
      <c r="BQ15" s="14">
        <v>0.20452188416387701</v>
      </c>
      <c r="BR15" s="14">
        <v>0.20875825549971899</v>
      </c>
      <c r="BS15" s="14"/>
      <c r="BT15" s="14">
        <v>0.22994891689479499</v>
      </c>
      <c r="BU15" s="14">
        <v>0.20061738346448399</v>
      </c>
      <c r="BV15" s="14"/>
      <c r="BW15" s="14">
        <v>0.211516985725728</v>
      </c>
      <c r="BX15" s="14">
        <v>0.206110516929294</v>
      </c>
      <c r="BY15" s="14"/>
      <c r="BZ15" s="14">
        <v>0.211822347161115</v>
      </c>
      <c r="CA15" s="14">
        <v>0.20749925885092299</v>
      </c>
      <c r="CB15" s="14">
        <v>0.15390820094271099</v>
      </c>
    </row>
    <row r="16" spans="2:80" ht="43.5" x14ac:dyDescent="0.35">
      <c r="B16" s="15" t="s">
        <v>411</v>
      </c>
      <c r="C16" s="14">
        <v>0.20146782309099001</v>
      </c>
      <c r="D16" s="14">
        <v>0.16642071277016501</v>
      </c>
      <c r="E16" s="14">
        <v>0.23514767513815099</v>
      </c>
      <c r="F16" s="14"/>
      <c r="G16" s="14">
        <v>0.18848620904897101</v>
      </c>
      <c r="H16" s="14">
        <v>0.204846142346891</v>
      </c>
      <c r="I16" s="14">
        <v>0.20926071498072399</v>
      </c>
      <c r="J16" s="14">
        <v>0.15188688220670599</v>
      </c>
      <c r="K16" s="14">
        <v>0.20215725711688101</v>
      </c>
      <c r="L16" s="14">
        <v>0.24072357186032101</v>
      </c>
      <c r="M16" s="14"/>
      <c r="N16" s="14">
        <v>0.19927680300626799</v>
      </c>
      <c r="O16" s="14">
        <v>0.192075298859123</v>
      </c>
      <c r="P16" s="14">
        <v>0.210512876365572</v>
      </c>
      <c r="Q16" s="14">
        <v>0.20424245261264801</v>
      </c>
      <c r="R16" s="14"/>
      <c r="S16" s="14">
        <v>0.17232507505203401</v>
      </c>
      <c r="T16" s="14">
        <v>0.21420977508429601</v>
      </c>
      <c r="U16" s="14">
        <v>0.20892988901172599</v>
      </c>
      <c r="V16" s="14">
        <v>0.201577885225391</v>
      </c>
      <c r="W16" s="14">
        <v>0.215567170431992</v>
      </c>
      <c r="X16" s="14">
        <v>0.21488926470369099</v>
      </c>
      <c r="Y16" s="14">
        <v>0.21364519996927001</v>
      </c>
      <c r="Z16" s="14">
        <v>0.14907636380067699</v>
      </c>
      <c r="AA16" s="14">
        <v>0.14924023200287001</v>
      </c>
      <c r="AB16" s="14">
        <v>0.21424925903234901</v>
      </c>
      <c r="AC16" s="14">
        <v>0.24106551073263399</v>
      </c>
      <c r="AD16" s="14">
        <v>0.31358017319988302</v>
      </c>
      <c r="AE16" s="14"/>
      <c r="AF16" s="14">
        <v>0.19228539309144399</v>
      </c>
      <c r="AG16" s="14">
        <v>0.205497427984312</v>
      </c>
      <c r="AH16" s="14">
        <v>0.17168128217057099</v>
      </c>
      <c r="AI16" s="14">
        <v>0.180202797594576</v>
      </c>
      <c r="AJ16" s="14">
        <v>0.16919653066176801</v>
      </c>
      <c r="AK16" s="14"/>
      <c r="AL16" s="14">
        <v>0.19928006328832601</v>
      </c>
      <c r="AM16" s="14">
        <v>0.20679526894699901</v>
      </c>
      <c r="AN16" s="14">
        <v>0.181186441065711</v>
      </c>
      <c r="AO16" s="14">
        <v>0.175517037597227</v>
      </c>
      <c r="AP16" s="14">
        <v>0.18667863968124199</v>
      </c>
      <c r="AQ16" s="14">
        <v>0.24604985008731101</v>
      </c>
      <c r="AR16" s="14"/>
      <c r="AS16" s="14">
        <v>0.19696477107735999</v>
      </c>
      <c r="AT16" s="14">
        <v>0.20756430244385399</v>
      </c>
      <c r="AU16" s="14">
        <v>0.19893156904296599</v>
      </c>
      <c r="AV16" s="14">
        <v>0.202229222725023</v>
      </c>
      <c r="AW16" s="14">
        <v>0.165706914844584</v>
      </c>
      <c r="AX16" s="14"/>
      <c r="AY16" s="14">
        <v>0.17971447041810301</v>
      </c>
      <c r="AZ16" s="14">
        <v>0.22307554759184101</v>
      </c>
      <c r="BA16" s="14">
        <v>0.195599727248742</v>
      </c>
      <c r="BB16" s="14">
        <v>0.20268627969561301</v>
      </c>
      <c r="BC16" s="14">
        <v>0.20715389839985601</v>
      </c>
      <c r="BD16" s="14"/>
      <c r="BE16" s="14">
        <v>0.22535495184961701</v>
      </c>
      <c r="BF16" s="14">
        <v>0.19587625209260601</v>
      </c>
      <c r="BG16" s="14">
        <v>0.200400938077927</v>
      </c>
      <c r="BH16" s="14">
        <v>0.21129171480797801</v>
      </c>
      <c r="BI16" s="14">
        <v>0.18900833802155001</v>
      </c>
      <c r="BJ16" s="14"/>
      <c r="BK16" s="14">
        <v>0.22054943547470801</v>
      </c>
      <c r="BL16" s="14">
        <v>0.18509227468824599</v>
      </c>
      <c r="BM16" s="14">
        <v>0.19412594755749099</v>
      </c>
      <c r="BN16" s="14">
        <v>0.19669198959355999</v>
      </c>
      <c r="BO16" s="14">
        <v>0.21207926797276</v>
      </c>
      <c r="BP16" s="14"/>
      <c r="BQ16" s="14">
        <v>0.17715539008561099</v>
      </c>
      <c r="BR16" s="14">
        <v>0.21160781434777401</v>
      </c>
      <c r="BS16" s="14"/>
      <c r="BT16" s="14">
        <v>0.184045359131427</v>
      </c>
      <c r="BU16" s="14">
        <v>0.206820957176547</v>
      </c>
      <c r="BV16" s="14"/>
      <c r="BW16" s="14">
        <v>0.19053465518943699</v>
      </c>
      <c r="BX16" s="14">
        <v>0.20529155162767501</v>
      </c>
      <c r="BY16" s="14"/>
      <c r="BZ16" s="14">
        <v>0.20092506769490301</v>
      </c>
      <c r="CA16" s="14">
        <v>0.19808857412856701</v>
      </c>
      <c r="CB16" s="14">
        <v>0.228288010065926</v>
      </c>
    </row>
    <row r="17" spans="2:80" ht="29" x14ac:dyDescent="0.35">
      <c r="B17" s="15" t="s">
        <v>412</v>
      </c>
      <c r="C17" s="14">
        <v>0.184652766815668</v>
      </c>
      <c r="D17" s="14">
        <v>0.205067665462596</v>
      </c>
      <c r="E17" s="14">
        <v>0.16548228408141</v>
      </c>
      <c r="F17" s="14"/>
      <c r="G17" s="14">
        <v>7.2252928293570703E-2</v>
      </c>
      <c r="H17" s="14">
        <v>0.11761061311015</v>
      </c>
      <c r="I17" s="14">
        <v>0.13998071438672399</v>
      </c>
      <c r="J17" s="14">
        <v>0.18579154998494299</v>
      </c>
      <c r="K17" s="14">
        <v>0.213442033342922</v>
      </c>
      <c r="L17" s="14">
        <v>0.32988946812444397</v>
      </c>
      <c r="M17" s="14"/>
      <c r="N17" s="14">
        <v>0.198443691801095</v>
      </c>
      <c r="O17" s="14">
        <v>0.18279105802166001</v>
      </c>
      <c r="P17" s="14">
        <v>0.174254713671876</v>
      </c>
      <c r="Q17" s="14">
        <v>0.18179482246411199</v>
      </c>
      <c r="R17" s="14"/>
      <c r="S17" s="14">
        <v>0.16462804764004901</v>
      </c>
      <c r="T17" s="14">
        <v>0.194820679770011</v>
      </c>
      <c r="U17" s="14">
        <v>0.18129380657817101</v>
      </c>
      <c r="V17" s="14">
        <v>0.171363340793528</v>
      </c>
      <c r="W17" s="14">
        <v>0.18118846363101301</v>
      </c>
      <c r="X17" s="14">
        <v>0.170304895167286</v>
      </c>
      <c r="Y17" s="14">
        <v>0.20182093358966999</v>
      </c>
      <c r="Z17" s="14">
        <v>0.26186074109322799</v>
      </c>
      <c r="AA17" s="14">
        <v>0.18987598779215001</v>
      </c>
      <c r="AB17" s="14">
        <v>0.18022274911684699</v>
      </c>
      <c r="AC17" s="14">
        <v>0.21619237207028799</v>
      </c>
      <c r="AD17" s="14">
        <v>0.12714835718749801</v>
      </c>
      <c r="AE17" s="14"/>
      <c r="AF17" s="14">
        <v>0.23698643523690699</v>
      </c>
      <c r="AG17" s="14">
        <v>0.161920611579327</v>
      </c>
      <c r="AH17" s="14">
        <v>0.23694882274451201</v>
      </c>
      <c r="AI17" s="14">
        <v>0.22790897940349</v>
      </c>
      <c r="AJ17" s="14">
        <v>0.12558897636528399</v>
      </c>
      <c r="AK17" s="14"/>
      <c r="AL17" s="14">
        <v>0.17457702130330499</v>
      </c>
      <c r="AM17" s="14">
        <v>0.228490613507357</v>
      </c>
      <c r="AN17" s="14">
        <v>0.199669807605838</v>
      </c>
      <c r="AO17" s="14">
        <v>0.21766263311894499</v>
      </c>
      <c r="AP17" s="14">
        <v>0.117899050590171</v>
      </c>
      <c r="AQ17" s="14">
        <v>0.18343890089243001</v>
      </c>
      <c r="AR17" s="14"/>
      <c r="AS17" s="14">
        <v>0.20808175837558399</v>
      </c>
      <c r="AT17" s="14">
        <v>0.17839365962488599</v>
      </c>
      <c r="AU17" s="14">
        <v>0.17901081636312699</v>
      </c>
      <c r="AV17" s="14">
        <v>0.176478927410196</v>
      </c>
      <c r="AW17" s="14">
        <v>0.307683889683529</v>
      </c>
      <c r="AX17" s="14"/>
      <c r="AY17" s="14">
        <v>0.25866391980435899</v>
      </c>
      <c r="AZ17" s="14">
        <v>0.18600089755833099</v>
      </c>
      <c r="BA17" s="14">
        <v>0.17739496054219001</v>
      </c>
      <c r="BB17" s="14">
        <v>0.152074651280249</v>
      </c>
      <c r="BC17" s="14">
        <v>0.12271451052537199</v>
      </c>
      <c r="BD17" s="14"/>
      <c r="BE17" s="14">
        <v>0.18698966152227101</v>
      </c>
      <c r="BF17" s="14">
        <v>0.21080347251032899</v>
      </c>
      <c r="BG17" s="14">
        <v>0.182386558667401</v>
      </c>
      <c r="BH17" s="14">
        <v>0.151498848799552</v>
      </c>
      <c r="BI17" s="14">
        <v>9.4141148972182204E-2</v>
      </c>
      <c r="BJ17" s="14"/>
      <c r="BK17" s="14">
        <v>0.18635789456428301</v>
      </c>
      <c r="BL17" s="14">
        <v>0.17153231615164599</v>
      </c>
      <c r="BM17" s="14">
        <v>0.19950655294924499</v>
      </c>
      <c r="BN17" s="14">
        <v>0.19760690430356401</v>
      </c>
      <c r="BO17" s="14">
        <v>0.16969772646572701</v>
      </c>
      <c r="BP17" s="14"/>
      <c r="BQ17" s="14">
        <v>0.22237595730833701</v>
      </c>
      <c r="BR17" s="14">
        <v>0.16891954827316299</v>
      </c>
      <c r="BS17" s="14"/>
      <c r="BT17" s="14">
        <v>0.14212490637851899</v>
      </c>
      <c r="BU17" s="14">
        <v>0.197719652178169</v>
      </c>
      <c r="BV17" s="14"/>
      <c r="BW17" s="14">
        <v>0.17404629017110099</v>
      </c>
      <c r="BX17" s="14">
        <v>0.18836223947580699</v>
      </c>
      <c r="BY17" s="14"/>
      <c r="BZ17" s="14">
        <v>0.18792098155836401</v>
      </c>
      <c r="CA17" s="14">
        <v>0.18343504028896901</v>
      </c>
      <c r="CB17" s="14">
        <v>0.15118983989131099</v>
      </c>
    </row>
    <row r="18" spans="2:80" x14ac:dyDescent="0.35">
      <c r="B18" s="15" t="s">
        <v>413</v>
      </c>
      <c r="C18" s="14">
        <v>0.16356264942849999</v>
      </c>
      <c r="D18" s="14">
        <v>0.157353365439071</v>
      </c>
      <c r="E18" s="14">
        <v>0.1696330811932</v>
      </c>
      <c r="F18" s="14"/>
      <c r="G18" s="14">
        <v>0.21814064585878801</v>
      </c>
      <c r="H18" s="14">
        <v>0.17748217113324199</v>
      </c>
      <c r="I18" s="14">
        <v>0.14938621584941</v>
      </c>
      <c r="J18" s="14">
        <v>0.16385462197911899</v>
      </c>
      <c r="K18" s="14">
        <v>0.14893287295861701</v>
      </c>
      <c r="L18" s="14">
        <v>0.13713539981784501</v>
      </c>
      <c r="M18" s="14"/>
      <c r="N18" s="14">
        <v>0.16221056349919899</v>
      </c>
      <c r="O18" s="14">
        <v>0.140518107736714</v>
      </c>
      <c r="P18" s="14">
        <v>0.149908549636597</v>
      </c>
      <c r="Q18" s="14">
        <v>0.20024646595122</v>
      </c>
      <c r="R18" s="14"/>
      <c r="S18" s="14">
        <v>0.13681557662662</v>
      </c>
      <c r="T18" s="14">
        <v>0.163230166554647</v>
      </c>
      <c r="U18" s="14">
        <v>0.182950866935357</v>
      </c>
      <c r="V18" s="14">
        <v>0.143867806303627</v>
      </c>
      <c r="W18" s="14">
        <v>0.15927199215107399</v>
      </c>
      <c r="X18" s="14">
        <v>0.17222752815483</v>
      </c>
      <c r="Y18" s="14">
        <v>0.19577867410377001</v>
      </c>
      <c r="Z18" s="14">
        <v>0.13890849675592801</v>
      </c>
      <c r="AA18" s="14">
        <v>0.168194959018198</v>
      </c>
      <c r="AB18" s="14">
        <v>0.18801628358269301</v>
      </c>
      <c r="AC18" s="14">
        <v>0.14055927086952499</v>
      </c>
      <c r="AD18" s="14">
        <v>0.17626997558869401</v>
      </c>
      <c r="AE18" s="14"/>
      <c r="AF18" s="14">
        <v>0.119354946707896</v>
      </c>
      <c r="AG18" s="14">
        <v>0.16794538153358701</v>
      </c>
      <c r="AH18" s="14">
        <v>0.16732141164807199</v>
      </c>
      <c r="AI18" s="14">
        <v>0.13960514824026499</v>
      </c>
      <c r="AJ18" s="14">
        <v>0.209069885431304</v>
      </c>
      <c r="AK18" s="14"/>
      <c r="AL18" s="14">
        <v>0.15991588173225199</v>
      </c>
      <c r="AM18" s="14">
        <v>0.140500177773976</v>
      </c>
      <c r="AN18" s="14">
        <v>0.163284330766823</v>
      </c>
      <c r="AO18" s="14">
        <v>0.12671683525507199</v>
      </c>
      <c r="AP18" s="14">
        <v>0.22419482061787999</v>
      </c>
      <c r="AQ18" s="14">
        <v>0.17074275507336101</v>
      </c>
      <c r="AR18" s="14"/>
      <c r="AS18" s="14">
        <v>0.15088156858322299</v>
      </c>
      <c r="AT18" s="14">
        <v>0.175534305285344</v>
      </c>
      <c r="AU18" s="14">
        <v>0.17591341699337601</v>
      </c>
      <c r="AV18" s="14">
        <v>0.14267893861408901</v>
      </c>
      <c r="AW18" s="14">
        <v>8.4303742819801103E-2</v>
      </c>
      <c r="AX18" s="14"/>
      <c r="AY18" s="14">
        <v>0.119695655616497</v>
      </c>
      <c r="AZ18" s="14">
        <v>0.17006978555563801</v>
      </c>
      <c r="BA18" s="14">
        <v>0.173789912919527</v>
      </c>
      <c r="BB18" s="14">
        <v>0.15494399231334799</v>
      </c>
      <c r="BC18" s="14">
        <v>0.21555004998237101</v>
      </c>
      <c r="BD18" s="14"/>
      <c r="BE18" s="14">
        <v>0.107860598390889</v>
      </c>
      <c r="BF18" s="14">
        <v>0.159858244199275</v>
      </c>
      <c r="BG18" s="14">
        <v>0.16021480106696201</v>
      </c>
      <c r="BH18" s="14">
        <v>0.18321559996914499</v>
      </c>
      <c r="BI18" s="14">
        <v>0.23216133849354301</v>
      </c>
      <c r="BJ18" s="14"/>
      <c r="BK18" s="14">
        <v>0.171043134819129</v>
      </c>
      <c r="BL18" s="14">
        <v>0.166433807143057</v>
      </c>
      <c r="BM18" s="14">
        <v>0.18246134707720199</v>
      </c>
      <c r="BN18" s="14">
        <v>0.15220994011073599</v>
      </c>
      <c r="BO18" s="14">
        <v>0.14668187778320099</v>
      </c>
      <c r="BP18" s="14"/>
      <c r="BQ18" s="14">
        <v>0.12605988243198901</v>
      </c>
      <c r="BR18" s="14">
        <v>0.17920393589973399</v>
      </c>
      <c r="BS18" s="14"/>
      <c r="BT18" s="14">
        <v>0.203725880427611</v>
      </c>
      <c r="BU18" s="14">
        <v>0.15122230759473701</v>
      </c>
      <c r="BV18" s="14"/>
      <c r="BW18" s="14">
        <v>0.17866602946666801</v>
      </c>
      <c r="BX18" s="14">
        <v>0.15828044524281801</v>
      </c>
      <c r="BY18" s="14"/>
      <c r="BZ18" s="14">
        <v>0.160706436573129</v>
      </c>
      <c r="CA18" s="14">
        <v>0.171249693738354</v>
      </c>
      <c r="CB18" s="14">
        <v>0.15348788982137099</v>
      </c>
    </row>
    <row r="19" spans="2:80" ht="29" x14ac:dyDescent="0.35">
      <c r="B19" s="15" t="s">
        <v>414</v>
      </c>
      <c r="C19" s="14">
        <v>0.15447084280673101</v>
      </c>
      <c r="D19" s="14">
        <v>0.135828577853527</v>
      </c>
      <c r="E19" s="14">
        <v>0.172029281251532</v>
      </c>
      <c r="F19" s="14"/>
      <c r="G19" s="14">
        <v>0.240126385086632</v>
      </c>
      <c r="H19" s="14">
        <v>0.18143170004214601</v>
      </c>
      <c r="I19" s="14">
        <v>0.17050013999974001</v>
      </c>
      <c r="J19" s="14">
        <v>0.13789773042057701</v>
      </c>
      <c r="K19" s="14">
        <v>0.130834044646365</v>
      </c>
      <c r="L19" s="14">
        <v>9.1985384465131007E-2</v>
      </c>
      <c r="M19" s="14"/>
      <c r="N19" s="14">
        <v>0.17466935946059101</v>
      </c>
      <c r="O19" s="14">
        <v>0.154395571050777</v>
      </c>
      <c r="P19" s="14">
        <v>0.13547805777885999</v>
      </c>
      <c r="Q19" s="14">
        <v>0.15126086408327</v>
      </c>
      <c r="R19" s="14"/>
      <c r="S19" s="14">
        <v>0.19452603157083201</v>
      </c>
      <c r="T19" s="14">
        <v>0.17230803662142999</v>
      </c>
      <c r="U19" s="14">
        <v>0.13877729841880901</v>
      </c>
      <c r="V19" s="14">
        <v>0.132234810474301</v>
      </c>
      <c r="W19" s="14">
        <v>0.17721663337148699</v>
      </c>
      <c r="X19" s="14">
        <v>0.17543481937536601</v>
      </c>
      <c r="Y19" s="14">
        <v>0.12804796665224799</v>
      </c>
      <c r="Z19" s="14">
        <v>0.13070146670986499</v>
      </c>
      <c r="AA19" s="14">
        <v>0.12047113251814801</v>
      </c>
      <c r="AB19" s="14">
        <v>0.13403531398160801</v>
      </c>
      <c r="AC19" s="14">
        <v>0.15464470535146799</v>
      </c>
      <c r="AD19" s="14">
        <v>0.17041729342762199</v>
      </c>
      <c r="AE19" s="14"/>
      <c r="AF19" s="14">
        <v>0.128853041929159</v>
      </c>
      <c r="AG19" s="14">
        <v>0.16851094302064601</v>
      </c>
      <c r="AH19" s="14">
        <v>0.120846340932522</v>
      </c>
      <c r="AI19" s="14">
        <v>0.11800658287566999</v>
      </c>
      <c r="AJ19" s="14">
        <v>0.17136437625911799</v>
      </c>
      <c r="AK19" s="14"/>
      <c r="AL19" s="14">
        <v>0.13027955755686099</v>
      </c>
      <c r="AM19" s="14">
        <v>0.162785164217782</v>
      </c>
      <c r="AN19" s="14">
        <v>0.14232018136567401</v>
      </c>
      <c r="AO19" s="14">
        <v>0.13868476325979601</v>
      </c>
      <c r="AP19" s="14">
        <v>0.202914136078682</v>
      </c>
      <c r="AQ19" s="14">
        <v>0.13836340249881299</v>
      </c>
      <c r="AR19" s="14"/>
      <c r="AS19" s="14">
        <v>0.12615243300242801</v>
      </c>
      <c r="AT19" s="14">
        <v>0.18563276944549201</v>
      </c>
      <c r="AU19" s="14">
        <v>0.155937658517805</v>
      </c>
      <c r="AV19" s="14">
        <v>0.154699795511968</v>
      </c>
      <c r="AW19" s="14">
        <v>0.14912057391119099</v>
      </c>
      <c r="AX19" s="14"/>
      <c r="AY19" s="14">
        <v>0.109106539065134</v>
      </c>
      <c r="AZ19" s="14">
        <v>0.16743692619721301</v>
      </c>
      <c r="BA19" s="14">
        <v>0.16843511335849301</v>
      </c>
      <c r="BB19" s="14">
        <v>0.1894973880601</v>
      </c>
      <c r="BC19" s="14">
        <v>0.157464317274398</v>
      </c>
      <c r="BD19" s="14"/>
      <c r="BE19" s="14">
        <v>0.142351278595298</v>
      </c>
      <c r="BF19" s="14">
        <v>0.14162240438616</v>
      </c>
      <c r="BG19" s="14">
        <v>0.17060006563327901</v>
      </c>
      <c r="BH19" s="14">
        <v>0.162025191813013</v>
      </c>
      <c r="BI19" s="14">
        <v>0.1239733557975</v>
      </c>
      <c r="BJ19" s="14"/>
      <c r="BK19" s="14">
        <v>0.15441310790971799</v>
      </c>
      <c r="BL19" s="14">
        <v>0.15831531580122599</v>
      </c>
      <c r="BM19" s="14">
        <v>0.14988651363227501</v>
      </c>
      <c r="BN19" s="14">
        <v>0.157092504082261</v>
      </c>
      <c r="BO19" s="14">
        <v>0.152764236439386</v>
      </c>
      <c r="BP19" s="14"/>
      <c r="BQ19" s="14">
        <v>0.139269317933124</v>
      </c>
      <c r="BR19" s="14">
        <v>0.160810945801526</v>
      </c>
      <c r="BS19" s="14"/>
      <c r="BT19" s="14">
        <v>0.203477645170316</v>
      </c>
      <c r="BU19" s="14">
        <v>0.13941327203112</v>
      </c>
      <c r="BV19" s="14"/>
      <c r="BW19" s="14">
        <v>0.15530895443898901</v>
      </c>
      <c r="BX19" s="14">
        <v>0.154177724527193</v>
      </c>
      <c r="BY19" s="14"/>
      <c r="BZ19" s="14">
        <v>0.15339274398108499</v>
      </c>
      <c r="CA19" s="14">
        <v>0.15354438545190599</v>
      </c>
      <c r="CB19" s="14">
        <v>0.17339453899863999</v>
      </c>
    </row>
    <row r="20" spans="2:80" ht="29" x14ac:dyDescent="0.35">
      <c r="B20" s="15" t="s">
        <v>415</v>
      </c>
      <c r="C20" s="14">
        <v>0.151794802346602</v>
      </c>
      <c r="D20" s="14">
        <v>0.15065250380968101</v>
      </c>
      <c r="E20" s="14">
        <v>0.15286080790936801</v>
      </c>
      <c r="F20" s="14"/>
      <c r="G20" s="14">
        <v>0.19757054934715701</v>
      </c>
      <c r="H20" s="14">
        <v>0.167511053855007</v>
      </c>
      <c r="I20" s="14">
        <v>0.121520014363247</v>
      </c>
      <c r="J20" s="14">
        <v>0.120339336283816</v>
      </c>
      <c r="K20" s="14">
        <v>0.11491439812752501</v>
      </c>
      <c r="L20" s="14">
        <v>0.18347563632929301</v>
      </c>
      <c r="M20" s="14"/>
      <c r="N20" s="14">
        <v>0.17650280738406601</v>
      </c>
      <c r="O20" s="14">
        <v>0.158912842083857</v>
      </c>
      <c r="P20" s="14">
        <v>0.14786071774795301</v>
      </c>
      <c r="Q20" s="14">
        <v>0.122957778540877</v>
      </c>
      <c r="R20" s="14"/>
      <c r="S20" s="14">
        <v>0.16796549759125001</v>
      </c>
      <c r="T20" s="14">
        <v>0.163872281290979</v>
      </c>
      <c r="U20" s="14">
        <v>0.139079635950313</v>
      </c>
      <c r="V20" s="14">
        <v>0.106356629475228</v>
      </c>
      <c r="W20" s="14">
        <v>0.17955291868674</v>
      </c>
      <c r="X20" s="14">
        <v>0.14651250385314399</v>
      </c>
      <c r="Y20" s="14">
        <v>0.14636270825428799</v>
      </c>
      <c r="Z20" s="14">
        <v>0.17019030517186801</v>
      </c>
      <c r="AA20" s="14">
        <v>0.132520154222806</v>
      </c>
      <c r="AB20" s="14">
        <v>0.14763037174362301</v>
      </c>
      <c r="AC20" s="14">
        <v>0.178450661233333</v>
      </c>
      <c r="AD20" s="14">
        <v>0.17377603653292001</v>
      </c>
      <c r="AE20" s="14"/>
      <c r="AF20" s="14">
        <v>0.145434434519599</v>
      </c>
      <c r="AG20" s="14">
        <v>0.16196630000752099</v>
      </c>
      <c r="AH20" s="14">
        <v>0.19874612890056101</v>
      </c>
      <c r="AI20" s="14">
        <v>0.119746104100906</v>
      </c>
      <c r="AJ20" s="14">
        <v>0.20298892280577999</v>
      </c>
      <c r="AK20" s="14"/>
      <c r="AL20" s="14">
        <v>0.15197777943781801</v>
      </c>
      <c r="AM20" s="14">
        <v>0.16037075604542</v>
      </c>
      <c r="AN20" s="14">
        <v>0.234468831225256</v>
      </c>
      <c r="AO20" s="14">
        <v>0.118739844517851</v>
      </c>
      <c r="AP20" s="14">
        <v>0.19529316143221401</v>
      </c>
      <c r="AQ20" s="14">
        <v>0.122476277331398</v>
      </c>
      <c r="AR20" s="14"/>
      <c r="AS20" s="14">
        <v>0.104666213437057</v>
      </c>
      <c r="AT20" s="14">
        <v>0.16378144301727601</v>
      </c>
      <c r="AU20" s="14">
        <v>0.18568764880534799</v>
      </c>
      <c r="AV20" s="14">
        <v>0.17126740157567799</v>
      </c>
      <c r="AW20" s="14">
        <v>0.20520155325780001</v>
      </c>
      <c r="AX20" s="14"/>
      <c r="AY20" s="14">
        <v>0.189475522518218</v>
      </c>
      <c r="AZ20" s="14">
        <v>0.14641023544089299</v>
      </c>
      <c r="BA20" s="14">
        <v>0.15805818715055001</v>
      </c>
      <c r="BB20" s="14">
        <v>0.133811987886854</v>
      </c>
      <c r="BC20" s="14">
        <v>0.119627729064521</v>
      </c>
      <c r="BD20" s="14"/>
      <c r="BE20" s="14">
        <v>0.13718263995426699</v>
      </c>
      <c r="BF20" s="14">
        <v>0.17692525498227499</v>
      </c>
      <c r="BG20" s="14">
        <v>0.15073508694850499</v>
      </c>
      <c r="BH20" s="14">
        <v>0.107569854773487</v>
      </c>
      <c r="BI20" s="14">
        <v>0.123342272723271</v>
      </c>
      <c r="BJ20" s="14"/>
      <c r="BK20" s="14">
        <v>0.16257459822414799</v>
      </c>
      <c r="BL20" s="14">
        <v>0.13781202274292301</v>
      </c>
      <c r="BM20" s="14">
        <v>0.153183526941227</v>
      </c>
      <c r="BN20" s="14">
        <v>0.17582924223899399</v>
      </c>
      <c r="BO20" s="14">
        <v>0.13277351638982299</v>
      </c>
      <c r="BP20" s="14"/>
      <c r="BQ20" s="14">
        <v>0.13229333534637799</v>
      </c>
      <c r="BR20" s="14">
        <v>0.15992828305719101</v>
      </c>
      <c r="BS20" s="14"/>
      <c r="BT20" s="14">
        <v>0.156733553881308</v>
      </c>
      <c r="BU20" s="14">
        <v>0.15027734768336501</v>
      </c>
      <c r="BV20" s="14"/>
      <c r="BW20" s="14">
        <v>0.14221209260887999</v>
      </c>
      <c r="BX20" s="14">
        <v>0.15514622629004099</v>
      </c>
      <c r="BY20" s="14"/>
      <c r="BZ20" s="14">
        <v>0.15283446379357299</v>
      </c>
      <c r="CA20" s="14">
        <v>0.151757479349619</v>
      </c>
      <c r="CB20" s="14">
        <v>0.139071581549918</v>
      </c>
    </row>
    <row r="21" spans="2:80" ht="29" x14ac:dyDescent="0.35">
      <c r="B21" s="15" t="s">
        <v>416</v>
      </c>
      <c r="C21" s="14">
        <v>0.15062652638587201</v>
      </c>
      <c r="D21" s="14">
        <v>0.147581946601134</v>
      </c>
      <c r="E21" s="14">
        <v>0.15354179213564401</v>
      </c>
      <c r="F21" s="14"/>
      <c r="G21" s="14">
        <v>0.14553531975224199</v>
      </c>
      <c r="H21" s="14">
        <v>0.157630678442328</v>
      </c>
      <c r="I21" s="14">
        <v>0.14503744182365699</v>
      </c>
      <c r="J21" s="14">
        <v>0.15075988730383599</v>
      </c>
      <c r="K21" s="14">
        <v>0.145252333192185</v>
      </c>
      <c r="L21" s="14">
        <v>0.156322204937383</v>
      </c>
      <c r="M21" s="14"/>
      <c r="N21" s="14">
        <v>0.16065688004100001</v>
      </c>
      <c r="O21" s="14">
        <v>0.14898065567941299</v>
      </c>
      <c r="P21" s="14">
        <v>0.15733231605814799</v>
      </c>
      <c r="Q21" s="14">
        <v>0.13739751390535301</v>
      </c>
      <c r="R21" s="14"/>
      <c r="S21" s="14">
        <v>0.17753879931111799</v>
      </c>
      <c r="T21" s="14">
        <v>0.119999772578176</v>
      </c>
      <c r="U21" s="14">
        <v>0.148759648962729</v>
      </c>
      <c r="V21" s="14">
        <v>0.14242043579778901</v>
      </c>
      <c r="W21" s="14">
        <v>0.146782624224362</v>
      </c>
      <c r="X21" s="14">
        <v>0.151589686229435</v>
      </c>
      <c r="Y21" s="14">
        <v>0.18030381995598499</v>
      </c>
      <c r="Z21" s="14">
        <v>0.162147083005791</v>
      </c>
      <c r="AA21" s="14">
        <v>0.14438039540714601</v>
      </c>
      <c r="AB21" s="14">
        <v>0.18458227516981701</v>
      </c>
      <c r="AC21" s="14">
        <v>0.129852676501541</v>
      </c>
      <c r="AD21" s="14">
        <v>5.4653982813059103E-2</v>
      </c>
      <c r="AE21" s="14"/>
      <c r="AF21" s="14">
        <v>0.168448139443787</v>
      </c>
      <c r="AG21" s="14">
        <v>0.15851539659442901</v>
      </c>
      <c r="AH21" s="14">
        <v>0.158126530222467</v>
      </c>
      <c r="AI21" s="14">
        <v>0.132082954254018</v>
      </c>
      <c r="AJ21" s="14">
        <v>0.14518610451359301</v>
      </c>
      <c r="AK21" s="14"/>
      <c r="AL21" s="14">
        <v>0.180827134634059</v>
      </c>
      <c r="AM21" s="14">
        <v>0.16108973018233799</v>
      </c>
      <c r="AN21" s="14">
        <v>0.14463538936508499</v>
      </c>
      <c r="AO21" s="14">
        <v>0.13310899523807401</v>
      </c>
      <c r="AP21" s="14">
        <v>0.158694527911764</v>
      </c>
      <c r="AQ21" s="14">
        <v>0.15259060414808001</v>
      </c>
      <c r="AR21" s="14"/>
      <c r="AS21" s="14">
        <v>0.13841589176872099</v>
      </c>
      <c r="AT21" s="14">
        <v>0.14989757506624099</v>
      </c>
      <c r="AU21" s="14">
        <v>0.13786047998692699</v>
      </c>
      <c r="AV21" s="14">
        <v>0.17402781916982901</v>
      </c>
      <c r="AW21" s="14">
        <v>0.19785891463446401</v>
      </c>
      <c r="AX21" s="14"/>
      <c r="AY21" s="14">
        <v>0.16851442820517501</v>
      </c>
      <c r="AZ21" s="14">
        <v>0.168347782192203</v>
      </c>
      <c r="BA21" s="14">
        <v>0.14795178779780299</v>
      </c>
      <c r="BB21" s="14">
        <v>0.157778561854056</v>
      </c>
      <c r="BC21" s="14">
        <v>9.4863242909764903E-2</v>
      </c>
      <c r="BD21" s="14"/>
      <c r="BE21" s="14">
        <v>0.18841066550373001</v>
      </c>
      <c r="BF21" s="14">
        <v>0.16477029935460999</v>
      </c>
      <c r="BG21" s="14">
        <v>0.15500472702828</v>
      </c>
      <c r="BH21" s="14">
        <v>0.111295210433512</v>
      </c>
      <c r="BI21" s="14">
        <v>7.9794081054604005E-2</v>
      </c>
      <c r="BJ21" s="14"/>
      <c r="BK21" s="14">
        <v>0.186225367881766</v>
      </c>
      <c r="BL21" s="14">
        <v>0.15949010302323799</v>
      </c>
      <c r="BM21" s="14">
        <v>0.14795750149133599</v>
      </c>
      <c r="BN21" s="14">
        <v>0.13222354114241999</v>
      </c>
      <c r="BO21" s="14">
        <v>0.135967186675926</v>
      </c>
      <c r="BP21" s="14"/>
      <c r="BQ21" s="14">
        <v>0.131030101789742</v>
      </c>
      <c r="BR21" s="14">
        <v>0.15879961107982299</v>
      </c>
      <c r="BS21" s="14"/>
      <c r="BT21" s="14">
        <v>0.170408121465013</v>
      </c>
      <c r="BU21" s="14">
        <v>0.144548538155814</v>
      </c>
      <c r="BV21" s="14"/>
      <c r="BW21" s="14">
        <v>0.17586832708891201</v>
      </c>
      <c r="BX21" s="14">
        <v>0.141798545828487</v>
      </c>
      <c r="BY21" s="14"/>
      <c r="BZ21" s="14">
        <v>0.13839980623012099</v>
      </c>
      <c r="CA21" s="14">
        <v>0.177221484722177</v>
      </c>
      <c r="CB21" s="14">
        <v>0.14496889214330899</v>
      </c>
    </row>
    <row r="22" spans="2:80" ht="43.5" x14ac:dyDescent="0.35">
      <c r="B22" s="15" t="s">
        <v>417</v>
      </c>
      <c r="C22" s="14">
        <v>0.13784182496591799</v>
      </c>
      <c r="D22" s="14">
        <v>0.12725523985722101</v>
      </c>
      <c r="E22" s="14">
        <v>0.14869976199860299</v>
      </c>
      <c r="F22" s="14"/>
      <c r="G22" s="14">
        <v>0.102613422058908</v>
      </c>
      <c r="H22" s="14">
        <v>8.7531330857261502E-2</v>
      </c>
      <c r="I22" s="14">
        <v>0.12966363731491501</v>
      </c>
      <c r="J22" s="14">
        <v>0.13181703608258</v>
      </c>
      <c r="K22" s="14">
        <v>0.166179515126642</v>
      </c>
      <c r="L22" s="14">
        <v>0.19475688878723599</v>
      </c>
      <c r="M22" s="14"/>
      <c r="N22" s="14">
        <v>0.139624721902458</v>
      </c>
      <c r="O22" s="14">
        <v>0.15080230772615499</v>
      </c>
      <c r="P22" s="14">
        <v>0.136145411983709</v>
      </c>
      <c r="Q22" s="14">
        <v>0.12557553682877201</v>
      </c>
      <c r="R22" s="14"/>
      <c r="S22" s="14">
        <v>0.118669460821674</v>
      </c>
      <c r="T22" s="14">
        <v>0.131620180255692</v>
      </c>
      <c r="U22" s="14">
        <v>8.6140751481393898E-2</v>
      </c>
      <c r="V22" s="14">
        <v>0.15041741649844501</v>
      </c>
      <c r="W22" s="14">
        <v>0.15453825188800299</v>
      </c>
      <c r="X22" s="14">
        <v>0.13021017554349201</v>
      </c>
      <c r="Y22" s="14">
        <v>0.164165419670671</v>
      </c>
      <c r="Z22" s="14">
        <v>0.230558564454479</v>
      </c>
      <c r="AA22" s="14">
        <v>0.132082324284201</v>
      </c>
      <c r="AB22" s="14">
        <v>0.13072341053648601</v>
      </c>
      <c r="AC22" s="14">
        <v>0.186740632922829</v>
      </c>
      <c r="AD22" s="14">
        <v>0.10580297622610101</v>
      </c>
      <c r="AE22" s="14"/>
      <c r="AF22" s="14">
        <v>0.17277314460649501</v>
      </c>
      <c r="AG22" s="14">
        <v>0.126790984571891</v>
      </c>
      <c r="AH22" s="14">
        <v>0.15138735395375899</v>
      </c>
      <c r="AI22" s="14">
        <v>0.169935717763535</v>
      </c>
      <c r="AJ22" s="14">
        <v>9.0450426316661406E-2</v>
      </c>
      <c r="AK22" s="14"/>
      <c r="AL22" s="14">
        <v>0.118356247677691</v>
      </c>
      <c r="AM22" s="14">
        <v>0.13362447087576801</v>
      </c>
      <c r="AN22" s="14">
        <v>0.20432398256640799</v>
      </c>
      <c r="AO22" s="14">
        <v>0.16924044732288801</v>
      </c>
      <c r="AP22" s="14">
        <v>8.7553356842171207E-2</v>
      </c>
      <c r="AQ22" s="14">
        <v>0.153681451308155</v>
      </c>
      <c r="AR22" s="14"/>
      <c r="AS22" s="14">
        <v>0.135058262079713</v>
      </c>
      <c r="AT22" s="14">
        <v>0.13724848878677601</v>
      </c>
      <c r="AU22" s="14">
        <v>0.13942808673180701</v>
      </c>
      <c r="AV22" s="14">
        <v>0.13096691096732199</v>
      </c>
      <c r="AW22" s="14">
        <v>0.14586929303356699</v>
      </c>
      <c r="AX22" s="14"/>
      <c r="AY22" s="14">
        <v>0.16486885639995</v>
      </c>
      <c r="AZ22" s="14">
        <v>0.13944527958219</v>
      </c>
      <c r="BA22" s="14">
        <v>0.14836757884975901</v>
      </c>
      <c r="BB22" s="14">
        <v>0.114984467856342</v>
      </c>
      <c r="BC22" s="14">
        <v>0.116451880380826</v>
      </c>
      <c r="BD22" s="14"/>
      <c r="BE22" s="14">
        <v>0.14880191997574599</v>
      </c>
      <c r="BF22" s="14">
        <v>0.15740503009521201</v>
      </c>
      <c r="BG22" s="14">
        <v>0.122704521375482</v>
      </c>
      <c r="BH22" s="14">
        <v>0.133108860144657</v>
      </c>
      <c r="BI22" s="14">
        <v>9.4946052275794807E-2</v>
      </c>
      <c r="BJ22" s="14"/>
      <c r="BK22" s="14">
        <v>0.12698542697576701</v>
      </c>
      <c r="BL22" s="14">
        <v>0.13500819207043999</v>
      </c>
      <c r="BM22" s="14">
        <v>0.15391823438939101</v>
      </c>
      <c r="BN22" s="14">
        <v>0.13770705131922101</v>
      </c>
      <c r="BO22" s="14">
        <v>0.13463380684112899</v>
      </c>
      <c r="BP22" s="14"/>
      <c r="BQ22" s="14">
        <v>0.159632586187956</v>
      </c>
      <c r="BR22" s="14">
        <v>0.12875354786007501</v>
      </c>
      <c r="BS22" s="14"/>
      <c r="BT22" s="14">
        <v>0.104858706935165</v>
      </c>
      <c r="BU22" s="14">
        <v>0.147976043282464</v>
      </c>
      <c r="BV22" s="14"/>
      <c r="BW22" s="14">
        <v>0.13095789392030199</v>
      </c>
      <c r="BX22" s="14">
        <v>0.14024938733216999</v>
      </c>
      <c r="BY22" s="14"/>
      <c r="BZ22" s="14">
        <v>0.141607690966326</v>
      </c>
      <c r="CA22" s="14">
        <v>0.12676272581783801</v>
      </c>
      <c r="CB22" s="14">
        <v>0.156728888303205</v>
      </c>
    </row>
    <row r="23" spans="2:80" ht="43.5" x14ac:dyDescent="0.35">
      <c r="B23" s="15" t="s">
        <v>418</v>
      </c>
      <c r="C23" s="14">
        <v>0.13308500200757101</v>
      </c>
      <c r="D23" s="14">
        <v>0.12714845700355101</v>
      </c>
      <c r="E23" s="14">
        <v>0.13939263347887501</v>
      </c>
      <c r="F23" s="14"/>
      <c r="G23" s="14">
        <v>0.16562837183158299</v>
      </c>
      <c r="H23" s="14">
        <v>0.16137342338103899</v>
      </c>
      <c r="I23" s="14">
        <v>0.15989900981490601</v>
      </c>
      <c r="J23" s="14">
        <v>0.110157943029057</v>
      </c>
      <c r="K23" s="14">
        <v>0.114414109860731</v>
      </c>
      <c r="L23" s="14">
        <v>9.7767845523228203E-2</v>
      </c>
      <c r="M23" s="14"/>
      <c r="N23" s="14">
        <v>0.137701549330602</v>
      </c>
      <c r="O23" s="14">
        <v>9.7832344903327095E-2</v>
      </c>
      <c r="P23" s="14">
        <v>0.153857292074529</v>
      </c>
      <c r="Q23" s="14">
        <v>0.14807350838042799</v>
      </c>
      <c r="R23" s="14"/>
      <c r="S23" s="14">
        <v>0.170871197274024</v>
      </c>
      <c r="T23" s="14">
        <v>0.12167695531083</v>
      </c>
      <c r="U23" s="14">
        <v>0.137750072222181</v>
      </c>
      <c r="V23" s="14">
        <v>0.12536601195393601</v>
      </c>
      <c r="W23" s="14">
        <v>0.10942692485498</v>
      </c>
      <c r="X23" s="14">
        <v>0.144411810843108</v>
      </c>
      <c r="Y23" s="14">
        <v>0.14529732205205101</v>
      </c>
      <c r="Z23" s="14">
        <v>0.18333464607424199</v>
      </c>
      <c r="AA23" s="14">
        <v>0.13273155024788899</v>
      </c>
      <c r="AB23" s="14">
        <v>0.11299503476833</v>
      </c>
      <c r="AC23" s="14">
        <v>7.2125032583299303E-2</v>
      </c>
      <c r="AD23" s="14">
        <v>0.10140748558702201</v>
      </c>
      <c r="AE23" s="14"/>
      <c r="AF23" s="14">
        <v>0.16323589440547001</v>
      </c>
      <c r="AG23" s="14">
        <v>0.12567969811042601</v>
      </c>
      <c r="AH23" s="14">
        <v>0.110205038862043</v>
      </c>
      <c r="AI23" s="14">
        <v>0.14099080220212401</v>
      </c>
      <c r="AJ23" s="14">
        <v>8.5120260438603504E-2</v>
      </c>
      <c r="AK23" s="14"/>
      <c r="AL23" s="14">
        <v>0.12474662431136301</v>
      </c>
      <c r="AM23" s="14">
        <v>0.15095168212919899</v>
      </c>
      <c r="AN23" s="14">
        <v>8.6498447842149606E-2</v>
      </c>
      <c r="AO23" s="14">
        <v>0.146954821316992</v>
      </c>
      <c r="AP23" s="14">
        <v>0.11916009028081299</v>
      </c>
      <c r="AQ23" s="14">
        <v>0.12694902469571201</v>
      </c>
      <c r="AR23" s="14"/>
      <c r="AS23" s="14">
        <v>0.13726604895348599</v>
      </c>
      <c r="AT23" s="14">
        <v>0.14246496387455401</v>
      </c>
      <c r="AU23" s="14">
        <v>0.111024037810462</v>
      </c>
      <c r="AV23" s="14">
        <v>0.15891145864938699</v>
      </c>
      <c r="AW23" s="14">
        <v>0.11900736702315499</v>
      </c>
      <c r="AX23" s="14"/>
      <c r="AY23" s="14">
        <v>0.10578470004311</v>
      </c>
      <c r="AZ23" s="14">
        <v>0.13049083349177501</v>
      </c>
      <c r="BA23" s="14">
        <v>0.16025541187912401</v>
      </c>
      <c r="BB23" s="14">
        <v>0.14804721383741301</v>
      </c>
      <c r="BC23" s="14">
        <v>0.13532980018819399</v>
      </c>
      <c r="BD23" s="14"/>
      <c r="BE23" s="14">
        <v>0.116643658907747</v>
      </c>
      <c r="BF23" s="14">
        <v>0.139540563168223</v>
      </c>
      <c r="BG23" s="14">
        <v>0.12168969236577</v>
      </c>
      <c r="BH23" s="14">
        <v>0.14426535066680399</v>
      </c>
      <c r="BI23" s="14">
        <v>0.15431571424692</v>
      </c>
      <c r="BJ23" s="14"/>
      <c r="BK23" s="14">
        <v>0.14836102166194601</v>
      </c>
      <c r="BL23" s="14">
        <v>0.11589975738783</v>
      </c>
      <c r="BM23" s="14">
        <v>0.12228124045863201</v>
      </c>
      <c r="BN23" s="14">
        <v>0.13164444628175201</v>
      </c>
      <c r="BO23" s="14">
        <v>0.14706208210986099</v>
      </c>
      <c r="BP23" s="14"/>
      <c r="BQ23" s="14">
        <v>0.146516493616827</v>
      </c>
      <c r="BR23" s="14">
        <v>0.12748312713748799</v>
      </c>
      <c r="BS23" s="14"/>
      <c r="BT23" s="14">
        <v>0.104375683301417</v>
      </c>
      <c r="BU23" s="14">
        <v>0.14190607535837399</v>
      </c>
      <c r="BV23" s="14"/>
      <c r="BW23" s="14">
        <v>0.13678326033851301</v>
      </c>
      <c r="BX23" s="14">
        <v>0.13179158585926101</v>
      </c>
      <c r="BY23" s="14"/>
      <c r="BZ23" s="14">
        <v>0.13381009097157601</v>
      </c>
      <c r="CA23" s="14">
        <v>0.13970422329514301</v>
      </c>
      <c r="CB23" s="14">
        <v>8.4759108346270207E-2</v>
      </c>
    </row>
    <row r="24" spans="2:80" ht="29" x14ac:dyDescent="0.35">
      <c r="B24" s="15" t="s">
        <v>419</v>
      </c>
      <c r="C24" s="14">
        <v>0.12883123853564701</v>
      </c>
      <c r="D24" s="14">
        <v>0.13293037129094301</v>
      </c>
      <c r="E24" s="14">
        <v>0.123922274369816</v>
      </c>
      <c r="F24" s="14"/>
      <c r="G24" s="14">
        <v>0.18356464544231499</v>
      </c>
      <c r="H24" s="14">
        <v>0.16785320063437301</v>
      </c>
      <c r="I24" s="14">
        <v>0.13191904390867101</v>
      </c>
      <c r="J24" s="14">
        <v>0.10896368867659099</v>
      </c>
      <c r="K24" s="14">
        <v>0.13074921179363</v>
      </c>
      <c r="L24" s="14">
        <v>7.3048038797292394E-2</v>
      </c>
      <c r="M24" s="14"/>
      <c r="N24" s="14">
        <v>0.128842574399024</v>
      </c>
      <c r="O24" s="14">
        <v>0.13429320628919</v>
      </c>
      <c r="P24" s="14">
        <v>0.117867668963734</v>
      </c>
      <c r="Q24" s="14">
        <v>0.13299096670438501</v>
      </c>
      <c r="R24" s="14"/>
      <c r="S24" s="14">
        <v>0.16475448037231699</v>
      </c>
      <c r="T24" s="14">
        <v>0.129258548973713</v>
      </c>
      <c r="U24" s="14">
        <v>0.13759997484032699</v>
      </c>
      <c r="V24" s="14">
        <v>0.14027490436873499</v>
      </c>
      <c r="W24" s="14">
        <v>0.12332261827737601</v>
      </c>
      <c r="X24" s="14">
        <v>0.13366949095824401</v>
      </c>
      <c r="Y24" s="14">
        <v>9.2110351696315498E-2</v>
      </c>
      <c r="Z24" s="14">
        <v>0.122824395736952</v>
      </c>
      <c r="AA24" s="14">
        <v>0.115448544699904</v>
      </c>
      <c r="AB24" s="14">
        <v>0.10973784118962</v>
      </c>
      <c r="AC24" s="14">
        <v>0.131105654840346</v>
      </c>
      <c r="AD24" s="14">
        <v>0.108347012269032</v>
      </c>
      <c r="AE24" s="14"/>
      <c r="AF24" s="14">
        <v>0.103867179133996</v>
      </c>
      <c r="AG24" s="14">
        <v>0.13122900282425801</v>
      </c>
      <c r="AH24" s="14">
        <v>0.111796456573548</v>
      </c>
      <c r="AI24" s="14">
        <v>9.9656250782659897E-2</v>
      </c>
      <c r="AJ24" s="14">
        <v>0.15527150661022701</v>
      </c>
      <c r="AK24" s="14"/>
      <c r="AL24" s="14">
        <v>0.15920251489575801</v>
      </c>
      <c r="AM24" s="14">
        <v>0.108589077320366</v>
      </c>
      <c r="AN24" s="14">
        <v>7.9523354682717304E-2</v>
      </c>
      <c r="AO24" s="14">
        <v>0.1093128315338</v>
      </c>
      <c r="AP24" s="14">
        <v>0.20006566044600399</v>
      </c>
      <c r="AQ24" s="14">
        <v>8.6395335236219895E-2</v>
      </c>
      <c r="AR24" s="14"/>
      <c r="AS24" s="14">
        <v>0.12813038987292999</v>
      </c>
      <c r="AT24" s="14">
        <v>0.117864698573115</v>
      </c>
      <c r="AU24" s="14">
        <v>0.14963851906259101</v>
      </c>
      <c r="AV24" s="14">
        <v>0.14431570381147699</v>
      </c>
      <c r="AW24" s="14">
        <v>8.4645044426512397E-2</v>
      </c>
      <c r="AX24" s="14"/>
      <c r="AY24" s="14">
        <v>0.115087620049666</v>
      </c>
      <c r="AZ24" s="14">
        <v>0.12193757856993399</v>
      </c>
      <c r="BA24" s="14">
        <v>0.13827218642106201</v>
      </c>
      <c r="BB24" s="14">
        <v>0.15943775070048499</v>
      </c>
      <c r="BC24" s="14">
        <v>0.12487267291467299</v>
      </c>
      <c r="BD24" s="14"/>
      <c r="BE24" s="14">
        <v>0.15503452184338001</v>
      </c>
      <c r="BF24" s="14">
        <v>0.110180549244704</v>
      </c>
      <c r="BG24" s="14">
        <v>0.15301807597624001</v>
      </c>
      <c r="BH24" s="14">
        <v>0.117788753509124</v>
      </c>
      <c r="BI24" s="14">
        <v>9.3508346845437601E-2</v>
      </c>
      <c r="BJ24" s="14"/>
      <c r="BK24" s="14">
        <v>0.15057172468827701</v>
      </c>
      <c r="BL24" s="14">
        <v>0.14166305989432099</v>
      </c>
      <c r="BM24" s="14">
        <v>0.127381486295296</v>
      </c>
      <c r="BN24" s="14">
        <v>0.12031663730435301</v>
      </c>
      <c r="BO24" s="14">
        <v>0.108903295565467</v>
      </c>
      <c r="BP24" s="14"/>
      <c r="BQ24" s="14">
        <v>0.112538788568081</v>
      </c>
      <c r="BR24" s="14">
        <v>0.135626333875803</v>
      </c>
      <c r="BS24" s="14"/>
      <c r="BT24" s="14">
        <v>0.176320291694259</v>
      </c>
      <c r="BU24" s="14">
        <v>0.114240003349613</v>
      </c>
      <c r="BV24" s="14"/>
      <c r="BW24" s="14">
        <v>0.14489430840249701</v>
      </c>
      <c r="BX24" s="14">
        <v>0.123213395730186</v>
      </c>
      <c r="BY24" s="14"/>
      <c r="BZ24" s="14">
        <v>0.119253481872381</v>
      </c>
      <c r="CA24" s="14">
        <v>0.149124885511769</v>
      </c>
      <c r="CB24" s="14">
        <v>0.127601828173524</v>
      </c>
    </row>
    <row r="25" spans="2:80" ht="43.5" x14ac:dyDescent="0.35">
      <c r="B25" s="15" t="s">
        <v>420</v>
      </c>
      <c r="C25" s="14">
        <v>0.116359379709878</v>
      </c>
      <c r="D25" s="14">
        <v>0.117892229949685</v>
      </c>
      <c r="E25" s="14">
        <v>0.114560054267416</v>
      </c>
      <c r="F25" s="14"/>
      <c r="G25" s="14">
        <v>0.1264448346416</v>
      </c>
      <c r="H25" s="14">
        <v>8.6396220152999498E-2</v>
      </c>
      <c r="I25" s="14">
        <v>8.58602567573028E-2</v>
      </c>
      <c r="J25" s="14">
        <v>0.104577700429514</v>
      </c>
      <c r="K25" s="14">
        <v>9.5685214437627994E-2</v>
      </c>
      <c r="L25" s="14">
        <v>0.18231585729615399</v>
      </c>
      <c r="M25" s="14"/>
      <c r="N25" s="14">
        <v>0.12023172653537</v>
      </c>
      <c r="O25" s="14">
        <v>0.109905737577372</v>
      </c>
      <c r="P25" s="14">
        <v>0.124563849202209</v>
      </c>
      <c r="Q25" s="14">
        <v>0.113058801345265</v>
      </c>
      <c r="R25" s="14"/>
      <c r="S25" s="14">
        <v>9.8678428246488606E-2</v>
      </c>
      <c r="T25" s="14">
        <v>9.4640359182164693E-2</v>
      </c>
      <c r="U25" s="14">
        <v>0.13234487729802899</v>
      </c>
      <c r="V25" s="14">
        <v>0.122880985850382</v>
      </c>
      <c r="W25" s="14">
        <v>0.14633655639736501</v>
      </c>
      <c r="X25" s="14">
        <v>0.107137204181428</v>
      </c>
      <c r="Y25" s="14">
        <v>0.11315415124703999</v>
      </c>
      <c r="Z25" s="14">
        <v>0.122720399091534</v>
      </c>
      <c r="AA25" s="14">
        <v>9.3312226838826506E-2</v>
      </c>
      <c r="AB25" s="14">
        <v>0.17097775055192899</v>
      </c>
      <c r="AC25" s="14">
        <v>0.13876095120712201</v>
      </c>
      <c r="AD25" s="14">
        <v>7.2246633275108996E-2</v>
      </c>
      <c r="AE25" s="14"/>
      <c r="AF25" s="14">
        <v>0.12425325396220201</v>
      </c>
      <c r="AG25" s="14">
        <v>0.12869498846712901</v>
      </c>
      <c r="AH25" s="14">
        <v>0.11217854046307001</v>
      </c>
      <c r="AI25" s="14">
        <v>0.11985152981800901</v>
      </c>
      <c r="AJ25" s="14">
        <v>9.6645842521615594E-2</v>
      </c>
      <c r="AK25" s="14"/>
      <c r="AL25" s="14">
        <v>0.14593041072316301</v>
      </c>
      <c r="AM25" s="14">
        <v>0.127619789639591</v>
      </c>
      <c r="AN25" s="14">
        <v>0.12679689592149301</v>
      </c>
      <c r="AO25" s="14">
        <v>0.112919021483292</v>
      </c>
      <c r="AP25" s="14">
        <v>0.100897861876552</v>
      </c>
      <c r="AQ25" s="14">
        <v>0.11036293717451599</v>
      </c>
      <c r="AR25" s="14"/>
      <c r="AS25" s="14">
        <v>0.10859158243303101</v>
      </c>
      <c r="AT25" s="14">
        <v>0.117532118543471</v>
      </c>
      <c r="AU25" s="14">
        <v>0.113026080130119</v>
      </c>
      <c r="AV25" s="14">
        <v>0.102118231080225</v>
      </c>
      <c r="AW25" s="14">
        <v>0.12718402514510399</v>
      </c>
      <c r="AX25" s="14"/>
      <c r="AY25" s="14">
        <v>0.156883223464682</v>
      </c>
      <c r="AZ25" s="14">
        <v>0.115387090062466</v>
      </c>
      <c r="BA25" s="14">
        <v>0.114577469647417</v>
      </c>
      <c r="BB25" s="14">
        <v>0.10362086901072801</v>
      </c>
      <c r="BC25" s="14">
        <v>7.5374358955156595E-2</v>
      </c>
      <c r="BD25" s="14"/>
      <c r="BE25" s="14">
        <v>0.149886489337338</v>
      </c>
      <c r="BF25" s="14">
        <v>0.13190998888597599</v>
      </c>
      <c r="BG25" s="14">
        <v>0.10215021091739</v>
      </c>
      <c r="BH25" s="14">
        <v>9.3703740707584499E-2</v>
      </c>
      <c r="BI25" s="14">
        <v>0.13110072743941201</v>
      </c>
      <c r="BJ25" s="14"/>
      <c r="BK25" s="14">
        <v>0.13229245819009999</v>
      </c>
      <c r="BL25" s="14">
        <v>0.13524416064889899</v>
      </c>
      <c r="BM25" s="14">
        <v>0.120558131839875</v>
      </c>
      <c r="BN25" s="14">
        <v>0.111090041864401</v>
      </c>
      <c r="BO25" s="14">
        <v>8.9130286345562207E-2</v>
      </c>
      <c r="BP25" s="14"/>
      <c r="BQ25" s="14">
        <v>0.121005452839266</v>
      </c>
      <c r="BR25" s="14">
        <v>0.114421641068091</v>
      </c>
      <c r="BS25" s="14"/>
      <c r="BT25" s="14">
        <v>0.10445908536788399</v>
      </c>
      <c r="BU25" s="14">
        <v>0.120015801179203</v>
      </c>
      <c r="BV25" s="14"/>
      <c r="BW25" s="14">
        <v>0.13627741711067301</v>
      </c>
      <c r="BX25" s="14">
        <v>0.109393313818457</v>
      </c>
      <c r="BY25" s="14"/>
      <c r="BZ25" s="14">
        <v>0.106642616733871</v>
      </c>
      <c r="CA25" s="14">
        <v>0.13394325845323901</v>
      </c>
      <c r="CB25" s="14">
        <v>0.13294842691536099</v>
      </c>
    </row>
    <row r="26" spans="2:80" ht="29" x14ac:dyDescent="0.35">
      <c r="B26" s="15" t="s">
        <v>421</v>
      </c>
      <c r="C26" s="14">
        <v>9.3369706882040895E-2</v>
      </c>
      <c r="D26" s="14">
        <v>8.4833429667527396E-2</v>
      </c>
      <c r="E26" s="14">
        <v>0.101292910290329</v>
      </c>
      <c r="F26" s="14"/>
      <c r="G26" s="14">
        <v>0.104695963556707</v>
      </c>
      <c r="H26" s="14">
        <v>7.5848639372464902E-2</v>
      </c>
      <c r="I26" s="14">
        <v>7.9118505684989099E-2</v>
      </c>
      <c r="J26" s="14">
        <v>8.3806958671238205E-2</v>
      </c>
      <c r="K26" s="14">
        <v>8.8410536818956401E-2</v>
      </c>
      <c r="L26" s="14">
        <v>0.122816923760745</v>
      </c>
      <c r="M26" s="14"/>
      <c r="N26" s="14">
        <v>8.8154316513212594E-2</v>
      </c>
      <c r="O26" s="14">
        <v>8.0069618914923396E-2</v>
      </c>
      <c r="P26" s="14">
        <v>0.101449421907257</v>
      </c>
      <c r="Q26" s="14">
        <v>0.10412823958560601</v>
      </c>
      <c r="R26" s="14"/>
      <c r="S26" s="14">
        <v>6.2940266986181395E-2</v>
      </c>
      <c r="T26" s="14">
        <v>0.113426265903162</v>
      </c>
      <c r="U26" s="14">
        <v>8.9573999174241206E-2</v>
      </c>
      <c r="V26" s="14">
        <v>0.115242503106696</v>
      </c>
      <c r="W26" s="14">
        <v>0.112682785256161</v>
      </c>
      <c r="X26" s="14">
        <v>9.2632451487122805E-2</v>
      </c>
      <c r="Y26" s="14">
        <v>8.8978551990664803E-2</v>
      </c>
      <c r="Z26" s="14">
        <v>6.1019667591982303E-2</v>
      </c>
      <c r="AA26" s="14">
        <v>7.8777836340679502E-2</v>
      </c>
      <c r="AB26" s="14">
        <v>7.4251929007606701E-2</v>
      </c>
      <c r="AC26" s="14">
        <v>0.103450127081343</v>
      </c>
      <c r="AD26" s="14">
        <v>0.19897018877164199</v>
      </c>
      <c r="AE26" s="14"/>
      <c r="AF26" s="14">
        <v>0.10796115453937399</v>
      </c>
      <c r="AG26" s="14">
        <v>6.8241271977221907E-2</v>
      </c>
      <c r="AH26" s="14">
        <v>8.1743335265773098E-2</v>
      </c>
      <c r="AI26" s="14">
        <v>0.15402948634083899</v>
      </c>
      <c r="AJ26" s="14">
        <v>6.9733737050053896E-2</v>
      </c>
      <c r="AK26" s="14"/>
      <c r="AL26" s="14">
        <v>5.8391677799233099E-2</v>
      </c>
      <c r="AM26" s="14">
        <v>9.6990914616180396E-2</v>
      </c>
      <c r="AN26" s="14">
        <v>9.7670293567956798E-2</v>
      </c>
      <c r="AO26" s="14">
        <v>0.126592363085645</v>
      </c>
      <c r="AP26" s="14">
        <v>6.4202174240454102E-2</v>
      </c>
      <c r="AQ26" s="14">
        <v>7.7246879959649004E-2</v>
      </c>
      <c r="AR26" s="14"/>
      <c r="AS26" s="14">
        <v>0.123862164936583</v>
      </c>
      <c r="AT26" s="14">
        <v>9.7587948671224806E-2</v>
      </c>
      <c r="AU26" s="14">
        <v>7.6347691917107302E-2</v>
      </c>
      <c r="AV26" s="14">
        <v>6.7324064370058598E-2</v>
      </c>
      <c r="AW26" s="14">
        <v>0.12260188671518001</v>
      </c>
      <c r="AX26" s="14"/>
      <c r="AY26" s="14">
        <v>8.6192932585373E-2</v>
      </c>
      <c r="AZ26" s="14">
        <v>0.103685744147199</v>
      </c>
      <c r="BA26" s="14">
        <v>8.8906783000743603E-2</v>
      </c>
      <c r="BB26" s="14">
        <v>0.117771304107012</v>
      </c>
      <c r="BC26" s="14">
        <v>6.7513124044280198E-2</v>
      </c>
      <c r="BD26" s="14"/>
      <c r="BE26" s="14">
        <v>7.8070182902407595E-2</v>
      </c>
      <c r="BF26" s="14">
        <v>8.73736501289058E-2</v>
      </c>
      <c r="BG26" s="14">
        <v>0.104719034293101</v>
      </c>
      <c r="BH26" s="14">
        <v>8.8543546327866707E-2</v>
      </c>
      <c r="BI26" s="14">
        <v>9.1399727931601796E-2</v>
      </c>
      <c r="BJ26" s="14"/>
      <c r="BK26" s="14">
        <v>6.9335649511380396E-2</v>
      </c>
      <c r="BL26" s="14">
        <v>8.4284516190397799E-2</v>
      </c>
      <c r="BM26" s="14">
        <v>9.5064372322921101E-2</v>
      </c>
      <c r="BN26" s="14">
        <v>0.114029360202031</v>
      </c>
      <c r="BO26" s="14">
        <v>9.9574374435974097E-2</v>
      </c>
      <c r="BP26" s="14"/>
      <c r="BQ26" s="14">
        <v>0.12213056985859599</v>
      </c>
      <c r="BR26" s="14">
        <v>8.1374408054675496E-2</v>
      </c>
      <c r="BS26" s="14"/>
      <c r="BT26" s="14">
        <v>8.09529090836478E-2</v>
      </c>
      <c r="BU26" s="14">
        <v>9.7184826470310196E-2</v>
      </c>
      <c r="BV26" s="14"/>
      <c r="BW26" s="14">
        <v>7.1457892778333101E-2</v>
      </c>
      <c r="BX26" s="14">
        <v>0.101033069379839</v>
      </c>
      <c r="BY26" s="14"/>
      <c r="BZ26" s="14">
        <v>0.102506729125762</v>
      </c>
      <c r="CA26" s="14">
        <v>8.14336209015043E-2</v>
      </c>
      <c r="CB26" s="14">
        <v>5.0468474405785203E-2</v>
      </c>
    </row>
    <row r="27" spans="2:80" ht="29" x14ac:dyDescent="0.35">
      <c r="B27" s="15" t="s">
        <v>422</v>
      </c>
      <c r="C27" s="14">
        <v>8.6516450349404597E-2</v>
      </c>
      <c r="D27" s="14">
        <v>8.2368502307361202E-2</v>
      </c>
      <c r="E27" s="14">
        <v>8.9703247935879499E-2</v>
      </c>
      <c r="F27" s="14"/>
      <c r="G27" s="14">
        <v>8.5503807500413101E-2</v>
      </c>
      <c r="H27" s="14">
        <v>0.105213868088305</v>
      </c>
      <c r="I27" s="14">
        <v>9.5537909724379005E-2</v>
      </c>
      <c r="J27" s="14">
        <v>8.1632161635238495E-2</v>
      </c>
      <c r="K27" s="14">
        <v>9.0117664414624293E-2</v>
      </c>
      <c r="L27" s="14">
        <v>6.6150516944003507E-2</v>
      </c>
      <c r="M27" s="14"/>
      <c r="N27" s="14">
        <v>7.7266720791877797E-2</v>
      </c>
      <c r="O27" s="14">
        <v>9.3264843096535599E-2</v>
      </c>
      <c r="P27" s="14">
        <v>9.5337179621148294E-2</v>
      </c>
      <c r="Q27" s="14">
        <v>7.9914954403137506E-2</v>
      </c>
      <c r="R27" s="14"/>
      <c r="S27" s="14">
        <v>8.2401283916880605E-2</v>
      </c>
      <c r="T27" s="14">
        <v>8.5369209216478503E-2</v>
      </c>
      <c r="U27" s="14">
        <v>0.12235275766603</v>
      </c>
      <c r="V27" s="14">
        <v>9.0623082668745594E-2</v>
      </c>
      <c r="W27" s="14">
        <v>7.3907365796634594E-2</v>
      </c>
      <c r="X27" s="14">
        <v>0.10345611229386401</v>
      </c>
      <c r="Y27" s="14">
        <v>8.4971325171687803E-2</v>
      </c>
      <c r="Z27" s="14">
        <v>0.114784970224151</v>
      </c>
      <c r="AA27" s="14">
        <v>9.3661130291328096E-2</v>
      </c>
      <c r="AB27" s="14">
        <v>3.6764989375271499E-2</v>
      </c>
      <c r="AC27" s="14">
        <v>0.102518563961721</v>
      </c>
      <c r="AD27" s="14">
        <v>4.4345098209485602E-2</v>
      </c>
      <c r="AE27" s="14"/>
      <c r="AF27" s="14">
        <v>5.3642377839326801E-2</v>
      </c>
      <c r="AG27" s="14">
        <v>9.0942021942313406E-2</v>
      </c>
      <c r="AH27" s="14">
        <v>7.9354138188620596E-2</v>
      </c>
      <c r="AI27" s="14">
        <v>9.4858245827213195E-2</v>
      </c>
      <c r="AJ27" s="14">
        <v>0.13442723039005899</v>
      </c>
      <c r="AK27" s="14"/>
      <c r="AL27" s="14">
        <v>6.7127314627713694E-2</v>
      </c>
      <c r="AM27" s="14">
        <v>6.6095090685554705E-2</v>
      </c>
      <c r="AN27" s="14">
        <v>0.104724579041186</v>
      </c>
      <c r="AO27" s="14">
        <v>8.9050316955879893E-2</v>
      </c>
      <c r="AP27" s="14">
        <v>0.14055996941766599</v>
      </c>
      <c r="AQ27" s="14">
        <v>6.7219106326244102E-2</v>
      </c>
      <c r="AR27" s="14"/>
      <c r="AS27" s="14">
        <v>8.95708822154241E-2</v>
      </c>
      <c r="AT27" s="14">
        <v>8.8760656392780801E-2</v>
      </c>
      <c r="AU27" s="14">
        <v>7.8209974516969594E-2</v>
      </c>
      <c r="AV27" s="14">
        <v>0.106885352067911</v>
      </c>
      <c r="AW27" s="14">
        <v>4.8216832742006402E-2</v>
      </c>
      <c r="AX27" s="14"/>
      <c r="AY27" s="14">
        <v>6.2198964139871797E-2</v>
      </c>
      <c r="AZ27" s="14">
        <v>8.5424443630524705E-2</v>
      </c>
      <c r="BA27" s="14">
        <v>7.1491697756599304E-2</v>
      </c>
      <c r="BB27" s="14">
        <v>0.107823111763485</v>
      </c>
      <c r="BC27" s="14">
        <v>0.117379158016365</v>
      </c>
      <c r="BD27" s="14"/>
      <c r="BE27" s="14">
        <v>6.3133831167945895E-2</v>
      </c>
      <c r="BF27" s="14">
        <v>7.9800935892681404E-2</v>
      </c>
      <c r="BG27" s="14">
        <v>9.0598584499285498E-2</v>
      </c>
      <c r="BH27" s="14">
        <v>9.2557314764561999E-2</v>
      </c>
      <c r="BI27" s="14">
        <v>0.12261596104097799</v>
      </c>
      <c r="BJ27" s="14"/>
      <c r="BK27" s="14">
        <v>8.8254900689859403E-2</v>
      </c>
      <c r="BL27" s="14">
        <v>8.1030374837461602E-2</v>
      </c>
      <c r="BM27" s="14">
        <v>7.4363041440459202E-2</v>
      </c>
      <c r="BN27" s="14">
        <v>9.4972531290220194E-2</v>
      </c>
      <c r="BO27" s="14">
        <v>9.3616832591480806E-2</v>
      </c>
      <c r="BP27" s="14"/>
      <c r="BQ27" s="14">
        <v>8.2795457971011996E-2</v>
      </c>
      <c r="BR27" s="14">
        <v>8.8068365378851099E-2</v>
      </c>
      <c r="BS27" s="14"/>
      <c r="BT27" s="14">
        <v>0.10278838073027299</v>
      </c>
      <c r="BU27" s="14">
        <v>8.15168231232095E-2</v>
      </c>
      <c r="BV27" s="14"/>
      <c r="BW27" s="14">
        <v>8.0845858656008907E-2</v>
      </c>
      <c r="BX27" s="14">
        <v>8.8499663583955501E-2</v>
      </c>
      <c r="BY27" s="14"/>
      <c r="BZ27" s="14">
        <v>8.76034307877126E-2</v>
      </c>
      <c r="CA27" s="14">
        <v>8.9436470650950894E-2</v>
      </c>
      <c r="CB27" s="14">
        <v>5.5646534289345698E-2</v>
      </c>
    </row>
    <row r="28" spans="2:80" ht="29" x14ac:dyDescent="0.35">
      <c r="B28" s="15" t="s">
        <v>423</v>
      </c>
      <c r="C28" s="14">
        <v>7.6443876591236595E-2</v>
      </c>
      <c r="D28" s="14">
        <v>7.6012091270173499E-2</v>
      </c>
      <c r="E28" s="14">
        <v>7.6402528197830694E-2</v>
      </c>
      <c r="F28" s="14"/>
      <c r="G28" s="14">
        <v>0.104468161979985</v>
      </c>
      <c r="H28" s="14">
        <v>8.6836836535056694E-2</v>
      </c>
      <c r="I28" s="14">
        <v>7.9151369447762604E-2</v>
      </c>
      <c r="J28" s="14">
        <v>8.1318760045146293E-2</v>
      </c>
      <c r="K28" s="14">
        <v>6.9009487915962495E-2</v>
      </c>
      <c r="L28" s="14">
        <v>4.8228764464159801E-2</v>
      </c>
      <c r="M28" s="14"/>
      <c r="N28" s="14">
        <v>7.6612446347445295E-2</v>
      </c>
      <c r="O28" s="14">
        <v>6.5333249797879203E-2</v>
      </c>
      <c r="P28" s="14">
        <v>8.9779369504706205E-2</v>
      </c>
      <c r="Q28" s="14">
        <v>7.7000786594383502E-2</v>
      </c>
      <c r="R28" s="14"/>
      <c r="S28" s="14">
        <v>8.7736675620277094E-2</v>
      </c>
      <c r="T28" s="14">
        <v>8.8909591741777705E-2</v>
      </c>
      <c r="U28" s="14">
        <v>4.9587085245576097E-2</v>
      </c>
      <c r="V28" s="14">
        <v>5.89700260849189E-2</v>
      </c>
      <c r="W28" s="14">
        <v>8.5359872162920097E-2</v>
      </c>
      <c r="X28" s="14">
        <v>9.9028615309849494E-2</v>
      </c>
      <c r="Y28" s="14">
        <v>6.04495455812077E-2</v>
      </c>
      <c r="Z28" s="14">
        <v>7.2100729895969301E-2</v>
      </c>
      <c r="AA28" s="14">
        <v>9.1230255041029301E-2</v>
      </c>
      <c r="AB28" s="14">
        <v>6.5556266946110595E-2</v>
      </c>
      <c r="AC28" s="14">
        <v>4.4622739416206703E-2</v>
      </c>
      <c r="AD28" s="14">
        <v>8.49053477596656E-2</v>
      </c>
      <c r="AE28" s="14"/>
      <c r="AF28" s="14">
        <v>7.4170914648059694E-2</v>
      </c>
      <c r="AG28" s="14">
        <v>7.5568442081994203E-2</v>
      </c>
      <c r="AH28" s="14">
        <v>7.0782273136957993E-2</v>
      </c>
      <c r="AI28" s="14">
        <v>0.10725357300992</v>
      </c>
      <c r="AJ28" s="14">
        <v>8.7613124739618006E-2</v>
      </c>
      <c r="AK28" s="14"/>
      <c r="AL28" s="14">
        <v>7.1838870775533803E-2</v>
      </c>
      <c r="AM28" s="14">
        <v>6.8900658433296097E-2</v>
      </c>
      <c r="AN28" s="14">
        <v>0.10894553180241801</v>
      </c>
      <c r="AO28" s="14">
        <v>9.5246105926974398E-2</v>
      </c>
      <c r="AP28" s="14">
        <v>8.9356473041579093E-2</v>
      </c>
      <c r="AQ28" s="14">
        <v>4.6594054886310299E-2</v>
      </c>
      <c r="AR28" s="14"/>
      <c r="AS28" s="14">
        <v>7.0643915492403106E-2</v>
      </c>
      <c r="AT28" s="14">
        <v>8.2660610499303899E-2</v>
      </c>
      <c r="AU28" s="14">
        <v>6.84907515362531E-2</v>
      </c>
      <c r="AV28" s="14">
        <v>7.9880155849419696E-2</v>
      </c>
      <c r="AW28" s="14">
        <v>0.121050039743961</v>
      </c>
      <c r="AX28" s="14"/>
      <c r="AY28" s="14">
        <v>5.7706416064239298E-2</v>
      </c>
      <c r="AZ28" s="14">
        <v>9.6371284662395904E-2</v>
      </c>
      <c r="BA28" s="14">
        <v>7.5252941180837599E-2</v>
      </c>
      <c r="BB28" s="14">
        <v>8.3078069914194405E-2</v>
      </c>
      <c r="BC28" s="14">
        <v>7.0547577879577605E-2</v>
      </c>
      <c r="BD28" s="14"/>
      <c r="BE28" s="14">
        <v>9.8106128320410907E-2</v>
      </c>
      <c r="BF28" s="14">
        <v>7.6131479960432E-2</v>
      </c>
      <c r="BG28" s="14">
        <v>7.9095110555095993E-2</v>
      </c>
      <c r="BH28" s="14">
        <v>6.5200694872018405E-2</v>
      </c>
      <c r="BI28" s="14">
        <v>6.6449628066226493E-2</v>
      </c>
      <c r="BJ28" s="14"/>
      <c r="BK28" s="14">
        <v>9.9518052272264595E-2</v>
      </c>
      <c r="BL28" s="14">
        <v>8.0072291678003907E-2</v>
      </c>
      <c r="BM28" s="14">
        <v>6.9148192067576705E-2</v>
      </c>
      <c r="BN28" s="14">
        <v>6.8523777429794597E-2</v>
      </c>
      <c r="BO28" s="14">
        <v>7.0022519013288598E-2</v>
      </c>
      <c r="BP28" s="14"/>
      <c r="BQ28" s="14">
        <v>8.7159203871128396E-2</v>
      </c>
      <c r="BR28" s="14">
        <v>7.1974832916848294E-2</v>
      </c>
      <c r="BS28" s="14"/>
      <c r="BT28" s="14">
        <v>7.7494668569308797E-2</v>
      </c>
      <c r="BU28" s="14">
        <v>7.6121015808301204E-2</v>
      </c>
      <c r="BV28" s="14"/>
      <c r="BW28" s="14">
        <v>8.9000261318008006E-2</v>
      </c>
      <c r="BX28" s="14">
        <v>7.2052449785238906E-2</v>
      </c>
      <c r="BY28" s="14"/>
      <c r="BZ28" s="14">
        <v>6.9121108395078998E-2</v>
      </c>
      <c r="CA28" s="14">
        <v>9.0718526600499394E-2</v>
      </c>
      <c r="CB28" s="14">
        <v>8.2871985988752006E-2</v>
      </c>
    </row>
    <row r="29" spans="2:80" ht="43.5" x14ac:dyDescent="0.35">
      <c r="B29" s="15" t="s">
        <v>424</v>
      </c>
      <c r="C29" s="14">
        <v>7.1461554155652696E-2</v>
      </c>
      <c r="D29" s="14">
        <v>7.3758752335045696E-2</v>
      </c>
      <c r="E29" s="14">
        <v>6.9503273617116196E-2</v>
      </c>
      <c r="F29" s="14"/>
      <c r="G29" s="14">
        <v>0.110601881781829</v>
      </c>
      <c r="H29" s="14">
        <v>0.110514801714182</v>
      </c>
      <c r="I29" s="14">
        <v>7.7700237256144306E-2</v>
      </c>
      <c r="J29" s="14">
        <v>6.3587823327051596E-2</v>
      </c>
      <c r="K29" s="14">
        <v>4.6632688167878501E-2</v>
      </c>
      <c r="L29" s="14">
        <v>3.1631411656190503E-2</v>
      </c>
      <c r="M29" s="14"/>
      <c r="N29" s="14">
        <v>7.3201977983712099E-2</v>
      </c>
      <c r="O29" s="14">
        <v>7.0575023928441005E-2</v>
      </c>
      <c r="P29" s="14">
        <v>8.0518156559911097E-2</v>
      </c>
      <c r="Q29" s="14">
        <v>6.1854412358274498E-2</v>
      </c>
      <c r="R29" s="14"/>
      <c r="S29" s="14">
        <v>0.101432035959293</v>
      </c>
      <c r="T29" s="14">
        <v>9.2589981906112603E-2</v>
      </c>
      <c r="U29" s="14">
        <v>6.72317231583347E-2</v>
      </c>
      <c r="V29" s="14">
        <v>6.9223384022733203E-2</v>
      </c>
      <c r="W29" s="14">
        <v>4.90348694002826E-2</v>
      </c>
      <c r="X29" s="14">
        <v>4.2362167426330997E-2</v>
      </c>
      <c r="Y29" s="14">
        <v>5.4434019169908698E-2</v>
      </c>
      <c r="Z29" s="14">
        <v>7.0296602761527799E-2</v>
      </c>
      <c r="AA29" s="14">
        <v>7.3817106435873206E-2</v>
      </c>
      <c r="AB29" s="14">
        <v>6.1201703139348702E-2</v>
      </c>
      <c r="AC29" s="14">
        <v>6.2406336915971299E-2</v>
      </c>
      <c r="AD29" s="14">
        <v>8.1629995189169594E-2</v>
      </c>
      <c r="AE29" s="14"/>
      <c r="AF29" s="14">
        <v>7.7090074137029702E-2</v>
      </c>
      <c r="AG29" s="14">
        <v>6.8449080442501697E-2</v>
      </c>
      <c r="AH29" s="14">
        <v>5.4846215398874902E-2</v>
      </c>
      <c r="AI29" s="14">
        <v>6.3843569661145599E-2</v>
      </c>
      <c r="AJ29" s="14">
        <v>6.9079192501363004E-2</v>
      </c>
      <c r="AK29" s="14"/>
      <c r="AL29" s="14">
        <v>7.4557008030908506E-2</v>
      </c>
      <c r="AM29" s="14">
        <v>8.1275259842003594E-2</v>
      </c>
      <c r="AN29" s="14">
        <v>6.8971699034304196E-2</v>
      </c>
      <c r="AO29" s="14">
        <v>7.1524784072638695E-2</v>
      </c>
      <c r="AP29" s="14">
        <v>6.5726202710159498E-2</v>
      </c>
      <c r="AQ29" s="14">
        <v>6.4068346080389693E-2</v>
      </c>
      <c r="AR29" s="14"/>
      <c r="AS29" s="14">
        <v>5.8817138591609197E-2</v>
      </c>
      <c r="AT29" s="14">
        <v>7.9218815551168401E-2</v>
      </c>
      <c r="AU29" s="14">
        <v>7.6490785792435997E-2</v>
      </c>
      <c r="AV29" s="14">
        <v>8.4821379850158904E-2</v>
      </c>
      <c r="AW29" s="14">
        <v>8.7034210192465197E-2</v>
      </c>
      <c r="AX29" s="14"/>
      <c r="AY29" s="14">
        <v>5.3513207168705099E-2</v>
      </c>
      <c r="AZ29" s="14">
        <v>8.5140868222947905E-2</v>
      </c>
      <c r="BA29" s="14">
        <v>7.65892560807621E-2</v>
      </c>
      <c r="BB29" s="14">
        <v>6.7851241579915206E-2</v>
      </c>
      <c r="BC29" s="14">
        <v>7.87794537235601E-2</v>
      </c>
      <c r="BD29" s="14"/>
      <c r="BE29" s="14">
        <v>0.13954537485964899</v>
      </c>
      <c r="BF29" s="14">
        <v>5.1704086447987602E-2</v>
      </c>
      <c r="BG29" s="14">
        <v>7.3801351290496406E-2</v>
      </c>
      <c r="BH29" s="14">
        <v>7.67439987357212E-2</v>
      </c>
      <c r="BI29" s="14">
        <v>0.10498475474562199</v>
      </c>
      <c r="BJ29" s="14"/>
      <c r="BK29" s="14">
        <v>8.8127149607033606E-2</v>
      </c>
      <c r="BL29" s="14">
        <v>6.4564741935257894E-2</v>
      </c>
      <c r="BM29" s="14">
        <v>6.50678079473032E-2</v>
      </c>
      <c r="BN29" s="14">
        <v>7.2715077014180493E-2</v>
      </c>
      <c r="BO29" s="14">
        <v>6.9324454727096599E-2</v>
      </c>
      <c r="BP29" s="14"/>
      <c r="BQ29" s="14">
        <v>7.9133991359522496E-2</v>
      </c>
      <c r="BR29" s="14">
        <v>6.8261609248935706E-2</v>
      </c>
      <c r="BS29" s="14"/>
      <c r="BT29" s="14">
        <v>8.0591752269077693E-2</v>
      </c>
      <c r="BU29" s="14">
        <v>6.8656257795602901E-2</v>
      </c>
      <c r="BV29" s="14"/>
      <c r="BW29" s="14">
        <v>8.8506515780189698E-2</v>
      </c>
      <c r="BX29" s="14">
        <v>6.5500307904126004E-2</v>
      </c>
      <c r="BY29" s="14"/>
      <c r="BZ29" s="14">
        <v>6.88805332017767E-2</v>
      </c>
      <c r="CA29" s="14">
        <v>8.0675363545256798E-2</v>
      </c>
      <c r="CB29" s="14">
        <v>4.8896094652291902E-2</v>
      </c>
    </row>
    <row r="30" spans="2:80" ht="29" x14ac:dyDescent="0.35">
      <c r="B30" s="15" t="s">
        <v>425</v>
      </c>
      <c r="C30" s="14">
        <v>7.0439927030957195E-2</v>
      </c>
      <c r="D30" s="14">
        <v>7.5389254797857297E-2</v>
      </c>
      <c r="E30" s="14">
        <v>6.4488048764990993E-2</v>
      </c>
      <c r="F30" s="14"/>
      <c r="G30" s="14">
        <v>0.13614270172687901</v>
      </c>
      <c r="H30" s="14">
        <v>9.9668050168227995E-2</v>
      </c>
      <c r="I30" s="14">
        <v>7.6189264400497794E-2</v>
      </c>
      <c r="J30" s="14">
        <v>5.5591613586742597E-2</v>
      </c>
      <c r="K30" s="14">
        <v>3.3051476664343202E-2</v>
      </c>
      <c r="L30" s="14">
        <v>3.5499024183012498E-2</v>
      </c>
      <c r="M30" s="14"/>
      <c r="N30" s="14">
        <v>7.2938019330054796E-2</v>
      </c>
      <c r="O30" s="14">
        <v>5.6210871872086801E-2</v>
      </c>
      <c r="P30" s="14">
        <v>0.100024154166358</v>
      </c>
      <c r="Q30" s="14">
        <v>5.5991275826902498E-2</v>
      </c>
      <c r="R30" s="14"/>
      <c r="S30" s="14">
        <v>0.102709287653448</v>
      </c>
      <c r="T30" s="14">
        <v>5.0664353473661501E-2</v>
      </c>
      <c r="U30" s="14">
        <v>5.1647470199191699E-2</v>
      </c>
      <c r="V30" s="14">
        <v>6.24449589037099E-2</v>
      </c>
      <c r="W30" s="14">
        <v>7.8276207878908904E-2</v>
      </c>
      <c r="X30" s="14">
        <v>8.4429623147274799E-2</v>
      </c>
      <c r="Y30" s="14">
        <v>5.6905559939166198E-2</v>
      </c>
      <c r="Z30" s="14">
        <v>7.2123898765006203E-2</v>
      </c>
      <c r="AA30" s="14">
        <v>4.6507116077830202E-2</v>
      </c>
      <c r="AB30" s="14">
        <v>8.7437002848674603E-2</v>
      </c>
      <c r="AC30" s="14">
        <v>8.7306252846685098E-2</v>
      </c>
      <c r="AD30" s="14">
        <v>6.1819671579175499E-2</v>
      </c>
      <c r="AE30" s="14"/>
      <c r="AF30" s="14">
        <v>3.4379526953559697E-2</v>
      </c>
      <c r="AG30" s="14">
        <v>8.5842647050198007E-2</v>
      </c>
      <c r="AH30" s="14">
        <v>4.6884156586091998E-2</v>
      </c>
      <c r="AI30" s="14">
        <v>7.5563898535026902E-2</v>
      </c>
      <c r="AJ30" s="14">
        <v>8.3942503829407905E-2</v>
      </c>
      <c r="AK30" s="14"/>
      <c r="AL30" s="14">
        <v>0.11076555959027699</v>
      </c>
      <c r="AM30" s="14">
        <v>3.2597625266623999E-2</v>
      </c>
      <c r="AN30" s="14">
        <v>5.6262052983879901E-2</v>
      </c>
      <c r="AO30" s="14">
        <v>7.1477132297992699E-2</v>
      </c>
      <c r="AP30" s="14">
        <v>0.102707813949079</v>
      </c>
      <c r="AQ30" s="14">
        <v>3.22306797828441E-2</v>
      </c>
      <c r="AR30" s="14"/>
      <c r="AS30" s="14">
        <v>5.4827902202074501E-2</v>
      </c>
      <c r="AT30" s="14">
        <v>7.0662777190963103E-2</v>
      </c>
      <c r="AU30" s="14">
        <v>8.1338319346175497E-2</v>
      </c>
      <c r="AV30" s="14">
        <v>7.8563973994726394E-2</v>
      </c>
      <c r="AW30" s="14">
        <v>4.2794301418102199E-2</v>
      </c>
      <c r="AX30" s="14"/>
      <c r="AY30" s="14">
        <v>5.8004102179661399E-2</v>
      </c>
      <c r="AZ30" s="14">
        <v>8.2032220606578596E-2</v>
      </c>
      <c r="BA30" s="14">
        <v>7.30011362500739E-2</v>
      </c>
      <c r="BB30" s="14">
        <v>9.5013653295171002E-2</v>
      </c>
      <c r="BC30" s="14">
        <v>4.4265097697047402E-2</v>
      </c>
      <c r="BD30" s="14"/>
      <c r="BE30" s="14">
        <v>9.4389478577593403E-2</v>
      </c>
      <c r="BF30" s="14">
        <v>7.6930581525133004E-2</v>
      </c>
      <c r="BG30" s="14">
        <v>6.5517517857577506E-2</v>
      </c>
      <c r="BH30" s="14">
        <v>5.94895209302468E-2</v>
      </c>
      <c r="BI30" s="14">
        <v>5.9535333492272101E-2</v>
      </c>
      <c r="BJ30" s="14"/>
      <c r="BK30" s="14">
        <v>0.12724464563617399</v>
      </c>
      <c r="BL30" s="14">
        <v>6.5097739664466497E-2</v>
      </c>
      <c r="BM30" s="14">
        <v>5.7641454332333503E-2</v>
      </c>
      <c r="BN30" s="14">
        <v>6.4889300838650896E-2</v>
      </c>
      <c r="BO30" s="14">
        <v>4.8183572965962401E-2</v>
      </c>
      <c r="BP30" s="14"/>
      <c r="BQ30" s="14">
        <v>7.0505317236309595E-2</v>
      </c>
      <c r="BR30" s="14">
        <v>7.0412654725038396E-2</v>
      </c>
      <c r="BS30" s="14"/>
      <c r="BT30" s="14">
        <v>0.101570275640486</v>
      </c>
      <c r="BU30" s="14">
        <v>6.0874980842880198E-2</v>
      </c>
      <c r="BV30" s="14"/>
      <c r="BW30" s="14">
        <v>9.5231847124975705E-2</v>
      </c>
      <c r="BX30" s="14">
        <v>6.17692861703837E-2</v>
      </c>
      <c r="BY30" s="14"/>
      <c r="BZ30" s="14">
        <v>5.6473989608013898E-2</v>
      </c>
      <c r="CA30" s="14">
        <v>0.102331783945928</v>
      </c>
      <c r="CB30" s="14">
        <v>5.4989960224404999E-2</v>
      </c>
    </row>
    <row r="31" spans="2:80" ht="43.5" x14ac:dyDescent="0.35">
      <c r="B31" s="15" t="s">
        <v>426</v>
      </c>
      <c r="C31" s="14">
        <v>6.7037224520844499E-2</v>
      </c>
      <c r="D31" s="14">
        <v>6.7148029005213106E-2</v>
      </c>
      <c r="E31" s="14">
        <v>6.7192305213384207E-2</v>
      </c>
      <c r="F31" s="14"/>
      <c r="G31" s="14">
        <v>0.10210454268342201</v>
      </c>
      <c r="H31" s="14">
        <v>9.0760687358297801E-2</v>
      </c>
      <c r="I31" s="14">
        <v>6.4511760355930897E-2</v>
      </c>
      <c r="J31" s="14">
        <v>7.2230911172333601E-2</v>
      </c>
      <c r="K31" s="14">
        <v>5.0272786106918502E-2</v>
      </c>
      <c r="L31" s="14">
        <v>3.3529464899578101E-2</v>
      </c>
      <c r="M31" s="14"/>
      <c r="N31" s="14">
        <v>5.6580330817316102E-2</v>
      </c>
      <c r="O31" s="14">
        <v>7.4925071014572006E-2</v>
      </c>
      <c r="P31" s="14">
        <v>7.6822371422266805E-2</v>
      </c>
      <c r="Q31" s="14">
        <v>6.2334411977526302E-2</v>
      </c>
      <c r="R31" s="14"/>
      <c r="S31" s="14">
        <v>0.10507629073656501</v>
      </c>
      <c r="T31" s="14">
        <v>7.2109578033210997E-2</v>
      </c>
      <c r="U31" s="14">
        <v>7.2244360178570194E-2</v>
      </c>
      <c r="V31" s="14">
        <v>4.7386463914643601E-2</v>
      </c>
      <c r="W31" s="14">
        <v>5.5420999371740103E-2</v>
      </c>
      <c r="X31" s="14">
        <v>5.56215614275474E-2</v>
      </c>
      <c r="Y31" s="14">
        <v>6.0509651163948498E-2</v>
      </c>
      <c r="Z31" s="14">
        <v>6.9701478458791793E-2</v>
      </c>
      <c r="AA31" s="14">
        <v>5.5114849857508599E-2</v>
      </c>
      <c r="AB31" s="14">
        <v>7.4077273226851106E-2</v>
      </c>
      <c r="AC31" s="14">
        <v>5.9265940178048801E-2</v>
      </c>
      <c r="AD31" s="14">
        <v>2.3251418881726601E-2</v>
      </c>
      <c r="AE31" s="14"/>
      <c r="AF31" s="14">
        <v>5.6877170015655301E-2</v>
      </c>
      <c r="AG31" s="14">
        <v>7.2659264165143206E-2</v>
      </c>
      <c r="AH31" s="14">
        <v>4.4039688576446398E-2</v>
      </c>
      <c r="AI31" s="14">
        <v>9.4997133318696705E-2</v>
      </c>
      <c r="AJ31" s="14">
        <v>7.9920292278511496E-2</v>
      </c>
      <c r="AK31" s="14"/>
      <c r="AL31" s="14">
        <v>8.0838429255825198E-2</v>
      </c>
      <c r="AM31" s="14">
        <v>6.7598749984022197E-2</v>
      </c>
      <c r="AN31" s="14">
        <v>4.37947468511359E-2</v>
      </c>
      <c r="AO31" s="14">
        <v>7.2731210879023594E-2</v>
      </c>
      <c r="AP31" s="14">
        <v>7.3591745002798206E-2</v>
      </c>
      <c r="AQ31" s="14">
        <v>4.8527159389680302E-2</v>
      </c>
      <c r="AR31" s="14"/>
      <c r="AS31" s="14">
        <v>6.7481548887580803E-2</v>
      </c>
      <c r="AT31" s="14">
        <v>6.3626309370533304E-2</v>
      </c>
      <c r="AU31" s="14">
        <v>7.28109833123015E-2</v>
      </c>
      <c r="AV31" s="14">
        <v>6.7039410950001405E-2</v>
      </c>
      <c r="AW31" s="14">
        <v>3.6519272299730399E-2</v>
      </c>
      <c r="AX31" s="14"/>
      <c r="AY31" s="14">
        <v>4.8262216331580399E-2</v>
      </c>
      <c r="AZ31" s="14">
        <v>6.0201259365774099E-2</v>
      </c>
      <c r="BA31" s="14">
        <v>9.0151878774921604E-2</v>
      </c>
      <c r="BB31" s="14">
        <v>6.7924650379655394E-2</v>
      </c>
      <c r="BC31" s="14">
        <v>7.7670929268184197E-2</v>
      </c>
      <c r="BD31" s="14"/>
      <c r="BE31" s="14">
        <v>0.118978768828905</v>
      </c>
      <c r="BF31" s="14">
        <v>6.2139986276365099E-2</v>
      </c>
      <c r="BG31" s="14">
        <v>5.45110941003819E-2</v>
      </c>
      <c r="BH31" s="14">
        <v>8.4078155849388603E-2</v>
      </c>
      <c r="BI31" s="14">
        <v>7.5927142465004399E-2</v>
      </c>
      <c r="BJ31" s="14"/>
      <c r="BK31" s="14">
        <v>9.4842261078215806E-2</v>
      </c>
      <c r="BL31" s="14">
        <v>5.2422807923363901E-2</v>
      </c>
      <c r="BM31" s="14">
        <v>6.4774053653244401E-2</v>
      </c>
      <c r="BN31" s="14">
        <v>7.0634438674106098E-2</v>
      </c>
      <c r="BO31" s="14">
        <v>5.6624192127373199E-2</v>
      </c>
      <c r="BP31" s="14"/>
      <c r="BQ31" s="14">
        <v>7.0451584344499898E-2</v>
      </c>
      <c r="BR31" s="14">
        <v>6.5613196791833694E-2</v>
      </c>
      <c r="BS31" s="14"/>
      <c r="BT31" s="14">
        <v>7.6791219703252506E-2</v>
      </c>
      <c r="BU31" s="14">
        <v>6.4040263574190195E-2</v>
      </c>
      <c r="BV31" s="14"/>
      <c r="BW31" s="14">
        <v>8.5350591869075301E-2</v>
      </c>
      <c r="BX31" s="14">
        <v>6.0632370414261103E-2</v>
      </c>
      <c r="BY31" s="14"/>
      <c r="BZ31" s="14">
        <v>6.3615237662297999E-2</v>
      </c>
      <c r="CA31" s="14">
        <v>7.8257223767777398E-2</v>
      </c>
      <c r="CB31" s="14">
        <v>4.30320151929105E-2</v>
      </c>
    </row>
    <row r="32" spans="2:80" ht="29" x14ac:dyDescent="0.35">
      <c r="B32" s="15" t="s">
        <v>427</v>
      </c>
      <c r="C32" s="14">
        <v>6.2393699404670697E-2</v>
      </c>
      <c r="D32" s="14">
        <v>4.6176664651322502E-2</v>
      </c>
      <c r="E32" s="14">
        <v>7.7870207887052706E-2</v>
      </c>
      <c r="F32" s="14"/>
      <c r="G32" s="14">
        <v>7.7810830171846299E-2</v>
      </c>
      <c r="H32" s="14">
        <v>7.8775552193712198E-2</v>
      </c>
      <c r="I32" s="14">
        <v>6.25032512553758E-2</v>
      </c>
      <c r="J32" s="14">
        <v>6.9331437934128895E-2</v>
      </c>
      <c r="K32" s="14">
        <v>5.1654027117015E-2</v>
      </c>
      <c r="L32" s="14">
        <v>4.0300376053813897E-2</v>
      </c>
      <c r="M32" s="14"/>
      <c r="N32" s="14">
        <v>6.1767153729547102E-2</v>
      </c>
      <c r="O32" s="14">
        <v>4.9630777192995003E-2</v>
      </c>
      <c r="P32" s="14">
        <v>6.6010895303175499E-2</v>
      </c>
      <c r="Q32" s="14">
        <v>7.2578894188186999E-2</v>
      </c>
      <c r="R32" s="14"/>
      <c r="S32" s="14">
        <v>7.7418100057710798E-2</v>
      </c>
      <c r="T32" s="14">
        <v>6.8814842222634801E-2</v>
      </c>
      <c r="U32" s="14">
        <v>3.8190533911065798E-2</v>
      </c>
      <c r="V32" s="14">
        <v>5.40084356353666E-2</v>
      </c>
      <c r="W32" s="14">
        <v>5.1168225880021199E-2</v>
      </c>
      <c r="X32" s="14">
        <v>8.0273904072569596E-2</v>
      </c>
      <c r="Y32" s="14">
        <v>6.8695573809878605E-2</v>
      </c>
      <c r="Z32" s="14">
        <v>6.0163783608516597E-2</v>
      </c>
      <c r="AA32" s="14">
        <v>6.9394706191631697E-2</v>
      </c>
      <c r="AB32" s="14">
        <v>3.82363518428111E-2</v>
      </c>
      <c r="AC32" s="14">
        <v>6.2214292308082002E-2</v>
      </c>
      <c r="AD32" s="14">
        <v>5.9881135160948402E-2</v>
      </c>
      <c r="AE32" s="14"/>
      <c r="AF32" s="14">
        <v>4.9123673433556198E-2</v>
      </c>
      <c r="AG32" s="14">
        <v>5.7824519578140401E-2</v>
      </c>
      <c r="AH32" s="14">
        <v>7.6674759818790503E-2</v>
      </c>
      <c r="AI32" s="14">
        <v>6.9691332938904699E-2</v>
      </c>
      <c r="AJ32" s="14">
        <v>6.4585993613197099E-2</v>
      </c>
      <c r="AK32" s="14"/>
      <c r="AL32" s="14">
        <v>8.0707706470887694E-2</v>
      </c>
      <c r="AM32" s="14">
        <v>4.9339348067397697E-2</v>
      </c>
      <c r="AN32" s="14">
        <v>5.6984122474558002E-2</v>
      </c>
      <c r="AO32" s="14">
        <v>6.7754103744591204E-2</v>
      </c>
      <c r="AP32" s="14">
        <v>5.4457762413122897E-2</v>
      </c>
      <c r="AQ32" s="14">
        <v>4.85872225141772E-2</v>
      </c>
      <c r="AR32" s="14"/>
      <c r="AS32" s="14">
        <v>6.7801215255228905E-2</v>
      </c>
      <c r="AT32" s="14">
        <v>4.9457200041279799E-2</v>
      </c>
      <c r="AU32" s="14">
        <v>6.2848971375702098E-2</v>
      </c>
      <c r="AV32" s="14">
        <v>5.8710385857689097E-2</v>
      </c>
      <c r="AW32" s="14">
        <v>0.12540324568530001</v>
      </c>
      <c r="AX32" s="14"/>
      <c r="AY32" s="14">
        <v>4.7170355226737501E-2</v>
      </c>
      <c r="AZ32" s="14">
        <v>5.6226678824970101E-2</v>
      </c>
      <c r="BA32" s="14">
        <v>7.6495905284945098E-2</v>
      </c>
      <c r="BB32" s="14">
        <v>7.1324512259240996E-2</v>
      </c>
      <c r="BC32" s="14">
        <v>7.6297169995284797E-2</v>
      </c>
      <c r="BD32" s="14"/>
      <c r="BE32" s="14">
        <v>9.1349629112312397E-2</v>
      </c>
      <c r="BF32" s="14">
        <v>5.2991411363920299E-2</v>
      </c>
      <c r="BG32" s="14">
        <v>6.0896537540428598E-2</v>
      </c>
      <c r="BH32" s="14">
        <v>8.1242168362726394E-2</v>
      </c>
      <c r="BI32" s="14">
        <v>4.6794690515650397E-2</v>
      </c>
      <c r="BJ32" s="14"/>
      <c r="BK32" s="14">
        <v>7.2311059853200105E-2</v>
      </c>
      <c r="BL32" s="14">
        <v>6.6984240607117704E-2</v>
      </c>
      <c r="BM32" s="14">
        <v>6.2278007481106401E-2</v>
      </c>
      <c r="BN32" s="14">
        <v>4.2680202082495997E-2</v>
      </c>
      <c r="BO32" s="14">
        <v>6.92214270276785E-2</v>
      </c>
      <c r="BP32" s="14"/>
      <c r="BQ32" s="14">
        <v>7.3553269906955099E-2</v>
      </c>
      <c r="BR32" s="14">
        <v>5.7739375121387798E-2</v>
      </c>
      <c r="BS32" s="14"/>
      <c r="BT32" s="14">
        <v>5.56953140200801E-2</v>
      </c>
      <c r="BU32" s="14">
        <v>6.44518098535527E-2</v>
      </c>
      <c r="BV32" s="14"/>
      <c r="BW32" s="14">
        <v>7.8732596273441105E-2</v>
      </c>
      <c r="BX32" s="14">
        <v>5.6679389812278998E-2</v>
      </c>
      <c r="BY32" s="14"/>
      <c r="BZ32" s="14">
        <v>5.8383951019510397E-2</v>
      </c>
      <c r="CA32" s="14">
        <v>7.0017606288359999E-2</v>
      </c>
      <c r="CB32" s="14">
        <v>6.70564306740037E-2</v>
      </c>
    </row>
    <row r="33" spans="2:80" ht="29" x14ac:dyDescent="0.35">
      <c r="B33" s="15" t="s">
        <v>428</v>
      </c>
      <c r="C33" s="14">
        <v>4.49357424640024E-2</v>
      </c>
      <c r="D33" s="14">
        <v>4.8246438645573098E-2</v>
      </c>
      <c r="E33" s="14">
        <v>4.1885678828858998E-2</v>
      </c>
      <c r="F33" s="14"/>
      <c r="G33" s="14">
        <v>7.5428555548835596E-2</v>
      </c>
      <c r="H33" s="14">
        <v>6.05250942797338E-2</v>
      </c>
      <c r="I33" s="14">
        <v>5.4591344603772303E-2</v>
      </c>
      <c r="J33" s="14">
        <v>3.5915929311377298E-2</v>
      </c>
      <c r="K33" s="14">
        <v>3.1084178788568201E-2</v>
      </c>
      <c r="L33" s="14">
        <v>2.07699424156974E-2</v>
      </c>
      <c r="M33" s="14"/>
      <c r="N33" s="14">
        <v>4.1389565749025602E-2</v>
      </c>
      <c r="O33" s="14">
        <v>4.1208385893717198E-2</v>
      </c>
      <c r="P33" s="14">
        <v>5.6467720773421499E-2</v>
      </c>
      <c r="Q33" s="14">
        <v>4.1669917338917201E-2</v>
      </c>
      <c r="R33" s="14"/>
      <c r="S33" s="14">
        <v>6.5465957717723997E-2</v>
      </c>
      <c r="T33" s="14">
        <v>4.9769924840118697E-2</v>
      </c>
      <c r="U33" s="14">
        <v>5.0552117048610998E-2</v>
      </c>
      <c r="V33" s="14">
        <v>3.1779184291109902E-2</v>
      </c>
      <c r="W33" s="14">
        <v>1.8558543609130899E-2</v>
      </c>
      <c r="X33" s="14">
        <v>3.1439177492159E-2</v>
      </c>
      <c r="Y33" s="14">
        <v>3.4226833527082903E-2</v>
      </c>
      <c r="Z33" s="14">
        <v>6.3496421886715906E-2</v>
      </c>
      <c r="AA33" s="14">
        <v>2.4601961946597199E-2</v>
      </c>
      <c r="AB33" s="14">
        <v>4.6511296989815203E-2</v>
      </c>
      <c r="AC33" s="14">
        <v>7.3893905178033195E-2</v>
      </c>
      <c r="AD33" s="14">
        <v>8.0023630023908707E-2</v>
      </c>
      <c r="AE33" s="14"/>
      <c r="AF33" s="14">
        <v>3.0852317843978998E-2</v>
      </c>
      <c r="AG33" s="14">
        <v>4.7257910913742401E-2</v>
      </c>
      <c r="AH33" s="14">
        <v>5.7402570154231003E-2</v>
      </c>
      <c r="AI33" s="14">
        <v>5.9291507446861798E-2</v>
      </c>
      <c r="AJ33" s="14">
        <v>5.6224583099375197E-2</v>
      </c>
      <c r="AK33" s="14"/>
      <c r="AL33" s="14">
        <v>6.0612320408130901E-2</v>
      </c>
      <c r="AM33" s="14">
        <v>5.00808726667872E-2</v>
      </c>
      <c r="AN33" s="14">
        <v>6.1486803193191102E-2</v>
      </c>
      <c r="AO33" s="14">
        <v>4.7998152163360203E-2</v>
      </c>
      <c r="AP33" s="14">
        <v>3.9090780021598298E-2</v>
      </c>
      <c r="AQ33" s="14">
        <v>2.6316136741171101E-2</v>
      </c>
      <c r="AR33" s="14"/>
      <c r="AS33" s="14">
        <v>4.4811433783856998E-2</v>
      </c>
      <c r="AT33" s="14">
        <v>4.2029500353879597E-2</v>
      </c>
      <c r="AU33" s="14">
        <v>4.2897219995725502E-2</v>
      </c>
      <c r="AV33" s="14">
        <v>5.9886975381938101E-2</v>
      </c>
      <c r="AW33" s="14">
        <v>8.6039173759016999E-2</v>
      </c>
      <c r="AX33" s="14"/>
      <c r="AY33" s="14">
        <v>3.78136295715059E-2</v>
      </c>
      <c r="AZ33" s="14">
        <v>6.0590752841298799E-2</v>
      </c>
      <c r="BA33" s="14">
        <v>4.2739236051191599E-2</v>
      </c>
      <c r="BB33" s="14">
        <v>4.1316903892956301E-2</v>
      </c>
      <c r="BC33" s="14">
        <v>3.5470746827146002E-2</v>
      </c>
      <c r="BD33" s="14"/>
      <c r="BE33" s="14">
        <v>6.3666129322072607E-2</v>
      </c>
      <c r="BF33" s="14">
        <v>4.4010983285326703E-2</v>
      </c>
      <c r="BG33" s="14">
        <v>3.7655807523457999E-2</v>
      </c>
      <c r="BH33" s="14">
        <v>4.6354555317099803E-2</v>
      </c>
      <c r="BI33" s="14">
        <v>7.9974256117862505E-2</v>
      </c>
      <c r="BJ33" s="14"/>
      <c r="BK33" s="14">
        <v>5.0318529770813601E-2</v>
      </c>
      <c r="BL33" s="14">
        <v>4.6424140079303199E-2</v>
      </c>
      <c r="BM33" s="14">
        <v>4.5745370032118399E-2</v>
      </c>
      <c r="BN33" s="14">
        <v>4.5043458574537697E-2</v>
      </c>
      <c r="BO33" s="14">
        <v>3.9024960643153001E-2</v>
      </c>
      <c r="BP33" s="14"/>
      <c r="BQ33" s="14">
        <v>5.4665507912836003E-2</v>
      </c>
      <c r="BR33" s="14">
        <v>4.0877747258014602E-2</v>
      </c>
      <c r="BS33" s="14"/>
      <c r="BT33" s="14">
        <v>4.7542738588309E-2</v>
      </c>
      <c r="BU33" s="14">
        <v>4.4134730629721702E-2</v>
      </c>
      <c r="BV33" s="14"/>
      <c r="BW33" s="14">
        <v>5.3731644023555597E-2</v>
      </c>
      <c r="BX33" s="14">
        <v>4.18594941065287E-2</v>
      </c>
      <c r="BY33" s="14"/>
      <c r="BZ33" s="14">
        <v>4.3044823004796E-2</v>
      </c>
      <c r="CA33" s="14">
        <v>4.9753385781354499E-2</v>
      </c>
      <c r="CB33" s="14">
        <v>3.9877553846204901E-2</v>
      </c>
    </row>
    <row r="34" spans="2:80" ht="43.5" x14ac:dyDescent="0.35">
      <c r="B34" s="15" t="s">
        <v>429</v>
      </c>
      <c r="C34" s="14">
        <v>3.7147018280819302E-2</v>
      </c>
      <c r="D34" s="14">
        <v>3.6553005555082403E-2</v>
      </c>
      <c r="E34" s="14">
        <v>3.7871676349014199E-2</v>
      </c>
      <c r="F34" s="14"/>
      <c r="G34" s="14">
        <v>6.4267634533585402E-2</v>
      </c>
      <c r="H34" s="14">
        <v>4.5180990554023602E-2</v>
      </c>
      <c r="I34" s="14">
        <v>5.1191028386549799E-2</v>
      </c>
      <c r="J34" s="14">
        <v>2.94147421116621E-2</v>
      </c>
      <c r="K34" s="14">
        <v>2.9290069281858601E-2</v>
      </c>
      <c r="L34" s="14">
        <v>1.2750316596577899E-2</v>
      </c>
      <c r="M34" s="14"/>
      <c r="N34" s="14">
        <v>3.8258310782395603E-2</v>
      </c>
      <c r="O34" s="14">
        <v>3.2406580738709397E-2</v>
      </c>
      <c r="P34" s="14">
        <v>4.0215733486984498E-2</v>
      </c>
      <c r="Q34" s="14">
        <v>3.8619915664200498E-2</v>
      </c>
      <c r="R34" s="14"/>
      <c r="S34" s="14">
        <v>6.7670595308452097E-2</v>
      </c>
      <c r="T34" s="14">
        <v>3.1810921542469998E-2</v>
      </c>
      <c r="U34" s="14">
        <v>4.6947437945027398E-2</v>
      </c>
      <c r="V34" s="14">
        <v>4.0628801985259901E-2</v>
      </c>
      <c r="W34" s="14">
        <v>2.7217409041079201E-2</v>
      </c>
      <c r="X34" s="14">
        <v>4.2887167530606403E-2</v>
      </c>
      <c r="Y34" s="14">
        <v>2.2702249071722001E-2</v>
      </c>
      <c r="Z34" s="14">
        <v>7.4221352008707999E-3</v>
      </c>
      <c r="AA34" s="14">
        <v>2.5827080353029001E-2</v>
      </c>
      <c r="AB34" s="14">
        <v>3.1366190851028701E-2</v>
      </c>
      <c r="AC34" s="14">
        <v>3.8406085051215802E-2</v>
      </c>
      <c r="AD34" s="14">
        <v>2.20142799540686E-2</v>
      </c>
      <c r="AE34" s="14"/>
      <c r="AF34" s="14">
        <v>3.5590990792550799E-2</v>
      </c>
      <c r="AG34" s="14">
        <v>4.1478631474736898E-2</v>
      </c>
      <c r="AH34" s="14">
        <v>3.1154438782863801E-2</v>
      </c>
      <c r="AI34" s="14">
        <v>4.5078865358427297E-2</v>
      </c>
      <c r="AJ34" s="14">
        <v>3.8305545511558903E-2</v>
      </c>
      <c r="AK34" s="14"/>
      <c r="AL34" s="14">
        <v>5.1607847108306099E-2</v>
      </c>
      <c r="AM34" s="14">
        <v>3.9094234921966398E-2</v>
      </c>
      <c r="AN34" s="14">
        <v>2.7262649497632199E-2</v>
      </c>
      <c r="AO34" s="14">
        <v>4.08477126779518E-2</v>
      </c>
      <c r="AP34" s="14">
        <v>2.5259458130838498E-2</v>
      </c>
      <c r="AQ34" s="14">
        <v>2.5840455690250501E-2</v>
      </c>
      <c r="AR34" s="14"/>
      <c r="AS34" s="14">
        <v>3.3624500902803903E-2</v>
      </c>
      <c r="AT34" s="14">
        <v>3.4386623534821303E-2</v>
      </c>
      <c r="AU34" s="14">
        <v>4.1776858346617103E-2</v>
      </c>
      <c r="AV34" s="14">
        <v>3.1028451048003398E-2</v>
      </c>
      <c r="AW34" s="14">
        <v>6.1201582519606203E-2</v>
      </c>
      <c r="AX34" s="14"/>
      <c r="AY34" s="14">
        <v>1.68501906027766E-2</v>
      </c>
      <c r="AZ34" s="14">
        <v>4.1223999148185003E-2</v>
      </c>
      <c r="BA34" s="14">
        <v>5.6467019465850803E-2</v>
      </c>
      <c r="BB34" s="14">
        <v>4.0129105927035003E-2</v>
      </c>
      <c r="BC34" s="14">
        <v>4.1849719435769497E-2</v>
      </c>
      <c r="BD34" s="14"/>
      <c r="BE34" s="14">
        <v>4.6429735339798599E-2</v>
      </c>
      <c r="BF34" s="14">
        <v>3.5775666028238499E-2</v>
      </c>
      <c r="BG34" s="14">
        <v>3.5818372048622302E-2</v>
      </c>
      <c r="BH34" s="14">
        <v>3.7698104773696901E-2</v>
      </c>
      <c r="BI34" s="14">
        <v>4.4388070169108999E-2</v>
      </c>
      <c r="BJ34" s="14"/>
      <c r="BK34" s="14">
        <v>5.6338814325718502E-2</v>
      </c>
      <c r="BL34" s="14">
        <v>5.3280757199850197E-2</v>
      </c>
      <c r="BM34" s="14">
        <v>3.4388191676347997E-2</v>
      </c>
      <c r="BN34" s="14">
        <v>1.6191751793254099E-2</v>
      </c>
      <c r="BO34" s="14">
        <v>3.09887406379224E-2</v>
      </c>
      <c r="BP34" s="14"/>
      <c r="BQ34" s="14">
        <v>4.4157374124723002E-2</v>
      </c>
      <c r="BR34" s="14">
        <v>3.4223207778250699E-2</v>
      </c>
      <c r="BS34" s="14"/>
      <c r="BT34" s="14">
        <v>3.9397426526280699E-2</v>
      </c>
      <c r="BU34" s="14">
        <v>3.6455569751314199E-2</v>
      </c>
      <c r="BV34" s="14"/>
      <c r="BW34" s="14">
        <v>5.1157712582107599E-2</v>
      </c>
      <c r="BX34" s="14">
        <v>3.2246966246404198E-2</v>
      </c>
      <c r="BY34" s="14"/>
      <c r="BZ34" s="14">
        <v>2.7324607638696301E-2</v>
      </c>
      <c r="CA34" s="14">
        <v>5.5294638851372403E-2</v>
      </c>
      <c r="CB34" s="14">
        <v>5.1704589204430697E-2</v>
      </c>
    </row>
    <row r="35" spans="2:80" x14ac:dyDescent="0.35">
      <c r="B35" s="15" t="s">
        <v>167</v>
      </c>
      <c r="C35" s="14">
        <v>3.3317121916636501E-2</v>
      </c>
      <c r="D35" s="14">
        <v>3.1555708436537898E-2</v>
      </c>
      <c r="E35" s="14">
        <v>3.4497948114601697E-2</v>
      </c>
      <c r="F35" s="14"/>
      <c r="G35" s="14">
        <v>2.0960863158526001E-2</v>
      </c>
      <c r="H35" s="14">
        <v>3.7924142459442603E-2</v>
      </c>
      <c r="I35" s="14">
        <v>3.4605760570859297E-2</v>
      </c>
      <c r="J35" s="14">
        <v>3.2227444873682898E-2</v>
      </c>
      <c r="K35" s="14">
        <v>3.3752939981634401E-2</v>
      </c>
      <c r="L35" s="14">
        <v>3.7290188478716103E-2</v>
      </c>
      <c r="M35" s="14"/>
      <c r="N35" s="14">
        <v>9.3368856147740403E-3</v>
      </c>
      <c r="O35" s="14">
        <v>3.29668080769875E-2</v>
      </c>
      <c r="P35" s="14">
        <v>3.0013164950132201E-2</v>
      </c>
      <c r="Q35" s="14">
        <v>6.17608579662145E-2</v>
      </c>
      <c r="R35" s="14"/>
      <c r="S35" s="14">
        <v>3.3619286597119102E-2</v>
      </c>
      <c r="T35" s="14">
        <v>3.6008378308350499E-2</v>
      </c>
      <c r="U35" s="14">
        <v>3.7396420661101201E-2</v>
      </c>
      <c r="V35" s="14">
        <v>2.0175304989128302E-2</v>
      </c>
      <c r="W35" s="14">
        <v>3.7794615409110201E-2</v>
      </c>
      <c r="X35" s="14">
        <v>2.5880500370716999E-2</v>
      </c>
      <c r="Y35" s="14">
        <v>4.5055948212418998E-2</v>
      </c>
      <c r="Z35" s="14">
        <v>2.5553632428182298E-2</v>
      </c>
      <c r="AA35" s="14">
        <v>3.8506679815532602E-2</v>
      </c>
      <c r="AB35" s="14">
        <v>2.2714814296059298E-2</v>
      </c>
      <c r="AC35" s="14">
        <v>5.0496792486938502E-2</v>
      </c>
      <c r="AD35" s="14">
        <v>2.38179667186941E-2</v>
      </c>
      <c r="AE35" s="14"/>
      <c r="AF35" s="14">
        <v>3.9034494597151699E-2</v>
      </c>
      <c r="AG35" s="14">
        <v>2.5450505191365502E-2</v>
      </c>
      <c r="AH35" s="14">
        <v>9.0687051063916592E-3</v>
      </c>
      <c r="AI35" s="14">
        <v>3.2902154695505198E-2</v>
      </c>
      <c r="AJ35" s="14">
        <v>3.5358343126625197E-2</v>
      </c>
      <c r="AK35" s="14"/>
      <c r="AL35" s="14">
        <v>2.24717217230667E-2</v>
      </c>
      <c r="AM35" s="14">
        <v>3.2868950191774E-2</v>
      </c>
      <c r="AN35" s="14">
        <v>1.2624626754594401E-2</v>
      </c>
      <c r="AO35" s="14">
        <v>2.9034414560981499E-2</v>
      </c>
      <c r="AP35" s="14">
        <v>2.22412578393082E-2</v>
      </c>
      <c r="AQ35" s="14">
        <v>6.1481198758407303E-2</v>
      </c>
      <c r="AR35" s="14"/>
      <c r="AS35" s="14">
        <v>5.3575220361940297E-2</v>
      </c>
      <c r="AT35" s="14">
        <v>3.32756938304338E-2</v>
      </c>
      <c r="AU35" s="14">
        <v>1.29696484722097E-2</v>
      </c>
      <c r="AV35" s="14">
        <v>2.6923251617943799E-2</v>
      </c>
      <c r="AW35" s="14">
        <v>0</v>
      </c>
      <c r="AX35" s="14"/>
      <c r="AY35" s="14">
        <v>2.8630131582259698E-2</v>
      </c>
      <c r="AZ35" s="14">
        <v>1.36284272620635E-2</v>
      </c>
      <c r="BA35" s="14">
        <v>3.6168717123171698E-2</v>
      </c>
      <c r="BB35" s="14">
        <v>2.3606566127406199E-2</v>
      </c>
      <c r="BC35" s="14">
        <v>5.8712998267011901E-2</v>
      </c>
      <c r="BD35" s="14"/>
      <c r="BE35" s="14">
        <v>5.2473872070197602E-2</v>
      </c>
      <c r="BF35" s="14">
        <v>1.7275148472683001E-2</v>
      </c>
      <c r="BG35" s="14">
        <v>3.0219941844914298E-2</v>
      </c>
      <c r="BH35" s="14">
        <v>5.5955482062977603E-2</v>
      </c>
      <c r="BI35" s="14">
        <v>8.7693189246589406E-2</v>
      </c>
      <c r="BJ35" s="14"/>
      <c r="BK35" s="14">
        <v>2.2075053787936501E-2</v>
      </c>
      <c r="BL35" s="14">
        <v>5.1312262249570098E-2</v>
      </c>
      <c r="BM35" s="14">
        <v>2.8705849757606899E-2</v>
      </c>
      <c r="BN35" s="14">
        <v>2.35178279292125E-2</v>
      </c>
      <c r="BO35" s="14">
        <v>4.0718200568051303E-2</v>
      </c>
      <c r="BP35" s="14"/>
      <c r="BQ35" s="14">
        <v>3.0004682163851E-2</v>
      </c>
      <c r="BR35" s="14">
        <v>3.4698641821470297E-2</v>
      </c>
      <c r="BS35" s="14"/>
      <c r="BT35" s="14">
        <v>2.1291076575352001E-2</v>
      </c>
      <c r="BU35" s="14">
        <v>3.7012180972594302E-2</v>
      </c>
      <c r="BV35" s="14"/>
      <c r="BW35" s="14">
        <v>1.9534656740760901E-2</v>
      </c>
      <c r="BX35" s="14">
        <v>3.8137353881736002E-2</v>
      </c>
      <c r="BY35" s="14"/>
      <c r="BZ35" s="14">
        <v>3.12618774342577E-2</v>
      </c>
      <c r="CA35" s="14">
        <v>3.1222995516620701E-2</v>
      </c>
      <c r="CB35" s="14">
        <v>7.1339604220391706E-2</v>
      </c>
    </row>
    <row r="36" spans="2:80" ht="29" x14ac:dyDescent="0.35">
      <c r="B36" s="15" t="s">
        <v>430</v>
      </c>
      <c r="C36" s="14">
        <v>2.4108279317193899E-2</v>
      </c>
      <c r="D36" s="14">
        <v>2.4648594285515701E-2</v>
      </c>
      <c r="E36" s="14">
        <v>2.36763264441423E-2</v>
      </c>
      <c r="F36" s="14"/>
      <c r="G36" s="14">
        <v>4.6830235603641301E-2</v>
      </c>
      <c r="H36" s="14">
        <v>3.6882394710402E-2</v>
      </c>
      <c r="I36" s="14">
        <v>3.2121489352460002E-2</v>
      </c>
      <c r="J36" s="14">
        <v>3.0867204394423101E-2</v>
      </c>
      <c r="K36" s="14">
        <v>4.1827272250228396E-3</v>
      </c>
      <c r="L36" s="14">
        <v>0</v>
      </c>
      <c r="M36" s="14"/>
      <c r="N36" s="14">
        <v>2.7223712235528798E-2</v>
      </c>
      <c r="O36" s="14">
        <v>1.7341804506335799E-2</v>
      </c>
      <c r="P36" s="14">
        <v>2.37760761245344E-2</v>
      </c>
      <c r="Q36" s="14">
        <v>2.8356374348835402E-2</v>
      </c>
      <c r="R36" s="14"/>
      <c r="S36" s="14">
        <v>2.47535643575022E-2</v>
      </c>
      <c r="T36" s="14">
        <v>2.1965710885327502E-2</v>
      </c>
      <c r="U36" s="14">
        <v>2.13189223807548E-2</v>
      </c>
      <c r="V36" s="14">
        <v>3.36995839086177E-2</v>
      </c>
      <c r="W36" s="14">
        <v>3.3145173952908003E-2</v>
      </c>
      <c r="X36" s="14">
        <v>2.0203906519027998E-2</v>
      </c>
      <c r="Y36" s="14">
        <v>3.3428933279416997E-2</v>
      </c>
      <c r="Z36" s="14">
        <v>2.1019727143358199E-2</v>
      </c>
      <c r="AA36" s="14">
        <v>1.65226543564642E-2</v>
      </c>
      <c r="AB36" s="14">
        <v>1.80855262336658E-2</v>
      </c>
      <c r="AC36" s="14">
        <v>2.51034474284784E-2</v>
      </c>
      <c r="AD36" s="14">
        <v>2.31493052840114E-2</v>
      </c>
      <c r="AE36" s="14"/>
      <c r="AF36" s="14">
        <v>1.48064586432537E-2</v>
      </c>
      <c r="AG36" s="14">
        <v>3.4826114238942898E-2</v>
      </c>
      <c r="AH36" s="14">
        <v>1.9865174172701401E-2</v>
      </c>
      <c r="AI36" s="14">
        <v>2.7420384387944498E-2</v>
      </c>
      <c r="AJ36" s="14">
        <v>2.4809361041321799E-2</v>
      </c>
      <c r="AK36" s="14"/>
      <c r="AL36" s="14">
        <v>4.0991163710720403E-2</v>
      </c>
      <c r="AM36" s="14">
        <v>1.4630579950841899E-2</v>
      </c>
      <c r="AN36" s="14">
        <v>2.15328782597041E-2</v>
      </c>
      <c r="AO36" s="14">
        <v>2.7847923719281201E-2</v>
      </c>
      <c r="AP36" s="14">
        <v>2.7701580740168201E-2</v>
      </c>
      <c r="AQ36" s="14">
        <v>3.3147584650204099E-3</v>
      </c>
      <c r="AR36" s="14"/>
      <c r="AS36" s="14">
        <v>2.6143418542230401E-2</v>
      </c>
      <c r="AT36" s="14">
        <v>2.0699894930156799E-2</v>
      </c>
      <c r="AU36" s="14">
        <v>2.2519595416297802E-2</v>
      </c>
      <c r="AV36" s="14">
        <v>3.4476433572055203E-2</v>
      </c>
      <c r="AW36" s="14">
        <v>8.0251059699727206E-2</v>
      </c>
      <c r="AX36" s="14"/>
      <c r="AY36" s="14">
        <v>1.53573264192389E-2</v>
      </c>
      <c r="AZ36" s="14">
        <v>2.9479648247685699E-2</v>
      </c>
      <c r="BA36" s="14">
        <v>2.5909947076557902E-2</v>
      </c>
      <c r="BB36" s="14">
        <v>3.3381150603457803E-2</v>
      </c>
      <c r="BC36" s="14">
        <v>1.9361885938520399E-2</v>
      </c>
      <c r="BD36" s="14"/>
      <c r="BE36" s="14">
        <v>3.3021977047326401E-2</v>
      </c>
      <c r="BF36" s="14">
        <v>2.37377176179926E-2</v>
      </c>
      <c r="BG36" s="14">
        <v>2.2775502123240799E-2</v>
      </c>
      <c r="BH36" s="14">
        <v>2.4920629710854701E-2</v>
      </c>
      <c r="BI36" s="14">
        <v>2.2479259408678998E-2</v>
      </c>
      <c r="BJ36" s="14"/>
      <c r="BK36" s="14">
        <v>4.0678524498153297E-2</v>
      </c>
      <c r="BL36" s="14">
        <v>1.05937710553392E-2</v>
      </c>
      <c r="BM36" s="14">
        <v>2.0801163796085501E-2</v>
      </c>
      <c r="BN36" s="14">
        <v>2.73175353638971E-2</v>
      </c>
      <c r="BO36" s="14">
        <v>2.2502822172624701E-2</v>
      </c>
      <c r="BP36" s="14"/>
      <c r="BQ36" s="14">
        <v>3.53226411353217E-2</v>
      </c>
      <c r="BR36" s="14">
        <v>1.94311032089424E-2</v>
      </c>
      <c r="BS36" s="14"/>
      <c r="BT36" s="14">
        <v>2.7037402215860699E-2</v>
      </c>
      <c r="BU36" s="14">
        <v>2.3208292514751299E-2</v>
      </c>
      <c r="BV36" s="14"/>
      <c r="BW36" s="14">
        <v>4.2830494256253203E-2</v>
      </c>
      <c r="BX36" s="14">
        <v>1.7560436260446802E-2</v>
      </c>
      <c r="BY36" s="14"/>
      <c r="BZ36" s="14">
        <v>2.3436134558493499E-2</v>
      </c>
      <c r="CA36" s="14">
        <v>2.7440934768654002E-2</v>
      </c>
      <c r="CB36" s="14">
        <v>1.26914129876956E-2</v>
      </c>
    </row>
    <row r="37" spans="2:80" x14ac:dyDescent="0.35">
      <c r="B37" s="15" t="s">
        <v>254</v>
      </c>
      <c r="C37" s="20">
        <v>4.8765630838245502E-3</v>
      </c>
      <c r="D37" s="20">
        <v>5.9584283176685997E-3</v>
      </c>
      <c r="E37" s="20">
        <v>3.8413810391567001E-3</v>
      </c>
      <c r="F37" s="20"/>
      <c r="G37" s="20">
        <v>4.3385039567184099E-3</v>
      </c>
      <c r="H37" s="20">
        <v>1.90756851733288E-3</v>
      </c>
      <c r="I37" s="20">
        <v>2.17094114395683E-3</v>
      </c>
      <c r="J37" s="20">
        <v>7.7822902098477701E-3</v>
      </c>
      <c r="K37" s="20">
        <v>8.6583466649478094E-3</v>
      </c>
      <c r="L37" s="20">
        <v>4.9617298518712903E-3</v>
      </c>
      <c r="M37" s="20"/>
      <c r="N37" s="20">
        <v>7.0046556437297304E-3</v>
      </c>
      <c r="O37" s="20">
        <v>7.6087322071516396E-3</v>
      </c>
      <c r="P37" s="20">
        <v>2.9554462724031101E-3</v>
      </c>
      <c r="Q37" s="20">
        <v>1.4828939654103401E-3</v>
      </c>
      <c r="R37" s="20"/>
      <c r="S37" s="20">
        <v>2.5726489868940499E-3</v>
      </c>
      <c r="T37" s="20">
        <v>7.5766735170272803E-3</v>
      </c>
      <c r="U37" s="20">
        <v>8.1384209439646204E-3</v>
      </c>
      <c r="V37" s="20">
        <v>7.1889203784632101E-3</v>
      </c>
      <c r="W37" s="20">
        <v>4.7251698276213902E-3</v>
      </c>
      <c r="X37" s="20">
        <v>4.2729363029582598E-3</v>
      </c>
      <c r="Y37" s="20">
        <v>1.52478512357275E-2</v>
      </c>
      <c r="Z37" s="20">
        <v>0</v>
      </c>
      <c r="AA37" s="20">
        <v>0</v>
      </c>
      <c r="AB37" s="20">
        <v>3.3246945370219E-3</v>
      </c>
      <c r="AC37" s="20">
        <v>0</v>
      </c>
      <c r="AD37" s="20">
        <v>0</v>
      </c>
      <c r="AE37" s="20"/>
      <c r="AF37" s="20">
        <v>4.3576705641723903E-3</v>
      </c>
      <c r="AG37" s="20">
        <v>9.6421491993321502E-4</v>
      </c>
      <c r="AH37" s="20">
        <v>4.9088940423290001E-3</v>
      </c>
      <c r="AI37" s="20">
        <v>9.9636953767644892E-3</v>
      </c>
      <c r="AJ37" s="20">
        <v>9.1555975369242894E-3</v>
      </c>
      <c r="AK37" s="20"/>
      <c r="AL37" s="20">
        <v>1.6739253583946199E-3</v>
      </c>
      <c r="AM37" s="20">
        <v>2.7157938067603601E-3</v>
      </c>
      <c r="AN37" s="20">
        <v>0</v>
      </c>
      <c r="AO37" s="20">
        <v>9.7529846624730809E-3</v>
      </c>
      <c r="AP37" s="20">
        <v>8.8321818492250008E-3</v>
      </c>
      <c r="AQ37" s="20">
        <v>3.2779069218409301E-3</v>
      </c>
      <c r="AR37" s="20"/>
      <c r="AS37" s="20">
        <v>2.7129288960596899E-3</v>
      </c>
      <c r="AT37" s="20">
        <v>4.1911348413123098E-3</v>
      </c>
      <c r="AU37" s="20">
        <v>7.7708644179962701E-3</v>
      </c>
      <c r="AV37" s="20">
        <v>2.5784637135356598E-3</v>
      </c>
      <c r="AW37" s="20">
        <v>0</v>
      </c>
      <c r="AX37" s="20"/>
      <c r="AY37" s="20">
        <v>1.21522390272628E-2</v>
      </c>
      <c r="AZ37" s="20">
        <v>3.4613659741189302E-3</v>
      </c>
      <c r="BA37" s="20">
        <v>0</v>
      </c>
      <c r="BB37" s="20">
        <v>4.1065246527189903E-3</v>
      </c>
      <c r="BC37" s="20">
        <v>1.8066508962901601E-3</v>
      </c>
      <c r="BD37" s="20"/>
      <c r="BE37" s="20">
        <v>4.7314878143238396E-3</v>
      </c>
      <c r="BF37" s="20">
        <v>6.0442924610938304E-3</v>
      </c>
      <c r="BG37" s="20">
        <v>5.5721177496540096E-3</v>
      </c>
      <c r="BH37" s="20">
        <v>1.90620444592848E-3</v>
      </c>
      <c r="BI37" s="20">
        <v>0</v>
      </c>
      <c r="BJ37" s="20"/>
      <c r="BK37" s="20">
        <v>1.9144105666678299E-3</v>
      </c>
      <c r="BL37" s="20">
        <v>1.6605614431403301E-3</v>
      </c>
      <c r="BM37" s="20">
        <v>3.3337022992716999E-3</v>
      </c>
      <c r="BN37" s="20">
        <v>7.7985364227035397E-3</v>
      </c>
      <c r="BO37" s="20">
        <v>8.5510915251156595E-3</v>
      </c>
      <c r="BP37" s="20"/>
      <c r="BQ37" s="20">
        <v>7.7262264428597004E-3</v>
      </c>
      <c r="BR37" s="20">
        <v>3.68805342134034E-3</v>
      </c>
      <c r="BS37" s="20"/>
      <c r="BT37" s="20">
        <v>5.4788960070370901E-3</v>
      </c>
      <c r="BU37" s="20">
        <v>4.69149345707224E-3</v>
      </c>
      <c r="BV37" s="20"/>
      <c r="BW37" s="20">
        <v>1.1537133766105199E-3</v>
      </c>
      <c r="BX37" s="20">
        <v>6.1785797354889102E-3</v>
      </c>
      <c r="BY37" s="20"/>
      <c r="BZ37" s="20">
        <v>6.5991192112611098E-3</v>
      </c>
      <c r="CA37" s="20">
        <v>2.0853962502078299E-3</v>
      </c>
      <c r="CB37" s="20">
        <v>0</v>
      </c>
    </row>
    <row r="38" spans="2:80" x14ac:dyDescent="0.35">
      <c r="B38" s="16"/>
    </row>
    <row r="39" spans="2:80" x14ac:dyDescent="0.35">
      <c r="B39" t="s">
        <v>120</v>
      </c>
    </row>
    <row r="40" spans="2:80" x14ac:dyDescent="0.35">
      <c r="B40" t="s">
        <v>121</v>
      </c>
    </row>
    <row r="42" spans="2:80" x14ac:dyDescent="0.35">
      <c r="B4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CB17"/>
  <sheetViews>
    <sheetView showGridLines="0" workbookViewId="0">
      <pane xSplit="2" topLeftCell="C1" activePane="topRight" state="frozen"/>
      <selection activeCell="B19" sqref="B19"/>
      <selection pane="topRight" activeCell="B17" sqref="B17"/>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435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1033</v>
      </c>
      <c r="D7" s="10">
        <v>524</v>
      </c>
      <c r="E7" s="10">
        <v>508</v>
      </c>
      <c r="F7" s="10"/>
      <c r="G7" s="10">
        <v>144</v>
      </c>
      <c r="H7" s="10">
        <v>188</v>
      </c>
      <c r="I7" s="10">
        <v>177</v>
      </c>
      <c r="J7" s="10">
        <v>177</v>
      </c>
      <c r="K7" s="10">
        <v>147</v>
      </c>
      <c r="L7" s="10">
        <v>200</v>
      </c>
      <c r="M7" s="10"/>
      <c r="N7" s="10">
        <v>274</v>
      </c>
      <c r="O7" s="10">
        <v>282</v>
      </c>
      <c r="P7" s="10">
        <v>227</v>
      </c>
      <c r="Q7" s="10">
        <v>244</v>
      </c>
      <c r="R7" s="10"/>
      <c r="S7" s="10">
        <v>128</v>
      </c>
      <c r="T7" s="10">
        <v>135</v>
      </c>
      <c r="U7" s="10">
        <v>84</v>
      </c>
      <c r="V7" s="10">
        <v>93</v>
      </c>
      <c r="W7" s="10">
        <v>66</v>
      </c>
      <c r="X7" s="10">
        <v>102</v>
      </c>
      <c r="Y7" s="10">
        <v>85</v>
      </c>
      <c r="Z7" s="10">
        <v>52</v>
      </c>
      <c r="AA7" s="10">
        <v>121</v>
      </c>
      <c r="AB7" s="10">
        <v>92</v>
      </c>
      <c r="AC7" s="10">
        <v>44</v>
      </c>
      <c r="AD7" s="10">
        <v>31</v>
      </c>
      <c r="AE7" s="10"/>
      <c r="AF7" s="10">
        <v>155</v>
      </c>
      <c r="AG7" s="10">
        <v>356</v>
      </c>
      <c r="AH7" s="10">
        <v>61</v>
      </c>
      <c r="AI7" s="10">
        <v>133</v>
      </c>
      <c r="AJ7" s="10">
        <v>78</v>
      </c>
      <c r="AK7" s="10"/>
      <c r="AL7" s="10">
        <v>179</v>
      </c>
      <c r="AM7" s="10">
        <v>128</v>
      </c>
      <c r="AN7" s="10">
        <v>85</v>
      </c>
      <c r="AO7" s="10">
        <v>245</v>
      </c>
      <c r="AP7" s="10">
        <v>171</v>
      </c>
      <c r="AQ7" s="10">
        <v>97</v>
      </c>
      <c r="AR7" s="10"/>
      <c r="AS7" s="10">
        <v>241</v>
      </c>
      <c r="AT7" s="10">
        <v>241</v>
      </c>
      <c r="AU7" s="10">
        <v>276</v>
      </c>
      <c r="AV7" s="10">
        <v>119</v>
      </c>
      <c r="AW7" s="10">
        <v>13</v>
      </c>
      <c r="AX7" s="10"/>
      <c r="AY7" s="10">
        <v>263</v>
      </c>
      <c r="AZ7" s="10">
        <v>264</v>
      </c>
      <c r="BA7" s="10">
        <v>152</v>
      </c>
      <c r="BB7" s="10">
        <v>174</v>
      </c>
      <c r="BC7" s="10">
        <v>167</v>
      </c>
      <c r="BD7" s="10"/>
      <c r="BE7" s="10">
        <v>58</v>
      </c>
      <c r="BF7" s="10">
        <v>397</v>
      </c>
      <c r="BG7" s="10">
        <v>374</v>
      </c>
      <c r="BH7" s="10">
        <v>158</v>
      </c>
      <c r="BI7" s="10">
        <v>46</v>
      </c>
      <c r="BJ7" s="10"/>
      <c r="BK7" s="10">
        <v>185</v>
      </c>
      <c r="BL7" s="10">
        <v>186</v>
      </c>
      <c r="BM7" s="10">
        <v>210</v>
      </c>
      <c r="BN7" s="10">
        <v>215</v>
      </c>
      <c r="BO7" s="10">
        <v>236</v>
      </c>
      <c r="BP7" s="10"/>
      <c r="BQ7" s="10">
        <v>307</v>
      </c>
      <c r="BR7" s="10">
        <v>726</v>
      </c>
      <c r="BS7" s="10"/>
      <c r="BT7" s="10">
        <v>260</v>
      </c>
      <c r="BU7" s="10">
        <v>773</v>
      </c>
      <c r="BV7" s="10"/>
      <c r="BW7" s="10">
        <v>258</v>
      </c>
      <c r="BX7" s="10">
        <v>775</v>
      </c>
      <c r="BY7" s="10"/>
      <c r="BZ7" s="10">
        <v>662</v>
      </c>
      <c r="CA7" s="10">
        <v>319</v>
      </c>
      <c r="CB7" s="10">
        <v>52</v>
      </c>
    </row>
    <row r="8" spans="2:80" ht="30" customHeight="1" x14ac:dyDescent="0.35">
      <c r="B8" s="11" t="s">
        <v>19</v>
      </c>
      <c r="C8" s="11">
        <v>1032</v>
      </c>
      <c r="D8" s="11">
        <v>518</v>
      </c>
      <c r="E8" s="11">
        <v>513</v>
      </c>
      <c r="F8" s="11"/>
      <c r="G8" s="11">
        <v>138</v>
      </c>
      <c r="H8" s="11">
        <v>187</v>
      </c>
      <c r="I8" s="11">
        <v>173</v>
      </c>
      <c r="J8" s="11">
        <v>177</v>
      </c>
      <c r="K8" s="11">
        <v>138</v>
      </c>
      <c r="L8" s="11">
        <v>219</v>
      </c>
      <c r="M8" s="11"/>
      <c r="N8" s="11">
        <v>262</v>
      </c>
      <c r="O8" s="11">
        <v>278</v>
      </c>
      <c r="P8" s="11">
        <v>229</v>
      </c>
      <c r="Q8" s="11">
        <v>258</v>
      </c>
      <c r="R8" s="11"/>
      <c r="S8" s="11">
        <v>142</v>
      </c>
      <c r="T8" s="11">
        <v>132</v>
      </c>
      <c r="U8" s="11">
        <v>88</v>
      </c>
      <c r="V8" s="11">
        <v>93</v>
      </c>
      <c r="W8" s="11">
        <v>65</v>
      </c>
      <c r="X8" s="11">
        <v>98</v>
      </c>
      <c r="Y8" s="11">
        <v>81</v>
      </c>
      <c r="Z8" s="11">
        <v>48</v>
      </c>
      <c r="AA8" s="11">
        <v>118</v>
      </c>
      <c r="AB8" s="11">
        <v>91</v>
      </c>
      <c r="AC8" s="11">
        <v>43</v>
      </c>
      <c r="AD8" s="11">
        <v>33</v>
      </c>
      <c r="AE8" s="11"/>
      <c r="AF8" s="11">
        <v>158</v>
      </c>
      <c r="AG8" s="11">
        <v>352</v>
      </c>
      <c r="AH8" s="11">
        <v>62</v>
      </c>
      <c r="AI8" s="11">
        <v>135</v>
      </c>
      <c r="AJ8" s="11">
        <v>75</v>
      </c>
      <c r="AK8" s="11"/>
      <c r="AL8" s="11">
        <v>176</v>
      </c>
      <c r="AM8" s="11">
        <v>129</v>
      </c>
      <c r="AN8" s="11">
        <v>85</v>
      </c>
      <c r="AO8" s="11">
        <v>248</v>
      </c>
      <c r="AP8" s="11">
        <v>168</v>
      </c>
      <c r="AQ8" s="11">
        <v>98</v>
      </c>
      <c r="AR8" s="11"/>
      <c r="AS8" s="11">
        <v>245</v>
      </c>
      <c r="AT8" s="11">
        <v>242</v>
      </c>
      <c r="AU8" s="11">
        <v>272</v>
      </c>
      <c r="AV8" s="11">
        <v>116</v>
      </c>
      <c r="AW8" s="11">
        <v>12</v>
      </c>
      <c r="AX8" s="11"/>
      <c r="AY8" s="11">
        <v>263</v>
      </c>
      <c r="AZ8" s="11">
        <v>264</v>
      </c>
      <c r="BA8" s="11">
        <v>154</v>
      </c>
      <c r="BB8" s="11">
        <v>172</v>
      </c>
      <c r="BC8" s="11">
        <v>166</v>
      </c>
      <c r="BD8" s="11"/>
      <c r="BE8" s="11">
        <v>56</v>
      </c>
      <c r="BF8" s="11">
        <v>399</v>
      </c>
      <c r="BG8" s="11">
        <v>375</v>
      </c>
      <c r="BH8" s="11">
        <v>157</v>
      </c>
      <c r="BI8" s="11">
        <v>46</v>
      </c>
      <c r="BJ8" s="11"/>
      <c r="BK8" s="11">
        <v>183</v>
      </c>
      <c r="BL8" s="11">
        <v>185</v>
      </c>
      <c r="BM8" s="11">
        <v>213</v>
      </c>
      <c r="BN8" s="11">
        <v>214</v>
      </c>
      <c r="BO8" s="11">
        <v>236</v>
      </c>
      <c r="BP8" s="11"/>
      <c r="BQ8" s="11">
        <v>311</v>
      </c>
      <c r="BR8" s="11">
        <v>721</v>
      </c>
      <c r="BS8" s="11"/>
      <c r="BT8" s="11">
        <v>256</v>
      </c>
      <c r="BU8" s="11">
        <v>776</v>
      </c>
      <c r="BV8" s="11"/>
      <c r="BW8" s="11">
        <v>253</v>
      </c>
      <c r="BX8" s="11">
        <v>779</v>
      </c>
      <c r="BY8" s="11"/>
      <c r="BZ8" s="11">
        <v>664</v>
      </c>
      <c r="CA8" s="11">
        <v>317</v>
      </c>
      <c r="CB8" s="11">
        <v>51</v>
      </c>
    </row>
    <row r="9" spans="2:80" ht="43.5" x14ac:dyDescent="0.35">
      <c r="B9" s="15" t="s">
        <v>432</v>
      </c>
      <c r="C9" s="14">
        <v>0.212388112207786</v>
      </c>
      <c r="D9" s="14">
        <v>0.23614706195861199</v>
      </c>
      <c r="E9" s="14">
        <v>0.18877799415518501</v>
      </c>
      <c r="F9" s="14"/>
      <c r="G9" s="14">
        <v>0.241593264508185</v>
      </c>
      <c r="H9" s="14">
        <v>0.362494278204405</v>
      </c>
      <c r="I9" s="14">
        <v>0.22174751029501999</v>
      </c>
      <c r="J9" s="14">
        <v>0.15281912195495501</v>
      </c>
      <c r="K9" s="14">
        <v>0.193931615730078</v>
      </c>
      <c r="L9" s="14">
        <v>0.118046197769667</v>
      </c>
      <c r="M9" s="14"/>
      <c r="N9" s="14">
        <v>0.23613421954378999</v>
      </c>
      <c r="O9" s="14">
        <v>0.24774883987274399</v>
      </c>
      <c r="P9" s="14">
        <v>0.22119569601275299</v>
      </c>
      <c r="Q9" s="14">
        <v>0.143261111614991</v>
      </c>
      <c r="R9" s="14"/>
      <c r="S9" s="14">
        <v>0.27695427643306098</v>
      </c>
      <c r="T9" s="14">
        <v>0.18409556184255499</v>
      </c>
      <c r="U9" s="14">
        <v>0.27012439789746201</v>
      </c>
      <c r="V9" s="14">
        <v>0.18947435826776901</v>
      </c>
      <c r="W9" s="14">
        <v>0.25889486920026999</v>
      </c>
      <c r="X9" s="14">
        <v>0.18567717416089299</v>
      </c>
      <c r="Y9" s="14">
        <v>0.11594283828318901</v>
      </c>
      <c r="Z9" s="14">
        <v>0.22646829571968799</v>
      </c>
      <c r="AA9" s="14">
        <v>0.25200790365821701</v>
      </c>
      <c r="AB9" s="14">
        <v>0.18714031333268</v>
      </c>
      <c r="AC9" s="14">
        <v>6.5451723507282303E-2</v>
      </c>
      <c r="AD9" s="14">
        <v>0.28293533686257599</v>
      </c>
      <c r="AE9" s="14"/>
      <c r="AF9" s="14">
        <v>0.199972114747407</v>
      </c>
      <c r="AG9" s="14">
        <v>0.22802239995152099</v>
      </c>
      <c r="AH9" s="14">
        <v>0.22530107253909901</v>
      </c>
      <c r="AI9" s="14">
        <v>0.25466585746598702</v>
      </c>
      <c r="AJ9" s="14">
        <v>0.118516057364549</v>
      </c>
      <c r="AK9" s="14"/>
      <c r="AL9" s="14">
        <v>0.26311156568719002</v>
      </c>
      <c r="AM9" s="14">
        <v>0.23760536042220101</v>
      </c>
      <c r="AN9" s="14">
        <v>0.253302361007122</v>
      </c>
      <c r="AO9" s="14">
        <v>0.24666297938922399</v>
      </c>
      <c r="AP9" s="14">
        <v>0.20620311186284099</v>
      </c>
      <c r="AQ9" s="14">
        <v>6.3736961774460504E-2</v>
      </c>
      <c r="AR9" s="14"/>
      <c r="AS9" s="14">
        <v>0.17211922392229601</v>
      </c>
      <c r="AT9" s="14">
        <v>0.171344717287779</v>
      </c>
      <c r="AU9" s="14">
        <v>0.28044992439619998</v>
      </c>
      <c r="AV9" s="14">
        <v>0.23937897639043401</v>
      </c>
      <c r="AW9" s="14">
        <v>0.28280438702002503</v>
      </c>
      <c r="AX9" s="14"/>
      <c r="AY9" s="14">
        <v>0.20359085204246199</v>
      </c>
      <c r="AZ9" s="14">
        <v>0.23668028947157099</v>
      </c>
      <c r="BA9" s="14">
        <v>0.215539036134724</v>
      </c>
      <c r="BB9" s="14">
        <v>0.22173017061119299</v>
      </c>
      <c r="BC9" s="14">
        <v>0.165230964479192</v>
      </c>
      <c r="BD9" s="14"/>
      <c r="BE9" s="14">
        <v>0.284675507211475</v>
      </c>
      <c r="BF9" s="14">
        <v>0.20777001411131699</v>
      </c>
      <c r="BG9" s="14">
        <v>0.22006004923696401</v>
      </c>
      <c r="BH9" s="14">
        <v>0.17162047584540599</v>
      </c>
      <c r="BI9" s="14">
        <v>0.24087722996816199</v>
      </c>
      <c r="BJ9" s="14"/>
      <c r="BK9" s="14">
        <v>0.29808572439879399</v>
      </c>
      <c r="BL9" s="14">
        <v>0.202078406746456</v>
      </c>
      <c r="BM9" s="14">
        <v>0.19687616266966801</v>
      </c>
      <c r="BN9" s="14">
        <v>0.15677223343955199</v>
      </c>
      <c r="BO9" s="14">
        <v>0.21932267464229099</v>
      </c>
      <c r="BP9" s="14"/>
      <c r="BQ9" s="14">
        <v>0.25670330827995202</v>
      </c>
      <c r="BR9" s="14">
        <v>0.193248851585687</v>
      </c>
      <c r="BS9" s="14"/>
      <c r="BT9" s="14">
        <v>0.20072349894250099</v>
      </c>
      <c r="BU9" s="14">
        <v>0.21624100606134999</v>
      </c>
      <c r="BV9" s="14"/>
      <c r="BW9" s="14">
        <v>0.255504588353069</v>
      </c>
      <c r="BX9" s="14">
        <v>0.198379321696209</v>
      </c>
      <c r="BY9" s="14"/>
      <c r="BZ9" s="14">
        <v>0.19159958921840201</v>
      </c>
      <c r="CA9" s="14">
        <v>0.260392653791158</v>
      </c>
      <c r="CB9" s="14">
        <v>0.18536420452968799</v>
      </c>
    </row>
    <row r="10" spans="2:80" ht="43.5" x14ac:dyDescent="0.35">
      <c r="B10" s="15" t="s">
        <v>433</v>
      </c>
      <c r="C10" s="14">
        <v>0.139379396954422</v>
      </c>
      <c r="D10" s="14">
        <v>0.14231244661894901</v>
      </c>
      <c r="E10" s="14">
        <v>0.13476509496081299</v>
      </c>
      <c r="F10" s="14"/>
      <c r="G10" s="14">
        <v>0.25467279755233901</v>
      </c>
      <c r="H10" s="14">
        <v>0.110098791580493</v>
      </c>
      <c r="I10" s="14">
        <v>0.16362793061848699</v>
      </c>
      <c r="J10" s="14">
        <v>0.17741211636446799</v>
      </c>
      <c r="K10" s="14">
        <v>7.1685157745125405E-2</v>
      </c>
      <c r="L10" s="14">
        <v>8.4678573135536603E-2</v>
      </c>
      <c r="M10" s="14"/>
      <c r="N10" s="14">
        <v>0.14723944152207999</v>
      </c>
      <c r="O10" s="14">
        <v>0.105779268949411</v>
      </c>
      <c r="P10" s="14">
        <v>0.159990076103976</v>
      </c>
      <c r="Q10" s="14">
        <v>0.14862991500115399</v>
      </c>
      <c r="R10" s="14"/>
      <c r="S10" s="14">
        <v>0.140201272320545</v>
      </c>
      <c r="T10" s="14">
        <v>0.10846547881066999</v>
      </c>
      <c r="U10" s="14">
        <v>0.143807443719939</v>
      </c>
      <c r="V10" s="14">
        <v>8.8977394432645199E-2</v>
      </c>
      <c r="W10" s="14">
        <v>0.15367489830886499</v>
      </c>
      <c r="X10" s="14">
        <v>0.1334495037716</v>
      </c>
      <c r="Y10" s="14">
        <v>0.149797630801218</v>
      </c>
      <c r="Z10" s="14">
        <v>0.171519710934249</v>
      </c>
      <c r="AA10" s="14">
        <v>0.196860371788842</v>
      </c>
      <c r="AB10" s="14">
        <v>0.121694043486548</v>
      </c>
      <c r="AC10" s="14">
        <v>0.15540680059279799</v>
      </c>
      <c r="AD10" s="14">
        <v>0.12999351228369699</v>
      </c>
      <c r="AE10" s="14"/>
      <c r="AF10" s="14">
        <v>0.110229475313497</v>
      </c>
      <c r="AG10" s="14">
        <v>0.150945857412324</v>
      </c>
      <c r="AH10" s="14">
        <v>0.14732081712001499</v>
      </c>
      <c r="AI10" s="14">
        <v>0.15521476356712</v>
      </c>
      <c r="AJ10" s="14">
        <v>0.227857624393908</v>
      </c>
      <c r="AK10" s="14"/>
      <c r="AL10" s="14">
        <v>0.14415511094762901</v>
      </c>
      <c r="AM10" s="14">
        <v>0.101430143464722</v>
      </c>
      <c r="AN10" s="14">
        <v>0.12729926260942001</v>
      </c>
      <c r="AO10" s="14">
        <v>0.144592732771402</v>
      </c>
      <c r="AP10" s="14">
        <v>0.20153035253427001</v>
      </c>
      <c r="AQ10" s="14">
        <v>0.11902204332801</v>
      </c>
      <c r="AR10" s="14"/>
      <c r="AS10" s="14">
        <v>0.118413404964133</v>
      </c>
      <c r="AT10" s="14">
        <v>0.17534050202495499</v>
      </c>
      <c r="AU10" s="14">
        <v>0.14693368437541901</v>
      </c>
      <c r="AV10" s="14">
        <v>0.108238183728529</v>
      </c>
      <c r="AW10" s="14">
        <v>0.15126493667317101</v>
      </c>
      <c r="AX10" s="14"/>
      <c r="AY10" s="14">
        <v>0.10961723917464999</v>
      </c>
      <c r="AZ10" s="14">
        <v>0.136096186439495</v>
      </c>
      <c r="BA10" s="14">
        <v>0.18173548203209799</v>
      </c>
      <c r="BB10" s="14">
        <v>0.153405274455507</v>
      </c>
      <c r="BC10" s="14">
        <v>0.14301450138182301</v>
      </c>
      <c r="BD10" s="14"/>
      <c r="BE10" s="14">
        <v>0.19368643860652601</v>
      </c>
      <c r="BF10" s="14">
        <v>0.15842213893392701</v>
      </c>
      <c r="BG10" s="14">
        <v>0.11167973218086499</v>
      </c>
      <c r="BH10" s="14">
        <v>0.134685218357152</v>
      </c>
      <c r="BI10" s="14">
        <v>0.14993784375899899</v>
      </c>
      <c r="BJ10" s="14"/>
      <c r="BK10" s="14">
        <v>0.162090052129403</v>
      </c>
      <c r="BL10" s="14">
        <v>0.14903468983229901</v>
      </c>
      <c r="BM10" s="14">
        <v>0.182538570593195</v>
      </c>
      <c r="BN10" s="14">
        <v>8.6195766570003302E-2</v>
      </c>
      <c r="BO10" s="14">
        <v>0.12426899545565</v>
      </c>
      <c r="BP10" s="14"/>
      <c r="BQ10" s="14">
        <v>0.134768347982787</v>
      </c>
      <c r="BR10" s="14">
        <v>0.141370859834687</v>
      </c>
      <c r="BS10" s="14"/>
      <c r="BT10" s="14">
        <v>0.16564055833635999</v>
      </c>
      <c r="BU10" s="14">
        <v>0.13070517304534199</v>
      </c>
      <c r="BV10" s="14"/>
      <c r="BW10" s="14">
        <v>0.14165680302624301</v>
      </c>
      <c r="BX10" s="14">
        <v>0.13863945465342201</v>
      </c>
      <c r="BY10" s="14"/>
      <c r="BZ10" s="14">
        <v>0.13042715923518999</v>
      </c>
      <c r="CA10" s="14">
        <v>0.155919747455076</v>
      </c>
      <c r="CB10" s="14">
        <v>0.153197757923073</v>
      </c>
    </row>
    <row r="11" spans="2:80" ht="43.5" x14ac:dyDescent="0.35">
      <c r="B11" s="15" t="s">
        <v>434</v>
      </c>
      <c r="C11" s="14">
        <v>0.55023205661339103</v>
      </c>
      <c r="D11" s="14">
        <v>0.55143401151893701</v>
      </c>
      <c r="E11" s="14">
        <v>0.55007155677540198</v>
      </c>
      <c r="F11" s="14"/>
      <c r="G11" s="14">
        <v>0.440634562859131</v>
      </c>
      <c r="H11" s="14">
        <v>0.47122065077783398</v>
      </c>
      <c r="I11" s="14">
        <v>0.50048396837417297</v>
      </c>
      <c r="J11" s="14">
        <v>0.56316000223642704</v>
      </c>
      <c r="K11" s="14">
        <v>0.60112147059300103</v>
      </c>
      <c r="L11" s="14">
        <v>0.68353487856973905</v>
      </c>
      <c r="M11" s="14"/>
      <c r="N11" s="14">
        <v>0.54595112326528705</v>
      </c>
      <c r="O11" s="14">
        <v>0.56159370890037097</v>
      </c>
      <c r="P11" s="14">
        <v>0.51121861804716495</v>
      </c>
      <c r="Q11" s="14">
        <v>0.58234923313206999</v>
      </c>
      <c r="R11" s="14"/>
      <c r="S11" s="14">
        <v>0.52140164751538998</v>
      </c>
      <c r="T11" s="14">
        <v>0.53585139714636298</v>
      </c>
      <c r="U11" s="14">
        <v>0.45032851154416997</v>
      </c>
      <c r="V11" s="14">
        <v>0.64512614562525095</v>
      </c>
      <c r="W11" s="14">
        <v>0.48237664512723899</v>
      </c>
      <c r="X11" s="14">
        <v>0.61350128127542103</v>
      </c>
      <c r="Y11" s="14">
        <v>0.63682516049448901</v>
      </c>
      <c r="Z11" s="14">
        <v>0.50985205147462997</v>
      </c>
      <c r="AA11" s="14">
        <v>0.44150032936281602</v>
      </c>
      <c r="AB11" s="14">
        <v>0.62665152095020005</v>
      </c>
      <c r="AC11" s="14">
        <v>0.73552067176872105</v>
      </c>
      <c r="AD11" s="14">
        <v>0.45780256078852399</v>
      </c>
      <c r="AE11" s="14"/>
      <c r="AF11" s="14">
        <v>0.59307764713362998</v>
      </c>
      <c r="AG11" s="14">
        <v>0.53596764316015599</v>
      </c>
      <c r="AH11" s="14">
        <v>0.50816852695825798</v>
      </c>
      <c r="AI11" s="14">
        <v>0.54113582329875398</v>
      </c>
      <c r="AJ11" s="14">
        <v>0.51090280247481801</v>
      </c>
      <c r="AK11" s="14"/>
      <c r="AL11" s="14">
        <v>0.51843070872400998</v>
      </c>
      <c r="AM11" s="14">
        <v>0.60321526262701697</v>
      </c>
      <c r="AN11" s="14">
        <v>0.52163099637383703</v>
      </c>
      <c r="AO11" s="14">
        <v>0.52949224383072102</v>
      </c>
      <c r="AP11" s="14">
        <v>0.52516642062386298</v>
      </c>
      <c r="AQ11" s="14">
        <v>0.59592277128451199</v>
      </c>
      <c r="AR11" s="14"/>
      <c r="AS11" s="14">
        <v>0.57872655004487294</v>
      </c>
      <c r="AT11" s="14">
        <v>0.54484583131875997</v>
      </c>
      <c r="AU11" s="14">
        <v>0.514986747454097</v>
      </c>
      <c r="AV11" s="14">
        <v>0.60333320559821502</v>
      </c>
      <c r="AW11" s="14">
        <v>0.56593067630680405</v>
      </c>
      <c r="AX11" s="14"/>
      <c r="AY11" s="14">
        <v>0.59814873817466196</v>
      </c>
      <c r="AZ11" s="14">
        <v>0.53466685828566496</v>
      </c>
      <c r="BA11" s="14">
        <v>0.52624881450445005</v>
      </c>
      <c r="BB11" s="14">
        <v>0.56119865452398998</v>
      </c>
      <c r="BC11" s="14">
        <v>0.53047761051173403</v>
      </c>
      <c r="BD11" s="14"/>
      <c r="BE11" s="14">
        <v>0.46768008659489202</v>
      </c>
      <c r="BF11" s="14">
        <v>0.55691030289249699</v>
      </c>
      <c r="BG11" s="14">
        <v>0.55960086168194301</v>
      </c>
      <c r="BH11" s="14">
        <v>0.54814326411689096</v>
      </c>
      <c r="BI11" s="14">
        <v>0.52376129504084401</v>
      </c>
      <c r="BJ11" s="14"/>
      <c r="BK11" s="14">
        <v>0.48919070229224998</v>
      </c>
      <c r="BL11" s="14">
        <v>0.49262078345468002</v>
      </c>
      <c r="BM11" s="14">
        <v>0.52950036811010504</v>
      </c>
      <c r="BN11" s="14">
        <v>0.68938273832908803</v>
      </c>
      <c r="BO11" s="14">
        <v>0.53299344550019601</v>
      </c>
      <c r="BP11" s="14"/>
      <c r="BQ11" s="14">
        <v>0.53589774670967705</v>
      </c>
      <c r="BR11" s="14">
        <v>0.55642289220482899</v>
      </c>
      <c r="BS11" s="14"/>
      <c r="BT11" s="14">
        <v>0.53951619579465204</v>
      </c>
      <c r="BU11" s="14">
        <v>0.55377157167018498</v>
      </c>
      <c r="BV11" s="14"/>
      <c r="BW11" s="14">
        <v>0.53508296238181596</v>
      </c>
      <c r="BX11" s="14">
        <v>0.55515408425811696</v>
      </c>
      <c r="BY11" s="14"/>
      <c r="BZ11" s="14">
        <v>0.58309360463904703</v>
      </c>
      <c r="CA11" s="14">
        <v>0.49158858546522399</v>
      </c>
      <c r="CB11" s="14">
        <v>0.48674183072031202</v>
      </c>
    </row>
    <row r="12" spans="2:80" x14ac:dyDescent="0.35">
      <c r="B12" s="15" t="s">
        <v>167</v>
      </c>
      <c r="C12" s="20">
        <v>9.8000434224401203E-2</v>
      </c>
      <c r="D12" s="20">
        <v>7.0106479903501995E-2</v>
      </c>
      <c r="E12" s="20">
        <v>0.1263853541086</v>
      </c>
      <c r="F12" s="20"/>
      <c r="G12" s="20">
        <v>6.3099375080345202E-2</v>
      </c>
      <c r="H12" s="20">
        <v>5.6186279437267603E-2</v>
      </c>
      <c r="I12" s="20">
        <v>0.11414059071231999</v>
      </c>
      <c r="J12" s="20">
        <v>0.10660875944414901</v>
      </c>
      <c r="K12" s="20">
        <v>0.13326175593179501</v>
      </c>
      <c r="L12" s="20">
        <v>0.113740350525057</v>
      </c>
      <c r="M12" s="20"/>
      <c r="N12" s="20">
        <v>7.0675215668843397E-2</v>
      </c>
      <c r="O12" s="20">
        <v>8.4878182277474207E-2</v>
      </c>
      <c r="P12" s="20">
        <v>0.107595609836105</v>
      </c>
      <c r="Q12" s="20">
        <v>0.12575974025178499</v>
      </c>
      <c r="R12" s="20"/>
      <c r="S12" s="20">
        <v>6.1442803731003401E-2</v>
      </c>
      <c r="T12" s="20">
        <v>0.17158756220041299</v>
      </c>
      <c r="U12" s="20">
        <v>0.13573964683842801</v>
      </c>
      <c r="V12" s="20">
        <v>7.6422101674335205E-2</v>
      </c>
      <c r="W12" s="20">
        <v>0.10505358736362599</v>
      </c>
      <c r="X12" s="20">
        <v>6.7372040792086196E-2</v>
      </c>
      <c r="Y12" s="20">
        <v>9.7434370421103297E-2</v>
      </c>
      <c r="Z12" s="20">
        <v>9.2159941871432699E-2</v>
      </c>
      <c r="AA12" s="20">
        <v>0.10963139519012501</v>
      </c>
      <c r="AB12" s="20">
        <v>6.4514122230572193E-2</v>
      </c>
      <c r="AC12" s="20">
        <v>4.36208041311986E-2</v>
      </c>
      <c r="AD12" s="20">
        <v>0.129268590065202</v>
      </c>
      <c r="AE12" s="20"/>
      <c r="AF12" s="20">
        <v>9.6720762805465904E-2</v>
      </c>
      <c r="AG12" s="20">
        <v>8.5064099475998495E-2</v>
      </c>
      <c r="AH12" s="20">
        <v>0.11920958338262901</v>
      </c>
      <c r="AI12" s="20">
        <v>4.8983555668138903E-2</v>
      </c>
      <c r="AJ12" s="20">
        <v>0.14272351576672501</v>
      </c>
      <c r="AK12" s="20"/>
      <c r="AL12" s="20">
        <v>7.43026146411713E-2</v>
      </c>
      <c r="AM12" s="20">
        <v>5.7749233486059801E-2</v>
      </c>
      <c r="AN12" s="20">
        <v>9.7767380009621305E-2</v>
      </c>
      <c r="AO12" s="20">
        <v>7.9252044008652697E-2</v>
      </c>
      <c r="AP12" s="20">
        <v>6.7100114979027195E-2</v>
      </c>
      <c r="AQ12" s="20">
        <v>0.22131822361301701</v>
      </c>
      <c r="AR12" s="20"/>
      <c r="AS12" s="20">
        <v>0.130740821068698</v>
      </c>
      <c r="AT12" s="20">
        <v>0.108468949368506</v>
      </c>
      <c r="AU12" s="20">
        <v>5.7629643774283097E-2</v>
      </c>
      <c r="AV12" s="20">
        <v>4.9049634282821997E-2</v>
      </c>
      <c r="AW12" s="20">
        <v>0</v>
      </c>
      <c r="AX12" s="20"/>
      <c r="AY12" s="20">
        <v>8.8643170608226005E-2</v>
      </c>
      <c r="AZ12" s="20">
        <v>9.2556665803268795E-2</v>
      </c>
      <c r="BA12" s="20">
        <v>7.6476667328728695E-2</v>
      </c>
      <c r="BB12" s="20">
        <v>6.3665900409310097E-2</v>
      </c>
      <c r="BC12" s="20">
        <v>0.16127692362725099</v>
      </c>
      <c r="BD12" s="20"/>
      <c r="BE12" s="20">
        <v>5.39579675871062E-2</v>
      </c>
      <c r="BF12" s="20">
        <v>7.6897544062259404E-2</v>
      </c>
      <c r="BG12" s="20">
        <v>0.108659356900228</v>
      </c>
      <c r="BH12" s="20">
        <v>0.145551041680551</v>
      </c>
      <c r="BI12" s="20">
        <v>8.5423631231994507E-2</v>
      </c>
      <c r="BJ12" s="20"/>
      <c r="BK12" s="20">
        <v>5.0633521179552499E-2</v>
      </c>
      <c r="BL12" s="20">
        <v>0.156266119966565</v>
      </c>
      <c r="BM12" s="20">
        <v>9.1084898627031494E-2</v>
      </c>
      <c r="BN12" s="20">
        <v>6.7649261661356597E-2</v>
      </c>
      <c r="BO12" s="20">
        <v>0.123414884401863</v>
      </c>
      <c r="BP12" s="20"/>
      <c r="BQ12" s="20">
        <v>7.2630597027583704E-2</v>
      </c>
      <c r="BR12" s="20">
        <v>0.108957396374798</v>
      </c>
      <c r="BS12" s="20"/>
      <c r="BT12" s="20">
        <v>9.4119746926486406E-2</v>
      </c>
      <c r="BU12" s="20">
        <v>9.9282249223123398E-2</v>
      </c>
      <c r="BV12" s="20"/>
      <c r="BW12" s="20">
        <v>6.77556462388718E-2</v>
      </c>
      <c r="BX12" s="20">
        <v>0.107827139392252</v>
      </c>
      <c r="BY12" s="20"/>
      <c r="BZ12" s="20">
        <v>9.4879646907360296E-2</v>
      </c>
      <c r="CA12" s="20">
        <v>9.20990132885421E-2</v>
      </c>
      <c r="CB12" s="20">
        <v>0.17469620682692699</v>
      </c>
    </row>
    <row r="13" spans="2:80" x14ac:dyDescent="0.35">
      <c r="B13" s="16" t="s">
        <v>279</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129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0.31452023017009101</v>
      </c>
      <c r="D9" s="14">
        <v>0.30114800203641801</v>
      </c>
      <c r="E9" s="14">
        <v>0.32683948014107</v>
      </c>
      <c r="F9" s="14"/>
      <c r="G9" s="14">
        <v>0.227586913494778</v>
      </c>
      <c r="H9" s="14">
        <v>0.32175299333572199</v>
      </c>
      <c r="I9" s="14">
        <v>0.33780606370453198</v>
      </c>
      <c r="J9" s="14">
        <v>0.33637272429359599</v>
      </c>
      <c r="K9" s="14">
        <v>0.33295718928460899</v>
      </c>
      <c r="L9" s="14">
        <v>0.31721923013837999</v>
      </c>
      <c r="M9" s="14"/>
      <c r="N9" s="14">
        <v>0.24743792129858</v>
      </c>
      <c r="O9" s="14">
        <v>0.30085163370934498</v>
      </c>
      <c r="P9" s="14">
        <v>0.35335554965692101</v>
      </c>
      <c r="Q9" s="14">
        <v>0.36246874214055302</v>
      </c>
      <c r="R9" s="14"/>
      <c r="S9" s="14">
        <v>0.30060684082855499</v>
      </c>
      <c r="T9" s="14">
        <v>0.29480194761891698</v>
      </c>
      <c r="U9" s="14">
        <v>0.37988730922800401</v>
      </c>
      <c r="V9" s="14">
        <v>0.27682661593907898</v>
      </c>
      <c r="W9" s="14">
        <v>0.32032935919669298</v>
      </c>
      <c r="X9" s="14">
        <v>0.30268975318206498</v>
      </c>
      <c r="Y9" s="14">
        <v>0.33130719845157097</v>
      </c>
      <c r="Z9" s="14">
        <v>0.33871264182737099</v>
      </c>
      <c r="AA9" s="14">
        <v>0.29820724161842499</v>
      </c>
      <c r="AB9" s="14">
        <v>0.32129192543145302</v>
      </c>
      <c r="AC9" s="14">
        <v>0.34025331315132301</v>
      </c>
      <c r="AD9" s="14">
        <v>0.34511784024464198</v>
      </c>
      <c r="AE9" s="14"/>
      <c r="AF9" s="14">
        <v>0.31126185517249699</v>
      </c>
      <c r="AG9" s="14">
        <v>0.255347844676239</v>
      </c>
      <c r="AH9" s="14">
        <v>0.18243410712275701</v>
      </c>
      <c r="AI9" s="14">
        <v>0.47126985067933802</v>
      </c>
      <c r="AJ9" s="14">
        <v>0.26182062467554901</v>
      </c>
      <c r="AK9" s="14"/>
      <c r="AL9" s="14">
        <v>0.177996387429773</v>
      </c>
      <c r="AM9" s="14">
        <v>0.26605460597485803</v>
      </c>
      <c r="AN9" s="14">
        <v>0.231734517086088</v>
      </c>
      <c r="AO9" s="14">
        <v>0.46535941942004899</v>
      </c>
      <c r="AP9" s="14">
        <v>0.26600818714431701</v>
      </c>
      <c r="AQ9" s="14">
        <v>0.26955970393690198</v>
      </c>
      <c r="AR9" s="14"/>
      <c r="AS9" s="14">
        <v>0.39834944944357498</v>
      </c>
      <c r="AT9" s="14">
        <v>0.30161802077972899</v>
      </c>
      <c r="AU9" s="14">
        <v>0.25515466313114799</v>
      </c>
      <c r="AV9" s="14">
        <v>0.23740763335311801</v>
      </c>
      <c r="AW9" s="14">
        <v>0.24217128982967001</v>
      </c>
      <c r="AX9" s="14"/>
      <c r="AY9" s="14">
        <v>0.25573805360551899</v>
      </c>
      <c r="AZ9" s="14">
        <v>0.27442533100514899</v>
      </c>
      <c r="BA9" s="14">
        <v>0.27130499954405302</v>
      </c>
      <c r="BB9" s="14">
        <v>0.35042103641294597</v>
      </c>
      <c r="BC9" s="14">
        <v>0.47048683861748197</v>
      </c>
      <c r="BD9" s="14"/>
      <c r="BE9" s="14">
        <v>0.26011657814122802</v>
      </c>
      <c r="BF9" s="14">
        <v>0.25912849245228198</v>
      </c>
      <c r="BG9" s="14">
        <v>0.33168500862355499</v>
      </c>
      <c r="BH9" s="14">
        <v>0.37680829556926598</v>
      </c>
      <c r="BI9" s="14">
        <v>0.50467235595868398</v>
      </c>
      <c r="BJ9" s="14"/>
      <c r="BK9" s="14">
        <v>0.232028939517265</v>
      </c>
      <c r="BL9" s="14">
        <v>0.21141242262265</v>
      </c>
      <c r="BM9" s="14">
        <v>0.22509962222015201</v>
      </c>
      <c r="BN9" s="14">
        <v>0.34444168727436397</v>
      </c>
      <c r="BO9" s="14">
        <v>0.51308873106364195</v>
      </c>
      <c r="BP9" s="14"/>
      <c r="BQ9" s="14">
        <v>0.42369327973263499</v>
      </c>
      <c r="BR9" s="14">
        <v>0.26898740473070798</v>
      </c>
      <c r="BS9" s="14"/>
      <c r="BT9" s="14">
        <v>0.27509014899512302</v>
      </c>
      <c r="BU9" s="14">
        <v>0.32663530826833698</v>
      </c>
      <c r="BV9" s="14"/>
      <c r="BW9" s="14">
        <v>0.18110986789349301</v>
      </c>
      <c r="BX9" s="14">
        <v>0.36117871140077501</v>
      </c>
      <c r="BY9" s="14"/>
      <c r="BZ9" s="14">
        <v>0.36634519585824998</v>
      </c>
      <c r="CA9" s="14">
        <v>0.22638690616526699</v>
      </c>
      <c r="CB9" s="14">
        <v>0.19248957606605599</v>
      </c>
    </row>
    <row r="10" spans="2:80" x14ac:dyDescent="0.35">
      <c r="B10" s="15" t="s">
        <v>114</v>
      </c>
      <c r="C10" s="14">
        <v>0.40727613006704799</v>
      </c>
      <c r="D10" s="14">
        <v>0.39433312242160601</v>
      </c>
      <c r="E10" s="14">
        <v>0.42008280039352502</v>
      </c>
      <c r="F10" s="14"/>
      <c r="G10" s="14">
        <v>0.45658865088279699</v>
      </c>
      <c r="H10" s="14">
        <v>0.36695595964250999</v>
      </c>
      <c r="I10" s="14">
        <v>0.37302952256653299</v>
      </c>
      <c r="J10" s="14">
        <v>0.40504541807503203</v>
      </c>
      <c r="K10" s="14">
        <v>0.42016938479308302</v>
      </c>
      <c r="L10" s="14">
        <v>0.42848519293321902</v>
      </c>
      <c r="M10" s="14"/>
      <c r="N10" s="14">
        <v>0.413064822018682</v>
      </c>
      <c r="O10" s="14">
        <v>0.41700249776644599</v>
      </c>
      <c r="P10" s="14">
        <v>0.400681064784563</v>
      </c>
      <c r="Q10" s="14">
        <v>0.39800916165527001</v>
      </c>
      <c r="R10" s="14"/>
      <c r="S10" s="14">
        <v>0.355851365401887</v>
      </c>
      <c r="T10" s="14">
        <v>0.43357536960452497</v>
      </c>
      <c r="U10" s="14">
        <v>0.345318570410311</v>
      </c>
      <c r="V10" s="14">
        <v>0.45071643064919198</v>
      </c>
      <c r="W10" s="14">
        <v>0.402761619976303</v>
      </c>
      <c r="X10" s="14">
        <v>0.421357791563785</v>
      </c>
      <c r="Y10" s="14">
        <v>0.41170977467509501</v>
      </c>
      <c r="Z10" s="14">
        <v>0.38418055331351098</v>
      </c>
      <c r="AA10" s="14">
        <v>0.44691682689040402</v>
      </c>
      <c r="AB10" s="14">
        <v>0.42583693922196297</v>
      </c>
      <c r="AC10" s="14">
        <v>0.36438627383978001</v>
      </c>
      <c r="AD10" s="14">
        <v>0.42621903596256799</v>
      </c>
      <c r="AE10" s="14"/>
      <c r="AF10" s="14">
        <v>0.43219331964354102</v>
      </c>
      <c r="AG10" s="14">
        <v>0.40019153052117101</v>
      </c>
      <c r="AH10" s="14">
        <v>0.537028950702922</v>
      </c>
      <c r="AI10" s="14">
        <v>0.36200180297322798</v>
      </c>
      <c r="AJ10" s="14">
        <v>0.40222870033152902</v>
      </c>
      <c r="AK10" s="14"/>
      <c r="AL10" s="14">
        <v>0.38420512154425102</v>
      </c>
      <c r="AM10" s="14">
        <v>0.444530423684388</v>
      </c>
      <c r="AN10" s="14">
        <v>0.48750712691113302</v>
      </c>
      <c r="AO10" s="14">
        <v>0.35209077224379498</v>
      </c>
      <c r="AP10" s="14">
        <v>0.432977043237529</v>
      </c>
      <c r="AQ10" s="14">
        <v>0.48036154666423703</v>
      </c>
      <c r="AR10" s="14"/>
      <c r="AS10" s="14">
        <v>0.41191795603521802</v>
      </c>
      <c r="AT10" s="14">
        <v>0.42809401782468198</v>
      </c>
      <c r="AU10" s="14">
        <v>0.41897438320906499</v>
      </c>
      <c r="AV10" s="14">
        <v>0.37842650794252702</v>
      </c>
      <c r="AW10" s="14">
        <v>0.30142048037050601</v>
      </c>
      <c r="AX10" s="14"/>
      <c r="AY10" s="14">
        <v>0.40258174988671802</v>
      </c>
      <c r="AZ10" s="14">
        <v>0.45878515933230501</v>
      </c>
      <c r="BA10" s="14">
        <v>0.39776795281255201</v>
      </c>
      <c r="BB10" s="14">
        <v>0.42378451342707002</v>
      </c>
      <c r="BC10" s="14">
        <v>0.34329394270444002</v>
      </c>
      <c r="BD10" s="14"/>
      <c r="BE10" s="14">
        <v>0.380564259565984</v>
      </c>
      <c r="BF10" s="14">
        <v>0.42569953542362299</v>
      </c>
      <c r="BG10" s="14">
        <v>0.41288873766974898</v>
      </c>
      <c r="BH10" s="14">
        <v>0.39598703301890498</v>
      </c>
      <c r="BI10" s="14">
        <v>0.28308932005524501</v>
      </c>
      <c r="BJ10" s="14"/>
      <c r="BK10" s="14">
        <v>0.417220078361489</v>
      </c>
      <c r="BL10" s="14">
        <v>0.39252706809827098</v>
      </c>
      <c r="BM10" s="14">
        <v>0.45099192863743798</v>
      </c>
      <c r="BN10" s="14">
        <v>0.45413714365456198</v>
      </c>
      <c r="BO10" s="14">
        <v>0.33036032723044201</v>
      </c>
      <c r="BP10" s="14"/>
      <c r="BQ10" s="14">
        <v>0.37618971475096602</v>
      </c>
      <c r="BR10" s="14">
        <v>0.42024134747001501</v>
      </c>
      <c r="BS10" s="14"/>
      <c r="BT10" s="14">
        <v>0.41769602421498397</v>
      </c>
      <c r="BU10" s="14">
        <v>0.40407456852783702</v>
      </c>
      <c r="BV10" s="14"/>
      <c r="BW10" s="14">
        <v>0.38944771485002899</v>
      </c>
      <c r="BX10" s="14">
        <v>0.41351137868327897</v>
      </c>
      <c r="BY10" s="14"/>
      <c r="BZ10" s="14">
        <v>0.40876168185939898</v>
      </c>
      <c r="CA10" s="14">
        <v>0.40740796354244202</v>
      </c>
      <c r="CB10" s="14">
        <v>0.38799686775905201</v>
      </c>
    </row>
    <row r="11" spans="2:80" x14ac:dyDescent="0.35">
      <c r="B11" s="15" t="s">
        <v>115</v>
      </c>
      <c r="C11" s="14">
        <v>0.14879086282107601</v>
      </c>
      <c r="D11" s="14">
        <v>0.155355012997938</v>
      </c>
      <c r="E11" s="14">
        <v>0.142977728436116</v>
      </c>
      <c r="F11" s="14"/>
      <c r="G11" s="14">
        <v>0.18400987252860199</v>
      </c>
      <c r="H11" s="14">
        <v>0.15688597968612999</v>
      </c>
      <c r="I11" s="14">
        <v>0.151226273928312</v>
      </c>
      <c r="J11" s="14">
        <v>0.132994553092533</v>
      </c>
      <c r="K11" s="14">
        <v>0.141731052893145</v>
      </c>
      <c r="L11" s="14">
        <v>0.134415070307981</v>
      </c>
      <c r="M11" s="14"/>
      <c r="N11" s="14">
        <v>0.15565217004939499</v>
      </c>
      <c r="O11" s="14">
        <v>0.161481661131058</v>
      </c>
      <c r="P11" s="14">
        <v>0.12662063746069499</v>
      </c>
      <c r="Q11" s="14">
        <v>0.14944925262640199</v>
      </c>
      <c r="R11" s="14"/>
      <c r="S11" s="14">
        <v>0.17976178914009899</v>
      </c>
      <c r="T11" s="14">
        <v>0.14318008753446601</v>
      </c>
      <c r="U11" s="14">
        <v>0.14095968844207099</v>
      </c>
      <c r="V11" s="14">
        <v>0.155482536965346</v>
      </c>
      <c r="W11" s="14">
        <v>0.13652068126052599</v>
      </c>
      <c r="X11" s="14">
        <v>0.157903284644171</v>
      </c>
      <c r="Y11" s="14">
        <v>0.14399512507708201</v>
      </c>
      <c r="Z11" s="14">
        <v>0.15072327446716599</v>
      </c>
      <c r="AA11" s="14">
        <v>0.14003470935435799</v>
      </c>
      <c r="AB11" s="14">
        <v>0.11114471562036</v>
      </c>
      <c r="AC11" s="14">
        <v>0.17092212727449599</v>
      </c>
      <c r="AD11" s="14">
        <v>0.148906312261118</v>
      </c>
      <c r="AE11" s="14"/>
      <c r="AF11" s="14">
        <v>0.13976253246072001</v>
      </c>
      <c r="AG11" s="14">
        <v>0.17101403513465399</v>
      </c>
      <c r="AH11" s="14">
        <v>0.13562558411318201</v>
      </c>
      <c r="AI11" s="14">
        <v>0.105988939848546</v>
      </c>
      <c r="AJ11" s="14">
        <v>0.17562675842987299</v>
      </c>
      <c r="AK11" s="14"/>
      <c r="AL11" s="14">
        <v>0.20038168429598899</v>
      </c>
      <c r="AM11" s="14">
        <v>0.16962192788817099</v>
      </c>
      <c r="AN11" s="14">
        <v>0.15634695403479501</v>
      </c>
      <c r="AO11" s="14">
        <v>0.110311071174627</v>
      </c>
      <c r="AP11" s="14">
        <v>0.151525984884851</v>
      </c>
      <c r="AQ11" s="14">
        <v>0.14054432396306499</v>
      </c>
      <c r="AR11" s="14"/>
      <c r="AS11" s="14">
        <v>0.111770170925822</v>
      </c>
      <c r="AT11" s="14">
        <v>0.14923178499561801</v>
      </c>
      <c r="AU11" s="14">
        <v>0.161195433437956</v>
      </c>
      <c r="AV11" s="14">
        <v>0.190275082767529</v>
      </c>
      <c r="AW11" s="14">
        <v>0.26628309209365297</v>
      </c>
      <c r="AX11" s="14"/>
      <c r="AY11" s="14">
        <v>0.15813189524568</v>
      </c>
      <c r="AZ11" s="14">
        <v>0.143007927335913</v>
      </c>
      <c r="BA11" s="14">
        <v>0.220371714473025</v>
      </c>
      <c r="BB11" s="14">
        <v>0.118962607418689</v>
      </c>
      <c r="BC11" s="14">
        <v>0.115996523965568</v>
      </c>
      <c r="BD11" s="14"/>
      <c r="BE11" s="14">
        <v>0.17718889208913999</v>
      </c>
      <c r="BF11" s="14">
        <v>0.16104121321847001</v>
      </c>
      <c r="BG11" s="14">
        <v>0.14678266357776101</v>
      </c>
      <c r="BH11" s="14">
        <v>0.122960238827568</v>
      </c>
      <c r="BI11" s="14">
        <v>0.111464534924198</v>
      </c>
      <c r="BJ11" s="14"/>
      <c r="BK11" s="14">
        <v>0.14087310900010799</v>
      </c>
      <c r="BL11" s="14">
        <v>0.22406398118496501</v>
      </c>
      <c r="BM11" s="14">
        <v>0.192337909194704</v>
      </c>
      <c r="BN11" s="14">
        <v>0.111691158084367</v>
      </c>
      <c r="BO11" s="14">
        <v>8.8755135407636604E-2</v>
      </c>
      <c r="BP11" s="14"/>
      <c r="BQ11" s="14">
        <v>0.121159580281718</v>
      </c>
      <c r="BR11" s="14">
        <v>0.160315047311407</v>
      </c>
      <c r="BS11" s="14"/>
      <c r="BT11" s="14">
        <v>0.154877898312344</v>
      </c>
      <c r="BU11" s="14">
        <v>0.14692059250546899</v>
      </c>
      <c r="BV11" s="14"/>
      <c r="BW11" s="14">
        <v>0.196067172635526</v>
      </c>
      <c r="BX11" s="14">
        <v>0.132256608835915</v>
      </c>
      <c r="BY11" s="14"/>
      <c r="BZ11" s="14">
        <v>0.12953249278053899</v>
      </c>
      <c r="CA11" s="14">
        <v>0.16989618574169199</v>
      </c>
      <c r="CB11" s="14">
        <v>0.26327572343911498</v>
      </c>
    </row>
    <row r="12" spans="2:80" x14ac:dyDescent="0.35">
      <c r="B12" s="15" t="s">
        <v>116</v>
      </c>
      <c r="C12" s="14">
        <v>9.3365595156045506E-2</v>
      </c>
      <c r="D12" s="14">
        <v>0.113302368451294</v>
      </c>
      <c r="E12" s="14">
        <v>7.3730395206458604E-2</v>
      </c>
      <c r="F12" s="14"/>
      <c r="G12" s="14">
        <v>0.101090527961643</v>
      </c>
      <c r="H12" s="14">
        <v>8.6839495406619199E-2</v>
      </c>
      <c r="I12" s="14">
        <v>9.1622959144715604E-2</v>
      </c>
      <c r="J12" s="14">
        <v>0.104544102996406</v>
      </c>
      <c r="K12" s="14">
        <v>7.6950197983209803E-2</v>
      </c>
      <c r="L12" s="14">
        <v>9.6928339181466303E-2</v>
      </c>
      <c r="M12" s="14"/>
      <c r="N12" s="14">
        <v>0.138966182218283</v>
      </c>
      <c r="O12" s="14">
        <v>9.0557800963615598E-2</v>
      </c>
      <c r="P12" s="14">
        <v>8.3087689725580102E-2</v>
      </c>
      <c r="Q12" s="14">
        <v>5.71472580843531E-2</v>
      </c>
      <c r="R12" s="14"/>
      <c r="S12" s="14">
        <v>0.127833074209873</v>
      </c>
      <c r="T12" s="14">
        <v>9.5263030823870401E-2</v>
      </c>
      <c r="U12" s="14">
        <v>0.105425252951672</v>
      </c>
      <c r="V12" s="14">
        <v>6.5688437295303895E-2</v>
      </c>
      <c r="W12" s="14">
        <v>9.4453676359098099E-2</v>
      </c>
      <c r="X12" s="14">
        <v>9.4134488969403796E-2</v>
      </c>
      <c r="Y12" s="14">
        <v>8.4335876936455098E-2</v>
      </c>
      <c r="Z12" s="14">
        <v>7.5593662990263197E-2</v>
      </c>
      <c r="AA12" s="14">
        <v>7.4301578882000702E-2</v>
      </c>
      <c r="AB12" s="14">
        <v>0.103660477355349</v>
      </c>
      <c r="AC12" s="14">
        <v>9.3070694950446703E-2</v>
      </c>
      <c r="AD12" s="14">
        <v>5.7509583667723102E-2</v>
      </c>
      <c r="AE12" s="14"/>
      <c r="AF12" s="14">
        <v>9.3537544146588603E-2</v>
      </c>
      <c r="AG12" s="14">
        <v>0.126676237430081</v>
      </c>
      <c r="AH12" s="14">
        <v>0.121207930190113</v>
      </c>
      <c r="AI12" s="14">
        <v>4.10626426208794E-2</v>
      </c>
      <c r="AJ12" s="14">
        <v>0.113167775170004</v>
      </c>
      <c r="AK12" s="14"/>
      <c r="AL12" s="14">
        <v>0.17810761040922701</v>
      </c>
      <c r="AM12" s="14">
        <v>9.0081182497046705E-2</v>
      </c>
      <c r="AN12" s="14">
        <v>9.9444212600948406E-2</v>
      </c>
      <c r="AO12" s="14">
        <v>4.7651652360717299E-2</v>
      </c>
      <c r="AP12" s="14">
        <v>0.106139717838203</v>
      </c>
      <c r="AQ12" s="14">
        <v>8.0222126424651596E-2</v>
      </c>
      <c r="AR12" s="14"/>
      <c r="AS12" s="14">
        <v>5.1411285950816198E-2</v>
      </c>
      <c r="AT12" s="14">
        <v>8.8304699958588695E-2</v>
      </c>
      <c r="AU12" s="14">
        <v>0.11916800555228101</v>
      </c>
      <c r="AV12" s="14">
        <v>0.13205642240135099</v>
      </c>
      <c r="AW12" s="14">
        <v>0.126595363315817</v>
      </c>
      <c r="AX12" s="14"/>
      <c r="AY12" s="14">
        <v>0.129442743198845</v>
      </c>
      <c r="AZ12" s="14">
        <v>0.10210693882366099</v>
      </c>
      <c r="BA12" s="14">
        <v>7.5508681553842202E-2</v>
      </c>
      <c r="BB12" s="14">
        <v>8.5222874660518005E-2</v>
      </c>
      <c r="BC12" s="14">
        <v>4.0865774462082297E-2</v>
      </c>
      <c r="BD12" s="14"/>
      <c r="BE12" s="14">
        <v>0.13165689515194601</v>
      </c>
      <c r="BF12" s="14">
        <v>0.116386095572378</v>
      </c>
      <c r="BG12" s="14">
        <v>7.7291205391194898E-2</v>
      </c>
      <c r="BH12" s="14">
        <v>7.5738897858745199E-2</v>
      </c>
      <c r="BI12" s="14">
        <v>3.5175627481544403E-2</v>
      </c>
      <c r="BJ12" s="14"/>
      <c r="BK12" s="14">
        <v>0.145208689794006</v>
      </c>
      <c r="BL12" s="14">
        <v>0.121865690814105</v>
      </c>
      <c r="BM12" s="14">
        <v>0.109808638499935</v>
      </c>
      <c r="BN12" s="14">
        <v>6.6299214983478405E-2</v>
      </c>
      <c r="BO12" s="14">
        <v>4.0432693058621599E-2</v>
      </c>
      <c r="BP12" s="14"/>
      <c r="BQ12" s="14">
        <v>4.9610978308446997E-2</v>
      </c>
      <c r="BR12" s="14">
        <v>0.111614341884948</v>
      </c>
      <c r="BS12" s="14"/>
      <c r="BT12" s="14">
        <v>0.117565526363217</v>
      </c>
      <c r="BU12" s="14">
        <v>8.5930052346836094E-2</v>
      </c>
      <c r="BV12" s="14"/>
      <c r="BW12" s="14">
        <v>0.16930851511014999</v>
      </c>
      <c r="BX12" s="14">
        <v>6.6805579540950497E-2</v>
      </c>
      <c r="BY12" s="14"/>
      <c r="BZ12" s="14">
        <v>7.1123394396475206E-2</v>
      </c>
      <c r="CA12" s="14">
        <v>0.13245262410033101</v>
      </c>
      <c r="CB12" s="14">
        <v>0.13824602209582601</v>
      </c>
    </row>
    <row r="13" spans="2:80" x14ac:dyDescent="0.35">
      <c r="B13" s="15" t="s">
        <v>117</v>
      </c>
      <c r="C13" s="14">
        <v>2.6184286433975901E-2</v>
      </c>
      <c r="D13" s="14">
        <v>2.99067653302642E-2</v>
      </c>
      <c r="E13" s="14">
        <v>2.2659341600515401E-2</v>
      </c>
      <c r="F13" s="14"/>
      <c r="G13" s="14">
        <v>2.5797440519614499E-2</v>
      </c>
      <c r="H13" s="14">
        <v>4.4020508608341502E-2</v>
      </c>
      <c r="I13" s="14">
        <v>2.96704367274804E-2</v>
      </c>
      <c r="J13" s="14">
        <v>1.73197020525458E-2</v>
      </c>
      <c r="K13" s="14">
        <v>2.1479716972891E-2</v>
      </c>
      <c r="L13" s="14">
        <v>1.9399974733565101E-2</v>
      </c>
      <c r="M13" s="14"/>
      <c r="N13" s="14">
        <v>3.7796346743686197E-2</v>
      </c>
      <c r="O13" s="14">
        <v>2.3042735783241799E-2</v>
      </c>
      <c r="P13" s="14">
        <v>2.4084796343211302E-2</v>
      </c>
      <c r="Q13" s="14">
        <v>1.90579828077748E-2</v>
      </c>
      <c r="R13" s="14"/>
      <c r="S13" s="14">
        <v>3.0745464173941899E-2</v>
      </c>
      <c r="T13" s="14">
        <v>2.3651905950578998E-2</v>
      </c>
      <c r="U13" s="14">
        <v>1.19588083303462E-2</v>
      </c>
      <c r="V13" s="14">
        <v>2.83331085020696E-2</v>
      </c>
      <c r="W13" s="14">
        <v>3.2539050117401103E-2</v>
      </c>
      <c r="X13" s="14">
        <v>2.39146816405745E-2</v>
      </c>
      <c r="Y13" s="14">
        <v>2.0653496118565502E-2</v>
      </c>
      <c r="Z13" s="14">
        <v>3.6231909839256601E-2</v>
      </c>
      <c r="AA13" s="14">
        <v>2.8056151678356098E-2</v>
      </c>
      <c r="AB13" s="14">
        <v>3.05191023376289E-2</v>
      </c>
      <c r="AC13" s="14">
        <v>2.5310149864425199E-2</v>
      </c>
      <c r="AD13" s="14">
        <v>2.2247227863948098E-2</v>
      </c>
      <c r="AE13" s="14"/>
      <c r="AF13" s="14">
        <v>1.9136448214435799E-2</v>
      </c>
      <c r="AG13" s="14">
        <v>4.2944211830263902E-2</v>
      </c>
      <c r="AH13" s="14">
        <v>1.79902020026502E-2</v>
      </c>
      <c r="AI13" s="14">
        <v>1.47101228309917E-2</v>
      </c>
      <c r="AJ13" s="14">
        <v>3.9223350183407897E-2</v>
      </c>
      <c r="AK13" s="14"/>
      <c r="AL13" s="14">
        <v>5.58023081810309E-2</v>
      </c>
      <c r="AM13" s="14">
        <v>2.2387696241360701E-2</v>
      </c>
      <c r="AN13" s="14">
        <v>1.9941362299241001E-2</v>
      </c>
      <c r="AO13" s="14">
        <v>2.05188942717827E-2</v>
      </c>
      <c r="AP13" s="14">
        <v>3.05638868052188E-2</v>
      </c>
      <c r="AQ13" s="14">
        <v>1.30649797004547E-2</v>
      </c>
      <c r="AR13" s="14"/>
      <c r="AS13" s="14">
        <v>1.6386581514864201E-2</v>
      </c>
      <c r="AT13" s="14">
        <v>2.3223143629151798E-2</v>
      </c>
      <c r="AU13" s="14">
        <v>3.7803953736588701E-2</v>
      </c>
      <c r="AV13" s="14">
        <v>4.3292721655095998E-2</v>
      </c>
      <c r="AW13" s="14">
        <v>6.3529774390354204E-2</v>
      </c>
      <c r="AX13" s="14"/>
      <c r="AY13" s="14">
        <v>4.8325474535424497E-2</v>
      </c>
      <c r="AZ13" s="14">
        <v>2.0454187685649699E-2</v>
      </c>
      <c r="BA13" s="14">
        <v>2.6451897785813999E-2</v>
      </c>
      <c r="BB13" s="14">
        <v>1.9337854109112599E-2</v>
      </c>
      <c r="BC13" s="14">
        <v>9.3449785418932892E-3</v>
      </c>
      <c r="BD13" s="14"/>
      <c r="BE13" s="14">
        <v>4.6120226303623703E-2</v>
      </c>
      <c r="BF13" s="14">
        <v>2.9133040061578401E-2</v>
      </c>
      <c r="BG13" s="14">
        <v>2.39864850022369E-2</v>
      </c>
      <c r="BH13" s="14">
        <v>1.7502981570622699E-2</v>
      </c>
      <c r="BI13" s="14">
        <v>2.1088031570712502E-2</v>
      </c>
      <c r="BJ13" s="14"/>
      <c r="BK13" s="14">
        <v>5.3692546897330301E-2</v>
      </c>
      <c r="BL13" s="14">
        <v>3.04648661103545E-2</v>
      </c>
      <c r="BM13" s="14">
        <v>1.21784047196747E-2</v>
      </c>
      <c r="BN13" s="14">
        <v>1.5546891011326201E-2</v>
      </c>
      <c r="BO13" s="14">
        <v>2.41285108521926E-2</v>
      </c>
      <c r="BP13" s="14"/>
      <c r="BQ13" s="14">
        <v>2.5964532429184301E-2</v>
      </c>
      <c r="BR13" s="14">
        <v>2.62759392803503E-2</v>
      </c>
      <c r="BS13" s="14"/>
      <c r="BT13" s="14">
        <v>2.7978916725944498E-2</v>
      </c>
      <c r="BU13" s="14">
        <v>2.563287782672E-2</v>
      </c>
      <c r="BV13" s="14"/>
      <c r="BW13" s="14">
        <v>5.5364042500172898E-2</v>
      </c>
      <c r="BX13" s="14">
        <v>1.5979058912684498E-2</v>
      </c>
      <c r="BY13" s="14"/>
      <c r="BZ13" s="14">
        <v>1.7467157776842698E-2</v>
      </c>
      <c r="CA13" s="14">
        <v>4.79219823433851E-2</v>
      </c>
      <c r="CB13" s="14">
        <v>5.6660021251756501E-3</v>
      </c>
    </row>
    <row r="14" spans="2:80" x14ac:dyDescent="0.35">
      <c r="B14" s="15" t="s">
        <v>118</v>
      </c>
      <c r="C14" s="20">
        <v>9.8628953517646001E-3</v>
      </c>
      <c r="D14" s="20">
        <v>5.9547287624793898E-3</v>
      </c>
      <c r="E14" s="20">
        <v>1.37102542223154E-2</v>
      </c>
      <c r="F14" s="20"/>
      <c r="G14" s="20">
        <v>4.9265946125658299E-3</v>
      </c>
      <c r="H14" s="20">
        <v>2.35450633206764E-2</v>
      </c>
      <c r="I14" s="20">
        <v>1.6644743928426999E-2</v>
      </c>
      <c r="J14" s="20">
        <v>3.7234994898885198E-3</v>
      </c>
      <c r="K14" s="20">
        <v>6.7124580730621303E-3</v>
      </c>
      <c r="L14" s="20">
        <v>3.5521927053889001E-3</v>
      </c>
      <c r="M14" s="20"/>
      <c r="N14" s="20">
        <v>7.0825576713735598E-3</v>
      </c>
      <c r="O14" s="20">
        <v>7.0636706462933897E-3</v>
      </c>
      <c r="P14" s="20">
        <v>1.21702620290292E-2</v>
      </c>
      <c r="Q14" s="20">
        <v>1.3867602685647301E-2</v>
      </c>
      <c r="R14" s="20"/>
      <c r="S14" s="20">
        <v>5.2014662456440599E-3</v>
      </c>
      <c r="T14" s="20">
        <v>9.5276584676430402E-3</v>
      </c>
      <c r="U14" s="20">
        <v>1.64503706375962E-2</v>
      </c>
      <c r="V14" s="20">
        <v>2.2952870649009801E-2</v>
      </c>
      <c r="W14" s="20">
        <v>1.33956130899798E-2</v>
      </c>
      <c r="X14" s="20">
        <v>0</v>
      </c>
      <c r="Y14" s="20">
        <v>7.9985287412311108E-3</v>
      </c>
      <c r="Z14" s="20">
        <v>1.45579575624312E-2</v>
      </c>
      <c r="AA14" s="20">
        <v>1.24834915764554E-2</v>
      </c>
      <c r="AB14" s="20">
        <v>7.5468400332455998E-3</v>
      </c>
      <c r="AC14" s="20">
        <v>6.0574409195295097E-3</v>
      </c>
      <c r="AD14" s="20">
        <v>0</v>
      </c>
      <c r="AE14" s="20"/>
      <c r="AF14" s="20">
        <v>4.1083003622189298E-3</v>
      </c>
      <c r="AG14" s="20">
        <v>3.82614040759034E-3</v>
      </c>
      <c r="AH14" s="20">
        <v>5.7132258683757799E-3</v>
      </c>
      <c r="AI14" s="20">
        <v>4.9666410470165599E-3</v>
      </c>
      <c r="AJ14" s="20">
        <v>7.9327912096375693E-3</v>
      </c>
      <c r="AK14" s="20"/>
      <c r="AL14" s="20">
        <v>3.5068881397285101E-3</v>
      </c>
      <c r="AM14" s="20">
        <v>7.3241637141754504E-3</v>
      </c>
      <c r="AN14" s="20">
        <v>5.0258270677939103E-3</v>
      </c>
      <c r="AO14" s="20">
        <v>4.0681905290292104E-3</v>
      </c>
      <c r="AP14" s="20">
        <v>1.27851800898813E-2</v>
      </c>
      <c r="AQ14" s="20">
        <v>1.62473193106893E-2</v>
      </c>
      <c r="AR14" s="20"/>
      <c r="AS14" s="20">
        <v>1.0164556129704299E-2</v>
      </c>
      <c r="AT14" s="20">
        <v>9.5283328122298602E-3</v>
      </c>
      <c r="AU14" s="20">
        <v>7.7035609329614103E-3</v>
      </c>
      <c r="AV14" s="20">
        <v>1.85416318803781E-2</v>
      </c>
      <c r="AW14" s="20">
        <v>0</v>
      </c>
      <c r="AX14" s="20"/>
      <c r="AY14" s="20">
        <v>5.7800835278136497E-3</v>
      </c>
      <c r="AZ14" s="20">
        <v>1.2204558173218201E-3</v>
      </c>
      <c r="BA14" s="20">
        <v>8.5947538307143499E-3</v>
      </c>
      <c r="BB14" s="20">
        <v>2.2711139716650301E-3</v>
      </c>
      <c r="BC14" s="20">
        <v>2.00119417085334E-2</v>
      </c>
      <c r="BD14" s="20"/>
      <c r="BE14" s="20">
        <v>4.35314874807815E-3</v>
      </c>
      <c r="BF14" s="20">
        <v>8.6116232716692692E-3</v>
      </c>
      <c r="BG14" s="20">
        <v>7.3658997355028604E-3</v>
      </c>
      <c r="BH14" s="20">
        <v>1.10025531548937E-2</v>
      </c>
      <c r="BI14" s="20">
        <v>4.4510130009616698E-2</v>
      </c>
      <c r="BJ14" s="20"/>
      <c r="BK14" s="20">
        <v>1.0976636429802299E-2</v>
      </c>
      <c r="BL14" s="20">
        <v>1.96659711696546E-2</v>
      </c>
      <c r="BM14" s="20">
        <v>9.5834967280973293E-3</v>
      </c>
      <c r="BN14" s="20">
        <v>7.8839049919031401E-3</v>
      </c>
      <c r="BO14" s="20">
        <v>3.2346023874654001E-3</v>
      </c>
      <c r="BP14" s="20"/>
      <c r="BQ14" s="20">
        <v>3.3819144970498702E-3</v>
      </c>
      <c r="BR14" s="20">
        <v>1.2565919322572E-2</v>
      </c>
      <c r="BS14" s="20"/>
      <c r="BT14" s="20">
        <v>6.7914853883877897E-3</v>
      </c>
      <c r="BU14" s="20">
        <v>1.0806600524800499E-2</v>
      </c>
      <c r="BV14" s="20"/>
      <c r="BW14" s="20">
        <v>8.7026870106294493E-3</v>
      </c>
      <c r="BX14" s="20">
        <v>1.0268662626395799E-2</v>
      </c>
      <c r="BY14" s="20"/>
      <c r="BZ14" s="20">
        <v>6.7700773284935399E-3</v>
      </c>
      <c r="CA14" s="20">
        <v>1.59343381068827E-2</v>
      </c>
      <c r="CB14" s="20">
        <v>1.2325808514775599E-2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CB17"/>
  <sheetViews>
    <sheetView showGridLines="0" workbookViewId="0">
      <pane xSplit="2" topLeftCell="C1" activePane="topRight" state="frozen"/>
      <selection activeCell="B19" sqref="B19"/>
      <selection pane="topRight"/>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435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1011</v>
      </c>
      <c r="D7" s="10">
        <v>488</v>
      </c>
      <c r="E7" s="10">
        <v>519</v>
      </c>
      <c r="F7" s="10"/>
      <c r="G7" s="10">
        <v>138</v>
      </c>
      <c r="H7" s="10">
        <v>154</v>
      </c>
      <c r="I7" s="10">
        <v>189</v>
      </c>
      <c r="J7" s="10">
        <v>172</v>
      </c>
      <c r="K7" s="10">
        <v>158</v>
      </c>
      <c r="L7" s="10">
        <v>200</v>
      </c>
      <c r="M7" s="10"/>
      <c r="N7" s="10">
        <v>286</v>
      </c>
      <c r="O7" s="10">
        <v>272</v>
      </c>
      <c r="P7" s="10">
        <v>199</v>
      </c>
      <c r="Q7" s="10">
        <v>252</v>
      </c>
      <c r="R7" s="10"/>
      <c r="S7" s="10">
        <v>132</v>
      </c>
      <c r="T7" s="10">
        <v>127</v>
      </c>
      <c r="U7" s="10">
        <v>73</v>
      </c>
      <c r="V7" s="10">
        <v>101</v>
      </c>
      <c r="W7" s="10">
        <v>75</v>
      </c>
      <c r="X7" s="10">
        <v>83</v>
      </c>
      <c r="Y7" s="10">
        <v>81</v>
      </c>
      <c r="Z7" s="10">
        <v>40</v>
      </c>
      <c r="AA7" s="10">
        <v>119</v>
      </c>
      <c r="AB7" s="10">
        <v>92</v>
      </c>
      <c r="AC7" s="10">
        <v>63</v>
      </c>
      <c r="AD7" s="10">
        <v>25</v>
      </c>
      <c r="AE7" s="10"/>
      <c r="AF7" s="10">
        <v>167</v>
      </c>
      <c r="AG7" s="10">
        <v>321</v>
      </c>
      <c r="AH7" s="10">
        <v>80</v>
      </c>
      <c r="AI7" s="10">
        <v>129</v>
      </c>
      <c r="AJ7" s="10">
        <v>74</v>
      </c>
      <c r="AK7" s="10"/>
      <c r="AL7" s="10">
        <v>182</v>
      </c>
      <c r="AM7" s="10">
        <v>139</v>
      </c>
      <c r="AN7" s="10">
        <v>85</v>
      </c>
      <c r="AO7" s="10">
        <v>230</v>
      </c>
      <c r="AP7" s="10">
        <v>140</v>
      </c>
      <c r="AQ7" s="10">
        <v>102</v>
      </c>
      <c r="AR7" s="10"/>
      <c r="AS7" s="10">
        <v>246</v>
      </c>
      <c r="AT7" s="10">
        <v>242</v>
      </c>
      <c r="AU7" s="10">
        <v>254</v>
      </c>
      <c r="AV7" s="10">
        <v>115</v>
      </c>
      <c r="AW7" s="10">
        <v>21</v>
      </c>
      <c r="AX7" s="10"/>
      <c r="AY7" s="10">
        <v>237</v>
      </c>
      <c r="AZ7" s="10">
        <v>268</v>
      </c>
      <c r="BA7" s="10">
        <v>143</v>
      </c>
      <c r="BB7" s="10">
        <v>164</v>
      </c>
      <c r="BC7" s="10">
        <v>186</v>
      </c>
      <c r="BD7" s="10"/>
      <c r="BE7" s="10">
        <v>65</v>
      </c>
      <c r="BF7" s="10">
        <v>363</v>
      </c>
      <c r="BG7" s="10">
        <v>357</v>
      </c>
      <c r="BH7" s="10">
        <v>175</v>
      </c>
      <c r="BI7" s="10">
        <v>51</v>
      </c>
      <c r="BJ7" s="10"/>
      <c r="BK7" s="10">
        <v>178</v>
      </c>
      <c r="BL7" s="10">
        <v>181</v>
      </c>
      <c r="BM7" s="10">
        <v>223</v>
      </c>
      <c r="BN7" s="10">
        <v>209</v>
      </c>
      <c r="BO7" s="10">
        <v>218</v>
      </c>
      <c r="BP7" s="10"/>
      <c r="BQ7" s="10">
        <v>288</v>
      </c>
      <c r="BR7" s="10">
        <v>723</v>
      </c>
      <c r="BS7" s="10"/>
      <c r="BT7" s="10">
        <v>231</v>
      </c>
      <c r="BU7" s="10">
        <v>780</v>
      </c>
      <c r="BV7" s="10"/>
      <c r="BW7" s="10">
        <v>273</v>
      </c>
      <c r="BX7" s="10">
        <v>738</v>
      </c>
      <c r="BY7" s="10"/>
      <c r="BZ7" s="10">
        <v>652</v>
      </c>
      <c r="CA7" s="10">
        <v>307</v>
      </c>
      <c r="CB7" s="10">
        <v>52</v>
      </c>
    </row>
    <row r="8" spans="2:80" ht="30" customHeight="1" x14ac:dyDescent="0.35">
      <c r="B8" s="11" t="s">
        <v>19</v>
      </c>
      <c r="C8" s="11">
        <v>1013</v>
      </c>
      <c r="D8" s="11">
        <v>485</v>
      </c>
      <c r="E8" s="11">
        <v>523</v>
      </c>
      <c r="F8" s="11"/>
      <c r="G8" s="11">
        <v>134</v>
      </c>
      <c r="H8" s="11">
        <v>154</v>
      </c>
      <c r="I8" s="11">
        <v>186</v>
      </c>
      <c r="J8" s="11">
        <v>172</v>
      </c>
      <c r="K8" s="11">
        <v>151</v>
      </c>
      <c r="L8" s="11">
        <v>217</v>
      </c>
      <c r="M8" s="11"/>
      <c r="N8" s="11">
        <v>278</v>
      </c>
      <c r="O8" s="11">
        <v>267</v>
      </c>
      <c r="P8" s="11">
        <v>201</v>
      </c>
      <c r="Q8" s="11">
        <v>264</v>
      </c>
      <c r="R8" s="11"/>
      <c r="S8" s="11">
        <v>145</v>
      </c>
      <c r="T8" s="11">
        <v>124</v>
      </c>
      <c r="U8" s="11">
        <v>75</v>
      </c>
      <c r="V8" s="11">
        <v>103</v>
      </c>
      <c r="W8" s="11">
        <v>74</v>
      </c>
      <c r="X8" s="11">
        <v>81</v>
      </c>
      <c r="Y8" s="11">
        <v>79</v>
      </c>
      <c r="Z8" s="11">
        <v>38</v>
      </c>
      <c r="AA8" s="11">
        <v>115</v>
      </c>
      <c r="AB8" s="11">
        <v>91</v>
      </c>
      <c r="AC8" s="11">
        <v>61</v>
      </c>
      <c r="AD8" s="11">
        <v>27</v>
      </c>
      <c r="AE8" s="11"/>
      <c r="AF8" s="11">
        <v>170</v>
      </c>
      <c r="AG8" s="11">
        <v>322</v>
      </c>
      <c r="AH8" s="11">
        <v>80</v>
      </c>
      <c r="AI8" s="11">
        <v>129</v>
      </c>
      <c r="AJ8" s="11">
        <v>73</v>
      </c>
      <c r="AK8" s="11"/>
      <c r="AL8" s="11">
        <v>181</v>
      </c>
      <c r="AM8" s="11">
        <v>140</v>
      </c>
      <c r="AN8" s="11">
        <v>85</v>
      </c>
      <c r="AO8" s="11">
        <v>233</v>
      </c>
      <c r="AP8" s="11">
        <v>137</v>
      </c>
      <c r="AQ8" s="11">
        <v>103</v>
      </c>
      <c r="AR8" s="11"/>
      <c r="AS8" s="11">
        <v>250</v>
      </c>
      <c r="AT8" s="11">
        <v>242</v>
      </c>
      <c r="AU8" s="11">
        <v>253</v>
      </c>
      <c r="AV8" s="11">
        <v>113</v>
      </c>
      <c r="AW8" s="11">
        <v>21</v>
      </c>
      <c r="AX8" s="11"/>
      <c r="AY8" s="11">
        <v>238</v>
      </c>
      <c r="AZ8" s="11">
        <v>267</v>
      </c>
      <c r="BA8" s="11">
        <v>144</v>
      </c>
      <c r="BB8" s="11">
        <v>164</v>
      </c>
      <c r="BC8" s="11">
        <v>187</v>
      </c>
      <c r="BD8" s="11"/>
      <c r="BE8" s="11">
        <v>65</v>
      </c>
      <c r="BF8" s="11">
        <v>363</v>
      </c>
      <c r="BG8" s="11">
        <v>360</v>
      </c>
      <c r="BH8" s="11">
        <v>176</v>
      </c>
      <c r="BI8" s="11">
        <v>50</v>
      </c>
      <c r="BJ8" s="11"/>
      <c r="BK8" s="11">
        <v>177</v>
      </c>
      <c r="BL8" s="11">
        <v>180</v>
      </c>
      <c r="BM8" s="11">
        <v>225</v>
      </c>
      <c r="BN8" s="11">
        <v>209</v>
      </c>
      <c r="BO8" s="11">
        <v>220</v>
      </c>
      <c r="BP8" s="11"/>
      <c r="BQ8" s="11">
        <v>291</v>
      </c>
      <c r="BR8" s="11">
        <v>722</v>
      </c>
      <c r="BS8" s="11"/>
      <c r="BT8" s="11">
        <v>228</v>
      </c>
      <c r="BU8" s="11">
        <v>785</v>
      </c>
      <c r="BV8" s="11"/>
      <c r="BW8" s="11">
        <v>271</v>
      </c>
      <c r="BX8" s="11">
        <v>742</v>
      </c>
      <c r="BY8" s="11"/>
      <c r="BZ8" s="11">
        <v>656</v>
      </c>
      <c r="CA8" s="11">
        <v>305</v>
      </c>
      <c r="CB8" s="11">
        <v>52</v>
      </c>
    </row>
    <row r="9" spans="2:80" ht="43.5" x14ac:dyDescent="0.35">
      <c r="B9" s="15" t="s">
        <v>436</v>
      </c>
      <c r="C9" s="14">
        <v>0.19711505454996001</v>
      </c>
      <c r="D9" s="14">
        <v>0.23385461524638801</v>
      </c>
      <c r="E9" s="14">
        <v>0.16236462988352199</v>
      </c>
      <c r="F9" s="14"/>
      <c r="G9" s="14">
        <v>0.27597417980303501</v>
      </c>
      <c r="H9" s="14">
        <v>0.36716802681491301</v>
      </c>
      <c r="I9" s="14">
        <v>0.20160865389936899</v>
      </c>
      <c r="J9" s="14">
        <v>0.15372497975041999</v>
      </c>
      <c r="K9" s="14">
        <v>0.13432586421449</v>
      </c>
      <c r="L9" s="14">
        <v>0.102088931816383</v>
      </c>
      <c r="M9" s="14"/>
      <c r="N9" s="14">
        <v>0.246484997426408</v>
      </c>
      <c r="O9" s="14">
        <v>0.19956016579331001</v>
      </c>
      <c r="P9" s="14">
        <v>0.181385380476309</v>
      </c>
      <c r="Q9" s="14">
        <v>0.156071789363421</v>
      </c>
      <c r="R9" s="14"/>
      <c r="S9" s="14">
        <v>0.24246853979940999</v>
      </c>
      <c r="T9" s="14">
        <v>0.17526468038927201</v>
      </c>
      <c r="U9" s="14">
        <v>0.202633239907684</v>
      </c>
      <c r="V9" s="14">
        <v>0.158671307871389</v>
      </c>
      <c r="W9" s="14">
        <v>0.254605435001935</v>
      </c>
      <c r="X9" s="14">
        <v>0.24834446727667001</v>
      </c>
      <c r="Y9" s="14">
        <v>0.230624310337112</v>
      </c>
      <c r="Z9" s="14">
        <v>0.155154467975052</v>
      </c>
      <c r="AA9" s="14">
        <v>0.157017212364047</v>
      </c>
      <c r="AB9" s="14">
        <v>0.162744046617462</v>
      </c>
      <c r="AC9" s="14">
        <v>0.16633818467675701</v>
      </c>
      <c r="AD9" s="14">
        <v>0.18956625943170299</v>
      </c>
      <c r="AE9" s="14"/>
      <c r="AF9" s="14">
        <v>0.21715843748126601</v>
      </c>
      <c r="AG9" s="14">
        <v>0.200233779064901</v>
      </c>
      <c r="AH9" s="14">
        <v>0.279715959141209</v>
      </c>
      <c r="AI9" s="14">
        <v>0.21952422417711601</v>
      </c>
      <c r="AJ9" s="14">
        <v>0.20086374914974101</v>
      </c>
      <c r="AK9" s="14"/>
      <c r="AL9" s="14">
        <v>0.26867621496838001</v>
      </c>
      <c r="AM9" s="14">
        <v>0.233648840897316</v>
      </c>
      <c r="AN9" s="14">
        <v>0.209186634162665</v>
      </c>
      <c r="AO9" s="14">
        <v>0.21569597072572999</v>
      </c>
      <c r="AP9" s="14">
        <v>0.15506673061305801</v>
      </c>
      <c r="AQ9" s="14">
        <v>0.13106365692034899</v>
      </c>
      <c r="AR9" s="14"/>
      <c r="AS9" s="14">
        <v>0.15729849354314501</v>
      </c>
      <c r="AT9" s="14">
        <v>0.209871924312409</v>
      </c>
      <c r="AU9" s="14">
        <v>0.22624924256185999</v>
      </c>
      <c r="AV9" s="14">
        <v>0.20017990918532899</v>
      </c>
      <c r="AW9" s="14">
        <v>0.297779447435221</v>
      </c>
      <c r="AX9" s="14"/>
      <c r="AY9" s="14">
        <v>0.21449578645283701</v>
      </c>
      <c r="AZ9" s="14">
        <v>0.227392627039703</v>
      </c>
      <c r="BA9" s="14">
        <v>0.17879177646872399</v>
      </c>
      <c r="BB9" s="14">
        <v>0.230170565217308</v>
      </c>
      <c r="BC9" s="14">
        <v>0.12531258144158799</v>
      </c>
      <c r="BD9" s="14"/>
      <c r="BE9" s="14">
        <v>0.376063349908417</v>
      </c>
      <c r="BF9" s="14">
        <v>0.22366816183264901</v>
      </c>
      <c r="BG9" s="14">
        <v>0.15562675277780999</v>
      </c>
      <c r="BH9" s="14">
        <v>0.20181032093773599</v>
      </c>
      <c r="BI9" s="14">
        <v>5.6605202953216097E-2</v>
      </c>
      <c r="BJ9" s="14"/>
      <c r="BK9" s="14">
        <v>0.296486007381909</v>
      </c>
      <c r="BL9" s="14">
        <v>0.19866158888066801</v>
      </c>
      <c r="BM9" s="14">
        <v>0.20074465450644799</v>
      </c>
      <c r="BN9" s="14">
        <v>0.122563228444248</v>
      </c>
      <c r="BO9" s="14">
        <v>0.18463443026210999</v>
      </c>
      <c r="BP9" s="14"/>
      <c r="BQ9" s="14">
        <v>0.23648140412020899</v>
      </c>
      <c r="BR9" s="14">
        <v>0.181240212836697</v>
      </c>
      <c r="BS9" s="14"/>
      <c r="BT9" s="14">
        <v>0.19081034990038101</v>
      </c>
      <c r="BU9" s="14">
        <v>0.19894433262501501</v>
      </c>
      <c r="BV9" s="14"/>
      <c r="BW9" s="14">
        <v>0.28886279214175398</v>
      </c>
      <c r="BX9" s="14">
        <v>0.163629745424937</v>
      </c>
      <c r="BY9" s="14"/>
      <c r="BZ9" s="14">
        <v>0.169851132262233</v>
      </c>
      <c r="CA9" s="14">
        <v>0.27012274357147797</v>
      </c>
      <c r="CB9" s="14">
        <v>0.11239083627510001</v>
      </c>
    </row>
    <row r="10" spans="2:80" ht="43.5" x14ac:dyDescent="0.35">
      <c r="B10" s="15" t="s">
        <v>437</v>
      </c>
      <c r="C10" s="14">
        <v>0.25227728131384097</v>
      </c>
      <c r="D10" s="14">
        <v>0.25049501933172602</v>
      </c>
      <c r="E10" s="14">
        <v>0.25592745724371202</v>
      </c>
      <c r="F10" s="14"/>
      <c r="G10" s="14">
        <v>0.28846415481460103</v>
      </c>
      <c r="H10" s="14">
        <v>0.20927391430477399</v>
      </c>
      <c r="I10" s="14">
        <v>0.28952419065613999</v>
      </c>
      <c r="J10" s="14">
        <v>0.29826027695902801</v>
      </c>
      <c r="K10" s="14">
        <v>0.22331216118342601</v>
      </c>
      <c r="L10" s="14">
        <v>0.21223424482953199</v>
      </c>
      <c r="M10" s="14"/>
      <c r="N10" s="14">
        <v>0.242248023074149</v>
      </c>
      <c r="O10" s="14">
        <v>0.228283361588248</v>
      </c>
      <c r="P10" s="14">
        <v>0.29402291512675699</v>
      </c>
      <c r="Q10" s="14">
        <v>0.24973484334093901</v>
      </c>
      <c r="R10" s="14"/>
      <c r="S10" s="14">
        <v>0.19138680879860001</v>
      </c>
      <c r="T10" s="14">
        <v>0.24176782746402201</v>
      </c>
      <c r="U10" s="14">
        <v>0.25404026299889099</v>
      </c>
      <c r="V10" s="14">
        <v>0.240411421900531</v>
      </c>
      <c r="W10" s="14">
        <v>0.18171199927597401</v>
      </c>
      <c r="X10" s="14">
        <v>0.39434124172259699</v>
      </c>
      <c r="Y10" s="14">
        <v>0.196737995626344</v>
      </c>
      <c r="Z10" s="14">
        <v>0.174099670897428</v>
      </c>
      <c r="AA10" s="14">
        <v>0.26889740093582598</v>
      </c>
      <c r="AB10" s="14">
        <v>0.33430861176791399</v>
      </c>
      <c r="AC10" s="14">
        <v>0.247537126023989</v>
      </c>
      <c r="AD10" s="14">
        <v>0.375220415932772</v>
      </c>
      <c r="AE10" s="14"/>
      <c r="AF10" s="14">
        <v>0.21875866750796399</v>
      </c>
      <c r="AG10" s="14">
        <v>0.265040869746831</v>
      </c>
      <c r="AH10" s="14">
        <v>0.27603144864743201</v>
      </c>
      <c r="AI10" s="14">
        <v>0.15956163935701401</v>
      </c>
      <c r="AJ10" s="14">
        <v>0.31234420864485002</v>
      </c>
      <c r="AK10" s="14"/>
      <c r="AL10" s="14">
        <v>0.256200841384505</v>
      </c>
      <c r="AM10" s="14">
        <v>0.22919183983817401</v>
      </c>
      <c r="AN10" s="14">
        <v>0.297203274973176</v>
      </c>
      <c r="AO10" s="14">
        <v>0.208868894617081</v>
      </c>
      <c r="AP10" s="14">
        <v>0.35752490506062101</v>
      </c>
      <c r="AQ10" s="14">
        <v>0.17237390988523199</v>
      </c>
      <c r="AR10" s="14"/>
      <c r="AS10" s="14">
        <v>0.26704186880030001</v>
      </c>
      <c r="AT10" s="14">
        <v>0.245586042504396</v>
      </c>
      <c r="AU10" s="14">
        <v>0.28975132830503603</v>
      </c>
      <c r="AV10" s="14">
        <v>0.23729343323066701</v>
      </c>
      <c r="AW10" s="14">
        <v>0.17882111975441201</v>
      </c>
      <c r="AX10" s="14"/>
      <c r="AY10" s="14">
        <v>0.226796874367136</v>
      </c>
      <c r="AZ10" s="14">
        <v>0.28081280345029103</v>
      </c>
      <c r="BA10" s="14">
        <v>0.207657235123126</v>
      </c>
      <c r="BB10" s="14">
        <v>0.30355742196781399</v>
      </c>
      <c r="BC10" s="14">
        <v>0.239670392841483</v>
      </c>
      <c r="BD10" s="14"/>
      <c r="BE10" s="14">
        <v>0.19425573514296901</v>
      </c>
      <c r="BF10" s="14">
        <v>0.28653178273625202</v>
      </c>
      <c r="BG10" s="14">
        <v>0.23811991025728399</v>
      </c>
      <c r="BH10" s="14">
        <v>0.21342117710602199</v>
      </c>
      <c r="BI10" s="14">
        <v>0.31685818428662899</v>
      </c>
      <c r="BJ10" s="14"/>
      <c r="BK10" s="14">
        <v>0.22358926366668899</v>
      </c>
      <c r="BL10" s="14">
        <v>0.27285990119593501</v>
      </c>
      <c r="BM10" s="14">
        <v>0.20701217171736899</v>
      </c>
      <c r="BN10" s="14">
        <v>0.28427174685371398</v>
      </c>
      <c r="BO10" s="14">
        <v>0.26830148889371902</v>
      </c>
      <c r="BP10" s="14"/>
      <c r="BQ10" s="14">
        <v>0.21293224495628901</v>
      </c>
      <c r="BR10" s="14">
        <v>0.26814352827850002</v>
      </c>
      <c r="BS10" s="14"/>
      <c r="BT10" s="14">
        <v>0.31328683218071801</v>
      </c>
      <c r="BU10" s="14">
        <v>0.23457566958533699</v>
      </c>
      <c r="BV10" s="14"/>
      <c r="BW10" s="14">
        <v>0.238826688149712</v>
      </c>
      <c r="BX10" s="14">
        <v>0.25718636443499199</v>
      </c>
      <c r="BY10" s="14"/>
      <c r="BZ10" s="14">
        <v>0.25439324789850898</v>
      </c>
      <c r="CA10" s="14">
        <v>0.235955746092294</v>
      </c>
      <c r="CB10" s="14">
        <v>0.32168797002032801</v>
      </c>
    </row>
    <row r="11" spans="2:80" ht="43.5" x14ac:dyDescent="0.35">
      <c r="B11" s="15" t="s">
        <v>438</v>
      </c>
      <c r="C11" s="14">
        <v>0.443687667733771</v>
      </c>
      <c r="D11" s="14">
        <v>0.42700340350766203</v>
      </c>
      <c r="E11" s="14">
        <v>0.45893690960261802</v>
      </c>
      <c r="F11" s="14"/>
      <c r="G11" s="14">
        <v>0.34892591237487902</v>
      </c>
      <c r="H11" s="14">
        <v>0.31528283659789202</v>
      </c>
      <c r="I11" s="14">
        <v>0.387500574437592</v>
      </c>
      <c r="J11" s="14">
        <v>0.446430111416386</v>
      </c>
      <c r="K11" s="14">
        <v>0.50792222623594696</v>
      </c>
      <c r="L11" s="14">
        <v>0.59449775885669098</v>
      </c>
      <c r="M11" s="14"/>
      <c r="N11" s="14">
        <v>0.46041722601498197</v>
      </c>
      <c r="O11" s="14">
        <v>0.44610888851627001</v>
      </c>
      <c r="P11" s="14">
        <v>0.40537647001632299</v>
      </c>
      <c r="Q11" s="14">
        <v>0.45608983462088198</v>
      </c>
      <c r="R11" s="14"/>
      <c r="S11" s="14">
        <v>0.46181907453147097</v>
      </c>
      <c r="T11" s="14">
        <v>0.50573989897844795</v>
      </c>
      <c r="U11" s="14">
        <v>0.44710850392537099</v>
      </c>
      <c r="V11" s="14">
        <v>0.46699428695677198</v>
      </c>
      <c r="W11" s="14">
        <v>0.45820363764890998</v>
      </c>
      <c r="X11" s="14">
        <v>0.28674518456381298</v>
      </c>
      <c r="Y11" s="14">
        <v>0.397185626620224</v>
      </c>
      <c r="Z11" s="14">
        <v>0.50707502774180702</v>
      </c>
      <c r="AA11" s="14">
        <v>0.44801553451068399</v>
      </c>
      <c r="AB11" s="14">
        <v>0.492743544090326</v>
      </c>
      <c r="AC11" s="14">
        <v>0.451654244843256</v>
      </c>
      <c r="AD11" s="14">
        <v>0.238432851575545</v>
      </c>
      <c r="AE11" s="14"/>
      <c r="AF11" s="14">
        <v>0.46276966106969297</v>
      </c>
      <c r="AG11" s="14">
        <v>0.433550560955975</v>
      </c>
      <c r="AH11" s="14">
        <v>0.41882803625895398</v>
      </c>
      <c r="AI11" s="14">
        <v>0.48085856350619199</v>
      </c>
      <c r="AJ11" s="14">
        <v>0.40575588047016498</v>
      </c>
      <c r="AK11" s="14"/>
      <c r="AL11" s="14">
        <v>0.39694297995511701</v>
      </c>
      <c r="AM11" s="14">
        <v>0.47117543587055399</v>
      </c>
      <c r="AN11" s="14">
        <v>0.471055472415147</v>
      </c>
      <c r="AO11" s="14">
        <v>0.47121190550013298</v>
      </c>
      <c r="AP11" s="14">
        <v>0.38916616725137099</v>
      </c>
      <c r="AQ11" s="14">
        <v>0.48722539185877201</v>
      </c>
      <c r="AR11" s="14"/>
      <c r="AS11" s="14">
        <v>0.44026091069385698</v>
      </c>
      <c r="AT11" s="14">
        <v>0.42097120263267901</v>
      </c>
      <c r="AU11" s="14">
        <v>0.41678560827508498</v>
      </c>
      <c r="AV11" s="14">
        <v>0.49418743004965299</v>
      </c>
      <c r="AW11" s="14">
        <v>0.47638599804790699</v>
      </c>
      <c r="AX11" s="14"/>
      <c r="AY11" s="14">
        <v>0.47869773610412097</v>
      </c>
      <c r="AZ11" s="14">
        <v>0.405915446897882</v>
      </c>
      <c r="BA11" s="14">
        <v>0.48790518266347399</v>
      </c>
      <c r="BB11" s="14">
        <v>0.36416475923810698</v>
      </c>
      <c r="BC11" s="14">
        <v>0.50322043556016005</v>
      </c>
      <c r="BD11" s="14"/>
      <c r="BE11" s="14">
        <v>0.29059823514406402</v>
      </c>
      <c r="BF11" s="14">
        <v>0.42336578850644702</v>
      </c>
      <c r="BG11" s="14">
        <v>0.49695758976369397</v>
      </c>
      <c r="BH11" s="14">
        <v>0.41882360509939198</v>
      </c>
      <c r="BI11" s="14">
        <v>0.49199546533989702</v>
      </c>
      <c r="BJ11" s="14"/>
      <c r="BK11" s="14">
        <v>0.40920456760514701</v>
      </c>
      <c r="BL11" s="14">
        <v>0.36527638516998101</v>
      </c>
      <c r="BM11" s="14">
        <v>0.48856137103578301</v>
      </c>
      <c r="BN11" s="14">
        <v>0.50971001794343096</v>
      </c>
      <c r="BO11" s="14">
        <v>0.43039929102545299</v>
      </c>
      <c r="BP11" s="14"/>
      <c r="BQ11" s="14">
        <v>0.43512200580307903</v>
      </c>
      <c r="BR11" s="14">
        <v>0.447141849510936</v>
      </c>
      <c r="BS11" s="14"/>
      <c r="BT11" s="14">
        <v>0.42226883687704397</v>
      </c>
      <c r="BU11" s="14">
        <v>0.449902232865246</v>
      </c>
      <c r="BV11" s="14"/>
      <c r="BW11" s="14">
        <v>0.40315371815025203</v>
      </c>
      <c r="BX11" s="14">
        <v>0.45848140398807602</v>
      </c>
      <c r="BY11" s="14"/>
      <c r="BZ11" s="14">
        <v>0.474460539882962</v>
      </c>
      <c r="CA11" s="14">
        <v>0.38994937555678599</v>
      </c>
      <c r="CB11" s="14">
        <v>0.37027320009450199</v>
      </c>
    </row>
    <row r="12" spans="2:80" x14ac:dyDescent="0.35">
      <c r="B12" s="15" t="s">
        <v>167</v>
      </c>
      <c r="C12" s="20">
        <v>0.106919996402429</v>
      </c>
      <c r="D12" s="20">
        <v>8.8646961914224207E-2</v>
      </c>
      <c r="E12" s="20">
        <v>0.122771003270148</v>
      </c>
      <c r="F12" s="20"/>
      <c r="G12" s="20">
        <v>8.6635753007484703E-2</v>
      </c>
      <c r="H12" s="20">
        <v>0.10827522228242099</v>
      </c>
      <c r="I12" s="20">
        <v>0.1213665810069</v>
      </c>
      <c r="J12" s="20">
        <v>0.101584631874166</v>
      </c>
      <c r="K12" s="20">
        <v>0.13443974836613701</v>
      </c>
      <c r="L12" s="20">
        <v>9.1179064497393603E-2</v>
      </c>
      <c r="M12" s="20"/>
      <c r="N12" s="20">
        <v>5.0849753484460698E-2</v>
      </c>
      <c r="O12" s="20">
        <v>0.12604758410217101</v>
      </c>
      <c r="P12" s="20">
        <v>0.11921523438061001</v>
      </c>
      <c r="Q12" s="20">
        <v>0.138103532674758</v>
      </c>
      <c r="R12" s="20"/>
      <c r="S12" s="20">
        <v>0.10432557687052001</v>
      </c>
      <c r="T12" s="20">
        <v>7.7227593168258404E-2</v>
      </c>
      <c r="U12" s="20">
        <v>9.6217993168054197E-2</v>
      </c>
      <c r="V12" s="20">
        <v>0.133922983271308</v>
      </c>
      <c r="W12" s="20">
        <v>0.10547892807318</v>
      </c>
      <c r="X12" s="20">
        <v>7.0569106436920007E-2</v>
      </c>
      <c r="Y12" s="20">
        <v>0.175452067416319</v>
      </c>
      <c r="Z12" s="20">
        <v>0.16367083338571201</v>
      </c>
      <c r="AA12" s="20">
        <v>0.126069852189443</v>
      </c>
      <c r="AB12" s="20">
        <v>1.02037975242984E-2</v>
      </c>
      <c r="AC12" s="20">
        <v>0.13447044445599701</v>
      </c>
      <c r="AD12" s="20">
        <v>0.19678047305998</v>
      </c>
      <c r="AE12" s="20"/>
      <c r="AF12" s="20">
        <v>0.101313233941077</v>
      </c>
      <c r="AG12" s="20">
        <v>0.101174790232293</v>
      </c>
      <c r="AH12" s="20">
        <v>2.5424555952405101E-2</v>
      </c>
      <c r="AI12" s="20">
        <v>0.14005557295967799</v>
      </c>
      <c r="AJ12" s="20">
        <v>8.1036161735244E-2</v>
      </c>
      <c r="AK12" s="20"/>
      <c r="AL12" s="20">
        <v>7.8179963691997797E-2</v>
      </c>
      <c r="AM12" s="20">
        <v>6.5983883393956305E-2</v>
      </c>
      <c r="AN12" s="20">
        <v>2.2554618449012E-2</v>
      </c>
      <c r="AO12" s="20">
        <v>0.10422322915705599</v>
      </c>
      <c r="AP12" s="20">
        <v>9.8242197074949994E-2</v>
      </c>
      <c r="AQ12" s="20">
        <v>0.20933704133564701</v>
      </c>
      <c r="AR12" s="20"/>
      <c r="AS12" s="20">
        <v>0.135398726962697</v>
      </c>
      <c r="AT12" s="20">
        <v>0.123570830550516</v>
      </c>
      <c r="AU12" s="20">
        <v>6.7213820858019302E-2</v>
      </c>
      <c r="AV12" s="20">
        <v>6.8339227534351399E-2</v>
      </c>
      <c r="AW12" s="20">
        <v>4.7013434762459699E-2</v>
      </c>
      <c r="AX12" s="20"/>
      <c r="AY12" s="20">
        <v>8.0009603075906099E-2</v>
      </c>
      <c r="AZ12" s="20">
        <v>8.58791226121247E-2</v>
      </c>
      <c r="BA12" s="20">
        <v>0.12564580574467599</v>
      </c>
      <c r="BB12" s="20">
        <v>0.102107253576772</v>
      </c>
      <c r="BC12" s="20">
        <v>0.13179659015677</v>
      </c>
      <c r="BD12" s="20"/>
      <c r="BE12" s="20">
        <v>0.13908267980455</v>
      </c>
      <c r="BF12" s="20">
        <v>6.6434266924652305E-2</v>
      </c>
      <c r="BG12" s="20">
        <v>0.109295747201211</v>
      </c>
      <c r="BH12" s="20">
        <v>0.16594489685684999</v>
      </c>
      <c r="BI12" s="20">
        <v>0.13454114742025799</v>
      </c>
      <c r="BJ12" s="20"/>
      <c r="BK12" s="20">
        <v>7.0720161346254903E-2</v>
      </c>
      <c r="BL12" s="20">
        <v>0.163202124753416</v>
      </c>
      <c r="BM12" s="20">
        <v>0.10368180274039999</v>
      </c>
      <c r="BN12" s="20">
        <v>8.3455006758606801E-2</v>
      </c>
      <c r="BO12" s="20">
        <v>0.116664789818718</v>
      </c>
      <c r="BP12" s="20"/>
      <c r="BQ12" s="20">
        <v>0.115464345120423</v>
      </c>
      <c r="BR12" s="20">
        <v>0.103474409373867</v>
      </c>
      <c r="BS12" s="20"/>
      <c r="BT12" s="20">
        <v>7.3633981041856894E-2</v>
      </c>
      <c r="BU12" s="20">
        <v>0.116577764924402</v>
      </c>
      <c r="BV12" s="20"/>
      <c r="BW12" s="20">
        <v>6.9156801558281397E-2</v>
      </c>
      <c r="BX12" s="20">
        <v>0.120702486151994</v>
      </c>
      <c r="BY12" s="20"/>
      <c r="BZ12" s="20">
        <v>0.101295079956297</v>
      </c>
      <c r="CA12" s="20">
        <v>0.10397213477944101</v>
      </c>
      <c r="CB12" s="20">
        <v>0.19564799361007101</v>
      </c>
    </row>
    <row r="13" spans="2:80" x14ac:dyDescent="0.35">
      <c r="B13" s="16" t="s">
        <v>279</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435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1021</v>
      </c>
      <c r="D7" s="10">
        <v>522</v>
      </c>
      <c r="E7" s="10">
        <v>498</v>
      </c>
      <c r="F7" s="10"/>
      <c r="G7" s="10">
        <v>153</v>
      </c>
      <c r="H7" s="10">
        <v>178</v>
      </c>
      <c r="I7" s="10">
        <v>164</v>
      </c>
      <c r="J7" s="10">
        <v>171</v>
      </c>
      <c r="K7" s="10">
        <v>155</v>
      </c>
      <c r="L7" s="10">
        <v>200</v>
      </c>
      <c r="M7" s="10"/>
      <c r="N7" s="10">
        <v>300</v>
      </c>
      <c r="O7" s="10">
        <v>249</v>
      </c>
      <c r="P7" s="10">
        <v>243</v>
      </c>
      <c r="Q7" s="10">
        <v>226</v>
      </c>
      <c r="R7" s="10"/>
      <c r="S7" s="10">
        <v>130</v>
      </c>
      <c r="T7" s="10">
        <v>145</v>
      </c>
      <c r="U7" s="10">
        <v>78</v>
      </c>
      <c r="V7" s="10">
        <v>77</v>
      </c>
      <c r="W7" s="10">
        <v>81</v>
      </c>
      <c r="X7" s="10">
        <v>98</v>
      </c>
      <c r="Y7" s="10">
        <v>85</v>
      </c>
      <c r="Z7" s="10">
        <v>41</v>
      </c>
      <c r="AA7" s="10">
        <v>112</v>
      </c>
      <c r="AB7" s="10">
        <v>93</v>
      </c>
      <c r="AC7" s="10">
        <v>51</v>
      </c>
      <c r="AD7" s="10">
        <v>30</v>
      </c>
      <c r="AE7" s="10"/>
      <c r="AF7" s="10">
        <v>185</v>
      </c>
      <c r="AG7" s="10">
        <v>315</v>
      </c>
      <c r="AH7" s="10">
        <v>58</v>
      </c>
      <c r="AI7" s="10">
        <v>128</v>
      </c>
      <c r="AJ7" s="10">
        <v>76</v>
      </c>
      <c r="AK7" s="10"/>
      <c r="AL7" s="10">
        <v>192</v>
      </c>
      <c r="AM7" s="10">
        <v>171</v>
      </c>
      <c r="AN7" s="10">
        <v>60</v>
      </c>
      <c r="AO7" s="10">
        <v>232</v>
      </c>
      <c r="AP7" s="10">
        <v>140</v>
      </c>
      <c r="AQ7" s="10">
        <v>106</v>
      </c>
      <c r="AR7" s="10"/>
      <c r="AS7" s="10">
        <v>233</v>
      </c>
      <c r="AT7" s="10">
        <v>239</v>
      </c>
      <c r="AU7" s="10">
        <v>263</v>
      </c>
      <c r="AV7" s="10">
        <v>132</v>
      </c>
      <c r="AW7" s="10">
        <v>15</v>
      </c>
      <c r="AX7" s="10"/>
      <c r="AY7" s="10">
        <v>254</v>
      </c>
      <c r="AZ7" s="10">
        <v>284</v>
      </c>
      <c r="BA7" s="10">
        <v>141</v>
      </c>
      <c r="BB7" s="10">
        <v>179</v>
      </c>
      <c r="BC7" s="10">
        <v>149</v>
      </c>
      <c r="BD7" s="10"/>
      <c r="BE7" s="10">
        <v>73</v>
      </c>
      <c r="BF7" s="10">
        <v>402</v>
      </c>
      <c r="BG7" s="10">
        <v>363</v>
      </c>
      <c r="BH7" s="10">
        <v>143</v>
      </c>
      <c r="BI7" s="10">
        <v>40</v>
      </c>
      <c r="BJ7" s="10"/>
      <c r="BK7" s="10">
        <v>177</v>
      </c>
      <c r="BL7" s="10">
        <v>198</v>
      </c>
      <c r="BM7" s="10">
        <v>211</v>
      </c>
      <c r="BN7" s="10">
        <v>196</v>
      </c>
      <c r="BO7" s="10">
        <v>238</v>
      </c>
      <c r="BP7" s="10"/>
      <c r="BQ7" s="10">
        <v>301</v>
      </c>
      <c r="BR7" s="10">
        <v>720</v>
      </c>
      <c r="BS7" s="10"/>
      <c r="BT7" s="10">
        <v>232</v>
      </c>
      <c r="BU7" s="10">
        <v>789</v>
      </c>
      <c r="BV7" s="10"/>
      <c r="BW7" s="10">
        <v>270</v>
      </c>
      <c r="BX7" s="10">
        <v>751</v>
      </c>
      <c r="BY7" s="10"/>
      <c r="BZ7" s="10">
        <v>646</v>
      </c>
      <c r="CA7" s="10">
        <v>318</v>
      </c>
      <c r="CB7" s="10">
        <v>57</v>
      </c>
    </row>
    <row r="8" spans="2:80" ht="30" customHeight="1" x14ac:dyDescent="0.35">
      <c r="B8" s="11" t="s">
        <v>19</v>
      </c>
      <c r="C8" s="11">
        <v>1020</v>
      </c>
      <c r="D8" s="11">
        <v>517</v>
      </c>
      <c r="E8" s="11">
        <v>501</v>
      </c>
      <c r="F8" s="11"/>
      <c r="G8" s="11">
        <v>148</v>
      </c>
      <c r="H8" s="11">
        <v>176</v>
      </c>
      <c r="I8" s="11">
        <v>161</v>
      </c>
      <c r="J8" s="11">
        <v>172</v>
      </c>
      <c r="K8" s="11">
        <v>145</v>
      </c>
      <c r="L8" s="11">
        <v>217</v>
      </c>
      <c r="M8" s="11"/>
      <c r="N8" s="11">
        <v>289</v>
      </c>
      <c r="O8" s="11">
        <v>244</v>
      </c>
      <c r="P8" s="11">
        <v>246</v>
      </c>
      <c r="Q8" s="11">
        <v>238</v>
      </c>
      <c r="R8" s="11"/>
      <c r="S8" s="11">
        <v>143</v>
      </c>
      <c r="T8" s="11">
        <v>141</v>
      </c>
      <c r="U8" s="11">
        <v>81</v>
      </c>
      <c r="V8" s="11">
        <v>78</v>
      </c>
      <c r="W8" s="11">
        <v>79</v>
      </c>
      <c r="X8" s="11">
        <v>95</v>
      </c>
      <c r="Y8" s="11">
        <v>84</v>
      </c>
      <c r="Z8" s="11">
        <v>38</v>
      </c>
      <c r="AA8" s="11">
        <v>107</v>
      </c>
      <c r="AB8" s="11">
        <v>92</v>
      </c>
      <c r="AC8" s="11">
        <v>49</v>
      </c>
      <c r="AD8" s="11">
        <v>31</v>
      </c>
      <c r="AE8" s="11"/>
      <c r="AF8" s="11">
        <v>188</v>
      </c>
      <c r="AG8" s="11">
        <v>312</v>
      </c>
      <c r="AH8" s="11">
        <v>59</v>
      </c>
      <c r="AI8" s="11">
        <v>129</v>
      </c>
      <c r="AJ8" s="11">
        <v>74</v>
      </c>
      <c r="AK8" s="11"/>
      <c r="AL8" s="11">
        <v>191</v>
      </c>
      <c r="AM8" s="11">
        <v>173</v>
      </c>
      <c r="AN8" s="11">
        <v>60</v>
      </c>
      <c r="AO8" s="11">
        <v>234</v>
      </c>
      <c r="AP8" s="11">
        <v>136</v>
      </c>
      <c r="AQ8" s="11">
        <v>106</v>
      </c>
      <c r="AR8" s="11"/>
      <c r="AS8" s="11">
        <v>237</v>
      </c>
      <c r="AT8" s="11">
        <v>236</v>
      </c>
      <c r="AU8" s="11">
        <v>260</v>
      </c>
      <c r="AV8" s="11">
        <v>131</v>
      </c>
      <c r="AW8" s="11">
        <v>14</v>
      </c>
      <c r="AX8" s="11"/>
      <c r="AY8" s="11">
        <v>259</v>
      </c>
      <c r="AZ8" s="11">
        <v>280</v>
      </c>
      <c r="BA8" s="11">
        <v>142</v>
      </c>
      <c r="BB8" s="11">
        <v>178</v>
      </c>
      <c r="BC8" s="11">
        <v>147</v>
      </c>
      <c r="BD8" s="11"/>
      <c r="BE8" s="11">
        <v>72</v>
      </c>
      <c r="BF8" s="11">
        <v>403</v>
      </c>
      <c r="BG8" s="11">
        <v>362</v>
      </c>
      <c r="BH8" s="11">
        <v>143</v>
      </c>
      <c r="BI8" s="11">
        <v>40</v>
      </c>
      <c r="BJ8" s="11"/>
      <c r="BK8" s="11">
        <v>175</v>
      </c>
      <c r="BL8" s="11">
        <v>198</v>
      </c>
      <c r="BM8" s="11">
        <v>212</v>
      </c>
      <c r="BN8" s="11">
        <v>197</v>
      </c>
      <c r="BO8" s="11">
        <v>237</v>
      </c>
      <c r="BP8" s="11"/>
      <c r="BQ8" s="11">
        <v>302</v>
      </c>
      <c r="BR8" s="11">
        <v>718</v>
      </c>
      <c r="BS8" s="11"/>
      <c r="BT8" s="11">
        <v>227</v>
      </c>
      <c r="BU8" s="11">
        <v>793</v>
      </c>
      <c r="BV8" s="11"/>
      <c r="BW8" s="11">
        <v>267</v>
      </c>
      <c r="BX8" s="11">
        <v>752</v>
      </c>
      <c r="BY8" s="11"/>
      <c r="BZ8" s="11">
        <v>647</v>
      </c>
      <c r="CA8" s="11">
        <v>317</v>
      </c>
      <c r="CB8" s="11">
        <v>56</v>
      </c>
    </row>
    <row r="9" spans="2:80" ht="43.5" x14ac:dyDescent="0.35">
      <c r="B9" s="15" t="s">
        <v>439</v>
      </c>
      <c r="C9" s="14">
        <v>0.21903957724373099</v>
      </c>
      <c r="D9" s="14">
        <v>0.22400301171550499</v>
      </c>
      <c r="E9" s="14">
        <v>0.21430037889145301</v>
      </c>
      <c r="F9" s="14"/>
      <c r="G9" s="14">
        <v>0.228244279269744</v>
      </c>
      <c r="H9" s="14">
        <v>0.31432775419923698</v>
      </c>
      <c r="I9" s="14">
        <v>0.20534561743010801</v>
      </c>
      <c r="J9" s="14">
        <v>0.16971457260998599</v>
      </c>
      <c r="K9" s="14">
        <v>0.19868039541138399</v>
      </c>
      <c r="L9" s="14">
        <v>0.19823204463534699</v>
      </c>
      <c r="M9" s="14"/>
      <c r="N9" s="14">
        <v>0.28687188869590602</v>
      </c>
      <c r="O9" s="14">
        <v>0.181331266324358</v>
      </c>
      <c r="P9" s="14">
        <v>0.22666853979912199</v>
      </c>
      <c r="Q9" s="14">
        <v>0.17022679293332599</v>
      </c>
      <c r="R9" s="14"/>
      <c r="S9" s="14">
        <v>0.31216935371599902</v>
      </c>
      <c r="T9" s="14">
        <v>0.19454675315912801</v>
      </c>
      <c r="U9" s="14">
        <v>8.7013152732265897E-2</v>
      </c>
      <c r="V9" s="14">
        <v>0.15208837293906799</v>
      </c>
      <c r="W9" s="14">
        <v>0.24344951603290399</v>
      </c>
      <c r="X9" s="14">
        <v>0.258373793110179</v>
      </c>
      <c r="Y9" s="14">
        <v>0.21690749304655199</v>
      </c>
      <c r="Z9" s="14">
        <v>0.335880515246816</v>
      </c>
      <c r="AA9" s="14">
        <v>0.17873259020698601</v>
      </c>
      <c r="AB9" s="14">
        <v>0.24873484704604501</v>
      </c>
      <c r="AC9" s="14">
        <v>0.245724106241997</v>
      </c>
      <c r="AD9" s="14">
        <v>0.102322480634207</v>
      </c>
      <c r="AE9" s="14"/>
      <c r="AF9" s="14">
        <v>0.22339595057949199</v>
      </c>
      <c r="AG9" s="14">
        <v>0.25419276462159801</v>
      </c>
      <c r="AH9" s="14">
        <v>0.19384943752793499</v>
      </c>
      <c r="AI9" s="14">
        <v>0.21291752338904599</v>
      </c>
      <c r="AJ9" s="14">
        <v>0.156749077949393</v>
      </c>
      <c r="AK9" s="14"/>
      <c r="AL9" s="14">
        <v>0.33410971580295901</v>
      </c>
      <c r="AM9" s="14">
        <v>0.217867296922892</v>
      </c>
      <c r="AN9" s="14">
        <v>0.14762899836590701</v>
      </c>
      <c r="AO9" s="14">
        <v>0.222724435500505</v>
      </c>
      <c r="AP9" s="14">
        <v>0.146937071353963</v>
      </c>
      <c r="AQ9" s="14">
        <v>0.18331040495133799</v>
      </c>
      <c r="AR9" s="14"/>
      <c r="AS9" s="14">
        <v>0.185765653949374</v>
      </c>
      <c r="AT9" s="14">
        <v>0.21833071207180499</v>
      </c>
      <c r="AU9" s="14">
        <v>0.24524106059496301</v>
      </c>
      <c r="AV9" s="14">
        <v>0.248836000636694</v>
      </c>
      <c r="AW9" s="14">
        <v>0.38848925143563701</v>
      </c>
      <c r="AX9" s="14"/>
      <c r="AY9" s="14">
        <v>0.220052842689405</v>
      </c>
      <c r="AZ9" s="14">
        <v>0.299283708997857</v>
      </c>
      <c r="BA9" s="14">
        <v>0.21389375939133801</v>
      </c>
      <c r="BB9" s="14">
        <v>0.168644875663085</v>
      </c>
      <c r="BC9" s="14">
        <v>0.13203379550258701</v>
      </c>
      <c r="BD9" s="14"/>
      <c r="BE9" s="14">
        <v>0.29152688874770899</v>
      </c>
      <c r="BF9" s="14">
        <v>0.28853212446855298</v>
      </c>
      <c r="BG9" s="14">
        <v>0.15273969466260501</v>
      </c>
      <c r="BH9" s="14">
        <v>0.189118596373544</v>
      </c>
      <c r="BI9" s="14">
        <v>9.4322488594055107E-2</v>
      </c>
      <c r="BJ9" s="14"/>
      <c r="BK9" s="14">
        <v>0.32467444612104301</v>
      </c>
      <c r="BL9" s="14">
        <v>0.24178563442590001</v>
      </c>
      <c r="BM9" s="14">
        <v>0.16563977891624301</v>
      </c>
      <c r="BN9" s="14">
        <v>0.20800620534520101</v>
      </c>
      <c r="BO9" s="14">
        <v>0.17981260264274901</v>
      </c>
      <c r="BP9" s="14"/>
      <c r="BQ9" s="14">
        <v>0.235876424886036</v>
      </c>
      <c r="BR9" s="14">
        <v>0.211953479491542</v>
      </c>
      <c r="BS9" s="14"/>
      <c r="BT9" s="14">
        <v>0.20963966070450901</v>
      </c>
      <c r="BU9" s="14">
        <v>0.22172924781488801</v>
      </c>
      <c r="BV9" s="14"/>
      <c r="BW9" s="14">
        <v>0.29169315060742501</v>
      </c>
      <c r="BX9" s="14">
        <v>0.19322082472692201</v>
      </c>
      <c r="BY9" s="14"/>
      <c r="BZ9" s="14">
        <v>0.183485699665277</v>
      </c>
      <c r="CA9" s="14">
        <v>0.28486923589025698</v>
      </c>
      <c r="CB9" s="14">
        <v>0.25687566907494203</v>
      </c>
    </row>
    <row r="10" spans="2:80" ht="43.5" x14ac:dyDescent="0.35">
      <c r="B10" s="15" t="s">
        <v>440</v>
      </c>
      <c r="C10" s="14">
        <v>0.21738707464472501</v>
      </c>
      <c r="D10" s="14">
        <v>0.23376297063826501</v>
      </c>
      <c r="E10" s="14">
        <v>0.20086910463295199</v>
      </c>
      <c r="F10" s="14"/>
      <c r="G10" s="14">
        <v>0.31626181948243798</v>
      </c>
      <c r="H10" s="14">
        <v>0.26057014083461799</v>
      </c>
      <c r="I10" s="14">
        <v>0.27764606277283799</v>
      </c>
      <c r="J10" s="14">
        <v>0.23974912254686501</v>
      </c>
      <c r="K10" s="14">
        <v>0.17656121116225601</v>
      </c>
      <c r="L10" s="14">
        <v>7.9242347649805395E-2</v>
      </c>
      <c r="M10" s="14"/>
      <c r="N10" s="14">
        <v>0.199660445766211</v>
      </c>
      <c r="O10" s="14">
        <v>0.269012595524319</v>
      </c>
      <c r="P10" s="14">
        <v>0.18656502809233799</v>
      </c>
      <c r="Q10" s="14">
        <v>0.21551769010765601</v>
      </c>
      <c r="R10" s="14"/>
      <c r="S10" s="14">
        <v>0.251586857272662</v>
      </c>
      <c r="T10" s="14">
        <v>0.22657310254166299</v>
      </c>
      <c r="U10" s="14">
        <v>0.206137793763076</v>
      </c>
      <c r="V10" s="14">
        <v>0.27405632950152198</v>
      </c>
      <c r="W10" s="14">
        <v>0.216623392692672</v>
      </c>
      <c r="X10" s="14">
        <v>0.12946455739659399</v>
      </c>
      <c r="Y10" s="14">
        <v>0.19911358339848201</v>
      </c>
      <c r="Z10" s="14">
        <v>0.127039780514243</v>
      </c>
      <c r="AA10" s="14">
        <v>0.25514262771935298</v>
      </c>
      <c r="AB10" s="14">
        <v>0.20896259632619499</v>
      </c>
      <c r="AC10" s="14">
        <v>0.193808240398569</v>
      </c>
      <c r="AD10" s="14">
        <v>0.26909047923137103</v>
      </c>
      <c r="AE10" s="14"/>
      <c r="AF10" s="14">
        <v>0.182613150721674</v>
      </c>
      <c r="AG10" s="14">
        <v>0.224207072859895</v>
      </c>
      <c r="AH10" s="14">
        <v>0.24314938832518601</v>
      </c>
      <c r="AI10" s="14">
        <v>0.19619862108976299</v>
      </c>
      <c r="AJ10" s="14">
        <v>0.28769630238135502</v>
      </c>
      <c r="AK10" s="14"/>
      <c r="AL10" s="14">
        <v>0.23503438172813301</v>
      </c>
      <c r="AM10" s="14">
        <v>0.18612721670524501</v>
      </c>
      <c r="AN10" s="14">
        <v>0.16366268061269501</v>
      </c>
      <c r="AO10" s="14">
        <v>0.23141606190105901</v>
      </c>
      <c r="AP10" s="14">
        <v>0.28501493028206698</v>
      </c>
      <c r="AQ10" s="14">
        <v>0.17828654685768</v>
      </c>
      <c r="AR10" s="14"/>
      <c r="AS10" s="14">
        <v>0.223122098869874</v>
      </c>
      <c r="AT10" s="14">
        <v>0.23821623090521801</v>
      </c>
      <c r="AU10" s="14">
        <v>0.19899861118054099</v>
      </c>
      <c r="AV10" s="14">
        <v>0.25289562321867798</v>
      </c>
      <c r="AW10" s="14">
        <v>6.2215000695338099E-2</v>
      </c>
      <c r="AX10" s="14"/>
      <c r="AY10" s="14">
        <v>0.15794925687192801</v>
      </c>
      <c r="AZ10" s="14">
        <v>0.221759316692311</v>
      </c>
      <c r="BA10" s="14">
        <v>0.21317528021968199</v>
      </c>
      <c r="BB10" s="14">
        <v>0.277840123858766</v>
      </c>
      <c r="BC10" s="14">
        <v>0.244494077192868</v>
      </c>
      <c r="BD10" s="14"/>
      <c r="BE10" s="14">
        <v>0.214551872056471</v>
      </c>
      <c r="BF10" s="14">
        <v>0.19174819987404701</v>
      </c>
      <c r="BG10" s="14">
        <v>0.23069823225712999</v>
      </c>
      <c r="BH10" s="14">
        <v>0.228644561259226</v>
      </c>
      <c r="BI10" s="14">
        <v>0.32045672622344101</v>
      </c>
      <c r="BJ10" s="14"/>
      <c r="BK10" s="14">
        <v>0.20661518028832199</v>
      </c>
      <c r="BL10" s="14">
        <v>0.20576224808308599</v>
      </c>
      <c r="BM10" s="14">
        <v>0.23843806272509399</v>
      </c>
      <c r="BN10" s="14">
        <v>0.21592431231253301</v>
      </c>
      <c r="BO10" s="14">
        <v>0.21432033101282699</v>
      </c>
      <c r="BP10" s="14"/>
      <c r="BQ10" s="14">
        <v>0.24016334862488001</v>
      </c>
      <c r="BR10" s="14">
        <v>0.207801259812709</v>
      </c>
      <c r="BS10" s="14"/>
      <c r="BT10" s="14">
        <v>0.27117205290408603</v>
      </c>
      <c r="BU10" s="14">
        <v>0.201997164256592</v>
      </c>
      <c r="BV10" s="14"/>
      <c r="BW10" s="14">
        <v>0.24775482260048801</v>
      </c>
      <c r="BX10" s="14">
        <v>0.20659534985181299</v>
      </c>
      <c r="BY10" s="14"/>
      <c r="BZ10" s="14">
        <v>0.22386657788932601</v>
      </c>
      <c r="CA10" s="14">
        <v>0.20053993032449699</v>
      </c>
      <c r="CB10" s="14">
        <v>0.237691822435078</v>
      </c>
    </row>
    <row r="11" spans="2:80" ht="43.5" x14ac:dyDescent="0.35">
      <c r="B11" s="15" t="s">
        <v>441</v>
      </c>
      <c r="C11" s="14">
        <v>0.443191233292134</v>
      </c>
      <c r="D11" s="14">
        <v>0.45812152183314803</v>
      </c>
      <c r="E11" s="14">
        <v>0.426813683088406</v>
      </c>
      <c r="F11" s="14"/>
      <c r="G11" s="14">
        <v>0.33043096480336298</v>
      </c>
      <c r="H11" s="14">
        <v>0.329211954558082</v>
      </c>
      <c r="I11" s="14">
        <v>0.40719297268853999</v>
      </c>
      <c r="J11" s="14">
        <v>0.45448409533414402</v>
      </c>
      <c r="K11" s="14">
        <v>0.51379898538026003</v>
      </c>
      <c r="L11" s="14">
        <v>0.58366156962410798</v>
      </c>
      <c r="M11" s="14"/>
      <c r="N11" s="14">
        <v>0.45736381854948099</v>
      </c>
      <c r="O11" s="14">
        <v>0.418519033375992</v>
      </c>
      <c r="P11" s="14">
        <v>0.46460373313292602</v>
      </c>
      <c r="Q11" s="14">
        <v>0.43456094616532798</v>
      </c>
      <c r="R11" s="14"/>
      <c r="S11" s="14">
        <v>0.34286274035264303</v>
      </c>
      <c r="T11" s="14">
        <v>0.47490501496476001</v>
      </c>
      <c r="U11" s="14">
        <v>0.57583010959682801</v>
      </c>
      <c r="V11" s="14">
        <v>0.43509641856751502</v>
      </c>
      <c r="W11" s="14">
        <v>0.36568905627332798</v>
      </c>
      <c r="X11" s="14">
        <v>0.52296926457419901</v>
      </c>
      <c r="Y11" s="14">
        <v>0.46515667736479599</v>
      </c>
      <c r="Z11" s="14">
        <v>0.38201625276607099</v>
      </c>
      <c r="AA11" s="14">
        <v>0.42301368716042798</v>
      </c>
      <c r="AB11" s="14">
        <v>0.42946757034697203</v>
      </c>
      <c r="AC11" s="14">
        <v>0.51750797323198805</v>
      </c>
      <c r="AD11" s="14">
        <v>0.39760600844743699</v>
      </c>
      <c r="AE11" s="14"/>
      <c r="AF11" s="14">
        <v>0.482237502821245</v>
      </c>
      <c r="AG11" s="14">
        <v>0.40991971204272898</v>
      </c>
      <c r="AH11" s="14">
        <v>0.47768805698428901</v>
      </c>
      <c r="AI11" s="14">
        <v>0.52319046428539195</v>
      </c>
      <c r="AJ11" s="14">
        <v>0.45809276791271403</v>
      </c>
      <c r="AK11" s="14"/>
      <c r="AL11" s="14">
        <v>0.34048870228544498</v>
      </c>
      <c r="AM11" s="14">
        <v>0.49532476818029397</v>
      </c>
      <c r="AN11" s="14">
        <v>0.56956257801124099</v>
      </c>
      <c r="AO11" s="14">
        <v>0.45358776773561199</v>
      </c>
      <c r="AP11" s="14">
        <v>0.44487641969584402</v>
      </c>
      <c r="AQ11" s="14">
        <v>0.40375755138455499</v>
      </c>
      <c r="AR11" s="14"/>
      <c r="AS11" s="14">
        <v>0.441477477321566</v>
      </c>
      <c r="AT11" s="14">
        <v>0.42156014365605399</v>
      </c>
      <c r="AU11" s="14">
        <v>0.47102211366683</v>
      </c>
      <c r="AV11" s="14">
        <v>0.413303350607377</v>
      </c>
      <c r="AW11" s="14">
        <v>0.48057125023272301</v>
      </c>
      <c r="AX11" s="14"/>
      <c r="AY11" s="14">
        <v>0.53172593381405397</v>
      </c>
      <c r="AZ11" s="14">
        <v>0.39227864403767099</v>
      </c>
      <c r="BA11" s="14">
        <v>0.44521575196791902</v>
      </c>
      <c r="BB11" s="14">
        <v>0.44334147048023598</v>
      </c>
      <c r="BC11" s="14">
        <v>0.41746534492536602</v>
      </c>
      <c r="BD11" s="14"/>
      <c r="BE11" s="14">
        <v>0.36549870620067598</v>
      </c>
      <c r="BF11" s="14">
        <v>0.43903709153582199</v>
      </c>
      <c r="BG11" s="14">
        <v>0.47956653682307798</v>
      </c>
      <c r="BH11" s="14">
        <v>0.43658332823195201</v>
      </c>
      <c r="BI11" s="14">
        <v>0.31964894042683101</v>
      </c>
      <c r="BJ11" s="14"/>
      <c r="BK11" s="14">
        <v>0.42412971172719299</v>
      </c>
      <c r="BL11" s="14">
        <v>0.452543698523102</v>
      </c>
      <c r="BM11" s="14">
        <v>0.45479031985805801</v>
      </c>
      <c r="BN11" s="14">
        <v>0.40747561611187799</v>
      </c>
      <c r="BO11" s="14">
        <v>0.470484467384992</v>
      </c>
      <c r="BP11" s="14"/>
      <c r="BQ11" s="14">
        <v>0.451974566364087</v>
      </c>
      <c r="BR11" s="14">
        <v>0.43949460562998699</v>
      </c>
      <c r="BS11" s="14"/>
      <c r="BT11" s="14">
        <v>0.41832975961492802</v>
      </c>
      <c r="BU11" s="14">
        <v>0.45030503838031499</v>
      </c>
      <c r="BV11" s="14"/>
      <c r="BW11" s="14">
        <v>0.400492883917209</v>
      </c>
      <c r="BX11" s="14">
        <v>0.45836485881869798</v>
      </c>
      <c r="BY11" s="14"/>
      <c r="BZ11" s="14">
        <v>0.445479561210255</v>
      </c>
      <c r="CA11" s="14">
        <v>0.44333877594794802</v>
      </c>
      <c r="CB11" s="14">
        <v>0.41616678191987999</v>
      </c>
    </row>
    <row r="12" spans="2:80" x14ac:dyDescent="0.35">
      <c r="B12" s="15" t="s">
        <v>167</v>
      </c>
      <c r="C12" s="20">
        <v>0.12038211481941</v>
      </c>
      <c r="D12" s="20">
        <v>8.4112495813081903E-2</v>
      </c>
      <c r="E12" s="20">
        <v>0.158016833387189</v>
      </c>
      <c r="F12" s="20"/>
      <c r="G12" s="20">
        <v>0.12506293644445399</v>
      </c>
      <c r="H12" s="20">
        <v>9.5890150408062994E-2</v>
      </c>
      <c r="I12" s="20">
        <v>0.109815347108514</v>
      </c>
      <c r="J12" s="20">
        <v>0.13605220950900501</v>
      </c>
      <c r="K12" s="20">
        <v>0.110959408046099</v>
      </c>
      <c r="L12" s="20">
        <v>0.13886403809073899</v>
      </c>
      <c r="M12" s="20"/>
      <c r="N12" s="20">
        <v>5.6103846988401401E-2</v>
      </c>
      <c r="O12" s="20">
        <v>0.131137104775331</v>
      </c>
      <c r="P12" s="20">
        <v>0.12216269897561401</v>
      </c>
      <c r="Q12" s="20">
        <v>0.179694570793689</v>
      </c>
      <c r="R12" s="20"/>
      <c r="S12" s="20">
        <v>9.3381048658695898E-2</v>
      </c>
      <c r="T12" s="20">
        <v>0.103975129334449</v>
      </c>
      <c r="U12" s="20">
        <v>0.13101894390783</v>
      </c>
      <c r="V12" s="20">
        <v>0.13875887899189601</v>
      </c>
      <c r="W12" s="20">
        <v>0.174238035001096</v>
      </c>
      <c r="X12" s="20">
        <v>8.9192384919027895E-2</v>
      </c>
      <c r="Y12" s="20">
        <v>0.11882224619017</v>
      </c>
      <c r="Z12" s="20">
        <v>0.15506345147287001</v>
      </c>
      <c r="AA12" s="20">
        <v>0.14311109491323301</v>
      </c>
      <c r="AB12" s="20">
        <v>0.112834986280788</v>
      </c>
      <c r="AC12" s="20">
        <v>4.2959680127445797E-2</v>
      </c>
      <c r="AD12" s="20">
        <v>0.230981031686985</v>
      </c>
      <c r="AE12" s="20"/>
      <c r="AF12" s="20">
        <v>0.11175339587758901</v>
      </c>
      <c r="AG12" s="20">
        <v>0.111680450475779</v>
      </c>
      <c r="AH12" s="20">
        <v>8.5313117162590296E-2</v>
      </c>
      <c r="AI12" s="20">
        <v>6.7693391235799497E-2</v>
      </c>
      <c r="AJ12" s="20">
        <v>9.7461851756537293E-2</v>
      </c>
      <c r="AK12" s="20"/>
      <c r="AL12" s="20">
        <v>9.0367200183463503E-2</v>
      </c>
      <c r="AM12" s="20">
        <v>0.100680718191569</v>
      </c>
      <c r="AN12" s="20">
        <v>0.119145743010157</v>
      </c>
      <c r="AO12" s="20">
        <v>9.2271734862824195E-2</v>
      </c>
      <c r="AP12" s="20">
        <v>0.123171578668126</v>
      </c>
      <c r="AQ12" s="20">
        <v>0.23464549680642699</v>
      </c>
      <c r="AR12" s="20"/>
      <c r="AS12" s="20">
        <v>0.149634769859186</v>
      </c>
      <c r="AT12" s="20">
        <v>0.121892913366923</v>
      </c>
      <c r="AU12" s="20">
        <v>8.47382145576661E-2</v>
      </c>
      <c r="AV12" s="20">
        <v>8.4965025537251507E-2</v>
      </c>
      <c r="AW12" s="20">
        <v>6.8724497636301493E-2</v>
      </c>
      <c r="AX12" s="20"/>
      <c r="AY12" s="20">
        <v>9.0271966624613204E-2</v>
      </c>
      <c r="AZ12" s="20">
        <v>8.6678330272161E-2</v>
      </c>
      <c r="BA12" s="20">
        <v>0.12771520842106099</v>
      </c>
      <c r="BB12" s="20">
        <v>0.11017352999791299</v>
      </c>
      <c r="BC12" s="20">
        <v>0.20600678237917899</v>
      </c>
      <c r="BD12" s="20"/>
      <c r="BE12" s="20">
        <v>0.128422532995144</v>
      </c>
      <c r="BF12" s="20">
        <v>8.0682584121578901E-2</v>
      </c>
      <c r="BG12" s="20">
        <v>0.13699553625718799</v>
      </c>
      <c r="BH12" s="20">
        <v>0.145653514135277</v>
      </c>
      <c r="BI12" s="20">
        <v>0.26557184475567303</v>
      </c>
      <c r="BJ12" s="20"/>
      <c r="BK12" s="20">
        <v>4.4580661863441402E-2</v>
      </c>
      <c r="BL12" s="20">
        <v>9.9908418967912194E-2</v>
      </c>
      <c r="BM12" s="20">
        <v>0.14113183850060501</v>
      </c>
      <c r="BN12" s="20">
        <v>0.168593866230388</v>
      </c>
      <c r="BO12" s="20">
        <v>0.135382598959432</v>
      </c>
      <c r="BP12" s="20"/>
      <c r="BQ12" s="20">
        <v>7.1985660124997006E-2</v>
      </c>
      <c r="BR12" s="20">
        <v>0.14075065506576301</v>
      </c>
      <c r="BS12" s="20"/>
      <c r="BT12" s="20">
        <v>0.100858526776477</v>
      </c>
      <c r="BU12" s="20">
        <v>0.12596854954820499</v>
      </c>
      <c r="BV12" s="20"/>
      <c r="BW12" s="20">
        <v>6.0059142874878499E-2</v>
      </c>
      <c r="BX12" s="20">
        <v>0.14181896660256699</v>
      </c>
      <c r="BY12" s="20"/>
      <c r="BZ12" s="20">
        <v>0.14716816123514201</v>
      </c>
      <c r="CA12" s="20">
        <v>7.1252057837297905E-2</v>
      </c>
      <c r="CB12" s="20">
        <v>8.9265726570100595E-2</v>
      </c>
    </row>
    <row r="13" spans="2:80" x14ac:dyDescent="0.35">
      <c r="B13" s="16" t="s">
        <v>279</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CB16"/>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345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43.5" x14ac:dyDescent="0.35">
      <c r="B9" s="15" t="s">
        <v>442</v>
      </c>
      <c r="C9" s="14">
        <v>0.56928217233031997</v>
      </c>
      <c r="D9" s="14">
        <v>0.60319133132261105</v>
      </c>
      <c r="E9" s="14">
        <v>0.53642801641331805</v>
      </c>
      <c r="F9" s="14"/>
      <c r="G9" s="14">
        <v>0.51652112240025305</v>
      </c>
      <c r="H9" s="14">
        <v>0.54420530814697099</v>
      </c>
      <c r="I9" s="14">
        <v>0.54523887889025902</v>
      </c>
      <c r="J9" s="14">
        <v>0.51380621002763505</v>
      </c>
      <c r="K9" s="14">
        <v>0.61294840581171495</v>
      </c>
      <c r="L9" s="14">
        <v>0.65994143563594199</v>
      </c>
      <c r="M9" s="14"/>
      <c r="N9" s="14">
        <v>0.63718121700918595</v>
      </c>
      <c r="O9" s="14">
        <v>0.57171212646066005</v>
      </c>
      <c r="P9" s="14">
        <v>0.573771642846023</v>
      </c>
      <c r="Q9" s="14">
        <v>0.48922944575583299</v>
      </c>
      <c r="R9" s="14"/>
      <c r="S9" s="14">
        <v>0.59596111796321805</v>
      </c>
      <c r="T9" s="14">
        <v>0.52994604238701504</v>
      </c>
      <c r="U9" s="14">
        <v>0.55230966452045205</v>
      </c>
      <c r="V9" s="14">
        <v>0.56762190046383099</v>
      </c>
      <c r="W9" s="14">
        <v>0.57714969615705003</v>
      </c>
      <c r="X9" s="14">
        <v>0.59677337605723602</v>
      </c>
      <c r="Y9" s="14">
        <v>0.58131130524323904</v>
      </c>
      <c r="Z9" s="14">
        <v>0.62693297121373304</v>
      </c>
      <c r="AA9" s="14">
        <v>0.51257512120398696</v>
      </c>
      <c r="AB9" s="14">
        <v>0.59396463346861095</v>
      </c>
      <c r="AC9" s="14">
        <v>0.61032511436575299</v>
      </c>
      <c r="AD9" s="14">
        <v>0.52142978486192204</v>
      </c>
      <c r="AE9" s="14"/>
      <c r="AF9" s="14">
        <v>0.63585669483576002</v>
      </c>
      <c r="AG9" s="14">
        <v>0.61804163914697297</v>
      </c>
      <c r="AH9" s="14">
        <v>0.61029278378335405</v>
      </c>
      <c r="AI9" s="14">
        <v>0.52948807785456198</v>
      </c>
      <c r="AJ9" s="14">
        <v>0.47940075472553001</v>
      </c>
      <c r="AK9" s="14"/>
      <c r="AL9" s="14">
        <v>0.64994383018314805</v>
      </c>
      <c r="AM9" s="14">
        <v>0.63484423721836902</v>
      </c>
      <c r="AN9" s="14">
        <v>0.63789161065625899</v>
      </c>
      <c r="AO9" s="14">
        <v>0.58160874417102904</v>
      </c>
      <c r="AP9" s="14">
        <v>0.49234579007970702</v>
      </c>
      <c r="AQ9" s="14">
        <v>0.49093279482361402</v>
      </c>
      <c r="AR9" s="14"/>
      <c r="AS9" s="14">
        <v>0.543590814423903</v>
      </c>
      <c r="AT9" s="14">
        <v>0.55221673836584695</v>
      </c>
      <c r="AU9" s="14">
        <v>0.59314076619321199</v>
      </c>
      <c r="AV9" s="14">
        <v>0.61101942433077405</v>
      </c>
      <c r="AW9" s="14">
        <v>0.68523908989998095</v>
      </c>
      <c r="AX9" s="14"/>
      <c r="AY9" s="14">
        <v>0.65480545438359805</v>
      </c>
      <c r="AZ9" s="14">
        <v>0.56243100570356097</v>
      </c>
      <c r="BA9" s="14">
        <v>0.55516542347779896</v>
      </c>
      <c r="BB9" s="14">
        <v>0.56845159543315005</v>
      </c>
      <c r="BC9" s="14">
        <v>0.49168489024377399</v>
      </c>
      <c r="BD9" s="14"/>
      <c r="BE9" s="14">
        <v>0.55494659057260198</v>
      </c>
      <c r="BF9" s="14">
        <v>0.62135236974415597</v>
      </c>
      <c r="BG9" s="14">
        <v>0.55101416870040598</v>
      </c>
      <c r="BH9" s="14">
        <v>0.53813773002200604</v>
      </c>
      <c r="BI9" s="14">
        <v>0.404403263661058</v>
      </c>
      <c r="BJ9" s="14"/>
      <c r="BK9" s="14">
        <v>0.65835603573041102</v>
      </c>
      <c r="BL9" s="14">
        <v>0.58502745487212304</v>
      </c>
      <c r="BM9" s="14">
        <v>0.54848538699162896</v>
      </c>
      <c r="BN9" s="14">
        <v>0.57170640399456296</v>
      </c>
      <c r="BO9" s="14">
        <v>0.50538505856377602</v>
      </c>
      <c r="BP9" s="14"/>
      <c r="BQ9" s="14">
        <v>0.59786698249771897</v>
      </c>
      <c r="BR9" s="14">
        <v>0.55736029988299596</v>
      </c>
      <c r="BS9" s="14"/>
      <c r="BT9" s="14">
        <v>0.54862233227971902</v>
      </c>
      <c r="BU9" s="14">
        <v>0.57563000546309095</v>
      </c>
      <c r="BV9" s="14"/>
      <c r="BW9" s="14">
        <v>0.65365539622345203</v>
      </c>
      <c r="BX9" s="14">
        <v>0.53977377121206205</v>
      </c>
      <c r="BY9" s="14"/>
      <c r="BZ9" s="14">
        <v>0.54051927503848496</v>
      </c>
      <c r="CA9" s="14">
        <v>0.64627622932126405</v>
      </c>
      <c r="CB9" s="14">
        <v>0.47030045745757998</v>
      </c>
    </row>
    <row r="10" spans="2:80" ht="58" x14ac:dyDescent="0.35">
      <c r="B10" s="15" t="s">
        <v>443</v>
      </c>
      <c r="C10" s="14">
        <v>0.30961638338369701</v>
      </c>
      <c r="D10" s="14">
        <v>0.319726317826939</v>
      </c>
      <c r="E10" s="14">
        <v>0.30033597927820399</v>
      </c>
      <c r="F10" s="14"/>
      <c r="G10" s="14">
        <v>0.38120487530317898</v>
      </c>
      <c r="H10" s="14">
        <v>0.34996384133578801</v>
      </c>
      <c r="I10" s="14">
        <v>0.31961897835056402</v>
      </c>
      <c r="J10" s="14">
        <v>0.34785892409819102</v>
      </c>
      <c r="K10" s="14">
        <v>0.25532648007319397</v>
      </c>
      <c r="L10" s="14">
        <v>0.22653015577431501</v>
      </c>
      <c r="M10" s="14"/>
      <c r="N10" s="14">
        <v>0.289844277514899</v>
      </c>
      <c r="O10" s="14">
        <v>0.31831244920922702</v>
      </c>
      <c r="P10" s="14">
        <v>0.30721073861022802</v>
      </c>
      <c r="Q10" s="14">
        <v>0.32657618661902399</v>
      </c>
      <c r="R10" s="14"/>
      <c r="S10" s="14">
        <v>0.32095319198262701</v>
      </c>
      <c r="T10" s="14">
        <v>0.35866207228735197</v>
      </c>
      <c r="U10" s="14">
        <v>0.31242162758947201</v>
      </c>
      <c r="V10" s="14">
        <v>0.31928640848199202</v>
      </c>
      <c r="W10" s="14">
        <v>0.29211645434834899</v>
      </c>
      <c r="X10" s="14">
        <v>0.29656426442331102</v>
      </c>
      <c r="Y10" s="14">
        <v>0.248628579557434</v>
      </c>
      <c r="Z10" s="14">
        <v>0.27175024207496901</v>
      </c>
      <c r="AA10" s="14">
        <v>0.32934748698089</v>
      </c>
      <c r="AB10" s="14">
        <v>0.298946695488924</v>
      </c>
      <c r="AC10" s="14">
        <v>0.24148946283249101</v>
      </c>
      <c r="AD10" s="14">
        <v>0.37365917582734098</v>
      </c>
      <c r="AE10" s="14"/>
      <c r="AF10" s="14">
        <v>0.26452747106157498</v>
      </c>
      <c r="AG10" s="14">
        <v>0.27808860245892097</v>
      </c>
      <c r="AH10" s="14">
        <v>0.316151071875104</v>
      </c>
      <c r="AI10" s="14">
        <v>0.35431112424842698</v>
      </c>
      <c r="AJ10" s="14">
        <v>0.4208534009837</v>
      </c>
      <c r="AK10" s="14"/>
      <c r="AL10" s="14">
        <v>0.26270189810313099</v>
      </c>
      <c r="AM10" s="14">
        <v>0.26277471226356902</v>
      </c>
      <c r="AN10" s="14">
        <v>0.29623799939841799</v>
      </c>
      <c r="AO10" s="14">
        <v>0.30616945983972199</v>
      </c>
      <c r="AP10" s="14">
        <v>0.401365521813844</v>
      </c>
      <c r="AQ10" s="14">
        <v>0.29017965167315601</v>
      </c>
      <c r="AR10" s="14"/>
      <c r="AS10" s="14">
        <v>0.29095722429343501</v>
      </c>
      <c r="AT10" s="14">
        <v>0.32303180417685501</v>
      </c>
      <c r="AU10" s="14">
        <v>0.32978242938499802</v>
      </c>
      <c r="AV10" s="14">
        <v>0.29160077977964199</v>
      </c>
      <c r="AW10" s="14">
        <v>0.27407054862034902</v>
      </c>
      <c r="AX10" s="14"/>
      <c r="AY10" s="14">
        <v>0.268724022773912</v>
      </c>
      <c r="AZ10" s="14">
        <v>0.34914302109525802</v>
      </c>
      <c r="BA10" s="14">
        <v>0.30378267696243999</v>
      </c>
      <c r="BB10" s="14">
        <v>0.316039263183715</v>
      </c>
      <c r="BC10" s="14">
        <v>0.30574646196201599</v>
      </c>
      <c r="BD10" s="14"/>
      <c r="BE10" s="14">
        <v>0.33394124304540901</v>
      </c>
      <c r="BF10" s="14">
        <v>0.29616455288427801</v>
      </c>
      <c r="BG10" s="14">
        <v>0.31510925754890901</v>
      </c>
      <c r="BH10" s="14">
        <v>0.287802520441101</v>
      </c>
      <c r="BI10" s="14">
        <v>0.42181518521971001</v>
      </c>
      <c r="BJ10" s="14"/>
      <c r="BK10" s="14">
        <v>0.25717901631168999</v>
      </c>
      <c r="BL10" s="14">
        <v>0.25873342014648298</v>
      </c>
      <c r="BM10" s="14">
        <v>0.33006873274370002</v>
      </c>
      <c r="BN10" s="14">
        <v>0.32067800370864302</v>
      </c>
      <c r="BO10" s="14">
        <v>0.361086569350764</v>
      </c>
      <c r="BP10" s="14"/>
      <c r="BQ10" s="14">
        <v>0.29840443861896299</v>
      </c>
      <c r="BR10" s="14">
        <v>0.31429255141100998</v>
      </c>
      <c r="BS10" s="14"/>
      <c r="BT10" s="14">
        <v>0.361308404512171</v>
      </c>
      <c r="BU10" s="14">
        <v>0.29373376649917399</v>
      </c>
      <c r="BV10" s="14"/>
      <c r="BW10" s="14">
        <v>0.27358177587640298</v>
      </c>
      <c r="BX10" s="14">
        <v>0.32221900307037699</v>
      </c>
      <c r="BY10" s="14"/>
      <c r="BZ10" s="14">
        <v>0.33838901773841401</v>
      </c>
      <c r="CA10" s="14">
        <v>0.24114183738939601</v>
      </c>
      <c r="CB10" s="14">
        <v>0.35789715854234799</v>
      </c>
    </row>
    <row r="11" spans="2:80" x14ac:dyDescent="0.35">
      <c r="B11" s="15" t="s">
        <v>167</v>
      </c>
      <c r="C11" s="20">
        <v>0.121101444285983</v>
      </c>
      <c r="D11" s="20">
        <v>7.7082350850449594E-2</v>
      </c>
      <c r="E11" s="20">
        <v>0.16323600430847701</v>
      </c>
      <c r="F11" s="20"/>
      <c r="G11" s="20">
        <v>0.102274002296568</v>
      </c>
      <c r="H11" s="20">
        <v>0.105830850517241</v>
      </c>
      <c r="I11" s="20">
        <v>0.13514214275917799</v>
      </c>
      <c r="J11" s="20">
        <v>0.13833486587417401</v>
      </c>
      <c r="K11" s="20">
        <v>0.131725114115091</v>
      </c>
      <c r="L11" s="20">
        <v>0.113528408589743</v>
      </c>
      <c r="M11" s="20"/>
      <c r="N11" s="20">
        <v>7.2974505475915594E-2</v>
      </c>
      <c r="O11" s="20">
        <v>0.10997542433011299</v>
      </c>
      <c r="P11" s="20">
        <v>0.119017618543749</v>
      </c>
      <c r="Q11" s="20">
        <v>0.18419436762514299</v>
      </c>
      <c r="R11" s="20"/>
      <c r="S11" s="20">
        <v>8.3085690054154102E-2</v>
      </c>
      <c r="T11" s="20">
        <v>0.111391885325633</v>
      </c>
      <c r="U11" s="20">
        <v>0.135268707890076</v>
      </c>
      <c r="V11" s="20">
        <v>0.11309169105417601</v>
      </c>
      <c r="W11" s="20">
        <v>0.13073384949460101</v>
      </c>
      <c r="X11" s="20">
        <v>0.10666235951945301</v>
      </c>
      <c r="Y11" s="20">
        <v>0.17006011519932701</v>
      </c>
      <c r="Z11" s="20">
        <v>0.101316786711298</v>
      </c>
      <c r="AA11" s="20">
        <v>0.15807739181512301</v>
      </c>
      <c r="AB11" s="20">
        <v>0.107088671042465</v>
      </c>
      <c r="AC11" s="20">
        <v>0.14818542280175701</v>
      </c>
      <c r="AD11" s="20">
        <v>0.104911039310737</v>
      </c>
      <c r="AE11" s="20"/>
      <c r="AF11" s="20">
        <v>9.9615834102664599E-2</v>
      </c>
      <c r="AG11" s="20">
        <v>0.10386975839410501</v>
      </c>
      <c r="AH11" s="20">
        <v>7.3556144341541896E-2</v>
      </c>
      <c r="AI11" s="20">
        <v>0.116200797897012</v>
      </c>
      <c r="AJ11" s="20">
        <v>9.97458442907697E-2</v>
      </c>
      <c r="AK11" s="20"/>
      <c r="AL11" s="20">
        <v>8.7354271713721093E-2</v>
      </c>
      <c r="AM11" s="20">
        <v>0.102381050518062</v>
      </c>
      <c r="AN11" s="20">
        <v>6.5870389945322502E-2</v>
      </c>
      <c r="AO11" s="20">
        <v>0.112221795989249</v>
      </c>
      <c r="AP11" s="20">
        <v>0.10628868810644899</v>
      </c>
      <c r="AQ11" s="20">
        <v>0.21888755350323</v>
      </c>
      <c r="AR11" s="20"/>
      <c r="AS11" s="20">
        <v>0.16545196128266301</v>
      </c>
      <c r="AT11" s="20">
        <v>0.124751457457298</v>
      </c>
      <c r="AU11" s="20">
        <v>7.7076804421790504E-2</v>
      </c>
      <c r="AV11" s="20">
        <v>9.7379795889583398E-2</v>
      </c>
      <c r="AW11" s="20">
        <v>4.0690361479670097E-2</v>
      </c>
      <c r="AX11" s="20"/>
      <c r="AY11" s="20">
        <v>7.6470522842489994E-2</v>
      </c>
      <c r="AZ11" s="20">
        <v>8.8425973201181604E-2</v>
      </c>
      <c r="BA11" s="20">
        <v>0.14105189955976</v>
      </c>
      <c r="BB11" s="20">
        <v>0.11550914138313501</v>
      </c>
      <c r="BC11" s="20">
        <v>0.20256864779420999</v>
      </c>
      <c r="BD11" s="20"/>
      <c r="BE11" s="20">
        <v>0.11111216638198899</v>
      </c>
      <c r="BF11" s="20">
        <v>8.2483077371566502E-2</v>
      </c>
      <c r="BG11" s="20">
        <v>0.13387657375068501</v>
      </c>
      <c r="BH11" s="20">
        <v>0.17405974953689299</v>
      </c>
      <c r="BI11" s="20">
        <v>0.17378155111923199</v>
      </c>
      <c r="BJ11" s="20"/>
      <c r="BK11" s="20">
        <v>8.4464947957898606E-2</v>
      </c>
      <c r="BL11" s="20">
        <v>0.156239124981394</v>
      </c>
      <c r="BM11" s="20">
        <v>0.121445880264671</v>
      </c>
      <c r="BN11" s="20">
        <v>0.107615592296794</v>
      </c>
      <c r="BO11" s="20">
        <v>0.13352837208546001</v>
      </c>
      <c r="BP11" s="20"/>
      <c r="BQ11" s="20">
        <v>0.103728578883318</v>
      </c>
      <c r="BR11" s="20">
        <v>0.12834714870599401</v>
      </c>
      <c r="BS11" s="20"/>
      <c r="BT11" s="20">
        <v>9.0069263208109498E-2</v>
      </c>
      <c r="BU11" s="20">
        <v>0.130636228037735</v>
      </c>
      <c r="BV11" s="20"/>
      <c r="BW11" s="20">
        <v>7.2762827900145793E-2</v>
      </c>
      <c r="BX11" s="20">
        <v>0.13800722571756099</v>
      </c>
      <c r="BY11" s="20"/>
      <c r="BZ11" s="20">
        <v>0.121091707223101</v>
      </c>
      <c r="CA11" s="20">
        <v>0.11258193328934001</v>
      </c>
      <c r="CB11" s="20">
        <v>0.171802384000072</v>
      </c>
    </row>
    <row r="12" spans="2:80" x14ac:dyDescent="0.35">
      <c r="B12" s="16"/>
    </row>
    <row r="13" spans="2:80" x14ac:dyDescent="0.35">
      <c r="B13" t="s">
        <v>120</v>
      </c>
    </row>
    <row r="14" spans="2:80" x14ac:dyDescent="0.35">
      <c r="B14" t="s">
        <v>121</v>
      </c>
    </row>
    <row r="16" spans="2:80" x14ac:dyDescent="0.35">
      <c r="B16"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K18"/>
  <sheetViews>
    <sheetView showGridLines="0" workbookViewId="0">
      <pane xSplit="2" topLeftCell="C1" activePane="topRight" state="frozen"/>
      <selection activeCell="B19" sqref="B19"/>
      <selection pane="topRight" activeCell="B18" sqref="B18"/>
    </sheetView>
  </sheetViews>
  <sheetFormatPr defaultColWidth="10.90625" defaultRowHeight="14.5" x14ac:dyDescent="0.35"/>
  <cols>
    <col min="2" max="2" width="25.81640625" customWidth="1"/>
    <col min="3" max="11" width="20.81640625" customWidth="1"/>
  </cols>
  <sheetData>
    <row r="2" spans="2:11" ht="40" customHeight="1" x14ac:dyDescent="0.35">
      <c r="D2" s="26" t="s">
        <v>456</v>
      </c>
      <c r="E2" s="23"/>
      <c r="F2" s="23"/>
      <c r="G2" s="23"/>
      <c r="H2" s="23"/>
      <c r="I2" s="23"/>
      <c r="J2" s="23"/>
      <c r="K2" s="23"/>
    </row>
    <row r="6" spans="2:11" ht="50" customHeight="1" x14ac:dyDescent="0.35">
      <c r="B6" s="17" t="s">
        <v>14</v>
      </c>
      <c r="C6" s="17" t="s">
        <v>444</v>
      </c>
      <c r="D6" s="17" t="s">
        <v>445</v>
      </c>
      <c r="E6" s="17" t="s">
        <v>446</v>
      </c>
      <c r="F6" s="17" t="s">
        <v>447</v>
      </c>
      <c r="G6" s="17" t="s">
        <v>448</v>
      </c>
      <c r="H6" s="17" t="s">
        <v>449</v>
      </c>
      <c r="I6" s="17" t="s">
        <v>450</v>
      </c>
      <c r="J6" s="17" t="s">
        <v>451</v>
      </c>
    </row>
    <row r="7" spans="2:11" x14ac:dyDescent="0.35">
      <c r="B7" s="15" t="s">
        <v>452</v>
      </c>
      <c r="C7" s="14">
        <v>0.221440307734214</v>
      </c>
      <c r="D7" s="14">
        <v>0.44595980226982301</v>
      </c>
      <c r="E7" s="14">
        <v>0.20607775060814101</v>
      </c>
      <c r="F7" s="14">
        <v>0.26609976377856998</v>
      </c>
      <c r="G7" s="14">
        <v>0.47353478572544699</v>
      </c>
      <c r="H7" s="14">
        <v>0.25296931098773401</v>
      </c>
      <c r="I7" s="14">
        <v>0.17614365964468601</v>
      </c>
      <c r="J7" s="14">
        <v>0.26029019903070999</v>
      </c>
    </row>
    <row r="8" spans="2:11" x14ac:dyDescent="0.35">
      <c r="B8" s="15" t="s">
        <v>453</v>
      </c>
      <c r="C8" s="14">
        <v>0.40508815076387</v>
      </c>
      <c r="D8" s="14">
        <v>0.32069624654582002</v>
      </c>
      <c r="E8" s="14">
        <v>0.34745479574128801</v>
      </c>
      <c r="F8" s="14">
        <v>0.48373914670753998</v>
      </c>
      <c r="G8" s="14">
        <v>0.29528980643308</v>
      </c>
      <c r="H8" s="14">
        <v>0.41791170050564902</v>
      </c>
      <c r="I8" s="14">
        <v>0.34709935892693999</v>
      </c>
      <c r="J8" s="14">
        <v>0.41146764382557199</v>
      </c>
    </row>
    <row r="9" spans="2:11" x14ac:dyDescent="0.35">
      <c r="B9" s="15" t="s">
        <v>454</v>
      </c>
      <c r="C9" s="14">
        <v>0.21577823102223301</v>
      </c>
      <c r="D9" s="14">
        <v>9.8546864483258001E-2</v>
      </c>
      <c r="E9" s="14">
        <v>0.225841866146723</v>
      </c>
      <c r="F9" s="14">
        <v>0.14283065856330601</v>
      </c>
      <c r="G9" s="14">
        <v>9.6776822358693296E-2</v>
      </c>
      <c r="H9" s="14">
        <v>0.17671073670578799</v>
      </c>
      <c r="I9" s="14">
        <v>0.27667857990648398</v>
      </c>
      <c r="J9" s="14">
        <v>0.17891271928828101</v>
      </c>
    </row>
    <row r="10" spans="2:11" x14ac:dyDescent="0.35">
      <c r="B10" s="15" t="s">
        <v>455</v>
      </c>
      <c r="C10" s="14">
        <v>6.7534686076143102E-2</v>
      </c>
      <c r="D10" s="14">
        <v>3.7243022527512402E-2</v>
      </c>
      <c r="E10" s="14">
        <v>0.11367498523535401</v>
      </c>
      <c r="F10" s="14">
        <v>2.74538115436627E-2</v>
      </c>
      <c r="G10" s="14">
        <v>3.4430309436919201E-2</v>
      </c>
      <c r="H10" s="14">
        <v>5.3625274526183798E-2</v>
      </c>
      <c r="I10" s="14">
        <v>0.100775492723905</v>
      </c>
      <c r="J10" s="14">
        <v>4.1615462462045699E-2</v>
      </c>
    </row>
    <row r="11" spans="2:11" x14ac:dyDescent="0.35">
      <c r="B11" s="15" t="s">
        <v>167</v>
      </c>
      <c r="C11" s="14">
        <v>9.0158624403538806E-2</v>
      </c>
      <c r="D11" s="14">
        <v>9.7554064173586197E-2</v>
      </c>
      <c r="E11" s="14">
        <v>0.106950602268494</v>
      </c>
      <c r="F11" s="14">
        <v>7.9876619406921007E-2</v>
      </c>
      <c r="G11" s="14">
        <v>9.9968276045860296E-2</v>
      </c>
      <c r="H11" s="14">
        <v>9.8782977274645606E-2</v>
      </c>
      <c r="I11" s="14">
        <v>9.9302908797985798E-2</v>
      </c>
      <c r="J11" s="14">
        <v>0.107713975393391</v>
      </c>
    </row>
    <row r="12" spans="2:11" x14ac:dyDescent="0.35">
      <c r="B12" s="16"/>
      <c r="C12" s="16"/>
      <c r="D12" s="16"/>
      <c r="E12" s="16"/>
      <c r="F12" s="16"/>
      <c r="G12" s="16"/>
      <c r="H12" s="16"/>
      <c r="I12" s="16"/>
      <c r="J12" s="16"/>
    </row>
    <row r="13" spans="2:11" x14ac:dyDescent="0.35">
      <c r="B13" t="s">
        <v>120</v>
      </c>
    </row>
    <row r="14" spans="2:11" x14ac:dyDescent="0.35">
      <c r="B14" t="s">
        <v>121</v>
      </c>
    </row>
    <row r="18" spans="2:2" x14ac:dyDescent="0.35">
      <c r="B18"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457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0.221440307734214</v>
      </c>
      <c r="D9" s="14">
        <v>0.24740108194073501</v>
      </c>
      <c r="E9" s="14">
        <v>0.19635187899043199</v>
      </c>
      <c r="F9" s="14"/>
      <c r="G9" s="14">
        <v>0.24717946311405001</v>
      </c>
      <c r="H9" s="14">
        <v>0.314484136417713</v>
      </c>
      <c r="I9" s="14">
        <v>0.24729023554356</v>
      </c>
      <c r="J9" s="14">
        <v>0.190686877047686</v>
      </c>
      <c r="K9" s="14">
        <v>0.18665235444074199</v>
      </c>
      <c r="L9" s="14">
        <v>0.155740616580232</v>
      </c>
      <c r="M9" s="14"/>
      <c r="N9" s="14">
        <v>0.282806324453588</v>
      </c>
      <c r="O9" s="14">
        <v>0.22038715557369601</v>
      </c>
      <c r="P9" s="14">
        <v>0.22605271340136401</v>
      </c>
      <c r="Q9" s="14">
        <v>0.15325502881243599</v>
      </c>
      <c r="R9" s="14"/>
      <c r="S9" s="14">
        <v>0.28316543728056298</v>
      </c>
      <c r="T9" s="14">
        <v>0.20227576112137799</v>
      </c>
      <c r="U9" s="14">
        <v>0.21903193717348399</v>
      </c>
      <c r="V9" s="14">
        <v>0.21581283566717199</v>
      </c>
      <c r="W9" s="14">
        <v>0.214301517820399</v>
      </c>
      <c r="X9" s="14">
        <v>0.220626531060752</v>
      </c>
      <c r="Y9" s="14">
        <v>0.21558445437253301</v>
      </c>
      <c r="Z9" s="14">
        <v>0.22352849541425199</v>
      </c>
      <c r="AA9" s="14">
        <v>0.22752461940472399</v>
      </c>
      <c r="AB9" s="14">
        <v>0.1877375772255</v>
      </c>
      <c r="AC9" s="14">
        <v>0.19613190753194801</v>
      </c>
      <c r="AD9" s="14">
        <v>0.192137477446233</v>
      </c>
      <c r="AE9" s="14"/>
      <c r="AF9" s="14">
        <v>0.27236891098966998</v>
      </c>
      <c r="AG9" s="14">
        <v>0.27206283656557001</v>
      </c>
      <c r="AH9" s="14">
        <v>0.154446169896926</v>
      </c>
      <c r="AI9" s="14">
        <v>0.19920210980457001</v>
      </c>
      <c r="AJ9" s="14">
        <v>0.17676641734905199</v>
      </c>
      <c r="AK9" s="14"/>
      <c r="AL9" s="14">
        <v>0.305585118790349</v>
      </c>
      <c r="AM9" s="14">
        <v>0.270355213056445</v>
      </c>
      <c r="AN9" s="14">
        <v>0.17902391760228301</v>
      </c>
      <c r="AO9" s="14">
        <v>0.228900868378688</v>
      </c>
      <c r="AP9" s="14">
        <v>0.18804185999499301</v>
      </c>
      <c r="AQ9" s="14">
        <v>0.15183365398420201</v>
      </c>
      <c r="AR9" s="14"/>
      <c r="AS9" s="14">
        <v>0.18494930813119201</v>
      </c>
      <c r="AT9" s="14">
        <v>0.20521423708512901</v>
      </c>
      <c r="AU9" s="14">
        <v>0.23701724969858501</v>
      </c>
      <c r="AV9" s="14">
        <v>0.30814863130014403</v>
      </c>
      <c r="AW9" s="14">
        <v>0.42057235288084799</v>
      </c>
      <c r="AX9" s="14"/>
      <c r="AY9" s="14">
        <v>0.26727845397528799</v>
      </c>
      <c r="AZ9" s="14">
        <v>0.206066834474667</v>
      </c>
      <c r="BA9" s="14">
        <v>0.22027978397624401</v>
      </c>
      <c r="BB9" s="14">
        <v>0.199842919999974</v>
      </c>
      <c r="BC9" s="14">
        <v>0.209526391793151</v>
      </c>
      <c r="BD9" s="14"/>
      <c r="BE9" s="14">
        <v>0.36997845641766303</v>
      </c>
      <c r="BF9" s="14">
        <v>0.23555260591879401</v>
      </c>
      <c r="BG9" s="14">
        <v>0.195696163948094</v>
      </c>
      <c r="BH9" s="14">
        <v>0.190638516629311</v>
      </c>
      <c r="BI9" s="14">
        <v>0.20661931839030401</v>
      </c>
      <c r="BJ9" s="14"/>
      <c r="BK9" s="14">
        <v>0.39834334524054399</v>
      </c>
      <c r="BL9" s="14">
        <v>0.20725927731568</v>
      </c>
      <c r="BM9" s="14">
        <v>0.17385561403352201</v>
      </c>
      <c r="BN9" s="14">
        <v>0.16396983974264101</v>
      </c>
      <c r="BO9" s="14">
        <v>0.19162169403957999</v>
      </c>
      <c r="BP9" s="14"/>
      <c r="BQ9" s="14">
        <v>0.26165538846826802</v>
      </c>
      <c r="BR9" s="14">
        <v>0.20466779603438001</v>
      </c>
      <c r="BS9" s="14"/>
      <c r="BT9" s="14">
        <v>0.23823093845528401</v>
      </c>
      <c r="BU9" s="14">
        <v>0.21628130738618301</v>
      </c>
      <c r="BV9" s="14"/>
      <c r="BW9" s="14">
        <v>0.308586853551018</v>
      </c>
      <c r="BX9" s="14">
        <v>0.19096197454535699</v>
      </c>
      <c r="BY9" s="14"/>
      <c r="BZ9" s="14">
        <v>0.17724842371566299</v>
      </c>
      <c r="CA9" s="14">
        <v>0.323813892834247</v>
      </c>
      <c r="CB9" s="14">
        <v>0.16388823697549201</v>
      </c>
    </row>
    <row r="10" spans="2:80" x14ac:dyDescent="0.35">
      <c r="B10" s="15" t="s">
        <v>453</v>
      </c>
      <c r="C10" s="14">
        <v>0.40508815076387</v>
      </c>
      <c r="D10" s="14">
        <v>0.411139848556548</v>
      </c>
      <c r="E10" s="14">
        <v>0.399514703294025</v>
      </c>
      <c r="F10" s="14"/>
      <c r="G10" s="14">
        <v>0.40083422923239898</v>
      </c>
      <c r="H10" s="14">
        <v>0.41587945269740301</v>
      </c>
      <c r="I10" s="14">
        <v>0.426510239283938</v>
      </c>
      <c r="J10" s="14">
        <v>0.39440554224622398</v>
      </c>
      <c r="K10" s="14">
        <v>0.40903699803384502</v>
      </c>
      <c r="L10" s="14">
        <v>0.38771256865097198</v>
      </c>
      <c r="M10" s="14"/>
      <c r="N10" s="14">
        <v>0.444146859492625</v>
      </c>
      <c r="O10" s="14">
        <v>0.42946416372901303</v>
      </c>
      <c r="P10" s="14">
        <v>0.388072984573956</v>
      </c>
      <c r="Q10" s="14">
        <v>0.353134454889523</v>
      </c>
      <c r="R10" s="14"/>
      <c r="S10" s="14">
        <v>0.42441908162102598</v>
      </c>
      <c r="T10" s="14">
        <v>0.39130335443446601</v>
      </c>
      <c r="U10" s="14">
        <v>0.39725862436829101</v>
      </c>
      <c r="V10" s="14">
        <v>0.41954405445616</v>
      </c>
      <c r="W10" s="14">
        <v>0.41012897296394801</v>
      </c>
      <c r="X10" s="14">
        <v>0.45032748361674002</v>
      </c>
      <c r="Y10" s="14">
        <v>0.39241980637059498</v>
      </c>
      <c r="Z10" s="14">
        <v>0.35197425399513999</v>
      </c>
      <c r="AA10" s="14">
        <v>0.38808523895650998</v>
      </c>
      <c r="AB10" s="14">
        <v>0.42087342466040201</v>
      </c>
      <c r="AC10" s="14">
        <v>0.35979399320988098</v>
      </c>
      <c r="AD10" s="14">
        <v>0.39968854165171702</v>
      </c>
      <c r="AE10" s="14"/>
      <c r="AF10" s="14">
        <v>0.400843065474981</v>
      </c>
      <c r="AG10" s="14">
        <v>0.409923624700397</v>
      </c>
      <c r="AH10" s="14">
        <v>0.50020594891778702</v>
      </c>
      <c r="AI10" s="14">
        <v>0.37294752348770699</v>
      </c>
      <c r="AJ10" s="14">
        <v>0.41424620387979899</v>
      </c>
      <c r="AK10" s="14"/>
      <c r="AL10" s="14">
        <v>0.44063113205210902</v>
      </c>
      <c r="AM10" s="14">
        <v>0.40463089392713603</v>
      </c>
      <c r="AN10" s="14">
        <v>0.48560611656166602</v>
      </c>
      <c r="AO10" s="14">
        <v>0.37644912768954297</v>
      </c>
      <c r="AP10" s="14">
        <v>0.41507625256738001</v>
      </c>
      <c r="AQ10" s="14">
        <v>0.387534174845729</v>
      </c>
      <c r="AR10" s="14"/>
      <c r="AS10" s="14">
        <v>0.361997434885443</v>
      </c>
      <c r="AT10" s="14">
        <v>0.40714368120200201</v>
      </c>
      <c r="AU10" s="14">
        <v>0.45380161148603099</v>
      </c>
      <c r="AV10" s="14">
        <v>0.42364445200440798</v>
      </c>
      <c r="AW10" s="14">
        <v>0.29694791083303901</v>
      </c>
      <c r="AX10" s="14"/>
      <c r="AY10" s="14">
        <v>0.43177804573838602</v>
      </c>
      <c r="AZ10" s="14">
        <v>0.46572203418322899</v>
      </c>
      <c r="BA10" s="14">
        <v>0.41384752165786498</v>
      </c>
      <c r="BB10" s="14">
        <v>0.41028481943901401</v>
      </c>
      <c r="BC10" s="14">
        <v>0.27696088623263199</v>
      </c>
      <c r="BD10" s="14"/>
      <c r="BE10" s="14">
        <v>0.39285407608124001</v>
      </c>
      <c r="BF10" s="14">
        <v>0.47263252783579401</v>
      </c>
      <c r="BG10" s="14">
        <v>0.395026741361304</v>
      </c>
      <c r="BH10" s="14">
        <v>0.31046008420520899</v>
      </c>
      <c r="BI10" s="14">
        <v>0.26302077476889402</v>
      </c>
      <c r="BJ10" s="14"/>
      <c r="BK10" s="14">
        <v>0.430739368464298</v>
      </c>
      <c r="BL10" s="14">
        <v>0.46834284441538898</v>
      </c>
      <c r="BM10" s="14">
        <v>0.44642271008917001</v>
      </c>
      <c r="BN10" s="14">
        <v>0.40989189395333597</v>
      </c>
      <c r="BO10" s="14">
        <v>0.29351212004538701</v>
      </c>
      <c r="BP10" s="14"/>
      <c r="BQ10" s="14">
        <v>0.39079129071163499</v>
      </c>
      <c r="BR10" s="14">
        <v>0.41105094502214301</v>
      </c>
      <c r="BS10" s="14"/>
      <c r="BT10" s="14">
        <v>0.41704503562053002</v>
      </c>
      <c r="BU10" s="14">
        <v>0.40141434159245698</v>
      </c>
      <c r="BV10" s="14"/>
      <c r="BW10" s="14">
        <v>0.436096180071887</v>
      </c>
      <c r="BX10" s="14">
        <v>0.39424350924742702</v>
      </c>
      <c r="BY10" s="14"/>
      <c r="BZ10" s="14">
        <v>0.38009783195535302</v>
      </c>
      <c r="CA10" s="14">
        <v>0.45030904439515901</v>
      </c>
      <c r="CB10" s="14">
        <v>0.44776904375267901</v>
      </c>
    </row>
    <row r="11" spans="2:80" x14ac:dyDescent="0.35">
      <c r="B11" s="15" t="s">
        <v>454</v>
      </c>
      <c r="C11" s="14">
        <v>0.21577823102223301</v>
      </c>
      <c r="D11" s="14">
        <v>0.20078288551260901</v>
      </c>
      <c r="E11" s="14">
        <v>0.23047638846100299</v>
      </c>
      <c r="F11" s="14"/>
      <c r="G11" s="14">
        <v>0.22166373718896601</v>
      </c>
      <c r="H11" s="14">
        <v>0.13869616838453899</v>
      </c>
      <c r="I11" s="14">
        <v>0.18005648257866799</v>
      </c>
      <c r="J11" s="14">
        <v>0.24614818854977399</v>
      </c>
      <c r="K11" s="14">
        <v>0.22497309199200999</v>
      </c>
      <c r="L11" s="14">
        <v>0.27299368893665898</v>
      </c>
      <c r="M11" s="14"/>
      <c r="N11" s="14">
        <v>0.18640784122485601</v>
      </c>
      <c r="O11" s="14">
        <v>0.21335055027962499</v>
      </c>
      <c r="P11" s="14">
        <v>0.204769647395802</v>
      </c>
      <c r="Q11" s="14">
        <v>0.25837711074174102</v>
      </c>
      <c r="R11" s="14"/>
      <c r="S11" s="14">
        <v>0.155926498609712</v>
      </c>
      <c r="T11" s="14">
        <v>0.23083653391011699</v>
      </c>
      <c r="U11" s="14">
        <v>0.221500850349093</v>
      </c>
      <c r="V11" s="14">
        <v>0.20468004239767201</v>
      </c>
      <c r="W11" s="14">
        <v>0.22566172678005</v>
      </c>
      <c r="X11" s="14">
        <v>0.18667466471274499</v>
      </c>
      <c r="Y11" s="14">
        <v>0.22405048836594299</v>
      </c>
      <c r="Z11" s="14">
        <v>0.225522843840266</v>
      </c>
      <c r="AA11" s="14">
        <v>0.25614309312899097</v>
      </c>
      <c r="AB11" s="14">
        <v>0.23425398495240099</v>
      </c>
      <c r="AC11" s="14">
        <v>0.228829176721498</v>
      </c>
      <c r="AD11" s="14">
        <v>0.25202001064296498</v>
      </c>
      <c r="AE11" s="14"/>
      <c r="AF11" s="14">
        <v>0.18553708893937301</v>
      </c>
      <c r="AG11" s="14">
        <v>0.18748960043988899</v>
      </c>
      <c r="AH11" s="14">
        <v>0.23312838897942401</v>
      </c>
      <c r="AI11" s="14">
        <v>0.24136924645559901</v>
      </c>
      <c r="AJ11" s="14">
        <v>0.27973624160874</v>
      </c>
      <c r="AK11" s="14"/>
      <c r="AL11" s="14">
        <v>0.15895287371252501</v>
      </c>
      <c r="AM11" s="14">
        <v>0.1962606192469</v>
      </c>
      <c r="AN11" s="14">
        <v>0.22377272783289801</v>
      </c>
      <c r="AO11" s="14">
        <v>0.234039852984333</v>
      </c>
      <c r="AP11" s="14">
        <v>0.25290741011592599</v>
      </c>
      <c r="AQ11" s="14">
        <v>0.21906323873967001</v>
      </c>
      <c r="AR11" s="14"/>
      <c r="AS11" s="14">
        <v>0.24589196883938799</v>
      </c>
      <c r="AT11" s="14">
        <v>0.230282570084197</v>
      </c>
      <c r="AU11" s="14">
        <v>0.19748130075003301</v>
      </c>
      <c r="AV11" s="14">
        <v>0.14866074083130701</v>
      </c>
      <c r="AW11" s="14">
        <v>0.24221204053452799</v>
      </c>
      <c r="AX11" s="14"/>
      <c r="AY11" s="14">
        <v>0.196511168729431</v>
      </c>
      <c r="AZ11" s="14">
        <v>0.21633095041824699</v>
      </c>
      <c r="BA11" s="14">
        <v>0.233222415497636</v>
      </c>
      <c r="BB11" s="14">
        <v>0.23098856391411501</v>
      </c>
      <c r="BC11" s="14">
        <v>0.21737870793578401</v>
      </c>
      <c r="BD11" s="14"/>
      <c r="BE11" s="14">
        <v>0.12450392227474399</v>
      </c>
      <c r="BF11" s="14">
        <v>0.193409896711772</v>
      </c>
      <c r="BG11" s="14">
        <v>0.23969528438603599</v>
      </c>
      <c r="BH11" s="14">
        <v>0.265304279759978</v>
      </c>
      <c r="BI11" s="14">
        <v>0.168061962155268</v>
      </c>
      <c r="BJ11" s="14"/>
      <c r="BK11" s="14">
        <v>0.10114312484875999</v>
      </c>
      <c r="BL11" s="14">
        <v>0.17282433373966499</v>
      </c>
      <c r="BM11" s="14">
        <v>0.221856810732039</v>
      </c>
      <c r="BN11" s="14">
        <v>0.279454286550197</v>
      </c>
      <c r="BO11" s="14">
        <v>0.275456366760916</v>
      </c>
      <c r="BP11" s="14"/>
      <c r="BQ11" s="14">
        <v>0.20031172254514601</v>
      </c>
      <c r="BR11" s="14">
        <v>0.22222885078110099</v>
      </c>
      <c r="BS11" s="14"/>
      <c r="BT11" s="14">
        <v>0.20849544566689601</v>
      </c>
      <c r="BU11" s="14">
        <v>0.21801590111378499</v>
      </c>
      <c r="BV11" s="14"/>
      <c r="BW11" s="14">
        <v>0.15720561812029901</v>
      </c>
      <c r="BX11" s="14">
        <v>0.236263215194984</v>
      </c>
      <c r="BY11" s="14"/>
      <c r="BZ11" s="14">
        <v>0.25925100501881099</v>
      </c>
      <c r="CA11" s="14">
        <v>0.12904773359660901</v>
      </c>
      <c r="CB11" s="14">
        <v>0.18941207767814799</v>
      </c>
    </row>
    <row r="12" spans="2:80" x14ac:dyDescent="0.35">
      <c r="B12" s="15" t="s">
        <v>455</v>
      </c>
      <c r="C12" s="14">
        <v>6.7534686076143102E-2</v>
      </c>
      <c r="D12" s="14">
        <v>7.3672905581360804E-2</v>
      </c>
      <c r="E12" s="14">
        <v>6.18177760890306E-2</v>
      </c>
      <c r="F12" s="14"/>
      <c r="G12" s="14">
        <v>4.7176747248521701E-2</v>
      </c>
      <c r="H12" s="14">
        <v>5.2286723351338098E-2</v>
      </c>
      <c r="I12" s="14">
        <v>5.9605031477879503E-2</v>
      </c>
      <c r="J12" s="14">
        <v>5.9338314757973097E-2</v>
      </c>
      <c r="K12" s="14">
        <v>9.7227723163297697E-2</v>
      </c>
      <c r="L12" s="14">
        <v>8.6643762593607704E-2</v>
      </c>
      <c r="M12" s="14"/>
      <c r="N12" s="14">
        <v>2.51181164979037E-2</v>
      </c>
      <c r="O12" s="14">
        <v>5.73031843353645E-2</v>
      </c>
      <c r="P12" s="14">
        <v>9.0432917364150697E-2</v>
      </c>
      <c r="Q12" s="14">
        <v>0.10469289085302901</v>
      </c>
      <c r="R12" s="14"/>
      <c r="S12" s="14">
        <v>6.1125621158781299E-2</v>
      </c>
      <c r="T12" s="14">
        <v>5.8495250706688998E-2</v>
      </c>
      <c r="U12" s="14">
        <v>7.4417900242853205E-2</v>
      </c>
      <c r="V12" s="14">
        <v>6.3595579282682696E-2</v>
      </c>
      <c r="W12" s="14">
        <v>6.9448869128784299E-2</v>
      </c>
      <c r="X12" s="14">
        <v>5.5291214409552598E-2</v>
      </c>
      <c r="Y12" s="14">
        <v>6.9791316037290399E-2</v>
      </c>
      <c r="Z12" s="14">
        <v>8.2778910688793006E-2</v>
      </c>
      <c r="AA12" s="14">
        <v>4.1450370233750103E-2</v>
      </c>
      <c r="AB12" s="14">
        <v>8.7202351226001798E-2</v>
      </c>
      <c r="AC12" s="14">
        <v>0.126153219560171</v>
      </c>
      <c r="AD12" s="14">
        <v>7.5173095647855501E-2</v>
      </c>
      <c r="AE12" s="14"/>
      <c r="AF12" s="14">
        <v>5.8147593996506299E-2</v>
      </c>
      <c r="AG12" s="14">
        <v>5.7003289329910098E-2</v>
      </c>
      <c r="AH12" s="14">
        <v>8.8538880128145203E-2</v>
      </c>
      <c r="AI12" s="14">
        <v>9.5948006163448701E-2</v>
      </c>
      <c r="AJ12" s="14">
        <v>5.8236841964090499E-2</v>
      </c>
      <c r="AK12" s="14"/>
      <c r="AL12" s="14">
        <v>3.89210459225586E-2</v>
      </c>
      <c r="AM12" s="14">
        <v>4.4616975327724601E-2</v>
      </c>
      <c r="AN12" s="14">
        <v>8.1628731768568302E-2</v>
      </c>
      <c r="AO12" s="14">
        <v>8.7920854970033505E-2</v>
      </c>
      <c r="AP12" s="14">
        <v>7.1664435487106007E-2</v>
      </c>
      <c r="AQ12" s="14">
        <v>4.4502120258348002E-2</v>
      </c>
      <c r="AR12" s="14"/>
      <c r="AS12" s="14">
        <v>8.5266744638234498E-2</v>
      </c>
      <c r="AT12" s="14">
        <v>5.72858401632831E-2</v>
      </c>
      <c r="AU12" s="14">
        <v>5.8051338610840802E-2</v>
      </c>
      <c r="AV12" s="14">
        <v>4.6548627489097598E-2</v>
      </c>
      <c r="AW12" s="14">
        <v>0</v>
      </c>
      <c r="AX12" s="14"/>
      <c r="AY12" s="14">
        <v>4.4490240255984997E-2</v>
      </c>
      <c r="AZ12" s="14">
        <v>4.5725794889715198E-2</v>
      </c>
      <c r="BA12" s="14">
        <v>4.2577777306065399E-2</v>
      </c>
      <c r="BB12" s="14">
        <v>9.4971485420977594E-2</v>
      </c>
      <c r="BC12" s="14">
        <v>0.13244828452607299</v>
      </c>
      <c r="BD12" s="14"/>
      <c r="BE12" s="14">
        <v>3.81824176441301E-2</v>
      </c>
      <c r="BF12" s="14">
        <v>3.8564884155210102E-2</v>
      </c>
      <c r="BG12" s="14">
        <v>7.3021083324717906E-2</v>
      </c>
      <c r="BH12" s="14">
        <v>8.8757262007353205E-2</v>
      </c>
      <c r="BI12" s="14">
        <v>0.23648390771889399</v>
      </c>
      <c r="BJ12" s="14"/>
      <c r="BK12" s="14">
        <v>2.2895201001523601E-2</v>
      </c>
      <c r="BL12" s="14">
        <v>2.9747039337181098E-2</v>
      </c>
      <c r="BM12" s="14">
        <v>6.1701027238415598E-2</v>
      </c>
      <c r="BN12" s="14">
        <v>6.6803251585420803E-2</v>
      </c>
      <c r="BO12" s="14">
        <v>0.13717288518562001</v>
      </c>
      <c r="BP12" s="14"/>
      <c r="BQ12" s="14">
        <v>7.1044499827490004E-2</v>
      </c>
      <c r="BR12" s="14">
        <v>6.6070847358573201E-2</v>
      </c>
      <c r="BS12" s="14"/>
      <c r="BT12" s="14">
        <v>6.7976609134312999E-2</v>
      </c>
      <c r="BU12" s="14">
        <v>6.7398903135717794E-2</v>
      </c>
      <c r="BV12" s="14"/>
      <c r="BW12" s="14">
        <v>4.3799480238865998E-2</v>
      </c>
      <c r="BX12" s="14">
        <v>7.5835755327187906E-2</v>
      </c>
      <c r="BY12" s="14"/>
      <c r="BZ12" s="14">
        <v>9.0455578773396397E-2</v>
      </c>
      <c r="CA12" s="14">
        <v>2.41822198321682E-2</v>
      </c>
      <c r="CB12" s="14">
        <v>3.9527463187561597E-2</v>
      </c>
    </row>
    <row r="13" spans="2:80" x14ac:dyDescent="0.35">
      <c r="B13" s="15" t="s">
        <v>167</v>
      </c>
      <c r="C13" s="20">
        <v>9.0158624403538806E-2</v>
      </c>
      <c r="D13" s="20">
        <v>6.7003278408747702E-2</v>
      </c>
      <c r="E13" s="20">
        <v>0.11183925316550999</v>
      </c>
      <c r="F13" s="20"/>
      <c r="G13" s="20">
        <v>8.3145823216063494E-2</v>
      </c>
      <c r="H13" s="20">
        <v>7.8653519149007006E-2</v>
      </c>
      <c r="I13" s="20">
        <v>8.6538011115953703E-2</v>
      </c>
      <c r="J13" s="20">
        <v>0.109421077398343</v>
      </c>
      <c r="K13" s="20">
        <v>8.2109832370104899E-2</v>
      </c>
      <c r="L13" s="20">
        <v>9.6909363238527904E-2</v>
      </c>
      <c r="M13" s="20"/>
      <c r="N13" s="20">
        <v>6.1520858331027203E-2</v>
      </c>
      <c r="O13" s="20">
        <v>7.9494946082302106E-2</v>
      </c>
      <c r="P13" s="20">
        <v>9.0671737264727603E-2</v>
      </c>
      <c r="Q13" s="20">
        <v>0.13054051470327099</v>
      </c>
      <c r="R13" s="20"/>
      <c r="S13" s="20">
        <v>7.5363361329917403E-2</v>
      </c>
      <c r="T13" s="20">
        <v>0.11708909982735</v>
      </c>
      <c r="U13" s="20">
        <v>8.7790687866278694E-2</v>
      </c>
      <c r="V13" s="20">
        <v>9.6367488196312703E-2</v>
      </c>
      <c r="W13" s="20">
        <v>8.0458913306819493E-2</v>
      </c>
      <c r="X13" s="20">
        <v>8.7080106200209798E-2</v>
      </c>
      <c r="Y13" s="20">
        <v>9.8153934853639296E-2</v>
      </c>
      <c r="Z13" s="20">
        <v>0.116195496061548</v>
      </c>
      <c r="AA13" s="20">
        <v>8.6796678276024303E-2</v>
      </c>
      <c r="AB13" s="20">
        <v>6.9932661935695195E-2</v>
      </c>
      <c r="AC13" s="20">
        <v>8.9091702976502304E-2</v>
      </c>
      <c r="AD13" s="20">
        <v>8.0980874611229797E-2</v>
      </c>
      <c r="AE13" s="20"/>
      <c r="AF13" s="20">
        <v>8.3103340599470693E-2</v>
      </c>
      <c r="AG13" s="20">
        <v>7.3520648964233506E-2</v>
      </c>
      <c r="AH13" s="20">
        <v>2.36806120777187E-2</v>
      </c>
      <c r="AI13" s="20">
        <v>9.0533114088675204E-2</v>
      </c>
      <c r="AJ13" s="20">
        <v>7.1014295198318006E-2</v>
      </c>
      <c r="AK13" s="20"/>
      <c r="AL13" s="20">
        <v>5.5909829522457898E-2</v>
      </c>
      <c r="AM13" s="20">
        <v>8.4136298441795307E-2</v>
      </c>
      <c r="AN13" s="20">
        <v>2.99685062345839E-2</v>
      </c>
      <c r="AO13" s="20">
        <v>7.2689295977403298E-2</v>
      </c>
      <c r="AP13" s="20">
        <v>7.2310041834595107E-2</v>
      </c>
      <c r="AQ13" s="20">
        <v>0.19706681217205099</v>
      </c>
      <c r="AR13" s="20"/>
      <c r="AS13" s="20">
        <v>0.121894543505742</v>
      </c>
      <c r="AT13" s="20">
        <v>0.10007367146538999</v>
      </c>
      <c r="AU13" s="20">
        <v>5.3648499454510501E-2</v>
      </c>
      <c r="AV13" s="20">
        <v>7.2997548375042104E-2</v>
      </c>
      <c r="AW13" s="20">
        <v>4.0267695751585002E-2</v>
      </c>
      <c r="AX13" s="20"/>
      <c r="AY13" s="20">
        <v>5.9942091300910799E-2</v>
      </c>
      <c r="AZ13" s="20">
        <v>6.6154386034142504E-2</v>
      </c>
      <c r="BA13" s="20">
        <v>9.0072501562189503E-2</v>
      </c>
      <c r="BB13" s="20">
        <v>6.3912211225919502E-2</v>
      </c>
      <c r="BC13" s="20">
        <v>0.16368572951235899</v>
      </c>
      <c r="BD13" s="20"/>
      <c r="BE13" s="20">
        <v>7.4481127582223902E-2</v>
      </c>
      <c r="BF13" s="20">
        <v>5.98400853784294E-2</v>
      </c>
      <c r="BG13" s="20">
        <v>9.6560726979849104E-2</v>
      </c>
      <c r="BH13" s="20">
        <v>0.144839857398149</v>
      </c>
      <c r="BI13" s="20">
        <v>0.12581403696664001</v>
      </c>
      <c r="BJ13" s="20"/>
      <c r="BK13" s="20">
        <v>4.6878960444874801E-2</v>
      </c>
      <c r="BL13" s="20">
        <v>0.121826505192085</v>
      </c>
      <c r="BM13" s="20">
        <v>9.6163837906853594E-2</v>
      </c>
      <c r="BN13" s="20">
        <v>7.9880728168405205E-2</v>
      </c>
      <c r="BO13" s="20">
        <v>0.10223693396849701</v>
      </c>
      <c r="BP13" s="20"/>
      <c r="BQ13" s="20">
        <v>7.6197098447461004E-2</v>
      </c>
      <c r="BR13" s="20">
        <v>9.5981560803802199E-2</v>
      </c>
      <c r="BS13" s="20"/>
      <c r="BT13" s="20">
        <v>6.8251971122976707E-2</v>
      </c>
      <c r="BU13" s="20">
        <v>9.6889546771857502E-2</v>
      </c>
      <c r="BV13" s="20"/>
      <c r="BW13" s="20">
        <v>5.4311868017930101E-2</v>
      </c>
      <c r="BX13" s="20">
        <v>0.10269554568504401</v>
      </c>
      <c r="BY13" s="20"/>
      <c r="BZ13" s="20">
        <v>9.2947160536776804E-2</v>
      </c>
      <c r="CA13" s="20">
        <v>7.2647109341816493E-2</v>
      </c>
      <c r="CB13" s="20">
        <v>0.15940317840611901</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458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0.44595980226982301</v>
      </c>
      <c r="D9" s="14">
        <v>0.49795158726092198</v>
      </c>
      <c r="E9" s="14">
        <v>0.39641926936160199</v>
      </c>
      <c r="F9" s="14"/>
      <c r="G9" s="14">
        <v>0.31990804387956201</v>
      </c>
      <c r="H9" s="14">
        <v>0.39383631071766501</v>
      </c>
      <c r="I9" s="14">
        <v>0.40094609221406402</v>
      </c>
      <c r="J9" s="14">
        <v>0.49513466669103101</v>
      </c>
      <c r="K9" s="14">
        <v>0.48277663214541999</v>
      </c>
      <c r="L9" s="14">
        <v>0.54401540755014099</v>
      </c>
      <c r="M9" s="14"/>
      <c r="N9" s="14">
        <v>0.46806995958793701</v>
      </c>
      <c r="O9" s="14">
        <v>0.49498027560601299</v>
      </c>
      <c r="P9" s="14">
        <v>0.415541595646094</v>
      </c>
      <c r="Q9" s="14">
        <v>0.39483638429645201</v>
      </c>
      <c r="R9" s="14"/>
      <c r="S9" s="14">
        <v>0.420534622268603</v>
      </c>
      <c r="T9" s="14">
        <v>0.46282683106018402</v>
      </c>
      <c r="U9" s="14">
        <v>0.394467363271719</v>
      </c>
      <c r="V9" s="14">
        <v>0.43420926948827399</v>
      </c>
      <c r="W9" s="14">
        <v>0.4119684276683</v>
      </c>
      <c r="X9" s="14">
        <v>0.38321518774168201</v>
      </c>
      <c r="Y9" s="14">
        <v>0.41629448028344201</v>
      </c>
      <c r="Z9" s="14">
        <v>0.44554798310513399</v>
      </c>
      <c r="AA9" s="14">
        <v>0.49200597391317202</v>
      </c>
      <c r="AB9" s="14">
        <v>0.52131436280236698</v>
      </c>
      <c r="AC9" s="14">
        <v>0.50284397631959399</v>
      </c>
      <c r="AD9" s="14">
        <v>0.521709594554711</v>
      </c>
      <c r="AE9" s="14"/>
      <c r="AF9" s="14">
        <v>0.46024047835797899</v>
      </c>
      <c r="AG9" s="14">
        <v>0.46717587650594</v>
      </c>
      <c r="AH9" s="14">
        <v>0.46686828760972598</v>
      </c>
      <c r="AI9" s="14">
        <v>0.440421132572486</v>
      </c>
      <c r="AJ9" s="14">
        <v>0.50519676939361802</v>
      </c>
      <c r="AK9" s="14"/>
      <c r="AL9" s="14">
        <v>0.47372823746289899</v>
      </c>
      <c r="AM9" s="14">
        <v>0.44944539072997902</v>
      </c>
      <c r="AN9" s="14">
        <v>0.52830656301006695</v>
      </c>
      <c r="AO9" s="14">
        <v>0.41843726386959501</v>
      </c>
      <c r="AP9" s="14">
        <v>0.46615662855276002</v>
      </c>
      <c r="AQ9" s="14">
        <v>0.383398252119171</v>
      </c>
      <c r="AR9" s="14"/>
      <c r="AS9" s="14">
        <v>0.39817486367834398</v>
      </c>
      <c r="AT9" s="14">
        <v>0.44141321801470901</v>
      </c>
      <c r="AU9" s="14">
        <v>0.48382641989296499</v>
      </c>
      <c r="AV9" s="14">
        <v>0.48932083179445901</v>
      </c>
      <c r="AW9" s="14">
        <v>0.62671817098021698</v>
      </c>
      <c r="AX9" s="14"/>
      <c r="AY9" s="14">
        <v>0.55670256694721199</v>
      </c>
      <c r="AZ9" s="14">
        <v>0.43032042736578102</v>
      </c>
      <c r="BA9" s="14">
        <v>0.37805951092683698</v>
      </c>
      <c r="BB9" s="14">
        <v>0.41743284590140001</v>
      </c>
      <c r="BC9" s="14">
        <v>0.41876552952736801</v>
      </c>
      <c r="BD9" s="14"/>
      <c r="BE9" s="14">
        <v>0.47072243896442401</v>
      </c>
      <c r="BF9" s="14">
        <v>0.45777932490788598</v>
      </c>
      <c r="BG9" s="14">
        <v>0.44109121929009198</v>
      </c>
      <c r="BH9" s="14">
        <v>0.42198569951292197</v>
      </c>
      <c r="BI9" s="14">
        <v>0.43404865167800599</v>
      </c>
      <c r="BJ9" s="14"/>
      <c r="BK9" s="14">
        <v>0.45168341560550801</v>
      </c>
      <c r="BL9" s="14">
        <v>0.39178619086544197</v>
      </c>
      <c r="BM9" s="14">
        <v>0.39995280015546403</v>
      </c>
      <c r="BN9" s="14">
        <v>0.49027615003488501</v>
      </c>
      <c r="BO9" s="14">
        <v>0.48696551823603601</v>
      </c>
      <c r="BP9" s="14"/>
      <c r="BQ9" s="14">
        <v>0.42596300103561102</v>
      </c>
      <c r="BR9" s="14">
        <v>0.454299872127648</v>
      </c>
      <c r="BS9" s="14"/>
      <c r="BT9" s="14">
        <v>0.49738611886841</v>
      </c>
      <c r="BU9" s="14">
        <v>0.43015882435318198</v>
      </c>
      <c r="BV9" s="14"/>
      <c r="BW9" s="14">
        <v>0.47636338029946901</v>
      </c>
      <c r="BX9" s="14">
        <v>0.43532655946443499</v>
      </c>
      <c r="BY9" s="14"/>
      <c r="BZ9" s="14">
        <v>0.45981305106793602</v>
      </c>
      <c r="CA9" s="14">
        <v>0.42750156475922402</v>
      </c>
      <c r="CB9" s="14">
        <v>0.38305845277628497</v>
      </c>
    </row>
    <row r="10" spans="2:80" x14ac:dyDescent="0.35">
      <c r="B10" s="15" t="s">
        <v>453</v>
      </c>
      <c r="C10" s="14">
        <v>0.32069624654582002</v>
      </c>
      <c r="D10" s="14">
        <v>0.31220160472150998</v>
      </c>
      <c r="E10" s="14">
        <v>0.32957541228074999</v>
      </c>
      <c r="F10" s="14"/>
      <c r="G10" s="14">
        <v>0.33063767588296</v>
      </c>
      <c r="H10" s="14">
        <v>0.30487650347080503</v>
      </c>
      <c r="I10" s="14">
        <v>0.33302915127723498</v>
      </c>
      <c r="J10" s="14">
        <v>0.30167595113838602</v>
      </c>
      <c r="K10" s="14">
        <v>0.336187669367911</v>
      </c>
      <c r="L10" s="14">
        <v>0.32203103194072802</v>
      </c>
      <c r="M10" s="14"/>
      <c r="N10" s="14">
        <v>0.35580032839155501</v>
      </c>
      <c r="O10" s="14">
        <v>0.29978172156761601</v>
      </c>
      <c r="P10" s="14">
        <v>0.32180705958556499</v>
      </c>
      <c r="Q10" s="14">
        <v>0.30602315207083203</v>
      </c>
      <c r="R10" s="14"/>
      <c r="S10" s="14">
        <v>0.34995195947423602</v>
      </c>
      <c r="T10" s="14">
        <v>0.29217272391958699</v>
      </c>
      <c r="U10" s="14">
        <v>0.37819942519391703</v>
      </c>
      <c r="V10" s="14">
        <v>0.34013619107360998</v>
      </c>
      <c r="W10" s="14">
        <v>0.32238945668881303</v>
      </c>
      <c r="X10" s="14">
        <v>0.363289457126386</v>
      </c>
      <c r="Y10" s="14">
        <v>0.29155518839676298</v>
      </c>
      <c r="Z10" s="14">
        <v>0.37005868550474702</v>
      </c>
      <c r="AA10" s="14">
        <v>0.286822409807096</v>
      </c>
      <c r="AB10" s="14">
        <v>0.273634703957783</v>
      </c>
      <c r="AC10" s="14">
        <v>0.30120730930109202</v>
      </c>
      <c r="AD10" s="14">
        <v>0.27408807663791002</v>
      </c>
      <c r="AE10" s="14"/>
      <c r="AF10" s="14">
        <v>0.35223802989791803</v>
      </c>
      <c r="AG10" s="14">
        <v>0.33093008401651403</v>
      </c>
      <c r="AH10" s="14">
        <v>0.34874229148279401</v>
      </c>
      <c r="AI10" s="14">
        <v>0.31218044090911901</v>
      </c>
      <c r="AJ10" s="14">
        <v>0.25781732113973499</v>
      </c>
      <c r="AK10" s="14"/>
      <c r="AL10" s="14">
        <v>0.31637746319929899</v>
      </c>
      <c r="AM10" s="14">
        <v>0.34812448204847102</v>
      </c>
      <c r="AN10" s="14">
        <v>0.28685627219482301</v>
      </c>
      <c r="AO10" s="14">
        <v>0.34382749549118302</v>
      </c>
      <c r="AP10" s="14">
        <v>0.30835343690088401</v>
      </c>
      <c r="AQ10" s="14">
        <v>0.329401090986575</v>
      </c>
      <c r="AR10" s="14"/>
      <c r="AS10" s="14">
        <v>0.32326304827461999</v>
      </c>
      <c r="AT10" s="14">
        <v>0.29370385083463402</v>
      </c>
      <c r="AU10" s="14">
        <v>0.33929450997711202</v>
      </c>
      <c r="AV10" s="14">
        <v>0.33429591144161902</v>
      </c>
      <c r="AW10" s="14">
        <v>0.21134017513949999</v>
      </c>
      <c r="AX10" s="14"/>
      <c r="AY10" s="14">
        <v>0.29695375530096402</v>
      </c>
      <c r="AZ10" s="14">
        <v>0.38483883202130398</v>
      </c>
      <c r="BA10" s="14">
        <v>0.34250400254501101</v>
      </c>
      <c r="BB10" s="14">
        <v>0.33323359026113197</v>
      </c>
      <c r="BC10" s="14">
        <v>0.23022940939485101</v>
      </c>
      <c r="BD10" s="14"/>
      <c r="BE10" s="14">
        <v>0.299656882671678</v>
      </c>
      <c r="BF10" s="14">
        <v>0.35609814851197202</v>
      </c>
      <c r="BG10" s="14">
        <v>0.31887168436273899</v>
      </c>
      <c r="BH10" s="14">
        <v>0.26718011532865299</v>
      </c>
      <c r="BI10" s="14">
        <v>0.25299004445531798</v>
      </c>
      <c r="BJ10" s="14"/>
      <c r="BK10" s="14">
        <v>0.38513194232395598</v>
      </c>
      <c r="BL10" s="14">
        <v>0.32497120434258098</v>
      </c>
      <c r="BM10" s="14">
        <v>0.35502981397501499</v>
      </c>
      <c r="BN10" s="14">
        <v>0.28570419000534403</v>
      </c>
      <c r="BO10" s="14">
        <v>0.269519417351125</v>
      </c>
      <c r="BP10" s="14"/>
      <c r="BQ10" s="14">
        <v>0.35487828574675001</v>
      </c>
      <c r="BR10" s="14">
        <v>0.30643993667507302</v>
      </c>
      <c r="BS10" s="14"/>
      <c r="BT10" s="14">
        <v>0.31099197363155601</v>
      </c>
      <c r="BU10" s="14">
        <v>0.32367793009147</v>
      </c>
      <c r="BV10" s="14"/>
      <c r="BW10" s="14">
        <v>0.335080921790467</v>
      </c>
      <c r="BX10" s="14">
        <v>0.31566539970260199</v>
      </c>
      <c r="BY10" s="14"/>
      <c r="BZ10" s="14">
        <v>0.30191368581434702</v>
      </c>
      <c r="CA10" s="14">
        <v>0.35891961743824502</v>
      </c>
      <c r="CB10" s="14">
        <v>0.32762823579330103</v>
      </c>
    </row>
    <row r="11" spans="2:80" x14ac:dyDescent="0.35">
      <c r="B11" s="15" t="s">
        <v>454</v>
      </c>
      <c r="C11" s="14">
        <v>9.8546864483258001E-2</v>
      </c>
      <c r="D11" s="14">
        <v>8.64058488080129E-2</v>
      </c>
      <c r="E11" s="14">
        <v>0.109550136983396</v>
      </c>
      <c r="F11" s="14"/>
      <c r="G11" s="14">
        <v>0.17117429141038201</v>
      </c>
      <c r="H11" s="14">
        <v>0.13694444673528</v>
      </c>
      <c r="I11" s="14">
        <v>0.11797591108891101</v>
      </c>
      <c r="J11" s="14">
        <v>7.0380780377370403E-2</v>
      </c>
      <c r="K11" s="14">
        <v>8.281115425893E-2</v>
      </c>
      <c r="L11" s="14">
        <v>3.6704594589645298E-2</v>
      </c>
      <c r="M11" s="14"/>
      <c r="N11" s="14">
        <v>8.86614644611389E-2</v>
      </c>
      <c r="O11" s="14">
        <v>8.8151174357870496E-2</v>
      </c>
      <c r="P11" s="14">
        <v>0.105311214384063</v>
      </c>
      <c r="Q11" s="14">
        <v>0.115269649459978</v>
      </c>
      <c r="R11" s="14"/>
      <c r="S11" s="14">
        <v>0.106087260420148</v>
      </c>
      <c r="T11" s="14">
        <v>0.10591535727048899</v>
      </c>
      <c r="U11" s="14">
        <v>0.101814716782366</v>
      </c>
      <c r="V11" s="14">
        <v>8.9054141973231901E-2</v>
      </c>
      <c r="W11" s="14">
        <v>0.12499721474360199</v>
      </c>
      <c r="X11" s="14">
        <v>0.106691427784555</v>
      </c>
      <c r="Y11" s="14">
        <v>0.12300684146188499</v>
      </c>
      <c r="Z11" s="14">
        <v>6.0699986881335398E-2</v>
      </c>
      <c r="AA11" s="14">
        <v>7.4377645273606005E-2</v>
      </c>
      <c r="AB11" s="14">
        <v>9.1948744084286604E-2</v>
      </c>
      <c r="AC11" s="14">
        <v>7.4998303389257406E-2</v>
      </c>
      <c r="AD11" s="14">
        <v>9.7818689752681806E-2</v>
      </c>
      <c r="AE11" s="14"/>
      <c r="AF11" s="14">
        <v>7.3803686380213604E-2</v>
      </c>
      <c r="AG11" s="14">
        <v>9.0640763394270199E-2</v>
      </c>
      <c r="AH11" s="14">
        <v>0.100362114600396</v>
      </c>
      <c r="AI11" s="14">
        <v>9.7273022384332497E-2</v>
      </c>
      <c r="AJ11" s="14">
        <v>0.110267674010288</v>
      </c>
      <c r="AK11" s="14"/>
      <c r="AL11" s="14">
        <v>9.3475733318832396E-2</v>
      </c>
      <c r="AM11" s="14">
        <v>9.9012095697363106E-2</v>
      </c>
      <c r="AN11" s="14">
        <v>8.9572118105018597E-2</v>
      </c>
      <c r="AO11" s="14">
        <v>0.114653282538103</v>
      </c>
      <c r="AP11" s="14">
        <v>0.10543938838056199</v>
      </c>
      <c r="AQ11" s="14">
        <v>7.8592697594692895E-2</v>
      </c>
      <c r="AR11" s="14"/>
      <c r="AS11" s="14">
        <v>0.100762090727345</v>
      </c>
      <c r="AT11" s="14">
        <v>0.114181969869804</v>
      </c>
      <c r="AU11" s="14">
        <v>8.4923809963062799E-2</v>
      </c>
      <c r="AV11" s="14">
        <v>8.0003284932716606E-2</v>
      </c>
      <c r="AW11" s="14">
        <v>0.10215864982321</v>
      </c>
      <c r="AX11" s="14"/>
      <c r="AY11" s="14">
        <v>6.3127929915795494E-2</v>
      </c>
      <c r="AZ11" s="14">
        <v>7.6553997586150904E-2</v>
      </c>
      <c r="BA11" s="14">
        <v>0.13756276428266001</v>
      </c>
      <c r="BB11" s="14">
        <v>0.130727388356108</v>
      </c>
      <c r="BC11" s="14">
        <v>0.121911502642884</v>
      </c>
      <c r="BD11" s="14"/>
      <c r="BE11" s="14">
        <v>9.3392211469116096E-2</v>
      </c>
      <c r="BF11" s="14">
        <v>8.52609427669168E-2</v>
      </c>
      <c r="BG11" s="14">
        <v>0.105094404873202</v>
      </c>
      <c r="BH11" s="14">
        <v>0.114794604482297</v>
      </c>
      <c r="BI11" s="14">
        <v>0.108665621881885</v>
      </c>
      <c r="BJ11" s="14"/>
      <c r="BK11" s="14">
        <v>7.2215065144969406E-2</v>
      </c>
      <c r="BL11" s="14">
        <v>0.112098272319766</v>
      </c>
      <c r="BM11" s="14">
        <v>0.109852842410799</v>
      </c>
      <c r="BN11" s="14">
        <v>0.105877570512286</v>
      </c>
      <c r="BO11" s="14">
        <v>9.0155210143039094E-2</v>
      </c>
      <c r="BP11" s="14"/>
      <c r="BQ11" s="14">
        <v>0.103334320640578</v>
      </c>
      <c r="BR11" s="14">
        <v>9.65501591939633E-2</v>
      </c>
      <c r="BS11" s="14"/>
      <c r="BT11" s="14">
        <v>8.9280171317091497E-2</v>
      </c>
      <c r="BU11" s="14">
        <v>0.101394099590952</v>
      </c>
      <c r="BV11" s="14"/>
      <c r="BW11" s="14">
        <v>9.2359828474506897E-2</v>
      </c>
      <c r="BX11" s="14">
        <v>0.100710697176324</v>
      </c>
      <c r="BY11" s="14"/>
      <c r="BZ11" s="14">
        <v>0.101869672132176</v>
      </c>
      <c r="CA11" s="14">
        <v>9.23960009261275E-2</v>
      </c>
      <c r="CB11" s="14">
        <v>9.3691870320076601E-2</v>
      </c>
    </row>
    <row r="12" spans="2:80" x14ac:dyDescent="0.35">
      <c r="B12" s="15" t="s">
        <v>455</v>
      </c>
      <c r="C12" s="14">
        <v>3.7243022527512402E-2</v>
      </c>
      <c r="D12" s="14">
        <v>4.0089564610289501E-2</v>
      </c>
      <c r="E12" s="14">
        <v>3.4615107177516702E-2</v>
      </c>
      <c r="F12" s="14"/>
      <c r="G12" s="14">
        <v>8.7154889574139194E-2</v>
      </c>
      <c r="H12" s="14">
        <v>5.7389002323541299E-2</v>
      </c>
      <c r="I12" s="14">
        <v>3.9256117462293301E-2</v>
      </c>
      <c r="J12" s="14">
        <v>2.3649160391288698E-2</v>
      </c>
      <c r="K12" s="14">
        <v>1.7474580973628199E-2</v>
      </c>
      <c r="L12" s="14">
        <v>1.0378959528808299E-2</v>
      </c>
      <c r="M12" s="14"/>
      <c r="N12" s="14">
        <v>2.0328269343548401E-2</v>
      </c>
      <c r="O12" s="14">
        <v>3.2581066641216599E-2</v>
      </c>
      <c r="P12" s="14">
        <v>7.1480824724127007E-2</v>
      </c>
      <c r="Q12" s="14">
        <v>3.0712547204142099E-2</v>
      </c>
      <c r="R12" s="14"/>
      <c r="S12" s="14">
        <v>3.6026103158284799E-2</v>
      </c>
      <c r="T12" s="14">
        <v>4.3577085096935003E-2</v>
      </c>
      <c r="U12" s="14">
        <v>4.03647817044313E-2</v>
      </c>
      <c r="V12" s="14">
        <v>4.1274139453394698E-2</v>
      </c>
      <c r="W12" s="14">
        <v>3.8660062574979101E-2</v>
      </c>
      <c r="X12" s="14">
        <v>5.8237104781333801E-2</v>
      </c>
      <c r="Y12" s="14">
        <v>5.1460445390115898E-2</v>
      </c>
      <c r="Z12" s="14">
        <v>2.4119635904026899E-2</v>
      </c>
      <c r="AA12" s="14">
        <v>2.5348856151444499E-2</v>
      </c>
      <c r="AB12" s="14">
        <v>2.7820388838311401E-2</v>
      </c>
      <c r="AC12" s="14">
        <v>2.5480168942508801E-2</v>
      </c>
      <c r="AD12" s="14">
        <v>0</v>
      </c>
      <c r="AE12" s="14"/>
      <c r="AF12" s="14">
        <v>2.9704045671234601E-2</v>
      </c>
      <c r="AG12" s="14">
        <v>3.4564596957151E-2</v>
      </c>
      <c r="AH12" s="14">
        <v>2.9357161509839701E-2</v>
      </c>
      <c r="AI12" s="14">
        <v>6.1478749425109898E-2</v>
      </c>
      <c r="AJ12" s="14">
        <v>8.2664344052786901E-2</v>
      </c>
      <c r="AK12" s="14"/>
      <c r="AL12" s="14">
        <v>4.5895825826410802E-2</v>
      </c>
      <c r="AM12" s="14">
        <v>2.5214742907113001E-2</v>
      </c>
      <c r="AN12" s="14">
        <v>3.9432236116353797E-2</v>
      </c>
      <c r="AO12" s="14">
        <v>4.4394018734437699E-2</v>
      </c>
      <c r="AP12" s="14">
        <v>5.7104060192551702E-2</v>
      </c>
      <c r="AQ12" s="14">
        <v>6.6985112946789799E-3</v>
      </c>
      <c r="AR12" s="14"/>
      <c r="AS12" s="14">
        <v>4.7993151690593899E-2</v>
      </c>
      <c r="AT12" s="14">
        <v>4.0124670330594699E-2</v>
      </c>
      <c r="AU12" s="14">
        <v>3.22130282740112E-2</v>
      </c>
      <c r="AV12" s="14">
        <v>2.4077395673465101E-2</v>
      </c>
      <c r="AW12" s="14">
        <v>1.95153083054878E-2</v>
      </c>
      <c r="AX12" s="14"/>
      <c r="AY12" s="14">
        <v>2.6571206798042299E-2</v>
      </c>
      <c r="AZ12" s="14">
        <v>3.6295847145841401E-2</v>
      </c>
      <c r="BA12" s="14">
        <v>3.8565830591429102E-2</v>
      </c>
      <c r="BB12" s="14">
        <v>3.7090233925161101E-2</v>
      </c>
      <c r="BC12" s="14">
        <v>5.4612140112498597E-2</v>
      </c>
      <c r="BD12" s="14"/>
      <c r="BE12" s="14">
        <v>3.7144084250195601E-2</v>
      </c>
      <c r="BF12" s="14">
        <v>3.2131155045334599E-2</v>
      </c>
      <c r="BG12" s="14">
        <v>3.8469083248139101E-2</v>
      </c>
      <c r="BH12" s="14">
        <v>4.4702992012389503E-2</v>
      </c>
      <c r="BI12" s="14">
        <v>4.4647446327714099E-2</v>
      </c>
      <c r="BJ12" s="14"/>
      <c r="BK12" s="14">
        <v>3.6788227959150301E-2</v>
      </c>
      <c r="BL12" s="14">
        <v>3.8759568987381497E-2</v>
      </c>
      <c r="BM12" s="14">
        <v>3.3114687927393499E-2</v>
      </c>
      <c r="BN12" s="14">
        <v>3.1336257434510503E-2</v>
      </c>
      <c r="BO12" s="14">
        <v>4.43460799091034E-2</v>
      </c>
      <c r="BP12" s="14"/>
      <c r="BQ12" s="14">
        <v>3.3678129725356901E-2</v>
      </c>
      <c r="BR12" s="14">
        <v>3.87298330757299E-2</v>
      </c>
      <c r="BS12" s="14"/>
      <c r="BT12" s="14">
        <v>4.4636808882312203E-2</v>
      </c>
      <c r="BU12" s="14">
        <v>3.4971246856225803E-2</v>
      </c>
      <c r="BV12" s="14"/>
      <c r="BW12" s="14">
        <v>3.7793647474612398E-2</v>
      </c>
      <c r="BX12" s="14">
        <v>3.7050448852416998E-2</v>
      </c>
      <c r="BY12" s="14"/>
      <c r="BZ12" s="14">
        <v>3.6935515779623097E-2</v>
      </c>
      <c r="CA12" s="14">
        <v>3.5690632013048701E-2</v>
      </c>
      <c r="CB12" s="14">
        <v>5.0288210255704797E-2</v>
      </c>
    </row>
    <row r="13" spans="2:80" x14ac:dyDescent="0.35">
      <c r="B13" s="15" t="s">
        <v>167</v>
      </c>
      <c r="C13" s="20">
        <v>9.7554064173586197E-2</v>
      </c>
      <c r="D13" s="20">
        <v>6.3351394599265407E-2</v>
      </c>
      <c r="E13" s="20">
        <v>0.12984007419673499</v>
      </c>
      <c r="F13" s="20"/>
      <c r="G13" s="20">
        <v>9.1125099252956601E-2</v>
      </c>
      <c r="H13" s="20">
        <v>0.106953736752709</v>
      </c>
      <c r="I13" s="20">
        <v>0.108792727957496</v>
      </c>
      <c r="J13" s="20">
        <v>0.109159441401924</v>
      </c>
      <c r="K13" s="20">
        <v>8.0749963254111004E-2</v>
      </c>
      <c r="L13" s="20">
        <v>8.6870006390678101E-2</v>
      </c>
      <c r="M13" s="20"/>
      <c r="N13" s="20">
        <v>6.7139978215820795E-2</v>
      </c>
      <c r="O13" s="20">
        <v>8.4505761827284101E-2</v>
      </c>
      <c r="P13" s="20">
        <v>8.5859305660151694E-2</v>
      </c>
      <c r="Q13" s="20">
        <v>0.153158266968595</v>
      </c>
      <c r="R13" s="20"/>
      <c r="S13" s="20">
        <v>8.74000546787288E-2</v>
      </c>
      <c r="T13" s="20">
        <v>9.5508002652804597E-2</v>
      </c>
      <c r="U13" s="20">
        <v>8.5153713047566901E-2</v>
      </c>
      <c r="V13" s="20">
        <v>9.5326258011489404E-2</v>
      </c>
      <c r="W13" s="20">
        <v>0.10198483832430601</v>
      </c>
      <c r="X13" s="20">
        <v>8.8566822566043604E-2</v>
      </c>
      <c r="Y13" s="20">
        <v>0.117683044467795</v>
      </c>
      <c r="Z13" s="20">
        <v>9.9573708604756395E-2</v>
      </c>
      <c r="AA13" s="20">
        <v>0.121445114854681</v>
      </c>
      <c r="AB13" s="20">
        <v>8.5281800317251494E-2</v>
      </c>
      <c r="AC13" s="20">
        <v>9.5470242047547699E-2</v>
      </c>
      <c r="AD13" s="20">
        <v>0.106383639054697</v>
      </c>
      <c r="AE13" s="20"/>
      <c r="AF13" s="20">
        <v>8.4013759692654996E-2</v>
      </c>
      <c r="AG13" s="20">
        <v>7.6688679126124204E-2</v>
      </c>
      <c r="AH13" s="20">
        <v>5.4670144797244101E-2</v>
      </c>
      <c r="AI13" s="20">
        <v>8.8646654708952805E-2</v>
      </c>
      <c r="AJ13" s="20">
        <v>4.4053891403572097E-2</v>
      </c>
      <c r="AK13" s="20"/>
      <c r="AL13" s="20">
        <v>7.0522740192558303E-2</v>
      </c>
      <c r="AM13" s="20">
        <v>7.8203288617073596E-2</v>
      </c>
      <c r="AN13" s="20">
        <v>5.5832810573737499E-2</v>
      </c>
      <c r="AO13" s="20">
        <v>7.8687939366681503E-2</v>
      </c>
      <c r="AP13" s="20">
        <v>6.2946485973242497E-2</v>
      </c>
      <c r="AQ13" s="20">
        <v>0.201909448004882</v>
      </c>
      <c r="AR13" s="20"/>
      <c r="AS13" s="20">
        <v>0.129806845629097</v>
      </c>
      <c r="AT13" s="20">
        <v>0.110576290950259</v>
      </c>
      <c r="AU13" s="20">
        <v>5.9742231892848399E-2</v>
      </c>
      <c r="AV13" s="20">
        <v>7.2302576157739606E-2</v>
      </c>
      <c r="AW13" s="20">
        <v>4.0267695751585002E-2</v>
      </c>
      <c r="AX13" s="20"/>
      <c r="AY13" s="20">
        <v>5.6644541037986398E-2</v>
      </c>
      <c r="AZ13" s="20">
        <v>7.1990895880922695E-2</v>
      </c>
      <c r="BA13" s="20">
        <v>0.103307891654063</v>
      </c>
      <c r="BB13" s="20">
        <v>8.1515941556198401E-2</v>
      </c>
      <c r="BC13" s="20">
        <v>0.174481418322398</v>
      </c>
      <c r="BD13" s="20"/>
      <c r="BE13" s="20">
        <v>9.9084382644585994E-2</v>
      </c>
      <c r="BF13" s="20">
        <v>6.8730428767889998E-2</v>
      </c>
      <c r="BG13" s="20">
        <v>9.6473608225827595E-2</v>
      </c>
      <c r="BH13" s="20">
        <v>0.151336588663739</v>
      </c>
      <c r="BI13" s="20">
        <v>0.159648235657077</v>
      </c>
      <c r="BJ13" s="20"/>
      <c r="BK13" s="20">
        <v>5.4181348966416798E-2</v>
      </c>
      <c r="BL13" s="20">
        <v>0.132384763484829</v>
      </c>
      <c r="BM13" s="20">
        <v>0.102049855531328</v>
      </c>
      <c r="BN13" s="20">
        <v>8.6805832012975107E-2</v>
      </c>
      <c r="BO13" s="20">
        <v>0.10901377436069699</v>
      </c>
      <c r="BP13" s="20"/>
      <c r="BQ13" s="20">
        <v>8.21462628517029E-2</v>
      </c>
      <c r="BR13" s="20">
        <v>0.103980198927586</v>
      </c>
      <c r="BS13" s="20"/>
      <c r="BT13" s="20">
        <v>5.7704927300630898E-2</v>
      </c>
      <c r="BU13" s="20">
        <v>0.10979789910817001</v>
      </c>
      <c r="BV13" s="20"/>
      <c r="BW13" s="20">
        <v>5.8402221960945397E-2</v>
      </c>
      <c r="BX13" s="20">
        <v>0.11124689480422199</v>
      </c>
      <c r="BY13" s="20"/>
      <c r="BZ13" s="20">
        <v>9.9468075205918105E-2</v>
      </c>
      <c r="CA13" s="20">
        <v>8.5492184863354304E-2</v>
      </c>
      <c r="CB13" s="20">
        <v>0.14533323085463301</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459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0.20607775060814101</v>
      </c>
      <c r="D9" s="14">
        <v>0.22673089587192799</v>
      </c>
      <c r="E9" s="14">
        <v>0.186101521120246</v>
      </c>
      <c r="F9" s="14"/>
      <c r="G9" s="14">
        <v>0.21569182290709099</v>
      </c>
      <c r="H9" s="14">
        <v>0.29052867952137201</v>
      </c>
      <c r="I9" s="14">
        <v>0.22122744172043499</v>
      </c>
      <c r="J9" s="14">
        <v>0.17157184056711799</v>
      </c>
      <c r="K9" s="14">
        <v>0.16282523876702801</v>
      </c>
      <c r="L9" s="14">
        <v>0.17548413406395499</v>
      </c>
      <c r="M9" s="14"/>
      <c r="N9" s="14">
        <v>0.25295973276827599</v>
      </c>
      <c r="O9" s="14">
        <v>0.200323078165871</v>
      </c>
      <c r="P9" s="14">
        <v>0.20480012051358401</v>
      </c>
      <c r="Q9" s="14">
        <v>0.16496981459009699</v>
      </c>
      <c r="R9" s="14"/>
      <c r="S9" s="14">
        <v>0.25591169559499499</v>
      </c>
      <c r="T9" s="14">
        <v>0.189062115699171</v>
      </c>
      <c r="U9" s="14">
        <v>0.206430076154726</v>
      </c>
      <c r="V9" s="14">
        <v>0.18624539254171299</v>
      </c>
      <c r="W9" s="14">
        <v>0.194391938602546</v>
      </c>
      <c r="X9" s="14">
        <v>0.17904042238824899</v>
      </c>
      <c r="Y9" s="14">
        <v>0.17339827196094301</v>
      </c>
      <c r="Z9" s="14">
        <v>0.25188712583675399</v>
      </c>
      <c r="AA9" s="14">
        <v>0.226525542476534</v>
      </c>
      <c r="AB9" s="14">
        <v>0.18981717534841699</v>
      </c>
      <c r="AC9" s="14">
        <v>0.175054970793521</v>
      </c>
      <c r="AD9" s="14">
        <v>0.26498490460511898</v>
      </c>
      <c r="AE9" s="14"/>
      <c r="AF9" s="14">
        <v>0.25074791145493702</v>
      </c>
      <c r="AG9" s="14">
        <v>0.22887436865383301</v>
      </c>
      <c r="AH9" s="14">
        <v>0.16039534738276701</v>
      </c>
      <c r="AI9" s="14">
        <v>0.20121085222332999</v>
      </c>
      <c r="AJ9" s="14">
        <v>0.170053775578657</v>
      </c>
      <c r="AK9" s="14"/>
      <c r="AL9" s="14">
        <v>0.25519092867190002</v>
      </c>
      <c r="AM9" s="14">
        <v>0.26856961036355798</v>
      </c>
      <c r="AN9" s="14">
        <v>0.16752098076313399</v>
      </c>
      <c r="AO9" s="14">
        <v>0.21227336031616101</v>
      </c>
      <c r="AP9" s="14">
        <v>0.181789080722213</v>
      </c>
      <c r="AQ9" s="14">
        <v>0.144599697818446</v>
      </c>
      <c r="AR9" s="14"/>
      <c r="AS9" s="14">
        <v>0.18279828290043099</v>
      </c>
      <c r="AT9" s="14">
        <v>0.190487738666934</v>
      </c>
      <c r="AU9" s="14">
        <v>0.22009966796494401</v>
      </c>
      <c r="AV9" s="14">
        <v>0.26100858617768202</v>
      </c>
      <c r="AW9" s="14">
        <v>0.35909683306308599</v>
      </c>
      <c r="AX9" s="14"/>
      <c r="AY9" s="14">
        <v>0.26153410129968102</v>
      </c>
      <c r="AZ9" s="14">
        <v>0.19044584852715399</v>
      </c>
      <c r="BA9" s="14">
        <v>0.192389349183995</v>
      </c>
      <c r="BB9" s="14">
        <v>0.16414367917466199</v>
      </c>
      <c r="BC9" s="14">
        <v>0.205833828064105</v>
      </c>
      <c r="BD9" s="14"/>
      <c r="BE9" s="14">
        <v>0.32324223864832302</v>
      </c>
      <c r="BF9" s="14">
        <v>0.23210059220149801</v>
      </c>
      <c r="BG9" s="14">
        <v>0.16427410320410299</v>
      </c>
      <c r="BH9" s="14">
        <v>0.19277111053739501</v>
      </c>
      <c r="BI9" s="14">
        <v>0.20281654721435899</v>
      </c>
      <c r="BJ9" s="14"/>
      <c r="BK9" s="14">
        <v>0.33945108361953902</v>
      </c>
      <c r="BL9" s="14">
        <v>0.203386582096208</v>
      </c>
      <c r="BM9" s="14">
        <v>0.15626857607237299</v>
      </c>
      <c r="BN9" s="14">
        <v>0.16411309880150299</v>
      </c>
      <c r="BO9" s="14">
        <v>0.18853603536000599</v>
      </c>
      <c r="BP9" s="14"/>
      <c r="BQ9" s="14">
        <v>0.23769941316888901</v>
      </c>
      <c r="BR9" s="14">
        <v>0.19288929753065601</v>
      </c>
      <c r="BS9" s="14"/>
      <c r="BT9" s="14">
        <v>0.21413435135650599</v>
      </c>
      <c r="BU9" s="14">
        <v>0.203602322093559</v>
      </c>
      <c r="BV9" s="14"/>
      <c r="BW9" s="14">
        <v>0.25233978440097299</v>
      </c>
      <c r="BX9" s="14">
        <v>0.18989822603012599</v>
      </c>
      <c r="BY9" s="14"/>
      <c r="BZ9" s="14">
        <v>0.17048366435784901</v>
      </c>
      <c r="CA9" s="14">
        <v>0.29092542679407601</v>
      </c>
      <c r="CB9" s="14">
        <v>0.145524684329914</v>
      </c>
    </row>
    <row r="10" spans="2:80" x14ac:dyDescent="0.35">
      <c r="B10" s="15" t="s">
        <v>453</v>
      </c>
      <c r="C10" s="14">
        <v>0.34745479574128801</v>
      </c>
      <c r="D10" s="14">
        <v>0.357100028447634</v>
      </c>
      <c r="E10" s="14">
        <v>0.33803390749074802</v>
      </c>
      <c r="F10" s="14"/>
      <c r="G10" s="14">
        <v>0.33499883492050903</v>
      </c>
      <c r="H10" s="14">
        <v>0.333214264551419</v>
      </c>
      <c r="I10" s="14">
        <v>0.37592480953445001</v>
      </c>
      <c r="J10" s="14">
        <v>0.30935620810230902</v>
      </c>
      <c r="K10" s="14">
        <v>0.381422304333145</v>
      </c>
      <c r="L10" s="14">
        <v>0.35231267797872701</v>
      </c>
      <c r="M10" s="14"/>
      <c r="N10" s="14">
        <v>0.39961336253004998</v>
      </c>
      <c r="O10" s="14">
        <v>0.36077693280891998</v>
      </c>
      <c r="P10" s="14">
        <v>0.31583121031313599</v>
      </c>
      <c r="Q10" s="14">
        <v>0.30785170770459203</v>
      </c>
      <c r="R10" s="14"/>
      <c r="S10" s="14">
        <v>0.34523198036187402</v>
      </c>
      <c r="T10" s="14">
        <v>0.33559967612381397</v>
      </c>
      <c r="U10" s="14">
        <v>0.36179978218988101</v>
      </c>
      <c r="V10" s="14">
        <v>0.376218755486249</v>
      </c>
      <c r="W10" s="14">
        <v>0.328331925753029</v>
      </c>
      <c r="X10" s="14">
        <v>0.37508276672636798</v>
      </c>
      <c r="Y10" s="14">
        <v>0.389288162954182</v>
      </c>
      <c r="Z10" s="14">
        <v>0.305581824337397</v>
      </c>
      <c r="AA10" s="14">
        <v>0.32429531354826902</v>
      </c>
      <c r="AB10" s="14">
        <v>0.34446540565837902</v>
      </c>
      <c r="AC10" s="14">
        <v>0.371637311004408</v>
      </c>
      <c r="AD10" s="14">
        <v>0.244837487567337</v>
      </c>
      <c r="AE10" s="14"/>
      <c r="AF10" s="14">
        <v>0.37632977257975397</v>
      </c>
      <c r="AG10" s="14">
        <v>0.36676051264038001</v>
      </c>
      <c r="AH10" s="14">
        <v>0.40222044635207099</v>
      </c>
      <c r="AI10" s="14">
        <v>0.37209085321901197</v>
      </c>
      <c r="AJ10" s="14">
        <v>0.27835485311548702</v>
      </c>
      <c r="AK10" s="14"/>
      <c r="AL10" s="14">
        <v>0.39543368356471098</v>
      </c>
      <c r="AM10" s="14">
        <v>0.37520487952289699</v>
      </c>
      <c r="AN10" s="14">
        <v>0.41749261646149499</v>
      </c>
      <c r="AO10" s="14">
        <v>0.35563565808995601</v>
      </c>
      <c r="AP10" s="14">
        <v>0.28376641577497902</v>
      </c>
      <c r="AQ10" s="14">
        <v>0.35157889250017899</v>
      </c>
      <c r="AR10" s="14"/>
      <c r="AS10" s="14">
        <v>0.33460020964956599</v>
      </c>
      <c r="AT10" s="14">
        <v>0.33115239447938699</v>
      </c>
      <c r="AU10" s="14">
        <v>0.36024052773008403</v>
      </c>
      <c r="AV10" s="14">
        <v>0.37998558721929498</v>
      </c>
      <c r="AW10" s="14">
        <v>0.31635408170809598</v>
      </c>
      <c r="AX10" s="14"/>
      <c r="AY10" s="14">
        <v>0.34959322577030499</v>
      </c>
      <c r="AZ10" s="14">
        <v>0.39953022881414002</v>
      </c>
      <c r="BA10" s="14">
        <v>0.37549123792525202</v>
      </c>
      <c r="BB10" s="14">
        <v>0.35274748481521001</v>
      </c>
      <c r="BC10" s="14">
        <v>0.24838445733423201</v>
      </c>
      <c r="BD10" s="14"/>
      <c r="BE10" s="14">
        <v>0.31367564021859501</v>
      </c>
      <c r="BF10" s="14">
        <v>0.38837804986450702</v>
      </c>
      <c r="BG10" s="14">
        <v>0.351986402074074</v>
      </c>
      <c r="BH10" s="14">
        <v>0.27945298715086803</v>
      </c>
      <c r="BI10" s="14">
        <v>0.25061193414975302</v>
      </c>
      <c r="BJ10" s="14"/>
      <c r="BK10" s="14">
        <v>0.40132593821149498</v>
      </c>
      <c r="BL10" s="14">
        <v>0.376510568945923</v>
      </c>
      <c r="BM10" s="14">
        <v>0.37026225861302497</v>
      </c>
      <c r="BN10" s="14">
        <v>0.33948565219247501</v>
      </c>
      <c r="BO10" s="14">
        <v>0.271016221433105</v>
      </c>
      <c r="BP10" s="14"/>
      <c r="BQ10" s="14">
        <v>0.368198971852853</v>
      </c>
      <c r="BR10" s="14">
        <v>0.338803018095098</v>
      </c>
      <c r="BS10" s="14"/>
      <c r="BT10" s="14">
        <v>0.33882561616639001</v>
      </c>
      <c r="BU10" s="14">
        <v>0.35010615179632099</v>
      </c>
      <c r="BV10" s="14"/>
      <c r="BW10" s="14">
        <v>0.39374458972492998</v>
      </c>
      <c r="BX10" s="14">
        <v>0.33126556240962202</v>
      </c>
      <c r="BY10" s="14"/>
      <c r="BZ10" s="14">
        <v>0.32450161283391099</v>
      </c>
      <c r="CA10" s="14">
        <v>0.38816006010857601</v>
      </c>
      <c r="CB10" s="14">
        <v>0.39158030425180401</v>
      </c>
    </row>
    <row r="11" spans="2:80" x14ac:dyDescent="0.35">
      <c r="B11" s="15" t="s">
        <v>454</v>
      </c>
      <c r="C11" s="14">
        <v>0.225841866146723</v>
      </c>
      <c r="D11" s="14">
        <v>0.22685733918906301</v>
      </c>
      <c r="E11" s="14">
        <v>0.22452316934851901</v>
      </c>
      <c r="F11" s="14"/>
      <c r="G11" s="14">
        <v>0.25041521394257099</v>
      </c>
      <c r="H11" s="14">
        <v>0.17555872266515499</v>
      </c>
      <c r="I11" s="14">
        <v>0.194682495241884</v>
      </c>
      <c r="J11" s="14">
        <v>0.25373040589896401</v>
      </c>
      <c r="K11" s="14">
        <v>0.23068391218261899</v>
      </c>
      <c r="L11" s="14">
        <v>0.25003660747407902</v>
      </c>
      <c r="M11" s="14"/>
      <c r="N11" s="14">
        <v>0.195624282325809</v>
      </c>
      <c r="O11" s="14">
        <v>0.22697845643772999</v>
      </c>
      <c r="P11" s="14">
        <v>0.249412606457486</v>
      </c>
      <c r="Q11" s="14">
        <v>0.23399382518112899</v>
      </c>
      <c r="R11" s="14"/>
      <c r="S11" s="14">
        <v>0.21025690095028099</v>
      </c>
      <c r="T11" s="14">
        <v>0.221429144348046</v>
      </c>
      <c r="U11" s="14">
        <v>0.21509922634037201</v>
      </c>
      <c r="V11" s="14">
        <v>0.2107622496481</v>
      </c>
      <c r="W11" s="14">
        <v>0.27978947979958002</v>
      </c>
      <c r="X11" s="14">
        <v>0.21783862743912799</v>
      </c>
      <c r="Y11" s="14">
        <v>0.232915009680352</v>
      </c>
      <c r="Z11" s="14">
        <v>0.22943106457993301</v>
      </c>
      <c r="AA11" s="14">
        <v>0.22265042426724199</v>
      </c>
      <c r="AB11" s="14">
        <v>0.24938452902819799</v>
      </c>
      <c r="AC11" s="14">
        <v>0.22621539546490699</v>
      </c>
      <c r="AD11" s="14">
        <v>0.20651328822679499</v>
      </c>
      <c r="AE11" s="14"/>
      <c r="AF11" s="14">
        <v>0.19999470302830299</v>
      </c>
      <c r="AG11" s="14">
        <v>0.21116003611269199</v>
      </c>
      <c r="AH11" s="14">
        <v>0.29151243900946</v>
      </c>
      <c r="AI11" s="14">
        <v>0.21240465964989799</v>
      </c>
      <c r="AJ11" s="14">
        <v>0.30868094062885698</v>
      </c>
      <c r="AK11" s="14"/>
      <c r="AL11" s="14">
        <v>0.17801809961624299</v>
      </c>
      <c r="AM11" s="14">
        <v>0.197944057065288</v>
      </c>
      <c r="AN11" s="14">
        <v>0.253999081880453</v>
      </c>
      <c r="AO11" s="14">
        <v>0.22249577974495599</v>
      </c>
      <c r="AP11" s="14">
        <v>0.29957246021432699</v>
      </c>
      <c r="AQ11" s="14">
        <v>0.19368247503986399</v>
      </c>
      <c r="AR11" s="14"/>
      <c r="AS11" s="14">
        <v>0.21123560708353001</v>
      </c>
      <c r="AT11" s="14">
        <v>0.239257696797116</v>
      </c>
      <c r="AU11" s="14">
        <v>0.24641630146886101</v>
      </c>
      <c r="AV11" s="14">
        <v>0.194008975613434</v>
      </c>
      <c r="AW11" s="14">
        <v>0.24147963217328799</v>
      </c>
      <c r="AX11" s="14"/>
      <c r="AY11" s="14">
        <v>0.22434461603202399</v>
      </c>
      <c r="AZ11" s="14">
        <v>0.219440148079558</v>
      </c>
      <c r="BA11" s="14">
        <v>0.22961011366161099</v>
      </c>
      <c r="BB11" s="14">
        <v>0.260370339397474</v>
      </c>
      <c r="BC11" s="14">
        <v>0.20568636605823301</v>
      </c>
      <c r="BD11" s="14"/>
      <c r="BE11" s="14">
        <v>0.19794835321818999</v>
      </c>
      <c r="BF11" s="14">
        <v>0.21718273067252</v>
      </c>
      <c r="BG11" s="14">
        <v>0.24527151977617101</v>
      </c>
      <c r="BH11" s="14">
        <v>0.22395629701974101</v>
      </c>
      <c r="BI11" s="14">
        <v>0.188770320248597</v>
      </c>
      <c r="BJ11" s="14"/>
      <c r="BK11" s="14">
        <v>0.146307554124255</v>
      </c>
      <c r="BL11" s="14">
        <v>0.224447993126625</v>
      </c>
      <c r="BM11" s="14">
        <v>0.23794948081985701</v>
      </c>
      <c r="BN11" s="14">
        <v>0.25857045656129701</v>
      </c>
      <c r="BO11" s="14">
        <v>0.24620407266244099</v>
      </c>
      <c r="BP11" s="14"/>
      <c r="BQ11" s="14">
        <v>0.198257629153822</v>
      </c>
      <c r="BR11" s="14">
        <v>0.23734642934166</v>
      </c>
      <c r="BS11" s="14"/>
      <c r="BT11" s="14">
        <v>0.23865491592212801</v>
      </c>
      <c r="BU11" s="14">
        <v>0.221904996272757</v>
      </c>
      <c r="BV11" s="14"/>
      <c r="BW11" s="14">
        <v>0.19356291740981801</v>
      </c>
      <c r="BX11" s="14">
        <v>0.23713099465283199</v>
      </c>
      <c r="BY11" s="14"/>
      <c r="BZ11" s="14">
        <v>0.247920827325643</v>
      </c>
      <c r="CA11" s="14">
        <v>0.17892970965853899</v>
      </c>
      <c r="CB11" s="14">
        <v>0.22945113285219601</v>
      </c>
    </row>
    <row r="12" spans="2:80" x14ac:dyDescent="0.35">
      <c r="B12" s="15" t="s">
        <v>455</v>
      </c>
      <c r="C12" s="14">
        <v>0.11367498523535401</v>
      </c>
      <c r="D12" s="14">
        <v>0.121195441006252</v>
      </c>
      <c r="E12" s="14">
        <v>0.10679209523836899</v>
      </c>
      <c r="F12" s="14"/>
      <c r="G12" s="14">
        <v>0.12005434284307</v>
      </c>
      <c r="H12" s="14">
        <v>9.2591491809577695E-2</v>
      </c>
      <c r="I12" s="14">
        <v>9.5257694442055299E-2</v>
      </c>
      <c r="J12" s="14">
        <v>0.13243876603718899</v>
      </c>
      <c r="K12" s="14">
        <v>0.139473518102812</v>
      </c>
      <c r="L12" s="14">
        <v>0.109099810647362</v>
      </c>
      <c r="M12" s="14"/>
      <c r="N12" s="14">
        <v>7.6644320537880797E-2</v>
      </c>
      <c r="O12" s="14">
        <v>0.11045701669711901</v>
      </c>
      <c r="P12" s="14">
        <v>0.13832919426774601</v>
      </c>
      <c r="Q12" s="14">
        <v>0.13672566605903699</v>
      </c>
      <c r="R12" s="14"/>
      <c r="S12" s="14">
        <v>0.109667133029394</v>
      </c>
      <c r="T12" s="14">
        <v>0.120070352034519</v>
      </c>
      <c r="U12" s="14">
        <v>9.9390784811932295E-2</v>
      </c>
      <c r="V12" s="14">
        <v>0.124263038318293</v>
      </c>
      <c r="W12" s="14">
        <v>8.8505579617733199E-2</v>
      </c>
      <c r="X12" s="14">
        <v>0.114693361333138</v>
      </c>
      <c r="Y12" s="14">
        <v>0.10005951353190599</v>
      </c>
      <c r="Z12" s="14">
        <v>0.104002161979647</v>
      </c>
      <c r="AA12" s="14">
        <v>0.108307284171493</v>
      </c>
      <c r="AB12" s="14">
        <v>0.13808544906205</v>
      </c>
      <c r="AC12" s="14">
        <v>0.111625727355397</v>
      </c>
      <c r="AD12" s="14">
        <v>0.16580879265817899</v>
      </c>
      <c r="AE12" s="14"/>
      <c r="AF12" s="14">
        <v>7.2468836540322795E-2</v>
      </c>
      <c r="AG12" s="14">
        <v>0.105325813474009</v>
      </c>
      <c r="AH12" s="14">
        <v>0.112498866506736</v>
      </c>
      <c r="AI12" s="14">
        <v>0.13830846855196899</v>
      </c>
      <c r="AJ12" s="14">
        <v>0.15662301829508499</v>
      </c>
      <c r="AK12" s="14"/>
      <c r="AL12" s="14">
        <v>9.1765295853269799E-2</v>
      </c>
      <c r="AM12" s="14">
        <v>6.5296887783427002E-2</v>
      </c>
      <c r="AN12" s="14">
        <v>0.11420342253422799</v>
      </c>
      <c r="AO12" s="14">
        <v>0.11956427844272501</v>
      </c>
      <c r="AP12" s="14">
        <v>0.15708928399577299</v>
      </c>
      <c r="AQ12" s="14">
        <v>7.4417622751551296E-2</v>
      </c>
      <c r="AR12" s="14"/>
      <c r="AS12" s="14">
        <v>0.12666624760203499</v>
      </c>
      <c r="AT12" s="14">
        <v>0.116448361103761</v>
      </c>
      <c r="AU12" s="14">
        <v>0.10036036857821901</v>
      </c>
      <c r="AV12" s="14">
        <v>8.9323532050737897E-2</v>
      </c>
      <c r="AW12" s="14">
        <v>4.2801757303944601E-2</v>
      </c>
      <c r="AX12" s="14"/>
      <c r="AY12" s="14">
        <v>9.1059045723274196E-2</v>
      </c>
      <c r="AZ12" s="14">
        <v>0.109608796501745</v>
      </c>
      <c r="BA12" s="14">
        <v>8.9758590733609603E-2</v>
      </c>
      <c r="BB12" s="14">
        <v>0.131421494560442</v>
      </c>
      <c r="BC12" s="14">
        <v>0.15971319114534599</v>
      </c>
      <c r="BD12" s="14"/>
      <c r="BE12" s="14">
        <v>5.8250773864752997E-2</v>
      </c>
      <c r="BF12" s="14">
        <v>8.3098020717218196E-2</v>
      </c>
      <c r="BG12" s="14">
        <v>0.128546735848622</v>
      </c>
      <c r="BH12" s="14">
        <v>0.155450741830676</v>
      </c>
      <c r="BI12" s="14">
        <v>0.18512620596252399</v>
      </c>
      <c r="BJ12" s="14"/>
      <c r="BK12" s="14">
        <v>4.4621108755999499E-2</v>
      </c>
      <c r="BL12" s="14">
        <v>6.2038092219795601E-2</v>
      </c>
      <c r="BM12" s="14">
        <v>0.12216196532589101</v>
      </c>
      <c r="BN12" s="14">
        <v>0.13593938219409399</v>
      </c>
      <c r="BO12" s="14">
        <v>0.179705899630866</v>
      </c>
      <c r="BP12" s="14"/>
      <c r="BQ12" s="14">
        <v>0.102567513599883</v>
      </c>
      <c r="BR12" s="14">
        <v>0.118307580633919</v>
      </c>
      <c r="BS12" s="14"/>
      <c r="BT12" s="14">
        <v>0.137585739885911</v>
      </c>
      <c r="BU12" s="14">
        <v>0.106328293284757</v>
      </c>
      <c r="BV12" s="14"/>
      <c r="BW12" s="14">
        <v>9.2985286392585006E-2</v>
      </c>
      <c r="BX12" s="14">
        <v>0.12091092934532</v>
      </c>
      <c r="BY12" s="14"/>
      <c r="BZ12" s="14">
        <v>0.14719206561967399</v>
      </c>
      <c r="CA12" s="14">
        <v>5.1568008522380603E-2</v>
      </c>
      <c r="CB12" s="14">
        <v>6.5078968567645598E-2</v>
      </c>
    </row>
    <row r="13" spans="2:80" x14ac:dyDescent="0.35">
      <c r="B13" s="15" t="s">
        <v>167</v>
      </c>
      <c r="C13" s="20">
        <v>0.106950602268494</v>
      </c>
      <c r="D13" s="20">
        <v>6.81162954851222E-2</v>
      </c>
      <c r="E13" s="20">
        <v>0.144549306802119</v>
      </c>
      <c r="F13" s="20"/>
      <c r="G13" s="20">
        <v>7.8839785386758204E-2</v>
      </c>
      <c r="H13" s="20">
        <v>0.108106841452477</v>
      </c>
      <c r="I13" s="20">
        <v>0.112907559061176</v>
      </c>
      <c r="J13" s="20">
        <v>0.13290277939442</v>
      </c>
      <c r="K13" s="20">
        <v>8.5595026614395497E-2</v>
      </c>
      <c r="L13" s="20">
        <v>0.113066769835877</v>
      </c>
      <c r="M13" s="20"/>
      <c r="N13" s="20">
        <v>7.5158301837984401E-2</v>
      </c>
      <c r="O13" s="20">
        <v>0.101464515890359</v>
      </c>
      <c r="P13" s="20">
        <v>9.1626868448047405E-2</v>
      </c>
      <c r="Q13" s="20">
        <v>0.156458986465145</v>
      </c>
      <c r="R13" s="20"/>
      <c r="S13" s="20">
        <v>7.8932290063455798E-2</v>
      </c>
      <c r="T13" s="20">
        <v>0.13383871179445</v>
      </c>
      <c r="U13" s="20">
        <v>0.117280130503089</v>
      </c>
      <c r="V13" s="20">
        <v>0.102510564005645</v>
      </c>
      <c r="W13" s="20">
        <v>0.10898107622711201</v>
      </c>
      <c r="X13" s="20">
        <v>0.113344822113117</v>
      </c>
      <c r="Y13" s="20">
        <v>0.104339041872617</v>
      </c>
      <c r="Z13" s="20">
        <v>0.109097823266269</v>
      </c>
      <c r="AA13" s="20">
        <v>0.118221435536462</v>
      </c>
      <c r="AB13" s="20">
        <v>7.8247440902956503E-2</v>
      </c>
      <c r="AC13" s="20">
        <v>0.115466595381767</v>
      </c>
      <c r="AD13" s="20">
        <v>0.117855526942571</v>
      </c>
      <c r="AE13" s="20"/>
      <c r="AF13" s="20">
        <v>0.10045877639668301</v>
      </c>
      <c r="AG13" s="20">
        <v>8.7879269119085807E-2</v>
      </c>
      <c r="AH13" s="20">
        <v>3.3372900748965699E-2</v>
      </c>
      <c r="AI13" s="20">
        <v>7.5985166355790806E-2</v>
      </c>
      <c r="AJ13" s="20">
        <v>8.6287412381913994E-2</v>
      </c>
      <c r="AK13" s="20"/>
      <c r="AL13" s="20">
        <v>7.9591992293876104E-2</v>
      </c>
      <c r="AM13" s="20">
        <v>9.2984565264829996E-2</v>
      </c>
      <c r="AN13" s="20">
        <v>4.6783898360689601E-2</v>
      </c>
      <c r="AO13" s="20">
        <v>9.0030923406201405E-2</v>
      </c>
      <c r="AP13" s="20">
        <v>7.7782759292708295E-2</v>
      </c>
      <c r="AQ13" s="20">
        <v>0.23572131188995901</v>
      </c>
      <c r="AR13" s="20"/>
      <c r="AS13" s="20">
        <v>0.144699652764438</v>
      </c>
      <c r="AT13" s="20">
        <v>0.12265380895280199</v>
      </c>
      <c r="AU13" s="20">
        <v>7.2883134257891294E-2</v>
      </c>
      <c r="AV13" s="20">
        <v>7.5673318938850806E-2</v>
      </c>
      <c r="AW13" s="20">
        <v>4.0267695751585002E-2</v>
      </c>
      <c r="AX13" s="20"/>
      <c r="AY13" s="20">
        <v>7.3469011174714799E-2</v>
      </c>
      <c r="AZ13" s="20">
        <v>8.0974978077402796E-2</v>
      </c>
      <c r="BA13" s="20">
        <v>0.11275070849553299</v>
      </c>
      <c r="BB13" s="20">
        <v>9.1317002052211299E-2</v>
      </c>
      <c r="BC13" s="20">
        <v>0.180382157398083</v>
      </c>
      <c r="BD13" s="20"/>
      <c r="BE13" s="20">
        <v>0.106882994050139</v>
      </c>
      <c r="BF13" s="20">
        <v>7.9240606544257394E-2</v>
      </c>
      <c r="BG13" s="20">
        <v>0.109921239097029</v>
      </c>
      <c r="BH13" s="20">
        <v>0.14836886346132</v>
      </c>
      <c r="BI13" s="20">
        <v>0.172674992424767</v>
      </c>
      <c r="BJ13" s="20"/>
      <c r="BK13" s="20">
        <v>6.8294315288711896E-2</v>
      </c>
      <c r="BL13" s="20">
        <v>0.133616763611448</v>
      </c>
      <c r="BM13" s="20">
        <v>0.113357719168853</v>
      </c>
      <c r="BN13" s="20">
        <v>0.101891410250631</v>
      </c>
      <c r="BO13" s="20">
        <v>0.114537770913582</v>
      </c>
      <c r="BP13" s="20"/>
      <c r="BQ13" s="20">
        <v>9.3276472224552806E-2</v>
      </c>
      <c r="BR13" s="20">
        <v>0.112653674398667</v>
      </c>
      <c r="BS13" s="20"/>
      <c r="BT13" s="20">
        <v>7.0799376669065606E-2</v>
      </c>
      <c r="BU13" s="20">
        <v>0.118058236552606</v>
      </c>
      <c r="BV13" s="20"/>
      <c r="BW13" s="20">
        <v>6.7367422071694202E-2</v>
      </c>
      <c r="BX13" s="20">
        <v>0.12079428756210001</v>
      </c>
      <c r="BY13" s="20"/>
      <c r="BZ13" s="20">
        <v>0.109901829862922</v>
      </c>
      <c r="CA13" s="20">
        <v>9.0416794916429094E-2</v>
      </c>
      <c r="CB13" s="20">
        <v>0.168364909998441</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460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0.26609976377856998</v>
      </c>
      <c r="D9" s="14">
        <v>0.291634071734934</v>
      </c>
      <c r="E9" s="14">
        <v>0.24097959981610401</v>
      </c>
      <c r="F9" s="14"/>
      <c r="G9" s="14">
        <v>0.19970004929601501</v>
      </c>
      <c r="H9" s="14">
        <v>0.331724559750396</v>
      </c>
      <c r="I9" s="14">
        <v>0.26310878363010298</v>
      </c>
      <c r="J9" s="14">
        <v>0.24334343544623199</v>
      </c>
      <c r="K9" s="14">
        <v>0.26446740469667601</v>
      </c>
      <c r="L9" s="14">
        <v>0.27853676521968901</v>
      </c>
      <c r="M9" s="14"/>
      <c r="N9" s="14">
        <v>0.33604179299470199</v>
      </c>
      <c r="O9" s="14">
        <v>0.26499724021645499</v>
      </c>
      <c r="P9" s="14">
        <v>0.26216746751041398</v>
      </c>
      <c r="Q9" s="14">
        <v>0.198279650995209</v>
      </c>
      <c r="R9" s="14"/>
      <c r="S9" s="14">
        <v>0.297860436549434</v>
      </c>
      <c r="T9" s="14">
        <v>0.25132055948140197</v>
      </c>
      <c r="U9" s="14">
        <v>0.25980408275482098</v>
      </c>
      <c r="V9" s="14">
        <v>0.25028841553130998</v>
      </c>
      <c r="W9" s="14">
        <v>0.25353728117034102</v>
      </c>
      <c r="X9" s="14">
        <v>0.28961943469811902</v>
      </c>
      <c r="Y9" s="14">
        <v>0.26748328299110302</v>
      </c>
      <c r="Z9" s="14">
        <v>0.28782860461495902</v>
      </c>
      <c r="AA9" s="14">
        <v>0.264995089680507</v>
      </c>
      <c r="AB9" s="14">
        <v>0.255293245496306</v>
      </c>
      <c r="AC9" s="14">
        <v>0.24325762429828801</v>
      </c>
      <c r="AD9" s="14">
        <v>0.246573198587418</v>
      </c>
      <c r="AE9" s="14"/>
      <c r="AF9" s="14">
        <v>0.36063598804510899</v>
      </c>
      <c r="AG9" s="14">
        <v>0.28898521029087498</v>
      </c>
      <c r="AH9" s="14">
        <v>0.202922858441304</v>
      </c>
      <c r="AI9" s="14">
        <v>0.27704487801043298</v>
      </c>
      <c r="AJ9" s="14">
        <v>0.195399315528514</v>
      </c>
      <c r="AK9" s="14"/>
      <c r="AL9" s="14">
        <v>0.30248899160199699</v>
      </c>
      <c r="AM9" s="14">
        <v>0.342408513202208</v>
      </c>
      <c r="AN9" s="14">
        <v>0.23932340574730701</v>
      </c>
      <c r="AO9" s="14">
        <v>0.288217619915975</v>
      </c>
      <c r="AP9" s="14">
        <v>0.20748543350780799</v>
      </c>
      <c r="AQ9" s="14">
        <v>0.244053408201375</v>
      </c>
      <c r="AR9" s="14"/>
      <c r="AS9" s="14">
        <v>0.23369280499839101</v>
      </c>
      <c r="AT9" s="14">
        <v>0.26030020249214197</v>
      </c>
      <c r="AU9" s="14">
        <v>0.282060914929887</v>
      </c>
      <c r="AV9" s="14">
        <v>0.34416037189486498</v>
      </c>
      <c r="AW9" s="14">
        <v>0.46880799520451999</v>
      </c>
      <c r="AX9" s="14"/>
      <c r="AY9" s="14">
        <v>0.36180958982717898</v>
      </c>
      <c r="AZ9" s="14">
        <v>0.24743146748403</v>
      </c>
      <c r="BA9" s="14">
        <v>0.24090808173227099</v>
      </c>
      <c r="BB9" s="14">
        <v>0.24013308245432299</v>
      </c>
      <c r="BC9" s="14">
        <v>0.21979592774175999</v>
      </c>
      <c r="BD9" s="14"/>
      <c r="BE9" s="14">
        <v>0.34588200306039302</v>
      </c>
      <c r="BF9" s="14">
        <v>0.30054983947952801</v>
      </c>
      <c r="BG9" s="14">
        <v>0.23943660501890199</v>
      </c>
      <c r="BH9" s="14">
        <v>0.23170893867719899</v>
      </c>
      <c r="BI9" s="14">
        <v>0.19632869837672101</v>
      </c>
      <c r="BJ9" s="14"/>
      <c r="BK9" s="14">
        <v>0.38032188530599198</v>
      </c>
      <c r="BL9" s="14">
        <v>0.25819560651420598</v>
      </c>
      <c r="BM9" s="14">
        <v>0.228178215428398</v>
      </c>
      <c r="BN9" s="14">
        <v>0.230494903292632</v>
      </c>
      <c r="BO9" s="14">
        <v>0.25120274876089999</v>
      </c>
      <c r="BP9" s="14"/>
      <c r="BQ9" s="14">
        <v>0.32039901573979301</v>
      </c>
      <c r="BR9" s="14">
        <v>0.24345316399092801</v>
      </c>
      <c r="BS9" s="14"/>
      <c r="BT9" s="14">
        <v>0.26598285962990997</v>
      </c>
      <c r="BU9" s="14">
        <v>0.26613568312869201</v>
      </c>
      <c r="BV9" s="14"/>
      <c r="BW9" s="14">
        <v>0.33795582219999498</v>
      </c>
      <c r="BX9" s="14">
        <v>0.24096907305894</v>
      </c>
      <c r="BY9" s="14"/>
      <c r="BZ9" s="14">
        <v>0.23720982713962999</v>
      </c>
      <c r="CA9" s="14">
        <v>0.33650562629006397</v>
      </c>
      <c r="CB9" s="14">
        <v>0.207813434448886</v>
      </c>
    </row>
    <row r="10" spans="2:80" x14ac:dyDescent="0.35">
      <c r="B10" s="15" t="s">
        <v>453</v>
      </c>
      <c r="C10" s="14">
        <v>0.48373914670753998</v>
      </c>
      <c r="D10" s="14">
        <v>0.481567267203595</v>
      </c>
      <c r="E10" s="14">
        <v>0.48634899928190001</v>
      </c>
      <c r="F10" s="14"/>
      <c r="G10" s="14">
        <v>0.462111141684099</v>
      </c>
      <c r="H10" s="14">
        <v>0.41171417573223901</v>
      </c>
      <c r="I10" s="14">
        <v>0.46816382437338</v>
      </c>
      <c r="J10" s="14">
        <v>0.48242635939689699</v>
      </c>
      <c r="K10" s="14">
        <v>0.51746882438488795</v>
      </c>
      <c r="L10" s="14">
        <v>0.54793137467602304</v>
      </c>
      <c r="M10" s="14"/>
      <c r="N10" s="14">
        <v>0.50077303986772803</v>
      </c>
      <c r="O10" s="14">
        <v>0.50737974961202903</v>
      </c>
      <c r="P10" s="14">
        <v>0.44030200376810702</v>
      </c>
      <c r="Q10" s="14">
        <v>0.47657644679828698</v>
      </c>
      <c r="R10" s="14"/>
      <c r="S10" s="14">
        <v>0.44282687983677599</v>
      </c>
      <c r="T10" s="14">
        <v>0.49144166780047299</v>
      </c>
      <c r="U10" s="14">
        <v>0.47537539919448202</v>
      </c>
      <c r="V10" s="14">
        <v>0.51566595548370897</v>
      </c>
      <c r="W10" s="14">
        <v>0.45594359442861099</v>
      </c>
      <c r="X10" s="14">
        <v>0.47019046573400702</v>
      </c>
      <c r="Y10" s="14">
        <v>0.46347444278606598</v>
      </c>
      <c r="Z10" s="14">
        <v>0.492225310391811</v>
      </c>
      <c r="AA10" s="14">
        <v>0.46322181379253202</v>
      </c>
      <c r="AB10" s="14">
        <v>0.52265082810507901</v>
      </c>
      <c r="AC10" s="14">
        <v>0.57094939525616795</v>
      </c>
      <c r="AD10" s="14">
        <v>0.52984947571929897</v>
      </c>
      <c r="AE10" s="14"/>
      <c r="AF10" s="14">
        <v>0.45582049073566799</v>
      </c>
      <c r="AG10" s="14">
        <v>0.48322353126504097</v>
      </c>
      <c r="AH10" s="14">
        <v>0.61119301427293204</v>
      </c>
      <c r="AI10" s="14">
        <v>0.44076074947935501</v>
      </c>
      <c r="AJ10" s="14">
        <v>0.500929712906653</v>
      </c>
      <c r="AK10" s="14"/>
      <c r="AL10" s="14">
        <v>0.50743572659345304</v>
      </c>
      <c r="AM10" s="14">
        <v>0.45769516571220498</v>
      </c>
      <c r="AN10" s="14">
        <v>0.60167529751752502</v>
      </c>
      <c r="AO10" s="14">
        <v>0.45858623015845301</v>
      </c>
      <c r="AP10" s="14">
        <v>0.491614372603565</v>
      </c>
      <c r="AQ10" s="14">
        <v>0.43675745457601101</v>
      </c>
      <c r="AR10" s="14"/>
      <c r="AS10" s="14">
        <v>0.48275967580092699</v>
      </c>
      <c r="AT10" s="14">
        <v>0.46306867552752901</v>
      </c>
      <c r="AU10" s="14">
        <v>0.50504964927524498</v>
      </c>
      <c r="AV10" s="14">
        <v>0.47143601287181303</v>
      </c>
      <c r="AW10" s="14">
        <v>0.38071632859814403</v>
      </c>
      <c r="AX10" s="14"/>
      <c r="AY10" s="14">
        <v>0.49066799316423299</v>
      </c>
      <c r="AZ10" s="14">
        <v>0.51558501567177994</v>
      </c>
      <c r="BA10" s="14">
        <v>0.49598322387690902</v>
      </c>
      <c r="BB10" s="14">
        <v>0.48383752558105397</v>
      </c>
      <c r="BC10" s="14">
        <v>0.43183762377745299</v>
      </c>
      <c r="BD10" s="14"/>
      <c r="BE10" s="14">
        <v>0.38846343939573802</v>
      </c>
      <c r="BF10" s="14">
        <v>0.50377678341349097</v>
      </c>
      <c r="BG10" s="14">
        <v>0.506545299011124</v>
      </c>
      <c r="BH10" s="14">
        <v>0.44024792867270401</v>
      </c>
      <c r="BI10" s="14">
        <v>0.41793224365315002</v>
      </c>
      <c r="BJ10" s="14"/>
      <c r="BK10" s="14">
        <v>0.46479155097599201</v>
      </c>
      <c r="BL10" s="14">
        <v>0.51370556697826197</v>
      </c>
      <c r="BM10" s="14">
        <v>0.501750858626962</v>
      </c>
      <c r="BN10" s="14">
        <v>0.52508373731099101</v>
      </c>
      <c r="BO10" s="14">
        <v>0.422151399375431</v>
      </c>
      <c r="BP10" s="14"/>
      <c r="BQ10" s="14">
        <v>0.446770664510593</v>
      </c>
      <c r="BR10" s="14">
        <v>0.49915759891142603</v>
      </c>
      <c r="BS10" s="14"/>
      <c r="BT10" s="14">
        <v>0.49051449371137101</v>
      </c>
      <c r="BU10" s="14">
        <v>0.48165738943877201</v>
      </c>
      <c r="BV10" s="14"/>
      <c r="BW10" s="14">
        <v>0.490606043060615</v>
      </c>
      <c r="BX10" s="14">
        <v>0.48133754199606599</v>
      </c>
      <c r="BY10" s="14"/>
      <c r="BZ10" s="14">
        <v>0.48037846075421098</v>
      </c>
      <c r="CA10" s="14">
        <v>0.48419995750282602</v>
      </c>
      <c r="CB10" s="14">
        <v>0.52284718334846803</v>
      </c>
    </row>
    <row r="11" spans="2:80" x14ac:dyDescent="0.35">
      <c r="B11" s="15" t="s">
        <v>454</v>
      </c>
      <c r="C11" s="14">
        <v>0.14283065856330601</v>
      </c>
      <c r="D11" s="14">
        <v>0.14251792801456201</v>
      </c>
      <c r="E11" s="14">
        <v>0.14369591456056499</v>
      </c>
      <c r="F11" s="14"/>
      <c r="G11" s="14">
        <v>0.212999056001342</v>
      </c>
      <c r="H11" s="14">
        <v>0.143966043152219</v>
      </c>
      <c r="I11" s="14">
        <v>0.16559310067649</v>
      </c>
      <c r="J11" s="14">
        <v>0.15114927351088001</v>
      </c>
      <c r="K11" s="14">
        <v>0.121196776036586</v>
      </c>
      <c r="L11" s="14">
        <v>8.4676725612611095E-2</v>
      </c>
      <c r="M11" s="14"/>
      <c r="N11" s="14">
        <v>9.7279686551650799E-2</v>
      </c>
      <c r="O11" s="14">
        <v>0.130016362006836</v>
      </c>
      <c r="P11" s="14">
        <v>0.18174991621152201</v>
      </c>
      <c r="Q11" s="14">
        <v>0.17136135972219399</v>
      </c>
      <c r="R11" s="14"/>
      <c r="S11" s="14">
        <v>0.15831154133234401</v>
      </c>
      <c r="T11" s="14">
        <v>0.13238976660198401</v>
      </c>
      <c r="U11" s="14">
        <v>0.138957793804976</v>
      </c>
      <c r="V11" s="14">
        <v>0.12151770117989</v>
      </c>
      <c r="W11" s="14">
        <v>0.18882976208576699</v>
      </c>
      <c r="X11" s="14">
        <v>0.141391767347368</v>
      </c>
      <c r="Y11" s="14">
        <v>0.16067664911124599</v>
      </c>
      <c r="Z11" s="14">
        <v>0.116942266502526</v>
      </c>
      <c r="AA11" s="14">
        <v>0.15829772939096801</v>
      </c>
      <c r="AB11" s="14">
        <v>0.12661453981535301</v>
      </c>
      <c r="AC11" s="14">
        <v>9.52513351169363E-2</v>
      </c>
      <c r="AD11" s="14">
        <v>0.144710669589529</v>
      </c>
      <c r="AE11" s="14"/>
      <c r="AF11" s="14">
        <v>0.100775148867373</v>
      </c>
      <c r="AG11" s="14">
        <v>0.123137460322467</v>
      </c>
      <c r="AH11" s="14">
        <v>0.12604489380737399</v>
      </c>
      <c r="AI11" s="14">
        <v>0.194197373849059</v>
      </c>
      <c r="AJ11" s="14">
        <v>0.207122871480587</v>
      </c>
      <c r="AK11" s="14"/>
      <c r="AL11" s="14">
        <v>0.107611214073667</v>
      </c>
      <c r="AM11" s="14">
        <v>0.124159379592915</v>
      </c>
      <c r="AN11" s="14">
        <v>0.114906548601293</v>
      </c>
      <c r="AO11" s="14">
        <v>0.16300379193796299</v>
      </c>
      <c r="AP11" s="14">
        <v>0.18883337072953399</v>
      </c>
      <c r="AQ11" s="14">
        <v>0.117069360430896</v>
      </c>
      <c r="AR11" s="14"/>
      <c r="AS11" s="14">
        <v>0.15070349427840701</v>
      </c>
      <c r="AT11" s="14">
        <v>0.16901035705242401</v>
      </c>
      <c r="AU11" s="14">
        <v>0.126269905514618</v>
      </c>
      <c r="AV11" s="14">
        <v>0.10332825589495399</v>
      </c>
      <c r="AW11" s="14">
        <v>0.12965305692478701</v>
      </c>
      <c r="AX11" s="14"/>
      <c r="AY11" s="14">
        <v>8.3332903794294894E-2</v>
      </c>
      <c r="AZ11" s="14">
        <v>0.15335389561566401</v>
      </c>
      <c r="BA11" s="14">
        <v>0.15030187371860601</v>
      </c>
      <c r="BB11" s="14">
        <v>0.17272093711626599</v>
      </c>
      <c r="BC11" s="14">
        <v>0.17309931492347899</v>
      </c>
      <c r="BD11" s="14"/>
      <c r="BE11" s="14">
        <v>0.15895390428284101</v>
      </c>
      <c r="BF11" s="14">
        <v>0.11849929529813701</v>
      </c>
      <c r="BG11" s="14">
        <v>0.14580545883704099</v>
      </c>
      <c r="BH11" s="14">
        <v>0.16543030528644401</v>
      </c>
      <c r="BI11" s="14">
        <v>0.22305730051301201</v>
      </c>
      <c r="BJ11" s="14"/>
      <c r="BK11" s="14">
        <v>9.8835044372204098E-2</v>
      </c>
      <c r="BL11" s="14">
        <v>0.104946515252945</v>
      </c>
      <c r="BM11" s="14">
        <v>0.15470531887464101</v>
      </c>
      <c r="BN11" s="14">
        <v>0.14920126446344401</v>
      </c>
      <c r="BO11" s="14">
        <v>0.188510982947901</v>
      </c>
      <c r="BP11" s="14"/>
      <c r="BQ11" s="14">
        <v>0.14718157327381701</v>
      </c>
      <c r="BR11" s="14">
        <v>0.141016021701835</v>
      </c>
      <c r="BS11" s="14"/>
      <c r="BT11" s="14">
        <v>0.154502926024526</v>
      </c>
      <c r="BU11" s="14">
        <v>0.139244299426767</v>
      </c>
      <c r="BV11" s="14"/>
      <c r="BW11" s="14">
        <v>0.10779198798110699</v>
      </c>
      <c r="BX11" s="14">
        <v>0.15508496269538</v>
      </c>
      <c r="BY11" s="14"/>
      <c r="BZ11" s="14">
        <v>0.16560347680048701</v>
      </c>
      <c r="CA11" s="14">
        <v>9.5610514370057006E-2</v>
      </c>
      <c r="CB11" s="14">
        <v>0.13962922451679999</v>
      </c>
    </row>
    <row r="12" spans="2:80" x14ac:dyDescent="0.35">
      <c r="B12" s="15" t="s">
        <v>455</v>
      </c>
      <c r="C12" s="14">
        <v>2.74538115436627E-2</v>
      </c>
      <c r="D12" s="14">
        <v>2.5259687928884E-2</v>
      </c>
      <c r="E12" s="14">
        <v>2.96998003414609E-2</v>
      </c>
      <c r="F12" s="14"/>
      <c r="G12" s="14">
        <v>5.2006170294552498E-2</v>
      </c>
      <c r="H12" s="14">
        <v>2.8623246501827699E-2</v>
      </c>
      <c r="I12" s="14">
        <v>2.5405969973150502E-2</v>
      </c>
      <c r="J12" s="14">
        <v>2.20015404538654E-2</v>
      </c>
      <c r="K12" s="14">
        <v>3.06552261581493E-2</v>
      </c>
      <c r="L12" s="14">
        <v>1.41705295120827E-2</v>
      </c>
      <c r="M12" s="14"/>
      <c r="N12" s="14">
        <v>1.3851050001450101E-2</v>
      </c>
      <c r="O12" s="14">
        <v>1.9084587504617501E-2</v>
      </c>
      <c r="P12" s="14">
        <v>3.8801848395158101E-2</v>
      </c>
      <c r="Q12" s="14">
        <v>4.1208530608472099E-2</v>
      </c>
      <c r="R12" s="14"/>
      <c r="S12" s="14">
        <v>3.6785214987446101E-2</v>
      </c>
      <c r="T12" s="14">
        <v>2.9810988122036901E-2</v>
      </c>
      <c r="U12" s="14">
        <v>3.0789504415238499E-2</v>
      </c>
      <c r="V12" s="14">
        <v>2.5881417690204599E-2</v>
      </c>
      <c r="W12" s="14">
        <v>4.0900140155280998E-2</v>
      </c>
      <c r="X12" s="14">
        <v>1.72612800178676E-2</v>
      </c>
      <c r="Y12" s="14">
        <v>3.5060098045996503E-2</v>
      </c>
      <c r="Z12" s="14">
        <v>3.1774147037800599E-2</v>
      </c>
      <c r="AA12" s="14">
        <v>1.4255875262150801E-2</v>
      </c>
      <c r="AB12" s="14">
        <v>2.14537504148271E-2</v>
      </c>
      <c r="AC12" s="14">
        <v>3.2889928038194703E-2</v>
      </c>
      <c r="AD12" s="14">
        <v>0</v>
      </c>
      <c r="AE12" s="14"/>
      <c r="AF12" s="14">
        <v>1.48697617554466E-2</v>
      </c>
      <c r="AG12" s="14">
        <v>2.4924373194305599E-2</v>
      </c>
      <c r="AH12" s="14">
        <v>2.48044605450497E-2</v>
      </c>
      <c r="AI12" s="14">
        <v>3.9226797704077901E-2</v>
      </c>
      <c r="AJ12" s="14">
        <v>3.0716624863503E-2</v>
      </c>
      <c r="AK12" s="14"/>
      <c r="AL12" s="14">
        <v>2.9705612647169401E-2</v>
      </c>
      <c r="AM12" s="14">
        <v>1.71781576418077E-2</v>
      </c>
      <c r="AN12" s="14">
        <v>8.5132025619011707E-3</v>
      </c>
      <c r="AO12" s="14">
        <v>3.29122951960601E-2</v>
      </c>
      <c r="AP12" s="14">
        <v>3.0051774824578499E-2</v>
      </c>
      <c r="AQ12" s="14">
        <v>1.61457461677952E-2</v>
      </c>
      <c r="AR12" s="14"/>
      <c r="AS12" s="14">
        <v>2.90459294657728E-2</v>
      </c>
      <c r="AT12" s="14">
        <v>2.3655966599289899E-2</v>
      </c>
      <c r="AU12" s="14">
        <v>2.85332389154479E-2</v>
      </c>
      <c r="AV12" s="14">
        <v>1.8933945441383299E-2</v>
      </c>
      <c r="AW12" s="14">
        <v>0</v>
      </c>
      <c r="AX12" s="14"/>
      <c r="AY12" s="14">
        <v>1.5526094877565001E-2</v>
      </c>
      <c r="AZ12" s="14">
        <v>2.4296819606154499E-2</v>
      </c>
      <c r="BA12" s="14">
        <v>2.7818220690063199E-2</v>
      </c>
      <c r="BB12" s="14">
        <v>3.6793799401321998E-2</v>
      </c>
      <c r="BC12" s="14">
        <v>3.8569871919330402E-2</v>
      </c>
      <c r="BD12" s="14"/>
      <c r="BE12" s="14">
        <v>2.1441404747976199E-2</v>
      </c>
      <c r="BF12" s="14">
        <v>2.2273519673076E-2</v>
      </c>
      <c r="BG12" s="14">
        <v>2.07232572665377E-2</v>
      </c>
      <c r="BH12" s="14">
        <v>4.6847864224558299E-2</v>
      </c>
      <c r="BI12" s="14">
        <v>6.6116801468584299E-2</v>
      </c>
      <c r="BJ12" s="14"/>
      <c r="BK12" s="14">
        <v>1.53929000372868E-2</v>
      </c>
      <c r="BL12" s="14">
        <v>1.6483096579498601E-2</v>
      </c>
      <c r="BM12" s="14">
        <v>2.1241090519728199E-2</v>
      </c>
      <c r="BN12" s="14">
        <v>3.1354526367988703E-2</v>
      </c>
      <c r="BO12" s="14">
        <v>4.7858254880764603E-2</v>
      </c>
      <c r="BP12" s="14"/>
      <c r="BQ12" s="14">
        <v>2.5873714869330999E-2</v>
      </c>
      <c r="BR12" s="14">
        <v>2.8112822777094201E-2</v>
      </c>
      <c r="BS12" s="14"/>
      <c r="BT12" s="14">
        <v>1.99033268209481E-2</v>
      </c>
      <c r="BU12" s="14">
        <v>2.9773733526308199E-2</v>
      </c>
      <c r="BV12" s="14"/>
      <c r="BW12" s="14">
        <v>1.61527839880596E-2</v>
      </c>
      <c r="BX12" s="14">
        <v>3.1406194050482797E-2</v>
      </c>
      <c r="BY12" s="14"/>
      <c r="BZ12" s="14">
        <v>3.3863229259156198E-2</v>
      </c>
      <c r="CA12" s="14">
        <v>1.7449136745366901E-2</v>
      </c>
      <c r="CB12" s="14">
        <v>7.0472858529434298E-3</v>
      </c>
    </row>
    <row r="13" spans="2:80" x14ac:dyDescent="0.35">
      <c r="B13" s="15" t="s">
        <v>167</v>
      </c>
      <c r="C13" s="20">
        <v>7.9876619406921007E-2</v>
      </c>
      <c r="D13" s="20">
        <v>5.9021045118025001E-2</v>
      </c>
      <c r="E13" s="20">
        <v>9.9275685999970595E-2</v>
      </c>
      <c r="F13" s="20"/>
      <c r="G13" s="20">
        <v>7.3183582723991794E-2</v>
      </c>
      <c r="H13" s="20">
        <v>8.3971974863318102E-2</v>
      </c>
      <c r="I13" s="20">
        <v>7.7728321346875406E-2</v>
      </c>
      <c r="J13" s="20">
        <v>0.101079391192126</v>
      </c>
      <c r="K13" s="20">
        <v>6.6211768723700604E-2</v>
      </c>
      <c r="L13" s="20">
        <v>7.4684604979593797E-2</v>
      </c>
      <c r="M13" s="20"/>
      <c r="N13" s="20">
        <v>5.2054430584469201E-2</v>
      </c>
      <c r="O13" s="20">
        <v>7.8522060660061899E-2</v>
      </c>
      <c r="P13" s="20">
        <v>7.6978764114798703E-2</v>
      </c>
      <c r="Q13" s="20">
        <v>0.112574011875837</v>
      </c>
      <c r="R13" s="20"/>
      <c r="S13" s="20">
        <v>6.4215927293999803E-2</v>
      </c>
      <c r="T13" s="20">
        <v>9.50370179941043E-2</v>
      </c>
      <c r="U13" s="20">
        <v>9.5073219830482697E-2</v>
      </c>
      <c r="V13" s="20">
        <v>8.6646510114886402E-2</v>
      </c>
      <c r="W13" s="20">
        <v>6.0789222160001301E-2</v>
      </c>
      <c r="X13" s="20">
        <v>8.1537052202638405E-2</v>
      </c>
      <c r="Y13" s="20">
        <v>7.3305527065588599E-2</v>
      </c>
      <c r="Z13" s="20">
        <v>7.1229671452903695E-2</v>
      </c>
      <c r="AA13" s="20">
        <v>9.9229491873842807E-2</v>
      </c>
      <c r="AB13" s="20">
        <v>7.3987636168435497E-2</v>
      </c>
      <c r="AC13" s="20">
        <v>5.76517172904129E-2</v>
      </c>
      <c r="AD13" s="20">
        <v>7.8866656103753194E-2</v>
      </c>
      <c r="AE13" s="20"/>
      <c r="AF13" s="20">
        <v>6.78986105964033E-2</v>
      </c>
      <c r="AG13" s="20">
        <v>7.9729424927311707E-2</v>
      </c>
      <c r="AH13" s="20">
        <v>3.5034772933340702E-2</v>
      </c>
      <c r="AI13" s="20">
        <v>4.8770200957074697E-2</v>
      </c>
      <c r="AJ13" s="20">
        <v>6.5831475220743299E-2</v>
      </c>
      <c r="AK13" s="20"/>
      <c r="AL13" s="20">
        <v>5.2758455083713601E-2</v>
      </c>
      <c r="AM13" s="20">
        <v>5.8558783850864903E-2</v>
      </c>
      <c r="AN13" s="20">
        <v>3.5581545571974398E-2</v>
      </c>
      <c r="AO13" s="20">
        <v>5.7280062791550103E-2</v>
      </c>
      <c r="AP13" s="20">
        <v>8.2015048334514604E-2</v>
      </c>
      <c r="AQ13" s="20">
        <v>0.18597403062392301</v>
      </c>
      <c r="AR13" s="20"/>
      <c r="AS13" s="20">
        <v>0.103798095456503</v>
      </c>
      <c r="AT13" s="20">
        <v>8.3964798328615406E-2</v>
      </c>
      <c r="AU13" s="20">
        <v>5.8086291364802402E-2</v>
      </c>
      <c r="AV13" s="20">
        <v>6.2141413896985402E-2</v>
      </c>
      <c r="AW13" s="20">
        <v>2.0822619272549001E-2</v>
      </c>
      <c r="AX13" s="20"/>
      <c r="AY13" s="20">
        <v>4.8663418336728E-2</v>
      </c>
      <c r="AZ13" s="20">
        <v>5.9332801622372401E-2</v>
      </c>
      <c r="BA13" s="20">
        <v>8.4988599982150803E-2</v>
      </c>
      <c r="BB13" s="20">
        <v>6.6514655447035095E-2</v>
      </c>
      <c r="BC13" s="20">
        <v>0.13669726163797699</v>
      </c>
      <c r="BD13" s="20"/>
      <c r="BE13" s="20">
        <v>8.5259248513052499E-2</v>
      </c>
      <c r="BF13" s="20">
        <v>5.4900562135768001E-2</v>
      </c>
      <c r="BG13" s="20">
        <v>8.7489379866394199E-2</v>
      </c>
      <c r="BH13" s="20">
        <v>0.115764963139094</v>
      </c>
      <c r="BI13" s="20">
        <v>9.6564955988533097E-2</v>
      </c>
      <c r="BJ13" s="20"/>
      <c r="BK13" s="20">
        <v>4.0658619308524699E-2</v>
      </c>
      <c r="BL13" s="20">
        <v>0.10666921467509</v>
      </c>
      <c r="BM13" s="20">
        <v>9.4124516550270598E-2</v>
      </c>
      <c r="BN13" s="20">
        <v>6.3865568564944103E-2</v>
      </c>
      <c r="BO13" s="20">
        <v>9.0276614035003894E-2</v>
      </c>
      <c r="BP13" s="20"/>
      <c r="BQ13" s="20">
        <v>5.9775031606465301E-2</v>
      </c>
      <c r="BR13" s="20">
        <v>8.8260392618717307E-2</v>
      </c>
      <c r="BS13" s="20"/>
      <c r="BT13" s="20">
        <v>6.9096393813245102E-2</v>
      </c>
      <c r="BU13" s="20">
        <v>8.3188894479461595E-2</v>
      </c>
      <c r="BV13" s="20"/>
      <c r="BW13" s="20">
        <v>4.7493362770223903E-2</v>
      </c>
      <c r="BX13" s="20">
        <v>9.1202228199131E-2</v>
      </c>
      <c r="BY13" s="20"/>
      <c r="BZ13" s="20">
        <v>8.2945006046515501E-2</v>
      </c>
      <c r="CA13" s="20">
        <v>6.6234765091686201E-2</v>
      </c>
      <c r="CB13" s="20">
        <v>0.122662871832903</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461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0.47353478572544699</v>
      </c>
      <c r="D9" s="14">
        <v>0.51687002156442496</v>
      </c>
      <c r="E9" s="14">
        <v>0.43177647767774402</v>
      </c>
      <c r="F9" s="14"/>
      <c r="G9" s="14">
        <v>0.34270705753578401</v>
      </c>
      <c r="H9" s="14">
        <v>0.40644569884203902</v>
      </c>
      <c r="I9" s="14">
        <v>0.41527113982882502</v>
      </c>
      <c r="J9" s="14">
        <v>0.54481193436492303</v>
      </c>
      <c r="K9" s="14">
        <v>0.51684246761532804</v>
      </c>
      <c r="L9" s="14">
        <v>0.57545497067928497</v>
      </c>
      <c r="M9" s="14"/>
      <c r="N9" s="14">
        <v>0.477552393283669</v>
      </c>
      <c r="O9" s="14">
        <v>0.52412279852302801</v>
      </c>
      <c r="P9" s="14">
        <v>0.45065955769646499</v>
      </c>
      <c r="Q9" s="14">
        <v>0.43798651619510398</v>
      </c>
      <c r="R9" s="14"/>
      <c r="S9" s="14">
        <v>0.44845991513099498</v>
      </c>
      <c r="T9" s="14">
        <v>0.52236616607647601</v>
      </c>
      <c r="U9" s="14">
        <v>0.45369216084432101</v>
      </c>
      <c r="V9" s="14">
        <v>0.45813570839310602</v>
      </c>
      <c r="W9" s="14">
        <v>0.45992969159568903</v>
      </c>
      <c r="X9" s="14">
        <v>0.449125785570471</v>
      </c>
      <c r="Y9" s="14">
        <v>0.44139401539089601</v>
      </c>
      <c r="Z9" s="14">
        <v>0.42857265366184699</v>
      </c>
      <c r="AA9" s="14">
        <v>0.49819089688578799</v>
      </c>
      <c r="AB9" s="14">
        <v>0.51054752927381797</v>
      </c>
      <c r="AC9" s="14">
        <v>0.477972226550677</v>
      </c>
      <c r="AD9" s="14">
        <v>0.51998062046208304</v>
      </c>
      <c r="AE9" s="14"/>
      <c r="AF9" s="14">
        <v>0.51772648652035802</v>
      </c>
      <c r="AG9" s="14">
        <v>0.469495171500937</v>
      </c>
      <c r="AH9" s="14">
        <v>0.46806803711953199</v>
      </c>
      <c r="AI9" s="14">
        <v>0.46892960135176298</v>
      </c>
      <c r="AJ9" s="14">
        <v>0.543968138004851</v>
      </c>
      <c r="AK9" s="14"/>
      <c r="AL9" s="14">
        <v>0.45790139118461198</v>
      </c>
      <c r="AM9" s="14">
        <v>0.49752806625186902</v>
      </c>
      <c r="AN9" s="14">
        <v>0.52270894131752199</v>
      </c>
      <c r="AO9" s="14">
        <v>0.45134189409847703</v>
      </c>
      <c r="AP9" s="14">
        <v>0.50573980621599401</v>
      </c>
      <c r="AQ9" s="14">
        <v>0.44764860182565802</v>
      </c>
      <c r="AR9" s="14"/>
      <c r="AS9" s="14">
        <v>0.44378093009504799</v>
      </c>
      <c r="AT9" s="14">
        <v>0.46655682161865197</v>
      </c>
      <c r="AU9" s="14">
        <v>0.50201904295543198</v>
      </c>
      <c r="AV9" s="14">
        <v>0.48970287644575999</v>
      </c>
      <c r="AW9" s="14">
        <v>0.49572976017301601</v>
      </c>
      <c r="AX9" s="14"/>
      <c r="AY9" s="14">
        <v>0.60008160644485997</v>
      </c>
      <c r="AZ9" s="14">
        <v>0.44205685500549202</v>
      </c>
      <c r="BA9" s="14">
        <v>0.40012320442632299</v>
      </c>
      <c r="BB9" s="14">
        <v>0.42732089809698798</v>
      </c>
      <c r="BC9" s="14">
        <v>0.48170531314561399</v>
      </c>
      <c r="BD9" s="14"/>
      <c r="BE9" s="14">
        <v>0.53583841835373003</v>
      </c>
      <c r="BF9" s="14">
        <v>0.48535988004503</v>
      </c>
      <c r="BG9" s="14">
        <v>0.45009087042295998</v>
      </c>
      <c r="BH9" s="14">
        <v>0.46961101211367801</v>
      </c>
      <c r="BI9" s="14">
        <v>0.487620794538554</v>
      </c>
      <c r="BJ9" s="14"/>
      <c r="BK9" s="14">
        <v>0.43516639148904701</v>
      </c>
      <c r="BL9" s="14">
        <v>0.41102552947559001</v>
      </c>
      <c r="BM9" s="14">
        <v>0.46128810397896403</v>
      </c>
      <c r="BN9" s="14">
        <v>0.50797638230616304</v>
      </c>
      <c r="BO9" s="14">
        <v>0.53318365425107495</v>
      </c>
      <c r="BP9" s="14"/>
      <c r="BQ9" s="14">
        <v>0.45371437357386002</v>
      </c>
      <c r="BR9" s="14">
        <v>0.48180128895358898</v>
      </c>
      <c r="BS9" s="14"/>
      <c r="BT9" s="14">
        <v>0.51950809743896398</v>
      </c>
      <c r="BU9" s="14">
        <v>0.459409269235315</v>
      </c>
      <c r="BV9" s="14"/>
      <c r="BW9" s="14">
        <v>0.47740387651868799</v>
      </c>
      <c r="BX9" s="14">
        <v>0.47218162321936002</v>
      </c>
      <c r="BY9" s="14"/>
      <c r="BZ9" s="14">
        <v>0.501779924313423</v>
      </c>
      <c r="CA9" s="14">
        <v>0.43469331793313498</v>
      </c>
      <c r="CB9" s="14">
        <v>0.35245401716473201</v>
      </c>
    </row>
    <row r="10" spans="2:80" x14ac:dyDescent="0.35">
      <c r="B10" s="15" t="s">
        <v>453</v>
      </c>
      <c r="C10" s="14">
        <v>0.29528980643308</v>
      </c>
      <c r="D10" s="14">
        <v>0.28734330646606598</v>
      </c>
      <c r="E10" s="14">
        <v>0.30353508872627999</v>
      </c>
      <c r="F10" s="14"/>
      <c r="G10" s="14">
        <v>0.31906280588201802</v>
      </c>
      <c r="H10" s="14">
        <v>0.31287301235342202</v>
      </c>
      <c r="I10" s="14">
        <v>0.30461703009966401</v>
      </c>
      <c r="J10" s="14">
        <v>0.248829344998932</v>
      </c>
      <c r="K10" s="14">
        <v>0.31077575204077201</v>
      </c>
      <c r="L10" s="14">
        <v>0.28490714670505202</v>
      </c>
      <c r="M10" s="14"/>
      <c r="N10" s="14">
        <v>0.34407280949812602</v>
      </c>
      <c r="O10" s="14">
        <v>0.27708912158473298</v>
      </c>
      <c r="P10" s="14">
        <v>0.29850748656682202</v>
      </c>
      <c r="Q10" s="14">
        <v>0.25843835482322097</v>
      </c>
      <c r="R10" s="14"/>
      <c r="S10" s="14">
        <v>0.29148664217710102</v>
      </c>
      <c r="T10" s="14">
        <v>0.27103047739698</v>
      </c>
      <c r="U10" s="14">
        <v>0.306910431271677</v>
      </c>
      <c r="V10" s="14">
        <v>0.31420041262424597</v>
      </c>
      <c r="W10" s="14">
        <v>0.295394105233652</v>
      </c>
      <c r="X10" s="14">
        <v>0.29193245814449797</v>
      </c>
      <c r="Y10" s="14">
        <v>0.28385338044631803</v>
      </c>
      <c r="Z10" s="14">
        <v>0.34438526490375199</v>
      </c>
      <c r="AA10" s="14">
        <v>0.29801851704763899</v>
      </c>
      <c r="AB10" s="14">
        <v>0.29284268205193897</v>
      </c>
      <c r="AC10" s="14">
        <v>0.33734430677049299</v>
      </c>
      <c r="AD10" s="14">
        <v>0.23282946911997099</v>
      </c>
      <c r="AE10" s="14"/>
      <c r="AF10" s="14">
        <v>0.28679942071227099</v>
      </c>
      <c r="AG10" s="14">
        <v>0.30487683331514498</v>
      </c>
      <c r="AH10" s="14">
        <v>0.36548921440374399</v>
      </c>
      <c r="AI10" s="14">
        <v>0.32688805620274602</v>
      </c>
      <c r="AJ10" s="14">
        <v>0.24031620164116399</v>
      </c>
      <c r="AK10" s="14"/>
      <c r="AL10" s="14">
        <v>0.329911218669872</v>
      </c>
      <c r="AM10" s="14">
        <v>0.30194557060294103</v>
      </c>
      <c r="AN10" s="14">
        <v>0.25200707168810699</v>
      </c>
      <c r="AO10" s="14">
        <v>0.32478664200782298</v>
      </c>
      <c r="AP10" s="14">
        <v>0.26389963676792699</v>
      </c>
      <c r="AQ10" s="14">
        <v>0.28862277556080801</v>
      </c>
      <c r="AR10" s="14"/>
      <c r="AS10" s="14">
        <v>0.27893528303563198</v>
      </c>
      <c r="AT10" s="14">
        <v>0.28248667672431199</v>
      </c>
      <c r="AU10" s="14">
        <v>0.32551190334406999</v>
      </c>
      <c r="AV10" s="14">
        <v>0.327656080624114</v>
      </c>
      <c r="AW10" s="14">
        <v>0.29356087533219</v>
      </c>
      <c r="AX10" s="14"/>
      <c r="AY10" s="14">
        <v>0.27145790263145497</v>
      </c>
      <c r="AZ10" s="14">
        <v>0.36872272736079897</v>
      </c>
      <c r="BA10" s="14">
        <v>0.31100718200305899</v>
      </c>
      <c r="BB10" s="14">
        <v>0.31924620489343403</v>
      </c>
      <c r="BC10" s="14">
        <v>0.179712290038789</v>
      </c>
      <c r="BD10" s="14"/>
      <c r="BE10" s="14">
        <v>0.25073472542150499</v>
      </c>
      <c r="BF10" s="14">
        <v>0.33337764067616299</v>
      </c>
      <c r="BG10" s="14">
        <v>0.303143213086008</v>
      </c>
      <c r="BH10" s="14">
        <v>0.221355109074378</v>
      </c>
      <c r="BI10" s="14">
        <v>0.231948742399813</v>
      </c>
      <c r="BJ10" s="14"/>
      <c r="BK10" s="14">
        <v>0.37282327645293301</v>
      </c>
      <c r="BL10" s="14">
        <v>0.31789415320642</v>
      </c>
      <c r="BM10" s="14">
        <v>0.29254396627775098</v>
      </c>
      <c r="BN10" s="14">
        <v>0.27196997378444798</v>
      </c>
      <c r="BO10" s="14">
        <v>0.242703747537173</v>
      </c>
      <c r="BP10" s="14"/>
      <c r="BQ10" s="14">
        <v>0.31806123664665698</v>
      </c>
      <c r="BR10" s="14">
        <v>0.28579252151638601</v>
      </c>
      <c r="BS10" s="14"/>
      <c r="BT10" s="14">
        <v>0.28187373451334102</v>
      </c>
      <c r="BU10" s="14">
        <v>0.29941195770023299</v>
      </c>
      <c r="BV10" s="14"/>
      <c r="BW10" s="14">
        <v>0.32881931608961801</v>
      </c>
      <c r="BX10" s="14">
        <v>0.28356331105230798</v>
      </c>
      <c r="BY10" s="14"/>
      <c r="BZ10" s="14">
        <v>0.26772145510995599</v>
      </c>
      <c r="CA10" s="14">
        <v>0.341430137195743</v>
      </c>
      <c r="CB10" s="14">
        <v>0.36461110268969399</v>
      </c>
    </row>
    <row r="11" spans="2:80" x14ac:dyDescent="0.35">
      <c r="B11" s="15" t="s">
        <v>454</v>
      </c>
      <c r="C11" s="14">
        <v>9.6776822358693296E-2</v>
      </c>
      <c r="D11" s="14">
        <v>9.3992939492889199E-2</v>
      </c>
      <c r="E11" s="14">
        <v>9.9869587334584994E-2</v>
      </c>
      <c r="F11" s="14"/>
      <c r="G11" s="14">
        <v>0.16045501855088401</v>
      </c>
      <c r="H11" s="14">
        <v>0.119931327098388</v>
      </c>
      <c r="I11" s="14">
        <v>0.13220324140581599</v>
      </c>
      <c r="J11" s="14">
        <v>7.9489172983811904E-2</v>
      </c>
      <c r="K11" s="14">
        <v>6.5028364153232002E-2</v>
      </c>
      <c r="L11" s="14">
        <v>4.2215886834787303E-2</v>
      </c>
      <c r="M11" s="14"/>
      <c r="N11" s="14">
        <v>8.0732813170712805E-2</v>
      </c>
      <c r="O11" s="14">
        <v>8.7659895682941594E-2</v>
      </c>
      <c r="P11" s="14">
        <v>0.112695384434291</v>
      </c>
      <c r="Q11" s="14">
        <v>0.110756295498084</v>
      </c>
      <c r="R11" s="14"/>
      <c r="S11" s="14">
        <v>0.12635722433466301</v>
      </c>
      <c r="T11" s="14">
        <v>0.10059112263542</v>
      </c>
      <c r="U11" s="14">
        <v>0.110948046915714</v>
      </c>
      <c r="V11" s="14">
        <v>7.0865819971858396E-2</v>
      </c>
      <c r="W11" s="14">
        <v>0.109545466143554</v>
      </c>
      <c r="X11" s="14">
        <v>0.115204653906968</v>
      </c>
      <c r="Y11" s="14">
        <v>0.10805401441825099</v>
      </c>
      <c r="Z11" s="14">
        <v>7.9169665177280704E-2</v>
      </c>
      <c r="AA11" s="14">
        <v>6.5735699689248403E-2</v>
      </c>
      <c r="AB11" s="14">
        <v>8.6320631555636698E-2</v>
      </c>
      <c r="AC11" s="14">
        <v>8.2446755694050994E-2</v>
      </c>
      <c r="AD11" s="14">
        <v>5.9442846437087901E-2</v>
      </c>
      <c r="AE11" s="14"/>
      <c r="AF11" s="14">
        <v>8.9042239896564998E-2</v>
      </c>
      <c r="AG11" s="14">
        <v>9.8196809947130204E-2</v>
      </c>
      <c r="AH11" s="14">
        <v>7.8999367216040894E-2</v>
      </c>
      <c r="AI11" s="14">
        <v>8.9001852973647405E-2</v>
      </c>
      <c r="AJ11" s="14">
        <v>0.10132026854972</v>
      </c>
      <c r="AK11" s="14"/>
      <c r="AL11" s="14">
        <v>9.7699565416804093E-2</v>
      </c>
      <c r="AM11" s="14">
        <v>9.12416904688967E-2</v>
      </c>
      <c r="AN11" s="14">
        <v>0.12437029328139799</v>
      </c>
      <c r="AO11" s="14">
        <v>0.10246509699499499</v>
      </c>
      <c r="AP11" s="14">
        <v>0.12239364704145</v>
      </c>
      <c r="AQ11" s="14">
        <v>4.8230228671627101E-2</v>
      </c>
      <c r="AR11" s="14"/>
      <c r="AS11" s="14">
        <v>0.100077333544058</v>
      </c>
      <c r="AT11" s="14">
        <v>0.10255699259283201</v>
      </c>
      <c r="AU11" s="14">
        <v>9.29404988126033E-2</v>
      </c>
      <c r="AV11" s="14">
        <v>8.1638281883001901E-2</v>
      </c>
      <c r="AW11" s="14">
        <v>0.12908430285658601</v>
      </c>
      <c r="AX11" s="14"/>
      <c r="AY11" s="14">
        <v>5.3243168321303901E-2</v>
      </c>
      <c r="AZ11" s="14">
        <v>9.0771033985958094E-2</v>
      </c>
      <c r="BA11" s="14">
        <v>0.14233710697020499</v>
      </c>
      <c r="BB11" s="14">
        <v>0.12131539204323501</v>
      </c>
      <c r="BC11" s="14">
        <v>0.10782393386030301</v>
      </c>
      <c r="BD11" s="14"/>
      <c r="BE11" s="14">
        <v>7.4510505128225907E-2</v>
      </c>
      <c r="BF11" s="14">
        <v>7.80883736949817E-2</v>
      </c>
      <c r="BG11" s="14">
        <v>0.11547460452264199</v>
      </c>
      <c r="BH11" s="14">
        <v>0.118906273607973</v>
      </c>
      <c r="BI11" s="14">
        <v>5.8256650787968003E-2</v>
      </c>
      <c r="BJ11" s="14"/>
      <c r="BK11" s="14">
        <v>0.10432743970132401</v>
      </c>
      <c r="BL11" s="14">
        <v>9.2328892151364902E-2</v>
      </c>
      <c r="BM11" s="14">
        <v>0.107771737593765</v>
      </c>
      <c r="BN11" s="14">
        <v>8.8732044612262806E-2</v>
      </c>
      <c r="BO11" s="14">
        <v>9.0843055469562603E-2</v>
      </c>
      <c r="BP11" s="14"/>
      <c r="BQ11" s="14">
        <v>0.109558306659744</v>
      </c>
      <c r="BR11" s="14">
        <v>9.1446046165594902E-2</v>
      </c>
      <c r="BS11" s="14"/>
      <c r="BT11" s="14">
        <v>0.110397185061999</v>
      </c>
      <c r="BU11" s="14">
        <v>9.2591901786382894E-2</v>
      </c>
      <c r="BV11" s="14"/>
      <c r="BW11" s="14">
        <v>0.100089239591556</v>
      </c>
      <c r="BX11" s="14">
        <v>9.5618348948904502E-2</v>
      </c>
      <c r="BY11" s="14"/>
      <c r="BZ11" s="14">
        <v>9.5983934133015106E-2</v>
      </c>
      <c r="CA11" s="14">
        <v>9.7698729566115097E-2</v>
      </c>
      <c r="CB11" s="14">
        <v>0.101175763801975</v>
      </c>
    </row>
    <row r="12" spans="2:80" x14ac:dyDescent="0.35">
      <c r="B12" s="15" t="s">
        <v>455</v>
      </c>
      <c r="C12" s="14">
        <v>3.4430309436919201E-2</v>
      </c>
      <c r="D12" s="14">
        <v>3.3330581405446397E-2</v>
      </c>
      <c r="E12" s="14">
        <v>3.4421828867477799E-2</v>
      </c>
      <c r="F12" s="14"/>
      <c r="G12" s="14">
        <v>8.6366997040147997E-2</v>
      </c>
      <c r="H12" s="14">
        <v>4.7043517092484499E-2</v>
      </c>
      <c r="I12" s="14">
        <v>3.8534835301798499E-2</v>
      </c>
      <c r="J12" s="14">
        <v>1.5020272857037199E-2</v>
      </c>
      <c r="K12" s="14">
        <v>2.6697009843837299E-2</v>
      </c>
      <c r="L12" s="14">
        <v>7.3176243834578297E-3</v>
      </c>
      <c r="M12" s="14"/>
      <c r="N12" s="14">
        <v>2.5312056955661001E-2</v>
      </c>
      <c r="O12" s="14">
        <v>3.0284581096134501E-2</v>
      </c>
      <c r="P12" s="14">
        <v>4.4315611320448103E-2</v>
      </c>
      <c r="Q12" s="14">
        <v>4.03156468739925E-2</v>
      </c>
      <c r="R12" s="14"/>
      <c r="S12" s="14">
        <v>2.87014858843311E-2</v>
      </c>
      <c r="T12" s="14">
        <v>2.6836550617608802E-2</v>
      </c>
      <c r="U12" s="14">
        <v>3.0940157131063298E-2</v>
      </c>
      <c r="V12" s="14">
        <v>3.33488107260499E-2</v>
      </c>
      <c r="W12" s="14">
        <v>4.1944340436290202E-2</v>
      </c>
      <c r="X12" s="14">
        <v>4.3985734862798401E-2</v>
      </c>
      <c r="Y12" s="14">
        <v>5.36567361604737E-2</v>
      </c>
      <c r="Z12" s="14">
        <v>3.6322732051704103E-2</v>
      </c>
      <c r="AA12" s="14">
        <v>2.5851508732946001E-2</v>
      </c>
      <c r="AB12" s="14">
        <v>3.9331452753740302E-2</v>
      </c>
      <c r="AC12" s="14">
        <v>1.9085021439458501E-2</v>
      </c>
      <c r="AD12" s="14">
        <v>4.8925501857383598E-2</v>
      </c>
      <c r="AE12" s="14"/>
      <c r="AF12" s="14">
        <v>1.6500377392141399E-2</v>
      </c>
      <c r="AG12" s="14">
        <v>3.6746168676705597E-2</v>
      </c>
      <c r="AH12" s="14">
        <v>4.6923234570149401E-2</v>
      </c>
      <c r="AI12" s="14">
        <v>4.7439907519596897E-2</v>
      </c>
      <c r="AJ12" s="14">
        <v>5.2181183320855397E-2</v>
      </c>
      <c r="AK12" s="14"/>
      <c r="AL12" s="14">
        <v>3.4162699576898797E-2</v>
      </c>
      <c r="AM12" s="14">
        <v>3.30255218670105E-2</v>
      </c>
      <c r="AN12" s="14">
        <v>2.48867033647431E-2</v>
      </c>
      <c r="AO12" s="14">
        <v>4.6213418610298498E-2</v>
      </c>
      <c r="AP12" s="14">
        <v>3.48414027009466E-2</v>
      </c>
      <c r="AQ12" s="14">
        <v>1.8939082187431601E-2</v>
      </c>
      <c r="AR12" s="14"/>
      <c r="AS12" s="14">
        <v>4.5778069156538703E-2</v>
      </c>
      <c r="AT12" s="14">
        <v>4.0181517591368697E-2</v>
      </c>
      <c r="AU12" s="14">
        <v>2.36248345684896E-2</v>
      </c>
      <c r="AV12" s="14">
        <v>2.23995096209306E-2</v>
      </c>
      <c r="AW12" s="14">
        <v>6.0802442365658398E-2</v>
      </c>
      <c r="AX12" s="14"/>
      <c r="AY12" s="14">
        <v>1.75132399781266E-2</v>
      </c>
      <c r="AZ12" s="14">
        <v>2.5143705606597101E-2</v>
      </c>
      <c r="BA12" s="14">
        <v>3.9839491905797698E-2</v>
      </c>
      <c r="BB12" s="14">
        <v>5.26113829332501E-2</v>
      </c>
      <c r="BC12" s="14">
        <v>4.8084858552542999E-2</v>
      </c>
      <c r="BD12" s="14"/>
      <c r="BE12" s="14">
        <v>2.9277635615478501E-2</v>
      </c>
      <c r="BF12" s="14">
        <v>2.6375936008197098E-2</v>
      </c>
      <c r="BG12" s="14">
        <v>3.4871622349042099E-2</v>
      </c>
      <c r="BH12" s="14">
        <v>4.3036600488289799E-2</v>
      </c>
      <c r="BI12" s="14">
        <v>7.6348225444566098E-2</v>
      </c>
      <c r="BJ12" s="14"/>
      <c r="BK12" s="14">
        <v>2.45080069750504E-2</v>
      </c>
      <c r="BL12" s="14">
        <v>3.6376081441992898E-2</v>
      </c>
      <c r="BM12" s="14">
        <v>3.4369850265164599E-2</v>
      </c>
      <c r="BN12" s="14">
        <v>4.0440844531417601E-2</v>
      </c>
      <c r="BO12" s="14">
        <v>3.4041458552591101E-2</v>
      </c>
      <c r="BP12" s="14"/>
      <c r="BQ12" s="14">
        <v>3.5465334207166702E-2</v>
      </c>
      <c r="BR12" s="14">
        <v>3.3998631450658401E-2</v>
      </c>
      <c r="BS12" s="14"/>
      <c r="BT12" s="14">
        <v>2.2037097902772598E-2</v>
      </c>
      <c r="BU12" s="14">
        <v>3.8238182034442403E-2</v>
      </c>
      <c r="BV12" s="14"/>
      <c r="BW12" s="14">
        <v>2.4034555036519099E-2</v>
      </c>
      <c r="BX12" s="14">
        <v>3.8066084824173098E-2</v>
      </c>
      <c r="BY12" s="14"/>
      <c r="BZ12" s="14">
        <v>3.6581678199135499E-2</v>
      </c>
      <c r="CA12" s="14">
        <v>3.1855070195558E-2</v>
      </c>
      <c r="CB12" s="14">
        <v>2.29326624243134E-2</v>
      </c>
    </row>
    <row r="13" spans="2:80" x14ac:dyDescent="0.35">
      <c r="B13" s="15" t="s">
        <v>167</v>
      </c>
      <c r="C13" s="20">
        <v>9.9968276045860296E-2</v>
      </c>
      <c r="D13" s="20">
        <v>6.8463151071172998E-2</v>
      </c>
      <c r="E13" s="20">
        <v>0.13039701739391299</v>
      </c>
      <c r="F13" s="20"/>
      <c r="G13" s="20">
        <v>9.1408120991165506E-2</v>
      </c>
      <c r="H13" s="20">
        <v>0.113706444613667</v>
      </c>
      <c r="I13" s="20">
        <v>0.109373753363896</v>
      </c>
      <c r="J13" s="20">
        <v>0.111849274795295</v>
      </c>
      <c r="K13" s="20">
        <v>8.0656406346830703E-2</v>
      </c>
      <c r="L13" s="20">
        <v>9.0104371397417601E-2</v>
      </c>
      <c r="M13" s="20"/>
      <c r="N13" s="20">
        <v>7.2329927091831794E-2</v>
      </c>
      <c r="O13" s="20">
        <v>8.0843603113163395E-2</v>
      </c>
      <c r="P13" s="20">
        <v>9.3821959981974706E-2</v>
      </c>
      <c r="Q13" s="20">
        <v>0.152503186609598</v>
      </c>
      <c r="R13" s="20"/>
      <c r="S13" s="20">
        <v>0.104994732472911</v>
      </c>
      <c r="T13" s="20">
        <v>7.9175683273515304E-2</v>
      </c>
      <c r="U13" s="20">
        <v>9.7509203837225597E-2</v>
      </c>
      <c r="V13" s="20">
        <v>0.12344924828474001</v>
      </c>
      <c r="W13" s="20">
        <v>9.3186396590814097E-2</v>
      </c>
      <c r="X13" s="20">
        <v>9.9751367515264894E-2</v>
      </c>
      <c r="Y13" s="20">
        <v>0.11304185358406101</v>
      </c>
      <c r="Z13" s="20">
        <v>0.111549684205416</v>
      </c>
      <c r="AA13" s="20">
        <v>0.112203377644379</v>
      </c>
      <c r="AB13" s="20">
        <v>7.0957704364866397E-2</v>
      </c>
      <c r="AC13" s="20">
        <v>8.3151689545320095E-2</v>
      </c>
      <c r="AD13" s="20">
        <v>0.13882156212347499</v>
      </c>
      <c r="AE13" s="20"/>
      <c r="AF13" s="20">
        <v>8.9931475478664896E-2</v>
      </c>
      <c r="AG13" s="20">
        <v>9.0685016560082099E-2</v>
      </c>
      <c r="AH13" s="20">
        <v>4.0520146690533401E-2</v>
      </c>
      <c r="AI13" s="20">
        <v>6.7740581952246706E-2</v>
      </c>
      <c r="AJ13" s="20">
        <v>6.22142084834095E-2</v>
      </c>
      <c r="AK13" s="20"/>
      <c r="AL13" s="20">
        <v>8.0325125151812907E-2</v>
      </c>
      <c r="AM13" s="20">
        <v>7.62591508092825E-2</v>
      </c>
      <c r="AN13" s="20">
        <v>7.6026990348228907E-2</v>
      </c>
      <c r="AO13" s="20">
        <v>7.5192948288407196E-2</v>
      </c>
      <c r="AP13" s="20">
        <v>7.3125507273681306E-2</v>
      </c>
      <c r="AQ13" s="20">
        <v>0.196559311754475</v>
      </c>
      <c r="AR13" s="20"/>
      <c r="AS13" s="20">
        <v>0.13142838416872299</v>
      </c>
      <c r="AT13" s="20">
        <v>0.10821799147283501</v>
      </c>
      <c r="AU13" s="20">
        <v>5.5903720319404597E-2</v>
      </c>
      <c r="AV13" s="20">
        <v>7.8603251426193205E-2</v>
      </c>
      <c r="AW13" s="20">
        <v>2.0822619272549001E-2</v>
      </c>
      <c r="AX13" s="20"/>
      <c r="AY13" s="20">
        <v>5.7704082624254902E-2</v>
      </c>
      <c r="AZ13" s="20">
        <v>7.3305678041153594E-2</v>
      </c>
      <c r="BA13" s="20">
        <v>0.10669301469461499</v>
      </c>
      <c r="BB13" s="20">
        <v>7.9506122033093096E-2</v>
      </c>
      <c r="BC13" s="20">
        <v>0.18267360440275099</v>
      </c>
      <c r="BD13" s="20"/>
      <c r="BE13" s="20">
        <v>0.10963871548106</v>
      </c>
      <c r="BF13" s="20">
        <v>7.6798169575628905E-2</v>
      </c>
      <c r="BG13" s="20">
        <v>9.6419689619346993E-2</v>
      </c>
      <c r="BH13" s="20">
        <v>0.14709100471568101</v>
      </c>
      <c r="BI13" s="20">
        <v>0.14582558682909799</v>
      </c>
      <c r="BJ13" s="20"/>
      <c r="BK13" s="20">
        <v>6.3174885381645396E-2</v>
      </c>
      <c r="BL13" s="20">
        <v>0.14237534372463201</v>
      </c>
      <c r="BM13" s="20">
        <v>0.104026341884354</v>
      </c>
      <c r="BN13" s="20">
        <v>9.0880754765708505E-2</v>
      </c>
      <c r="BO13" s="20">
        <v>9.9228084189597804E-2</v>
      </c>
      <c r="BP13" s="20"/>
      <c r="BQ13" s="20">
        <v>8.3200748912572606E-2</v>
      </c>
      <c r="BR13" s="20">
        <v>0.106961511913772</v>
      </c>
      <c r="BS13" s="20"/>
      <c r="BT13" s="20">
        <v>6.6183885082923194E-2</v>
      </c>
      <c r="BU13" s="20">
        <v>0.11034868924362699</v>
      </c>
      <c r="BV13" s="20"/>
      <c r="BW13" s="20">
        <v>6.9653012763619307E-2</v>
      </c>
      <c r="BX13" s="20">
        <v>0.110570631955254</v>
      </c>
      <c r="BY13" s="20"/>
      <c r="BZ13" s="20">
        <v>9.7933008244469599E-2</v>
      </c>
      <c r="CA13" s="20">
        <v>9.4322745109448894E-2</v>
      </c>
      <c r="CB13" s="20">
        <v>0.15882645391928499</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462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0.25296931098773401</v>
      </c>
      <c r="D9" s="14">
        <v>0.26625811364221502</v>
      </c>
      <c r="E9" s="14">
        <v>0.239088454748875</v>
      </c>
      <c r="F9" s="14"/>
      <c r="G9" s="14">
        <v>0.25774569307497103</v>
      </c>
      <c r="H9" s="14">
        <v>0.319487567538289</v>
      </c>
      <c r="I9" s="14">
        <v>0.27610444843501702</v>
      </c>
      <c r="J9" s="14">
        <v>0.21365808131226</v>
      </c>
      <c r="K9" s="14">
        <v>0.21050208847122001</v>
      </c>
      <c r="L9" s="14">
        <v>0.23709201260235099</v>
      </c>
      <c r="M9" s="14"/>
      <c r="N9" s="14">
        <v>0.31539471502310801</v>
      </c>
      <c r="O9" s="14">
        <v>0.24011288446653301</v>
      </c>
      <c r="P9" s="14">
        <v>0.27287556983057698</v>
      </c>
      <c r="Q9" s="14">
        <v>0.18160585275813099</v>
      </c>
      <c r="R9" s="14"/>
      <c r="S9" s="14">
        <v>0.28328972818027098</v>
      </c>
      <c r="T9" s="14">
        <v>0.24877074848955</v>
      </c>
      <c r="U9" s="14">
        <v>0.26440830621611</v>
      </c>
      <c r="V9" s="14">
        <v>0.24437350029809499</v>
      </c>
      <c r="W9" s="14">
        <v>0.233627883543571</v>
      </c>
      <c r="X9" s="14">
        <v>0.24964859210508</v>
      </c>
      <c r="Y9" s="14">
        <v>0.23007431361941499</v>
      </c>
      <c r="Z9" s="14">
        <v>0.23207512035148001</v>
      </c>
      <c r="AA9" s="14">
        <v>0.26743621875376999</v>
      </c>
      <c r="AB9" s="14">
        <v>0.258025488934289</v>
      </c>
      <c r="AC9" s="14">
        <v>0.26370636893246002</v>
      </c>
      <c r="AD9" s="14">
        <v>0.18287678997666099</v>
      </c>
      <c r="AE9" s="14"/>
      <c r="AF9" s="14">
        <v>0.32484779897643401</v>
      </c>
      <c r="AG9" s="14">
        <v>0.29375898446972998</v>
      </c>
      <c r="AH9" s="14">
        <v>0.174773027681876</v>
      </c>
      <c r="AI9" s="14">
        <v>0.26518539953516201</v>
      </c>
      <c r="AJ9" s="14">
        <v>0.22848400790599699</v>
      </c>
      <c r="AK9" s="14"/>
      <c r="AL9" s="14">
        <v>0.31250441897567</v>
      </c>
      <c r="AM9" s="14">
        <v>0.33393549392959299</v>
      </c>
      <c r="AN9" s="14">
        <v>0.24496670410306301</v>
      </c>
      <c r="AO9" s="14">
        <v>0.26034028848909002</v>
      </c>
      <c r="AP9" s="14">
        <v>0.23178942416933901</v>
      </c>
      <c r="AQ9" s="14">
        <v>0.17722978483629301</v>
      </c>
      <c r="AR9" s="14"/>
      <c r="AS9" s="14">
        <v>0.22822665604050199</v>
      </c>
      <c r="AT9" s="14">
        <v>0.23612730933526799</v>
      </c>
      <c r="AU9" s="14">
        <v>0.27051339576162498</v>
      </c>
      <c r="AV9" s="14">
        <v>0.298780493469674</v>
      </c>
      <c r="AW9" s="14">
        <v>0.41819246908463398</v>
      </c>
      <c r="AX9" s="14"/>
      <c r="AY9" s="14">
        <v>0.33008246316578699</v>
      </c>
      <c r="AZ9" s="14">
        <v>0.24559714272142899</v>
      </c>
      <c r="BA9" s="14">
        <v>0.220135662343317</v>
      </c>
      <c r="BB9" s="14">
        <v>0.212824305710828</v>
      </c>
      <c r="BC9" s="14">
        <v>0.23222359832755299</v>
      </c>
      <c r="BD9" s="14"/>
      <c r="BE9" s="14">
        <v>0.378288213382033</v>
      </c>
      <c r="BF9" s="14">
        <v>0.289110829292682</v>
      </c>
      <c r="BG9" s="14">
        <v>0.214918611901429</v>
      </c>
      <c r="BH9" s="14">
        <v>0.21507465142645801</v>
      </c>
      <c r="BI9" s="14">
        <v>0.20837956977194</v>
      </c>
      <c r="BJ9" s="14"/>
      <c r="BK9" s="14">
        <v>0.42054444254067602</v>
      </c>
      <c r="BL9" s="14">
        <v>0.24679715738232799</v>
      </c>
      <c r="BM9" s="14">
        <v>0.19652116680953299</v>
      </c>
      <c r="BN9" s="14">
        <v>0.20536791337023</v>
      </c>
      <c r="BO9" s="14">
        <v>0.22334409739136199</v>
      </c>
      <c r="BP9" s="14"/>
      <c r="BQ9" s="14">
        <v>0.30255028938681799</v>
      </c>
      <c r="BR9" s="14">
        <v>0.232290562490688</v>
      </c>
      <c r="BS9" s="14"/>
      <c r="BT9" s="14">
        <v>0.28543777844763102</v>
      </c>
      <c r="BU9" s="14">
        <v>0.24299322148232499</v>
      </c>
      <c r="BV9" s="14"/>
      <c r="BW9" s="14">
        <v>0.33042018654392602</v>
      </c>
      <c r="BX9" s="14">
        <v>0.225881908167057</v>
      </c>
      <c r="BY9" s="14"/>
      <c r="BZ9" s="14">
        <v>0.20904166482664599</v>
      </c>
      <c r="CA9" s="14">
        <v>0.35705613072620201</v>
      </c>
      <c r="CB9" s="14">
        <v>0.181955873010064</v>
      </c>
    </row>
    <row r="10" spans="2:80" x14ac:dyDescent="0.35">
      <c r="B10" s="15" t="s">
        <v>453</v>
      </c>
      <c r="C10" s="14">
        <v>0.41791170050564902</v>
      </c>
      <c r="D10" s="14">
        <v>0.412458595543305</v>
      </c>
      <c r="E10" s="14">
        <v>0.424103786565109</v>
      </c>
      <c r="F10" s="14"/>
      <c r="G10" s="14">
        <v>0.38620377641501602</v>
      </c>
      <c r="H10" s="14">
        <v>0.37774216037362701</v>
      </c>
      <c r="I10" s="14">
        <v>0.43073982232246699</v>
      </c>
      <c r="J10" s="14">
        <v>0.40405706185694001</v>
      </c>
      <c r="K10" s="14">
        <v>0.43352282987067497</v>
      </c>
      <c r="L10" s="14">
        <v>0.46203527813897999</v>
      </c>
      <c r="M10" s="14"/>
      <c r="N10" s="14">
        <v>0.43622061072892698</v>
      </c>
      <c r="O10" s="14">
        <v>0.44205359688548401</v>
      </c>
      <c r="P10" s="14">
        <v>0.395348132127122</v>
      </c>
      <c r="Q10" s="14">
        <v>0.39363786410774998</v>
      </c>
      <c r="R10" s="14"/>
      <c r="S10" s="14">
        <v>0.41462038236003601</v>
      </c>
      <c r="T10" s="14">
        <v>0.41723016060884999</v>
      </c>
      <c r="U10" s="14">
        <v>0.42863818854929697</v>
      </c>
      <c r="V10" s="14">
        <v>0.42308815626316898</v>
      </c>
      <c r="W10" s="14">
        <v>0.440759799991223</v>
      </c>
      <c r="X10" s="14">
        <v>0.39812526230970802</v>
      </c>
      <c r="Y10" s="14">
        <v>0.439940763634458</v>
      </c>
      <c r="Z10" s="14">
        <v>0.44205764761560801</v>
      </c>
      <c r="AA10" s="14">
        <v>0.40788002675979801</v>
      </c>
      <c r="AB10" s="14">
        <v>0.41091887881287498</v>
      </c>
      <c r="AC10" s="14">
        <v>0.37593369762645401</v>
      </c>
      <c r="AD10" s="14">
        <v>0.43468272828020099</v>
      </c>
      <c r="AE10" s="14"/>
      <c r="AF10" s="14">
        <v>0.42616441804580901</v>
      </c>
      <c r="AG10" s="14">
        <v>0.399997057625393</v>
      </c>
      <c r="AH10" s="14">
        <v>0.53718183285343102</v>
      </c>
      <c r="AI10" s="14">
        <v>0.380408261113721</v>
      </c>
      <c r="AJ10" s="14">
        <v>0.40136127789110299</v>
      </c>
      <c r="AK10" s="14"/>
      <c r="AL10" s="14">
        <v>0.43908443064890901</v>
      </c>
      <c r="AM10" s="14">
        <v>0.427074848341298</v>
      </c>
      <c r="AN10" s="14">
        <v>0.45913005112639099</v>
      </c>
      <c r="AO10" s="14">
        <v>0.40585056035091899</v>
      </c>
      <c r="AP10" s="14">
        <v>0.38712416506504399</v>
      </c>
      <c r="AQ10" s="14">
        <v>0.45047826592920498</v>
      </c>
      <c r="AR10" s="14"/>
      <c r="AS10" s="14">
        <v>0.38562124353532301</v>
      </c>
      <c r="AT10" s="14">
        <v>0.42064113776866302</v>
      </c>
      <c r="AU10" s="14">
        <v>0.43449503591539901</v>
      </c>
      <c r="AV10" s="14">
        <v>0.47291078271442</v>
      </c>
      <c r="AW10" s="14">
        <v>0.34050118344700703</v>
      </c>
      <c r="AX10" s="14"/>
      <c r="AY10" s="14">
        <v>0.43115840788250898</v>
      </c>
      <c r="AZ10" s="14">
        <v>0.45899636583599301</v>
      </c>
      <c r="BA10" s="14">
        <v>0.442768344882361</v>
      </c>
      <c r="BB10" s="14">
        <v>0.412479188770151</v>
      </c>
      <c r="BC10" s="14">
        <v>0.32735720227482901</v>
      </c>
      <c r="BD10" s="14"/>
      <c r="BE10" s="14">
        <v>0.39219521836323901</v>
      </c>
      <c r="BF10" s="14">
        <v>0.45405916139124097</v>
      </c>
      <c r="BG10" s="14">
        <v>0.42634138827659601</v>
      </c>
      <c r="BH10" s="14">
        <v>0.36033282429849101</v>
      </c>
      <c r="BI10" s="14">
        <v>0.28196121741837998</v>
      </c>
      <c r="BJ10" s="14"/>
      <c r="BK10" s="14">
        <v>0.40841229269479801</v>
      </c>
      <c r="BL10" s="14">
        <v>0.43909691704742798</v>
      </c>
      <c r="BM10" s="14">
        <v>0.44935650159109303</v>
      </c>
      <c r="BN10" s="14">
        <v>0.45100998213035698</v>
      </c>
      <c r="BO10" s="14">
        <v>0.35214269414821397</v>
      </c>
      <c r="BP10" s="14"/>
      <c r="BQ10" s="14">
        <v>0.39005916405656299</v>
      </c>
      <c r="BR10" s="14">
        <v>0.42952816340800398</v>
      </c>
      <c r="BS10" s="14"/>
      <c r="BT10" s="14">
        <v>0.38616471878707997</v>
      </c>
      <c r="BU10" s="14">
        <v>0.42766611011990702</v>
      </c>
      <c r="BV10" s="14"/>
      <c r="BW10" s="14">
        <v>0.42112246356180899</v>
      </c>
      <c r="BX10" s="14">
        <v>0.41678877927797597</v>
      </c>
      <c r="BY10" s="14"/>
      <c r="BZ10" s="14">
        <v>0.41447373006869997</v>
      </c>
      <c r="CA10" s="14">
        <v>0.41899290971397601</v>
      </c>
      <c r="CB10" s="14">
        <v>0.45429874548536903</v>
      </c>
    </row>
    <row r="11" spans="2:80" x14ac:dyDescent="0.35">
      <c r="B11" s="15" t="s">
        <v>454</v>
      </c>
      <c r="C11" s="14">
        <v>0.17671073670578799</v>
      </c>
      <c r="D11" s="14">
        <v>0.18483471438158899</v>
      </c>
      <c r="E11" s="14">
        <v>0.16891460915932799</v>
      </c>
      <c r="F11" s="14"/>
      <c r="G11" s="14">
        <v>0.23928372923865801</v>
      </c>
      <c r="H11" s="14">
        <v>0.146647178480037</v>
      </c>
      <c r="I11" s="14">
        <v>0.155811548236574</v>
      </c>
      <c r="J11" s="14">
        <v>0.21217222595414501</v>
      </c>
      <c r="K11" s="14">
        <v>0.16721453103751699</v>
      </c>
      <c r="L11" s="14">
        <v>0.15436881371651801</v>
      </c>
      <c r="M11" s="14"/>
      <c r="N11" s="14">
        <v>0.14975717499234101</v>
      </c>
      <c r="O11" s="14">
        <v>0.168842607105399</v>
      </c>
      <c r="P11" s="14">
        <v>0.17322430337217101</v>
      </c>
      <c r="Q11" s="14">
        <v>0.21802017883048599</v>
      </c>
      <c r="R11" s="14"/>
      <c r="S11" s="14">
        <v>0.170876174583973</v>
      </c>
      <c r="T11" s="14">
        <v>0.16862689537172301</v>
      </c>
      <c r="U11" s="14">
        <v>0.14736538236284</v>
      </c>
      <c r="V11" s="14">
        <v>0.19296239384800801</v>
      </c>
      <c r="W11" s="14">
        <v>0.17696539936613001</v>
      </c>
      <c r="X11" s="14">
        <v>0.22678372354213</v>
      </c>
      <c r="Y11" s="14">
        <v>0.16725366028917299</v>
      </c>
      <c r="Z11" s="14">
        <v>0.16999230867271201</v>
      </c>
      <c r="AA11" s="14">
        <v>0.160258110568894</v>
      </c>
      <c r="AB11" s="14">
        <v>0.17616525914630601</v>
      </c>
      <c r="AC11" s="14">
        <v>0.17338986001355999</v>
      </c>
      <c r="AD11" s="14">
        <v>0.21943273241439501</v>
      </c>
      <c r="AE11" s="14"/>
      <c r="AF11" s="14">
        <v>0.12824408968176401</v>
      </c>
      <c r="AG11" s="14">
        <v>0.162715688653715</v>
      </c>
      <c r="AH11" s="14">
        <v>0.17176701119064899</v>
      </c>
      <c r="AI11" s="14">
        <v>0.20656102268955601</v>
      </c>
      <c r="AJ11" s="14">
        <v>0.21896345372293499</v>
      </c>
      <c r="AK11" s="14"/>
      <c r="AL11" s="14">
        <v>0.141587632383431</v>
      </c>
      <c r="AM11" s="14">
        <v>0.128279206144609</v>
      </c>
      <c r="AN11" s="14">
        <v>0.18005420000404601</v>
      </c>
      <c r="AO11" s="14">
        <v>0.189022008799059</v>
      </c>
      <c r="AP11" s="14">
        <v>0.22866071220152001</v>
      </c>
      <c r="AQ11" s="14">
        <v>0.134303723681828</v>
      </c>
      <c r="AR11" s="14"/>
      <c r="AS11" s="14">
        <v>0.19875231761499801</v>
      </c>
      <c r="AT11" s="14">
        <v>0.181918963516353</v>
      </c>
      <c r="AU11" s="14">
        <v>0.17109776489393699</v>
      </c>
      <c r="AV11" s="14">
        <v>0.118613670338196</v>
      </c>
      <c r="AW11" s="14">
        <v>0.132633334686797</v>
      </c>
      <c r="AX11" s="14"/>
      <c r="AY11" s="14">
        <v>0.13011462503058499</v>
      </c>
      <c r="AZ11" s="14">
        <v>0.172331947809203</v>
      </c>
      <c r="BA11" s="14">
        <v>0.203417400277354</v>
      </c>
      <c r="BB11" s="14">
        <v>0.221366794749907</v>
      </c>
      <c r="BC11" s="14">
        <v>0.18789174182523599</v>
      </c>
      <c r="BD11" s="14"/>
      <c r="BE11" s="14">
        <v>0.10067436461281799</v>
      </c>
      <c r="BF11" s="14">
        <v>0.15326171100812699</v>
      </c>
      <c r="BG11" s="14">
        <v>0.19559860062512499</v>
      </c>
      <c r="BH11" s="14">
        <v>0.20895663518749799</v>
      </c>
      <c r="BI11" s="14">
        <v>0.21802500902348701</v>
      </c>
      <c r="BJ11" s="14"/>
      <c r="BK11" s="14">
        <v>0.11184914316408399</v>
      </c>
      <c r="BL11" s="14">
        <v>0.140148304936974</v>
      </c>
      <c r="BM11" s="14">
        <v>0.191822648498752</v>
      </c>
      <c r="BN11" s="14">
        <v>0.19480818430437999</v>
      </c>
      <c r="BO11" s="14">
        <v>0.22407349367808499</v>
      </c>
      <c r="BP11" s="14"/>
      <c r="BQ11" s="14">
        <v>0.176073684318485</v>
      </c>
      <c r="BR11" s="14">
        <v>0.17697643227134199</v>
      </c>
      <c r="BS11" s="14"/>
      <c r="BT11" s="14">
        <v>0.194311430110928</v>
      </c>
      <c r="BU11" s="14">
        <v>0.171302840783881</v>
      </c>
      <c r="BV11" s="14"/>
      <c r="BW11" s="14">
        <v>0.14629136849398799</v>
      </c>
      <c r="BX11" s="14">
        <v>0.187349501915171</v>
      </c>
      <c r="BY11" s="14"/>
      <c r="BZ11" s="14">
        <v>0.20479591074096201</v>
      </c>
      <c r="CA11" s="14">
        <v>0.122413267278593</v>
      </c>
      <c r="CB11" s="14">
        <v>0.14938281693594599</v>
      </c>
    </row>
    <row r="12" spans="2:80" x14ac:dyDescent="0.35">
      <c r="B12" s="15" t="s">
        <v>455</v>
      </c>
      <c r="C12" s="14">
        <v>5.3625274526183798E-2</v>
      </c>
      <c r="D12" s="14">
        <v>6.4807994552948306E-2</v>
      </c>
      <c r="E12" s="14">
        <v>4.29377263644731E-2</v>
      </c>
      <c r="F12" s="14"/>
      <c r="G12" s="14">
        <v>5.2964147488855001E-2</v>
      </c>
      <c r="H12" s="14">
        <v>6.7184123492038894E-2</v>
      </c>
      <c r="I12" s="14">
        <v>4.6866766298781802E-2</v>
      </c>
      <c r="J12" s="14">
        <v>4.3587960592255698E-2</v>
      </c>
      <c r="K12" s="14">
        <v>7.8483072525348099E-2</v>
      </c>
      <c r="L12" s="14">
        <v>3.9966605244818598E-2</v>
      </c>
      <c r="M12" s="14"/>
      <c r="N12" s="14">
        <v>3.5342253302409497E-2</v>
      </c>
      <c r="O12" s="14">
        <v>4.9465646057597297E-2</v>
      </c>
      <c r="P12" s="14">
        <v>7.4239253356776405E-2</v>
      </c>
      <c r="Q12" s="14">
        <v>6.0226561691701798E-2</v>
      </c>
      <c r="R12" s="14"/>
      <c r="S12" s="14">
        <v>4.0471211748104301E-2</v>
      </c>
      <c r="T12" s="14">
        <v>6.2244900726532403E-2</v>
      </c>
      <c r="U12" s="14">
        <v>3.9517992961892102E-2</v>
      </c>
      <c r="V12" s="14">
        <v>4.8400720070987599E-2</v>
      </c>
      <c r="W12" s="14">
        <v>6.4643024241128902E-2</v>
      </c>
      <c r="X12" s="14">
        <v>3.8581866275585901E-2</v>
      </c>
      <c r="Y12" s="14">
        <v>5.4106890362547802E-2</v>
      </c>
      <c r="Z12" s="14">
        <v>4.8323063764165203E-2</v>
      </c>
      <c r="AA12" s="14">
        <v>5.7757149300554401E-2</v>
      </c>
      <c r="AB12" s="14">
        <v>6.3157967794386899E-2</v>
      </c>
      <c r="AC12" s="14">
        <v>8.7320450190561297E-2</v>
      </c>
      <c r="AD12" s="14">
        <v>5.6372755718407802E-2</v>
      </c>
      <c r="AE12" s="14"/>
      <c r="AF12" s="14">
        <v>2.6906317401842701E-2</v>
      </c>
      <c r="AG12" s="14">
        <v>5.4812435014220798E-2</v>
      </c>
      <c r="AH12" s="14">
        <v>6.1489032100572397E-2</v>
      </c>
      <c r="AI12" s="14">
        <v>5.4454669519241702E-2</v>
      </c>
      <c r="AJ12" s="14">
        <v>8.4444078673597198E-2</v>
      </c>
      <c r="AK12" s="14"/>
      <c r="AL12" s="14">
        <v>2.9314514212065101E-2</v>
      </c>
      <c r="AM12" s="14">
        <v>2.78481352761865E-2</v>
      </c>
      <c r="AN12" s="14">
        <v>5.0363983819183597E-2</v>
      </c>
      <c r="AO12" s="14">
        <v>6.6788496704243194E-2</v>
      </c>
      <c r="AP12" s="14">
        <v>8.5220883925113206E-2</v>
      </c>
      <c r="AQ12" s="14">
        <v>4.1120411939731899E-2</v>
      </c>
      <c r="AR12" s="14"/>
      <c r="AS12" s="14">
        <v>6.1867075180980703E-2</v>
      </c>
      <c r="AT12" s="14">
        <v>4.5928151267244401E-2</v>
      </c>
      <c r="AU12" s="14">
        <v>5.2940513310491898E-2</v>
      </c>
      <c r="AV12" s="14">
        <v>3.49197742898366E-2</v>
      </c>
      <c r="AW12" s="14">
        <v>4.1637850099229198E-2</v>
      </c>
      <c r="AX12" s="14"/>
      <c r="AY12" s="14">
        <v>3.9130728229677898E-2</v>
      </c>
      <c r="AZ12" s="14">
        <v>4.2282488496042901E-2</v>
      </c>
      <c r="BA12" s="14">
        <v>3.6103193810236203E-2</v>
      </c>
      <c r="BB12" s="14">
        <v>8.2636799445692605E-2</v>
      </c>
      <c r="BC12" s="14">
        <v>7.9526526595553995E-2</v>
      </c>
      <c r="BD12" s="14"/>
      <c r="BE12" s="14">
        <v>3.1873327447851603E-2</v>
      </c>
      <c r="BF12" s="14">
        <v>3.97680607507363E-2</v>
      </c>
      <c r="BG12" s="14">
        <v>5.7810055543601697E-2</v>
      </c>
      <c r="BH12" s="14">
        <v>6.5434247971483894E-2</v>
      </c>
      <c r="BI12" s="14">
        <v>0.126964825649066</v>
      </c>
      <c r="BJ12" s="14"/>
      <c r="BK12" s="14">
        <v>2.00675998207809E-2</v>
      </c>
      <c r="BL12" s="14">
        <v>4.0061788980513699E-2</v>
      </c>
      <c r="BM12" s="14">
        <v>4.7393498379723203E-2</v>
      </c>
      <c r="BN12" s="14">
        <v>5.3307395918210203E-2</v>
      </c>
      <c r="BO12" s="14">
        <v>9.5250139357726998E-2</v>
      </c>
      <c r="BP12" s="14"/>
      <c r="BQ12" s="14">
        <v>5.41477231457234E-2</v>
      </c>
      <c r="BR12" s="14">
        <v>5.3407376776786301E-2</v>
      </c>
      <c r="BS12" s="14"/>
      <c r="BT12" s="14">
        <v>6.7349155839635702E-2</v>
      </c>
      <c r="BU12" s="14">
        <v>4.9408547373486801E-2</v>
      </c>
      <c r="BV12" s="14"/>
      <c r="BW12" s="14">
        <v>3.6170853841036202E-2</v>
      </c>
      <c r="BX12" s="14">
        <v>5.9729723581212597E-2</v>
      </c>
      <c r="BY12" s="14"/>
      <c r="BZ12" s="14">
        <v>6.6632767658904204E-2</v>
      </c>
      <c r="CA12" s="14">
        <v>2.4599223739043202E-2</v>
      </c>
      <c r="CB12" s="14">
        <v>6.3994734701647696E-2</v>
      </c>
    </row>
    <row r="13" spans="2:80" x14ac:dyDescent="0.35">
      <c r="B13" s="15" t="s">
        <v>167</v>
      </c>
      <c r="C13" s="20">
        <v>9.8782977274645606E-2</v>
      </c>
      <c r="D13" s="20">
        <v>7.1640581879942905E-2</v>
      </c>
      <c r="E13" s="20">
        <v>0.124955423162215</v>
      </c>
      <c r="F13" s="20"/>
      <c r="G13" s="20">
        <v>6.3802653782499802E-2</v>
      </c>
      <c r="H13" s="20">
        <v>8.8938970116008903E-2</v>
      </c>
      <c r="I13" s="20">
        <v>9.0477414707159406E-2</v>
      </c>
      <c r="J13" s="20">
        <v>0.12652467028439901</v>
      </c>
      <c r="K13" s="20">
        <v>0.11027747809523999</v>
      </c>
      <c r="L13" s="20">
        <v>0.106537290297332</v>
      </c>
      <c r="M13" s="20"/>
      <c r="N13" s="20">
        <v>6.3285245953213901E-2</v>
      </c>
      <c r="O13" s="20">
        <v>9.9525265484986095E-2</v>
      </c>
      <c r="P13" s="20">
        <v>8.4312741313354006E-2</v>
      </c>
      <c r="Q13" s="20">
        <v>0.146509542611932</v>
      </c>
      <c r="R13" s="20"/>
      <c r="S13" s="20">
        <v>9.0742503127615795E-2</v>
      </c>
      <c r="T13" s="20">
        <v>0.103127294803344</v>
      </c>
      <c r="U13" s="20">
        <v>0.12007012990986</v>
      </c>
      <c r="V13" s="20">
        <v>9.1175229519740594E-2</v>
      </c>
      <c r="W13" s="20">
        <v>8.4003892857946599E-2</v>
      </c>
      <c r="X13" s="20">
        <v>8.6860555767495906E-2</v>
      </c>
      <c r="Y13" s="20">
        <v>0.10862437209440599</v>
      </c>
      <c r="Z13" s="20">
        <v>0.107551859596035</v>
      </c>
      <c r="AA13" s="20">
        <v>0.10666849461698399</v>
      </c>
      <c r="AB13" s="20">
        <v>9.1732405312143495E-2</v>
      </c>
      <c r="AC13" s="20">
        <v>9.9649623236964899E-2</v>
      </c>
      <c r="AD13" s="20">
        <v>0.106634993610336</v>
      </c>
      <c r="AE13" s="20"/>
      <c r="AF13" s="20">
        <v>9.3837375894151503E-2</v>
      </c>
      <c r="AG13" s="20">
        <v>8.8715834236940502E-2</v>
      </c>
      <c r="AH13" s="20">
        <v>5.4789096173471899E-2</v>
      </c>
      <c r="AI13" s="20">
        <v>9.3390647142319899E-2</v>
      </c>
      <c r="AJ13" s="20">
        <v>6.6747181806367697E-2</v>
      </c>
      <c r="AK13" s="20"/>
      <c r="AL13" s="20">
        <v>7.7509003779924798E-2</v>
      </c>
      <c r="AM13" s="20">
        <v>8.2862316308313005E-2</v>
      </c>
      <c r="AN13" s="20">
        <v>6.5485060947316306E-2</v>
      </c>
      <c r="AO13" s="20">
        <v>7.7998645656688806E-2</v>
      </c>
      <c r="AP13" s="20">
        <v>6.7204814638983798E-2</v>
      </c>
      <c r="AQ13" s="20">
        <v>0.19686781361294201</v>
      </c>
      <c r="AR13" s="20"/>
      <c r="AS13" s="20">
        <v>0.12553270762819599</v>
      </c>
      <c r="AT13" s="20">
        <v>0.115384438112472</v>
      </c>
      <c r="AU13" s="20">
        <v>7.0953290118546494E-2</v>
      </c>
      <c r="AV13" s="20">
        <v>7.4775279187873897E-2</v>
      </c>
      <c r="AW13" s="20">
        <v>6.7035162682332602E-2</v>
      </c>
      <c r="AX13" s="20"/>
      <c r="AY13" s="20">
        <v>6.9513775691441002E-2</v>
      </c>
      <c r="AZ13" s="20">
        <v>8.0792055137332494E-2</v>
      </c>
      <c r="BA13" s="20">
        <v>9.7575398686731998E-2</v>
      </c>
      <c r="BB13" s="20">
        <v>7.0692911323421301E-2</v>
      </c>
      <c r="BC13" s="20">
        <v>0.173000930976828</v>
      </c>
      <c r="BD13" s="20"/>
      <c r="BE13" s="20">
        <v>9.69688761940595E-2</v>
      </c>
      <c r="BF13" s="20">
        <v>6.3800237557213105E-2</v>
      </c>
      <c r="BG13" s="20">
        <v>0.105331343653249</v>
      </c>
      <c r="BH13" s="20">
        <v>0.15020164111606901</v>
      </c>
      <c r="BI13" s="20">
        <v>0.16466937813712701</v>
      </c>
      <c r="BJ13" s="20"/>
      <c r="BK13" s="20">
        <v>3.9126521779661E-2</v>
      </c>
      <c r="BL13" s="20">
        <v>0.13389583165275701</v>
      </c>
      <c r="BM13" s="20">
        <v>0.114906184720899</v>
      </c>
      <c r="BN13" s="20">
        <v>9.5506524276822893E-2</v>
      </c>
      <c r="BO13" s="20">
        <v>0.10518957542461201</v>
      </c>
      <c r="BP13" s="20"/>
      <c r="BQ13" s="20">
        <v>7.7169139092410299E-2</v>
      </c>
      <c r="BR13" s="20">
        <v>0.107797465053179</v>
      </c>
      <c r="BS13" s="20"/>
      <c r="BT13" s="20">
        <v>6.6736916814725003E-2</v>
      </c>
      <c r="BU13" s="20">
        <v>0.108629280240401</v>
      </c>
      <c r="BV13" s="20"/>
      <c r="BW13" s="20">
        <v>6.5995127559241196E-2</v>
      </c>
      <c r="BX13" s="20">
        <v>0.110250087058584</v>
      </c>
      <c r="BY13" s="20"/>
      <c r="BZ13" s="20">
        <v>0.105055926704788</v>
      </c>
      <c r="CA13" s="20">
        <v>7.6938468542185695E-2</v>
      </c>
      <c r="CB13" s="20">
        <v>0.150367829866974</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130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4.8703324165149803E-2</v>
      </c>
      <c r="D9" s="14">
        <v>6.3534712592498099E-2</v>
      </c>
      <c r="E9" s="14">
        <v>3.3818104031828902E-2</v>
      </c>
      <c r="F9" s="14"/>
      <c r="G9" s="14">
        <v>6.5603810830185405E-2</v>
      </c>
      <c r="H9" s="14">
        <v>9.6065625235465996E-2</v>
      </c>
      <c r="I9" s="14">
        <v>6.5148952979426702E-2</v>
      </c>
      <c r="J9" s="14">
        <v>4.3053972579564399E-2</v>
      </c>
      <c r="K9" s="14">
        <v>1.9509978442829399E-2</v>
      </c>
      <c r="L9" s="14">
        <v>9.6597496676806404E-3</v>
      </c>
      <c r="M9" s="14"/>
      <c r="N9" s="14">
        <v>7.5715429592062802E-2</v>
      </c>
      <c r="O9" s="14">
        <v>4.6645645100320099E-2</v>
      </c>
      <c r="P9" s="14">
        <v>4.4909499692658103E-2</v>
      </c>
      <c r="Q9" s="14">
        <v>2.55627273569809E-2</v>
      </c>
      <c r="R9" s="14"/>
      <c r="S9" s="14">
        <v>7.9425449722206998E-2</v>
      </c>
      <c r="T9" s="14">
        <v>3.9689135448604897E-2</v>
      </c>
      <c r="U9" s="14">
        <v>4.1163119426113698E-2</v>
      </c>
      <c r="V9" s="14">
        <v>4.6896608464583101E-2</v>
      </c>
      <c r="W9" s="14">
        <v>5.0007458528601001E-2</v>
      </c>
      <c r="X9" s="14">
        <v>4.9078707100273899E-2</v>
      </c>
      <c r="Y9" s="14">
        <v>5.2923776679678597E-2</v>
      </c>
      <c r="Z9" s="14">
        <v>5.0600629725824298E-2</v>
      </c>
      <c r="AA9" s="14">
        <v>4.1187291495538202E-2</v>
      </c>
      <c r="AB9" s="14">
        <v>3.9353272061002899E-2</v>
      </c>
      <c r="AC9" s="14">
        <v>2.50263349449792E-2</v>
      </c>
      <c r="AD9" s="14">
        <v>4.6759515540816997E-2</v>
      </c>
      <c r="AE9" s="14"/>
      <c r="AF9" s="14">
        <v>5.7598955636526603E-2</v>
      </c>
      <c r="AG9" s="14">
        <v>6.3627040971969001E-2</v>
      </c>
      <c r="AH9" s="14">
        <v>3.7125568086260101E-2</v>
      </c>
      <c r="AI9" s="14">
        <v>4.67754379791116E-2</v>
      </c>
      <c r="AJ9" s="14">
        <v>5.1656047859960703E-2</v>
      </c>
      <c r="AK9" s="14"/>
      <c r="AL9" s="14">
        <v>7.1449281174254295E-2</v>
      </c>
      <c r="AM9" s="14">
        <v>6.3585308832473902E-2</v>
      </c>
      <c r="AN9" s="14">
        <v>3.4021922170764898E-2</v>
      </c>
      <c r="AO9" s="14">
        <v>5.1169526395541599E-2</v>
      </c>
      <c r="AP9" s="14">
        <v>5.4665339956931902E-2</v>
      </c>
      <c r="AQ9" s="14">
        <v>1.656135830298E-2</v>
      </c>
      <c r="AR9" s="14"/>
      <c r="AS9" s="14">
        <v>2.5863313352941002E-2</v>
      </c>
      <c r="AT9" s="14">
        <v>3.10675024484196E-2</v>
      </c>
      <c r="AU9" s="14">
        <v>6.16927205857596E-2</v>
      </c>
      <c r="AV9" s="14">
        <v>9.2638235949715694E-2</v>
      </c>
      <c r="AW9" s="14">
        <v>0.278975427433927</v>
      </c>
      <c r="AX9" s="14"/>
      <c r="AY9" s="14">
        <v>6.0491608469613802E-2</v>
      </c>
      <c r="AZ9" s="14">
        <v>5.9723112416200701E-2</v>
      </c>
      <c r="BA9" s="14">
        <v>2.6460005901684899E-2</v>
      </c>
      <c r="BB9" s="14">
        <v>4.4674568098699602E-2</v>
      </c>
      <c r="BC9" s="14">
        <v>3.9111442650046999E-2</v>
      </c>
      <c r="BD9" s="14"/>
      <c r="BE9" s="14">
        <v>0.12618955142667199</v>
      </c>
      <c r="BF9" s="14">
        <v>5.5912991487660102E-2</v>
      </c>
      <c r="BG9" s="14">
        <v>3.2207796845810398E-2</v>
      </c>
      <c r="BH9" s="14">
        <v>4.5439300695100097E-2</v>
      </c>
      <c r="BI9" s="14">
        <v>2.1929707949230999E-2</v>
      </c>
      <c r="BJ9" s="14"/>
      <c r="BK9" s="14">
        <v>0.121289003866941</v>
      </c>
      <c r="BL9" s="14">
        <v>3.7111096344838203E-2</v>
      </c>
      <c r="BM9" s="14">
        <v>2.3071811217654802E-2</v>
      </c>
      <c r="BN9" s="14">
        <v>2.69854350157804E-2</v>
      </c>
      <c r="BO9" s="14">
        <v>4.5449748947693901E-2</v>
      </c>
      <c r="BP9" s="14"/>
      <c r="BQ9" s="14">
        <v>7.2664309228317597E-2</v>
      </c>
      <c r="BR9" s="14">
        <v>3.8709911371346301E-2</v>
      </c>
      <c r="BS9" s="14"/>
      <c r="BT9" s="14">
        <v>8.0883404008538898E-2</v>
      </c>
      <c r="BU9" s="14">
        <v>3.8815843112791001E-2</v>
      </c>
      <c r="BV9" s="14"/>
      <c r="BW9" s="14">
        <v>0.100252818789226</v>
      </c>
      <c r="BX9" s="14">
        <v>3.0674581222513899E-2</v>
      </c>
      <c r="BY9" s="14"/>
      <c r="BZ9" s="14">
        <v>3.2213510799070602E-2</v>
      </c>
      <c r="CA9" s="14">
        <v>8.7115186093141297E-2</v>
      </c>
      <c r="CB9" s="14">
        <v>2.59693028433809E-2</v>
      </c>
    </row>
    <row r="10" spans="2:80" x14ac:dyDescent="0.35">
      <c r="B10" s="15" t="s">
        <v>114</v>
      </c>
      <c r="C10" s="14">
        <v>0.11194979537642</v>
      </c>
      <c r="D10" s="14">
        <v>0.137225337436955</v>
      </c>
      <c r="E10" s="14">
        <v>8.7114263379671097E-2</v>
      </c>
      <c r="F10" s="14"/>
      <c r="G10" s="14">
        <v>0.180900254646578</v>
      </c>
      <c r="H10" s="14">
        <v>0.204207392780861</v>
      </c>
      <c r="I10" s="14">
        <v>0.117740914757837</v>
      </c>
      <c r="J10" s="14">
        <v>0.100910510628171</v>
      </c>
      <c r="K10" s="14">
        <v>7.2374790229469299E-2</v>
      </c>
      <c r="L10" s="14">
        <v>2.1782111057274799E-2</v>
      </c>
      <c r="M10" s="14"/>
      <c r="N10" s="14">
        <v>0.12959335058525601</v>
      </c>
      <c r="O10" s="14">
        <v>0.106387977984818</v>
      </c>
      <c r="P10" s="14">
        <v>0.12572548639730899</v>
      </c>
      <c r="Q10" s="14">
        <v>8.78851167973108E-2</v>
      </c>
      <c r="R10" s="14"/>
      <c r="S10" s="14">
        <v>0.172054852199998</v>
      </c>
      <c r="T10" s="14">
        <v>0.113017099013005</v>
      </c>
      <c r="U10" s="14">
        <v>8.0233417179145297E-2</v>
      </c>
      <c r="V10" s="14">
        <v>8.5675688413917594E-2</v>
      </c>
      <c r="W10" s="14">
        <v>0.17039957789826601</v>
      </c>
      <c r="X10" s="14">
        <v>0.113750705940442</v>
      </c>
      <c r="Y10" s="14">
        <v>4.6259162657008801E-2</v>
      </c>
      <c r="Z10" s="14">
        <v>0.104338192392316</v>
      </c>
      <c r="AA10" s="14">
        <v>0.115533701283214</v>
      </c>
      <c r="AB10" s="14">
        <v>0.111014165691342</v>
      </c>
      <c r="AC10" s="14">
        <v>6.8023762412431105E-2</v>
      </c>
      <c r="AD10" s="14">
        <v>9.5978192722719805E-2</v>
      </c>
      <c r="AE10" s="14"/>
      <c r="AF10" s="14">
        <v>6.9501944248441902E-2</v>
      </c>
      <c r="AG10" s="14">
        <v>0.13596422314659501</v>
      </c>
      <c r="AH10" s="14">
        <v>0.15243498775802999</v>
      </c>
      <c r="AI10" s="14">
        <v>0.115846274653866</v>
      </c>
      <c r="AJ10" s="14">
        <v>0.14632371560503199</v>
      </c>
      <c r="AK10" s="14"/>
      <c r="AL10" s="14">
        <v>0.159243287731586</v>
      </c>
      <c r="AM10" s="14">
        <v>8.1781687988934093E-2</v>
      </c>
      <c r="AN10" s="14">
        <v>0.141867010984285</v>
      </c>
      <c r="AO10" s="14">
        <v>0.12003893634997199</v>
      </c>
      <c r="AP10" s="14">
        <v>0.15020196356635701</v>
      </c>
      <c r="AQ10" s="14">
        <v>3.8047949221550997E-2</v>
      </c>
      <c r="AR10" s="14"/>
      <c r="AS10" s="14">
        <v>7.9789012861696096E-2</v>
      </c>
      <c r="AT10" s="14">
        <v>0.10775132459598701</v>
      </c>
      <c r="AU10" s="14">
        <v>0.14809989413076</v>
      </c>
      <c r="AV10" s="14">
        <v>0.14855914661273201</v>
      </c>
      <c r="AW10" s="14">
        <v>0.158543191275097</v>
      </c>
      <c r="AX10" s="14"/>
      <c r="AY10" s="14">
        <v>6.6968498220371195E-2</v>
      </c>
      <c r="AZ10" s="14">
        <v>0.14319792548405999</v>
      </c>
      <c r="BA10" s="14">
        <v>0.14664668433936301</v>
      </c>
      <c r="BB10" s="14">
        <v>0.134491672165125</v>
      </c>
      <c r="BC10" s="14">
        <v>7.5526585209495706E-2</v>
      </c>
      <c r="BD10" s="14"/>
      <c r="BE10" s="14">
        <v>0.153488206587619</v>
      </c>
      <c r="BF10" s="14">
        <v>0.12000820595604</v>
      </c>
      <c r="BG10" s="14">
        <v>0.10858807456876</v>
      </c>
      <c r="BH10" s="14">
        <v>8.2471795090389405E-2</v>
      </c>
      <c r="BI10" s="14">
        <v>0.115346557568983</v>
      </c>
      <c r="BJ10" s="14"/>
      <c r="BK10" s="14">
        <v>0.20197392070716</v>
      </c>
      <c r="BL10" s="14">
        <v>0.122263490091351</v>
      </c>
      <c r="BM10" s="14">
        <v>8.4599606619581505E-2</v>
      </c>
      <c r="BN10" s="14">
        <v>9.0887490099067603E-2</v>
      </c>
      <c r="BO10" s="14">
        <v>7.9087484685326503E-2</v>
      </c>
      <c r="BP10" s="14"/>
      <c r="BQ10" s="14">
        <v>0.13867617713526201</v>
      </c>
      <c r="BR10" s="14">
        <v>0.10080301803413701</v>
      </c>
      <c r="BS10" s="14"/>
      <c r="BT10" s="14">
        <v>0.17065907866324001</v>
      </c>
      <c r="BU10" s="14">
        <v>9.3911091652841103E-2</v>
      </c>
      <c r="BV10" s="14"/>
      <c r="BW10" s="14">
        <v>0.15434099285235101</v>
      </c>
      <c r="BX10" s="14">
        <v>9.7124043777932906E-2</v>
      </c>
      <c r="BY10" s="14"/>
      <c r="BZ10" s="14">
        <v>8.4473248800525799E-2</v>
      </c>
      <c r="CA10" s="14">
        <v>0.17479450704133001</v>
      </c>
      <c r="CB10" s="14">
        <v>8.0955364321256398E-2</v>
      </c>
    </row>
    <row r="11" spans="2:80" x14ac:dyDescent="0.35">
      <c r="B11" s="15" t="s">
        <v>115</v>
      </c>
      <c r="C11" s="14">
        <v>0.122309467012338</v>
      </c>
      <c r="D11" s="14">
        <v>0.13004771014260799</v>
      </c>
      <c r="E11" s="14">
        <v>0.115248218000889</v>
      </c>
      <c r="F11" s="14"/>
      <c r="G11" s="14">
        <v>0.21375031979241799</v>
      </c>
      <c r="H11" s="14">
        <v>0.15530080089608</v>
      </c>
      <c r="I11" s="14">
        <v>0.13739138938592599</v>
      </c>
      <c r="J11" s="14">
        <v>9.9323241525982695E-2</v>
      </c>
      <c r="K11" s="14">
        <v>9.0169292091565795E-2</v>
      </c>
      <c r="L11" s="14">
        <v>6.2742413796135099E-2</v>
      </c>
      <c r="M11" s="14"/>
      <c r="N11" s="14">
        <v>0.14160862632837501</v>
      </c>
      <c r="O11" s="14">
        <v>0.12094025480795</v>
      </c>
      <c r="P11" s="14">
        <v>0.110256645093598</v>
      </c>
      <c r="Q11" s="14">
        <v>0.114930758339797</v>
      </c>
      <c r="R11" s="14"/>
      <c r="S11" s="14">
        <v>0.15151386564758301</v>
      </c>
      <c r="T11" s="14">
        <v>0.126840780140757</v>
      </c>
      <c r="U11" s="14">
        <v>9.4384624708287804E-2</v>
      </c>
      <c r="V11" s="14">
        <v>9.49074120099236E-2</v>
      </c>
      <c r="W11" s="14">
        <v>0.15703984699144499</v>
      </c>
      <c r="X11" s="14">
        <v>0.16431932841003799</v>
      </c>
      <c r="Y11" s="14">
        <v>8.3801074426926997E-2</v>
      </c>
      <c r="Z11" s="14">
        <v>0.125659811507596</v>
      </c>
      <c r="AA11" s="14">
        <v>0.121795094905514</v>
      </c>
      <c r="AB11" s="14">
        <v>8.5856218870750706E-2</v>
      </c>
      <c r="AC11" s="14">
        <v>0.15661202759619799</v>
      </c>
      <c r="AD11" s="14">
        <v>6.8221360893876995E-2</v>
      </c>
      <c r="AE11" s="14"/>
      <c r="AF11" s="14">
        <v>0.10093982312361099</v>
      </c>
      <c r="AG11" s="14">
        <v>0.14487450036127</v>
      </c>
      <c r="AH11" s="14">
        <v>0.11658131985687099</v>
      </c>
      <c r="AI11" s="14">
        <v>0.132160167595096</v>
      </c>
      <c r="AJ11" s="14">
        <v>0.11405753554267101</v>
      </c>
      <c r="AK11" s="14"/>
      <c r="AL11" s="14">
        <v>0.170135156411099</v>
      </c>
      <c r="AM11" s="14">
        <v>0.12583138506317701</v>
      </c>
      <c r="AN11" s="14">
        <v>0.13150878204156399</v>
      </c>
      <c r="AO11" s="14">
        <v>0.12188631260388801</v>
      </c>
      <c r="AP11" s="14">
        <v>0.13095089789419101</v>
      </c>
      <c r="AQ11" s="14">
        <v>7.95543459744735E-2</v>
      </c>
      <c r="AR11" s="14"/>
      <c r="AS11" s="14">
        <v>9.4666679568787701E-2</v>
      </c>
      <c r="AT11" s="14">
        <v>0.12098736495123701</v>
      </c>
      <c r="AU11" s="14">
        <v>0.13134519911020801</v>
      </c>
      <c r="AV11" s="14">
        <v>0.18134235873683799</v>
      </c>
      <c r="AW11" s="14">
        <v>0.108215255164599</v>
      </c>
      <c r="AX11" s="14"/>
      <c r="AY11" s="14">
        <v>7.4234791130806693E-2</v>
      </c>
      <c r="AZ11" s="14">
        <v>0.123430287780223</v>
      </c>
      <c r="BA11" s="14">
        <v>0.19323099210963601</v>
      </c>
      <c r="BB11" s="14">
        <v>0.142457663072765</v>
      </c>
      <c r="BC11" s="14">
        <v>0.10493290149621699</v>
      </c>
      <c r="BD11" s="14"/>
      <c r="BE11" s="14">
        <v>0.106853490861316</v>
      </c>
      <c r="BF11" s="14">
        <v>0.12050405829949901</v>
      </c>
      <c r="BG11" s="14">
        <v>0.123346357023185</v>
      </c>
      <c r="BH11" s="14">
        <v>0.13190451119636701</v>
      </c>
      <c r="BI11" s="14">
        <v>0.11747154201964501</v>
      </c>
      <c r="BJ11" s="14"/>
      <c r="BK11" s="14">
        <v>0.142199260458719</v>
      </c>
      <c r="BL11" s="14">
        <v>0.13195313683238899</v>
      </c>
      <c r="BM11" s="14">
        <v>0.115970529088404</v>
      </c>
      <c r="BN11" s="14">
        <v>0.117305346834524</v>
      </c>
      <c r="BO11" s="14">
        <v>0.11028263983462</v>
      </c>
      <c r="BP11" s="14"/>
      <c r="BQ11" s="14">
        <v>0.11011419445886</v>
      </c>
      <c r="BR11" s="14">
        <v>0.12739575175557999</v>
      </c>
      <c r="BS11" s="14"/>
      <c r="BT11" s="14">
        <v>0.13983083690857201</v>
      </c>
      <c r="BU11" s="14">
        <v>0.11692594361203799</v>
      </c>
      <c r="BV11" s="14"/>
      <c r="BW11" s="14">
        <v>0.150513659336209</v>
      </c>
      <c r="BX11" s="14">
        <v>0.112445429798785</v>
      </c>
      <c r="BY11" s="14"/>
      <c r="BZ11" s="14">
        <v>0.114143340113754</v>
      </c>
      <c r="CA11" s="14">
        <v>0.137794410785472</v>
      </c>
      <c r="CB11" s="14">
        <v>0.13205279523062</v>
      </c>
    </row>
    <row r="12" spans="2:80" x14ac:dyDescent="0.35">
      <c r="B12" s="15" t="s">
        <v>116</v>
      </c>
      <c r="C12" s="14">
        <v>0.16447816730498499</v>
      </c>
      <c r="D12" s="14">
        <v>0.16795196262043599</v>
      </c>
      <c r="E12" s="14">
        <v>0.161080618096032</v>
      </c>
      <c r="F12" s="14"/>
      <c r="G12" s="14">
        <v>0.23463092717551501</v>
      </c>
      <c r="H12" s="14">
        <v>0.15059931571572599</v>
      </c>
      <c r="I12" s="14">
        <v>0.173841053092541</v>
      </c>
      <c r="J12" s="14">
        <v>0.182590707209696</v>
      </c>
      <c r="K12" s="14">
        <v>0.15266723154508799</v>
      </c>
      <c r="L12" s="14">
        <v>0.114942580388605</v>
      </c>
      <c r="M12" s="14"/>
      <c r="N12" s="14">
        <v>0.17067039513406901</v>
      </c>
      <c r="O12" s="14">
        <v>0.15878768899676099</v>
      </c>
      <c r="P12" s="14">
        <v>0.186092658770692</v>
      </c>
      <c r="Q12" s="14">
        <v>0.145146940321769</v>
      </c>
      <c r="R12" s="14"/>
      <c r="S12" s="14">
        <v>0.17012429741382301</v>
      </c>
      <c r="T12" s="14">
        <v>0.167293691690198</v>
      </c>
      <c r="U12" s="14">
        <v>0.161145985044298</v>
      </c>
      <c r="V12" s="14">
        <v>0.14368921367231799</v>
      </c>
      <c r="W12" s="14">
        <v>0.146549883397217</v>
      </c>
      <c r="X12" s="14">
        <v>0.150793278699035</v>
      </c>
      <c r="Y12" s="14">
        <v>0.16495197098417499</v>
      </c>
      <c r="Z12" s="14">
        <v>0.17846435154468199</v>
      </c>
      <c r="AA12" s="14">
        <v>0.14285903186986501</v>
      </c>
      <c r="AB12" s="14">
        <v>0.21243537148107899</v>
      </c>
      <c r="AC12" s="14">
        <v>0.17973453331616501</v>
      </c>
      <c r="AD12" s="14">
        <v>0.17027850875930001</v>
      </c>
      <c r="AE12" s="14"/>
      <c r="AF12" s="14">
        <v>0.17132966611470299</v>
      </c>
      <c r="AG12" s="14">
        <v>0.16549247090713501</v>
      </c>
      <c r="AH12" s="14">
        <v>0.205644486226782</v>
      </c>
      <c r="AI12" s="14">
        <v>0.166325591202728</v>
      </c>
      <c r="AJ12" s="14">
        <v>0.167471538105992</v>
      </c>
      <c r="AK12" s="14"/>
      <c r="AL12" s="14">
        <v>0.17426488414161101</v>
      </c>
      <c r="AM12" s="14">
        <v>0.16301228368355</v>
      </c>
      <c r="AN12" s="14">
        <v>0.188067206894552</v>
      </c>
      <c r="AO12" s="14">
        <v>0.16116059744851599</v>
      </c>
      <c r="AP12" s="14">
        <v>0.17488184848153199</v>
      </c>
      <c r="AQ12" s="14">
        <v>0.150799968413381</v>
      </c>
      <c r="AR12" s="14"/>
      <c r="AS12" s="14">
        <v>0.15057345278685599</v>
      </c>
      <c r="AT12" s="14">
        <v>0.179968321129333</v>
      </c>
      <c r="AU12" s="14">
        <v>0.161703528952992</v>
      </c>
      <c r="AV12" s="14">
        <v>0.16748704341522999</v>
      </c>
      <c r="AW12" s="14">
        <v>0.19482171694994699</v>
      </c>
      <c r="AX12" s="14"/>
      <c r="AY12" s="14">
        <v>0.14967807849647899</v>
      </c>
      <c r="AZ12" s="14">
        <v>0.178197346294166</v>
      </c>
      <c r="BA12" s="14">
        <v>0.182093167841166</v>
      </c>
      <c r="BB12" s="14">
        <v>0.19887345763188499</v>
      </c>
      <c r="BC12" s="14">
        <v>0.119800242547701</v>
      </c>
      <c r="BD12" s="14"/>
      <c r="BE12" s="14">
        <v>0.16853513662224601</v>
      </c>
      <c r="BF12" s="14">
        <v>0.16542439674214299</v>
      </c>
      <c r="BG12" s="14">
        <v>0.176545181763026</v>
      </c>
      <c r="BH12" s="14">
        <v>0.15024210327146501</v>
      </c>
      <c r="BI12" s="14">
        <v>0.10328885652286</v>
      </c>
      <c r="BJ12" s="14"/>
      <c r="BK12" s="14">
        <v>0.15400508291145201</v>
      </c>
      <c r="BL12" s="14">
        <v>0.18033950552521899</v>
      </c>
      <c r="BM12" s="14">
        <v>0.17954374067228901</v>
      </c>
      <c r="BN12" s="14">
        <v>0.166097915591045</v>
      </c>
      <c r="BO12" s="14">
        <v>0.144103625342627</v>
      </c>
      <c r="BP12" s="14"/>
      <c r="BQ12" s="14">
        <v>0.159337006543706</v>
      </c>
      <c r="BR12" s="14">
        <v>0.16662239224362299</v>
      </c>
      <c r="BS12" s="14"/>
      <c r="BT12" s="14">
        <v>0.16740092551581601</v>
      </c>
      <c r="BU12" s="14">
        <v>0.16358013608284899</v>
      </c>
      <c r="BV12" s="14"/>
      <c r="BW12" s="14">
        <v>0.17268233374830499</v>
      </c>
      <c r="BX12" s="14">
        <v>0.161608870351759</v>
      </c>
      <c r="BY12" s="14"/>
      <c r="BZ12" s="14">
        <v>0.162820399391016</v>
      </c>
      <c r="CA12" s="14">
        <v>0.15894941201336299</v>
      </c>
      <c r="CB12" s="14">
        <v>0.21794281302337601</v>
      </c>
    </row>
    <row r="13" spans="2:80" x14ac:dyDescent="0.35">
      <c r="B13" s="15" t="s">
        <v>117</v>
      </c>
      <c r="C13" s="14">
        <v>0.53891306061353395</v>
      </c>
      <c r="D13" s="14">
        <v>0.49072470554509501</v>
      </c>
      <c r="E13" s="14">
        <v>0.58598816030612999</v>
      </c>
      <c r="F13" s="14"/>
      <c r="G13" s="14">
        <v>0.28034559192817998</v>
      </c>
      <c r="H13" s="14">
        <v>0.38444075784822102</v>
      </c>
      <c r="I13" s="14">
        <v>0.48668891778663198</v>
      </c>
      <c r="J13" s="14">
        <v>0.56794394345675803</v>
      </c>
      <c r="K13" s="14">
        <v>0.65180951829542799</v>
      </c>
      <c r="L13" s="14">
        <v>0.77945008128637905</v>
      </c>
      <c r="M13" s="14"/>
      <c r="N13" s="14">
        <v>0.46695560054461399</v>
      </c>
      <c r="O13" s="14">
        <v>0.56017254805533301</v>
      </c>
      <c r="P13" s="14">
        <v>0.51816230533904095</v>
      </c>
      <c r="Q13" s="14">
        <v>0.60884166832783304</v>
      </c>
      <c r="R13" s="14"/>
      <c r="S13" s="14">
        <v>0.41167179476154397</v>
      </c>
      <c r="T13" s="14">
        <v>0.53898533519456404</v>
      </c>
      <c r="U13" s="14">
        <v>0.59827180200597296</v>
      </c>
      <c r="V13" s="14">
        <v>0.61293915815674405</v>
      </c>
      <c r="W13" s="14">
        <v>0.471480071588051</v>
      </c>
      <c r="X13" s="14">
        <v>0.50477034631652196</v>
      </c>
      <c r="Y13" s="14">
        <v>0.636810501203393</v>
      </c>
      <c r="Z13" s="14">
        <v>0.52585604372987804</v>
      </c>
      <c r="AA13" s="14">
        <v>0.56400468140218196</v>
      </c>
      <c r="AB13" s="14">
        <v>0.544481029605828</v>
      </c>
      <c r="AC13" s="14">
        <v>0.57060334173022698</v>
      </c>
      <c r="AD13" s="14">
        <v>0.60750942433838495</v>
      </c>
      <c r="AE13" s="14"/>
      <c r="AF13" s="14">
        <v>0.59077443426548204</v>
      </c>
      <c r="AG13" s="14">
        <v>0.48397241218523102</v>
      </c>
      <c r="AH13" s="14">
        <v>0.48821363807205598</v>
      </c>
      <c r="AI13" s="14">
        <v>0.52829027285665198</v>
      </c>
      <c r="AJ13" s="14">
        <v>0.50418168957098397</v>
      </c>
      <c r="AK13" s="14"/>
      <c r="AL13" s="14">
        <v>0.41774420789923999</v>
      </c>
      <c r="AM13" s="14">
        <v>0.55382039770207103</v>
      </c>
      <c r="AN13" s="14">
        <v>0.50453507790883401</v>
      </c>
      <c r="AO13" s="14">
        <v>0.53605870843242298</v>
      </c>
      <c r="AP13" s="14">
        <v>0.47468322731477502</v>
      </c>
      <c r="AQ13" s="14">
        <v>0.68503798295702301</v>
      </c>
      <c r="AR13" s="14"/>
      <c r="AS13" s="14">
        <v>0.63477833331238998</v>
      </c>
      <c r="AT13" s="14">
        <v>0.55190835759442303</v>
      </c>
      <c r="AU13" s="14">
        <v>0.48713349350325003</v>
      </c>
      <c r="AV13" s="14">
        <v>0.391301302761356</v>
      </c>
      <c r="AW13" s="14">
        <v>0.238621789903881</v>
      </c>
      <c r="AX13" s="14"/>
      <c r="AY13" s="14">
        <v>0.64046646908882798</v>
      </c>
      <c r="AZ13" s="14">
        <v>0.48910811265618498</v>
      </c>
      <c r="BA13" s="14">
        <v>0.438134786682013</v>
      </c>
      <c r="BB13" s="14">
        <v>0.45980685593430598</v>
      </c>
      <c r="BC13" s="14">
        <v>0.64384553143045598</v>
      </c>
      <c r="BD13" s="14"/>
      <c r="BE13" s="14">
        <v>0.42406422895783902</v>
      </c>
      <c r="BF13" s="14">
        <v>0.53207748330307003</v>
      </c>
      <c r="BG13" s="14">
        <v>0.54520746746262005</v>
      </c>
      <c r="BH13" s="14">
        <v>0.57207019118244795</v>
      </c>
      <c r="BI13" s="14">
        <v>0.59281464363088598</v>
      </c>
      <c r="BJ13" s="14"/>
      <c r="BK13" s="14">
        <v>0.36591520280178202</v>
      </c>
      <c r="BL13" s="14">
        <v>0.51296582377084399</v>
      </c>
      <c r="BM13" s="14">
        <v>0.58240884290249695</v>
      </c>
      <c r="BN13" s="14">
        <v>0.58576682168354699</v>
      </c>
      <c r="BO13" s="14">
        <v>0.60955599430334895</v>
      </c>
      <c r="BP13" s="14"/>
      <c r="BQ13" s="14">
        <v>0.50939436981346098</v>
      </c>
      <c r="BR13" s="14">
        <v>0.551224426841596</v>
      </c>
      <c r="BS13" s="14"/>
      <c r="BT13" s="14">
        <v>0.43716086409418398</v>
      </c>
      <c r="BU13" s="14">
        <v>0.57017690209612804</v>
      </c>
      <c r="BV13" s="14"/>
      <c r="BW13" s="14">
        <v>0.41514482419583598</v>
      </c>
      <c r="BX13" s="14">
        <v>0.58219933791092404</v>
      </c>
      <c r="BY13" s="14"/>
      <c r="BZ13" s="14">
        <v>0.59345771492969501</v>
      </c>
      <c r="CA13" s="14">
        <v>0.42570987731944698</v>
      </c>
      <c r="CB13" s="14">
        <v>0.53185750751851202</v>
      </c>
    </row>
    <row r="14" spans="2:80" x14ac:dyDescent="0.35">
      <c r="B14" s="15" t="s">
        <v>118</v>
      </c>
      <c r="C14" s="20">
        <v>1.3646185527573801E-2</v>
      </c>
      <c r="D14" s="20">
        <v>1.0515571662407399E-2</v>
      </c>
      <c r="E14" s="20">
        <v>1.6750636185449599E-2</v>
      </c>
      <c r="F14" s="20"/>
      <c r="G14" s="20">
        <v>2.4769095627122501E-2</v>
      </c>
      <c r="H14" s="20">
        <v>9.3861075236458501E-3</v>
      </c>
      <c r="I14" s="20">
        <v>1.9188771997636501E-2</v>
      </c>
      <c r="J14" s="20">
        <v>6.1776245998280696E-3</v>
      </c>
      <c r="K14" s="20">
        <v>1.3469189395619899E-2</v>
      </c>
      <c r="L14" s="20">
        <v>1.14230638039255E-2</v>
      </c>
      <c r="M14" s="20"/>
      <c r="N14" s="20">
        <v>1.54565978156226E-2</v>
      </c>
      <c r="O14" s="20">
        <v>7.0658850548179298E-3</v>
      </c>
      <c r="P14" s="20">
        <v>1.48534047067026E-2</v>
      </c>
      <c r="Q14" s="20">
        <v>1.7632788856309201E-2</v>
      </c>
      <c r="R14" s="20"/>
      <c r="S14" s="20">
        <v>1.5209740254844201E-2</v>
      </c>
      <c r="T14" s="20">
        <v>1.41739585128705E-2</v>
      </c>
      <c r="U14" s="20">
        <v>2.4801051636182399E-2</v>
      </c>
      <c r="V14" s="20">
        <v>1.5891919282513101E-2</v>
      </c>
      <c r="W14" s="20">
        <v>4.5231615964207404E-3</v>
      </c>
      <c r="X14" s="20">
        <v>1.72876335336896E-2</v>
      </c>
      <c r="Y14" s="20">
        <v>1.5253514048816801E-2</v>
      </c>
      <c r="Z14" s="20">
        <v>1.5080971099703799E-2</v>
      </c>
      <c r="AA14" s="20">
        <v>1.46201990436877E-2</v>
      </c>
      <c r="AB14" s="20">
        <v>6.8599422899974002E-3</v>
      </c>
      <c r="AC14" s="20">
        <v>0</v>
      </c>
      <c r="AD14" s="20">
        <v>1.1252997744900999E-2</v>
      </c>
      <c r="AE14" s="20"/>
      <c r="AF14" s="20">
        <v>9.8551766112350506E-3</v>
      </c>
      <c r="AG14" s="20">
        <v>6.0693524277995103E-3</v>
      </c>
      <c r="AH14" s="20">
        <v>0</v>
      </c>
      <c r="AI14" s="20">
        <v>1.06022557125467E-2</v>
      </c>
      <c r="AJ14" s="20">
        <v>1.6309473315360101E-2</v>
      </c>
      <c r="AK14" s="20"/>
      <c r="AL14" s="20">
        <v>7.1631826422095196E-3</v>
      </c>
      <c r="AM14" s="20">
        <v>1.1968936729794301E-2</v>
      </c>
      <c r="AN14" s="20">
        <v>0</v>
      </c>
      <c r="AO14" s="20">
        <v>9.6859187696589598E-3</v>
      </c>
      <c r="AP14" s="20">
        <v>1.4616722786214001E-2</v>
      </c>
      <c r="AQ14" s="20">
        <v>2.9998395130591399E-2</v>
      </c>
      <c r="AR14" s="20"/>
      <c r="AS14" s="20">
        <v>1.4329208117329399E-2</v>
      </c>
      <c r="AT14" s="20">
        <v>8.3171292806008094E-3</v>
      </c>
      <c r="AU14" s="20">
        <v>1.0025163717030199E-2</v>
      </c>
      <c r="AV14" s="20">
        <v>1.86719125241279E-2</v>
      </c>
      <c r="AW14" s="20">
        <v>2.0822619272549001E-2</v>
      </c>
      <c r="AX14" s="20"/>
      <c r="AY14" s="20">
        <v>8.1605545939003807E-3</v>
      </c>
      <c r="AZ14" s="20">
        <v>6.3432153691658196E-3</v>
      </c>
      <c r="BA14" s="20">
        <v>1.3434363126137E-2</v>
      </c>
      <c r="BB14" s="20">
        <v>1.9695783097221101E-2</v>
      </c>
      <c r="BC14" s="20">
        <v>1.6783296666082598E-2</v>
      </c>
      <c r="BD14" s="20"/>
      <c r="BE14" s="20">
        <v>2.0869385544309199E-2</v>
      </c>
      <c r="BF14" s="20">
        <v>6.0728642115877897E-3</v>
      </c>
      <c r="BG14" s="20">
        <v>1.4105122336597701E-2</v>
      </c>
      <c r="BH14" s="20">
        <v>1.7872098564231199E-2</v>
      </c>
      <c r="BI14" s="20">
        <v>4.9148692308394699E-2</v>
      </c>
      <c r="BJ14" s="20"/>
      <c r="BK14" s="20">
        <v>1.4617529253944999E-2</v>
      </c>
      <c r="BL14" s="20">
        <v>1.53669474353588E-2</v>
      </c>
      <c r="BM14" s="20">
        <v>1.44054694995741E-2</v>
      </c>
      <c r="BN14" s="20">
        <v>1.29569907760356E-2</v>
      </c>
      <c r="BO14" s="20">
        <v>1.1520506886384001E-2</v>
      </c>
      <c r="BP14" s="20"/>
      <c r="BQ14" s="20">
        <v>9.8139428203928101E-3</v>
      </c>
      <c r="BR14" s="20">
        <v>1.5244499753718501E-2</v>
      </c>
      <c r="BS14" s="20"/>
      <c r="BT14" s="20">
        <v>4.0648908096478998E-3</v>
      </c>
      <c r="BU14" s="20">
        <v>1.6590083443352801E-2</v>
      </c>
      <c r="BV14" s="20"/>
      <c r="BW14" s="20">
        <v>7.06537107807399E-3</v>
      </c>
      <c r="BX14" s="20">
        <v>1.5947736938085599E-2</v>
      </c>
      <c r="BY14" s="20"/>
      <c r="BZ14" s="20">
        <v>1.28917859659381E-2</v>
      </c>
      <c r="CA14" s="20">
        <v>1.5636606747246099E-2</v>
      </c>
      <c r="CB14" s="20">
        <v>1.12222170628544E-2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463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0.17614365964468601</v>
      </c>
      <c r="D9" s="14">
        <v>0.194647582119236</v>
      </c>
      <c r="E9" s="14">
        <v>0.15750159065507099</v>
      </c>
      <c r="F9" s="14"/>
      <c r="G9" s="14">
        <v>0.16307638140882699</v>
      </c>
      <c r="H9" s="14">
        <v>0.24721476562873301</v>
      </c>
      <c r="I9" s="14">
        <v>0.175717110134576</v>
      </c>
      <c r="J9" s="14">
        <v>0.17203513639161799</v>
      </c>
      <c r="K9" s="14">
        <v>0.15029501882819801</v>
      </c>
      <c r="L9" s="14">
        <v>0.14783179591633699</v>
      </c>
      <c r="M9" s="14"/>
      <c r="N9" s="14">
        <v>0.20813739471852799</v>
      </c>
      <c r="O9" s="14">
        <v>0.18435795505677299</v>
      </c>
      <c r="P9" s="14">
        <v>0.18038858403633201</v>
      </c>
      <c r="Q9" s="14">
        <v>0.12985320949881801</v>
      </c>
      <c r="R9" s="14"/>
      <c r="S9" s="14">
        <v>0.22949138712988101</v>
      </c>
      <c r="T9" s="14">
        <v>0.16938142194403399</v>
      </c>
      <c r="U9" s="14">
        <v>0.16791586237928399</v>
      </c>
      <c r="V9" s="14">
        <v>0.17346406547097601</v>
      </c>
      <c r="W9" s="14">
        <v>0.16397103441847899</v>
      </c>
      <c r="X9" s="14">
        <v>0.15986575317976101</v>
      </c>
      <c r="Y9" s="14">
        <v>0.187719180283208</v>
      </c>
      <c r="Z9" s="14">
        <v>0.17885722653741901</v>
      </c>
      <c r="AA9" s="14">
        <v>0.16955689332634399</v>
      </c>
      <c r="AB9" s="14">
        <v>0.173503369260983</v>
      </c>
      <c r="AC9" s="14">
        <v>0.13117435407701999</v>
      </c>
      <c r="AD9" s="14">
        <v>0.135887659187162</v>
      </c>
      <c r="AE9" s="14"/>
      <c r="AF9" s="14">
        <v>0.23049026689743299</v>
      </c>
      <c r="AG9" s="14">
        <v>0.20241948515278901</v>
      </c>
      <c r="AH9" s="14">
        <v>0.14706037224629501</v>
      </c>
      <c r="AI9" s="14">
        <v>0.15640154458581099</v>
      </c>
      <c r="AJ9" s="14">
        <v>0.160538309532266</v>
      </c>
      <c r="AK9" s="14"/>
      <c r="AL9" s="14">
        <v>0.223490419225223</v>
      </c>
      <c r="AM9" s="14">
        <v>0.221816061844164</v>
      </c>
      <c r="AN9" s="14">
        <v>0.17815301568664299</v>
      </c>
      <c r="AO9" s="14">
        <v>0.16945714801595399</v>
      </c>
      <c r="AP9" s="14">
        <v>0.16771429882449199</v>
      </c>
      <c r="AQ9" s="14">
        <v>0.10037058283674501</v>
      </c>
      <c r="AR9" s="14"/>
      <c r="AS9" s="14">
        <v>0.15042797250322201</v>
      </c>
      <c r="AT9" s="14">
        <v>0.14963203902212099</v>
      </c>
      <c r="AU9" s="14">
        <v>0.19050940327020099</v>
      </c>
      <c r="AV9" s="14">
        <v>0.23813720679082701</v>
      </c>
      <c r="AW9" s="14">
        <v>0.33289300136627897</v>
      </c>
      <c r="AX9" s="14"/>
      <c r="AY9" s="14">
        <v>0.22892562639514899</v>
      </c>
      <c r="AZ9" s="14">
        <v>0.15772831387894301</v>
      </c>
      <c r="BA9" s="14">
        <v>0.169436480863176</v>
      </c>
      <c r="BB9" s="14">
        <v>0.15587419545894099</v>
      </c>
      <c r="BC9" s="14">
        <v>0.156284479643682</v>
      </c>
      <c r="BD9" s="14"/>
      <c r="BE9" s="14">
        <v>0.29008121113824997</v>
      </c>
      <c r="BF9" s="14">
        <v>0.18277080562996501</v>
      </c>
      <c r="BG9" s="14">
        <v>0.16171393215812899</v>
      </c>
      <c r="BH9" s="14">
        <v>0.147323565887231</v>
      </c>
      <c r="BI9" s="14">
        <v>0.17578277402533199</v>
      </c>
      <c r="BJ9" s="14"/>
      <c r="BK9" s="14">
        <v>0.30913885559964999</v>
      </c>
      <c r="BL9" s="14">
        <v>0.14725506359662599</v>
      </c>
      <c r="BM9" s="14">
        <v>0.142315398140199</v>
      </c>
      <c r="BN9" s="14">
        <v>0.120526700247023</v>
      </c>
      <c r="BO9" s="14">
        <v>0.17732573328435899</v>
      </c>
      <c r="BP9" s="14"/>
      <c r="BQ9" s="14">
        <v>0.20226281171504201</v>
      </c>
      <c r="BR9" s="14">
        <v>0.16525013970904501</v>
      </c>
      <c r="BS9" s="14"/>
      <c r="BT9" s="14">
        <v>0.2187372613028</v>
      </c>
      <c r="BU9" s="14">
        <v>0.16305657498250001</v>
      </c>
      <c r="BV9" s="14"/>
      <c r="BW9" s="14">
        <v>0.23602780982500801</v>
      </c>
      <c r="BX9" s="14">
        <v>0.155199982935293</v>
      </c>
      <c r="BY9" s="14"/>
      <c r="BZ9" s="14">
        <v>0.14810641228936999</v>
      </c>
      <c r="CA9" s="14">
        <v>0.247284531128282</v>
      </c>
      <c r="CB9" s="14">
        <v>0.10287681881263699</v>
      </c>
    </row>
    <row r="10" spans="2:80" x14ac:dyDescent="0.35">
      <c r="B10" s="15" t="s">
        <v>453</v>
      </c>
      <c r="C10" s="14">
        <v>0.34709935892693999</v>
      </c>
      <c r="D10" s="14">
        <v>0.36640263275281498</v>
      </c>
      <c r="E10" s="14">
        <v>0.32888754416096699</v>
      </c>
      <c r="F10" s="14"/>
      <c r="G10" s="14">
        <v>0.33876088230616003</v>
      </c>
      <c r="H10" s="14">
        <v>0.33336831096693398</v>
      </c>
      <c r="I10" s="14">
        <v>0.39828451953411298</v>
      </c>
      <c r="J10" s="14">
        <v>0.32846345321742498</v>
      </c>
      <c r="K10" s="14">
        <v>0.36190412854855197</v>
      </c>
      <c r="L10" s="14">
        <v>0.32742303697137098</v>
      </c>
      <c r="M10" s="14"/>
      <c r="N10" s="14">
        <v>0.37831044133033598</v>
      </c>
      <c r="O10" s="14">
        <v>0.34919770237929099</v>
      </c>
      <c r="P10" s="14">
        <v>0.328348664266645</v>
      </c>
      <c r="Q10" s="14">
        <v>0.33048530067543602</v>
      </c>
      <c r="R10" s="14"/>
      <c r="S10" s="14">
        <v>0.34417744450905102</v>
      </c>
      <c r="T10" s="14">
        <v>0.32078034211328499</v>
      </c>
      <c r="U10" s="14">
        <v>0.38864460461435801</v>
      </c>
      <c r="V10" s="14">
        <v>0.35305727502984002</v>
      </c>
      <c r="W10" s="14">
        <v>0.37926246382415102</v>
      </c>
      <c r="X10" s="14">
        <v>0.38229034719877603</v>
      </c>
      <c r="Y10" s="14">
        <v>0.33094827294443402</v>
      </c>
      <c r="Z10" s="14">
        <v>0.32381110012900799</v>
      </c>
      <c r="AA10" s="14">
        <v>0.36252690306001201</v>
      </c>
      <c r="AB10" s="14">
        <v>0.279136941222275</v>
      </c>
      <c r="AC10" s="14">
        <v>0.38451794118291199</v>
      </c>
      <c r="AD10" s="14">
        <v>0.32448148824216999</v>
      </c>
      <c r="AE10" s="14"/>
      <c r="AF10" s="14">
        <v>0.340145742160051</v>
      </c>
      <c r="AG10" s="14">
        <v>0.35155227990454402</v>
      </c>
      <c r="AH10" s="14">
        <v>0.39708539330852999</v>
      </c>
      <c r="AI10" s="14">
        <v>0.34594942013689101</v>
      </c>
      <c r="AJ10" s="14">
        <v>0.30974080061819398</v>
      </c>
      <c r="AK10" s="14"/>
      <c r="AL10" s="14">
        <v>0.40362095082607902</v>
      </c>
      <c r="AM10" s="14">
        <v>0.33706014283283797</v>
      </c>
      <c r="AN10" s="14">
        <v>0.34566632381835699</v>
      </c>
      <c r="AO10" s="14">
        <v>0.35624924638373201</v>
      </c>
      <c r="AP10" s="14">
        <v>0.31632668835600097</v>
      </c>
      <c r="AQ10" s="14">
        <v>0.36749624668110797</v>
      </c>
      <c r="AR10" s="14"/>
      <c r="AS10" s="14">
        <v>0.31608296941347302</v>
      </c>
      <c r="AT10" s="14">
        <v>0.354866906016582</v>
      </c>
      <c r="AU10" s="14">
        <v>0.38031682805436301</v>
      </c>
      <c r="AV10" s="14">
        <v>0.37151755485126797</v>
      </c>
      <c r="AW10" s="14">
        <v>0.21264163801559699</v>
      </c>
      <c r="AX10" s="14"/>
      <c r="AY10" s="14">
        <v>0.35597273094882398</v>
      </c>
      <c r="AZ10" s="14">
        <v>0.37748754279748697</v>
      </c>
      <c r="BA10" s="14">
        <v>0.33567408017815498</v>
      </c>
      <c r="BB10" s="14">
        <v>0.36112360666054</v>
      </c>
      <c r="BC10" s="14">
        <v>0.29005089476130103</v>
      </c>
      <c r="BD10" s="14"/>
      <c r="BE10" s="14">
        <v>0.29544937133954502</v>
      </c>
      <c r="BF10" s="14">
        <v>0.38705639119032698</v>
      </c>
      <c r="BG10" s="14">
        <v>0.33565341163715101</v>
      </c>
      <c r="BH10" s="14">
        <v>0.32567452601248698</v>
      </c>
      <c r="BI10" s="14">
        <v>0.24893325137130301</v>
      </c>
      <c r="BJ10" s="14"/>
      <c r="BK10" s="14">
        <v>0.44030461818504901</v>
      </c>
      <c r="BL10" s="14">
        <v>0.38910225455465403</v>
      </c>
      <c r="BM10" s="14">
        <v>0.33675249900839699</v>
      </c>
      <c r="BN10" s="14">
        <v>0.33482327253798999</v>
      </c>
      <c r="BO10" s="14">
        <v>0.26428288354363499</v>
      </c>
      <c r="BP10" s="14"/>
      <c r="BQ10" s="14">
        <v>0.35988175732816302</v>
      </c>
      <c r="BR10" s="14">
        <v>0.341768201489901</v>
      </c>
      <c r="BS10" s="14"/>
      <c r="BT10" s="14">
        <v>0.33882236675243399</v>
      </c>
      <c r="BU10" s="14">
        <v>0.34964250374492201</v>
      </c>
      <c r="BV10" s="14"/>
      <c r="BW10" s="14">
        <v>0.38327735424408599</v>
      </c>
      <c r="BX10" s="14">
        <v>0.33444659128083198</v>
      </c>
      <c r="BY10" s="14"/>
      <c r="BZ10" s="14">
        <v>0.30973929797955202</v>
      </c>
      <c r="CA10" s="14">
        <v>0.419511289965462</v>
      </c>
      <c r="CB10" s="14">
        <v>0.38236450447944698</v>
      </c>
    </row>
    <row r="11" spans="2:80" x14ac:dyDescent="0.35">
      <c r="B11" s="15" t="s">
        <v>454</v>
      </c>
      <c r="C11" s="14">
        <v>0.27667857990648398</v>
      </c>
      <c r="D11" s="14">
        <v>0.27092549451728798</v>
      </c>
      <c r="E11" s="14">
        <v>0.28274831235171199</v>
      </c>
      <c r="F11" s="14"/>
      <c r="G11" s="14">
        <v>0.29276149729346901</v>
      </c>
      <c r="H11" s="14">
        <v>0.22258924421866899</v>
      </c>
      <c r="I11" s="14">
        <v>0.25501947848099399</v>
      </c>
      <c r="J11" s="14">
        <v>0.30561507946442901</v>
      </c>
      <c r="K11" s="14">
        <v>0.27659300315996599</v>
      </c>
      <c r="L11" s="14">
        <v>0.30433887815315303</v>
      </c>
      <c r="M11" s="14"/>
      <c r="N11" s="14">
        <v>0.25776151771766198</v>
      </c>
      <c r="O11" s="14">
        <v>0.27325660884744801</v>
      </c>
      <c r="P11" s="14">
        <v>0.29319022345922502</v>
      </c>
      <c r="Q11" s="14">
        <v>0.284169661676547</v>
      </c>
      <c r="R11" s="14"/>
      <c r="S11" s="14">
        <v>0.24197739408063601</v>
      </c>
      <c r="T11" s="14">
        <v>0.304844633767481</v>
      </c>
      <c r="U11" s="14">
        <v>0.247485631999838</v>
      </c>
      <c r="V11" s="14">
        <v>0.28233009288540001</v>
      </c>
      <c r="W11" s="14">
        <v>0.28550552034275301</v>
      </c>
      <c r="X11" s="14">
        <v>0.254685173069017</v>
      </c>
      <c r="Y11" s="14">
        <v>0.30034194685898302</v>
      </c>
      <c r="Z11" s="14">
        <v>0.27659668858408498</v>
      </c>
      <c r="AA11" s="14">
        <v>0.24540306619728799</v>
      </c>
      <c r="AB11" s="14">
        <v>0.32300099192263898</v>
      </c>
      <c r="AC11" s="14">
        <v>0.31828727632378601</v>
      </c>
      <c r="AD11" s="14">
        <v>0.26678288592076399</v>
      </c>
      <c r="AE11" s="14"/>
      <c r="AF11" s="14">
        <v>0.260572988612148</v>
      </c>
      <c r="AG11" s="14">
        <v>0.255680146634369</v>
      </c>
      <c r="AH11" s="14">
        <v>0.32421099433531902</v>
      </c>
      <c r="AI11" s="14">
        <v>0.30364778484493499</v>
      </c>
      <c r="AJ11" s="14">
        <v>0.31810790357290097</v>
      </c>
      <c r="AK11" s="14"/>
      <c r="AL11" s="14">
        <v>0.219713494961782</v>
      </c>
      <c r="AM11" s="14">
        <v>0.27378946047124603</v>
      </c>
      <c r="AN11" s="14">
        <v>0.34365523310812202</v>
      </c>
      <c r="AO11" s="14">
        <v>0.28533509614564101</v>
      </c>
      <c r="AP11" s="14">
        <v>0.31650050217675202</v>
      </c>
      <c r="AQ11" s="14">
        <v>0.23739481977346899</v>
      </c>
      <c r="AR11" s="14"/>
      <c r="AS11" s="14">
        <v>0.28717450390677202</v>
      </c>
      <c r="AT11" s="14">
        <v>0.30180381576050702</v>
      </c>
      <c r="AU11" s="14">
        <v>0.26145972256223499</v>
      </c>
      <c r="AV11" s="14">
        <v>0.24117384414253601</v>
      </c>
      <c r="AW11" s="14">
        <v>0.37155460871892398</v>
      </c>
      <c r="AX11" s="14"/>
      <c r="AY11" s="14">
        <v>0.25577562033799001</v>
      </c>
      <c r="AZ11" s="14">
        <v>0.29178569720568798</v>
      </c>
      <c r="BA11" s="14">
        <v>0.28328967280100897</v>
      </c>
      <c r="BB11" s="14">
        <v>0.29711285789933101</v>
      </c>
      <c r="BC11" s="14">
        <v>0.27245343643507403</v>
      </c>
      <c r="BD11" s="14"/>
      <c r="BE11" s="14">
        <v>0.20400162093020699</v>
      </c>
      <c r="BF11" s="14">
        <v>0.27185626896284998</v>
      </c>
      <c r="BG11" s="14">
        <v>0.29335785127594999</v>
      </c>
      <c r="BH11" s="14">
        <v>0.29113208160536502</v>
      </c>
      <c r="BI11" s="14">
        <v>0.23539843696903201</v>
      </c>
      <c r="BJ11" s="14"/>
      <c r="BK11" s="14">
        <v>0.13257972907048701</v>
      </c>
      <c r="BL11" s="14">
        <v>0.27297082553948399</v>
      </c>
      <c r="BM11" s="14">
        <v>0.31749917301858499</v>
      </c>
      <c r="BN11" s="14">
        <v>0.331139795955816</v>
      </c>
      <c r="BO11" s="14">
        <v>0.301692287993644</v>
      </c>
      <c r="BP11" s="14"/>
      <c r="BQ11" s="14">
        <v>0.25352294229863997</v>
      </c>
      <c r="BR11" s="14">
        <v>0.28633610627732597</v>
      </c>
      <c r="BS11" s="14"/>
      <c r="BT11" s="14">
        <v>0.269567537506542</v>
      </c>
      <c r="BU11" s="14">
        <v>0.27886348116633503</v>
      </c>
      <c r="BV11" s="14"/>
      <c r="BW11" s="14">
        <v>0.230095609683485</v>
      </c>
      <c r="BX11" s="14">
        <v>0.29297034768770802</v>
      </c>
      <c r="BY11" s="14"/>
      <c r="BZ11" s="14">
        <v>0.317017256575162</v>
      </c>
      <c r="CA11" s="14">
        <v>0.18963346320164601</v>
      </c>
      <c r="CB11" s="14">
        <v>0.291202883324094</v>
      </c>
    </row>
    <row r="12" spans="2:80" x14ac:dyDescent="0.35">
      <c r="B12" s="15" t="s">
        <v>455</v>
      </c>
      <c r="C12" s="14">
        <v>0.100775492723905</v>
      </c>
      <c r="D12" s="14">
        <v>9.9603795615457E-2</v>
      </c>
      <c r="E12" s="14">
        <v>0.102312813366435</v>
      </c>
      <c r="F12" s="14"/>
      <c r="G12" s="14">
        <v>0.108968072295654</v>
      </c>
      <c r="H12" s="14">
        <v>8.7093019318360804E-2</v>
      </c>
      <c r="I12" s="14">
        <v>8.6771299158262302E-2</v>
      </c>
      <c r="J12" s="14">
        <v>8.8771109958541206E-2</v>
      </c>
      <c r="K12" s="14">
        <v>0.119685540089634</v>
      </c>
      <c r="L12" s="14">
        <v>0.11494345960888799</v>
      </c>
      <c r="M12" s="14"/>
      <c r="N12" s="14">
        <v>7.6091245545414396E-2</v>
      </c>
      <c r="O12" s="14">
        <v>9.7657670886776599E-2</v>
      </c>
      <c r="P12" s="14">
        <v>0.118499636752481</v>
      </c>
      <c r="Q12" s="14">
        <v>0.116316481734976</v>
      </c>
      <c r="R12" s="14"/>
      <c r="S12" s="14">
        <v>9.9925042025090297E-2</v>
      </c>
      <c r="T12" s="14">
        <v>8.4133682470558399E-2</v>
      </c>
      <c r="U12" s="14">
        <v>7.9723790642418899E-2</v>
      </c>
      <c r="V12" s="14">
        <v>8.9273259453597598E-2</v>
      </c>
      <c r="W12" s="14">
        <v>8.6941096129108997E-2</v>
      </c>
      <c r="X12" s="14">
        <v>9.4186629592039606E-2</v>
      </c>
      <c r="Y12" s="14">
        <v>9.0183898720747099E-2</v>
      </c>
      <c r="Z12" s="14">
        <v>0.12849993973375901</v>
      </c>
      <c r="AA12" s="14">
        <v>0.110424170990176</v>
      </c>
      <c r="AB12" s="14">
        <v>0.12468674078556601</v>
      </c>
      <c r="AC12" s="14">
        <v>0.10897475814254</v>
      </c>
      <c r="AD12" s="14">
        <v>0.18981772106283201</v>
      </c>
      <c r="AE12" s="14"/>
      <c r="AF12" s="14">
        <v>6.7798606942986298E-2</v>
      </c>
      <c r="AG12" s="14">
        <v>0.10112537623026099</v>
      </c>
      <c r="AH12" s="14">
        <v>8.8348083385525106E-2</v>
      </c>
      <c r="AI12" s="14">
        <v>0.11722826551317</v>
      </c>
      <c r="AJ12" s="14">
        <v>0.122306740637616</v>
      </c>
      <c r="AK12" s="14"/>
      <c r="AL12" s="14">
        <v>7.8825719917952397E-2</v>
      </c>
      <c r="AM12" s="14">
        <v>7.5168158382592803E-2</v>
      </c>
      <c r="AN12" s="14">
        <v>9.4228244555621399E-2</v>
      </c>
      <c r="AO12" s="14">
        <v>0.11264653003393101</v>
      </c>
      <c r="AP12" s="14">
        <v>0.117523227704981</v>
      </c>
      <c r="AQ12" s="14">
        <v>7.8908921093047202E-2</v>
      </c>
      <c r="AR12" s="14"/>
      <c r="AS12" s="14">
        <v>0.1237116136211</v>
      </c>
      <c r="AT12" s="14">
        <v>9.0148859766904593E-2</v>
      </c>
      <c r="AU12" s="14">
        <v>8.6651858711259105E-2</v>
      </c>
      <c r="AV12" s="14">
        <v>7.3919788059802496E-2</v>
      </c>
      <c r="AW12" s="14">
        <v>4.2643056147615703E-2</v>
      </c>
      <c r="AX12" s="14"/>
      <c r="AY12" s="14">
        <v>9.0196282920569998E-2</v>
      </c>
      <c r="AZ12" s="14">
        <v>9.02839812720551E-2</v>
      </c>
      <c r="BA12" s="14">
        <v>0.11135662029104899</v>
      </c>
      <c r="BB12" s="14">
        <v>0.105949179314373</v>
      </c>
      <c r="BC12" s="14">
        <v>0.12301352929123199</v>
      </c>
      <c r="BD12" s="14"/>
      <c r="BE12" s="14">
        <v>0.10004406145411</v>
      </c>
      <c r="BF12" s="14">
        <v>8.6172665073608407E-2</v>
      </c>
      <c r="BG12" s="14">
        <v>9.6887701157028203E-2</v>
      </c>
      <c r="BH12" s="14">
        <v>0.11267725197541199</v>
      </c>
      <c r="BI12" s="14">
        <v>0.21544916252405799</v>
      </c>
      <c r="BJ12" s="14"/>
      <c r="BK12" s="14">
        <v>6.4585821372032504E-2</v>
      </c>
      <c r="BL12" s="14">
        <v>6.3686378483413394E-2</v>
      </c>
      <c r="BM12" s="14">
        <v>8.2910098560268694E-2</v>
      </c>
      <c r="BN12" s="14">
        <v>0.122047863516362</v>
      </c>
      <c r="BO12" s="14">
        <v>0.156163026120124</v>
      </c>
      <c r="BP12" s="14"/>
      <c r="BQ12" s="14">
        <v>0.112331505790699</v>
      </c>
      <c r="BR12" s="14">
        <v>9.5955824061593406E-2</v>
      </c>
      <c r="BS12" s="14"/>
      <c r="BT12" s="14">
        <v>0.10482245487391099</v>
      </c>
      <c r="BU12" s="14">
        <v>9.9532044548122298E-2</v>
      </c>
      <c r="BV12" s="14"/>
      <c r="BW12" s="14">
        <v>8.7446899609829501E-2</v>
      </c>
      <c r="BX12" s="14">
        <v>0.105436989035227</v>
      </c>
      <c r="BY12" s="14"/>
      <c r="BZ12" s="14">
        <v>0.12119407791148699</v>
      </c>
      <c r="CA12" s="14">
        <v>6.2863188845284995E-2</v>
      </c>
      <c r="CB12" s="14">
        <v>7.1626612730175301E-2</v>
      </c>
    </row>
    <row r="13" spans="2:80" x14ac:dyDescent="0.35">
      <c r="B13" s="15" t="s">
        <v>167</v>
      </c>
      <c r="C13" s="20">
        <v>9.9302908797985798E-2</v>
      </c>
      <c r="D13" s="20">
        <v>6.8420494995204695E-2</v>
      </c>
      <c r="E13" s="20">
        <v>0.12854973946581399</v>
      </c>
      <c r="F13" s="20"/>
      <c r="G13" s="20">
        <v>9.6433166695890707E-2</v>
      </c>
      <c r="H13" s="20">
        <v>0.109734659867304</v>
      </c>
      <c r="I13" s="20">
        <v>8.4207592692054495E-2</v>
      </c>
      <c r="J13" s="20">
        <v>0.10511522096798701</v>
      </c>
      <c r="K13" s="20">
        <v>9.1522309373649705E-2</v>
      </c>
      <c r="L13" s="20">
        <v>0.105462829350251</v>
      </c>
      <c r="M13" s="20"/>
      <c r="N13" s="20">
        <v>7.9699400688059502E-2</v>
      </c>
      <c r="O13" s="20">
        <v>9.5530062829711798E-2</v>
      </c>
      <c r="P13" s="20">
        <v>7.9572891485317501E-2</v>
      </c>
      <c r="Q13" s="20">
        <v>0.13917534641422299</v>
      </c>
      <c r="R13" s="20"/>
      <c r="S13" s="20">
        <v>8.4428732255342198E-2</v>
      </c>
      <c r="T13" s="20">
        <v>0.12085991970464099</v>
      </c>
      <c r="U13" s="20">
        <v>0.1162301103641</v>
      </c>
      <c r="V13" s="20">
        <v>0.101875307160186</v>
      </c>
      <c r="W13" s="20">
        <v>8.4319885285508794E-2</v>
      </c>
      <c r="X13" s="20">
        <v>0.108972096960406</v>
      </c>
      <c r="Y13" s="20">
        <v>9.0806701192628306E-2</v>
      </c>
      <c r="Z13" s="20">
        <v>9.2235045015729003E-2</v>
      </c>
      <c r="AA13" s="20">
        <v>0.11208896642618001</v>
      </c>
      <c r="AB13" s="20">
        <v>9.9671956808536702E-2</v>
      </c>
      <c r="AC13" s="20">
        <v>5.7045670273742299E-2</v>
      </c>
      <c r="AD13" s="20">
        <v>8.3030245587072005E-2</v>
      </c>
      <c r="AE13" s="20"/>
      <c r="AF13" s="20">
        <v>0.100992395387382</v>
      </c>
      <c r="AG13" s="20">
        <v>8.9222712078036295E-2</v>
      </c>
      <c r="AH13" s="20">
        <v>4.3295156724330097E-2</v>
      </c>
      <c r="AI13" s="20">
        <v>7.6772984919192599E-2</v>
      </c>
      <c r="AJ13" s="20">
        <v>8.9306245639022799E-2</v>
      </c>
      <c r="AK13" s="20"/>
      <c r="AL13" s="20">
        <v>7.4349415068963504E-2</v>
      </c>
      <c r="AM13" s="20">
        <v>9.2166176469159602E-2</v>
      </c>
      <c r="AN13" s="20">
        <v>3.8297182831256299E-2</v>
      </c>
      <c r="AO13" s="20">
        <v>7.6311979420742401E-2</v>
      </c>
      <c r="AP13" s="20">
        <v>8.1935282937773204E-2</v>
      </c>
      <c r="AQ13" s="20">
        <v>0.21582942961563001</v>
      </c>
      <c r="AR13" s="20"/>
      <c r="AS13" s="20">
        <v>0.122602940555434</v>
      </c>
      <c r="AT13" s="20">
        <v>0.10354837943388499</v>
      </c>
      <c r="AU13" s="20">
        <v>8.1062187401942001E-2</v>
      </c>
      <c r="AV13" s="20">
        <v>7.5251606155566794E-2</v>
      </c>
      <c r="AW13" s="20">
        <v>4.0267695751585002E-2</v>
      </c>
      <c r="AX13" s="20"/>
      <c r="AY13" s="20">
        <v>6.9129739397466305E-2</v>
      </c>
      <c r="AZ13" s="20">
        <v>8.2714464845827798E-2</v>
      </c>
      <c r="BA13" s="20">
        <v>0.100243145866611</v>
      </c>
      <c r="BB13" s="20">
        <v>7.9940160666815002E-2</v>
      </c>
      <c r="BC13" s="20">
        <v>0.15819765986871101</v>
      </c>
      <c r="BD13" s="20"/>
      <c r="BE13" s="20">
        <v>0.110423735137888</v>
      </c>
      <c r="BF13" s="20">
        <v>7.21438691432498E-2</v>
      </c>
      <c r="BG13" s="20">
        <v>0.11238710377174101</v>
      </c>
      <c r="BH13" s="20">
        <v>0.12319257451950499</v>
      </c>
      <c r="BI13" s="20">
        <v>0.124436375110275</v>
      </c>
      <c r="BJ13" s="20"/>
      <c r="BK13" s="20">
        <v>5.3390975772781499E-2</v>
      </c>
      <c r="BL13" s="20">
        <v>0.12698547782582201</v>
      </c>
      <c r="BM13" s="20">
        <v>0.12052283127254999</v>
      </c>
      <c r="BN13" s="20">
        <v>9.1462367742809594E-2</v>
      </c>
      <c r="BO13" s="20">
        <v>0.100536069058238</v>
      </c>
      <c r="BP13" s="20"/>
      <c r="BQ13" s="20">
        <v>7.2000982867455696E-2</v>
      </c>
      <c r="BR13" s="20">
        <v>0.110689728462134</v>
      </c>
      <c r="BS13" s="20"/>
      <c r="BT13" s="20">
        <v>6.8050379564313507E-2</v>
      </c>
      <c r="BU13" s="20">
        <v>0.10890539555812</v>
      </c>
      <c r="BV13" s="20"/>
      <c r="BW13" s="20">
        <v>6.3152326637591405E-2</v>
      </c>
      <c r="BX13" s="20">
        <v>0.11194608906094</v>
      </c>
      <c r="BY13" s="20"/>
      <c r="BZ13" s="20">
        <v>0.10394295524442899</v>
      </c>
      <c r="CA13" s="20">
        <v>8.0707526859325099E-2</v>
      </c>
      <c r="CB13" s="20">
        <v>0.15192918065364699</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464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452</v>
      </c>
      <c r="C9" s="14">
        <v>0.26029019903070999</v>
      </c>
      <c r="D9" s="14">
        <v>0.28388235495522401</v>
      </c>
      <c r="E9" s="14">
        <v>0.23690041423661301</v>
      </c>
      <c r="F9" s="14"/>
      <c r="G9" s="14">
        <v>0.29541848439157498</v>
      </c>
      <c r="H9" s="14">
        <v>0.35843371175941202</v>
      </c>
      <c r="I9" s="14">
        <v>0.25886566118205101</v>
      </c>
      <c r="J9" s="14">
        <v>0.236576541080218</v>
      </c>
      <c r="K9" s="14">
        <v>0.206854610885466</v>
      </c>
      <c r="L9" s="14">
        <v>0.21316395704785199</v>
      </c>
      <c r="M9" s="14"/>
      <c r="N9" s="14">
        <v>0.32284688108780502</v>
      </c>
      <c r="O9" s="14">
        <v>0.25590508215986801</v>
      </c>
      <c r="P9" s="14">
        <v>0.26787417730620899</v>
      </c>
      <c r="Q9" s="14">
        <v>0.19367039789653101</v>
      </c>
      <c r="R9" s="14"/>
      <c r="S9" s="14">
        <v>0.29017735963346097</v>
      </c>
      <c r="T9" s="14">
        <v>0.27639381336159102</v>
      </c>
      <c r="U9" s="14">
        <v>0.27356567660349801</v>
      </c>
      <c r="V9" s="14">
        <v>0.27238996753598399</v>
      </c>
      <c r="W9" s="14">
        <v>0.247413930049484</v>
      </c>
      <c r="X9" s="14">
        <v>0.25676181501506101</v>
      </c>
      <c r="Y9" s="14">
        <v>0.258660640207797</v>
      </c>
      <c r="Z9" s="14">
        <v>0.26258053816013399</v>
      </c>
      <c r="AA9" s="14">
        <v>0.244552431406487</v>
      </c>
      <c r="AB9" s="14">
        <v>0.246596509832822</v>
      </c>
      <c r="AC9" s="14">
        <v>0.22261282687991299</v>
      </c>
      <c r="AD9" s="14">
        <v>0.18287661318710399</v>
      </c>
      <c r="AE9" s="14"/>
      <c r="AF9" s="14">
        <v>0.312229842701712</v>
      </c>
      <c r="AG9" s="14">
        <v>0.29726877294237303</v>
      </c>
      <c r="AH9" s="14">
        <v>0.199552547663508</v>
      </c>
      <c r="AI9" s="14">
        <v>0.27683689944288098</v>
      </c>
      <c r="AJ9" s="14">
        <v>0.21989235368584201</v>
      </c>
      <c r="AK9" s="14"/>
      <c r="AL9" s="14">
        <v>0.33184239386381098</v>
      </c>
      <c r="AM9" s="14">
        <v>0.31146282890594201</v>
      </c>
      <c r="AN9" s="14">
        <v>0.21831768072493099</v>
      </c>
      <c r="AO9" s="14">
        <v>0.27829466827768101</v>
      </c>
      <c r="AP9" s="14">
        <v>0.24572646166801099</v>
      </c>
      <c r="AQ9" s="14">
        <v>0.198224722921267</v>
      </c>
      <c r="AR9" s="14"/>
      <c r="AS9" s="14">
        <v>0.22683953343829599</v>
      </c>
      <c r="AT9" s="14">
        <v>0.26094949548413698</v>
      </c>
      <c r="AU9" s="14">
        <v>0.28523571339013698</v>
      </c>
      <c r="AV9" s="14">
        <v>0.322954278299519</v>
      </c>
      <c r="AW9" s="14">
        <v>0.35653571775224602</v>
      </c>
      <c r="AX9" s="14"/>
      <c r="AY9" s="14">
        <v>0.30966029685837299</v>
      </c>
      <c r="AZ9" s="14">
        <v>0.26138525021854198</v>
      </c>
      <c r="BA9" s="14">
        <v>0.257625113861226</v>
      </c>
      <c r="BB9" s="14">
        <v>0.226955184360527</v>
      </c>
      <c r="BC9" s="14">
        <v>0.234102185390724</v>
      </c>
      <c r="BD9" s="14"/>
      <c r="BE9" s="14">
        <v>0.408408464043365</v>
      </c>
      <c r="BF9" s="14">
        <v>0.284008335443589</v>
      </c>
      <c r="BG9" s="14">
        <v>0.231819995286726</v>
      </c>
      <c r="BH9" s="14">
        <v>0.22485427975925301</v>
      </c>
      <c r="BI9" s="14">
        <v>0.202764638264258</v>
      </c>
      <c r="BJ9" s="14"/>
      <c r="BK9" s="14">
        <v>0.433330044063789</v>
      </c>
      <c r="BL9" s="14">
        <v>0.25759480879944802</v>
      </c>
      <c r="BM9" s="14">
        <v>0.21390328389041699</v>
      </c>
      <c r="BN9" s="14">
        <v>0.20590751511453301</v>
      </c>
      <c r="BO9" s="14">
        <v>0.220588262018408</v>
      </c>
      <c r="BP9" s="14"/>
      <c r="BQ9" s="14">
        <v>0.31225650096915802</v>
      </c>
      <c r="BR9" s="14">
        <v>0.23861660317189001</v>
      </c>
      <c r="BS9" s="14"/>
      <c r="BT9" s="14">
        <v>0.27327488832871</v>
      </c>
      <c r="BU9" s="14">
        <v>0.25630059210526002</v>
      </c>
      <c r="BV9" s="14"/>
      <c r="BW9" s="14">
        <v>0.33781482641529997</v>
      </c>
      <c r="BX9" s="14">
        <v>0.233177002499243</v>
      </c>
      <c r="BY9" s="14"/>
      <c r="BZ9" s="14">
        <v>0.213883564567906</v>
      </c>
      <c r="CA9" s="14">
        <v>0.367713960853503</v>
      </c>
      <c r="CB9" s="14">
        <v>0.200331419464122</v>
      </c>
    </row>
    <row r="10" spans="2:80" x14ac:dyDescent="0.35">
      <c r="B10" s="15" t="s">
        <v>453</v>
      </c>
      <c r="C10" s="14">
        <v>0.41146764382557199</v>
      </c>
      <c r="D10" s="14">
        <v>0.40195056451429401</v>
      </c>
      <c r="E10" s="14">
        <v>0.42109158966453403</v>
      </c>
      <c r="F10" s="14"/>
      <c r="G10" s="14">
        <v>0.41440488150106602</v>
      </c>
      <c r="H10" s="14">
        <v>0.36372088135095199</v>
      </c>
      <c r="I10" s="14">
        <v>0.43786912658650301</v>
      </c>
      <c r="J10" s="14">
        <v>0.40626015242643398</v>
      </c>
      <c r="K10" s="14">
        <v>0.42369318474711498</v>
      </c>
      <c r="L10" s="14">
        <v>0.42304697120547102</v>
      </c>
      <c r="M10" s="14"/>
      <c r="N10" s="14">
        <v>0.45074221711380602</v>
      </c>
      <c r="O10" s="14">
        <v>0.44816817515298002</v>
      </c>
      <c r="P10" s="14">
        <v>0.36932891716704702</v>
      </c>
      <c r="Q10" s="14">
        <v>0.368584593326994</v>
      </c>
      <c r="R10" s="14"/>
      <c r="S10" s="14">
        <v>0.40566702005803801</v>
      </c>
      <c r="T10" s="14">
        <v>0.41522777715567</v>
      </c>
      <c r="U10" s="14">
        <v>0.37285459277412802</v>
      </c>
      <c r="V10" s="14">
        <v>0.38989695789427797</v>
      </c>
      <c r="W10" s="14">
        <v>0.40042663436806403</v>
      </c>
      <c r="X10" s="14">
        <v>0.44368985272407402</v>
      </c>
      <c r="Y10" s="14">
        <v>0.39318122105829401</v>
      </c>
      <c r="Z10" s="14">
        <v>0.36899813571423201</v>
      </c>
      <c r="AA10" s="14">
        <v>0.41177526974884598</v>
      </c>
      <c r="AB10" s="14">
        <v>0.42484432814814699</v>
      </c>
      <c r="AC10" s="14">
        <v>0.47457433697428197</v>
      </c>
      <c r="AD10" s="14">
        <v>0.47810523659594201</v>
      </c>
      <c r="AE10" s="14"/>
      <c r="AF10" s="14">
        <v>0.42264796294121698</v>
      </c>
      <c r="AG10" s="14">
        <v>0.41077206486595902</v>
      </c>
      <c r="AH10" s="14">
        <v>0.472099652299729</v>
      </c>
      <c r="AI10" s="14">
        <v>0.35604935691088702</v>
      </c>
      <c r="AJ10" s="14">
        <v>0.42696441907384203</v>
      </c>
      <c r="AK10" s="14"/>
      <c r="AL10" s="14">
        <v>0.44247366309729602</v>
      </c>
      <c r="AM10" s="14">
        <v>0.427487459065855</v>
      </c>
      <c r="AN10" s="14">
        <v>0.47582193380662002</v>
      </c>
      <c r="AO10" s="14">
        <v>0.368908921489293</v>
      </c>
      <c r="AP10" s="14">
        <v>0.40897551347347399</v>
      </c>
      <c r="AQ10" s="14">
        <v>0.41049698757231001</v>
      </c>
      <c r="AR10" s="14"/>
      <c r="AS10" s="14">
        <v>0.369972152249534</v>
      </c>
      <c r="AT10" s="14">
        <v>0.40488768070604703</v>
      </c>
      <c r="AU10" s="14">
        <v>0.441179435952685</v>
      </c>
      <c r="AV10" s="14">
        <v>0.43923421579331401</v>
      </c>
      <c r="AW10" s="14">
        <v>0.489465360791773</v>
      </c>
      <c r="AX10" s="14"/>
      <c r="AY10" s="14">
        <v>0.42825286173750599</v>
      </c>
      <c r="AZ10" s="14">
        <v>0.44850502055484298</v>
      </c>
      <c r="BA10" s="14">
        <v>0.41033375091838897</v>
      </c>
      <c r="BB10" s="14">
        <v>0.43550710984143398</v>
      </c>
      <c r="BC10" s="14">
        <v>0.322586670058151</v>
      </c>
      <c r="BD10" s="14"/>
      <c r="BE10" s="14">
        <v>0.33410003093726598</v>
      </c>
      <c r="BF10" s="14">
        <v>0.46739887049798001</v>
      </c>
      <c r="BG10" s="14">
        <v>0.40975906506590298</v>
      </c>
      <c r="BH10" s="14">
        <v>0.34781309287912199</v>
      </c>
      <c r="BI10" s="14">
        <v>0.28420314950508802</v>
      </c>
      <c r="BJ10" s="14"/>
      <c r="BK10" s="14">
        <v>0.41683326230717799</v>
      </c>
      <c r="BL10" s="14">
        <v>0.44992074848512598</v>
      </c>
      <c r="BM10" s="14">
        <v>0.43092443219304599</v>
      </c>
      <c r="BN10" s="14">
        <v>0.44144589910510101</v>
      </c>
      <c r="BO10" s="14">
        <v>0.33417474725070201</v>
      </c>
      <c r="BP10" s="14"/>
      <c r="BQ10" s="14">
        <v>0.37386638905038799</v>
      </c>
      <c r="BR10" s="14">
        <v>0.427150006614196</v>
      </c>
      <c r="BS10" s="14"/>
      <c r="BT10" s="14">
        <v>0.43501593744533501</v>
      </c>
      <c r="BU10" s="14">
        <v>0.40423231973334101</v>
      </c>
      <c r="BV10" s="14"/>
      <c r="BW10" s="14">
        <v>0.44312017865824299</v>
      </c>
      <c r="BX10" s="14">
        <v>0.40039759516374601</v>
      </c>
      <c r="BY10" s="14"/>
      <c r="BZ10" s="14">
        <v>0.39906412123368101</v>
      </c>
      <c r="CA10" s="14">
        <v>0.43339243115840298</v>
      </c>
      <c r="CB10" s="14">
        <v>0.43573783153422802</v>
      </c>
    </row>
    <row r="11" spans="2:80" x14ac:dyDescent="0.35">
      <c r="B11" s="15" t="s">
        <v>454</v>
      </c>
      <c r="C11" s="14">
        <v>0.17891271928828101</v>
      </c>
      <c r="D11" s="14">
        <v>0.193015640183203</v>
      </c>
      <c r="E11" s="14">
        <v>0.165298527446056</v>
      </c>
      <c r="F11" s="14"/>
      <c r="G11" s="14">
        <v>0.16405417996218399</v>
      </c>
      <c r="H11" s="14">
        <v>0.13628842021145901</v>
      </c>
      <c r="I11" s="14">
        <v>0.18134086961905899</v>
      </c>
      <c r="J11" s="14">
        <v>0.18930546098474799</v>
      </c>
      <c r="K11" s="14">
        <v>0.199112540301804</v>
      </c>
      <c r="L11" s="14">
        <v>0.19958650323150101</v>
      </c>
      <c r="M11" s="14"/>
      <c r="N11" s="14">
        <v>0.14874444502584999</v>
      </c>
      <c r="O11" s="14">
        <v>0.15463065989507299</v>
      </c>
      <c r="P11" s="14">
        <v>0.195910733576621</v>
      </c>
      <c r="Q11" s="14">
        <v>0.21854297340307799</v>
      </c>
      <c r="R11" s="14"/>
      <c r="S11" s="14">
        <v>0.185681552555191</v>
      </c>
      <c r="T11" s="14">
        <v>0.156986680244773</v>
      </c>
      <c r="U11" s="14">
        <v>0.180705619857667</v>
      </c>
      <c r="V11" s="14">
        <v>0.19126967178504001</v>
      </c>
      <c r="W11" s="14">
        <v>0.205701534905498</v>
      </c>
      <c r="X11" s="14">
        <v>0.15702293538510601</v>
      </c>
      <c r="Y11" s="14">
        <v>0.161423562687253</v>
      </c>
      <c r="Z11" s="14">
        <v>0.21922717946581199</v>
      </c>
      <c r="AA11" s="14">
        <v>0.175986285445346</v>
      </c>
      <c r="AB11" s="14">
        <v>0.19276981015118699</v>
      </c>
      <c r="AC11" s="14">
        <v>0.15265375090553601</v>
      </c>
      <c r="AD11" s="14">
        <v>0.209146703574285</v>
      </c>
      <c r="AE11" s="14"/>
      <c r="AF11" s="14">
        <v>0.14414580341491201</v>
      </c>
      <c r="AG11" s="14">
        <v>0.15376221645100099</v>
      </c>
      <c r="AH11" s="14">
        <v>0.22110650927821399</v>
      </c>
      <c r="AI11" s="14">
        <v>0.22278600832397399</v>
      </c>
      <c r="AJ11" s="14">
        <v>0.20067349049605299</v>
      </c>
      <c r="AK11" s="14"/>
      <c r="AL11" s="14">
        <v>0.11993254194007399</v>
      </c>
      <c r="AM11" s="14">
        <v>0.16188231835050099</v>
      </c>
      <c r="AN11" s="14">
        <v>0.181225981185174</v>
      </c>
      <c r="AO11" s="14">
        <v>0.208739141938626</v>
      </c>
      <c r="AP11" s="14">
        <v>0.19338809063822601</v>
      </c>
      <c r="AQ11" s="14">
        <v>0.153080268895599</v>
      </c>
      <c r="AR11" s="14"/>
      <c r="AS11" s="14">
        <v>0.20606576276647201</v>
      </c>
      <c r="AT11" s="14">
        <v>0.17714968563205899</v>
      </c>
      <c r="AU11" s="14">
        <v>0.16910230168839899</v>
      </c>
      <c r="AV11" s="14">
        <v>0.13559372936991501</v>
      </c>
      <c r="AW11" s="14">
        <v>6.8586292382218195E-2</v>
      </c>
      <c r="AX11" s="14"/>
      <c r="AY11" s="14">
        <v>0.14932791614541599</v>
      </c>
      <c r="AZ11" s="14">
        <v>0.17241680575995999</v>
      </c>
      <c r="BA11" s="14">
        <v>0.18499120327707999</v>
      </c>
      <c r="BB11" s="14">
        <v>0.19250653182783001</v>
      </c>
      <c r="BC11" s="14">
        <v>0.212001267003605</v>
      </c>
      <c r="BD11" s="14"/>
      <c r="BE11" s="14">
        <v>9.8909728955147505E-2</v>
      </c>
      <c r="BF11" s="14">
        <v>0.147864631817133</v>
      </c>
      <c r="BG11" s="14">
        <v>0.201307236729699</v>
      </c>
      <c r="BH11" s="14">
        <v>0.210161475568794</v>
      </c>
      <c r="BI11" s="14">
        <v>0.26564818516545402</v>
      </c>
      <c r="BJ11" s="14"/>
      <c r="BK11" s="14">
        <v>8.2947693984925006E-2</v>
      </c>
      <c r="BL11" s="14">
        <v>0.118505415385373</v>
      </c>
      <c r="BM11" s="14">
        <v>0.197142891553896</v>
      </c>
      <c r="BN11" s="14">
        <v>0.20938867783508999</v>
      </c>
      <c r="BO11" s="14">
        <v>0.254028649815842</v>
      </c>
      <c r="BP11" s="14"/>
      <c r="BQ11" s="14">
        <v>0.18200670459687401</v>
      </c>
      <c r="BR11" s="14">
        <v>0.17762231022182501</v>
      </c>
      <c r="BS11" s="14"/>
      <c r="BT11" s="14">
        <v>0.16087795285466899</v>
      </c>
      <c r="BU11" s="14">
        <v>0.18445398619202699</v>
      </c>
      <c r="BV11" s="14"/>
      <c r="BW11" s="14">
        <v>0.120708651165456</v>
      </c>
      <c r="BX11" s="14">
        <v>0.199268809877615</v>
      </c>
      <c r="BY11" s="14"/>
      <c r="BZ11" s="14">
        <v>0.22226160291232</v>
      </c>
      <c r="CA11" s="14">
        <v>9.4732644081999107E-2</v>
      </c>
      <c r="CB11" s="14">
        <v>0.13894745538386299</v>
      </c>
    </row>
    <row r="12" spans="2:80" x14ac:dyDescent="0.35">
      <c r="B12" s="15" t="s">
        <v>455</v>
      </c>
      <c r="C12" s="14">
        <v>4.1615462462045699E-2</v>
      </c>
      <c r="D12" s="14">
        <v>4.9342610347290199E-2</v>
      </c>
      <c r="E12" s="14">
        <v>3.4248371157640997E-2</v>
      </c>
      <c r="F12" s="14"/>
      <c r="G12" s="14">
        <v>3.7508414350741801E-2</v>
      </c>
      <c r="H12" s="14">
        <v>4.8285986078515197E-2</v>
      </c>
      <c r="I12" s="14">
        <v>3.7592968259509099E-2</v>
      </c>
      <c r="J12" s="14">
        <v>3.9547257012116997E-2</v>
      </c>
      <c r="K12" s="14">
        <v>7.61030319861873E-2</v>
      </c>
      <c r="L12" s="14">
        <v>2.0717956749521801E-2</v>
      </c>
      <c r="M12" s="14"/>
      <c r="N12" s="14">
        <v>1.56512545926039E-2</v>
      </c>
      <c r="O12" s="14">
        <v>4.0025681000484301E-2</v>
      </c>
      <c r="P12" s="14">
        <v>6.0130389983663997E-2</v>
      </c>
      <c r="Q12" s="14">
        <v>5.5549627309240103E-2</v>
      </c>
      <c r="R12" s="14"/>
      <c r="S12" s="14">
        <v>4.3677039537229401E-2</v>
      </c>
      <c r="T12" s="14">
        <v>4.2410532349570998E-2</v>
      </c>
      <c r="U12" s="14">
        <v>3.3746575996639903E-2</v>
      </c>
      <c r="V12" s="14">
        <v>4.5723528984513498E-2</v>
      </c>
      <c r="W12" s="14">
        <v>4.1311492498945203E-2</v>
      </c>
      <c r="X12" s="14">
        <v>4.2464881406018701E-2</v>
      </c>
      <c r="Y12" s="14">
        <v>4.3752209083474401E-2</v>
      </c>
      <c r="Z12" s="14">
        <v>3.8217627336605803E-2</v>
      </c>
      <c r="AA12" s="14">
        <v>4.3132395090612799E-2</v>
      </c>
      <c r="AB12" s="14">
        <v>4.1950123090303403E-2</v>
      </c>
      <c r="AC12" s="14">
        <v>4.4605887702262398E-2</v>
      </c>
      <c r="AD12" s="14">
        <v>2.2714507709651999E-2</v>
      </c>
      <c r="AE12" s="14"/>
      <c r="AF12" s="14">
        <v>2.57117682294533E-2</v>
      </c>
      <c r="AG12" s="14">
        <v>3.9637762039692902E-2</v>
      </c>
      <c r="AH12" s="14">
        <v>4.0580053478992198E-2</v>
      </c>
      <c r="AI12" s="14">
        <v>5.7705191148413201E-2</v>
      </c>
      <c r="AJ12" s="14">
        <v>5.3597441332525197E-2</v>
      </c>
      <c r="AK12" s="14"/>
      <c r="AL12" s="14">
        <v>3.1198332025149898E-2</v>
      </c>
      <c r="AM12" s="14">
        <v>1.2342698254386299E-2</v>
      </c>
      <c r="AN12" s="14">
        <v>4.3662969097648399E-2</v>
      </c>
      <c r="AO12" s="14">
        <v>5.3875022098653101E-2</v>
      </c>
      <c r="AP12" s="14">
        <v>5.3287390247753301E-2</v>
      </c>
      <c r="AQ12" s="14">
        <v>2.83209520692E-2</v>
      </c>
      <c r="AR12" s="14"/>
      <c r="AS12" s="14">
        <v>4.9532233229809201E-2</v>
      </c>
      <c r="AT12" s="14">
        <v>3.7772514931624299E-2</v>
      </c>
      <c r="AU12" s="14">
        <v>3.7062228406134802E-2</v>
      </c>
      <c r="AV12" s="14">
        <v>3.1461103608414198E-2</v>
      </c>
      <c r="AW12" s="14">
        <v>2.1244091610204401E-2</v>
      </c>
      <c r="AX12" s="14"/>
      <c r="AY12" s="14">
        <v>3.1716344157682298E-2</v>
      </c>
      <c r="AZ12" s="14">
        <v>2.72961041951005E-2</v>
      </c>
      <c r="BA12" s="14">
        <v>4.6071637783553498E-2</v>
      </c>
      <c r="BB12" s="14">
        <v>4.5064347477031003E-2</v>
      </c>
      <c r="BC12" s="14">
        <v>6.9352210466699704E-2</v>
      </c>
      <c r="BD12" s="14"/>
      <c r="BE12" s="14">
        <v>4.2309240798458901E-2</v>
      </c>
      <c r="BF12" s="14">
        <v>2.1689974110330901E-2</v>
      </c>
      <c r="BG12" s="14">
        <v>4.2809056270969897E-2</v>
      </c>
      <c r="BH12" s="14">
        <v>6.2528274267037803E-2</v>
      </c>
      <c r="BI12" s="14">
        <v>0.126690273763405</v>
      </c>
      <c r="BJ12" s="14"/>
      <c r="BK12" s="14">
        <v>1.8736098394406701E-2</v>
      </c>
      <c r="BL12" s="14">
        <v>3.4061237102352801E-2</v>
      </c>
      <c r="BM12" s="14">
        <v>3.24766546884767E-2</v>
      </c>
      <c r="BN12" s="14">
        <v>3.85293813724885E-2</v>
      </c>
      <c r="BO12" s="14">
        <v>7.6610052836118006E-2</v>
      </c>
      <c r="BP12" s="14"/>
      <c r="BQ12" s="14">
        <v>4.2968562862377303E-2</v>
      </c>
      <c r="BR12" s="14">
        <v>4.10511246096441E-2</v>
      </c>
      <c r="BS12" s="14"/>
      <c r="BT12" s="14">
        <v>4.3018375018852799E-2</v>
      </c>
      <c r="BU12" s="14">
        <v>4.1184410973327999E-2</v>
      </c>
      <c r="BV12" s="14"/>
      <c r="BW12" s="14">
        <v>2.64461719755235E-2</v>
      </c>
      <c r="BX12" s="14">
        <v>4.6920717941232301E-2</v>
      </c>
      <c r="BY12" s="14"/>
      <c r="BZ12" s="14">
        <v>5.0002102366287098E-2</v>
      </c>
      <c r="CA12" s="14">
        <v>2.20822441031845E-2</v>
      </c>
      <c r="CB12" s="14">
        <v>5.3160836458691199E-2</v>
      </c>
    </row>
    <row r="13" spans="2:80" x14ac:dyDescent="0.35">
      <c r="B13" s="15" t="s">
        <v>167</v>
      </c>
      <c r="C13" s="20">
        <v>0.107713975393391</v>
      </c>
      <c r="D13" s="20">
        <v>7.1808829999988999E-2</v>
      </c>
      <c r="E13" s="20">
        <v>0.14246109749515701</v>
      </c>
      <c r="F13" s="20"/>
      <c r="G13" s="20">
        <v>8.8614039794433094E-2</v>
      </c>
      <c r="H13" s="20">
        <v>9.3271000599661605E-2</v>
      </c>
      <c r="I13" s="20">
        <v>8.4331374352877603E-2</v>
      </c>
      <c r="J13" s="20">
        <v>0.128310588496483</v>
      </c>
      <c r="K13" s="20">
        <v>9.4236632079427396E-2</v>
      </c>
      <c r="L13" s="20">
        <v>0.143484611765653</v>
      </c>
      <c r="M13" s="20"/>
      <c r="N13" s="20">
        <v>6.2015202179936002E-2</v>
      </c>
      <c r="O13" s="20">
        <v>0.10127040179159499</v>
      </c>
      <c r="P13" s="20">
        <v>0.106755781966459</v>
      </c>
      <c r="Q13" s="20">
        <v>0.16365240806415601</v>
      </c>
      <c r="R13" s="20"/>
      <c r="S13" s="20">
        <v>7.4797028216081599E-2</v>
      </c>
      <c r="T13" s="20">
        <v>0.108981196888394</v>
      </c>
      <c r="U13" s="20">
        <v>0.139127534768067</v>
      </c>
      <c r="V13" s="20">
        <v>0.100719873800185</v>
      </c>
      <c r="W13" s="20">
        <v>0.10514640817800899</v>
      </c>
      <c r="X13" s="20">
        <v>0.100060515469741</v>
      </c>
      <c r="Y13" s="20">
        <v>0.14298236696318201</v>
      </c>
      <c r="Z13" s="20">
        <v>0.11097651932321501</v>
      </c>
      <c r="AA13" s="20">
        <v>0.12455361830870799</v>
      </c>
      <c r="AB13" s="20">
        <v>9.3839228777539599E-2</v>
      </c>
      <c r="AC13" s="20">
        <v>0.105553197538006</v>
      </c>
      <c r="AD13" s="20">
        <v>0.107156938933017</v>
      </c>
      <c r="AE13" s="20"/>
      <c r="AF13" s="20">
        <v>9.5264622712704805E-2</v>
      </c>
      <c r="AG13" s="20">
        <v>9.8559183700974703E-2</v>
      </c>
      <c r="AH13" s="20">
        <v>6.6661237279557403E-2</v>
      </c>
      <c r="AI13" s="20">
        <v>8.6622544173844102E-2</v>
      </c>
      <c r="AJ13" s="20">
        <v>9.8872295411737907E-2</v>
      </c>
      <c r="AK13" s="20"/>
      <c r="AL13" s="20">
        <v>7.4553069073668696E-2</v>
      </c>
      <c r="AM13" s="20">
        <v>8.6824695423316695E-2</v>
      </c>
      <c r="AN13" s="20">
        <v>8.0971435185626897E-2</v>
      </c>
      <c r="AO13" s="20">
        <v>9.0182246195746996E-2</v>
      </c>
      <c r="AP13" s="20">
        <v>9.8622543972535504E-2</v>
      </c>
      <c r="AQ13" s="20">
        <v>0.209877068541624</v>
      </c>
      <c r="AR13" s="20"/>
      <c r="AS13" s="20">
        <v>0.14759031831588901</v>
      </c>
      <c r="AT13" s="20">
        <v>0.11924062324613199</v>
      </c>
      <c r="AU13" s="20">
        <v>6.7420320562644201E-2</v>
      </c>
      <c r="AV13" s="20">
        <v>7.0756672928837805E-2</v>
      </c>
      <c r="AW13" s="20">
        <v>6.4168537463558606E-2</v>
      </c>
      <c r="AX13" s="20"/>
      <c r="AY13" s="20">
        <v>8.1042581101022096E-2</v>
      </c>
      <c r="AZ13" s="20">
        <v>9.0396819271554602E-2</v>
      </c>
      <c r="BA13" s="20">
        <v>0.100978294159751</v>
      </c>
      <c r="BB13" s="20">
        <v>9.9966826493177993E-2</v>
      </c>
      <c r="BC13" s="20">
        <v>0.16195766708081899</v>
      </c>
      <c r="BD13" s="20"/>
      <c r="BE13" s="20">
        <v>0.11627253526576301</v>
      </c>
      <c r="BF13" s="20">
        <v>7.9038188130967496E-2</v>
      </c>
      <c r="BG13" s="20">
        <v>0.11430464664670199</v>
      </c>
      <c r="BH13" s="20">
        <v>0.154642877525793</v>
      </c>
      <c r="BI13" s="20">
        <v>0.12069375330179501</v>
      </c>
      <c r="BJ13" s="20"/>
      <c r="BK13" s="20">
        <v>4.8152901249700897E-2</v>
      </c>
      <c r="BL13" s="20">
        <v>0.13991779022770001</v>
      </c>
      <c r="BM13" s="20">
        <v>0.125552737674164</v>
      </c>
      <c r="BN13" s="20">
        <v>0.104728526572788</v>
      </c>
      <c r="BO13" s="20">
        <v>0.11459828807892999</v>
      </c>
      <c r="BP13" s="20"/>
      <c r="BQ13" s="20">
        <v>8.8901842521204102E-2</v>
      </c>
      <c r="BR13" s="20">
        <v>0.115559955382445</v>
      </c>
      <c r="BS13" s="20"/>
      <c r="BT13" s="20">
        <v>8.7812846352432902E-2</v>
      </c>
      <c r="BU13" s="20">
        <v>0.11382869099604399</v>
      </c>
      <c r="BV13" s="20"/>
      <c r="BW13" s="20">
        <v>7.19101717854774E-2</v>
      </c>
      <c r="BX13" s="20">
        <v>0.12023587451816301</v>
      </c>
      <c r="BY13" s="20"/>
      <c r="BZ13" s="20">
        <v>0.114788608919805</v>
      </c>
      <c r="CA13" s="20">
        <v>8.2078719802909997E-2</v>
      </c>
      <c r="CB13" s="20">
        <v>0.171822457159096</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H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8" width="20.81640625" customWidth="1"/>
  </cols>
  <sheetData>
    <row r="2" spans="2:8" ht="40" customHeight="1" x14ac:dyDescent="0.35">
      <c r="D2" s="26" t="s">
        <v>475</v>
      </c>
      <c r="E2" s="23"/>
      <c r="F2" s="23"/>
      <c r="G2" s="23"/>
      <c r="H2" s="23"/>
    </row>
    <row r="6" spans="2:8" ht="50" customHeight="1" x14ac:dyDescent="0.35">
      <c r="B6" s="17" t="s">
        <v>14</v>
      </c>
      <c r="C6" s="17" t="s">
        <v>465</v>
      </c>
      <c r="D6" s="17" t="s">
        <v>466</v>
      </c>
      <c r="E6" s="17" t="s">
        <v>467</v>
      </c>
      <c r="F6" s="17" t="s">
        <v>468</v>
      </c>
      <c r="G6" s="17" t="s">
        <v>469</v>
      </c>
    </row>
    <row r="7" spans="2:8" x14ac:dyDescent="0.35">
      <c r="B7" s="15" t="s">
        <v>470</v>
      </c>
      <c r="C7" s="14">
        <v>0.15259277194701801</v>
      </c>
      <c r="D7" s="14">
        <v>0.18130731521024501</v>
      </c>
      <c r="E7" s="14">
        <v>0.10579580307622601</v>
      </c>
      <c r="F7" s="14">
        <v>8.0018030352078495E-2</v>
      </c>
      <c r="G7" s="14">
        <v>9.3940026259680204E-2</v>
      </c>
    </row>
    <row r="8" spans="2:8" x14ac:dyDescent="0.35">
      <c r="B8" s="15" t="s">
        <v>471</v>
      </c>
      <c r="C8" s="14">
        <v>0.21228006307931499</v>
      </c>
      <c r="D8" s="14">
        <v>0.23577084174357599</v>
      </c>
      <c r="E8" s="14">
        <v>0.21996957630957201</v>
      </c>
      <c r="F8" s="14">
        <v>0.178397188361754</v>
      </c>
      <c r="G8" s="14">
        <v>0.17091603433476499</v>
      </c>
    </row>
    <row r="9" spans="2:8" x14ac:dyDescent="0.35">
      <c r="B9" s="15" t="s">
        <v>472</v>
      </c>
      <c r="C9" s="14">
        <v>0.19389295117979599</v>
      </c>
      <c r="D9" s="14">
        <v>0.17020258963585699</v>
      </c>
      <c r="E9" s="14">
        <v>0.21050115982977199</v>
      </c>
      <c r="F9" s="14">
        <v>0.207316318251065</v>
      </c>
      <c r="G9" s="14">
        <v>0.17645409155570699</v>
      </c>
    </row>
    <row r="10" spans="2:8" x14ac:dyDescent="0.35">
      <c r="B10" s="15" t="s">
        <v>473</v>
      </c>
      <c r="C10" s="14">
        <v>0.130476548398713</v>
      </c>
      <c r="D10" s="14">
        <v>0.10527076341359499</v>
      </c>
      <c r="E10" s="14">
        <v>0.14705874230448701</v>
      </c>
      <c r="F10" s="14">
        <v>0.15938959040700701</v>
      </c>
      <c r="G10" s="14">
        <v>0.104546220692014</v>
      </c>
    </row>
    <row r="11" spans="2:8" x14ac:dyDescent="0.35">
      <c r="B11" s="15" t="s">
        <v>474</v>
      </c>
      <c r="C11" s="14">
        <v>0.100432698913851</v>
      </c>
      <c r="D11" s="14">
        <v>7.4090285921648999E-2</v>
      </c>
      <c r="E11" s="14">
        <v>8.0447112886587402E-2</v>
      </c>
      <c r="F11" s="14">
        <v>0.14330962068202099</v>
      </c>
      <c r="G11" s="14">
        <v>8.9177443398490902E-2</v>
      </c>
    </row>
    <row r="12" spans="2:8" x14ac:dyDescent="0.35">
      <c r="B12" s="15" t="s">
        <v>167</v>
      </c>
      <c r="C12" s="14">
        <v>0.210324966481307</v>
      </c>
      <c r="D12" s="14">
        <v>0.23335820407507801</v>
      </c>
      <c r="E12" s="14">
        <v>0.23622760559335501</v>
      </c>
      <c r="F12" s="14">
        <v>0.231569251946074</v>
      </c>
      <c r="G12" s="14">
        <v>0.36496618375934298</v>
      </c>
    </row>
    <row r="13" spans="2:8" x14ac:dyDescent="0.35">
      <c r="B13" s="16"/>
      <c r="C13" s="16"/>
      <c r="D13" s="16"/>
      <c r="E13" s="16"/>
      <c r="F13" s="16"/>
      <c r="G13" s="16"/>
    </row>
    <row r="14" spans="2:8" x14ac:dyDescent="0.35">
      <c r="B14" t="s">
        <v>120</v>
      </c>
    </row>
    <row r="15" spans="2:8" x14ac:dyDescent="0.35">
      <c r="B15" t="s">
        <v>121</v>
      </c>
    </row>
    <row r="19" spans="2:2" x14ac:dyDescent="0.35">
      <c r="B19"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476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470</v>
      </c>
      <c r="C9" s="14">
        <v>0.15259277194701801</v>
      </c>
      <c r="D9" s="14">
        <v>0.15045107697180901</v>
      </c>
      <c r="E9" s="14">
        <v>0.15527873056923999</v>
      </c>
      <c r="F9" s="14"/>
      <c r="G9" s="14">
        <v>0.21017192019758699</v>
      </c>
      <c r="H9" s="14">
        <v>0.17901251957828301</v>
      </c>
      <c r="I9" s="14">
        <v>0.14972158860568299</v>
      </c>
      <c r="J9" s="14">
        <v>0.13919882294622901</v>
      </c>
      <c r="K9" s="14">
        <v>0.11686197210406001</v>
      </c>
      <c r="L9" s="14">
        <v>0.13003898448444201</v>
      </c>
      <c r="M9" s="14"/>
      <c r="N9" s="14">
        <v>0.173851979426246</v>
      </c>
      <c r="O9" s="14">
        <v>0.143505283559449</v>
      </c>
      <c r="P9" s="14">
        <v>0.15686413765108501</v>
      </c>
      <c r="Q9" s="14">
        <v>0.134220380326313</v>
      </c>
      <c r="R9" s="14"/>
      <c r="S9" s="14">
        <v>0.16160273111832499</v>
      </c>
      <c r="T9" s="14">
        <v>0.127536480486862</v>
      </c>
      <c r="U9" s="14">
        <v>0.13925300244886701</v>
      </c>
      <c r="V9" s="14">
        <v>0.14322748145608599</v>
      </c>
      <c r="W9" s="14">
        <v>0.165984911361236</v>
      </c>
      <c r="X9" s="14">
        <v>0.18685345950619001</v>
      </c>
      <c r="Y9" s="14">
        <v>0.143644232981959</v>
      </c>
      <c r="Z9" s="14">
        <v>0.14276213164642301</v>
      </c>
      <c r="AA9" s="14">
        <v>0.135355005760811</v>
      </c>
      <c r="AB9" s="14">
        <v>0.18295740224027199</v>
      </c>
      <c r="AC9" s="14">
        <v>0.15738635036203599</v>
      </c>
      <c r="AD9" s="14">
        <v>0.14991220504267699</v>
      </c>
      <c r="AE9" s="14"/>
      <c r="AF9" s="14">
        <v>0.107972818187064</v>
      </c>
      <c r="AG9" s="14">
        <v>0.19200222493418401</v>
      </c>
      <c r="AH9" s="14">
        <v>0.140198016939133</v>
      </c>
      <c r="AI9" s="14">
        <v>7.6806490880571704E-2</v>
      </c>
      <c r="AJ9" s="14">
        <v>0.224445468913817</v>
      </c>
      <c r="AK9" s="14"/>
      <c r="AL9" s="14">
        <v>0.19839388805539701</v>
      </c>
      <c r="AM9" s="14">
        <v>0.11675232588418601</v>
      </c>
      <c r="AN9" s="14">
        <v>0.15648138061462799</v>
      </c>
      <c r="AO9" s="14">
        <v>9.6918250470049302E-2</v>
      </c>
      <c r="AP9" s="14">
        <v>0.26992413989353198</v>
      </c>
      <c r="AQ9" s="14">
        <v>0.101363579336837</v>
      </c>
      <c r="AR9" s="14"/>
      <c r="AS9" s="14">
        <v>0.124649041984103</v>
      </c>
      <c r="AT9" s="14">
        <v>0.150714842999537</v>
      </c>
      <c r="AU9" s="14">
        <v>0.177440446678616</v>
      </c>
      <c r="AV9" s="14">
        <v>0.18729399658308299</v>
      </c>
      <c r="AW9" s="14">
        <v>0.103633425982394</v>
      </c>
      <c r="AX9" s="14"/>
      <c r="AY9" s="14">
        <v>0.138051702507999</v>
      </c>
      <c r="AZ9" s="14">
        <v>0.17097826070192601</v>
      </c>
      <c r="BA9" s="14">
        <v>0.13941082689743101</v>
      </c>
      <c r="BB9" s="14">
        <v>0.15607155371060499</v>
      </c>
      <c r="BC9" s="14">
        <v>0.16052793954587199</v>
      </c>
      <c r="BD9" s="14"/>
      <c r="BE9" s="14">
        <v>0.117616722135561</v>
      </c>
      <c r="BF9" s="14">
        <v>0.16066636124393999</v>
      </c>
      <c r="BG9" s="14">
        <v>0.151288266165296</v>
      </c>
      <c r="BH9" s="14">
        <v>0.14990348537041501</v>
      </c>
      <c r="BI9" s="14">
        <v>0.15376468627214901</v>
      </c>
      <c r="BJ9" s="14"/>
      <c r="BK9" s="14">
        <v>0.155723992494401</v>
      </c>
      <c r="BL9" s="14">
        <v>0.14942148677327999</v>
      </c>
      <c r="BM9" s="14">
        <v>0.15938161109885199</v>
      </c>
      <c r="BN9" s="14">
        <v>0.163691918539148</v>
      </c>
      <c r="BO9" s="14">
        <v>0.13611801068444701</v>
      </c>
      <c r="BP9" s="14"/>
      <c r="BQ9" s="14">
        <v>0.11937195420668401</v>
      </c>
      <c r="BR9" s="14">
        <v>0.166448184992502</v>
      </c>
      <c r="BS9" s="14"/>
      <c r="BT9" s="14">
        <v>0.23100175424752301</v>
      </c>
      <c r="BU9" s="14">
        <v>0.12850124294510201</v>
      </c>
      <c r="BV9" s="14"/>
      <c r="BW9" s="14">
        <v>0.20902898499976799</v>
      </c>
      <c r="BX9" s="14">
        <v>0.13285496490926199</v>
      </c>
      <c r="BY9" s="14"/>
      <c r="BZ9" s="14">
        <v>0.15264145063406701</v>
      </c>
      <c r="CA9" s="14">
        <v>0.15736889515379099</v>
      </c>
      <c r="CB9" s="14">
        <v>0.123631185970527</v>
      </c>
    </row>
    <row r="10" spans="2:80" x14ac:dyDescent="0.35">
      <c r="B10" s="15" t="s">
        <v>471</v>
      </c>
      <c r="C10" s="14">
        <v>0.21228006307931499</v>
      </c>
      <c r="D10" s="14">
        <v>0.22328742885685099</v>
      </c>
      <c r="E10" s="14">
        <v>0.201728347515849</v>
      </c>
      <c r="F10" s="14"/>
      <c r="G10" s="14">
        <v>0.27279881085344498</v>
      </c>
      <c r="H10" s="14">
        <v>0.23790475979816</v>
      </c>
      <c r="I10" s="14">
        <v>0.199143275282085</v>
      </c>
      <c r="J10" s="14">
        <v>0.185740089247415</v>
      </c>
      <c r="K10" s="14">
        <v>0.19602847230453499</v>
      </c>
      <c r="L10" s="14">
        <v>0.194367946878612</v>
      </c>
      <c r="M10" s="14"/>
      <c r="N10" s="14">
        <v>0.233427539095626</v>
      </c>
      <c r="O10" s="14">
        <v>0.210632343720665</v>
      </c>
      <c r="P10" s="14">
        <v>0.21600826351402899</v>
      </c>
      <c r="Q10" s="14">
        <v>0.190390597168687</v>
      </c>
      <c r="R10" s="14"/>
      <c r="S10" s="14">
        <v>0.224155574509736</v>
      </c>
      <c r="T10" s="14">
        <v>0.215309879290215</v>
      </c>
      <c r="U10" s="14">
        <v>0.225149607062995</v>
      </c>
      <c r="V10" s="14">
        <v>0.21312505870211301</v>
      </c>
      <c r="W10" s="14">
        <v>0.25646123090477502</v>
      </c>
      <c r="X10" s="14">
        <v>0.16057509592858499</v>
      </c>
      <c r="Y10" s="14">
        <v>0.21113011607885501</v>
      </c>
      <c r="Z10" s="14">
        <v>0.212721457777404</v>
      </c>
      <c r="AA10" s="14">
        <v>0.20967646709865601</v>
      </c>
      <c r="AB10" s="14">
        <v>0.21289377823257799</v>
      </c>
      <c r="AC10" s="14">
        <v>0.203584735037072</v>
      </c>
      <c r="AD10" s="14">
        <v>0.18332389250915301</v>
      </c>
      <c r="AE10" s="14"/>
      <c r="AF10" s="14">
        <v>0.191983946848964</v>
      </c>
      <c r="AG10" s="14">
        <v>0.23498107909107699</v>
      </c>
      <c r="AH10" s="14">
        <v>0.238438877234255</v>
      </c>
      <c r="AI10" s="14">
        <v>0.183908776373577</v>
      </c>
      <c r="AJ10" s="14">
        <v>0.23599321143419999</v>
      </c>
      <c r="AK10" s="14"/>
      <c r="AL10" s="14">
        <v>0.24219563850150999</v>
      </c>
      <c r="AM10" s="14">
        <v>0.21128250577119301</v>
      </c>
      <c r="AN10" s="14">
        <v>0.299819474721432</v>
      </c>
      <c r="AO10" s="14">
        <v>0.18802296666441301</v>
      </c>
      <c r="AP10" s="14">
        <v>0.24330309213384199</v>
      </c>
      <c r="AQ10" s="14">
        <v>0.157394732073149</v>
      </c>
      <c r="AR10" s="14"/>
      <c r="AS10" s="14">
        <v>0.19334778671658401</v>
      </c>
      <c r="AT10" s="14">
        <v>0.20546895905527099</v>
      </c>
      <c r="AU10" s="14">
        <v>0.24126413675761799</v>
      </c>
      <c r="AV10" s="14">
        <v>0.223766202454521</v>
      </c>
      <c r="AW10" s="14">
        <v>0.19612946271828899</v>
      </c>
      <c r="AX10" s="14"/>
      <c r="AY10" s="14">
        <v>0.19144632575617601</v>
      </c>
      <c r="AZ10" s="14">
        <v>0.245663308483072</v>
      </c>
      <c r="BA10" s="14">
        <v>0.20661391600913001</v>
      </c>
      <c r="BB10" s="14">
        <v>0.220585549505872</v>
      </c>
      <c r="BC10" s="14">
        <v>0.18831148854531299</v>
      </c>
      <c r="BD10" s="14"/>
      <c r="BE10" s="14">
        <v>0.27232481890257398</v>
      </c>
      <c r="BF10" s="14">
        <v>0.225488303145715</v>
      </c>
      <c r="BG10" s="14">
        <v>0.20608851159661001</v>
      </c>
      <c r="BH10" s="14">
        <v>0.189830171846746</v>
      </c>
      <c r="BI10" s="14">
        <v>0.14365913812157799</v>
      </c>
      <c r="BJ10" s="14"/>
      <c r="BK10" s="14">
        <v>0.22830656818853501</v>
      </c>
      <c r="BL10" s="14">
        <v>0.26922088726902199</v>
      </c>
      <c r="BM10" s="14">
        <v>0.209752461235301</v>
      </c>
      <c r="BN10" s="14">
        <v>0.201061912475546</v>
      </c>
      <c r="BO10" s="14">
        <v>0.16626205426431401</v>
      </c>
      <c r="BP10" s="14"/>
      <c r="BQ10" s="14">
        <v>0.20536521788280501</v>
      </c>
      <c r="BR10" s="14">
        <v>0.21516403893722699</v>
      </c>
      <c r="BS10" s="14"/>
      <c r="BT10" s="14">
        <v>0.24048807245984799</v>
      </c>
      <c r="BU10" s="14">
        <v>0.20361301937923301</v>
      </c>
      <c r="BV10" s="14"/>
      <c r="BW10" s="14">
        <v>0.25158966914937098</v>
      </c>
      <c r="BX10" s="14">
        <v>0.19853205665982401</v>
      </c>
      <c r="BY10" s="14"/>
      <c r="BZ10" s="14">
        <v>0.19171003732202199</v>
      </c>
      <c r="CA10" s="14">
        <v>0.247341701005173</v>
      </c>
      <c r="CB10" s="14">
        <v>0.26023871862877002</v>
      </c>
    </row>
    <row r="11" spans="2:80" x14ac:dyDescent="0.35">
      <c r="B11" s="15" t="s">
        <v>472</v>
      </c>
      <c r="C11" s="14">
        <v>0.19389295117979599</v>
      </c>
      <c r="D11" s="14">
        <v>0.208103846371825</v>
      </c>
      <c r="E11" s="14">
        <v>0.179589446665818</v>
      </c>
      <c r="F11" s="14"/>
      <c r="G11" s="14">
        <v>0.19434621083887599</v>
      </c>
      <c r="H11" s="14">
        <v>0.23829097904430999</v>
      </c>
      <c r="I11" s="14">
        <v>0.21458036297335101</v>
      </c>
      <c r="J11" s="14">
        <v>0.164712136836661</v>
      </c>
      <c r="K11" s="14">
        <v>0.17921426659953599</v>
      </c>
      <c r="L11" s="14">
        <v>0.174068523026399</v>
      </c>
      <c r="M11" s="14"/>
      <c r="N11" s="14">
        <v>0.20078915874336001</v>
      </c>
      <c r="O11" s="14">
        <v>0.19694712903322401</v>
      </c>
      <c r="P11" s="14">
        <v>0.208188307484066</v>
      </c>
      <c r="Q11" s="14">
        <v>0.171680563173366</v>
      </c>
      <c r="R11" s="14"/>
      <c r="S11" s="14">
        <v>0.219163794428757</v>
      </c>
      <c r="T11" s="14">
        <v>0.17894863702884301</v>
      </c>
      <c r="U11" s="14">
        <v>0.19690938855218901</v>
      </c>
      <c r="V11" s="14">
        <v>0.22194546670402401</v>
      </c>
      <c r="W11" s="14">
        <v>0.137750163910169</v>
      </c>
      <c r="X11" s="14">
        <v>0.23034717966902499</v>
      </c>
      <c r="Y11" s="14">
        <v>0.18801835081594701</v>
      </c>
      <c r="Z11" s="14">
        <v>0.17699321431256601</v>
      </c>
      <c r="AA11" s="14">
        <v>0.179926659963314</v>
      </c>
      <c r="AB11" s="14">
        <v>0.180003287361967</v>
      </c>
      <c r="AC11" s="14">
        <v>0.187626806196521</v>
      </c>
      <c r="AD11" s="14">
        <v>0.21174587651391499</v>
      </c>
      <c r="AE11" s="14"/>
      <c r="AF11" s="14">
        <v>0.22391323453699899</v>
      </c>
      <c r="AG11" s="14">
        <v>0.185112936566449</v>
      </c>
      <c r="AH11" s="14">
        <v>0.22272431507918999</v>
      </c>
      <c r="AI11" s="14">
        <v>0.215456078435601</v>
      </c>
      <c r="AJ11" s="14">
        <v>0.126480920202755</v>
      </c>
      <c r="AK11" s="14"/>
      <c r="AL11" s="14">
        <v>0.20396430030378401</v>
      </c>
      <c r="AM11" s="14">
        <v>0.249313643369281</v>
      </c>
      <c r="AN11" s="14">
        <v>0.224399213990607</v>
      </c>
      <c r="AO11" s="14">
        <v>0.197217934601049</v>
      </c>
      <c r="AP11" s="14">
        <v>0.150001614456831</v>
      </c>
      <c r="AQ11" s="14">
        <v>0.18322006490887</v>
      </c>
      <c r="AR11" s="14"/>
      <c r="AS11" s="14">
        <v>0.195750030884598</v>
      </c>
      <c r="AT11" s="14">
        <v>0.189879843276786</v>
      </c>
      <c r="AU11" s="14">
        <v>0.206849952214477</v>
      </c>
      <c r="AV11" s="14">
        <v>0.18856847151711101</v>
      </c>
      <c r="AW11" s="14">
        <v>0.35564704378067902</v>
      </c>
      <c r="AX11" s="14"/>
      <c r="AY11" s="14">
        <v>0.210217964390983</v>
      </c>
      <c r="AZ11" s="14">
        <v>0.20001480957488299</v>
      </c>
      <c r="BA11" s="14">
        <v>0.206858898514197</v>
      </c>
      <c r="BB11" s="14">
        <v>0.198882349364886</v>
      </c>
      <c r="BC11" s="14">
        <v>0.155148064359555</v>
      </c>
      <c r="BD11" s="14"/>
      <c r="BE11" s="14">
        <v>0.186055729217596</v>
      </c>
      <c r="BF11" s="14">
        <v>0.22027840182338099</v>
      </c>
      <c r="BG11" s="14">
        <v>0.18316092721839</v>
      </c>
      <c r="BH11" s="14">
        <v>0.16381681038057899</v>
      </c>
      <c r="BI11" s="14">
        <v>0.17344870021589401</v>
      </c>
      <c r="BJ11" s="14"/>
      <c r="BK11" s="14">
        <v>0.25643962254324898</v>
      </c>
      <c r="BL11" s="14">
        <v>0.17913183526780199</v>
      </c>
      <c r="BM11" s="14">
        <v>0.18318314525311699</v>
      </c>
      <c r="BN11" s="14">
        <v>0.189594242465425</v>
      </c>
      <c r="BO11" s="14">
        <v>0.172440764932737</v>
      </c>
      <c r="BP11" s="14"/>
      <c r="BQ11" s="14">
        <v>0.20205083990963399</v>
      </c>
      <c r="BR11" s="14">
        <v>0.19049053890883599</v>
      </c>
      <c r="BS11" s="14"/>
      <c r="BT11" s="14">
        <v>0.16520838942792801</v>
      </c>
      <c r="BU11" s="14">
        <v>0.20270641783982499</v>
      </c>
      <c r="BV11" s="14"/>
      <c r="BW11" s="14">
        <v>0.200276144159764</v>
      </c>
      <c r="BX11" s="14">
        <v>0.19166051522230801</v>
      </c>
      <c r="BY11" s="14"/>
      <c r="BZ11" s="14">
        <v>0.181041557412708</v>
      </c>
      <c r="CA11" s="14">
        <v>0.22014153329535599</v>
      </c>
      <c r="CB11" s="14">
        <v>0.19806952592777199</v>
      </c>
    </row>
    <row r="12" spans="2:80" x14ac:dyDescent="0.35">
      <c r="B12" s="15" t="s">
        <v>473</v>
      </c>
      <c r="C12" s="14">
        <v>0.130476548398713</v>
      </c>
      <c r="D12" s="14">
        <v>0.13600588595289401</v>
      </c>
      <c r="E12" s="14">
        <v>0.12560000982448499</v>
      </c>
      <c r="F12" s="14"/>
      <c r="G12" s="14">
        <v>0.144563620519682</v>
      </c>
      <c r="H12" s="14">
        <v>0.126862471439734</v>
      </c>
      <c r="I12" s="14">
        <v>0.115747107497959</v>
      </c>
      <c r="J12" s="14">
        <v>0.130017024977685</v>
      </c>
      <c r="K12" s="14">
        <v>0.139903414116862</v>
      </c>
      <c r="L12" s="14">
        <v>0.130111125949711</v>
      </c>
      <c r="M12" s="14"/>
      <c r="N12" s="14">
        <v>0.13259827345962</v>
      </c>
      <c r="O12" s="14">
        <v>0.12582565195148501</v>
      </c>
      <c r="P12" s="14">
        <v>0.13336163215219801</v>
      </c>
      <c r="Q12" s="14">
        <v>0.13085881142965999</v>
      </c>
      <c r="R12" s="14"/>
      <c r="S12" s="14">
        <v>0.11512223515362301</v>
      </c>
      <c r="T12" s="14">
        <v>0.16073199800941901</v>
      </c>
      <c r="U12" s="14">
        <v>0.120631758048452</v>
      </c>
      <c r="V12" s="14">
        <v>0.12346629299935399</v>
      </c>
      <c r="W12" s="14">
        <v>0.15300729030533</v>
      </c>
      <c r="X12" s="14">
        <v>0.13587425830233099</v>
      </c>
      <c r="Y12" s="14">
        <v>0.13838409321072301</v>
      </c>
      <c r="Z12" s="14">
        <v>0.13904094856212401</v>
      </c>
      <c r="AA12" s="14">
        <v>0.122864494962172</v>
      </c>
      <c r="AB12" s="14">
        <v>8.7385021872898302E-2</v>
      </c>
      <c r="AC12" s="14">
        <v>0.13691483786561301</v>
      </c>
      <c r="AD12" s="14">
        <v>0.16342711025972401</v>
      </c>
      <c r="AE12" s="14"/>
      <c r="AF12" s="14">
        <v>0.16119810917201799</v>
      </c>
      <c r="AG12" s="14">
        <v>9.5390483696318099E-2</v>
      </c>
      <c r="AH12" s="14">
        <v>0.13306483263423299</v>
      </c>
      <c r="AI12" s="14">
        <v>0.18981717006766299</v>
      </c>
      <c r="AJ12" s="14">
        <v>0.121081150020345</v>
      </c>
      <c r="AK12" s="14"/>
      <c r="AL12" s="14">
        <v>8.9095768037453602E-2</v>
      </c>
      <c r="AM12" s="14">
        <v>0.14266608492983099</v>
      </c>
      <c r="AN12" s="14">
        <v>0.10350623598322301</v>
      </c>
      <c r="AO12" s="14">
        <v>0.18602346758273999</v>
      </c>
      <c r="AP12" s="14">
        <v>9.68229112681529E-2</v>
      </c>
      <c r="AQ12" s="14">
        <v>0.10755144074871401</v>
      </c>
      <c r="AR12" s="14"/>
      <c r="AS12" s="14">
        <v>0.127967834532108</v>
      </c>
      <c r="AT12" s="14">
        <v>0.12852970955640899</v>
      </c>
      <c r="AU12" s="14">
        <v>0.10509946872955001</v>
      </c>
      <c r="AV12" s="14">
        <v>0.12611436964021999</v>
      </c>
      <c r="AW12" s="14">
        <v>0.215554474851577</v>
      </c>
      <c r="AX12" s="14"/>
      <c r="AY12" s="14">
        <v>0.135266497343041</v>
      </c>
      <c r="AZ12" s="14">
        <v>0.12277285327561099</v>
      </c>
      <c r="BA12" s="14">
        <v>0.109425653010482</v>
      </c>
      <c r="BB12" s="14">
        <v>0.171172736038149</v>
      </c>
      <c r="BC12" s="14">
        <v>0.109726416502521</v>
      </c>
      <c r="BD12" s="14"/>
      <c r="BE12" s="14">
        <v>0.12961883927227999</v>
      </c>
      <c r="BF12" s="14">
        <v>0.116591797013486</v>
      </c>
      <c r="BG12" s="14">
        <v>0.147877147581012</v>
      </c>
      <c r="BH12" s="14">
        <v>0.13375201102251899</v>
      </c>
      <c r="BI12" s="14">
        <v>9.7558405849716603E-2</v>
      </c>
      <c r="BJ12" s="14"/>
      <c r="BK12" s="14">
        <v>0.123771945756597</v>
      </c>
      <c r="BL12" s="14">
        <v>8.7256115557405298E-2</v>
      </c>
      <c r="BM12" s="14">
        <v>0.12586094023863401</v>
      </c>
      <c r="BN12" s="14">
        <v>0.148485998986471</v>
      </c>
      <c r="BO12" s="14">
        <v>0.15777817173290401</v>
      </c>
      <c r="BP12" s="14"/>
      <c r="BQ12" s="14">
        <v>0.16839939985118901</v>
      </c>
      <c r="BR12" s="14">
        <v>0.114660057220091</v>
      </c>
      <c r="BS12" s="14"/>
      <c r="BT12" s="14">
        <v>0.121613043724871</v>
      </c>
      <c r="BU12" s="14">
        <v>0.13319990194372</v>
      </c>
      <c r="BV12" s="14"/>
      <c r="BW12" s="14">
        <v>9.17716214093421E-2</v>
      </c>
      <c r="BX12" s="14">
        <v>0.144013076436351</v>
      </c>
      <c r="BY12" s="14"/>
      <c r="BZ12" s="14">
        <v>0.14460151149261999</v>
      </c>
      <c r="CA12" s="14">
        <v>0.110229285567662</v>
      </c>
      <c r="CB12" s="14">
        <v>7.4813399831622204E-2</v>
      </c>
    </row>
    <row r="13" spans="2:80" x14ac:dyDescent="0.35">
      <c r="B13" s="15" t="s">
        <v>474</v>
      </c>
      <c r="C13" s="14">
        <v>0.100432698913851</v>
      </c>
      <c r="D13" s="14">
        <v>8.3627528766916398E-2</v>
      </c>
      <c r="E13" s="14">
        <v>0.116441965910024</v>
      </c>
      <c r="F13" s="14"/>
      <c r="G13" s="14">
        <v>4.8360295713602099E-2</v>
      </c>
      <c r="H13" s="14">
        <v>5.3383445308268399E-2</v>
      </c>
      <c r="I13" s="14">
        <v>0.11608888402497</v>
      </c>
      <c r="J13" s="14">
        <v>0.140887330650347</v>
      </c>
      <c r="K13" s="14">
        <v>0.123154825508539</v>
      </c>
      <c r="L13" s="14">
        <v>0.11255777475019201</v>
      </c>
      <c r="M13" s="14"/>
      <c r="N13" s="14">
        <v>7.52248576808245E-2</v>
      </c>
      <c r="O13" s="14">
        <v>7.7133083858255305E-2</v>
      </c>
      <c r="P13" s="14">
        <v>0.12531833831115699</v>
      </c>
      <c r="Q13" s="14">
        <v>0.12733283794163699</v>
      </c>
      <c r="R13" s="14"/>
      <c r="S13" s="14">
        <v>9.0211708097412205E-2</v>
      </c>
      <c r="T13" s="14">
        <v>9.59390622706352E-2</v>
      </c>
      <c r="U13" s="14">
        <v>0.11130940273337001</v>
      </c>
      <c r="V13" s="14">
        <v>0.112081830009524</v>
      </c>
      <c r="W13" s="14">
        <v>6.7806311565650201E-2</v>
      </c>
      <c r="X13" s="14">
        <v>8.4240422528440495E-2</v>
      </c>
      <c r="Y13" s="14">
        <v>0.12755962840973301</v>
      </c>
      <c r="Z13" s="14">
        <v>9.9396326779958702E-2</v>
      </c>
      <c r="AA13" s="14">
        <v>0.12577878538666301</v>
      </c>
      <c r="AB13" s="14">
        <v>8.7371471718661803E-2</v>
      </c>
      <c r="AC13" s="14">
        <v>0.12311551136149</v>
      </c>
      <c r="AD13" s="14">
        <v>6.6024543147030698E-2</v>
      </c>
      <c r="AE13" s="14"/>
      <c r="AF13" s="14">
        <v>0.100677067811888</v>
      </c>
      <c r="AG13" s="14">
        <v>6.9361959180121696E-2</v>
      </c>
      <c r="AH13" s="14">
        <v>7.99104585791542E-2</v>
      </c>
      <c r="AI13" s="14">
        <v>0.204957293287061</v>
      </c>
      <c r="AJ13" s="14">
        <v>8.92393758794775E-2</v>
      </c>
      <c r="AK13" s="14"/>
      <c r="AL13" s="14">
        <v>4.3550507280203002E-2</v>
      </c>
      <c r="AM13" s="14">
        <v>9.4413876697901203E-2</v>
      </c>
      <c r="AN13" s="14">
        <v>6.9937555377250105E-2</v>
      </c>
      <c r="AO13" s="14">
        <v>0.18837282658750701</v>
      </c>
      <c r="AP13" s="14">
        <v>5.33317842693109E-2</v>
      </c>
      <c r="AQ13" s="14">
        <v>7.8468141736126804E-2</v>
      </c>
      <c r="AR13" s="14"/>
      <c r="AS13" s="14">
        <v>0.126390089944446</v>
      </c>
      <c r="AT13" s="14">
        <v>0.100063043569163</v>
      </c>
      <c r="AU13" s="14">
        <v>7.5562273842142799E-2</v>
      </c>
      <c r="AV13" s="14">
        <v>8.0511884197177003E-2</v>
      </c>
      <c r="AW13" s="14">
        <v>4.3679637131738301E-2</v>
      </c>
      <c r="AX13" s="14"/>
      <c r="AY13" s="14">
        <v>8.6046444187339297E-2</v>
      </c>
      <c r="AZ13" s="14">
        <v>7.7272640096665499E-2</v>
      </c>
      <c r="BA13" s="14">
        <v>0.107394728468443</v>
      </c>
      <c r="BB13" s="14">
        <v>0.109545903429251</v>
      </c>
      <c r="BC13" s="14">
        <v>0.14959311734185901</v>
      </c>
      <c r="BD13" s="14"/>
      <c r="BE13" s="14">
        <v>6.7678488629246705E-2</v>
      </c>
      <c r="BF13" s="14">
        <v>8.6990531222546699E-2</v>
      </c>
      <c r="BG13" s="14">
        <v>9.7713197206474603E-2</v>
      </c>
      <c r="BH13" s="14">
        <v>0.13924750658481999</v>
      </c>
      <c r="BI13" s="14">
        <v>0.14655372769651201</v>
      </c>
      <c r="BJ13" s="14"/>
      <c r="BK13" s="14">
        <v>6.9071256303990594E-2</v>
      </c>
      <c r="BL13" s="14">
        <v>4.8225930574756201E-2</v>
      </c>
      <c r="BM13" s="14">
        <v>6.7215487447969596E-2</v>
      </c>
      <c r="BN13" s="14">
        <v>0.103911271184529</v>
      </c>
      <c r="BO13" s="14">
        <v>0.19283692235729599</v>
      </c>
      <c r="BP13" s="14"/>
      <c r="BQ13" s="14">
        <v>0.16831600665520199</v>
      </c>
      <c r="BR13" s="14">
        <v>7.2120594287113093E-2</v>
      </c>
      <c r="BS13" s="14"/>
      <c r="BT13" s="14">
        <v>5.5957394681833403E-2</v>
      </c>
      <c r="BU13" s="14">
        <v>0.11409794555189801</v>
      </c>
      <c r="BV13" s="14"/>
      <c r="BW13" s="14">
        <v>4.4760750394435299E-2</v>
      </c>
      <c r="BX13" s="14">
        <v>0.119903214702447</v>
      </c>
      <c r="BY13" s="14"/>
      <c r="BZ13" s="14">
        <v>0.123836338614043</v>
      </c>
      <c r="CA13" s="14">
        <v>5.8322292320434198E-2</v>
      </c>
      <c r="CB13" s="14">
        <v>5.9040786535295701E-2</v>
      </c>
    </row>
    <row r="14" spans="2:80" x14ac:dyDescent="0.35">
      <c r="B14" s="15" t="s">
        <v>167</v>
      </c>
      <c r="C14" s="20">
        <v>0.210324966481307</v>
      </c>
      <c r="D14" s="20">
        <v>0.19852423307970399</v>
      </c>
      <c r="E14" s="20">
        <v>0.221361499514584</v>
      </c>
      <c r="F14" s="20"/>
      <c r="G14" s="20">
        <v>0.12975914187680801</v>
      </c>
      <c r="H14" s="20">
        <v>0.164545824831245</v>
      </c>
      <c r="I14" s="20">
        <v>0.20471878161595</v>
      </c>
      <c r="J14" s="20">
        <v>0.23944459534166301</v>
      </c>
      <c r="K14" s="20">
        <v>0.244837049366469</v>
      </c>
      <c r="L14" s="20">
        <v>0.258855644910644</v>
      </c>
      <c r="M14" s="20"/>
      <c r="N14" s="20">
        <v>0.18410819159432401</v>
      </c>
      <c r="O14" s="20">
        <v>0.245956507876921</v>
      </c>
      <c r="P14" s="20">
        <v>0.160259320887465</v>
      </c>
      <c r="Q14" s="20">
        <v>0.24551680996033701</v>
      </c>
      <c r="R14" s="20"/>
      <c r="S14" s="20">
        <v>0.189743956692146</v>
      </c>
      <c r="T14" s="20">
        <v>0.221533942914027</v>
      </c>
      <c r="U14" s="20">
        <v>0.206746841154128</v>
      </c>
      <c r="V14" s="20">
        <v>0.186153870128898</v>
      </c>
      <c r="W14" s="20">
        <v>0.218990091952841</v>
      </c>
      <c r="X14" s="20">
        <v>0.20210958406542801</v>
      </c>
      <c r="Y14" s="20">
        <v>0.191263578502783</v>
      </c>
      <c r="Z14" s="20">
        <v>0.22908592092152399</v>
      </c>
      <c r="AA14" s="20">
        <v>0.22639858682838301</v>
      </c>
      <c r="AB14" s="20">
        <v>0.24938903857362299</v>
      </c>
      <c r="AC14" s="20">
        <v>0.19137175917726801</v>
      </c>
      <c r="AD14" s="20">
        <v>0.225566372527501</v>
      </c>
      <c r="AE14" s="20"/>
      <c r="AF14" s="20">
        <v>0.21425482344306701</v>
      </c>
      <c r="AG14" s="20">
        <v>0.22315131653185</v>
      </c>
      <c r="AH14" s="20">
        <v>0.18566349953403599</v>
      </c>
      <c r="AI14" s="20">
        <v>0.12905419095552501</v>
      </c>
      <c r="AJ14" s="20">
        <v>0.202759873549406</v>
      </c>
      <c r="AK14" s="20"/>
      <c r="AL14" s="20">
        <v>0.22279989782165299</v>
      </c>
      <c r="AM14" s="20">
        <v>0.18557156334760699</v>
      </c>
      <c r="AN14" s="20">
        <v>0.14585613931286001</v>
      </c>
      <c r="AO14" s="20">
        <v>0.14344455409424101</v>
      </c>
      <c r="AP14" s="20">
        <v>0.18661645797833201</v>
      </c>
      <c r="AQ14" s="20">
        <v>0.37200204119630398</v>
      </c>
      <c r="AR14" s="20"/>
      <c r="AS14" s="20">
        <v>0.23189521593816101</v>
      </c>
      <c r="AT14" s="20">
        <v>0.225343601542835</v>
      </c>
      <c r="AU14" s="20">
        <v>0.19378372177759701</v>
      </c>
      <c r="AV14" s="20">
        <v>0.19374507560788801</v>
      </c>
      <c r="AW14" s="20">
        <v>8.5355955535323297E-2</v>
      </c>
      <c r="AX14" s="20"/>
      <c r="AY14" s="20">
        <v>0.23897106581446201</v>
      </c>
      <c r="AZ14" s="20">
        <v>0.183298127867841</v>
      </c>
      <c r="BA14" s="20">
        <v>0.23029597710031799</v>
      </c>
      <c r="BB14" s="20">
        <v>0.14374190795123801</v>
      </c>
      <c r="BC14" s="20">
        <v>0.23669297370487999</v>
      </c>
      <c r="BD14" s="20"/>
      <c r="BE14" s="20">
        <v>0.22670540184274299</v>
      </c>
      <c r="BF14" s="20">
        <v>0.189984605550932</v>
      </c>
      <c r="BG14" s="20">
        <v>0.213871950232217</v>
      </c>
      <c r="BH14" s="20">
        <v>0.22345001479492199</v>
      </c>
      <c r="BI14" s="20">
        <v>0.28501534184415001</v>
      </c>
      <c r="BJ14" s="20"/>
      <c r="BK14" s="20">
        <v>0.16668661471322599</v>
      </c>
      <c r="BL14" s="20">
        <v>0.26674374455773397</v>
      </c>
      <c r="BM14" s="20">
        <v>0.25460635472612703</v>
      </c>
      <c r="BN14" s="20">
        <v>0.193254656348882</v>
      </c>
      <c r="BO14" s="20">
        <v>0.17456407602830301</v>
      </c>
      <c r="BP14" s="20"/>
      <c r="BQ14" s="20">
        <v>0.13649658149448701</v>
      </c>
      <c r="BR14" s="20">
        <v>0.24111658565423</v>
      </c>
      <c r="BS14" s="20"/>
      <c r="BT14" s="20">
        <v>0.18573134545799699</v>
      </c>
      <c r="BU14" s="20">
        <v>0.21788147234022101</v>
      </c>
      <c r="BV14" s="20"/>
      <c r="BW14" s="20">
        <v>0.20257282988732001</v>
      </c>
      <c r="BX14" s="20">
        <v>0.21303617206980799</v>
      </c>
      <c r="BY14" s="20"/>
      <c r="BZ14" s="20">
        <v>0.20616910452453999</v>
      </c>
      <c r="CA14" s="20">
        <v>0.206596292657583</v>
      </c>
      <c r="CB14" s="20">
        <v>0.28420638310601398</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477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470</v>
      </c>
      <c r="C9" s="14">
        <v>0.18130731521024501</v>
      </c>
      <c r="D9" s="14">
        <v>0.19205721301897699</v>
      </c>
      <c r="E9" s="14">
        <v>0.17088497029890901</v>
      </c>
      <c r="F9" s="14"/>
      <c r="G9" s="14">
        <v>0.219201956297428</v>
      </c>
      <c r="H9" s="14">
        <v>0.20557921683833</v>
      </c>
      <c r="I9" s="14">
        <v>0.17928856364645401</v>
      </c>
      <c r="J9" s="14">
        <v>0.18081387770825699</v>
      </c>
      <c r="K9" s="14">
        <v>0.17444057324783799</v>
      </c>
      <c r="L9" s="14">
        <v>0.14304272487510999</v>
      </c>
      <c r="M9" s="14"/>
      <c r="N9" s="14">
        <v>0.204652795929851</v>
      </c>
      <c r="O9" s="14">
        <v>0.16434801144820199</v>
      </c>
      <c r="P9" s="14">
        <v>0.192132076654152</v>
      </c>
      <c r="Q9" s="14">
        <v>0.16498230537123901</v>
      </c>
      <c r="R9" s="14"/>
      <c r="S9" s="14">
        <v>0.155232768703328</v>
      </c>
      <c r="T9" s="14">
        <v>0.189289924986657</v>
      </c>
      <c r="U9" s="14">
        <v>0.187992378640363</v>
      </c>
      <c r="V9" s="14">
        <v>0.19720265388880101</v>
      </c>
      <c r="W9" s="14">
        <v>0.17076331600144201</v>
      </c>
      <c r="X9" s="14">
        <v>0.19371792751422501</v>
      </c>
      <c r="Y9" s="14">
        <v>0.17682842254950101</v>
      </c>
      <c r="Z9" s="14">
        <v>0.17821525117155401</v>
      </c>
      <c r="AA9" s="14">
        <v>0.175730729064797</v>
      </c>
      <c r="AB9" s="14">
        <v>0.206630404341624</v>
      </c>
      <c r="AC9" s="14">
        <v>0.15147519089663</v>
      </c>
      <c r="AD9" s="14">
        <v>0.200745986280392</v>
      </c>
      <c r="AE9" s="14"/>
      <c r="AF9" s="14">
        <v>0.12690697048841801</v>
      </c>
      <c r="AG9" s="14">
        <v>0.20701756035252</v>
      </c>
      <c r="AH9" s="14">
        <v>0.17442683298467701</v>
      </c>
      <c r="AI9" s="14">
        <v>0.108091585471862</v>
      </c>
      <c r="AJ9" s="14">
        <v>0.29796023915761799</v>
      </c>
      <c r="AK9" s="14"/>
      <c r="AL9" s="14">
        <v>0.21224069149701399</v>
      </c>
      <c r="AM9" s="14">
        <v>0.13109070313419499</v>
      </c>
      <c r="AN9" s="14">
        <v>0.21873219674341601</v>
      </c>
      <c r="AO9" s="14">
        <v>0.10574670050386201</v>
      </c>
      <c r="AP9" s="14">
        <v>0.32793322275039499</v>
      </c>
      <c r="AQ9" s="14">
        <v>0.14041206392772401</v>
      </c>
      <c r="AR9" s="14"/>
      <c r="AS9" s="14">
        <v>0.154881824135716</v>
      </c>
      <c r="AT9" s="14">
        <v>0.17920539158712001</v>
      </c>
      <c r="AU9" s="14">
        <v>0.19398437720824099</v>
      </c>
      <c r="AV9" s="14">
        <v>0.23151665936986399</v>
      </c>
      <c r="AW9" s="14">
        <v>0.190646558093025</v>
      </c>
      <c r="AX9" s="14"/>
      <c r="AY9" s="14">
        <v>0.15799987282223299</v>
      </c>
      <c r="AZ9" s="14">
        <v>0.18724806303428199</v>
      </c>
      <c r="BA9" s="14">
        <v>0.16568470317331599</v>
      </c>
      <c r="BB9" s="14">
        <v>0.202387455563596</v>
      </c>
      <c r="BC9" s="14">
        <v>0.20931566168480401</v>
      </c>
      <c r="BD9" s="14"/>
      <c r="BE9" s="14">
        <v>0.20589681223436401</v>
      </c>
      <c r="BF9" s="14">
        <v>0.17679947957543499</v>
      </c>
      <c r="BG9" s="14">
        <v>0.175279980870581</v>
      </c>
      <c r="BH9" s="14">
        <v>0.18279254766698599</v>
      </c>
      <c r="BI9" s="14">
        <v>0.22810850050864701</v>
      </c>
      <c r="BJ9" s="14"/>
      <c r="BK9" s="14">
        <v>0.19135963315518201</v>
      </c>
      <c r="BL9" s="14">
        <v>0.18287810089901901</v>
      </c>
      <c r="BM9" s="14">
        <v>0.18680735605336901</v>
      </c>
      <c r="BN9" s="14">
        <v>0.191229472003446</v>
      </c>
      <c r="BO9" s="14">
        <v>0.158112831345564</v>
      </c>
      <c r="BP9" s="14"/>
      <c r="BQ9" s="14">
        <v>0.13103257224394399</v>
      </c>
      <c r="BR9" s="14">
        <v>0.20227541223297199</v>
      </c>
      <c r="BS9" s="14"/>
      <c r="BT9" s="14">
        <v>0.277596506635364</v>
      </c>
      <c r="BU9" s="14">
        <v>0.15172200776551001</v>
      </c>
      <c r="BV9" s="14"/>
      <c r="BW9" s="14">
        <v>0.23287460195471299</v>
      </c>
      <c r="BX9" s="14">
        <v>0.16327234971262</v>
      </c>
      <c r="BY9" s="14"/>
      <c r="BZ9" s="14">
        <v>0.1781199629704</v>
      </c>
      <c r="CA9" s="14">
        <v>0.19296065395227699</v>
      </c>
      <c r="CB9" s="14">
        <v>0.15180797038056401</v>
      </c>
    </row>
    <row r="10" spans="2:80" x14ac:dyDescent="0.35">
      <c r="B10" s="15" t="s">
        <v>471</v>
      </c>
      <c r="C10" s="14">
        <v>0.23577084174357599</v>
      </c>
      <c r="D10" s="14">
        <v>0.23705892439009399</v>
      </c>
      <c r="E10" s="14">
        <v>0.23467863950221099</v>
      </c>
      <c r="F10" s="14"/>
      <c r="G10" s="14">
        <v>0.29744615940305202</v>
      </c>
      <c r="H10" s="14">
        <v>0.23342327866883</v>
      </c>
      <c r="I10" s="14">
        <v>0.24621526810434299</v>
      </c>
      <c r="J10" s="14">
        <v>0.22233092706746299</v>
      </c>
      <c r="K10" s="14">
        <v>0.180582610433803</v>
      </c>
      <c r="L10" s="14">
        <v>0.23623447088899799</v>
      </c>
      <c r="M10" s="14"/>
      <c r="N10" s="14">
        <v>0.237956027769989</v>
      </c>
      <c r="O10" s="14">
        <v>0.24423537962229699</v>
      </c>
      <c r="P10" s="14">
        <v>0.24479604020142401</v>
      </c>
      <c r="Q10" s="14">
        <v>0.21794869439984799</v>
      </c>
      <c r="R10" s="14"/>
      <c r="S10" s="14">
        <v>0.230831759560371</v>
      </c>
      <c r="T10" s="14">
        <v>0.210826580744855</v>
      </c>
      <c r="U10" s="14">
        <v>0.27906390880396298</v>
      </c>
      <c r="V10" s="14">
        <v>0.235663927903595</v>
      </c>
      <c r="W10" s="14">
        <v>0.21626802037814499</v>
      </c>
      <c r="X10" s="14">
        <v>0.27304248617909799</v>
      </c>
      <c r="Y10" s="14">
        <v>0.222453747227155</v>
      </c>
      <c r="Z10" s="14">
        <v>0.18231030905569101</v>
      </c>
      <c r="AA10" s="14">
        <v>0.232775484643025</v>
      </c>
      <c r="AB10" s="14">
        <v>0.227140605932769</v>
      </c>
      <c r="AC10" s="14">
        <v>0.28327588473936399</v>
      </c>
      <c r="AD10" s="14">
        <v>0.25015507122391301</v>
      </c>
      <c r="AE10" s="14"/>
      <c r="AF10" s="14">
        <v>0.24493939776630599</v>
      </c>
      <c r="AG10" s="14">
        <v>0.252512526820039</v>
      </c>
      <c r="AH10" s="14">
        <v>0.219112739945273</v>
      </c>
      <c r="AI10" s="14">
        <v>0.22759383280189299</v>
      </c>
      <c r="AJ10" s="14">
        <v>0.19766702249479101</v>
      </c>
      <c r="AK10" s="14"/>
      <c r="AL10" s="14">
        <v>0.25925417811990897</v>
      </c>
      <c r="AM10" s="14">
        <v>0.26631106542794097</v>
      </c>
      <c r="AN10" s="14">
        <v>0.28654086396856199</v>
      </c>
      <c r="AO10" s="14">
        <v>0.22981626387731199</v>
      </c>
      <c r="AP10" s="14">
        <v>0.20355064380801099</v>
      </c>
      <c r="AQ10" s="14">
        <v>0.19332166818822699</v>
      </c>
      <c r="AR10" s="14"/>
      <c r="AS10" s="14">
        <v>0.23863672929856</v>
      </c>
      <c r="AT10" s="14">
        <v>0.23891982037870199</v>
      </c>
      <c r="AU10" s="14">
        <v>0.252444094646955</v>
      </c>
      <c r="AV10" s="14">
        <v>0.20607232394640801</v>
      </c>
      <c r="AW10" s="14">
        <v>0.27016550683525598</v>
      </c>
      <c r="AX10" s="14"/>
      <c r="AY10" s="14">
        <v>0.23395917456755899</v>
      </c>
      <c r="AZ10" s="14">
        <v>0.25815620068254702</v>
      </c>
      <c r="BA10" s="14">
        <v>0.248366313018441</v>
      </c>
      <c r="BB10" s="14">
        <v>0.25650783556609003</v>
      </c>
      <c r="BC10" s="14">
        <v>0.18300910840431001</v>
      </c>
      <c r="BD10" s="14"/>
      <c r="BE10" s="14">
        <v>0.20572401854740199</v>
      </c>
      <c r="BF10" s="14">
        <v>0.26566168802669399</v>
      </c>
      <c r="BG10" s="14">
        <v>0.22576591803413101</v>
      </c>
      <c r="BH10" s="14">
        <v>0.231645613585582</v>
      </c>
      <c r="BI10" s="14">
        <v>0.119826659545838</v>
      </c>
      <c r="BJ10" s="14"/>
      <c r="BK10" s="14">
        <v>0.248518922317604</v>
      </c>
      <c r="BL10" s="14">
        <v>0.23354682256887099</v>
      </c>
      <c r="BM10" s="14">
        <v>0.23912416971302</v>
      </c>
      <c r="BN10" s="14">
        <v>0.24805036630941801</v>
      </c>
      <c r="BO10" s="14">
        <v>0.215022407943155</v>
      </c>
      <c r="BP10" s="14"/>
      <c r="BQ10" s="14">
        <v>0.239129708946025</v>
      </c>
      <c r="BR10" s="14">
        <v>0.23436995833310101</v>
      </c>
      <c r="BS10" s="14"/>
      <c r="BT10" s="14">
        <v>0.209105746745683</v>
      </c>
      <c r="BU10" s="14">
        <v>0.24396381773475201</v>
      </c>
      <c r="BV10" s="14"/>
      <c r="BW10" s="14">
        <v>0.25348074121676101</v>
      </c>
      <c r="BX10" s="14">
        <v>0.229577042415952</v>
      </c>
      <c r="BY10" s="14"/>
      <c r="BZ10" s="14">
        <v>0.232928286504231</v>
      </c>
      <c r="CA10" s="14">
        <v>0.23996599918241099</v>
      </c>
      <c r="CB10" s="14">
        <v>0.24625710430550601</v>
      </c>
    </row>
    <row r="11" spans="2:80" x14ac:dyDescent="0.35">
      <c r="B11" s="15" t="s">
        <v>472</v>
      </c>
      <c r="C11" s="14">
        <v>0.17020258963585699</v>
      </c>
      <c r="D11" s="14">
        <v>0.18361567543309801</v>
      </c>
      <c r="E11" s="14">
        <v>0.15658361597503501</v>
      </c>
      <c r="F11" s="14"/>
      <c r="G11" s="14">
        <v>0.21026705509003099</v>
      </c>
      <c r="H11" s="14">
        <v>0.20348017448726799</v>
      </c>
      <c r="I11" s="14">
        <v>0.153139630881967</v>
      </c>
      <c r="J11" s="14">
        <v>0.14467517132312199</v>
      </c>
      <c r="K11" s="14">
        <v>0.163260776398928</v>
      </c>
      <c r="L11" s="14">
        <v>0.15572716531849201</v>
      </c>
      <c r="M11" s="14"/>
      <c r="N11" s="14">
        <v>0.18970739667005901</v>
      </c>
      <c r="O11" s="14">
        <v>0.16017999752606499</v>
      </c>
      <c r="P11" s="14">
        <v>0.167155929727859</v>
      </c>
      <c r="Q11" s="14">
        <v>0.16174401277764</v>
      </c>
      <c r="R11" s="14"/>
      <c r="S11" s="14">
        <v>0.187859867253269</v>
      </c>
      <c r="T11" s="14">
        <v>0.20173102221467501</v>
      </c>
      <c r="U11" s="14">
        <v>0.152107735883798</v>
      </c>
      <c r="V11" s="14">
        <v>0.143594963776843</v>
      </c>
      <c r="W11" s="14">
        <v>0.21725060564675699</v>
      </c>
      <c r="X11" s="14">
        <v>0.15651440844682399</v>
      </c>
      <c r="Y11" s="14">
        <v>0.14764581261000301</v>
      </c>
      <c r="Z11" s="14">
        <v>0.16533203296583199</v>
      </c>
      <c r="AA11" s="14">
        <v>0.171148622975343</v>
      </c>
      <c r="AB11" s="14">
        <v>0.15780219433155299</v>
      </c>
      <c r="AC11" s="14">
        <v>0.15342827837835801</v>
      </c>
      <c r="AD11" s="14">
        <v>0.13862451549923499</v>
      </c>
      <c r="AE11" s="14"/>
      <c r="AF11" s="14">
        <v>0.19470115596190299</v>
      </c>
      <c r="AG11" s="14">
        <v>0.14414779985485701</v>
      </c>
      <c r="AH11" s="14">
        <v>0.23536733308773999</v>
      </c>
      <c r="AI11" s="14">
        <v>0.21947179777270301</v>
      </c>
      <c r="AJ11" s="14">
        <v>0.16092471925381499</v>
      </c>
      <c r="AK11" s="14"/>
      <c r="AL11" s="14">
        <v>0.157471736643716</v>
      </c>
      <c r="AM11" s="14">
        <v>0.186203154632062</v>
      </c>
      <c r="AN11" s="14">
        <v>0.18743841440272099</v>
      </c>
      <c r="AO11" s="14">
        <v>0.212474886845955</v>
      </c>
      <c r="AP11" s="14">
        <v>0.16205026926034699</v>
      </c>
      <c r="AQ11" s="14">
        <v>0.13208420263358001</v>
      </c>
      <c r="AR11" s="14"/>
      <c r="AS11" s="14">
        <v>0.14003192355406799</v>
      </c>
      <c r="AT11" s="14">
        <v>0.17514840634024101</v>
      </c>
      <c r="AU11" s="14">
        <v>0.18573042967734801</v>
      </c>
      <c r="AV11" s="14">
        <v>0.154802235804504</v>
      </c>
      <c r="AW11" s="14">
        <v>0.19257725862896499</v>
      </c>
      <c r="AX11" s="14"/>
      <c r="AY11" s="14">
        <v>0.15511073718770499</v>
      </c>
      <c r="AZ11" s="14">
        <v>0.20232294247467</v>
      </c>
      <c r="BA11" s="14">
        <v>0.14715908764472599</v>
      </c>
      <c r="BB11" s="14">
        <v>0.17536139780158999</v>
      </c>
      <c r="BC11" s="14">
        <v>0.158350690910599</v>
      </c>
      <c r="BD11" s="14"/>
      <c r="BE11" s="14">
        <v>0.14954629202495601</v>
      </c>
      <c r="BF11" s="14">
        <v>0.17252079634254</v>
      </c>
      <c r="BG11" s="14">
        <v>0.17243049704607499</v>
      </c>
      <c r="BH11" s="14">
        <v>0.179440386914058</v>
      </c>
      <c r="BI11" s="14">
        <v>0.12934317032963499</v>
      </c>
      <c r="BJ11" s="14"/>
      <c r="BK11" s="14">
        <v>0.20135893209840799</v>
      </c>
      <c r="BL11" s="14">
        <v>0.16530892707872499</v>
      </c>
      <c r="BM11" s="14">
        <v>0.150094406587472</v>
      </c>
      <c r="BN11" s="14">
        <v>0.167239362281874</v>
      </c>
      <c r="BO11" s="14">
        <v>0.170588720019787</v>
      </c>
      <c r="BP11" s="14"/>
      <c r="BQ11" s="14">
        <v>0.20318887667114499</v>
      </c>
      <c r="BR11" s="14">
        <v>0.15644499235805401</v>
      </c>
      <c r="BS11" s="14"/>
      <c r="BT11" s="14">
        <v>0.16823755077077501</v>
      </c>
      <c r="BU11" s="14">
        <v>0.17080635707957401</v>
      </c>
      <c r="BV11" s="14"/>
      <c r="BW11" s="14">
        <v>0.163815280920519</v>
      </c>
      <c r="BX11" s="14">
        <v>0.172436465016476</v>
      </c>
      <c r="BY11" s="14"/>
      <c r="BZ11" s="14">
        <v>0.16310120983486001</v>
      </c>
      <c r="CA11" s="14">
        <v>0.19130479659611199</v>
      </c>
      <c r="CB11" s="14">
        <v>0.13333949810242099</v>
      </c>
    </row>
    <row r="12" spans="2:80" x14ac:dyDescent="0.35">
      <c r="B12" s="15" t="s">
        <v>473</v>
      </c>
      <c r="C12" s="14">
        <v>0.10527076341359499</v>
      </c>
      <c r="D12" s="14">
        <v>0.105474794690173</v>
      </c>
      <c r="E12" s="14">
        <v>0.105485025063632</v>
      </c>
      <c r="F12" s="14"/>
      <c r="G12" s="14">
        <v>0.10060947427785</v>
      </c>
      <c r="H12" s="14">
        <v>0.11385359658496801</v>
      </c>
      <c r="I12" s="14">
        <v>0.106823934802333</v>
      </c>
      <c r="J12" s="14">
        <v>0.106068355692345</v>
      </c>
      <c r="K12" s="14">
        <v>9.1279158850613495E-2</v>
      </c>
      <c r="L12" s="14">
        <v>0.10882958020425</v>
      </c>
      <c r="M12" s="14"/>
      <c r="N12" s="14">
        <v>9.93871820592898E-2</v>
      </c>
      <c r="O12" s="14">
        <v>0.11145743335830199</v>
      </c>
      <c r="P12" s="14">
        <v>0.10816399680560899</v>
      </c>
      <c r="Q12" s="14">
        <v>0.102675727194491</v>
      </c>
      <c r="R12" s="14"/>
      <c r="S12" s="14">
        <v>0.11841366381386501</v>
      </c>
      <c r="T12" s="14">
        <v>0.116459532042593</v>
      </c>
      <c r="U12" s="14">
        <v>9.2799904623607404E-2</v>
      </c>
      <c r="V12" s="14">
        <v>0.122503283265133</v>
      </c>
      <c r="W12" s="14">
        <v>8.3817232446817005E-2</v>
      </c>
      <c r="X12" s="14">
        <v>0.10715922970156801</v>
      </c>
      <c r="Y12" s="14">
        <v>0.12521665399044701</v>
      </c>
      <c r="Z12" s="14">
        <v>0.133001271641074</v>
      </c>
      <c r="AA12" s="14">
        <v>9.5234810452768298E-2</v>
      </c>
      <c r="AB12" s="14">
        <v>7.0489895365526606E-2</v>
      </c>
      <c r="AC12" s="14">
        <v>9.8917279674460901E-2</v>
      </c>
      <c r="AD12" s="14">
        <v>8.3011607670241294E-2</v>
      </c>
      <c r="AE12" s="14"/>
      <c r="AF12" s="14">
        <v>0.129045574954608</v>
      </c>
      <c r="AG12" s="14">
        <v>9.3736868291755301E-2</v>
      </c>
      <c r="AH12" s="14">
        <v>9.7665733621534204E-2</v>
      </c>
      <c r="AI12" s="14">
        <v>0.144672348836514</v>
      </c>
      <c r="AJ12" s="14">
        <v>6.2882751145885499E-2</v>
      </c>
      <c r="AK12" s="14"/>
      <c r="AL12" s="14">
        <v>9.1034847523833895E-2</v>
      </c>
      <c r="AM12" s="14">
        <v>0.122824765688532</v>
      </c>
      <c r="AN12" s="14">
        <v>7.9237420442051801E-2</v>
      </c>
      <c r="AO12" s="14">
        <v>0.143495941882783</v>
      </c>
      <c r="AP12" s="14">
        <v>7.9330234788043699E-2</v>
      </c>
      <c r="AQ12" s="14">
        <v>8.5839587598455003E-2</v>
      </c>
      <c r="AR12" s="14"/>
      <c r="AS12" s="14">
        <v>9.0875167610158097E-2</v>
      </c>
      <c r="AT12" s="14">
        <v>0.11472278834883699</v>
      </c>
      <c r="AU12" s="14">
        <v>0.116034106311023</v>
      </c>
      <c r="AV12" s="14">
        <v>0.104025202544093</v>
      </c>
      <c r="AW12" s="14">
        <v>0.11266473768061799</v>
      </c>
      <c r="AX12" s="14"/>
      <c r="AY12" s="14">
        <v>0.109523409552539</v>
      </c>
      <c r="AZ12" s="14">
        <v>9.2103366624195604E-2</v>
      </c>
      <c r="BA12" s="14">
        <v>0.122534498529118</v>
      </c>
      <c r="BB12" s="14">
        <v>0.107112295421588</v>
      </c>
      <c r="BC12" s="14">
        <v>0.107821268797007</v>
      </c>
      <c r="BD12" s="14"/>
      <c r="BE12" s="14">
        <v>0.116771354488879</v>
      </c>
      <c r="BF12" s="14">
        <v>9.5741895483825307E-2</v>
      </c>
      <c r="BG12" s="14">
        <v>0.108644620764697</v>
      </c>
      <c r="BH12" s="14">
        <v>0.119783248434954</v>
      </c>
      <c r="BI12" s="14">
        <v>9.1504682475805205E-2</v>
      </c>
      <c r="BJ12" s="14"/>
      <c r="BK12" s="14">
        <v>0.11625502687681601</v>
      </c>
      <c r="BL12" s="14">
        <v>9.1995471111744206E-2</v>
      </c>
      <c r="BM12" s="14">
        <v>9.2700686529205295E-2</v>
      </c>
      <c r="BN12" s="14">
        <v>9.5169400700961901E-2</v>
      </c>
      <c r="BO12" s="14">
        <v>0.12863067653676399</v>
      </c>
      <c r="BP12" s="14"/>
      <c r="BQ12" s="14">
        <v>0.126456588224136</v>
      </c>
      <c r="BR12" s="14">
        <v>9.6434787256905699E-2</v>
      </c>
      <c r="BS12" s="14"/>
      <c r="BT12" s="14">
        <v>9.8337492699347398E-2</v>
      </c>
      <c r="BU12" s="14">
        <v>0.107401043485976</v>
      </c>
      <c r="BV12" s="14"/>
      <c r="BW12" s="14">
        <v>8.9760113549484502E-2</v>
      </c>
      <c r="BX12" s="14">
        <v>0.11069540474737601</v>
      </c>
      <c r="BY12" s="14"/>
      <c r="BZ12" s="14">
        <v>0.10605338768623</v>
      </c>
      <c r="CA12" s="14">
        <v>0.104195957856297</v>
      </c>
      <c r="CB12" s="14">
        <v>0.10190736439387101</v>
      </c>
    </row>
    <row r="13" spans="2:80" x14ac:dyDescent="0.35">
      <c r="B13" s="15" t="s">
        <v>474</v>
      </c>
      <c r="C13" s="14">
        <v>7.4090285921648999E-2</v>
      </c>
      <c r="D13" s="14">
        <v>6.6684991971095398E-2</v>
      </c>
      <c r="E13" s="14">
        <v>8.1597764662139902E-2</v>
      </c>
      <c r="F13" s="14"/>
      <c r="G13" s="14">
        <v>5.8442490595494098E-2</v>
      </c>
      <c r="H13" s="14">
        <v>6.0243327843104898E-2</v>
      </c>
      <c r="I13" s="14">
        <v>6.5534271433098604E-2</v>
      </c>
      <c r="J13" s="14">
        <v>8.7591861002541599E-2</v>
      </c>
      <c r="K13" s="14">
        <v>7.8435411196355095E-2</v>
      </c>
      <c r="L13" s="14">
        <v>8.8844705339612098E-2</v>
      </c>
      <c r="M13" s="14"/>
      <c r="N13" s="14">
        <v>6.4851769673344994E-2</v>
      </c>
      <c r="O13" s="14">
        <v>6.3485975420071797E-2</v>
      </c>
      <c r="P13" s="14">
        <v>0.106930641799485</v>
      </c>
      <c r="Q13" s="14">
        <v>6.4453916503424705E-2</v>
      </c>
      <c r="R13" s="14"/>
      <c r="S13" s="14">
        <v>6.8633310753228302E-2</v>
      </c>
      <c r="T13" s="14">
        <v>6.3403192934410504E-2</v>
      </c>
      <c r="U13" s="14">
        <v>6.4479318093594307E-2</v>
      </c>
      <c r="V13" s="14">
        <v>8.4771273457258697E-2</v>
      </c>
      <c r="W13" s="14">
        <v>8.7873793881651896E-2</v>
      </c>
      <c r="X13" s="14">
        <v>5.9139722138476299E-2</v>
      </c>
      <c r="Y13" s="14">
        <v>8.4907174569493593E-2</v>
      </c>
      <c r="Z13" s="14">
        <v>0.10780074446702199</v>
      </c>
      <c r="AA13" s="14">
        <v>8.7116098397884506E-2</v>
      </c>
      <c r="AB13" s="14">
        <v>6.2020732777445499E-2</v>
      </c>
      <c r="AC13" s="14">
        <v>7.3458709957202203E-2</v>
      </c>
      <c r="AD13" s="14">
        <v>6.7754196671528405E-2</v>
      </c>
      <c r="AE13" s="14"/>
      <c r="AF13" s="14">
        <v>7.8071376399916695E-2</v>
      </c>
      <c r="AG13" s="14">
        <v>5.30885441129193E-2</v>
      </c>
      <c r="AH13" s="14">
        <v>7.7981942113642302E-2</v>
      </c>
      <c r="AI13" s="14">
        <v>0.13088822252631599</v>
      </c>
      <c r="AJ13" s="14">
        <v>9.1980972988933402E-2</v>
      </c>
      <c r="AK13" s="14"/>
      <c r="AL13" s="14">
        <v>3.2617474052401799E-2</v>
      </c>
      <c r="AM13" s="14">
        <v>8.5053211840233997E-2</v>
      </c>
      <c r="AN13" s="14">
        <v>7.3454035181285904E-2</v>
      </c>
      <c r="AO13" s="14">
        <v>0.12726560936501499</v>
      </c>
      <c r="AP13" s="14">
        <v>4.9355853658563403E-2</v>
      </c>
      <c r="AQ13" s="14">
        <v>3.9448356626422397E-2</v>
      </c>
      <c r="AR13" s="14"/>
      <c r="AS13" s="14">
        <v>9.5756069931502305E-2</v>
      </c>
      <c r="AT13" s="14">
        <v>7.0950403776111504E-2</v>
      </c>
      <c r="AU13" s="14">
        <v>5.6088738190717802E-2</v>
      </c>
      <c r="AV13" s="14">
        <v>6.3888461330259702E-2</v>
      </c>
      <c r="AW13" s="14">
        <v>9.0414222560607604E-2</v>
      </c>
      <c r="AX13" s="14"/>
      <c r="AY13" s="14">
        <v>8.1870317959672201E-2</v>
      </c>
      <c r="AZ13" s="14">
        <v>7.41580645130656E-2</v>
      </c>
      <c r="BA13" s="14">
        <v>6.7745724035770102E-2</v>
      </c>
      <c r="BB13" s="14">
        <v>8.3367901319700399E-2</v>
      </c>
      <c r="BC13" s="14">
        <v>5.5025385032056402E-2</v>
      </c>
      <c r="BD13" s="14"/>
      <c r="BE13" s="14">
        <v>7.3545766383625005E-2</v>
      </c>
      <c r="BF13" s="14">
        <v>7.3738627811985105E-2</v>
      </c>
      <c r="BG13" s="14">
        <v>8.24169899764918E-2</v>
      </c>
      <c r="BH13" s="14">
        <v>5.4394100758134098E-2</v>
      </c>
      <c r="BI13" s="14">
        <v>7.9955013797700605E-2</v>
      </c>
      <c r="BJ13" s="14"/>
      <c r="BK13" s="14">
        <v>5.20165300031179E-2</v>
      </c>
      <c r="BL13" s="14">
        <v>4.3036133818445003E-2</v>
      </c>
      <c r="BM13" s="14">
        <v>5.72206357701361E-2</v>
      </c>
      <c r="BN13" s="14">
        <v>8.8898715653114302E-2</v>
      </c>
      <c r="BO13" s="14">
        <v>0.117138190594615</v>
      </c>
      <c r="BP13" s="14"/>
      <c r="BQ13" s="14">
        <v>0.124138416576152</v>
      </c>
      <c r="BR13" s="14">
        <v>5.3216702140760401E-2</v>
      </c>
      <c r="BS13" s="14"/>
      <c r="BT13" s="14">
        <v>6.1090498096844401E-2</v>
      </c>
      <c r="BU13" s="14">
        <v>7.8084531940551996E-2</v>
      </c>
      <c r="BV13" s="14"/>
      <c r="BW13" s="14">
        <v>4.0928395385935602E-2</v>
      </c>
      <c r="BX13" s="14">
        <v>8.5688211455548904E-2</v>
      </c>
      <c r="BY13" s="14"/>
      <c r="BZ13" s="14">
        <v>8.8943556992949396E-2</v>
      </c>
      <c r="CA13" s="14">
        <v>5.03166325821525E-2</v>
      </c>
      <c r="CB13" s="14">
        <v>3.0294907167134299E-2</v>
      </c>
    </row>
    <row r="14" spans="2:80" x14ac:dyDescent="0.35">
      <c r="B14" s="15" t="s">
        <v>167</v>
      </c>
      <c r="C14" s="20">
        <v>0.23335820407507801</v>
      </c>
      <c r="D14" s="20">
        <v>0.21510840049656199</v>
      </c>
      <c r="E14" s="20">
        <v>0.25076998449807397</v>
      </c>
      <c r="F14" s="20"/>
      <c r="G14" s="20">
        <v>0.114032864336145</v>
      </c>
      <c r="H14" s="20">
        <v>0.183420405577499</v>
      </c>
      <c r="I14" s="20">
        <v>0.248998331131804</v>
      </c>
      <c r="J14" s="20">
        <v>0.25851980720627099</v>
      </c>
      <c r="K14" s="20">
        <v>0.31200146987246302</v>
      </c>
      <c r="L14" s="20">
        <v>0.26732135337353802</v>
      </c>
      <c r="M14" s="20"/>
      <c r="N14" s="20">
        <v>0.20344482789746701</v>
      </c>
      <c r="O14" s="20">
        <v>0.256293202625062</v>
      </c>
      <c r="P14" s="20">
        <v>0.18082131481147001</v>
      </c>
      <c r="Q14" s="20">
        <v>0.28819534375335598</v>
      </c>
      <c r="R14" s="20"/>
      <c r="S14" s="20">
        <v>0.23902862991593901</v>
      </c>
      <c r="T14" s="20">
        <v>0.21828974707681001</v>
      </c>
      <c r="U14" s="20">
        <v>0.223556753954674</v>
      </c>
      <c r="V14" s="20">
        <v>0.21626389770836901</v>
      </c>
      <c r="W14" s="20">
        <v>0.224027031645187</v>
      </c>
      <c r="X14" s="20">
        <v>0.21042622601980901</v>
      </c>
      <c r="Y14" s="20">
        <v>0.24294818905340099</v>
      </c>
      <c r="Z14" s="20">
        <v>0.23334039069882601</v>
      </c>
      <c r="AA14" s="20">
        <v>0.237994254466182</v>
      </c>
      <c r="AB14" s="20">
        <v>0.27591616725108198</v>
      </c>
      <c r="AC14" s="20">
        <v>0.23944465635398501</v>
      </c>
      <c r="AD14" s="20">
        <v>0.25970862265469102</v>
      </c>
      <c r="AE14" s="20"/>
      <c r="AF14" s="20">
        <v>0.226335524428848</v>
      </c>
      <c r="AG14" s="20">
        <v>0.24949670056791001</v>
      </c>
      <c r="AH14" s="20">
        <v>0.19544541824713399</v>
      </c>
      <c r="AI14" s="20">
        <v>0.16928221259071199</v>
      </c>
      <c r="AJ14" s="20">
        <v>0.18858429495895701</v>
      </c>
      <c r="AK14" s="20"/>
      <c r="AL14" s="20">
        <v>0.24738107216312599</v>
      </c>
      <c r="AM14" s="20">
        <v>0.20851709927703699</v>
      </c>
      <c r="AN14" s="20">
        <v>0.15459706926196401</v>
      </c>
      <c r="AO14" s="20">
        <v>0.181200597525073</v>
      </c>
      <c r="AP14" s="20">
        <v>0.17777977573463999</v>
      </c>
      <c r="AQ14" s="20">
        <v>0.40889412102559303</v>
      </c>
      <c r="AR14" s="20"/>
      <c r="AS14" s="20">
        <v>0.27981828546999499</v>
      </c>
      <c r="AT14" s="20">
        <v>0.22105318956898801</v>
      </c>
      <c r="AU14" s="20">
        <v>0.19571825396571499</v>
      </c>
      <c r="AV14" s="20">
        <v>0.23969511700487001</v>
      </c>
      <c r="AW14" s="20">
        <v>0.14353171620152799</v>
      </c>
      <c r="AX14" s="20"/>
      <c r="AY14" s="20">
        <v>0.26153648791028999</v>
      </c>
      <c r="AZ14" s="20">
        <v>0.18601136267123999</v>
      </c>
      <c r="BA14" s="20">
        <v>0.24850967359862899</v>
      </c>
      <c r="BB14" s="20">
        <v>0.17526311432743499</v>
      </c>
      <c r="BC14" s="20">
        <v>0.28647788517122302</v>
      </c>
      <c r="BD14" s="20"/>
      <c r="BE14" s="20">
        <v>0.248515756320774</v>
      </c>
      <c r="BF14" s="20">
        <v>0.21553751275951999</v>
      </c>
      <c r="BG14" s="20">
        <v>0.235461993308024</v>
      </c>
      <c r="BH14" s="20">
        <v>0.231944102640287</v>
      </c>
      <c r="BI14" s="20">
        <v>0.35126197334237402</v>
      </c>
      <c r="BJ14" s="20"/>
      <c r="BK14" s="20">
        <v>0.19049095554887199</v>
      </c>
      <c r="BL14" s="20">
        <v>0.28323454452319602</v>
      </c>
      <c r="BM14" s="20">
        <v>0.27405274534679802</v>
      </c>
      <c r="BN14" s="20">
        <v>0.20941268305118599</v>
      </c>
      <c r="BO14" s="20">
        <v>0.210507173560116</v>
      </c>
      <c r="BP14" s="20"/>
      <c r="BQ14" s="20">
        <v>0.176053837338599</v>
      </c>
      <c r="BR14" s="20">
        <v>0.25725814767820698</v>
      </c>
      <c r="BS14" s="20"/>
      <c r="BT14" s="20">
        <v>0.18563220505198699</v>
      </c>
      <c r="BU14" s="20">
        <v>0.24802224199363701</v>
      </c>
      <c r="BV14" s="20"/>
      <c r="BW14" s="20">
        <v>0.219140866972587</v>
      </c>
      <c r="BX14" s="20">
        <v>0.238330526652027</v>
      </c>
      <c r="BY14" s="20"/>
      <c r="BZ14" s="20">
        <v>0.23085359601132999</v>
      </c>
      <c r="CA14" s="20">
        <v>0.221255959830751</v>
      </c>
      <c r="CB14" s="20">
        <v>0.33639315565050398</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478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470</v>
      </c>
      <c r="C9" s="14">
        <v>0.10579580307622601</v>
      </c>
      <c r="D9" s="14">
        <v>0.103697514697566</v>
      </c>
      <c r="E9" s="14">
        <v>0.108255822214658</v>
      </c>
      <c r="F9" s="14"/>
      <c r="G9" s="14">
        <v>0.123172981627861</v>
      </c>
      <c r="H9" s="14">
        <v>0.128815341583597</v>
      </c>
      <c r="I9" s="14">
        <v>7.9791608968688699E-2</v>
      </c>
      <c r="J9" s="14">
        <v>9.6699935618933905E-2</v>
      </c>
      <c r="K9" s="14">
        <v>9.2547042189719597E-2</v>
      </c>
      <c r="L9" s="14">
        <v>0.112890145581154</v>
      </c>
      <c r="M9" s="14"/>
      <c r="N9" s="14">
        <v>0.11096928167680301</v>
      </c>
      <c r="O9" s="14">
        <v>9.4588367953365296E-2</v>
      </c>
      <c r="P9" s="14">
        <v>0.108811321163074</v>
      </c>
      <c r="Q9" s="14">
        <v>0.110468373119938</v>
      </c>
      <c r="R9" s="14"/>
      <c r="S9" s="14">
        <v>9.6954196150347199E-2</v>
      </c>
      <c r="T9" s="14">
        <v>0.100992409995403</v>
      </c>
      <c r="U9" s="14">
        <v>6.5665366216428697E-2</v>
      </c>
      <c r="V9" s="14">
        <v>9.5958238156125197E-2</v>
      </c>
      <c r="W9" s="14">
        <v>0.115507010382926</v>
      </c>
      <c r="X9" s="14">
        <v>8.8391312398160796E-2</v>
      </c>
      <c r="Y9" s="14">
        <v>9.7980404091589396E-2</v>
      </c>
      <c r="Z9" s="14">
        <v>0.127269848007311</v>
      </c>
      <c r="AA9" s="14">
        <v>0.111352203709511</v>
      </c>
      <c r="AB9" s="14">
        <v>0.133212423840981</v>
      </c>
      <c r="AC9" s="14">
        <v>0.107734551753829</v>
      </c>
      <c r="AD9" s="14">
        <v>0.219997497207953</v>
      </c>
      <c r="AE9" s="14"/>
      <c r="AF9" s="14">
        <v>8.6634996818775803E-2</v>
      </c>
      <c r="AG9" s="14">
        <v>0.11098242991879</v>
      </c>
      <c r="AH9" s="14">
        <v>8.0963355240287596E-2</v>
      </c>
      <c r="AI9" s="14">
        <v>9.0169253961217402E-2</v>
      </c>
      <c r="AJ9" s="14">
        <v>0.16964248879146901</v>
      </c>
      <c r="AK9" s="14"/>
      <c r="AL9" s="14">
        <v>0.12762861780116599</v>
      </c>
      <c r="AM9" s="14">
        <v>8.6003927517802406E-2</v>
      </c>
      <c r="AN9" s="14">
        <v>9.5256373496729399E-2</v>
      </c>
      <c r="AO9" s="14">
        <v>8.8622271828880397E-2</v>
      </c>
      <c r="AP9" s="14">
        <v>0.14589262461125299</v>
      </c>
      <c r="AQ9" s="14">
        <v>6.19794192155326E-2</v>
      </c>
      <c r="AR9" s="14"/>
      <c r="AS9" s="14">
        <v>9.4271915977024001E-2</v>
      </c>
      <c r="AT9" s="14">
        <v>9.7359738268880003E-2</v>
      </c>
      <c r="AU9" s="14">
        <v>0.114417425371081</v>
      </c>
      <c r="AV9" s="14">
        <v>0.12101553871894501</v>
      </c>
      <c r="AW9" s="14">
        <v>0.103654525049382</v>
      </c>
      <c r="AX9" s="14"/>
      <c r="AY9" s="14">
        <v>0.10807723064880199</v>
      </c>
      <c r="AZ9" s="14">
        <v>0.111954265725631</v>
      </c>
      <c r="BA9" s="14">
        <v>0.109225325234712</v>
      </c>
      <c r="BB9" s="14">
        <v>8.9416802527173697E-2</v>
      </c>
      <c r="BC9" s="14">
        <v>0.106709726331324</v>
      </c>
      <c r="BD9" s="14"/>
      <c r="BE9" s="14">
        <v>0.13006855225408701</v>
      </c>
      <c r="BF9" s="14">
        <v>0.111031624300647</v>
      </c>
      <c r="BG9" s="14">
        <v>9.9649784019994594E-2</v>
      </c>
      <c r="BH9" s="14">
        <v>0.11039659265795899</v>
      </c>
      <c r="BI9" s="14">
        <v>6.0193849653645402E-2</v>
      </c>
      <c r="BJ9" s="14"/>
      <c r="BK9" s="14">
        <v>0.117539511936439</v>
      </c>
      <c r="BL9" s="14">
        <v>9.8517108640823595E-2</v>
      </c>
      <c r="BM9" s="14">
        <v>0.100021567938349</v>
      </c>
      <c r="BN9" s="14">
        <v>0.124806990876486</v>
      </c>
      <c r="BO9" s="14">
        <v>9.14592287697958E-2</v>
      </c>
      <c r="BP9" s="14"/>
      <c r="BQ9" s="14">
        <v>8.8545163759813902E-2</v>
      </c>
      <c r="BR9" s="14">
        <v>0.112990530638196</v>
      </c>
      <c r="BS9" s="14"/>
      <c r="BT9" s="14">
        <v>0.124417022951175</v>
      </c>
      <c r="BU9" s="14">
        <v>0.100074345591304</v>
      </c>
      <c r="BV9" s="14"/>
      <c r="BW9" s="14">
        <v>0.122276424420918</v>
      </c>
      <c r="BX9" s="14">
        <v>0.100031927253095</v>
      </c>
      <c r="BY9" s="14"/>
      <c r="BZ9" s="14">
        <v>0.104665224086655</v>
      </c>
      <c r="CA9" s="14">
        <v>0.108533251270163</v>
      </c>
      <c r="CB9" s="14">
        <v>0.10362059378779</v>
      </c>
    </row>
    <row r="10" spans="2:80" x14ac:dyDescent="0.35">
      <c r="B10" s="15" t="s">
        <v>471</v>
      </c>
      <c r="C10" s="14">
        <v>0.21996957630957201</v>
      </c>
      <c r="D10" s="14">
        <v>0.21927841197860501</v>
      </c>
      <c r="E10" s="14">
        <v>0.22150633461910799</v>
      </c>
      <c r="F10" s="14"/>
      <c r="G10" s="14">
        <v>0.27371128127586097</v>
      </c>
      <c r="H10" s="14">
        <v>0.22254835691895999</v>
      </c>
      <c r="I10" s="14">
        <v>0.21258702170709601</v>
      </c>
      <c r="J10" s="14">
        <v>0.184380011229617</v>
      </c>
      <c r="K10" s="14">
        <v>0.229889245018841</v>
      </c>
      <c r="L10" s="14">
        <v>0.21046432340593599</v>
      </c>
      <c r="M10" s="14"/>
      <c r="N10" s="14">
        <v>0.23694123781373</v>
      </c>
      <c r="O10" s="14">
        <v>0.205319747921793</v>
      </c>
      <c r="P10" s="14">
        <v>0.21589884341187801</v>
      </c>
      <c r="Q10" s="14">
        <v>0.22169192332141999</v>
      </c>
      <c r="R10" s="14"/>
      <c r="S10" s="14">
        <v>0.20371385517677301</v>
      </c>
      <c r="T10" s="14">
        <v>0.21623290166852599</v>
      </c>
      <c r="U10" s="14">
        <v>0.24652299804868399</v>
      </c>
      <c r="V10" s="14">
        <v>0.21062851996404899</v>
      </c>
      <c r="W10" s="14">
        <v>0.24564065921162401</v>
      </c>
      <c r="X10" s="14">
        <v>0.25064067804248602</v>
      </c>
      <c r="Y10" s="14">
        <v>0.222649830724168</v>
      </c>
      <c r="Z10" s="14">
        <v>0.20239468181209799</v>
      </c>
      <c r="AA10" s="14">
        <v>0.18072802397048299</v>
      </c>
      <c r="AB10" s="14">
        <v>0.23439023352553801</v>
      </c>
      <c r="AC10" s="14">
        <v>0.268285901825767</v>
      </c>
      <c r="AD10" s="14">
        <v>0.154239760766372</v>
      </c>
      <c r="AE10" s="14"/>
      <c r="AF10" s="14">
        <v>0.23990763860973499</v>
      </c>
      <c r="AG10" s="14">
        <v>0.230872750257679</v>
      </c>
      <c r="AH10" s="14">
        <v>0.21126283082953301</v>
      </c>
      <c r="AI10" s="14">
        <v>0.19846919523996301</v>
      </c>
      <c r="AJ10" s="14">
        <v>0.223409928670462</v>
      </c>
      <c r="AK10" s="14"/>
      <c r="AL10" s="14">
        <v>0.22865156152685301</v>
      </c>
      <c r="AM10" s="14">
        <v>0.24967967501219299</v>
      </c>
      <c r="AN10" s="14">
        <v>0.23797719566459499</v>
      </c>
      <c r="AO10" s="14">
        <v>0.20530467429385699</v>
      </c>
      <c r="AP10" s="14">
        <v>0.25329939464717299</v>
      </c>
      <c r="AQ10" s="14">
        <v>0.203941491800814</v>
      </c>
      <c r="AR10" s="14"/>
      <c r="AS10" s="14">
        <v>0.23967747799349901</v>
      </c>
      <c r="AT10" s="14">
        <v>0.220849085752167</v>
      </c>
      <c r="AU10" s="14">
        <v>0.20244923909929499</v>
      </c>
      <c r="AV10" s="14">
        <v>0.248159121064535</v>
      </c>
      <c r="AW10" s="14">
        <v>0.21888520012121401</v>
      </c>
      <c r="AX10" s="14"/>
      <c r="AY10" s="14">
        <v>0.217495844340969</v>
      </c>
      <c r="AZ10" s="14">
        <v>0.238264065178942</v>
      </c>
      <c r="BA10" s="14">
        <v>0.19541539543647499</v>
      </c>
      <c r="BB10" s="14">
        <v>0.26246908451156398</v>
      </c>
      <c r="BC10" s="14">
        <v>0.18186803678333899</v>
      </c>
      <c r="BD10" s="14"/>
      <c r="BE10" s="14">
        <v>0.24879198620204901</v>
      </c>
      <c r="BF10" s="14">
        <v>0.24302635636006301</v>
      </c>
      <c r="BG10" s="14">
        <v>0.212087912105652</v>
      </c>
      <c r="BH10" s="14">
        <v>0.19441873649737201</v>
      </c>
      <c r="BI10" s="14">
        <v>0.13665440288618499</v>
      </c>
      <c r="BJ10" s="14"/>
      <c r="BK10" s="14">
        <v>0.251435698390087</v>
      </c>
      <c r="BL10" s="14">
        <v>0.22536342545937599</v>
      </c>
      <c r="BM10" s="14">
        <v>0.22646129116747599</v>
      </c>
      <c r="BN10" s="14">
        <v>0.21513997470559801</v>
      </c>
      <c r="BO10" s="14">
        <v>0.18815982849530599</v>
      </c>
      <c r="BP10" s="14"/>
      <c r="BQ10" s="14">
        <v>0.21435654344807301</v>
      </c>
      <c r="BR10" s="14">
        <v>0.22231060503866101</v>
      </c>
      <c r="BS10" s="14"/>
      <c r="BT10" s="14">
        <v>0.23901468993309499</v>
      </c>
      <c r="BU10" s="14">
        <v>0.21411787547448899</v>
      </c>
      <c r="BV10" s="14"/>
      <c r="BW10" s="14">
        <v>0.24940496269559601</v>
      </c>
      <c r="BX10" s="14">
        <v>0.20967494551947899</v>
      </c>
      <c r="BY10" s="14"/>
      <c r="BZ10" s="14">
        <v>0.209856718904294</v>
      </c>
      <c r="CA10" s="14">
        <v>0.246105810365809</v>
      </c>
      <c r="CB10" s="14">
        <v>0.19071568963013399</v>
      </c>
    </row>
    <row r="11" spans="2:80" x14ac:dyDescent="0.35">
      <c r="B11" s="15" t="s">
        <v>472</v>
      </c>
      <c r="C11" s="14">
        <v>0.21050115982977199</v>
      </c>
      <c r="D11" s="14">
        <v>0.23179262409547299</v>
      </c>
      <c r="E11" s="14">
        <v>0.19057786376774399</v>
      </c>
      <c r="F11" s="14"/>
      <c r="G11" s="14">
        <v>0.239247825026599</v>
      </c>
      <c r="H11" s="14">
        <v>0.241914123873814</v>
      </c>
      <c r="I11" s="14">
        <v>0.22411835847230199</v>
      </c>
      <c r="J11" s="14">
        <v>0.17771504251398401</v>
      </c>
      <c r="K11" s="14">
        <v>0.200618836905881</v>
      </c>
      <c r="L11" s="14">
        <v>0.187975383713819</v>
      </c>
      <c r="M11" s="14"/>
      <c r="N11" s="14">
        <v>0.238000412170669</v>
      </c>
      <c r="O11" s="14">
        <v>0.212138363289293</v>
      </c>
      <c r="P11" s="14">
        <v>0.19956078597774099</v>
      </c>
      <c r="Q11" s="14">
        <v>0.189880534956995</v>
      </c>
      <c r="R11" s="14"/>
      <c r="S11" s="14">
        <v>0.23886758103498401</v>
      </c>
      <c r="T11" s="14">
        <v>0.18512940605101799</v>
      </c>
      <c r="U11" s="14">
        <v>0.25489602900293301</v>
      </c>
      <c r="V11" s="14">
        <v>0.23367936622004001</v>
      </c>
      <c r="W11" s="14">
        <v>0.22734628491278999</v>
      </c>
      <c r="X11" s="14">
        <v>0.216326393853746</v>
      </c>
      <c r="Y11" s="14">
        <v>0.22060116728488999</v>
      </c>
      <c r="Z11" s="14">
        <v>0.20542299767046701</v>
      </c>
      <c r="AA11" s="14">
        <v>0.190332774385573</v>
      </c>
      <c r="AB11" s="14">
        <v>0.18460387185322999</v>
      </c>
      <c r="AC11" s="14">
        <v>0.16169373616841001</v>
      </c>
      <c r="AD11" s="14">
        <v>0.15598095547514401</v>
      </c>
      <c r="AE11" s="14"/>
      <c r="AF11" s="14">
        <v>0.205847410686334</v>
      </c>
      <c r="AG11" s="14">
        <v>0.225294607281084</v>
      </c>
      <c r="AH11" s="14">
        <v>0.27306442781424201</v>
      </c>
      <c r="AI11" s="14">
        <v>0.19356676883235699</v>
      </c>
      <c r="AJ11" s="14">
        <v>0.21915113067764999</v>
      </c>
      <c r="AK11" s="14"/>
      <c r="AL11" s="14">
        <v>0.22770856816183699</v>
      </c>
      <c r="AM11" s="14">
        <v>0.213735935869485</v>
      </c>
      <c r="AN11" s="14">
        <v>0.29551859430841498</v>
      </c>
      <c r="AO11" s="14">
        <v>0.20496606369086601</v>
      </c>
      <c r="AP11" s="14">
        <v>0.213263642500682</v>
      </c>
      <c r="AQ11" s="14">
        <v>0.15733445893881901</v>
      </c>
      <c r="AR11" s="14"/>
      <c r="AS11" s="14">
        <v>0.161702610238773</v>
      </c>
      <c r="AT11" s="14">
        <v>0.20969925814778001</v>
      </c>
      <c r="AU11" s="14">
        <v>0.25804899986521201</v>
      </c>
      <c r="AV11" s="14">
        <v>0.19835274994824501</v>
      </c>
      <c r="AW11" s="14">
        <v>0.273108425299387</v>
      </c>
      <c r="AX11" s="14"/>
      <c r="AY11" s="14">
        <v>0.213472341034455</v>
      </c>
      <c r="AZ11" s="14">
        <v>0.218993939060663</v>
      </c>
      <c r="BA11" s="14">
        <v>0.23009815343016801</v>
      </c>
      <c r="BB11" s="14">
        <v>0.19080823390667201</v>
      </c>
      <c r="BC11" s="14">
        <v>0.20211117671106801</v>
      </c>
      <c r="BD11" s="14"/>
      <c r="BE11" s="14">
        <v>0.21730950546252101</v>
      </c>
      <c r="BF11" s="14">
        <v>0.222322959801347</v>
      </c>
      <c r="BG11" s="14">
        <v>0.20550236550145601</v>
      </c>
      <c r="BH11" s="14">
        <v>0.191645768806429</v>
      </c>
      <c r="BI11" s="14">
        <v>0.20714599300023101</v>
      </c>
      <c r="BJ11" s="14"/>
      <c r="BK11" s="14">
        <v>0.21978387918702699</v>
      </c>
      <c r="BL11" s="14">
        <v>0.21803928888367299</v>
      </c>
      <c r="BM11" s="14">
        <v>0.187436682923069</v>
      </c>
      <c r="BN11" s="14">
        <v>0.21939210596227601</v>
      </c>
      <c r="BO11" s="14">
        <v>0.21166800560722501</v>
      </c>
      <c r="BP11" s="14"/>
      <c r="BQ11" s="14">
        <v>0.21729373745997599</v>
      </c>
      <c r="BR11" s="14">
        <v>0.207668178129994</v>
      </c>
      <c r="BS11" s="14"/>
      <c r="BT11" s="14">
        <v>0.24034805347583199</v>
      </c>
      <c r="BU11" s="14">
        <v>0.20133056122239101</v>
      </c>
      <c r="BV11" s="14"/>
      <c r="BW11" s="14">
        <v>0.22166934867962501</v>
      </c>
      <c r="BX11" s="14">
        <v>0.20659523587499501</v>
      </c>
      <c r="BY11" s="14"/>
      <c r="BZ11" s="14">
        <v>0.20582577064836399</v>
      </c>
      <c r="CA11" s="14">
        <v>0.22141364479224199</v>
      </c>
      <c r="CB11" s="14">
        <v>0.203927728144704</v>
      </c>
    </row>
    <row r="12" spans="2:80" x14ac:dyDescent="0.35">
      <c r="B12" s="15" t="s">
        <v>473</v>
      </c>
      <c r="C12" s="14">
        <v>0.14705874230448701</v>
      </c>
      <c r="D12" s="14">
        <v>0.165400809758041</v>
      </c>
      <c r="E12" s="14">
        <v>0.12835579854275</v>
      </c>
      <c r="F12" s="14"/>
      <c r="G12" s="14">
        <v>0.16693619506364099</v>
      </c>
      <c r="H12" s="14">
        <v>0.14518437197179601</v>
      </c>
      <c r="I12" s="14">
        <v>0.17365300796654001</v>
      </c>
      <c r="J12" s="14">
        <v>0.142153130854827</v>
      </c>
      <c r="K12" s="14">
        <v>0.12524098916273599</v>
      </c>
      <c r="L12" s="14">
        <v>0.132415107993094</v>
      </c>
      <c r="M12" s="14"/>
      <c r="N12" s="14">
        <v>0.14414625417791199</v>
      </c>
      <c r="O12" s="14">
        <v>0.14910706960228301</v>
      </c>
      <c r="P12" s="14">
        <v>0.169906545261235</v>
      </c>
      <c r="Q12" s="14">
        <v>0.12974206397836399</v>
      </c>
      <c r="R12" s="14"/>
      <c r="S12" s="14">
        <v>0.15837275586155899</v>
      </c>
      <c r="T12" s="14">
        <v>0.16668492097978799</v>
      </c>
      <c r="U12" s="14">
        <v>0.12970123744150699</v>
      </c>
      <c r="V12" s="14">
        <v>0.14765255062774299</v>
      </c>
      <c r="W12" s="14">
        <v>0.10160690721075601</v>
      </c>
      <c r="X12" s="14">
        <v>0.13943141277000601</v>
      </c>
      <c r="Y12" s="14">
        <v>0.13229180071261101</v>
      </c>
      <c r="Z12" s="14">
        <v>0.12984366616002099</v>
      </c>
      <c r="AA12" s="14">
        <v>0.16257142161350299</v>
      </c>
      <c r="AB12" s="14">
        <v>0.13664116098837201</v>
      </c>
      <c r="AC12" s="14">
        <v>0.16110675771705199</v>
      </c>
      <c r="AD12" s="14">
        <v>0.19587392008947599</v>
      </c>
      <c r="AE12" s="14"/>
      <c r="AF12" s="14">
        <v>0.16693619310403199</v>
      </c>
      <c r="AG12" s="14">
        <v>0.134002879003607</v>
      </c>
      <c r="AH12" s="14">
        <v>0.13547959586844899</v>
      </c>
      <c r="AI12" s="14">
        <v>0.224000322829426</v>
      </c>
      <c r="AJ12" s="14">
        <v>0.100226808907836</v>
      </c>
      <c r="AK12" s="14"/>
      <c r="AL12" s="14">
        <v>0.13841923296994799</v>
      </c>
      <c r="AM12" s="14">
        <v>0.17989670133640001</v>
      </c>
      <c r="AN12" s="14">
        <v>0.120462686984914</v>
      </c>
      <c r="AO12" s="14">
        <v>0.20119656164011801</v>
      </c>
      <c r="AP12" s="14">
        <v>0.112215336768218</v>
      </c>
      <c r="AQ12" s="14">
        <v>0.103528067301966</v>
      </c>
      <c r="AR12" s="14"/>
      <c r="AS12" s="14">
        <v>0.14896667802870001</v>
      </c>
      <c r="AT12" s="14">
        <v>0.13182020579506501</v>
      </c>
      <c r="AU12" s="14">
        <v>0.15829807437330301</v>
      </c>
      <c r="AV12" s="14">
        <v>0.133968281570921</v>
      </c>
      <c r="AW12" s="14">
        <v>0.19566910617552499</v>
      </c>
      <c r="AX12" s="14"/>
      <c r="AY12" s="14">
        <v>0.136901446357099</v>
      </c>
      <c r="AZ12" s="14">
        <v>0.16999626481986299</v>
      </c>
      <c r="BA12" s="14">
        <v>0.13490074340719499</v>
      </c>
      <c r="BB12" s="14">
        <v>0.16354230093594599</v>
      </c>
      <c r="BC12" s="14">
        <v>0.128533217844222</v>
      </c>
      <c r="BD12" s="14"/>
      <c r="BE12" s="14">
        <v>0.139255132849403</v>
      </c>
      <c r="BF12" s="14">
        <v>0.14891090812741101</v>
      </c>
      <c r="BG12" s="14">
        <v>0.151655116862316</v>
      </c>
      <c r="BH12" s="14">
        <v>0.14464408634443199</v>
      </c>
      <c r="BI12" s="14">
        <v>0.113779638952816</v>
      </c>
      <c r="BJ12" s="14"/>
      <c r="BK12" s="14">
        <v>0.163144070960629</v>
      </c>
      <c r="BL12" s="14">
        <v>0.12631876079378199</v>
      </c>
      <c r="BM12" s="14">
        <v>0.14814315103593001</v>
      </c>
      <c r="BN12" s="14">
        <v>0.12964361230895399</v>
      </c>
      <c r="BO12" s="14">
        <v>0.16545703099276701</v>
      </c>
      <c r="BP12" s="14"/>
      <c r="BQ12" s="14">
        <v>0.193826563715326</v>
      </c>
      <c r="BR12" s="14">
        <v>0.127553277750618</v>
      </c>
      <c r="BS12" s="14"/>
      <c r="BT12" s="14">
        <v>0.13699850658794399</v>
      </c>
      <c r="BU12" s="14">
        <v>0.15014979709719301</v>
      </c>
      <c r="BV12" s="14"/>
      <c r="BW12" s="14">
        <v>0.14518288238613</v>
      </c>
      <c r="BX12" s="14">
        <v>0.14771479910021501</v>
      </c>
      <c r="BY12" s="14"/>
      <c r="BZ12" s="14">
        <v>0.148574602137969</v>
      </c>
      <c r="CA12" s="14">
        <v>0.14581374571112901</v>
      </c>
      <c r="CB12" s="14">
        <v>0.13557625297068099</v>
      </c>
    </row>
    <row r="13" spans="2:80" x14ac:dyDescent="0.35">
      <c r="B13" s="15" t="s">
        <v>474</v>
      </c>
      <c r="C13" s="14">
        <v>8.0447112886587402E-2</v>
      </c>
      <c r="D13" s="14">
        <v>7.9170179050511796E-2</v>
      </c>
      <c r="E13" s="14">
        <v>8.2007219157696598E-2</v>
      </c>
      <c r="F13" s="14"/>
      <c r="G13" s="14">
        <v>5.7205890143036398E-2</v>
      </c>
      <c r="H13" s="14">
        <v>6.32356198649522E-2</v>
      </c>
      <c r="I13" s="14">
        <v>8.8843702753975198E-2</v>
      </c>
      <c r="J13" s="14">
        <v>0.111540606530386</v>
      </c>
      <c r="K13" s="14">
        <v>7.0795224990496994E-2</v>
      </c>
      <c r="L13" s="14">
        <v>8.4322786812874098E-2</v>
      </c>
      <c r="M13" s="14"/>
      <c r="N13" s="14">
        <v>7.4344846066795103E-2</v>
      </c>
      <c r="O13" s="14">
        <v>6.6722399368467994E-2</v>
      </c>
      <c r="P13" s="14">
        <v>9.7926451897314803E-2</v>
      </c>
      <c r="Q13" s="14">
        <v>8.3014017073376301E-2</v>
      </c>
      <c r="R13" s="14"/>
      <c r="S13" s="14">
        <v>6.5630515006064594E-2</v>
      </c>
      <c r="T13" s="14">
        <v>8.9141948798633394E-2</v>
      </c>
      <c r="U13" s="14">
        <v>6.3825891673895005E-2</v>
      </c>
      <c r="V13" s="14">
        <v>9.4702513030651997E-2</v>
      </c>
      <c r="W13" s="14">
        <v>7.7985747662668803E-2</v>
      </c>
      <c r="X13" s="14">
        <v>8.3013758308441696E-2</v>
      </c>
      <c r="Y13" s="14">
        <v>9.6332864395578796E-2</v>
      </c>
      <c r="Z13" s="14">
        <v>0.108315776526034</v>
      </c>
      <c r="AA13" s="14">
        <v>9.4267831229716201E-2</v>
      </c>
      <c r="AB13" s="14">
        <v>5.7589071592961602E-2</v>
      </c>
      <c r="AC13" s="14">
        <v>8.2756511031628704E-2</v>
      </c>
      <c r="AD13" s="14">
        <v>4.6209746282842697E-2</v>
      </c>
      <c r="AE13" s="14"/>
      <c r="AF13" s="14">
        <v>7.9436081955259003E-2</v>
      </c>
      <c r="AG13" s="14">
        <v>5.9621814598604397E-2</v>
      </c>
      <c r="AH13" s="14">
        <v>7.7359595318824706E-2</v>
      </c>
      <c r="AI13" s="14">
        <v>0.118676048023349</v>
      </c>
      <c r="AJ13" s="14">
        <v>7.1053547664199398E-2</v>
      </c>
      <c r="AK13" s="14"/>
      <c r="AL13" s="14">
        <v>5.1587967459162998E-2</v>
      </c>
      <c r="AM13" s="14">
        <v>6.0169504500630501E-2</v>
      </c>
      <c r="AN13" s="14">
        <v>9.0144734241649802E-2</v>
      </c>
      <c r="AO13" s="14">
        <v>0.118189905248752</v>
      </c>
      <c r="AP13" s="14">
        <v>6.8423965425920094E-2</v>
      </c>
      <c r="AQ13" s="14">
        <v>4.81383381902587E-2</v>
      </c>
      <c r="AR13" s="14"/>
      <c r="AS13" s="14">
        <v>8.0846240654234902E-2</v>
      </c>
      <c r="AT13" s="14">
        <v>9.2788786534876697E-2</v>
      </c>
      <c r="AU13" s="14">
        <v>7.5057128530867698E-2</v>
      </c>
      <c r="AV13" s="14">
        <v>5.6724079587667502E-2</v>
      </c>
      <c r="AW13" s="14">
        <v>6.3554115077868401E-2</v>
      </c>
      <c r="AX13" s="14"/>
      <c r="AY13" s="14">
        <v>7.4999637859819807E-2</v>
      </c>
      <c r="AZ13" s="14">
        <v>5.7805075344704103E-2</v>
      </c>
      <c r="BA13" s="14">
        <v>8.7306142776195902E-2</v>
      </c>
      <c r="BB13" s="14">
        <v>0.10398433334252601</v>
      </c>
      <c r="BC13" s="14">
        <v>9.7955907759709401E-2</v>
      </c>
      <c r="BD13" s="14"/>
      <c r="BE13" s="14">
        <v>4.4287201055623601E-2</v>
      </c>
      <c r="BF13" s="14">
        <v>6.6788806644439896E-2</v>
      </c>
      <c r="BG13" s="14">
        <v>8.6807453472801097E-2</v>
      </c>
      <c r="BH13" s="14">
        <v>9.4295234113524598E-2</v>
      </c>
      <c r="BI13" s="14">
        <v>0.14783731985840501</v>
      </c>
      <c r="BJ13" s="14"/>
      <c r="BK13" s="14">
        <v>6.0141901912057399E-2</v>
      </c>
      <c r="BL13" s="14">
        <v>5.0559155288015599E-2</v>
      </c>
      <c r="BM13" s="14">
        <v>7.1907015874625502E-2</v>
      </c>
      <c r="BN13" s="14">
        <v>7.8631861716868104E-2</v>
      </c>
      <c r="BO13" s="14">
        <v>0.12850886347700599</v>
      </c>
      <c r="BP13" s="14"/>
      <c r="BQ13" s="14">
        <v>0.106869541639126</v>
      </c>
      <c r="BR13" s="14">
        <v>6.9427105284943794E-2</v>
      </c>
      <c r="BS13" s="14"/>
      <c r="BT13" s="14">
        <v>6.6171701659141796E-2</v>
      </c>
      <c r="BU13" s="14">
        <v>8.4833300202247303E-2</v>
      </c>
      <c r="BV13" s="14"/>
      <c r="BW13" s="14">
        <v>4.9596904436374802E-2</v>
      </c>
      <c r="BX13" s="14">
        <v>9.1236558679055793E-2</v>
      </c>
      <c r="BY13" s="14"/>
      <c r="BZ13" s="14">
        <v>9.4486440911553102E-2</v>
      </c>
      <c r="CA13" s="14">
        <v>5.4910200282594197E-2</v>
      </c>
      <c r="CB13" s="14">
        <v>5.7254462560250401E-2</v>
      </c>
    </row>
    <row r="14" spans="2:80" x14ac:dyDescent="0.35">
      <c r="B14" s="15" t="s">
        <v>167</v>
      </c>
      <c r="C14" s="20">
        <v>0.23622760559335501</v>
      </c>
      <c r="D14" s="20">
        <v>0.20066046041980201</v>
      </c>
      <c r="E14" s="20">
        <v>0.26929696169804401</v>
      </c>
      <c r="F14" s="20"/>
      <c r="G14" s="20">
        <v>0.139725826863001</v>
      </c>
      <c r="H14" s="20">
        <v>0.198302185786881</v>
      </c>
      <c r="I14" s="20">
        <v>0.22100630013139799</v>
      </c>
      <c r="J14" s="20">
        <v>0.28751127325225201</v>
      </c>
      <c r="K14" s="20">
        <v>0.28090866173232598</v>
      </c>
      <c r="L14" s="20">
        <v>0.27193225249312297</v>
      </c>
      <c r="M14" s="20"/>
      <c r="N14" s="20">
        <v>0.19559796809409</v>
      </c>
      <c r="O14" s="20">
        <v>0.27212405186479799</v>
      </c>
      <c r="P14" s="20">
        <v>0.20789605228875699</v>
      </c>
      <c r="Q14" s="20">
        <v>0.26520308754990601</v>
      </c>
      <c r="R14" s="20"/>
      <c r="S14" s="20">
        <v>0.23646109677027199</v>
      </c>
      <c r="T14" s="20">
        <v>0.241818412506632</v>
      </c>
      <c r="U14" s="20">
        <v>0.23938847761655199</v>
      </c>
      <c r="V14" s="20">
        <v>0.217378812001392</v>
      </c>
      <c r="W14" s="20">
        <v>0.23191339061923599</v>
      </c>
      <c r="X14" s="20">
        <v>0.22219644462716001</v>
      </c>
      <c r="Y14" s="20">
        <v>0.23014393279116299</v>
      </c>
      <c r="Z14" s="20">
        <v>0.226753029824068</v>
      </c>
      <c r="AA14" s="20">
        <v>0.26074774509121301</v>
      </c>
      <c r="AB14" s="20">
        <v>0.25356323819891802</v>
      </c>
      <c r="AC14" s="20">
        <v>0.218422541503314</v>
      </c>
      <c r="AD14" s="20">
        <v>0.227698120178212</v>
      </c>
      <c r="AE14" s="20"/>
      <c r="AF14" s="20">
        <v>0.22123767882586501</v>
      </c>
      <c r="AG14" s="20">
        <v>0.239225518940236</v>
      </c>
      <c r="AH14" s="20">
        <v>0.221870194928663</v>
      </c>
      <c r="AI14" s="20">
        <v>0.17511841111368701</v>
      </c>
      <c r="AJ14" s="20">
        <v>0.216516095288383</v>
      </c>
      <c r="AK14" s="20"/>
      <c r="AL14" s="20">
        <v>0.226004052081032</v>
      </c>
      <c r="AM14" s="20">
        <v>0.21051425576348901</v>
      </c>
      <c r="AN14" s="20">
        <v>0.16064041530369599</v>
      </c>
      <c r="AO14" s="20">
        <v>0.181720523297526</v>
      </c>
      <c r="AP14" s="20">
        <v>0.206905036046754</v>
      </c>
      <c r="AQ14" s="20">
        <v>0.42507822455261002</v>
      </c>
      <c r="AR14" s="20"/>
      <c r="AS14" s="20">
        <v>0.27453507710776898</v>
      </c>
      <c r="AT14" s="20">
        <v>0.24748292550123099</v>
      </c>
      <c r="AU14" s="20">
        <v>0.191729132760242</v>
      </c>
      <c r="AV14" s="20">
        <v>0.241780229109686</v>
      </c>
      <c r="AW14" s="20">
        <v>0.14512862827662301</v>
      </c>
      <c r="AX14" s="20"/>
      <c r="AY14" s="20">
        <v>0.24905349975885499</v>
      </c>
      <c r="AZ14" s="20">
        <v>0.20298638987019699</v>
      </c>
      <c r="BA14" s="20">
        <v>0.243054239715254</v>
      </c>
      <c r="BB14" s="20">
        <v>0.18977924477611799</v>
      </c>
      <c r="BC14" s="20">
        <v>0.282821934570337</v>
      </c>
      <c r="BD14" s="20"/>
      <c r="BE14" s="20">
        <v>0.22028762217631601</v>
      </c>
      <c r="BF14" s="20">
        <v>0.207919344766092</v>
      </c>
      <c r="BG14" s="20">
        <v>0.24429736803778099</v>
      </c>
      <c r="BH14" s="20">
        <v>0.26459958158028402</v>
      </c>
      <c r="BI14" s="20">
        <v>0.33438879564871798</v>
      </c>
      <c r="BJ14" s="20"/>
      <c r="BK14" s="20">
        <v>0.187954937613761</v>
      </c>
      <c r="BL14" s="20">
        <v>0.28120226093432998</v>
      </c>
      <c r="BM14" s="20">
        <v>0.26603029106055098</v>
      </c>
      <c r="BN14" s="20">
        <v>0.23238545442981901</v>
      </c>
      <c r="BO14" s="20">
        <v>0.21474704265790001</v>
      </c>
      <c r="BP14" s="20"/>
      <c r="BQ14" s="20">
        <v>0.17910844997768499</v>
      </c>
      <c r="BR14" s="20">
        <v>0.26005030315758598</v>
      </c>
      <c r="BS14" s="20"/>
      <c r="BT14" s="20">
        <v>0.19305002539281199</v>
      </c>
      <c r="BU14" s="20">
        <v>0.24949412041237501</v>
      </c>
      <c r="BV14" s="20"/>
      <c r="BW14" s="20">
        <v>0.211869477381357</v>
      </c>
      <c r="BX14" s="20">
        <v>0.24474653357316101</v>
      </c>
      <c r="BY14" s="20"/>
      <c r="BZ14" s="20">
        <v>0.23659124331116599</v>
      </c>
      <c r="CA14" s="20">
        <v>0.223223347578063</v>
      </c>
      <c r="CB14" s="20">
        <v>0.30890527290643999</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479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470</v>
      </c>
      <c r="C9" s="14">
        <v>8.0018030352078495E-2</v>
      </c>
      <c r="D9" s="14">
        <v>6.7487348384849905E-2</v>
      </c>
      <c r="E9" s="14">
        <v>9.1781537605685498E-2</v>
      </c>
      <c r="F9" s="14"/>
      <c r="G9" s="14">
        <v>9.5353385545498603E-2</v>
      </c>
      <c r="H9" s="14">
        <v>7.5086094227084205E-2</v>
      </c>
      <c r="I9" s="14">
        <v>7.3638145624267098E-2</v>
      </c>
      <c r="J9" s="14">
        <v>7.2031339826644905E-2</v>
      </c>
      <c r="K9" s="14">
        <v>7.8485353826173498E-2</v>
      </c>
      <c r="L9" s="14">
        <v>8.6568087740362301E-2</v>
      </c>
      <c r="M9" s="14"/>
      <c r="N9" s="14">
        <v>7.3900426356155097E-2</v>
      </c>
      <c r="O9" s="14">
        <v>6.3885188330044307E-2</v>
      </c>
      <c r="P9" s="14">
        <v>0.101954591755279</v>
      </c>
      <c r="Q9" s="14">
        <v>8.3559021522539495E-2</v>
      </c>
      <c r="R9" s="14"/>
      <c r="S9" s="14">
        <v>8.0282244012914894E-2</v>
      </c>
      <c r="T9" s="14">
        <v>7.2374662929975006E-2</v>
      </c>
      <c r="U9" s="14">
        <v>8.5175254639598602E-2</v>
      </c>
      <c r="V9" s="14">
        <v>5.9028445356828801E-2</v>
      </c>
      <c r="W9" s="14">
        <v>8.9647003350368001E-2</v>
      </c>
      <c r="X9" s="14">
        <v>0.10752047660882499</v>
      </c>
      <c r="Y9" s="14">
        <v>4.7455947593944801E-2</v>
      </c>
      <c r="Z9" s="14">
        <v>7.5083087782312305E-2</v>
      </c>
      <c r="AA9" s="14">
        <v>8.0950025962004596E-2</v>
      </c>
      <c r="AB9" s="14">
        <v>7.2596412703075097E-2</v>
      </c>
      <c r="AC9" s="14">
        <v>9.8629506522852503E-2</v>
      </c>
      <c r="AD9" s="14">
        <v>0.13722597066359599</v>
      </c>
      <c r="AE9" s="14"/>
      <c r="AF9" s="14">
        <v>9.5860896626270106E-2</v>
      </c>
      <c r="AG9" s="14">
        <v>5.9691462637916998E-2</v>
      </c>
      <c r="AH9" s="14">
        <v>5.4252047952983301E-2</v>
      </c>
      <c r="AI9" s="14">
        <v>0.14139346242832401</v>
      </c>
      <c r="AJ9" s="14">
        <v>5.1154745602648002E-2</v>
      </c>
      <c r="AK9" s="14"/>
      <c r="AL9" s="14">
        <v>6.65335098060926E-2</v>
      </c>
      <c r="AM9" s="14">
        <v>8.4563690089278998E-2</v>
      </c>
      <c r="AN9" s="14">
        <v>5.2361658784163698E-2</v>
      </c>
      <c r="AO9" s="14">
        <v>0.114564742519999</v>
      </c>
      <c r="AP9" s="14">
        <v>5.8914394077152703E-2</v>
      </c>
      <c r="AQ9" s="14">
        <v>8.4930960466259697E-2</v>
      </c>
      <c r="AR9" s="14"/>
      <c r="AS9" s="14">
        <v>8.5064702843532805E-2</v>
      </c>
      <c r="AT9" s="14">
        <v>9.3832566713431501E-2</v>
      </c>
      <c r="AU9" s="14">
        <v>5.7534467114032803E-2</v>
      </c>
      <c r="AV9" s="14">
        <v>7.5501385119603096E-2</v>
      </c>
      <c r="AW9" s="14">
        <v>0.13605733378288701</v>
      </c>
      <c r="AX9" s="14"/>
      <c r="AY9" s="14">
        <v>6.7317301798747106E-2</v>
      </c>
      <c r="AZ9" s="14">
        <v>8.0606263520424395E-2</v>
      </c>
      <c r="BA9" s="14">
        <v>8.1001730771440197E-2</v>
      </c>
      <c r="BB9" s="14">
        <v>8.3582226420612804E-2</v>
      </c>
      <c r="BC9" s="14">
        <v>9.5969813444687996E-2</v>
      </c>
      <c r="BD9" s="14"/>
      <c r="BE9" s="14">
        <v>8.8578759899425499E-2</v>
      </c>
      <c r="BF9" s="14">
        <v>7.1032496072637799E-2</v>
      </c>
      <c r="BG9" s="14">
        <v>7.6612116121457297E-2</v>
      </c>
      <c r="BH9" s="14">
        <v>9.6471394026311399E-2</v>
      </c>
      <c r="BI9" s="14">
        <v>0.113776101062186</v>
      </c>
      <c r="BJ9" s="14"/>
      <c r="BK9" s="14">
        <v>8.8436533999227102E-2</v>
      </c>
      <c r="BL9" s="14">
        <v>5.63379939826106E-2</v>
      </c>
      <c r="BM9" s="14">
        <v>7.4565265240313205E-2</v>
      </c>
      <c r="BN9" s="14">
        <v>8.6940869050699796E-2</v>
      </c>
      <c r="BO9" s="14">
        <v>9.1774512241290795E-2</v>
      </c>
      <c r="BP9" s="14"/>
      <c r="BQ9" s="14">
        <v>0.111313118140942</v>
      </c>
      <c r="BR9" s="14">
        <v>6.6965781879490496E-2</v>
      </c>
      <c r="BS9" s="14"/>
      <c r="BT9" s="14">
        <v>6.25153543840576E-2</v>
      </c>
      <c r="BU9" s="14">
        <v>8.5395809954913499E-2</v>
      </c>
      <c r="BV9" s="14"/>
      <c r="BW9" s="14">
        <v>7.4107104830919604E-2</v>
      </c>
      <c r="BX9" s="14">
        <v>8.2085297112910405E-2</v>
      </c>
      <c r="BY9" s="14"/>
      <c r="BZ9" s="14">
        <v>8.4460505087189094E-2</v>
      </c>
      <c r="CA9" s="14">
        <v>7.6380578286118994E-2</v>
      </c>
      <c r="CB9" s="14">
        <v>4.6300145598945998E-2</v>
      </c>
    </row>
    <row r="10" spans="2:80" x14ac:dyDescent="0.35">
      <c r="B10" s="15" t="s">
        <v>471</v>
      </c>
      <c r="C10" s="14">
        <v>0.178397188361754</v>
      </c>
      <c r="D10" s="14">
        <v>0.155605525724062</v>
      </c>
      <c r="E10" s="14">
        <v>0.20066570569377001</v>
      </c>
      <c r="F10" s="14"/>
      <c r="G10" s="14">
        <v>0.22550676940796399</v>
      </c>
      <c r="H10" s="14">
        <v>0.20970418459807599</v>
      </c>
      <c r="I10" s="14">
        <v>0.18638741825538399</v>
      </c>
      <c r="J10" s="14">
        <v>0.15524362524750901</v>
      </c>
      <c r="K10" s="14">
        <v>0.17710009624190801</v>
      </c>
      <c r="L10" s="14">
        <v>0.134795994270755</v>
      </c>
      <c r="M10" s="14"/>
      <c r="N10" s="14">
        <v>0.17426506323933499</v>
      </c>
      <c r="O10" s="14">
        <v>0.16105999142619801</v>
      </c>
      <c r="P10" s="14">
        <v>0.19303897952354801</v>
      </c>
      <c r="Q10" s="14">
        <v>0.19014534688593601</v>
      </c>
      <c r="R10" s="14"/>
      <c r="S10" s="14">
        <v>0.207066549286019</v>
      </c>
      <c r="T10" s="14">
        <v>0.18212585197025599</v>
      </c>
      <c r="U10" s="14">
        <v>0.14630469373008301</v>
      </c>
      <c r="V10" s="14">
        <v>0.196685522048163</v>
      </c>
      <c r="W10" s="14">
        <v>0.17890835051761</v>
      </c>
      <c r="X10" s="14">
        <v>0.211178207620797</v>
      </c>
      <c r="Y10" s="14">
        <v>0.15112525972646901</v>
      </c>
      <c r="Z10" s="14">
        <v>0.165058743959654</v>
      </c>
      <c r="AA10" s="14">
        <v>0.15207657819954501</v>
      </c>
      <c r="AB10" s="14">
        <v>0.162982859270728</v>
      </c>
      <c r="AC10" s="14">
        <v>0.204289751499865</v>
      </c>
      <c r="AD10" s="14">
        <v>0.14989333738632099</v>
      </c>
      <c r="AE10" s="14"/>
      <c r="AF10" s="14">
        <v>0.16430652059624301</v>
      </c>
      <c r="AG10" s="14">
        <v>0.18703387673987501</v>
      </c>
      <c r="AH10" s="14">
        <v>0.16275844369327</v>
      </c>
      <c r="AI10" s="14">
        <v>0.21792613371987099</v>
      </c>
      <c r="AJ10" s="14">
        <v>0.19005639775417499</v>
      </c>
      <c r="AK10" s="14"/>
      <c r="AL10" s="14">
        <v>0.18479754087974701</v>
      </c>
      <c r="AM10" s="14">
        <v>0.19019110934637801</v>
      </c>
      <c r="AN10" s="14">
        <v>0.19519448006420401</v>
      </c>
      <c r="AO10" s="14">
        <v>0.19558405888224301</v>
      </c>
      <c r="AP10" s="14">
        <v>0.17499579660116801</v>
      </c>
      <c r="AQ10" s="14">
        <v>0.120374396308476</v>
      </c>
      <c r="AR10" s="14"/>
      <c r="AS10" s="14">
        <v>0.18524315694715099</v>
      </c>
      <c r="AT10" s="14">
        <v>0.171186336146985</v>
      </c>
      <c r="AU10" s="14">
        <v>0.179780943653466</v>
      </c>
      <c r="AV10" s="14">
        <v>0.18796795844570399</v>
      </c>
      <c r="AW10" s="14">
        <v>6.5162899583237899E-2</v>
      </c>
      <c r="AX10" s="14"/>
      <c r="AY10" s="14">
        <v>0.152937927272249</v>
      </c>
      <c r="AZ10" s="14">
        <v>0.19009671914808601</v>
      </c>
      <c r="BA10" s="14">
        <v>0.18485308320028401</v>
      </c>
      <c r="BB10" s="14">
        <v>0.20031988076398899</v>
      </c>
      <c r="BC10" s="14">
        <v>0.17973922232575301</v>
      </c>
      <c r="BD10" s="14"/>
      <c r="BE10" s="14">
        <v>0.19429663186895901</v>
      </c>
      <c r="BF10" s="14">
        <v>0.18741593582959801</v>
      </c>
      <c r="BG10" s="14">
        <v>0.16886723767008699</v>
      </c>
      <c r="BH10" s="14">
        <v>0.18349122767487899</v>
      </c>
      <c r="BI10" s="14">
        <v>0.13816693623087101</v>
      </c>
      <c r="BJ10" s="14"/>
      <c r="BK10" s="14">
        <v>0.22341023264524401</v>
      </c>
      <c r="BL10" s="14">
        <v>0.17826027220264101</v>
      </c>
      <c r="BM10" s="14">
        <v>0.14634578535228801</v>
      </c>
      <c r="BN10" s="14">
        <v>0.16669298368171201</v>
      </c>
      <c r="BO10" s="14">
        <v>0.18043352706802801</v>
      </c>
      <c r="BP10" s="14"/>
      <c r="BQ10" s="14">
        <v>0.2061977978316</v>
      </c>
      <c r="BR10" s="14">
        <v>0.166802382654932</v>
      </c>
      <c r="BS10" s="14"/>
      <c r="BT10" s="14">
        <v>0.17590993408024699</v>
      </c>
      <c r="BU10" s="14">
        <v>0.179161408951028</v>
      </c>
      <c r="BV10" s="14"/>
      <c r="BW10" s="14">
        <v>0.173973006626576</v>
      </c>
      <c r="BX10" s="14">
        <v>0.17994448646461</v>
      </c>
      <c r="BY10" s="14"/>
      <c r="BZ10" s="14">
        <v>0.166164841264483</v>
      </c>
      <c r="CA10" s="14">
        <v>0.20223628862272999</v>
      </c>
      <c r="CB10" s="14">
        <v>0.18917093967464299</v>
      </c>
    </row>
    <row r="11" spans="2:80" x14ac:dyDescent="0.35">
      <c r="B11" s="15" t="s">
        <v>472</v>
      </c>
      <c r="C11" s="14">
        <v>0.207316318251065</v>
      </c>
      <c r="D11" s="14">
        <v>0.21867025235376</v>
      </c>
      <c r="E11" s="14">
        <v>0.19649257736057901</v>
      </c>
      <c r="F11" s="14"/>
      <c r="G11" s="14">
        <v>0.24645563913263799</v>
      </c>
      <c r="H11" s="14">
        <v>0.21550912942344999</v>
      </c>
      <c r="I11" s="14">
        <v>0.22405733619349899</v>
      </c>
      <c r="J11" s="14">
        <v>0.179209349279325</v>
      </c>
      <c r="K11" s="14">
        <v>0.175795368208019</v>
      </c>
      <c r="L11" s="14">
        <v>0.20502255292188601</v>
      </c>
      <c r="M11" s="14"/>
      <c r="N11" s="14">
        <v>0.19751587937250301</v>
      </c>
      <c r="O11" s="14">
        <v>0.20422692497438399</v>
      </c>
      <c r="P11" s="14">
        <v>0.211958553497753</v>
      </c>
      <c r="Q11" s="14">
        <v>0.21818769175810901</v>
      </c>
      <c r="R11" s="14"/>
      <c r="S11" s="14">
        <v>0.22699193373284399</v>
      </c>
      <c r="T11" s="14">
        <v>0.16041007658020401</v>
      </c>
      <c r="U11" s="14">
        <v>0.26948550292419499</v>
      </c>
      <c r="V11" s="14">
        <v>0.23790450314105399</v>
      </c>
      <c r="W11" s="14">
        <v>0.167064536783916</v>
      </c>
      <c r="X11" s="14">
        <v>0.18594028489151801</v>
      </c>
      <c r="Y11" s="14">
        <v>0.21324492885443699</v>
      </c>
      <c r="Z11" s="14">
        <v>0.19855037332424799</v>
      </c>
      <c r="AA11" s="14">
        <v>0.20659511540525999</v>
      </c>
      <c r="AB11" s="14">
        <v>0.19123306477532701</v>
      </c>
      <c r="AC11" s="14">
        <v>0.24847442041985399</v>
      </c>
      <c r="AD11" s="14">
        <v>0.197422433333449</v>
      </c>
      <c r="AE11" s="14"/>
      <c r="AF11" s="14">
        <v>0.192444542683293</v>
      </c>
      <c r="AG11" s="14">
        <v>0.20644584872666899</v>
      </c>
      <c r="AH11" s="14">
        <v>0.208408603288122</v>
      </c>
      <c r="AI11" s="14">
        <v>0.23177141624412601</v>
      </c>
      <c r="AJ11" s="14">
        <v>0.24354276351999701</v>
      </c>
      <c r="AK11" s="14"/>
      <c r="AL11" s="14">
        <v>0.20395668907762901</v>
      </c>
      <c r="AM11" s="14">
        <v>0.235568606433949</v>
      </c>
      <c r="AN11" s="14">
        <v>0.23746073150854499</v>
      </c>
      <c r="AO11" s="14">
        <v>0.230799266685561</v>
      </c>
      <c r="AP11" s="14">
        <v>0.21924836845666401</v>
      </c>
      <c r="AQ11" s="14">
        <v>0.130597842095553</v>
      </c>
      <c r="AR11" s="14"/>
      <c r="AS11" s="14">
        <v>0.225559315583197</v>
      </c>
      <c r="AT11" s="14">
        <v>0.18615701101349699</v>
      </c>
      <c r="AU11" s="14">
        <v>0.2101321110986</v>
      </c>
      <c r="AV11" s="14">
        <v>0.19505832843781001</v>
      </c>
      <c r="AW11" s="14">
        <v>0.320076957004231</v>
      </c>
      <c r="AX11" s="14"/>
      <c r="AY11" s="14">
        <v>0.185304790885257</v>
      </c>
      <c r="AZ11" s="14">
        <v>0.213133063880458</v>
      </c>
      <c r="BA11" s="14">
        <v>0.213363505885029</v>
      </c>
      <c r="BB11" s="14">
        <v>0.25087377968631203</v>
      </c>
      <c r="BC11" s="14">
        <v>0.187451842808075</v>
      </c>
      <c r="BD11" s="14"/>
      <c r="BE11" s="14">
        <v>0.20850022248964201</v>
      </c>
      <c r="BF11" s="14">
        <v>0.21074508334143099</v>
      </c>
      <c r="BG11" s="14">
        <v>0.216246952803372</v>
      </c>
      <c r="BH11" s="14">
        <v>0.19606198314753701</v>
      </c>
      <c r="BI11" s="14">
        <v>0.14395507793846099</v>
      </c>
      <c r="BJ11" s="14"/>
      <c r="BK11" s="14">
        <v>0.202721730355017</v>
      </c>
      <c r="BL11" s="14">
        <v>0.221234191835049</v>
      </c>
      <c r="BM11" s="14">
        <v>0.200833237716216</v>
      </c>
      <c r="BN11" s="14">
        <v>0.21404834767678599</v>
      </c>
      <c r="BO11" s="14">
        <v>0.19945024378314499</v>
      </c>
      <c r="BP11" s="14"/>
      <c r="BQ11" s="14">
        <v>0.23668838138980999</v>
      </c>
      <c r="BR11" s="14">
        <v>0.19506610605080199</v>
      </c>
      <c r="BS11" s="14"/>
      <c r="BT11" s="14">
        <v>0.217297722152027</v>
      </c>
      <c r="BU11" s="14">
        <v>0.20424948490487699</v>
      </c>
      <c r="BV11" s="14"/>
      <c r="BW11" s="14">
        <v>0.221369730964879</v>
      </c>
      <c r="BX11" s="14">
        <v>0.20240132602598601</v>
      </c>
      <c r="BY11" s="14"/>
      <c r="BZ11" s="14">
        <v>0.204608933684019</v>
      </c>
      <c r="CA11" s="14">
        <v>0.22038469205903499</v>
      </c>
      <c r="CB11" s="14">
        <v>0.16343994712954801</v>
      </c>
    </row>
    <row r="12" spans="2:80" x14ac:dyDescent="0.35">
      <c r="B12" s="15" t="s">
        <v>473</v>
      </c>
      <c r="C12" s="14">
        <v>0.15938959040700701</v>
      </c>
      <c r="D12" s="14">
        <v>0.17448486016877501</v>
      </c>
      <c r="E12" s="14">
        <v>0.145304149852095</v>
      </c>
      <c r="F12" s="14"/>
      <c r="G12" s="14">
        <v>0.190565422432938</v>
      </c>
      <c r="H12" s="14">
        <v>0.19119804625610801</v>
      </c>
      <c r="I12" s="14">
        <v>0.15583518370517899</v>
      </c>
      <c r="J12" s="14">
        <v>0.14280258771100801</v>
      </c>
      <c r="K12" s="14">
        <v>0.142366777785807</v>
      </c>
      <c r="L12" s="14">
        <v>0.14053552436456901</v>
      </c>
      <c r="M12" s="14"/>
      <c r="N12" s="14">
        <v>0.184099742603134</v>
      </c>
      <c r="O12" s="14">
        <v>0.143131393774315</v>
      </c>
      <c r="P12" s="14">
        <v>0.18893742687676701</v>
      </c>
      <c r="Q12" s="14">
        <v>0.122954656854705</v>
      </c>
      <c r="R12" s="14"/>
      <c r="S12" s="14">
        <v>0.117124073553711</v>
      </c>
      <c r="T12" s="14">
        <v>0.18736457993001299</v>
      </c>
      <c r="U12" s="14">
        <v>0.20322317441214299</v>
      </c>
      <c r="V12" s="14">
        <v>0.16144808686842901</v>
      </c>
      <c r="W12" s="14">
        <v>0.18640410132374699</v>
      </c>
      <c r="X12" s="14">
        <v>0.162048029758008</v>
      </c>
      <c r="Y12" s="14">
        <v>0.156655064216255</v>
      </c>
      <c r="Z12" s="14">
        <v>0.18650535428894999</v>
      </c>
      <c r="AA12" s="14">
        <v>0.16052431475801501</v>
      </c>
      <c r="AB12" s="14">
        <v>0.141637379700946</v>
      </c>
      <c r="AC12" s="14">
        <v>0.12766100659341301</v>
      </c>
      <c r="AD12" s="14">
        <v>0.11468993482993101</v>
      </c>
      <c r="AE12" s="14"/>
      <c r="AF12" s="14">
        <v>0.17133470762393299</v>
      </c>
      <c r="AG12" s="14">
        <v>0.17192689314636</v>
      </c>
      <c r="AH12" s="14">
        <v>0.148119614379596</v>
      </c>
      <c r="AI12" s="14">
        <v>0.12301354685665999</v>
      </c>
      <c r="AJ12" s="14">
        <v>0.17448384754386501</v>
      </c>
      <c r="AK12" s="14"/>
      <c r="AL12" s="14">
        <v>0.17814024037992901</v>
      </c>
      <c r="AM12" s="14">
        <v>0.15704309118447701</v>
      </c>
      <c r="AN12" s="14">
        <v>0.18497131218969601</v>
      </c>
      <c r="AO12" s="14">
        <v>0.15250713487168199</v>
      </c>
      <c r="AP12" s="14">
        <v>0.19946409987946301</v>
      </c>
      <c r="AQ12" s="14">
        <v>0.115929537608623</v>
      </c>
      <c r="AR12" s="14"/>
      <c r="AS12" s="14">
        <v>0.14371209545490801</v>
      </c>
      <c r="AT12" s="14">
        <v>0.18628606022902</v>
      </c>
      <c r="AU12" s="14">
        <v>0.15977203491205599</v>
      </c>
      <c r="AV12" s="14">
        <v>0.16135280643861</v>
      </c>
      <c r="AW12" s="14">
        <v>0.14382584052049899</v>
      </c>
      <c r="AX12" s="14"/>
      <c r="AY12" s="14">
        <v>0.15531105990348101</v>
      </c>
      <c r="AZ12" s="14">
        <v>0.17967263361111199</v>
      </c>
      <c r="BA12" s="14">
        <v>0.15115472048265699</v>
      </c>
      <c r="BB12" s="14">
        <v>0.167651800707485</v>
      </c>
      <c r="BC12" s="14">
        <v>0.13602886244882301</v>
      </c>
      <c r="BD12" s="14"/>
      <c r="BE12" s="14">
        <v>0.14822813622708</v>
      </c>
      <c r="BF12" s="14">
        <v>0.170548867201466</v>
      </c>
      <c r="BG12" s="14">
        <v>0.151185310141949</v>
      </c>
      <c r="BH12" s="14">
        <v>0.151764634107486</v>
      </c>
      <c r="BI12" s="14">
        <v>0.17358516919931899</v>
      </c>
      <c r="BJ12" s="14"/>
      <c r="BK12" s="14">
        <v>0.16368581693720299</v>
      </c>
      <c r="BL12" s="14">
        <v>0.150681223450679</v>
      </c>
      <c r="BM12" s="14">
        <v>0.16012429914263299</v>
      </c>
      <c r="BN12" s="14">
        <v>0.16216207465714799</v>
      </c>
      <c r="BO12" s="14">
        <v>0.16081474633392401</v>
      </c>
      <c r="BP12" s="14"/>
      <c r="BQ12" s="14">
        <v>0.153371321184433</v>
      </c>
      <c r="BR12" s="14">
        <v>0.16189963114560299</v>
      </c>
      <c r="BS12" s="14"/>
      <c r="BT12" s="14">
        <v>0.18221590857919201</v>
      </c>
      <c r="BU12" s="14">
        <v>0.15237609667047899</v>
      </c>
      <c r="BV12" s="14"/>
      <c r="BW12" s="14">
        <v>0.179222636011276</v>
      </c>
      <c r="BX12" s="14">
        <v>0.15245324925417</v>
      </c>
      <c r="BY12" s="14"/>
      <c r="BZ12" s="14">
        <v>0.16069609240141899</v>
      </c>
      <c r="CA12" s="14">
        <v>0.157188776678682</v>
      </c>
      <c r="CB12" s="14">
        <v>0.156188426802891</v>
      </c>
    </row>
    <row r="13" spans="2:80" x14ac:dyDescent="0.35">
      <c r="B13" s="15" t="s">
        <v>474</v>
      </c>
      <c r="C13" s="14">
        <v>0.14330962068202099</v>
      </c>
      <c r="D13" s="14">
        <v>0.194967155883011</v>
      </c>
      <c r="E13" s="14">
        <v>9.3529776221722705E-2</v>
      </c>
      <c r="F13" s="14"/>
      <c r="G13" s="14">
        <v>0.119710480024694</v>
      </c>
      <c r="H13" s="14">
        <v>0.108078915153419</v>
      </c>
      <c r="I13" s="14">
        <v>0.132112584532044</v>
      </c>
      <c r="J13" s="14">
        <v>0.187825946273185</v>
      </c>
      <c r="K13" s="14">
        <v>0.15342363628824901</v>
      </c>
      <c r="L13" s="14">
        <v>0.15390561433438599</v>
      </c>
      <c r="M13" s="14"/>
      <c r="N13" s="14">
        <v>0.177742088726041</v>
      </c>
      <c r="O13" s="14">
        <v>0.16123028033180101</v>
      </c>
      <c r="P13" s="14">
        <v>0.12535283182135501</v>
      </c>
      <c r="Q13" s="14">
        <v>0.10218657450756601</v>
      </c>
      <c r="R13" s="14"/>
      <c r="S13" s="14">
        <v>0.13516346190404799</v>
      </c>
      <c r="T13" s="14">
        <v>0.16120460967037301</v>
      </c>
      <c r="U13" s="14">
        <v>8.8921658339381301E-2</v>
      </c>
      <c r="V13" s="14">
        <v>0.144885717825982</v>
      </c>
      <c r="W13" s="14">
        <v>0.136857793848287</v>
      </c>
      <c r="X13" s="14">
        <v>0.108208815965791</v>
      </c>
      <c r="Y13" s="14">
        <v>0.194938560864715</v>
      </c>
      <c r="Z13" s="14">
        <v>0.138771669856084</v>
      </c>
      <c r="AA13" s="14">
        <v>0.149170528876822</v>
      </c>
      <c r="AB13" s="14">
        <v>0.17571260512046599</v>
      </c>
      <c r="AC13" s="14">
        <v>0.12191278788888101</v>
      </c>
      <c r="AD13" s="14">
        <v>0.14980206600027399</v>
      </c>
      <c r="AE13" s="14"/>
      <c r="AF13" s="14">
        <v>0.13104499929109201</v>
      </c>
      <c r="AG13" s="14">
        <v>0.15213674849004499</v>
      </c>
      <c r="AH13" s="14">
        <v>0.21944920390963299</v>
      </c>
      <c r="AI13" s="14">
        <v>0.11589708237521899</v>
      </c>
      <c r="AJ13" s="14">
        <v>0.15877246768096601</v>
      </c>
      <c r="AK13" s="14"/>
      <c r="AL13" s="14">
        <v>0.152966931987395</v>
      </c>
      <c r="AM13" s="14">
        <v>0.141677289450551</v>
      </c>
      <c r="AN13" s="14">
        <v>0.18174314323061999</v>
      </c>
      <c r="AO13" s="14">
        <v>0.117534676202127</v>
      </c>
      <c r="AP13" s="14">
        <v>0.153476258050498</v>
      </c>
      <c r="AQ13" s="14">
        <v>0.12497996692270601</v>
      </c>
      <c r="AR13" s="14"/>
      <c r="AS13" s="14">
        <v>0.10131275366553499</v>
      </c>
      <c r="AT13" s="14">
        <v>0.13022270361114599</v>
      </c>
      <c r="AU13" s="14">
        <v>0.190501397792953</v>
      </c>
      <c r="AV13" s="14">
        <v>0.139235129294245</v>
      </c>
      <c r="AW13" s="14">
        <v>0.23238327025307801</v>
      </c>
      <c r="AX13" s="14"/>
      <c r="AY13" s="14">
        <v>0.19444721488564401</v>
      </c>
      <c r="AZ13" s="14">
        <v>0.13899942993178599</v>
      </c>
      <c r="BA13" s="14">
        <v>0.120286894375102</v>
      </c>
      <c r="BB13" s="14">
        <v>0.12249067547197801</v>
      </c>
      <c r="BC13" s="14">
        <v>0.117033791088566</v>
      </c>
      <c r="BD13" s="14"/>
      <c r="BE13" s="14">
        <v>0.13866092133441099</v>
      </c>
      <c r="BF13" s="14">
        <v>0.155362877961088</v>
      </c>
      <c r="BG13" s="14">
        <v>0.14111724714125301</v>
      </c>
      <c r="BH13" s="14">
        <v>0.12565916639999</v>
      </c>
      <c r="BI13" s="14">
        <v>0.12736808245981901</v>
      </c>
      <c r="BJ13" s="14"/>
      <c r="BK13" s="14">
        <v>0.140001951052308</v>
      </c>
      <c r="BL13" s="14">
        <v>0.12840099248565601</v>
      </c>
      <c r="BM13" s="14">
        <v>0.15153347140532</v>
      </c>
      <c r="BN13" s="14">
        <v>0.14350382117856</v>
      </c>
      <c r="BO13" s="14">
        <v>0.15090798683550199</v>
      </c>
      <c r="BP13" s="14"/>
      <c r="BQ13" s="14">
        <v>0.11242916311793</v>
      </c>
      <c r="BR13" s="14">
        <v>0.156188939244507</v>
      </c>
      <c r="BS13" s="14"/>
      <c r="BT13" s="14">
        <v>0.17300207352556499</v>
      </c>
      <c r="BU13" s="14">
        <v>0.13418647473840101</v>
      </c>
      <c r="BV13" s="14"/>
      <c r="BW13" s="14">
        <v>0.15313008398174199</v>
      </c>
      <c r="BX13" s="14">
        <v>0.13987504562557501</v>
      </c>
      <c r="BY13" s="14"/>
      <c r="BZ13" s="14">
        <v>0.148453183562856</v>
      </c>
      <c r="CA13" s="14">
        <v>0.13145084062274201</v>
      </c>
      <c r="CB13" s="14">
        <v>0.14967191432454499</v>
      </c>
    </row>
    <row r="14" spans="2:80" x14ac:dyDescent="0.35">
      <c r="B14" s="15" t="s">
        <v>167</v>
      </c>
      <c r="C14" s="20">
        <v>0.231569251946074</v>
      </c>
      <c r="D14" s="20">
        <v>0.188784857485541</v>
      </c>
      <c r="E14" s="20">
        <v>0.27222625326614802</v>
      </c>
      <c r="F14" s="20"/>
      <c r="G14" s="20">
        <v>0.12240830345626599</v>
      </c>
      <c r="H14" s="20">
        <v>0.200423630341864</v>
      </c>
      <c r="I14" s="20">
        <v>0.22796933168962699</v>
      </c>
      <c r="J14" s="20">
        <v>0.26288715166232701</v>
      </c>
      <c r="K14" s="20">
        <v>0.27282876764984298</v>
      </c>
      <c r="L14" s="20">
        <v>0.27917222636804201</v>
      </c>
      <c r="M14" s="20"/>
      <c r="N14" s="20">
        <v>0.19247679970283199</v>
      </c>
      <c r="O14" s="20">
        <v>0.26646622116325802</v>
      </c>
      <c r="P14" s="20">
        <v>0.17875761652529801</v>
      </c>
      <c r="Q14" s="20">
        <v>0.28296670847114502</v>
      </c>
      <c r="R14" s="20"/>
      <c r="S14" s="20">
        <v>0.233371737510464</v>
      </c>
      <c r="T14" s="20">
        <v>0.23652021891917899</v>
      </c>
      <c r="U14" s="20">
        <v>0.20688971595459801</v>
      </c>
      <c r="V14" s="20">
        <v>0.20004772475954299</v>
      </c>
      <c r="W14" s="20">
        <v>0.24111821417607299</v>
      </c>
      <c r="X14" s="20">
        <v>0.22510418515506</v>
      </c>
      <c r="Y14" s="20">
        <v>0.23658023874417899</v>
      </c>
      <c r="Z14" s="20">
        <v>0.23603077078875201</v>
      </c>
      <c r="AA14" s="20">
        <v>0.25068343679835298</v>
      </c>
      <c r="AB14" s="20">
        <v>0.25583767842945798</v>
      </c>
      <c r="AC14" s="20">
        <v>0.199032527075135</v>
      </c>
      <c r="AD14" s="20">
        <v>0.250966257786429</v>
      </c>
      <c r="AE14" s="20"/>
      <c r="AF14" s="20">
        <v>0.24500833317916901</v>
      </c>
      <c r="AG14" s="20">
        <v>0.222765170259134</v>
      </c>
      <c r="AH14" s="20">
        <v>0.20701208677639499</v>
      </c>
      <c r="AI14" s="20">
        <v>0.16999835837580099</v>
      </c>
      <c r="AJ14" s="20">
        <v>0.18198977789835</v>
      </c>
      <c r="AK14" s="20"/>
      <c r="AL14" s="20">
        <v>0.21360508786920701</v>
      </c>
      <c r="AM14" s="20">
        <v>0.19095621349536601</v>
      </c>
      <c r="AN14" s="20">
        <v>0.14826867422277101</v>
      </c>
      <c r="AO14" s="20">
        <v>0.189010120838388</v>
      </c>
      <c r="AP14" s="20">
        <v>0.19390108293505501</v>
      </c>
      <c r="AQ14" s="20">
        <v>0.423187296598382</v>
      </c>
      <c r="AR14" s="20"/>
      <c r="AS14" s="20">
        <v>0.25910797550567599</v>
      </c>
      <c r="AT14" s="20">
        <v>0.232315322285921</v>
      </c>
      <c r="AU14" s="20">
        <v>0.202279045428893</v>
      </c>
      <c r="AV14" s="20">
        <v>0.240884392264028</v>
      </c>
      <c r="AW14" s="20">
        <v>0.102493698856068</v>
      </c>
      <c r="AX14" s="20"/>
      <c r="AY14" s="20">
        <v>0.24468170525462099</v>
      </c>
      <c r="AZ14" s="20">
        <v>0.19749188990813399</v>
      </c>
      <c r="BA14" s="20">
        <v>0.24934006528548899</v>
      </c>
      <c r="BB14" s="20">
        <v>0.175081636949623</v>
      </c>
      <c r="BC14" s="20">
        <v>0.283776467884095</v>
      </c>
      <c r="BD14" s="20"/>
      <c r="BE14" s="20">
        <v>0.221735328180483</v>
      </c>
      <c r="BF14" s="20">
        <v>0.20489473959377899</v>
      </c>
      <c r="BG14" s="20">
        <v>0.24597113612188201</v>
      </c>
      <c r="BH14" s="20">
        <v>0.246551594643797</v>
      </c>
      <c r="BI14" s="20">
        <v>0.30314863310934398</v>
      </c>
      <c r="BJ14" s="20"/>
      <c r="BK14" s="20">
        <v>0.18174373501100199</v>
      </c>
      <c r="BL14" s="20">
        <v>0.26508532604336499</v>
      </c>
      <c r="BM14" s="20">
        <v>0.26659794114322999</v>
      </c>
      <c r="BN14" s="20">
        <v>0.226651903755094</v>
      </c>
      <c r="BO14" s="20">
        <v>0.21661898373811</v>
      </c>
      <c r="BP14" s="20"/>
      <c r="BQ14" s="20">
        <v>0.18000021833528501</v>
      </c>
      <c r="BR14" s="20">
        <v>0.25307715902466499</v>
      </c>
      <c r="BS14" s="20"/>
      <c r="BT14" s="20">
        <v>0.18905900727891101</v>
      </c>
      <c r="BU14" s="20">
        <v>0.24463072478030101</v>
      </c>
      <c r="BV14" s="20"/>
      <c r="BW14" s="20">
        <v>0.19819743758460701</v>
      </c>
      <c r="BX14" s="20">
        <v>0.24324059551674801</v>
      </c>
      <c r="BY14" s="20"/>
      <c r="BZ14" s="20">
        <v>0.23561644400003301</v>
      </c>
      <c r="CA14" s="20">
        <v>0.21235882373069201</v>
      </c>
      <c r="CB14" s="20">
        <v>0.29522862646942799</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480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470</v>
      </c>
      <c r="C9" s="14">
        <v>9.3940026259680204E-2</v>
      </c>
      <c r="D9" s="14">
        <v>9.1969924032650405E-2</v>
      </c>
      <c r="E9" s="14">
        <v>9.6228599373808593E-2</v>
      </c>
      <c r="F9" s="14"/>
      <c r="G9" s="14">
        <v>0.131520318236966</v>
      </c>
      <c r="H9" s="14">
        <v>0.11598288167255701</v>
      </c>
      <c r="I9" s="14">
        <v>0.110040832923472</v>
      </c>
      <c r="J9" s="14">
        <v>6.0129219742987301E-2</v>
      </c>
      <c r="K9" s="14">
        <v>8.9624365876266293E-2</v>
      </c>
      <c r="L9" s="14">
        <v>6.8285967372870807E-2</v>
      </c>
      <c r="M9" s="14"/>
      <c r="N9" s="14">
        <v>9.1233381039771994E-2</v>
      </c>
      <c r="O9" s="14">
        <v>9.3586511910834697E-2</v>
      </c>
      <c r="P9" s="14">
        <v>9.9759013171155195E-2</v>
      </c>
      <c r="Q9" s="14">
        <v>9.1867094212722905E-2</v>
      </c>
      <c r="R9" s="14"/>
      <c r="S9" s="14">
        <v>0.123542748179789</v>
      </c>
      <c r="T9" s="14">
        <v>8.8658129477349107E-2</v>
      </c>
      <c r="U9" s="14">
        <v>9.3324280053841205E-2</v>
      </c>
      <c r="V9" s="14">
        <v>9.1897960145549906E-2</v>
      </c>
      <c r="W9" s="14">
        <v>8.2814558267925595E-2</v>
      </c>
      <c r="X9" s="14">
        <v>0.104449795089524</v>
      </c>
      <c r="Y9" s="14">
        <v>7.5213613554830194E-2</v>
      </c>
      <c r="Z9" s="14">
        <v>0.137083764781819</v>
      </c>
      <c r="AA9" s="14">
        <v>6.9967408874498899E-2</v>
      </c>
      <c r="AB9" s="14">
        <v>8.64778894897896E-2</v>
      </c>
      <c r="AC9" s="14">
        <v>9.6223492543818595E-2</v>
      </c>
      <c r="AD9" s="14">
        <v>7.9729047843787204E-2</v>
      </c>
      <c r="AE9" s="14"/>
      <c r="AF9" s="14">
        <v>9.9353762609290297E-2</v>
      </c>
      <c r="AG9" s="14">
        <v>9.0253518879026606E-2</v>
      </c>
      <c r="AH9" s="14">
        <v>8.1724861981184505E-2</v>
      </c>
      <c r="AI9" s="14">
        <v>8.9258148251904895E-2</v>
      </c>
      <c r="AJ9" s="14">
        <v>0.116538802554547</v>
      </c>
      <c r="AK9" s="14"/>
      <c r="AL9" s="14">
        <v>9.2764335673025805E-2</v>
      </c>
      <c r="AM9" s="14">
        <v>0.105137539398043</v>
      </c>
      <c r="AN9" s="14">
        <v>0.110225265389589</v>
      </c>
      <c r="AO9" s="14">
        <v>7.1578830418079706E-2</v>
      </c>
      <c r="AP9" s="14">
        <v>0.122612845096223</v>
      </c>
      <c r="AQ9" s="14">
        <v>8.2688160378522793E-2</v>
      </c>
      <c r="AR9" s="14"/>
      <c r="AS9" s="14">
        <v>9.7945450560347799E-2</v>
      </c>
      <c r="AT9" s="14">
        <v>9.2235637270589602E-2</v>
      </c>
      <c r="AU9" s="14">
        <v>8.8324203607142202E-2</v>
      </c>
      <c r="AV9" s="14">
        <v>0.121274350703847</v>
      </c>
      <c r="AW9" s="14">
        <v>0.110696228292538</v>
      </c>
      <c r="AX9" s="14"/>
      <c r="AY9" s="14">
        <v>8.4265536084200898E-2</v>
      </c>
      <c r="AZ9" s="14">
        <v>9.8140112598596396E-2</v>
      </c>
      <c r="BA9" s="14">
        <v>0.10269982392875</v>
      </c>
      <c r="BB9" s="14">
        <v>0.101445134962174</v>
      </c>
      <c r="BC9" s="14">
        <v>9.1941417590411398E-2</v>
      </c>
      <c r="BD9" s="14"/>
      <c r="BE9" s="14">
        <v>0.13521796830178401</v>
      </c>
      <c r="BF9" s="14">
        <v>9.0959557394193799E-2</v>
      </c>
      <c r="BG9" s="14">
        <v>8.4671331924481702E-2</v>
      </c>
      <c r="BH9" s="14">
        <v>0.10979432192145</v>
      </c>
      <c r="BI9" s="14">
        <v>7.9567866673619897E-2</v>
      </c>
      <c r="BJ9" s="14"/>
      <c r="BK9" s="14">
        <v>0.117068357959084</v>
      </c>
      <c r="BL9" s="14">
        <v>9.90748823250681E-2</v>
      </c>
      <c r="BM9" s="14">
        <v>8.8318352818709395E-2</v>
      </c>
      <c r="BN9" s="14">
        <v>9.2100690583542102E-2</v>
      </c>
      <c r="BO9" s="14">
        <v>7.8073158808313295E-2</v>
      </c>
      <c r="BP9" s="14"/>
      <c r="BQ9" s="14">
        <v>8.5652880250843E-2</v>
      </c>
      <c r="BR9" s="14">
        <v>9.7396347889634194E-2</v>
      </c>
      <c r="BS9" s="14"/>
      <c r="BT9" s="14">
        <v>0.11612695497450599</v>
      </c>
      <c r="BU9" s="14">
        <v>8.7122987944502295E-2</v>
      </c>
      <c r="BV9" s="14"/>
      <c r="BW9" s="14">
        <v>0.109594494764453</v>
      </c>
      <c r="BX9" s="14">
        <v>8.8465086289185896E-2</v>
      </c>
      <c r="BY9" s="14"/>
      <c r="BZ9" s="14">
        <v>8.61738781752001E-2</v>
      </c>
      <c r="CA9" s="14">
        <v>0.117048433553856</v>
      </c>
      <c r="CB9" s="14">
        <v>5.3443289514393803E-2</v>
      </c>
    </row>
    <row r="10" spans="2:80" x14ac:dyDescent="0.35">
      <c r="B10" s="15" t="s">
        <v>471</v>
      </c>
      <c r="C10" s="14">
        <v>0.17091603433476499</v>
      </c>
      <c r="D10" s="14">
        <v>0.175692589155062</v>
      </c>
      <c r="E10" s="14">
        <v>0.166288929032719</v>
      </c>
      <c r="F10" s="14"/>
      <c r="G10" s="14">
        <v>0.208808528052462</v>
      </c>
      <c r="H10" s="14">
        <v>0.222413300218298</v>
      </c>
      <c r="I10" s="14">
        <v>0.167888424597119</v>
      </c>
      <c r="J10" s="14">
        <v>0.174173711488922</v>
      </c>
      <c r="K10" s="14">
        <v>0.15035422178701399</v>
      </c>
      <c r="L10" s="14">
        <v>0.11740286143979201</v>
      </c>
      <c r="M10" s="14"/>
      <c r="N10" s="14">
        <v>0.18526710884686901</v>
      </c>
      <c r="O10" s="14">
        <v>0.15381657741107699</v>
      </c>
      <c r="P10" s="14">
        <v>0.181776596280291</v>
      </c>
      <c r="Q10" s="14">
        <v>0.16567404526306201</v>
      </c>
      <c r="R10" s="14"/>
      <c r="S10" s="14">
        <v>0.188963080106853</v>
      </c>
      <c r="T10" s="14">
        <v>0.16280109248935801</v>
      </c>
      <c r="U10" s="14">
        <v>0.159768315169762</v>
      </c>
      <c r="V10" s="14">
        <v>0.149894832398833</v>
      </c>
      <c r="W10" s="14">
        <v>0.20185759535404299</v>
      </c>
      <c r="X10" s="14">
        <v>0.204821015818481</v>
      </c>
      <c r="Y10" s="14">
        <v>0.15414028020002199</v>
      </c>
      <c r="Z10" s="14">
        <v>0.145721402039999</v>
      </c>
      <c r="AA10" s="14">
        <v>0.13655732424765901</v>
      </c>
      <c r="AB10" s="14">
        <v>0.18442744244189699</v>
      </c>
      <c r="AC10" s="14">
        <v>0.17251904633746901</v>
      </c>
      <c r="AD10" s="14">
        <v>0.20171187609063501</v>
      </c>
      <c r="AE10" s="14"/>
      <c r="AF10" s="14">
        <v>0.124882335120497</v>
      </c>
      <c r="AG10" s="14">
        <v>0.19733853984889499</v>
      </c>
      <c r="AH10" s="14">
        <v>0.18303130867752199</v>
      </c>
      <c r="AI10" s="14">
        <v>0.14351077338176699</v>
      </c>
      <c r="AJ10" s="14">
        <v>0.203134442021245</v>
      </c>
      <c r="AK10" s="14"/>
      <c r="AL10" s="14">
        <v>0.20865896803289299</v>
      </c>
      <c r="AM10" s="14">
        <v>0.17286118870169401</v>
      </c>
      <c r="AN10" s="14">
        <v>0.19585056360242001</v>
      </c>
      <c r="AO10" s="14">
        <v>0.15352653527809201</v>
      </c>
      <c r="AP10" s="14">
        <v>0.21462670837352199</v>
      </c>
      <c r="AQ10" s="14">
        <v>8.7603365055832702E-2</v>
      </c>
      <c r="AR10" s="14"/>
      <c r="AS10" s="14">
        <v>0.17169797228205799</v>
      </c>
      <c r="AT10" s="14">
        <v>0.172873575168146</v>
      </c>
      <c r="AU10" s="14">
        <v>0.19179884905335201</v>
      </c>
      <c r="AV10" s="14">
        <v>0.17728580153742601</v>
      </c>
      <c r="AW10" s="14">
        <v>0.12600202126590099</v>
      </c>
      <c r="AX10" s="14"/>
      <c r="AY10" s="14">
        <v>0.155770747979249</v>
      </c>
      <c r="AZ10" s="14">
        <v>0.201218275190339</v>
      </c>
      <c r="BA10" s="14">
        <v>0.183614804956794</v>
      </c>
      <c r="BB10" s="14">
        <v>0.178240696943261</v>
      </c>
      <c r="BC10" s="14">
        <v>0.13052915279908101</v>
      </c>
      <c r="BD10" s="14"/>
      <c r="BE10" s="14">
        <v>0.169783392993516</v>
      </c>
      <c r="BF10" s="14">
        <v>0.19870811331108101</v>
      </c>
      <c r="BG10" s="14">
        <v>0.16745006677668201</v>
      </c>
      <c r="BH10" s="14">
        <v>0.12652572596658099</v>
      </c>
      <c r="BI10" s="14">
        <v>0.120677969590329</v>
      </c>
      <c r="BJ10" s="14"/>
      <c r="BK10" s="14">
        <v>0.221808061548044</v>
      </c>
      <c r="BL10" s="14">
        <v>0.20470263802883701</v>
      </c>
      <c r="BM10" s="14">
        <v>0.12914463302596599</v>
      </c>
      <c r="BN10" s="14">
        <v>0.17042876842879701</v>
      </c>
      <c r="BO10" s="14">
        <v>0.141366749768321</v>
      </c>
      <c r="BP10" s="14"/>
      <c r="BQ10" s="14">
        <v>0.17607792044925</v>
      </c>
      <c r="BR10" s="14">
        <v>0.16876316546895401</v>
      </c>
      <c r="BS10" s="14"/>
      <c r="BT10" s="14">
        <v>0.20447891266016299</v>
      </c>
      <c r="BU10" s="14">
        <v>0.160603681937878</v>
      </c>
      <c r="BV10" s="14"/>
      <c r="BW10" s="14">
        <v>0.21042935097385099</v>
      </c>
      <c r="BX10" s="14">
        <v>0.157096782881535</v>
      </c>
      <c r="BY10" s="14"/>
      <c r="BZ10" s="14">
        <v>0.147428980886747</v>
      </c>
      <c r="CA10" s="14">
        <v>0.20941804339290701</v>
      </c>
      <c r="CB10" s="14">
        <v>0.23476931772066001</v>
      </c>
    </row>
    <row r="11" spans="2:80" x14ac:dyDescent="0.35">
      <c r="B11" s="15" t="s">
        <v>472</v>
      </c>
      <c r="C11" s="14">
        <v>0.17645409155570699</v>
      </c>
      <c r="D11" s="14">
        <v>0.178512575672893</v>
      </c>
      <c r="E11" s="14">
        <v>0.174378336518485</v>
      </c>
      <c r="F11" s="14"/>
      <c r="G11" s="14">
        <v>0.192798341483543</v>
      </c>
      <c r="H11" s="14">
        <v>0.21702221295592999</v>
      </c>
      <c r="I11" s="14">
        <v>0.20153357393344701</v>
      </c>
      <c r="J11" s="14">
        <v>0.17102596380982399</v>
      </c>
      <c r="K11" s="14">
        <v>0.142720576622208</v>
      </c>
      <c r="L11" s="14">
        <v>0.13917116378289901</v>
      </c>
      <c r="M11" s="14"/>
      <c r="N11" s="14">
        <v>0.21236486934287899</v>
      </c>
      <c r="O11" s="14">
        <v>0.16570021625699199</v>
      </c>
      <c r="P11" s="14">
        <v>0.16132745382685901</v>
      </c>
      <c r="Q11" s="14">
        <v>0.162900153478165</v>
      </c>
      <c r="R11" s="14"/>
      <c r="S11" s="14">
        <v>0.20047634609911</v>
      </c>
      <c r="T11" s="14">
        <v>0.19036502326968099</v>
      </c>
      <c r="U11" s="14">
        <v>0.19827501000561301</v>
      </c>
      <c r="V11" s="14">
        <v>0.20114744645170399</v>
      </c>
      <c r="W11" s="14">
        <v>0.14722441623392399</v>
      </c>
      <c r="X11" s="14">
        <v>0.14635720947652001</v>
      </c>
      <c r="Y11" s="14">
        <v>0.14826915456783801</v>
      </c>
      <c r="Z11" s="14">
        <v>0.14100228164280901</v>
      </c>
      <c r="AA11" s="14">
        <v>0.220122417160031</v>
      </c>
      <c r="AB11" s="14">
        <v>0.14529336703214499</v>
      </c>
      <c r="AC11" s="14">
        <v>0.151508965722817</v>
      </c>
      <c r="AD11" s="14">
        <v>0.12748547375108599</v>
      </c>
      <c r="AE11" s="14"/>
      <c r="AF11" s="14">
        <v>0.17550508179997701</v>
      </c>
      <c r="AG11" s="14">
        <v>0.19558504561057899</v>
      </c>
      <c r="AH11" s="14">
        <v>0.193772194522561</v>
      </c>
      <c r="AI11" s="14">
        <v>0.18445872526423099</v>
      </c>
      <c r="AJ11" s="14">
        <v>0.16022935614943301</v>
      </c>
      <c r="AK11" s="14"/>
      <c r="AL11" s="14">
        <v>0.20801135193092801</v>
      </c>
      <c r="AM11" s="14">
        <v>0.18907756743531001</v>
      </c>
      <c r="AN11" s="14">
        <v>0.18447604784924501</v>
      </c>
      <c r="AO11" s="14">
        <v>0.17057665065816499</v>
      </c>
      <c r="AP11" s="14">
        <v>0.197019257526861</v>
      </c>
      <c r="AQ11" s="14">
        <v>0.100118462114257</v>
      </c>
      <c r="AR11" s="14"/>
      <c r="AS11" s="14">
        <v>0.14198028452147199</v>
      </c>
      <c r="AT11" s="14">
        <v>0.16940171355710301</v>
      </c>
      <c r="AU11" s="14">
        <v>0.20433059497054501</v>
      </c>
      <c r="AV11" s="14">
        <v>0.20890970613578</v>
      </c>
      <c r="AW11" s="14">
        <v>0.27362915457559001</v>
      </c>
      <c r="AX11" s="14"/>
      <c r="AY11" s="14">
        <v>0.14663255594499</v>
      </c>
      <c r="AZ11" s="14">
        <v>0.21510556363813299</v>
      </c>
      <c r="BA11" s="14">
        <v>0.183136196948533</v>
      </c>
      <c r="BB11" s="14">
        <v>0.19270342308187799</v>
      </c>
      <c r="BC11" s="14">
        <v>0.14578221609372499</v>
      </c>
      <c r="BD11" s="14"/>
      <c r="BE11" s="14">
        <v>0.17804239536845501</v>
      </c>
      <c r="BF11" s="14">
        <v>0.19067018655063001</v>
      </c>
      <c r="BG11" s="14">
        <v>0.16442277848673101</v>
      </c>
      <c r="BH11" s="14">
        <v>0.18552121306174299</v>
      </c>
      <c r="BI11" s="14">
        <v>0.11862909233088401</v>
      </c>
      <c r="BJ11" s="14"/>
      <c r="BK11" s="14">
        <v>0.21097122285929301</v>
      </c>
      <c r="BL11" s="14">
        <v>0.15591849031185601</v>
      </c>
      <c r="BM11" s="14">
        <v>0.16744503789011</v>
      </c>
      <c r="BN11" s="14">
        <v>0.17185568633721199</v>
      </c>
      <c r="BO11" s="14">
        <v>0.17977099492871301</v>
      </c>
      <c r="BP11" s="14"/>
      <c r="BQ11" s="14">
        <v>0.17067123648930399</v>
      </c>
      <c r="BR11" s="14">
        <v>0.178865948065485</v>
      </c>
      <c r="BS11" s="14"/>
      <c r="BT11" s="14">
        <v>0.20973484322341199</v>
      </c>
      <c r="BU11" s="14">
        <v>0.16622842390279399</v>
      </c>
      <c r="BV11" s="14"/>
      <c r="BW11" s="14">
        <v>0.20479786531560101</v>
      </c>
      <c r="BX11" s="14">
        <v>0.16654123761081699</v>
      </c>
      <c r="BY11" s="14"/>
      <c r="BZ11" s="14">
        <v>0.17288698539368799</v>
      </c>
      <c r="CA11" s="14">
        <v>0.18960679974663699</v>
      </c>
      <c r="CB11" s="14">
        <v>0.142781410493281</v>
      </c>
    </row>
    <row r="12" spans="2:80" x14ac:dyDescent="0.35">
      <c r="B12" s="15" t="s">
        <v>473</v>
      </c>
      <c r="C12" s="14">
        <v>0.104546220692014</v>
      </c>
      <c r="D12" s="14">
        <v>0.12569460572170199</v>
      </c>
      <c r="E12" s="14">
        <v>8.4346578117180104E-2</v>
      </c>
      <c r="F12" s="14"/>
      <c r="G12" s="14">
        <v>0.13260795008974499</v>
      </c>
      <c r="H12" s="14">
        <v>0.10983786583704699</v>
      </c>
      <c r="I12" s="14">
        <v>8.8074642368099199E-2</v>
      </c>
      <c r="J12" s="14">
        <v>0.10214598606061</v>
      </c>
      <c r="K12" s="14">
        <v>9.0353773487255498E-2</v>
      </c>
      <c r="L12" s="14">
        <v>0.10648127455904</v>
      </c>
      <c r="M12" s="14"/>
      <c r="N12" s="14">
        <v>0.11887742649683999</v>
      </c>
      <c r="O12" s="14">
        <v>0.10106208017408</v>
      </c>
      <c r="P12" s="14">
        <v>0.11385012645677201</v>
      </c>
      <c r="Q12" s="14">
        <v>8.5745239126126305E-2</v>
      </c>
      <c r="R12" s="14"/>
      <c r="S12" s="14">
        <v>0.10678455814421101</v>
      </c>
      <c r="T12" s="14">
        <v>0.115906218068168</v>
      </c>
      <c r="U12" s="14">
        <v>0.111982587577655</v>
      </c>
      <c r="V12" s="14">
        <v>8.5367717352087299E-2</v>
      </c>
      <c r="W12" s="14">
        <v>9.5794850025291603E-2</v>
      </c>
      <c r="X12" s="14">
        <v>9.8114412976984103E-2</v>
      </c>
      <c r="Y12" s="14">
        <v>0.101704855130672</v>
      </c>
      <c r="Z12" s="14">
        <v>8.9343313874693506E-2</v>
      </c>
      <c r="AA12" s="14">
        <v>0.110228614675286</v>
      </c>
      <c r="AB12" s="14">
        <v>0.101478307921945</v>
      </c>
      <c r="AC12" s="14">
        <v>0.111774162818757</v>
      </c>
      <c r="AD12" s="14">
        <v>0.12637254144583601</v>
      </c>
      <c r="AE12" s="14"/>
      <c r="AF12" s="14">
        <v>0.108286928770455</v>
      </c>
      <c r="AG12" s="14">
        <v>0.104876705786405</v>
      </c>
      <c r="AH12" s="14">
        <v>0.11979431234902201</v>
      </c>
      <c r="AI12" s="14">
        <v>0.13250418694556801</v>
      </c>
      <c r="AJ12" s="14">
        <v>0.100429239693334</v>
      </c>
      <c r="AK12" s="14"/>
      <c r="AL12" s="14">
        <v>0.11624686091928101</v>
      </c>
      <c r="AM12" s="14">
        <v>0.101602242497319</v>
      </c>
      <c r="AN12" s="14">
        <v>0.14011088895693499</v>
      </c>
      <c r="AO12" s="14">
        <v>0.124672975801549</v>
      </c>
      <c r="AP12" s="14">
        <v>7.6915966287131904E-2</v>
      </c>
      <c r="AQ12" s="14">
        <v>9.7754642273749998E-2</v>
      </c>
      <c r="AR12" s="14"/>
      <c r="AS12" s="14">
        <v>9.91440928517828E-2</v>
      </c>
      <c r="AT12" s="14">
        <v>9.2430034130802002E-2</v>
      </c>
      <c r="AU12" s="14">
        <v>0.113530101665898</v>
      </c>
      <c r="AV12" s="14">
        <v>9.11804206865241E-2</v>
      </c>
      <c r="AW12" s="14">
        <v>0.228968460329698</v>
      </c>
      <c r="AX12" s="14"/>
      <c r="AY12" s="14">
        <v>0.13219280249898699</v>
      </c>
      <c r="AZ12" s="14">
        <v>9.0945464482644095E-2</v>
      </c>
      <c r="BA12" s="14">
        <v>7.6667935459706807E-2</v>
      </c>
      <c r="BB12" s="14">
        <v>0.119618080592282</v>
      </c>
      <c r="BC12" s="14">
        <v>9.5144731016923903E-2</v>
      </c>
      <c r="BD12" s="14"/>
      <c r="BE12" s="14">
        <v>0.13407033072667299</v>
      </c>
      <c r="BF12" s="14">
        <v>9.9043290506002801E-2</v>
      </c>
      <c r="BG12" s="14">
        <v>0.108134904510928</v>
      </c>
      <c r="BH12" s="14">
        <v>8.7923531563348201E-2</v>
      </c>
      <c r="BI12" s="14">
        <v>0.13886542730764601</v>
      </c>
      <c r="BJ12" s="14"/>
      <c r="BK12" s="14">
        <v>0.119103832638836</v>
      </c>
      <c r="BL12" s="14">
        <v>9.2723143579253403E-2</v>
      </c>
      <c r="BM12" s="14">
        <v>9.9777560923789907E-2</v>
      </c>
      <c r="BN12" s="14">
        <v>8.1175905030350701E-2</v>
      </c>
      <c r="BO12" s="14">
        <v>0.12874182855446301</v>
      </c>
      <c r="BP12" s="14"/>
      <c r="BQ12" s="14">
        <v>0.12033865589805599</v>
      </c>
      <c r="BR12" s="14">
        <v>9.7959666607642396E-2</v>
      </c>
      <c r="BS12" s="14"/>
      <c r="BT12" s="14">
        <v>9.5468664090559693E-2</v>
      </c>
      <c r="BU12" s="14">
        <v>0.10733534269964699</v>
      </c>
      <c r="BV12" s="14"/>
      <c r="BW12" s="14">
        <v>0.10562299839945299</v>
      </c>
      <c r="BX12" s="14">
        <v>0.10416963216024799</v>
      </c>
      <c r="BY12" s="14"/>
      <c r="BZ12" s="14">
        <v>0.10394150326097901</v>
      </c>
      <c r="CA12" s="14">
        <v>0.109423972741447</v>
      </c>
      <c r="CB12" s="14">
        <v>8.3116694312767206E-2</v>
      </c>
    </row>
    <row r="13" spans="2:80" x14ac:dyDescent="0.35">
      <c r="B13" s="15" t="s">
        <v>474</v>
      </c>
      <c r="C13" s="14">
        <v>8.9177443398490902E-2</v>
      </c>
      <c r="D13" s="14">
        <v>0.12560807677756999</v>
      </c>
      <c r="E13" s="14">
        <v>5.4024365309634302E-2</v>
      </c>
      <c r="F13" s="14"/>
      <c r="G13" s="14">
        <v>4.81008517138913E-2</v>
      </c>
      <c r="H13" s="14">
        <v>6.3402544739830605E-2</v>
      </c>
      <c r="I13" s="14">
        <v>6.7923517627918706E-2</v>
      </c>
      <c r="J13" s="14">
        <v>0.106584924174768</v>
      </c>
      <c r="K13" s="14">
        <v>0.103761587600744</v>
      </c>
      <c r="L13" s="14">
        <v>0.13079617501460999</v>
      </c>
      <c r="M13" s="14"/>
      <c r="N13" s="14">
        <v>8.98842897234544E-2</v>
      </c>
      <c r="O13" s="14">
        <v>9.3032100239471505E-2</v>
      </c>
      <c r="P13" s="14">
        <v>0.109394436292192</v>
      </c>
      <c r="Q13" s="14">
        <v>6.3409053566423706E-2</v>
      </c>
      <c r="R13" s="14"/>
      <c r="S13" s="14">
        <v>6.1617912659262399E-2</v>
      </c>
      <c r="T13" s="14">
        <v>8.26927040649173E-2</v>
      </c>
      <c r="U13" s="14">
        <v>8.3567177548277596E-2</v>
      </c>
      <c r="V13" s="14">
        <v>9.2781530249532604E-2</v>
      </c>
      <c r="W13" s="14">
        <v>0.11506476994867899</v>
      </c>
      <c r="X13" s="14">
        <v>6.4533352638772204E-2</v>
      </c>
      <c r="Y13" s="14">
        <v>0.13940856795288101</v>
      </c>
      <c r="Z13" s="14">
        <v>0.10283165221549601</v>
      </c>
      <c r="AA13" s="14">
        <v>9.4132028336070497E-2</v>
      </c>
      <c r="AB13" s="14">
        <v>8.3260566290457E-2</v>
      </c>
      <c r="AC13" s="14">
        <v>0.104920113901963</v>
      </c>
      <c r="AD13" s="14">
        <v>8.4802341336692899E-2</v>
      </c>
      <c r="AE13" s="14"/>
      <c r="AF13" s="14">
        <v>0.129801892000353</v>
      </c>
      <c r="AG13" s="14">
        <v>5.9581169921668099E-2</v>
      </c>
      <c r="AH13" s="14">
        <v>9.2649078527954301E-2</v>
      </c>
      <c r="AI13" s="14">
        <v>0.17785376681690401</v>
      </c>
      <c r="AJ13" s="14">
        <v>5.9363692310367602E-2</v>
      </c>
      <c r="AK13" s="14"/>
      <c r="AL13" s="14">
        <v>3.5509921033092397E-2</v>
      </c>
      <c r="AM13" s="14">
        <v>0.11091546069152</v>
      </c>
      <c r="AN13" s="14">
        <v>8.2287054725488307E-2</v>
      </c>
      <c r="AO13" s="14">
        <v>0.16469639223832799</v>
      </c>
      <c r="AP13" s="14">
        <v>4.3231591660304498E-2</v>
      </c>
      <c r="AQ13" s="14">
        <v>5.8022732132313702E-2</v>
      </c>
      <c r="AR13" s="14"/>
      <c r="AS13" s="14">
        <v>7.91075368380635E-2</v>
      </c>
      <c r="AT13" s="14">
        <v>9.6898615589791098E-2</v>
      </c>
      <c r="AU13" s="14">
        <v>7.9951431886359003E-2</v>
      </c>
      <c r="AV13" s="14">
        <v>7.0911829297100507E-2</v>
      </c>
      <c r="AW13" s="14">
        <v>0.134233644979456</v>
      </c>
      <c r="AX13" s="14"/>
      <c r="AY13" s="14">
        <v>0.127535363837399</v>
      </c>
      <c r="AZ13" s="14">
        <v>7.3368090277881701E-2</v>
      </c>
      <c r="BA13" s="14">
        <v>9.2255219807322694E-2</v>
      </c>
      <c r="BB13" s="14">
        <v>8.2486032950343499E-2</v>
      </c>
      <c r="BC13" s="14">
        <v>6.7233197598601996E-2</v>
      </c>
      <c r="BD13" s="14"/>
      <c r="BE13" s="14">
        <v>7.8327065388148306E-2</v>
      </c>
      <c r="BF13" s="14">
        <v>8.5665226917323103E-2</v>
      </c>
      <c r="BG13" s="14">
        <v>0.102642821505631</v>
      </c>
      <c r="BH13" s="14">
        <v>7.7420217970997296E-2</v>
      </c>
      <c r="BI13" s="14">
        <v>6.7076482452470595E-2</v>
      </c>
      <c r="BJ13" s="14"/>
      <c r="BK13" s="14">
        <v>6.7842575852328696E-2</v>
      </c>
      <c r="BL13" s="14">
        <v>5.2227955628461102E-2</v>
      </c>
      <c r="BM13" s="14">
        <v>8.5043704703293296E-2</v>
      </c>
      <c r="BN13" s="14">
        <v>0.10248285289090001</v>
      </c>
      <c r="BO13" s="14">
        <v>0.127546590564933</v>
      </c>
      <c r="BP13" s="14"/>
      <c r="BQ13" s="14">
        <v>0.145584163044083</v>
      </c>
      <c r="BR13" s="14">
        <v>6.5651881645637594E-2</v>
      </c>
      <c r="BS13" s="14"/>
      <c r="BT13" s="14">
        <v>4.9057181412012298E-2</v>
      </c>
      <c r="BU13" s="14">
        <v>0.101504582800802</v>
      </c>
      <c r="BV13" s="14"/>
      <c r="BW13" s="14">
        <v>4.7479265790633503E-2</v>
      </c>
      <c r="BX13" s="14">
        <v>0.103760820611996</v>
      </c>
      <c r="BY13" s="14"/>
      <c r="BZ13" s="14">
        <v>0.105506635729366</v>
      </c>
      <c r="CA13" s="14">
        <v>6.2322309577468503E-2</v>
      </c>
      <c r="CB13" s="14">
        <v>4.5299918106117498E-2</v>
      </c>
    </row>
    <row r="14" spans="2:80" x14ac:dyDescent="0.35">
      <c r="B14" s="15" t="s">
        <v>167</v>
      </c>
      <c r="C14" s="20">
        <v>0.36496618375934298</v>
      </c>
      <c r="D14" s="20">
        <v>0.30252222864012301</v>
      </c>
      <c r="E14" s="20">
        <v>0.42473319164817402</v>
      </c>
      <c r="F14" s="20"/>
      <c r="G14" s="20">
        <v>0.28616401042339201</v>
      </c>
      <c r="H14" s="20">
        <v>0.27134119457633799</v>
      </c>
      <c r="I14" s="20">
        <v>0.36453900854994398</v>
      </c>
      <c r="J14" s="20">
        <v>0.38594019472288899</v>
      </c>
      <c r="K14" s="20">
        <v>0.42318547462651201</v>
      </c>
      <c r="L14" s="20">
        <v>0.43786255783078698</v>
      </c>
      <c r="M14" s="20"/>
      <c r="N14" s="20">
        <v>0.302372924550186</v>
      </c>
      <c r="O14" s="20">
        <v>0.39280251400754501</v>
      </c>
      <c r="P14" s="20">
        <v>0.33389237397273203</v>
      </c>
      <c r="Q14" s="20">
        <v>0.43040441435350002</v>
      </c>
      <c r="R14" s="20"/>
      <c r="S14" s="20">
        <v>0.31861535481077502</v>
      </c>
      <c r="T14" s="20">
        <v>0.35957683263052798</v>
      </c>
      <c r="U14" s="20">
        <v>0.35308262964485099</v>
      </c>
      <c r="V14" s="20">
        <v>0.37891051340229398</v>
      </c>
      <c r="W14" s="20">
        <v>0.35724381017013701</v>
      </c>
      <c r="X14" s="20">
        <v>0.38172421399971801</v>
      </c>
      <c r="Y14" s="20">
        <v>0.38126352859375501</v>
      </c>
      <c r="Z14" s="20">
        <v>0.384017585445182</v>
      </c>
      <c r="AA14" s="20">
        <v>0.36899220670645499</v>
      </c>
      <c r="AB14" s="20">
        <v>0.39906242682376603</v>
      </c>
      <c r="AC14" s="20">
        <v>0.36305421867517401</v>
      </c>
      <c r="AD14" s="20">
        <v>0.37989871953196303</v>
      </c>
      <c r="AE14" s="20"/>
      <c r="AF14" s="20">
        <v>0.36216999969942698</v>
      </c>
      <c r="AG14" s="20">
        <v>0.35236501995342501</v>
      </c>
      <c r="AH14" s="20">
        <v>0.329028243941757</v>
      </c>
      <c r="AI14" s="20">
        <v>0.27241439933962402</v>
      </c>
      <c r="AJ14" s="20">
        <v>0.36030446727107301</v>
      </c>
      <c r="AK14" s="20"/>
      <c r="AL14" s="20">
        <v>0.33880856241078</v>
      </c>
      <c r="AM14" s="20">
        <v>0.32040600127611502</v>
      </c>
      <c r="AN14" s="20">
        <v>0.287050179476323</v>
      </c>
      <c r="AO14" s="20">
        <v>0.31494861560578602</v>
      </c>
      <c r="AP14" s="20">
        <v>0.34559363105595697</v>
      </c>
      <c r="AQ14" s="20">
        <v>0.57381263804532401</v>
      </c>
      <c r="AR14" s="20"/>
      <c r="AS14" s="20">
        <v>0.41012466294627598</v>
      </c>
      <c r="AT14" s="20">
        <v>0.376160424283568</v>
      </c>
      <c r="AU14" s="20">
        <v>0.32206481881670401</v>
      </c>
      <c r="AV14" s="20">
        <v>0.33043789163932202</v>
      </c>
      <c r="AW14" s="20">
        <v>0.126470490556816</v>
      </c>
      <c r="AX14" s="20"/>
      <c r="AY14" s="20">
        <v>0.353602993655174</v>
      </c>
      <c r="AZ14" s="20">
        <v>0.32122249381240597</v>
      </c>
      <c r="BA14" s="20">
        <v>0.36162601889889301</v>
      </c>
      <c r="BB14" s="20">
        <v>0.32550663147006198</v>
      </c>
      <c r="BC14" s="20">
        <v>0.46936928490125601</v>
      </c>
      <c r="BD14" s="20"/>
      <c r="BE14" s="20">
        <v>0.30455884722142301</v>
      </c>
      <c r="BF14" s="20">
        <v>0.334953625320768</v>
      </c>
      <c r="BG14" s="20">
        <v>0.37267809679554498</v>
      </c>
      <c r="BH14" s="20">
        <v>0.41281498951588003</v>
      </c>
      <c r="BI14" s="20">
        <v>0.47518316164504998</v>
      </c>
      <c r="BJ14" s="20"/>
      <c r="BK14" s="20">
        <v>0.26320594914241402</v>
      </c>
      <c r="BL14" s="20">
        <v>0.39535289012652403</v>
      </c>
      <c r="BM14" s="20">
        <v>0.43027071063813199</v>
      </c>
      <c r="BN14" s="20">
        <v>0.381956096729198</v>
      </c>
      <c r="BO14" s="20">
        <v>0.34450067737525603</v>
      </c>
      <c r="BP14" s="20"/>
      <c r="BQ14" s="20">
        <v>0.301675143868463</v>
      </c>
      <c r="BR14" s="20">
        <v>0.39136299032264699</v>
      </c>
      <c r="BS14" s="20"/>
      <c r="BT14" s="20">
        <v>0.32513344363934799</v>
      </c>
      <c r="BU14" s="20">
        <v>0.37720498071437603</v>
      </c>
      <c r="BV14" s="20"/>
      <c r="BW14" s="20">
        <v>0.32207602475600899</v>
      </c>
      <c r="BX14" s="20">
        <v>0.37996644044622002</v>
      </c>
      <c r="BY14" s="20"/>
      <c r="BZ14" s="20">
        <v>0.384062016554021</v>
      </c>
      <c r="CA14" s="20">
        <v>0.31218044098768299</v>
      </c>
      <c r="CB14" s="20">
        <v>0.44058936985278002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484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1468</v>
      </c>
      <c r="D7" s="10">
        <v>723</v>
      </c>
      <c r="E7" s="10">
        <v>740</v>
      </c>
      <c r="F7" s="10"/>
      <c r="G7" s="10">
        <v>211</v>
      </c>
      <c r="H7" s="10">
        <v>241</v>
      </c>
      <c r="I7" s="10">
        <v>252</v>
      </c>
      <c r="J7" s="10">
        <v>261</v>
      </c>
      <c r="K7" s="10">
        <v>226</v>
      </c>
      <c r="L7" s="10">
        <v>277</v>
      </c>
      <c r="M7" s="10"/>
      <c r="N7" s="10">
        <v>411</v>
      </c>
      <c r="O7" s="10">
        <v>390</v>
      </c>
      <c r="P7" s="10">
        <v>322</v>
      </c>
      <c r="Q7" s="10">
        <v>340</v>
      </c>
      <c r="R7" s="10"/>
      <c r="S7" s="10">
        <v>189</v>
      </c>
      <c r="T7" s="10">
        <v>189</v>
      </c>
      <c r="U7" s="10">
        <v>112</v>
      </c>
      <c r="V7" s="10">
        <v>124</v>
      </c>
      <c r="W7" s="10">
        <v>100</v>
      </c>
      <c r="X7" s="10">
        <v>133</v>
      </c>
      <c r="Y7" s="10">
        <v>141</v>
      </c>
      <c r="Z7" s="10">
        <v>63</v>
      </c>
      <c r="AA7" s="10">
        <v>159</v>
      </c>
      <c r="AB7" s="10">
        <v>143</v>
      </c>
      <c r="AC7" s="10">
        <v>78</v>
      </c>
      <c r="AD7" s="10">
        <v>37</v>
      </c>
      <c r="AE7" s="10"/>
      <c r="AF7" s="10">
        <v>236</v>
      </c>
      <c r="AG7" s="10">
        <v>470</v>
      </c>
      <c r="AH7" s="10">
        <v>98</v>
      </c>
      <c r="AI7" s="10">
        <v>199</v>
      </c>
      <c r="AJ7" s="10">
        <v>116</v>
      </c>
      <c r="AK7" s="10"/>
      <c r="AL7" s="10">
        <v>269</v>
      </c>
      <c r="AM7" s="10">
        <v>198</v>
      </c>
      <c r="AN7" s="10">
        <v>101</v>
      </c>
      <c r="AO7" s="10">
        <v>348</v>
      </c>
      <c r="AP7" s="10">
        <v>224</v>
      </c>
      <c r="AQ7" s="10">
        <v>151</v>
      </c>
      <c r="AR7" s="10"/>
      <c r="AS7" s="10">
        <v>331</v>
      </c>
      <c r="AT7" s="10">
        <v>350</v>
      </c>
      <c r="AU7" s="10">
        <v>364</v>
      </c>
      <c r="AV7" s="10">
        <v>183</v>
      </c>
      <c r="AW7" s="10">
        <v>28</v>
      </c>
      <c r="AX7" s="10"/>
      <c r="AY7" s="10">
        <v>347</v>
      </c>
      <c r="AZ7" s="10">
        <v>398</v>
      </c>
      <c r="BA7" s="10">
        <v>208</v>
      </c>
      <c r="BB7" s="10">
        <v>246</v>
      </c>
      <c r="BC7" s="10">
        <v>249</v>
      </c>
      <c r="BD7" s="10"/>
      <c r="BE7" s="10">
        <v>91</v>
      </c>
      <c r="BF7" s="10">
        <v>559</v>
      </c>
      <c r="BG7" s="10">
        <v>516</v>
      </c>
      <c r="BH7" s="10">
        <v>231</v>
      </c>
      <c r="BI7" s="10">
        <v>71</v>
      </c>
      <c r="BJ7" s="10"/>
      <c r="BK7" s="10">
        <v>250</v>
      </c>
      <c r="BL7" s="10">
        <v>272</v>
      </c>
      <c r="BM7" s="10">
        <v>312</v>
      </c>
      <c r="BN7" s="10">
        <v>284</v>
      </c>
      <c r="BO7" s="10">
        <v>349</v>
      </c>
      <c r="BP7" s="10"/>
      <c r="BQ7" s="10">
        <v>432</v>
      </c>
      <c r="BR7" s="10">
        <v>1036</v>
      </c>
      <c r="BS7" s="10"/>
      <c r="BT7" s="10">
        <v>354</v>
      </c>
      <c r="BU7" s="10">
        <v>1114</v>
      </c>
      <c r="BV7" s="10"/>
      <c r="BW7" s="10">
        <v>376</v>
      </c>
      <c r="BX7" s="10">
        <v>1092</v>
      </c>
      <c r="BY7" s="10"/>
      <c r="BZ7" s="10">
        <v>946</v>
      </c>
      <c r="CA7" s="10">
        <v>439</v>
      </c>
      <c r="CB7" s="10">
        <v>83</v>
      </c>
    </row>
    <row r="8" spans="2:80" ht="30" customHeight="1" x14ac:dyDescent="0.35">
      <c r="B8" s="11" t="s">
        <v>19</v>
      </c>
      <c r="C8" s="11">
        <v>1468</v>
      </c>
      <c r="D8" s="11">
        <v>717</v>
      </c>
      <c r="E8" s="11">
        <v>746</v>
      </c>
      <c r="F8" s="11"/>
      <c r="G8" s="11">
        <v>203</v>
      </c>
      <c r="H8" s="11">
        <v>242</v>
      </c>
      <c r="I8" s="11">
        <v>247</v>
      </c>
      <c r="J8" s="11">
        <v>261</v>
      </c>
      <c r="K8" s="11">
        <v>213</v>
      </c>
      <c r="L8" s="11">
        <v>303</v>
      </c>
      <c r="M8" s="11"/>
      <c r="N8" s="11">
        <v>395</v>
      </c>
      <c r="O8" s="11">
        <v>382</v>
      </c>
      <c r="P8" s="11">
        <v>326</v>
      </c>
      <c r="Q8" s="11">
        <v>360</v>
      </c>
      <c r="R8" s="11"/>
      <c r="S8" s="11">
        <v>209</v>
      </c>
      <c r="T8" s="11">
        <v>183</v>
      </c>
      <c r="U8" s="11">
        <v>117</v>
      </c>
      <c r="V8" s="11">
        <v>126</v>
      </c>
      <c r="W8" s="11">
        <v>98</v>
      </c>
      <c r="X8" s="11">
        <v>128</v>
      </c>
      <c r="Y8" s="11">
        <v>137</v>
      </c>
      <c r="Z8" s="11">
        <v>59</v>
      </c>
      <c r="AA8" s="11">
        <v>153</v>
      </c>
      <c r="AB8" s="11">
        <v>141</v>
      </c>
      <c r="AC8" s="11">
        <v>76</v>
      </c>
      <c r="AD8" s="11">
        <v>39</v>
      </c>
      <c r="AE8" s="11"/>
      <c r="AF8" s="11">
        <v>240</v>
      </c>
      <c r="AG8" s="11">
        <v>468</v>
      </c>
      <c r="AH8" s="11">
        <v>98</v>
      </c>
      <c r="AI8" s="11">
        <v>201</v>
      </c>
      <c r="AJ8" s="11">
        <v>113</v>
      </c>
      <c r="AK8" s="11"/>
      <c r="AL8" s="11">
        <v>266</v>
      </c>
      <c r="AM8" s="11">
        <v>199</v>
      </c>
      <c r="AN8" s="11">
        <v>102</v>
      </c>
      <c r="AO8" s="11">
        <v>353</v>
      </c>
      <c r="AP8" s="11">
        <v>219</v>
      </c>
      <c r="AQ8" s="11">
        <v>151</v>
      </c>
      <c r="AR8" s="11"/>
      <c r="AS8" s="11">
        <v>337</v>
      </c>
      <c r="AT8" s="11">
        <v>348</v>
      </c>
      <c r="AU8" s="11">
        <v>360</v>
      </c>
      <c r="AV8" s="11">
        <v>180</v>
      </c>
      <c r="AW8" s="11">
        <v>26</v>
      </c>
      <c r="AX8" s="11"/>
      <c r="AY8" s="11">
        <v>349</v>
      </c>
      <c r="AZ8" s="11">
        <v>396</v>
      </c>
      <c r="BA8" s="11">
        <v>209</v>
      </c>
      <c r="BB8" s="11">
        <v>242</v>
      </c>
      <c r="BC8" s="11">
        <v>251</v>
      </c>
      <c r="BD8" s="11"/>
      <c r="BE8" s="11">
        <v>90</v>
      </c>
      <c r="BF8" s="11">
        <v>560</v>
      </c>
      <c r="BG8" s="11">
        <v>516</v>
      </c>
      <c r="BH8" s="11">
        <v>231</v>
      </c>
      <c r="BI8" s="11">
        <v>71</v>
      </c>
      <c r="BJ8" s="11"/>
      <c r="BK8" s="11">
        <v>247</v>
      </c>
      <c r="BL8" s="11">
        <v>270</v>
      </c>
      <c r="BM8" s="11">
        <v>313</v>
      </c>
      <c r="BN8" s="11">
        <v>284</v>
      </c>
      <c r="BO8" s="11">
        <v>352</v>
      </c>
      <c r="BP8" s="11"/>
      <c r="BQ8" s="11">
        <v>437</v>
      </c>
      <c r="BR8" s="11">
        <v>1031</v>
      </c>
      <c r="BS8" s="11"/>
      <c r="BT8" s="11">
        <v>348</v>
      </c>
      <c r="BU8" s="11">
        <v>1119</v>
      </c>
      <c r="BV8" s="11"/>
      <c r="BW8" s="11">
        <v>370</v>
      </c>
      <c r="BX8" s="11">
        <v>1097</v>
      </c>
      <c r="BY8" s="11"/>
      <c r="BZ8" s="11">
        <v>951</v>
      </c>
      <c r="CA8" s="11">
        <v>436</v>
      </c>
      <c r="CB8" s="11">
        <v>81</v>
      </c>
    </row>
    <row r="9" spans="2:80" ht="43.5" x14ac:dyDescent="0.35">
      <c r="B9" s="15" t="s">
        <v>481</v>
      </c>
      <c r="C9" s="14">
        <v>0.24130374915710601</v>
      </c>
      <c r="D9" s="14">
        <v>0.229544717159121</v>
      </c>
      <c r="E9" s="14">
        <v>0.25286302354308399</v>
      </c>
      <c r="F9" s="14"/>
      <c r="G9" s="14">
        <v>0.26019133603280198</v>
      </c>
      <c r="H9" s="14">
        <v>0.30006369453026799</v>
      </c>
      <c r="I9" s="14">
        <v>0.27521598271158798</v>
      </c>
      <c r="J9" s="14">
        <v>0.17330958430954699</v>
      </c>
      <c r="K9" s="14">
        <v>0.243669789106575</v>
      </c>
      <c r="L9" s="14">
        <v>0.211033582836646</v>
      </c>
      <c r="M9" s="14"/>
      <c r="N9" s="14">
        <v>0.21447617719395801</v>
      </c>
      <c r="O9" s="14">
        <v>0.23369773654513201</v>
      </c>
      <c r="P9" s="14">
        <v>0.24771044525495101</v>
      </c>
      <c r="Q9" s="14">
        <v>0.27310259922056002</v>
      </c>
      <c r="R9" s="14"/>
      <c r="S9" s="14">
        <v>0.26376749459272297</v>
      </c>
      <c r="T9" s="14">
        <v>0.23682417047670701</v>
      </c>
      <c r="U9" s="14">
        <v>0.24229756605191599</v>
      </c>
      <c r="V9" s="14">
        <v>0.21493132083192601</v>
      </c>
      <c r="W9" s="14">
        <v>0.24121102881048101</v>
      </c>
      <c r="X9" s="14">
        <v>0.230561433796692</v>
      </c>
      <c r="Y9" s="14">
        <v>0.20357703146683501</v>
      </c>
      <c r="Z9" s="14">
        <v>0.24951998592475899</v>
      </c>
      <c r="AA9" s="14">
        <v>0.28356692008420598</v>
      </c>
      <c r="AB9" s="14">
        <v>0.22816772025752699</v>
      </c>
      <c r="AC9" s="14">
        <v>0.25311889595144699</v>
      </c>
      <c r="AD9" s="14">
        <v>0.238381845943967</v>
      </c>
      <c r="AE9" s="14"/>
      <c r="AF9" s="14">
        <v>0.205888195022599</v>
      </c>
      <c r="AG9" s="14">
        <v>0.230922329883818</v>
      </c>
      <c r="AH9" s="14">
        <v>0.151865789702852</v>
      </c>
      <c r="AI9" s="14">
        <v>0.247708225588116</v>
      </c>
      <c r="AJ9" s="14">
        <v>0.34269436886452997</v>
      </c>
      <c r="AK9" s="14"/>
      <c r="AL9" s="14">
        <v>0.25400370700441299</v>
      </c>
      <c r="AM9" s="14">
        <v>0.22450435034416499</v>
      </c>
      <c r="AN9" s="14">
        <v>0.17090487939696899</v>
      </c>
      <c r="AO9" s="14">
        <v>0.23065617953542999</v>
      </c>
      <c r="AP9" s="14">
        <v>0.29349049834010799</v>
      </c>
      <c r="AQ9" s="14">
        <v>0.17284547135716299</v>
      </c>
      <c r="AR9" s="14"/>
      <c r="AS9" s="14">
        <v>0.27038064135283901</v>
      </c>
      <c r="AT9" s="14">
        <v>0.23429129140774099</v>
      </c>
      <c r="AU9" s="14">
        <v>0.21949286693443701</v>
      </c>
      <c r="AV9" s="14">
        <v>0.25810796624271498</v>
      </c>
      <c r="AW9" s="14">
        <v>0.138808947663182</v>
      </c>
      <c r="AX9" s="14"/>
      <c r="AY9" s="14">
        <v>0.196845256223871</v>
      </c>
      <c r="AZ9" s="14">
        <v>0.23970482067117899</v>
      </c>
      <c r="BA9" s="14">
        <v>0.24748980722063799</v>
      </c>
      <c r="BB9" s="14">
        <v>0.24355216264750501</v>
      </c>
      <c r="BC9" s="14">
        <v>0.31009247854063399</v>
      </c>
      <c r="BD9" s="14"/>
      <c r="BE9" s="14">
        <v>0.26320435098327499</v>
      </c>
      <c r="BF9" s="14">
        <v>0.220954909786895</v>
      </c>
      <c r="BG9" s="14">
        <v>0.24041750325292999</v>
      </c>
      <c r="BH9" s="14">
        <v>0.24614072094200701</v>
      </c>
      <c r="BI9" s="14">
        <v>0.36529913842587403</v>
      </c>
      <c r="BJ9" s="14"/>
      <c r="BK9" s="14">
        <v>0.242271492566492</v>
      </c>
      <c r="BL9" s="14">
        <v>0.20641907966039</v>
      </c>
      <c r="BM9" s="14">
        <v>0.19287524491404601</v>
      </c>
      <c r="BN9" s="14">
        <v>0.271224612415077</v>
      </c>
      <c r="BO9" s="14">
        <v>0.286831958650966</v>
      </c>
      <c r="BP9" s="14"/>
      <c r="BQ9" s="14">
        <v>0.23537490280384801</v>
      </c>
      <c r="BR9" s="14">
        <v>0.24381379079561499</v>
      </c>
      <c r="BS9" s="14"/>
      <c r="BT9" s="14">
        <v>0.27460796681836402</v>
      </c>
      <c r="BU9" s="14">
        <v>0.230949664675657</v>
      </c>
      <c r="BV9" s="14"/>
      <c r="BW9" s="14">
        <v>0.233653111862968</v>
      </c>
      <c r="BX9" s="14">
        <v>0.24388421702038901</v>
      </c>
      <c r="BY9" s="14"/>
      <c r="BZ9" s="14">
        <v>0.250944954856201</v>
      </c>
      <c r="CA9" s="14">
        <v>0.23298506995874499</v>
      </c>
      <c r="CB9" s="14">
        <v>0.172933518766373</v>
      </c>
    </row>
    <row r="10" spans="2:80" ht="58" x14ac:dyDescent="0.35">
      <c r="B10" s="15" t="s">
        <v>482</v>
      </c>
      <c r="C10" s="14">
        <v>0.38492848005998198</v>
      </c>
      <c r="D10" s="14">
        <v>0.374406739297928</v>
      </c>
      <c r="E10" s="14">
        <v>0.39635472329282501</v>
      </c>
      <c r="F10" s="14"/>
      <c r="G10" s="14">
        <v>0.45249102488686499</v>
      </c>
      <c r="H10" s="14">
        <v>0.39484860198057598</v>
      </c>
      <c r="I10" s="14">
        <v>0.36386570398817197</v>
      </c>
      <c r="J10" s="14">
        <v>0.39155174642914398</v>
      </c>
      <c r="K10" s="14">
        <v>0.395561638782708</v>
      </c>
      <c r="L10" s="14">
        <v>0.335623231377775</v>
      </c>
      <c r="M10" s="14"/>
      <c r="N10" s="14">
        <v>0.398370280754416</v>
      </c>
      <c r="O10" s="14">
        <v>0.38962889515694599</v>
      </c>
      <c r="P10" s="14">
        <v>0.40244270038550201</v>
      </c>
      <c r="Q10" s="14">
        <v>0.34664224781237002</v>
      </c>
      <c r="R10" s="14"/>
      <c r="S10" s="14">
        <v>0.40864100158062799</v>
      </c>
      <c r="T10" s="14">
        <v>0.40096981469354898</v>
      </c>
      <c r="U10" s="14">
        <v>0.35152607849343198</v>
      </c>
      <c r="V10" s="14">
        <v>0.362826769367255</v>
      </c>
      <c r="W10" s="14">
        <v>0.41519149434866998</v>
      </c>
      <c r="X10" s="14">
        <v>0.424803575550531</v>
      </c>
      <c r="Y10" s="14">
        <v>0.36002923041526003</v>
      </c>
      <c r="Z10" s="14">
        <v>0.45837821036750498</v>
      </c>
      <c r="AA10" s="14">
        <v>0.31484946176489398</v>
      </c>
      <c r="AB10" s="14">
        <v>0.42516171301439598</v>
      </c>
      <c r="AC10" s="14">
        <v>0.316250886222328</v>
      </c>
      <c r="AD10" s="14">
        <v>0.38487188123479699</v>
      </c>
      <c r="AE10" s="14"/>
      <c r="AF10" s="14">
        <v>0.40365868782735498</v>
      </c>
      <c r="AG10" s="14">
        <v>0.416189959118695</v>
      </c>
      <c r="AH10" s="14">
        <v>0.419824075933456</v>
      </c>
      <c r="AI10" s="14">
        <v>0.32450162932042698</v>
      </c>
      <c r="AJ10" s="14">
        <v>0.36769286949260399</v>
      </c>
      <c r="AK10" s="14"/>
      <c r="AL10" s="14">
        <v>0.40975961022429502</v>
      </c>
      <c r="AM10" s="14">
        <v>0.42649132605262002</v>
      </c>
      <c r="AN10" s="14">
        <v>0.40454959659006201</v>
      </c>
      <c r="AO10" s="14">
        <v>0.358776384252049</v>
      </c>
      <c r="AP10" s="14">
        <v>0.402358595825976</v>
      </c>
      <c r="AQ10" s="14">
        <v>0.43582459801821</v>
      </c>
      <c r="AR10" s="14"/>
      <c r="AS10" s="14">
        <v>0.33581847164418499</v>
      </c>
      <c r="AT10" s="14">
        <v>0.38069240832722501</v>
      </c>
      <c r="AU10" s="14">
        <v>0.40931441571425298</v>
      </c>
      <c r="AV10" s="14">
        <v>0.313113151174015</v>
      </c>
      <c r="AW10" s="14">
        <v>0.421112419353737</v>
      </c>
      <c r="AX10" s="14"/>
      <c r="AY10" s="14">
        <v>0.35700485801251602</v>
      </c>
      <c r="AZ10" s="14">
        <v>0.44304539825262101</v>
      </c>
      <c r="BA10" s="14">
        <v>0.352535001399646</v>
      </c>
      <c r="BB10" s="14">
        <v>0.44654793510437202</v>
      </c>
      <c r="BC10" s="14">
        <v>0.30973772776056302</v>
      </c>
      <c r="BD10" s="14"/>
      <c r="BE10" s="14">
        <v>0.30745677790666098</v>
      </c>
      <c r="BF10" s="14">
        <v>0.429041062620515</v>
      </c>
      <c r="BG10" s="14">
        <v>0.38149319006551002</v>
      </c>
      <c r="BH10" s="14">
        <v>0.365255743819207</v>
      </c>
      <c r="BI10" s="14">
        <v>0.22319055503837901</v>
      </c>
      <c r="BJ10" s="14"/>
      <c r="BK10" s="14">
        <v>0.48978202071594401</v>
      </c>
      <c r="BL10" s="14">
        <v>0.34304211789977701</v>
      </c>
      <c r="BM10" s="14">
        <v>0.42528535206955098</v>
      </c>
      <c r="BN10" s="14">
        <v>0.35269553088155903</v>
      </c>
      <c r="BO10" s="14">
        <v>0.33446995990702699</v>
      </c>
      <c r="BP10" s="14"/>
      <c r="BQ10" s="14">
        <v>0.38907861662374399</v>
      </c>
      <c r="BR10" s="14">
        <v>0.38317147457192202</v>
      </c>
      <c r="BS10" s="14"/>
      <c r="BT10" s="14">
        <v>0.40920700590938802</v>
      </c>
      <c r="BU10" s="14">
        <v>0.377380429831431</v>
      </c>
      <c r="BV10" s="14"/>
      <c r="BW10" s="14">
        <v>0.43258389284212501</v>
      </c>
      <c r="BX10" s="14">
        <v>0.36885488298983199</v>
      </c>
      <c r="BY10" s="14"/>
      <c r="BZ10" s="14">
        <v>0.369512939460727</v>
      </c>
      <c r="CA10" s="14">
        <v>0.41678682166106901</v>
      </c>
      <c r="CB10" s="14">
        <v>0.39434269536022998</v>
      </c>
    </row>
    <row r="11" spans="2:80" ht="43.5" x14ac:dyDescent="0.35">
      <c r="B11" s="15" t="s">
        <v>483</v>
      </c>
      <c r="C11" s="14">
        <v>0.28400586788651799</v>
      </c>
      <c r="D11" s="14">
        <v>0.31867699188401299</v>
      </c>
      <c r="E11" s="14">
        <v>0.24968097246524701</v>
      </c>
      <c r="F11" s="14"/>
      <c r="G11" s="14">
        <v>0.21058985649492801</v>
      </c>
      <c r="H11" s="14">
        <v>0.18537723531895001</v>
      </c>
      <c r="I11" s="14">
        <v>0.24025671240483201</v>
      </c>
      <c r="J11" s="14">
        <v>0.32757686866270003</v>
      </c>
      <c r="K11" s="14">
        <v>0.29904668600741502</v>
      </c>
      <c r="L11" s="14">
        <v>0.39957732789717798</v>
      </c>
      <c r="M11" s="14"/>
      <c r="N11" s="14">
        <v>0.30631221455012098</v>
      </c>
      <c r="O11" s="14">
        <v>0.29363998614123699</v>
      </c>
      <c r="P11" s="14">
        <v>0.27161382928289901</v>
      </c>
      <c r="Q11" s="14">
        <v>0.26431450991272498</v>
      </c>
      <c r="R11" s="14"/>
      <c r="S11" s="14">
        <v>0.21400982063516399</v>
      </c>
      <c r="T11" s="14">
        <v>0.295214881266461</v>
      </c>
      <c r="U11" s="14">
        <v>0.31845309601615002</v>
      </c>
      <c r="V11" s="14">
        <v>0.34103763532377002</v>
      </c>
      <c r="W11" s="14">
        <v>0.25420444351177202</v>
      </c>
      <c r="X11" s="14">
        <v>0.27135044782370299</v>
      </c>
      <c r="Y11" s="14">
        <v>0.321740184628864</v>
      </c>
      <c r="Z11" s="14">
        <v>0.21247999833409001</v>
      </c>
      <c r="AA11" s="14">
        <v>0.29427494628288198</v>
      </c>
      <c r="AB11" s="14">
        <v>0.27409461514263</v>
      </c>
      <c r="AC11" s="14">
        <v>0.356084160361613</v>
      </c>
      <c r="AD11" s="14">
        <v>0.26799780401182099</v>
      </c>
      <c r="AE11" s="14"/>
      <c r="AF11" s="14">
        <v>0.32393858923333002</v>
      </c>
      <c r="AG11" s="14">
        <v>0.26521227028739103</v>
      </c>
      <c r="AH11" s="14">
        <v>0.34864045912456199</v>
      </c>
      <c r="AI11" s="14">
        <v>0.37814728871161002</v>
      </c>
      <c r="AJ11" s="14">
        <v>0.230806298047842</v>
      </c>
      <c r="AK11" s="14"/>
      <c r="AL11" s="14">
        <v>0.24640228156114</v>
      </c>
      <c r="AM11" s="14">
        <v>0.27707892333272199</v>
      </c>
      <c r="AN11" s="14">
        <v>0.37744046121074498</v>
      </c>
      <c r="AO11" s="14">
        <v>0.35063753351951799</v>
      </c>
      <c r="AP11" s="14">
        <v>0.228108006539333</v>
      </c>
      <c r="AQ11" s="14">
        <v>0.25767319342004702</v>
      </c>
      <c r="AR11" s="14"/>
      <c r="AS11" s="14">
        <v>0.29841940122148602</v>
      </c>
      <c r="AT11" s="14">
        <v>0.287596339450024</v>
      </c>
      <c r="AU11" s="14">
        <v>0.29442543307124203</v>
      </c>
      <c r="AV11" s="14">
        <v>0.30667268237782402</v>
      </c>
      <c r="AW11" s="14">
        <v>0.44007863298308098</v>
      </c>
      <c r="AX11" s="14"/>
      <c r="AY11" s="14">
        <v>0.38914724984457399</v>
      </c>
      <c r="AZ11" s="14">
        <v>0.24463554221422101</v>
      </c>
      <c r="BA11" s="14">
        <v>0.31225444963419202</v>
      </c>
      <c r="BB11" s="14">
        <v>0.248165270564284</v>
      </c>
      <c r="BC11" s="14">
        <v>0.22544259023666799</v>
      </c>
      <c r="BD11" s="14"/>
      <c r="BE11" s="14">
        <v>0.275676862934772</v>
      </c>
      <c r="BF11" s="14">
        <v>0.28853400378466898</v>
      </c>
      <c r="BG11" s="14">
        <v>0.31041426715329901</v>
      </c>
      <c r="BH11" s="14">
        <v>0.24379969000617999</v>
      </c>
      <c r="BI11" s="14">
        <v>0.19716119542632399</v>
      </c>
      <c r="BJ11" s="14"/>
      <c r="BK11" s="14">
        <v>0.20259154576039301</v>
      </c>
      <c r="BL11" s="14">
        <v>0.29214483237576599</v>
      </c>
      <c r="BM11" s="14">
        <v>0.30465163142105001</v>
      </c>
      <c r="BN11" s="14">
        <v>0.30888495390873499</v>
      </c>
      <c r="BO11" s="14">
        <v>0.29469842184996398</v>
      </c>
      <c r="BP11" s="14"/>
      <c r="BQ11" s="14">
        <v>0.315298821541105</v>
      </c>
      <c r="BR11" s="14">
        <v>0.2707576553364</v>
      </c>
      <c r="BS11" s="14"/>
      <c r="BT11" s="14">
        <v>0.23818929898654401</v>
      </c>
      <c r="BU11" s="14">
        <v>0.29824996843454898</v>
      </c>
      <c r="BV11" s="14"/>
      <c r="BW11" s="14">
        <v>0.25395881166046702</v>
      </c>
      <c r="BX11" s="14">
        <v>0.294140378254303</v>
      </c>
      <c r="BY11" s="14"/>
      <c r="BZ11" s="14">
        <v>0.30289056596807001</v>
      </c>
      <c r="CA11" s="14">
        <v>0.242459093257481</v>
      </c>
      <c r="CB11" s="14">
        <v>0.28603385079941501</v>
      </c>
    </row>
    <row r="12" spans="2:80" x14ac:dyDescent="0.35">
      <c r="B12" s="15" t="s">
        <v>167</v>
      </c>
      <c r="C12" s="20">
        <v>8.9761902896393797E-2</v>
      </c>
      <c r="D12" s="20">
        <v>7.7371551658938595E-2</v>
      </c>
      <c r="E12" s="20">
        <v>0.101101280698845</v>
      </c>
      <c r="F12" s="20"/>
      <c r="G12" s="20">
        <v>7.6727782585404206E-2</v>
      </c>
      <c r="H12" s="20">
        <v>0.119710468170205</v>
      </c>
      <c r="I12" s="20">
        <v>0.120661600895409</v>
      </c>
      <c r="J12" s="20">
        <v>0.10756180059860899</v>
      </c>
      <c r="K12" s="20">
        <v>6.1721886103302301E-2</v>
      </c>
      <c r="L12" s="20">
        <v>5.3765857888401297E-2</v>
      </c>
      <c r="M12" s="20"/>
      <c r="N12" s="20">
        <v>8.0841327501504801E-2</v>
      </c>
      <c r="O12" s="20">
        <v>8.3033382156686306E-2</v>
      </c>
      <c r="P12" s="20">
        <v>7.8233025076648005E-2</v>
      </c>
      <c r="Q12" s="20">
        <v>0.115940643054345</v>
      </c>
      <c r="R12" s="20"/>
      <c r="S12" s="20">
        <v>0.113581683191486</v>
      </c>
      <c r="T12" s="20">
        <v>6.6991133563283303E-2</v>
      </c>
      <c r="U12" s="20">
        <v>8.7723259438501996E-2</v>
      </c>
      <c r="V12" s="20">
        <v>8.1204274477049102E-2</v>
      </c>
      <c r="W12" s="20">
        <v>8.9393033329078095E-2</v>
      </c>
      <c r="X12" s="20">
        <v>7.3284542829073901E-2</v>
      </c>
      <c r="Y12" s="20">
        <v>0.11465355348903999</v>
      </c>
      <c r="Z12" s="20">
        <v>7.9621805373645702E-2</v>
      </c>
      <c r="AA12" s="20">
        <v>0.107308671868019</v>
      </c>
      <c r="AB12" s="20">
        <v>7.2575951585446899E-2</v>
      </c>
      <c r="AC12" s="20">
        <v>7.4546057464612597E-2</v>
      </c>
      <c r="AD12" s="20">
        <v>0.10874846880941499</v>
      </c>
      <c r="AE12" s="20"/>
      <c r="AF12" s="20">
        <v>6.6514527916715901E-2</v>
      </c>
      <c r="AG12" s="20">
        <v>8.7675440710095198E-2</v>
      </c>
      <c r="AH12" s="20">
        <v>7.9669675239129503E-2</v>
      </c>
      <c r="AI12" s="20">
        <v>4.9642856379846598E-2</v>
      </c>
      <c r="AJ12" s="20">
        <v>5.8806463595024103E-2</v>
      </c>
      <c r="AK12" s="20"/>
      <c r="AL12" s="20">
        <v>8.9834401210152695E-2</v>
      </c>
      <c r="AM12" s="20">
        <v>7.1925400270492601E-2</v>
      </c>
      <c r="AN12" s="20">
        <v>4.7105062802224498E-2</v>
      </c>
      <c r="AO12" s="20">
        <v>5.9929902693002003E-2</v>
      </c>
      <c r="AP12" s="20">
        <v>7.6042899294582897E-2</v>
      </c>
      <c r="AQ12" s="20">
        <v>0.13365673720458099</v>
      </c>
      <c r="AR12" s="20"/>
      <c r="AS12" s="20">
        <v>9.5381485781489597E-2</v>
      </c>
      <c r="AT12" s="20">
        <v>9.7419960815009796E-2</v>
      </c>
      <c r="AU12" s="20">
        <v>7.6767284280068099E-2</v>
      </c>
      <c r="AV12" s="20">
        <v>0.12210620020544501</v>
      </c>
      <c r="AW12" s="20">
        <v>0</v>
      </c>
      <c r="AX12" s="20"/>
      <c r="AY12" s="20">
        <v>5.7002635919039701E-2</v>
      </c>
      <c r="AZ12" s="20">
        <v>7.2614238861979305E-2</v>
      </c>
      <c r="BA12" s="20">
        <v>8.7720741745524106E-2</v>
      </c>
      <c r="BB12" s="20">
        <v>6.1734631683839102E-2</v>
      </c>
      <c r="BC12" s="20">
        <v>0.15472720346213401</v>
      </c>
      <c r="BD12" s="20"/>
      <c r="BE12" s="20">
        <v>0.15366200817529099</v>
      </c>
      <c r="BF12" s="20">
        <v>6.14700238079205E-2</v>
      </c>
      <c r="BG12" s="20">
        <v>6.76750395282604E-2</v>
      </c>
      <c r="BH12" s="20">
        <v>0.144803845232606</v>
      </c>
      <c r="BI12" s="20">
        <v>0.21434911110942401</v>
      </c>
      <c r="BJ12" s="20"/>
      <c r="BK12" s="20">
        <v>6.5354940957171606E-2</v>
      </c>
      <c r="BL12" s="20">
        <v>0.158393970064068</v>
      </c>
      <c r="BM12" s="20">
        <v>7.71877715953532E-2</v>
      </c>
      <c r="BN12" s="20">
        <v>6.7194902794629099E-2</v>
      </c>
      <c r="BO12" s="20">
        <v>8.3999659592042697E-2</v>
      </c>
      <c r="BP12" s="20"/>
      <c r="BQ12" s="20">
        <v>6.02476590313029E-2</v>
      </c>
      <c r="BR12" s="20">
        <v>0.10225707929606299</v>
      </c>
      <c r="BS12" s="20"/>
      <c r="BT12" s="20">
        <v>7.7995728285704294E-2</v>
      </c>
      <c r="BU12" s="20">
        <v>9.34199370583636E-2</v>
      </c>
      <c r="BV12" s="20"/>
      <c r="BW12" s="20">
        <v>7.9804183634439904E-2</v>
      </c>
      <c r="BX12" s="20">
        <v>9.3120521735475595E-2</v>
      </c>
      <c r="BY12" s="20"/>
      <c r="BZ12" s="20">
        <v>7.6651539715002701E-2</v>
      </c>
      <c r="CA12" s="20">
        <v>0.10776901512270499</v>
      </c>
      <c r="CB12" s="20">
        <v>0.14668993507398301</v>
      </c>
    </row>
    <row r="13" spans="2:80" x14ac:dyDescent="0.35">
      <c r="B13" s="16" t="s">
        <v>485</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486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1468</v>
      </c>
      <c r="D7" s="10">
        <v>723</v>
      </c>
      <c r="E7" s="10">
        <v>740</v>
      </c>
      <c r="F7" s="10"/>
      <c r="G7" s="10">
        <v>211</v>
      </c>
      <c r="H7" s="10">
        <v>241</v>
      </c>
      <c r="I7" s="10">
        <v>252</v>
      </c>
      <c r="J7" s="10">
        <v>261</v>
      </c>
      <c r="K7" s="10">
        <v>226</v>
      </c>
      <c r="L7" s="10">
        <v>277</v>
      </c>
      <c r="M7" s="10"/>
      <c r="N7" s="10">
        <v>411</v>
      </c>
      <c r="O7" s="10">
        <v>390</v>
      </c>
      <c r="P7" s="10">
        <v>322</v>
      </c>
      <c r="Q7" s="10">
        <v>340</v>
      </c>
      <c r="R7" s="10"/>
      <c r="S7" s="10">
        <v>189</v>
      </c>
      <c r="T7" s="10">
        <v>189</v>
      </c>
      <c r="U7" s="10">
        <v>112</v>
      </c>
      <c r="V7" s="10">
        <v>124</v>
      </c>
      <c r="W7" s="10">
        <v>100</v>
      </c>
      <c r="X7" s="10">
        <v>133</v>
      </c>
      <c r="Y7" s="10">
        <v>141</v>
      </c>
      <c r="Z7" s="10">
        <v>63</v>
      </c>
      <c r="AA7" s="10">
        <v>159</v>
      </c>
      <c r="AB7" s="10">
        <v>143</v>
      </c>
      <c r="AC7" s="10">
        <v>78</v>
      </c>
      <c r="AD7" s="10">
        <v>37</v>
      </c>
      <c r="AE7" s="10"/>
      <c r="AF7" s="10">
        <v>236</v>
      </c>
      <c r="AG7" s="10">
        <v>470</v>
      </c>
      <c r="AH7" s="10">
        <v>98</v>
      </c>
      <c r="AI7" s="10">
        <v>199</v>
      </c>
      <c r="AJ7" s="10">
        <v>116</v>
      </c>
      <c r="AK7" s="10"/>
      <c r="AL7" s="10">
        <v>269</v>
      </c>
      <c r="AM7" s="10">
        <v>198</v>
      </c>
      <c r="AN7" s="10">
        <v>101</v>
      </c>
      <c r="AO7" s="10">
        <v>348</v>
      </c>
      <c r="AP7" s="10">
        <v>224</v>
      </c>
      <c r="AQ7" s="10">
        <v>151</v>
      </c>
      <c r="AR7" s="10"/>
      <c r="AS7" s="10">
        <v>331</v>
      </c>
      <c r="AT7" s="10">
        <v>350</v>
      </c>
      <c r="AU7" s="10">
        <v>364</v>
      </c>
      <c r="AV7" s="10">
        <v>183</v>
      </c>
      <c r="AW7" s="10">
        <v>28</v>
      </c>
      <c r="AX7" s="10"/>
      <c r="AY7" s="10">
        <v>347</v>
      </c>
      <c r="AZ7" s="10">
        <v>398</v>
      </c>
      <c r="BA7" s="10">
        <v>208</v>
      </c>
      <c r="BB7" s="10">
        <v>246</v>
      </c>
      <c r="BC7" s="10">
        <v>249</v>
      </c>
      <c r="BD7" s="10"/>
      <c r="BE7" s="10">
        <v>91</v>
      </c>
      <c r="BF7" s="10">
        <v>559</v>
      </c>
      <c r="BG7" s="10">
        <v>516</v>
      </c>
      <c r="BH7" s="10">
        <v>231</v>
      </c>
      <c r="BI7" s="10">
        <v>71</v>
      </c>
      <c r="BJ7" s="10"/>
      <c r="BK7" s="10">
        <v>250</v>
      </c>
      <c r="BL7" s="10">
        <v>272</v>
      </c>
      <c r="BM7" s="10">
        <v>312</v>
      </c>
      <c r="BN7" s="10">
        <v>284</v>
      </c>
      <c r="BO7" s="10">
        <v>349</v>
      </c>
      <c r="BP7" s="10"/>
      <c r="BQ7" s="10">
        <v>432</v>
      </c>
      <c r="BR7" s="10">
        <v>1036</v>
      </c>
      <c r="BS7" s="10"/>
      <c r="BT7" s="10">
        <v>354</v>
      </c>
      <c r="BU7" s="10">
        <v>1114</v>
      </c>
      <c r="BV7" s="10"/>
      <c r="BW7" s="10">
        <v>376</v>
      </c>
      <c r="BX7" s="10">
        <v>1092</v>
      </c>
      <c r="BY7" s="10"/>
      <c r="BZ7" s="10">
        <v>946</v>
      </c>
      <c r="CA7" s="10">
        <v>439</v>
      </c>
      <c r="CB7" s="10">
        <v>83</v>
      </c>
    </row>
    <row r="8" spans="2:80" ht="30" customHeight="1" x14ac:dyDescent="0.35">
      <c r="B8" s="11" t="s">
        <v>19</v>
      </c>
      <c r="C8" s="11">
        <v>1468</v>
      </c>
      <c r="D8" s="11">
        <v>717</v>
      </c>
      <c r="E8" s="11">
        <v>746</v>
      </c>
      <c r="F8" s="11"/>
      <c r="G8" s="11">
        <v>203</v>
      </c>
      <c r="H8" s="11">
        <v>242</v>
      </c>
      <c r="I8" s="11">
        <v>247</v>
      </c>
      <c r="J8" s="11">
        <v>261</v>
      </c>
      <c r="K8" s="11">
        <v>213</v>
      </c>
      <c r="L8" s="11">
        <v>303</v>
      </c>
      <c r="M8" s="11"/>
      <c r="N8" s="11">
        <v>395</v>
      </c>
      <c r="O8" s="11">
        <v>382</v>
      </c>
      <c r="P8" s="11">
        <v>326</v>
      </c>
      <c r="Q8" s="11">
        <v>360</v>
      </c>
      <c r="R8" s="11"/>
      <c r="S8" s="11">
        <v>209</v>
      </c>
      <c r="T8" s="11">
        <v>183</v>
      </c>
      <c r="U8" s="11">
        <v>117</v>
      </c>
      <c r="V8" s="11">
        <v>126</v>
      </c>
      <c r="W8" s="11">
        <v>98</v>
      </c>
      <c r="X8" s="11">
        <v>128</v>
      </c>
      <c r="Y8" s="11">
        <v>137</v>
      </c>
      <c r="Z8" s="11">
        <v>59</v>
      </c>
      <c r="AA8" s="11">
        <v>153</v>
      </c>
      <c r="AB8" s="11">
        <v>141</v>
      </c>
      <c r="AC8" s="11">
        <v>76</v>
      </c>
      <c r="AD8" s="11">
        <v>39</v>
      </c>
      <c r="AE8" s="11"/>
      <c r="AF8" s="11">
        <v>240</v>
      </c>
      <c r="AG8" s="11">
        <v>468</v>
      </c>
      <c r="AH8" s="11">
        <v>98</v>
      </c>
      <c r="AI8" s="11">
        <v>201</v>
      </c>
      <c r="AJ8" s="11">
        <v>113</v>
      </c>
      <c r="AK8" s="11"/>
      <c r="AL8" s="11">
        <v>266</v>
      </c>
      <c r="AM8" s="11">
        <v>199</v>
      </c>
      <c r="AN8" s="11">
        <v>102</v>
      </c>
      <c r="AO8" s="11">
        <v>353</v>
      </c>
      <c r="AP8" s="11">
        <v>219</v>
      </c>
      <c r="AQ8" s="11">
        <v>151</v>
      </c>
      <c r="AR8" s="11"/>
      <c r="AS8" s="11">
        <v>337</v>
      </c>
      <c r="AT8" s="11">
        <v>348</v>
      </c>
      <c r="AU8" s="11">
        <v>360</v>
      </c>
      <c r="AV8" s="11">
        <v>180</v>
      </c>
      <c r="AW8" s="11">
        <v>26</v>
      </c>
      <c r="AX8" s="11"/>
      <c r="AY8" s="11">
        <v>349</v>
      </c>
      <c r="AZ8" s="11">
        <v>396</v>
      </c>
      <c r="BA8" s="11">
        <v>209</v>
      </c>
      <c r="BB8" s="11">
        <v>242</v>
      </c>
      <c r="BC8" s="11">
        <v>251</v>
      </c>
      <c r="BD8" s="11"/>
      <c r="BE8" s="11">
        <v>90</v>
      </c>
      <c r="BF8" s="11">
        <v>560</v>
      </c>
      <c r="BG8" s="11">
        <v>516</v>
      </c>
      <c r="BH8" s="11">
        <v>231</v>
      </c>
      <c r="BI8" s="11">
        <v>71</v>
      </c>
      <c r="BJ8" s="11"/>
      <c r="BK8" s="11">
        <v>247</v>
      </c>
      <c r="BL8" s="11">
        <v>270</v>
      </c>
      <c r="BM8" s="11">
        <v>313</v>
      </c>
      <c r="BN8" s="11">
        <v>284</v>
      </c>
      <c r="BO8" s="11">
        <v>352</v>
      </c>
      <c r="BP8" s="11"/>
      <c r="BQ8" s="11">
        <v>437</v>
      </c>
      <c r="BR8" s="11">
        <v>1031</v>
      </c>
      <c r="BS8" s="11"/>
      <c r="BT8" s="11">
        <v>348</v>
      </c>
      <c r="BU8" s="11">
        <v>1119</v>
      </c>
      <c r="BV8" s="11"/>
      <c r="BW8" s="11">
        <v>370</v>
      </c>
      <c r="BX8" s="11">
        <v>1097</v>
      </c>
      <c r="BY8" s="11"/>
      <c r="BZ8" s="11">
        <v>951</v>
      </c>
      <c r="CA8" s="11">
        <v>436</v>
      </c>
      <c r="CB8" s="11">
        <v>81</v>
      </c>
    </row>
    <row r="9" spans="2:80" ht="43.5" x14ac:dyDescent="0.35">
      <c r="B9" s="15" t="s">
        <v>481</v>
      </c>
      <c r="C9" s="14">
        <v>0.203495844957782</v>
      </c>
      <c r="D9" s="14">
        <v>0.200505039106112</v>
      </c>
      <c r="E9" s="14">
        <v>0.20639117742395899</v>
      </c>
      <c r="F9" s="14"/>
      <c r="G9" s="14">
        <v>0.13816895459667899</v>
      </c>
      <c r="H9" s="14">
        <v>0.19113346837245901</v>
      </c>
      <c r="I9" s="14">
        <v>0.27785516219263601</v>
      </c>
      <c r="J9" s="14">
        <v>0.18229387478093401</v>
      </c>
      <c r="K9" s="14">
        <v>0.22764735856420301</v>
      </c>
      <c r="L9" s="14">
        <v>0.19792566383117899</v>
      </c>
      <c r="M9" s="14"/>
      <c r="N9" s="14">
        <v>0.186070529540841</v>
      </c>
      <c r="O9" s="14">
        <v>0.18299268412467801</v>
      </c>
      <c r="P9" s="14">
        <v>0.227591467379541</v>
      </c>
      <c r="Q9" s="14">
        <v>0.21927074755954101</v>
      </c>
      <c r="R9" s="14"/>
      <c r="S9" s="14">
        <v>0.242768072918322</v>
      </c>
      <c r="T9" s="14">
        <v>0.22031078703904899</v>
      </c>
      <c r="U9" s="14">
        <v>0.200070056001836</v>
      </c>
      <c r="V9" s="14">
        <v>0.15117537909215001</v>
      </c>
      <c r="W9" s="14">
        <v>0.18951657176915301</v>
      </c>
      <c r="X9" s="14">
        <v>0.23473817395862401</v>
      </c>
      <c r="Y9" s="14">
        <v>0.139348858007382</v>
      </c>
      <c r="Z9" s="14">
        <v>0.132364069124356</v>
      </c>
      <c r="AA9" s="14">
        <v>0.21892607752888901</v>
      </c>
      <c r="AB9" s="14">
        <v>0.216485372991327</v>
      </c>
      <c r="AC9" s="14">
        <v>0.262991935394085</v>
      </c>
      <c r="AD9" s="14">
        <v>0.13591495190148201</v>
      </c>
      <c r="AE9" s="14"/>
      <c r="AF9" s="14">
        <v>0.25185091219780098</v>
      </c>
      <c r="AG9" s="14">
        <v>0.19598404273105999</v>
      </c>
      <c r="AH9" s="14">
        <v>0.17608580574941199</v>
      </c>
      <c r="AI9" s="14">
        <v>0.22473659615981401</v>
      </c>
      <c r="AJ9" s="14">
        <v>0.21564594200078699</v>
      </c>
      <c r="AK9" s="14"/>
      <c r="AL9" s="14">
        <v>0.187977552486119</v>
      </c>
      <c r="AM9" s="14">
        <v>0.20966464137610899</v>
      </c>
      <c r="AN9" s="14">
        <v>0.26659942782286</v>
      </c>
      <c r="AO9" s="14">
        <v>0.24241437139357999</v>
      </c>
      <c r="AP9" s="14">
        <v>0.20583858214058701</v>
      </c>
      <c r="AQ9" s="14">
        <v>0.1562864023429</v>
      </c>
      <c r="AR9" s="14"/>
      <c r="AS9" s="14">
        <v>0.23787700912769</v>
      </c>
      <c r="AT9" s="14">
        <v>0.166472190986655</v>
      </c>
      <c r="AU9" s="14">
        <v>0.19986135771518801</v>
      </c>
      <c r="AV9" s="14">
        <v>0.21381866473578501</v>
      </c>
      <c r="AW9" s="14">
        <v>0.233122034322093</v>
      </c>
      <c r="AX9" s="14"/>
      <c r="AY9" s="14">
        <v>0.19088253585689099</v>
      </c>
      <c r="AZ9" s="14">
        <v>0.20651738052177801</v>
      </c>
      <c r="BA9" s="14">
        <v>0.22173487282900101</v>
      </c>
      <c r="BB9" s="14">
        <v>0.239352244524389</v>
      </c>
      <c r="BC9" s="14">
        <v>0.17442808434891599</v>
      </c>
      <c r="BD9" s="14"/>
      <c r="BE9" s="14">
        <v>0.211404915620307</v>
      </c>
      <c r="BF9" s="14">
        <v>0.19075717114219401</v>
      </c>
      <c r="BG9" s="14">
        <v>0.21882220548863299</v>
      </c>
      <c r="BH9" s="14">
        <v>0.19129241488988999</v>
      </c>
      <c r="BI9" s="14">
        <v>0.222245403815995</v>
      </c>
      <c r="BJ9" s="14"/>
      <c r="BK9" s="14">
        <v>0.17681061328769901</v>
      </c>
      <c r="BL9" s="14">
        <v>0.17416976264418099</v>
      </c>
      <c r="BM9" s="14">
        <v>0.23433478218951401</v>
      </c>
      <c r="BN9" s="14">
        <v>0.20877261418714299</v>
      </c>
      <c r="BO9" s="14">
        <v>0.21096489841986199</v>
      </c>
      <c r="BP9" s="14"/>
      <c r="BQ9" s="14">
        <v>0.25003618238640302</v>
      </c>
      <c r="BR9" s="14">
        <v>0.183792486520789</v>
      </c>
      <c r="BS9" s="14"/>
      <c r="BT9" s="14">
        <v>0.21798627571811399</v>
      </c>
      <c r="BU9" s="14">
        <v>0.19899085565609401</v>
      </c>
      <c r="BV9" s="14"/>
      <c r="BW9" s="14">
        <v>0.208365827600592</v>
      </c>
      <c r="BX9" s="14">
        <v>0.20185325843572199</v>
      </c>
      <c r="BY9" s="14"/>
      <c r="BZ9" s="14">
        <v>0.218758976976516</v>
      </c>
      <c r="CA9" s="14">
        <v>0.175923202870432</v>
      </c>
      <c r="CB9" s="14">
        <v>0.17279816773935</v>
      </c>
    </row>
    <row r="10" spans="2:80" ht="58" x14ac:dyDescent="0.35">
      <c r="B10" s="15" t="s">
        <v>482</v>
      </c>
      <c r="C10" s="14">
        <v>0.44322549647704901</v>
      </c>
      <c r="D10" s="14">
        <v>0.45017240798289998</v>
      </c>
      <c r="E10" s="14">
        <v>0.43953015878326801</v>
      </c>
      <c r="F10" s="14"/>
      <c r="G10" s="14">
        <v>0.48921014044500699</v>
      </c>
      <c r="H10" s="14">
        <v>0.41861477032051098</v>
      </c>
      <c r="I10" s="14">
        <v>0.44324562337589701</v>
      </c>
      <c r="J10" s="14">
        <v>0.44511806106144902</v>
      </c>
      <c r="K10" s="14">
        <v>0.43448651145324801</v>
      </c>
      <c r="L10" s="14">
        <v>0.43649157748948902</v>
      </c>
      <c r="M10" s="14"/>
      <c r="N10" s="14">
        <v>0.46724125097591401</v>
      </c>
      <c r="O10" s="14">
        <v>0.470443278816641</v>
      </c>
      <c r="P10" s="14">
        <v>0.45544748096511201</v>
      </c>
      <c r="Q10" s="14">
        <v>0.37787386154948599</v>
      </c>
      <c r="R10" s="14"/>
      <c r="S10" s="14">
        <v>0.38096568375651901</v>
      </c>
      <c r="T10" s="14">
        <v>0.43924584283305601</v>
      </c>
      <c r="U10" s="14">
        <v>0.40028934364094199</v>
      </c>
      <c r="V10" s="14">
        <v>0.51960397320500495</v>
      </c>
      <c r="W10" s="14">
        <v>0.48184665505478402</v>
      </c>
      <c r="X10" s="14">
        <v>0.45038106812988599</v>
      </c>
      <c r="Y10" s="14">
        <v>0.52724484974543695</v>
      </c>
      <c r="Z10" s="14">
        <v>0.42805577379429499</v>
      </c>
      <c r="AA10" s="14">
        <v>0.45375099421512599</v>
      </c>
      <c r="AB10" s="14">
        <v>0.46273687196813301</v>
      </c>
      <c r="AC10" s="14">
        <v>0.31288214939348802</v>
      </c>
      <c r="AD10" s="14">
        <v>0.42724542444430902</v>
      </c>
      <c r="AE10" s="14"/>
      <c r="AF10" s="14">
        <v>0.42659559233470901</v>
      </c>
      <c r="AG10" s="14">
        <v>0.471160706539756</v>
      </c>
      <c r="AH10" s="14">
        <v>0.390541089981917</v>
      </c>
      <c r="AI10" s="14">
        <v>0.50878234754601404</v>
      </c>
      <c r="AJ10" s="14">
        <v>0.39352605349402298</v>
      </c>
      <c r="AK10" s="14"/>
      <c r="AL10" s="14">
        <v>0.46788174316730002</v>
      </c>
      <c r="AM10" s="14">
        <v>0.47582558562418698</v>
      </c>
      <c r="AN10" s="14">
        <v>0.37011198146652402</v>
      </c>
      <c r="AO10" s="14">
        <v>0.47927051751465399</v>
      </c>
      <c r="AP10" s="14">
        <v>0.36128680128573798</v>
      </c>
      <c r="AQ10" s="14">
        <v>0.48234679061375701</v>
      </c>
      <c r="AR10" s="14"/>
      <c r="AS10" s="14">
        <v>0.41829587023647302</v>
      </c>
      <c r="AT10" s="14">
        <v>0.44949166937562401</v>
      </c>
      <c r="AU10" s="14">
        <v>0.46857629791961097</v>
      </c>
      <c r="AV10" s="14">
        <v>0.42835982937244799</v>
      </c>
      <c r="AW10" s="14">
        <v>0.53132598132741304</v>
      </c>
      <c r="AX10" s="14"/>
      <c r="AY10" s="14">
        <v>0.44996035981326099</v>
      </c>
      <c r="AZ10" s="14">
        <v>0.45496112606306699</v>
      </c>
      <c r="BA10" s="14">
        <v>0.457835765724383</v>
      </c>
      <c r="BB10" s="14">
        <v>0.48900955634951299</v>
      </c>
      <c r="BC10" s="14">
        <v>0.37326199563822599</v>
      </c>
      <c r="BD10" s="14"/>
      <c r="BE10" s="14">
        <v>0.35046948762160302</v>
      </c>
      <c r="BF10" s="14">
        <v>0.48528742000755798</v>
      </c>
      <c r="BG10" s="14">
        <v>0.44188602348622302</v>
      </c>
      <c r="BH10" s="14">
        <v>0.425484173810039</v>
      </c>
      <c r="BI10" s="14">
        <v>0.29546510202528098</v>
      </c>
      <c r="BJ10" s="14"/>
      <c r="BK10" s="14">
        <v>0.48325449871454701</v>
      </c>
      <c r="BL10" s="14">
        <v>0.46338404885793899</v>
      </c>
      <c r="BM10" s="14">
        <v>0.42138307858737301</v>
      </c>
      <c r="BN10" s="14">
        <v>0.44184348262557599</v>
      </c>
      <c r="BO10" s="14">
        <v>0.42135583929472598</v>
      </c>
      <c r="BP10" s="14"/>
      <c r="BQ10" s="14">
        <v>0.451910230595017</v>
      </c>
      <c r="BR10" s="14">
        <v>0.43954871975580601</v>
      </c>
      <c r="BS10" s="14"/>
      <c r="BT10" s="14">
        <v>0.39710440004296599</v>
      </c>
      <c r="BU10" s="14">
        <v>0.45756427283602802</v>
      </c>
      <c r="BV10" s="14"/>
      <c r="BW10" s="14">
        <v>0.43908834862469598</v>
      </c>
      <c r="BX10" s="14">
        <v>0.44462090664592802</v>
      </c>
      <c r="BY10" s="14"/>
      <c r="BZ10" s="14">
        <v>0.42708872868171999</v>
      </c>
      <c r="CA10" s="14">
        <v>0.46677803533558898</v>
      </c>
      <c r="CB10" s="14">
        <v>0.50581897019434896</v>
      </c>
    </row>
    <row r="11" spans="2:80" ht="43.5" x14ac:dyDescent="0.35">
      <c r="B11" s="15" t="s">
        <v>483</v>
      </c>
      <c r="C11" s="14">
        <v>0.25576443374749702</v>
      </c>
      <c r="D11" s="14">
        <v>0.26933168002855401</v>
      </c>
      <c r="E11" s="14">
        <v>0.24160570560963401</v>
      </c>
      <c r="F11" s="14"/>
      <c r="G11" s="14">
        <v>0.27719027657580902</v>
      </c>
      <c r="H11" s="14">
        <v>0.25370223397270802</v>
      </c>
      <c r="I11" s="14">
        <v>0.16723709303394599</v>
      </c>
      <c r="J11" s="14">
        <v>0.27107317617966098</v>
      </c>
      <c r="K11" s="14">
        <v>0.252740598363627</v>
      </c>
      <c r="L11" s="14">
        <v>0.30411629786474498</v>
      </c>
      <c r="M11" s="14"/>
      <c r="N11" s="14">
        <v>0.26075818698442599</v>
      </c>
      <c r="O11" s="14">
        <v>0.26607306267665498</v>
      </c>
      <c r="P11" s="14">
        <v>0.23154031369652101</v>
      </c>
      <c r="Q11" s="14">
        <v>0.26469625691652099</v>
      </c>
      <c r="R11" s="14"/>
      <c r="S11" s="14">
        <v>0.26727099489651501</v>
      </c>
      <c r="T11" s="14">
        <v>0.25745507092618602</v>
      </c>
      <c r="U11" s="14">
        <v>0.269890526781221</v>
      </c>
      <c r="V11" s="14">
        <v>0.22701029193493399</v>
      </c>
      <c r="W11" s="14">
        <v>0.228937590033535</v>
      </c>
      <c r="X11" s="14">
        <v>0.23194861651266199</v>
      </c>
      <c r="Y11" s="14">
        <v>0.20918940153110999</v>
      </c>
      <c r="Z11" s="14">
        <v>0.32763836154446402</v>
      </c>
      <c r="AA11" s="14">
        <v>0.25120721248972</v>
      </c>
      <c r="AB11" s="14">
        <v>0.26391612772446998</v>
      </c>
      <c r="AC11" s="14">
        <v>0.34496222015639399</v>
      </c>
      <c r="AD11" s="14">
        <v>0.25167560382534898</v>
      </c>
      <c r="AE11" s="14"/>
      <c r="AF11" s="14">
        <v>0.23923079350395801</v>
      </c>
      <c r="AG11" s="14">
        <v>0.24891122856587999</v>
      </c>
      <c r="AH11" s="14">
        <v>0.38318337845542699</v>
      </c>
      <c r="AI11" s="14">
        <v>0.222641427673443</v>
      </c>
      <c r="AJ11" s="14">
        <v>0.31237989924217902</v>
      </c>
      <c r="AK11" s="14"/>
      <c r="AL11" s="14">
        <v>0.24607123421698801</v>
      </c>
      <c r="AM11" s="14">
        <v>0.22759548928297901</v>
      </c>
      <c r="AN11" s="14">
        <v>0.32112040041768602</v>
      </c>
      <c r="AO11" s="14">
        <v>0.21609837124199499</v>
      </c>
      <c r="AP11" s="14">
        <v>0.35205676274265901</v>
      </c>
      <c r="AQ11" s="14">
        <v>0.20895426122640801</v>
      </c>
      <c r="AR11" s="14"/>
      <c r="AS11" s="14">
        <v>0.25497899232008803</v>
      </c>
      <c r="AT11" s="14">
        <v>0.27692089022866001</v>
      </c>
      <c r="AU11" s="14">
        <v>0.257795420372601</v>
      </c>
      <c r="AV11" s="14">
        <v>0.23589703320681499</v>
      </c>
      <c r="AW11" s="14">
        <v>0.23555198435049399</v>
      </c>
      <c r="AX11" s="14"/>
      <c r="AY11" s="14">
        <v>0.30134568576231802</v>
      </c>
      <c r="AZ11" s="14">
        <v>0.258237498413945</v>
      </c>
      <c r="BA11" s="14">
        <v>0.215357376018429</v>
      </c>
      <c r="BB11" s="14">
        <v>0.200557530502813</v>
      </c>
      <c r="BC11" s="14">
        <v>0.28838058114079601</v>
      </c>
      <c r="BD11" s="14"/>
      <c r="BE11" s="14">
        <v>0.30162981243484999</v>
      </c>
      <c r="BF11" s="14">
        <v>0.25500488823700601</v>
      </c>
      <c r="BG11" s="14">
        <v>0.25386766827076201</v>
      </c>
      <c r="BH11" s="14">
        <v>0.231773244761694</v>
      </c>
      <c r="BI11" s="14">
        <v>0.29585218729762902</v>
      </c>
      <c r="BJ11" s="14"/>
      <c r="BK11" s="14">
        <v>0.24184276294281101</v>
      </c>
      <c r="BL11" s="14">
        <v>0.20599251031969901</v>
      </c>
      <c r="BM11" s="14">
        <v>0.27299774148828998</v>
      </c>
      <c r="BN11" s="14">
        <v>0.27496759872548798</v>
      </c>
      <c r="BO11" s="14">
        <v>0.27347503891734998</v>
      </c>
      <c r="BP11" s="14"/>
      <c r="BQ11" s="14">
        <v>0.23341701163265</v>
      </c>
      <c r="BR11" s="14">
        <v>0.26522545814911302</v>
      </c>
      <c r="BS11" s="14"/>
      <c r="BT11" s="14">
        <v>0.30670617633545999</v>
      </c>
      <c r="BU11" s="14">
        <v>0.23992694698372299</v>
      </c>
      <c r="BV11" s="14"/>
      <c r="BW11" s="14">
        <v>0.275180544161295</v>
      </c>
      <c r="BX11" s="14">
        <v>0.249215613430114</v>
      </c>
      <c r="BY11" s="14"/>
      <c r="BZ11" s="14">
        <v>0.27350343636893798</v>
      </c>
      <c r="CA11" s="14">
        <v>0.24066500693165399</v>
      </c>
      <c r="CB11" s="14">
        <v>0.12885870115078399</v>
      </c>
    </row>
    <row r="12" spans="2:80" x14ac:dyDescent="0.35">
      <c r="B12" s="15" t="s">
        <v>167</v>
      </c>
      <c r="C12" s="20">
        <v>9.7514224817672204E-2</v>
      </c>
      <c r="D12" s="20">
        <v>7.9990872882434505E-2</v>
      </c>
      <c r="E12" s="20">
        <v>0.112472958183139</v>
      </c>
      <c r="F12" s="20"/>
      <c r="G12" s="20">
        <v>9.5430628382504698E-2</v>
      </c>
      <c r="H12" s="20">
        <v>0.13654952733432199</v>
      </c>
      <c r="I12" s="20">
        <v>0.11166212139752001</v>
      </c>
      <c r="J12" s="20">
        <v>0.10151488797795501</v>
      </c>
      <c r="K12" s="20">
        <v>8.5125531618922501E-2</v>
      </c>
      <c r="L12" s="20">
        <v>6.14664608145871E-2</v>
      </c>
      <c r="M12" s="20"/>
      <c r="N12" s="20">
        <v>8.5930032498817893E-2</v>
      </c>
      <c r="O12" s="20">
        <v>8.0490974382027E-2</v>
      </c>
      <c r="P12" s="20">
        <v>8.5420737958826196E-2</v>
      </c>
      <c r="Q12" s="20">
        <v>0.13815913397445201</v>
      </c>
      <c r="R12" s="20"/>
      <c r="S12" s="20">
        <v>0.108995248428643</v>
      </c>
      <c r="T12" s="20">
        <v>8.2988299201708596E-2</v>
      </c>
      <c r="U12" s="20">
        <v>0.12975007357600099</v>
      </c>
      <c r="V12" s="20">
        <v>0.10221035576791</v>
      </c>
      <c r="W12" s="20">
        <v>9.9699183142528E-2</v>
      </c>
      <c r="X12" s="20">
        <v>8.2932141398827999E-2</v>
      </c>
      <c r="Y12" s="20">
        <v>0.124216890716071</v>
      </c>
      <c r="Z12" s="20">
        <v>0.11194179553688501</v>
      </c>
      <c r="AA12" s="20">
        <v>7.6115715766264996E-2</v>
      </c>
      <c r="AB12" s="20">
        <v>5.6861627316069398E-2</v>
      </c>
      <c r="AC12" s="20">
        <v>7.9163695056033004E-2</v>
      </c>
      <c r="AD12" s="20">
        <v>0.18516401982885999</v>
      </c>
      <c r="AE12" s="20"/>
      <c r="AF12" s="20">
        <v>8.2322701963532002E-2</v>
      </c>
      <c r="AG12" s="20">
        <v>8.3944022163304904E-2</v>
      </c>
      <c r="AH12" s="20">
        <v>5.0189725813244199E-2</v>
      </c>
      <c r="AI12" s="20">
        <v>4.3839628620729001E-2</v>
      </c>
      <c r="AJ12" s="20">
        <v>7.8448105263010701E-2</v>
      </c>
      <c r="AK12" s="20"/>
      <c r="AL12" s="20">
        <v>9.8069470129592801E-2</v>
      </c>
      <c r="AM12" s="20">
        <v>8.6914283716724605E-2</v>
      </c>
      <c r="AN12" s="20">
        <v>4.2168190292930001E-2</v>
      </c>
      <c r="AO12" s="20">
        <v>6.22167398497709E-2</v>
      </c>
      <c r="AP12" s="20">
        <v>8.0817853831015002E-2</v>
      </c>
      <c r="AQ12" s="20">
        <v>0.152412545816935</v>
      </c>
      <c r="AR12" s="20"/>
      <c r="AS12" s="20">
        <v>8.8848128315748898E-2</v>
      </c>
      <c r="AT12" s="20">
        <v>0.107115249409061</v>
      </c>
      <c r="AU12" s="20">
        <v>7.3766923992599195E-2</v>
      </c>
      <c r="AV12" s="20">
        <v>0.121924472684952</v>
      </c>
      <c r="AW12" s="20">
        <v>0</v>
      </c>
      <c r="AX12" s="20"/>
      <c r="AY12" s="20">
        <v>5.7811418567530103E-2</v>
      </c>
      <c r="AZ12" s="20">
        <v>8.0283995001210195E-2</v>
      </c>
      <c r="BA12" s="20">
        <v>0.10507198542818599</v>
      </c>
      <c r="BB12" s="20">
        <v>7.1080668623285298E-2</v>
      </c>
      <c r="BC12" s="20">
        <v>0.16392933887206201</v>
      </c>
      <c r="BD12" s="20"/>
      <c r="BE12" s="20">
        <v>0.13649578432324</v>
      </c>
      <c r="BF12" s="20">
        <v>6.8950520613241695E-2</v>
      </c>
      <c r="BG12" s="20">
        <v>8.5424102754381295E-2</v>
      </c>
      <c r="BH12" s="20">
        <v>0.15145016653837701</v>
      </c>
      <c r="BI12" s="20">
        <v>0.186437306861095</v>
      </c>
      <c r="BJ12" s="20"/>
      <c r="BK12" s="20">
        <v>9.8092125054943205E-2</v>
      </c>
      <c r="BL12" s="20">
        <v>0.15645367817818101</v>
      </c>
      <c r="BM12" s="20">
        <v>7.1284397734822702E-2</v>
      </c>
      <c r="BN12" s="20">
        <v>7.4416304461792898E-2</v>
      </c>
      <c r="BO12" s="20">
        <v>9.4204223368063097E-2</v>
      </c>
      <c r="BP12" s="20"/>
      <c r="BQ12" s="20">
        <v>6.4636575385929998E-2</v>
      </c>
      <c r="BR12" s="20">
        <v>0.111433335574292</v>
      </c>
      <c r="BS12" s="20"/>
      <c r="BT12" s="20">
        <v>7.8203147903459294E-2</v>
      </c>
      <c r="BU12" s="20">
        <v>0.103517924524154</v>
      </c>
      <c r="BV12" s="20"/>
      <c r="BW12" s="20">
        <v>7.7365279613417104E-2</v>
      </c>
      <c r="BX12" s="20">
        <v>0.104310221488235</v>
      </c>
      <c r="BY12" s="20"/>
      <c r="BZ12" s="20">
        <v>8.0648857972825699E-2</v>
      </c>
      <c r="CA12" s="20">
        <v>0.116633754862324</v>
      </c>
      <c r="CB12" s="20">
        <v>0.192524160915517</v>
      </c>
    </row>
    <row r="13" spans="2:80" x14ac:dyDescent="0.35">
      <c r="B13" s="16" t="s">
        <v>485</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131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0.13984540429439499</v>
      </c>
      <c r="D9" s="14">
        <v>0.14758083489151899</v>
      </c>
      <c r="E9" s="14">
        <v>0.13155519629158699</v>
      </c>
      <c r="F9" s="14"/>
      <c r="G9" s="14">
        <v>0.109120153860343</v>
      </c>
      <c r="H9" s="14">
        <v>0.146111137899189</v>
      </c>
      <c r="I9" s="14">
        <v>0.16246134275379301</v>
      </c>
      <c r="J9" s="14">
        <v>0.13075530084991299</v>
      </c>
      <c r="K9" s="14">
        <v>0.136973163454054</v>
      </c>
      <c r="L9" s="14">
        <v>0.14601298228891199</v>
      </c>
      <c r="M9" s="14"/>
      <c r="N9" s="14">
        <v>0.14314281605446399</v>
      </c>
      <c r="O9" s="14">
        <v>0.134581332608596</v>
      </c>
      <c r="P9" s="14">
        <v>0.155051436141555</v>
      </c>
      <c r="Q9" s="14">
        <v>0.12890947845915701</v>
      </c>
      <c r="R9" s="14"/>
      <c r="S9" s="14">
        <v>0.14806846812581401</v>
      </c>
      <c r="T9" s="14">
        <v>0.100346487152077</v>
      </c>
      <c r="U9" s="14">
        <v>0.16476447392974899</v>
      </c>
      <c r="V9" s="14">
        <v>0.15259284246834101</v>
      </c>
      <c r="W9" s="14">
        <v>0.13698155156462799</v>
      </c>
      <c r="X9" s="14">
        <v>0.192645678442602</v>
      </c>
      <c r="Y9" s="14">
        <v>0.108872019289088</v>
      </c>
      <c r="Z9" s="14">
        <v>0.117295432537863</v>
      </c>
      <c r="AA9" s="14">
        <v>0.14982363836799001</v>
      </c>
      <c r="AB9" s="14">
        <v>0.15084367686761599</v>
      </c>
      <c r="AC9" s="14">
        <v>0.105927634096767</v>
      </c>
      <c r="AD9" s="14">
        <v>0.115829018113669</v>
      </c>
      <c r="AE9" s="14"/>
      <c r="AF9" s="14">
        <v>0.16662117851184999</v>
      </c>
      <c r="AG9" s="14">
        <v>0.15847983638003199</v>
      </c>
      <c r="AH9" s="14">
        <v>0.118797799041074</v>
      </c>
      <c r="AI9" s="14">
        <v>0.171003533290424</v>
      </c>
      <c r="AJ9" s="14">
        <v>0.10448806649563</v>
      </c>
      <c r="AK9" s="14"/>
      <c r="AL9" s="14">
        <v>0.14007222832039001</v>
      </c>
      <c r="AM9" s="14">
        <v>0.16374143914084099</v>
      </c>
      <c r="AN9" s="14">
        <v>0.10115232897924201</v>
      </c>
      <c r="AO9" s="14">
        <v>0.180640066273935</v>
      </c>
      <c r="AP9" s="14">
        <v>0.12326258789573399</v>
      </c>
      <c r="AQ9" s="14">
        <v>8.9539085080588596E-2</v>
      </c>
      <c r="AR9" s="14"/>
      <c r="AS9" s="14">
        <v>0.156689406631011</v>
      </c>
      <c r="AT9" s="14">
        <v>0.124489198994816</v>
      </c>
      <c r="AU9" s="14">
        <v>0.115964986420676</v>
      </c>
      <c r="AV9" s="14">
        <v>0.144310363578221</v>
      </c>
      <c r="AW9" s="14">
        <v>0.232099001524117</v>
      </c>
      <c r="AX9" s="14"/>
      <c r="AY9" s="14">
        <v>0.144449185943506</v>
      </c>
      <c r="AZ9" s="14">
        <v>0.12958426461004799</v>
      </c>
      <c r="BA9" s="14">
        <v>0.12762743219485401</v>
      </c>
      <c r="BB9" s="14">
        <v>0.13708867338692801</v>
      </c>
      <c r="BC9" s="14">
        <v>0.16401455720552</v>
      </c>
      <c r="BD9" s="14"/>
      <c r="BE9" s="14">
        <v>0.163341622921612</v>
      </c>
      <c r="BF9" s="14">
        <v>0.138214697486475</v>
      </c>
      <c r="BG9" s="14">
        <v>0.125308429056285</v>
      </c>
      <c r="BH9" s="14">
        <v>0.15075884820607299</v>
      </c>
      <c r="BI9" s="14">
        <v>0.19930107692908</v>
      </c>
      <c r="BJ9" s="14"/>
      <c r="BK9" s="14">
        <v>0.173243545692253</v>
      </c>
      <c r="BL9" s="14">
        <v>0.113855326600921</v>
      </c>
      <c r="BM9" s="14">
        <v>0.108639744823479</v>
      </c>
      <c r="BN9" s="14">
        <v>0.114235287496927</v>
      </c>
      <c r="BO9" s="14">
        <v>0.18431141088129599</v>
      </c>
      <c r="BP9" s="14"/>
      <c r="BQ9" s="14">
        <v>0.17702837684433301</v>
      </c>
      <c r="BR9" s="14">
        <v>0.124337494556437</v>
      </c>
      <c r="BS9" s="14"/>
      <c r="BT9" s="14">
        <v>0.15115511172283999</v>
      </c>
      <c r="BU9" s="14">
        <v>0.13637044343504801</v>
      </c>
      <c r="BV9" s="14"/>
      <c r="BW9" s="14">
        <v>0.13918536394884501</v>
      </c>
      <c r="BX9" s="14">
        <v>0.14007624453460499</v>
      </c>
      <c r="BY9" s="14"/>
      <c r="BZ9" s="14">
        <v>0.13813527355887001</v>
      </c>
      <c r="CA9" s="14">
        <v>0.15327566283221999</v>
      </c>
      <c r="CB9" s="14">
        <v>8.1403762169063199E-2</v>
      </c>
    </row>
    <row r="10" spans="2:80" x14ac:dyDescent="0.35">
      <c r="B10" s="15" t="s">
        <v>114</v>
      </c>
      <c r="C10" s="14">
        <v>0.266060462696592</v>
      </c>
      <c r="D10" s="14">
        <v>0.281828943900297</v>
      </c>
      <c r="E10" s="14">
        <v>0.25097542794767702</v>
      </c>
      <c r="F10" s="14"/>
      <c r="G10" s="14">
        <v>0.26981518271969501</v>
      </c>
      <c r="H10" s="14">
        <v>0.247889444981999</v>
      </c>
      <c r="I10" s="14">
        <v>0.22308755211224501</v>
      </c>
      <c r="J10" s="14">
        <v>0.24662962475359701</v>
      </c>
      <c r="K10" s="14">
        <v>0.32336880268357399</v>
      </c>
      <c r="L10" s="14">
        <v>0.29064542895690998</v>
      </c>
      <c r="M10" s="14"/>
      <c r="N10" s="14">
        <v>0.28763182422732098</v>
      </c>
      <c r="O10" s="14">
        <v>0.28506884651855202</v>
      </c>
      <c r="P10" s="14">
        <v>0.25092934467414801</v>
      </c>
      <c r="Q10" s="14">
        <v>0.23562482783795299</v>
      </c>
      <c r="R10" s="14"/>
      <c r="S10" s="14">
        <v>0.290156577901793</v>
      </c>
      <c r="T10" s="14">
        <v>0.237574465479921</v>
      </c>
      <c r="U10" s="14">
        <v>0.24789702508764599</v>
      </c>
      <c r="V10" s="14">
        <v>0.25326749355178102</v>
      </c>
      <c r="W10" s="14">
        <v>0.30321332082902402</v>
      </c>
      <c r="X10" s="14">
        <v>0.24723331585816399</v>
      </c>
      <c r="Y10" s="14">
        <v>0.28760644821132703</v>
      </c>
      <c r="Z10" s="14">
        <v>0.29155737054818798</v>
      </c>
      <c r="AA10" s="14">
        <v>0.25502649424350898</v>
      </c>
      <c r="AB10" s="14">
        <v>0.28159794855661902</v>
      </c>
      <c r="AC10" s="14">
        <v>0.297566006545467</v>
      </c>
      <c r="AD10" s="14">
        <v>0.183527842658426</v>
      </c>
      <c r="AE10" s="14"/>
      <c r="AF10" s="14">
        <v>0.26570563684742099</v>
      </c>
      <c r="AG10" s="14">
        <v>0.31238566559119002</v>
      </c>
      <c r="AH10" s="14">
        <v>0.29490177014859698</v>
      </c>
      <c r="AI10" s="14">
        <v>0.27637941000563399</v>
      </c>
      <c r="AJ10" s="14">
        <v>0.25246587242552299</v>
      </c>
      <c r="AK10" s="14"/>
      <c r="AL10" s="14">
        <v>0.33908216489839099</v>
      </c>
      <c r="AM10" s="14">
        <v>0.27047879158980898</v>
      </c>
      <c r="AN10" s="14">
        <v>0.28826409804750902</v>
      </c>
      <c r="AO10" s="14">
        <v>0.25614782956600801</v>
      </c>
      <c r="AP10" s="14">
        <v>0.27189809145858801</v>
      </c>
      <c r="AQ10" s="14">
        <v>0.21741911934377101</v>
      </c>
      <c r="AR10" s="14"/>
      <c r="AS10" s="14">
        <v>0.23316889479427699</v>
      </c>
      <c r="AT10" s="14">
        <v>0.25076519333713698</v>
      </c>
      <c r="AU10" s="14">
        <v>0.30024639921549001</v>
      </c>
      <c r="AV10" s="14">
        <v>0.33263732374807597</v>
      </c>
      <c r="AW10" s="14">
        <v>0.208425807882402</v>
      </c>
      <c r="AX10" s="14"/>
      <c r="AY10" s="14">
        <v>0.30614712139466699</v>
      </c>
      <c r="AZ10" s="14">
        <v>0.29475652080751702</v>
      </c>
      <c r="BA10" s="14">
        <v>0.26254327976386999</v>
      </c>
      <c r="BB10" s="14">
        <v>0.25919817764785402</v>
      </c>
      <c r="BC10" s="14">
        <v>0.18334393664585499</v>
      </c>
      <c r="BD10" s="14"/>
      <c r="BE10" s="14">
        <v>0.28814849443743601</v>
      </c>
      <c r="BF10" s="14">
        <v>0.308904651664274</v>
      </c>
      <c r="BG10" s="14">
        <v>0.24655599497747799</v>
      </c>
      <c r="BH10" s="14">
        <v>0.20893362606493701</v>
      </c>
      <c r="BI10" s="14">
        <v>0.22930868587453701</v>
      </c>
      <c r="BJ10" s="14"/>
      <c r="BK10" s="14">
        <v>0.32249445850460101</v>
      </c>
      <c r="BL10" s="14">
        <v>0.27568692792187099</v>
      </c>
      <c r="BM10" s="14">
        <v>0.28599135648926399</v>
      </c>
      <c r="BN10" s="14">
        <v>0.26667972531168799</v>
      </c>
      <c r="BO10" s="14">
        <v>0.19770450436376399</v>
      </c>
      <c r="BP10" s="14"/>
      <c r="BQ10" s="14">
        <v>0.26772776677293902</v>
      </c>
      <c r="BR10" s="14">
        <v>0.26536507985470098</v>
      </c>
      <c r="BS10" s="14"/>
      <c r="BT10" s="14">
        <v>0.30585034369809999</v>
      </c>
      <c r="BU10" s="14">
        <v>0.25383483440751697</v>
      </c>
      <c r="BV10" s="14"/>
      <c r="BW10" s="14">
        <v>0.32805973689289297</v>
      </c>
      <c r="BX10" s="14">
        <v>0.24437704978893099</v>
      </c>
      <c r="BY10" s="14"/>
      <c r="BZ10" s="14">
        <v>0.24793667492670801</v>
      </c>
      <c r="CA10" s="14">
        <v>0.30145192314706698</v>
      </c>
      <c r="CB10" s="14">
        <v>0.28160292434908102</v>
      </c>
    </row>
    <row r="11" spans="2:80" x14ac:dyDescent="0.35">
      <c r="B11" s="15" t="s">
        <v>115</v>
      </c>
      <c r="C11" s="14">
        <v>0.22990723645976999</v>
      </c>
      <c r="D11" s="14">
        <v>0.21578357560675701</v>
      </c>
      <c r="E11" s="14">
        <v>0.24400102080561401</v>
      </c>
      <c r="F11" s="14"/>
      <c r="G11" s="14">
        <v>0.20783678899886501</v>
      </c>
      <c r="H11" s="14">
        <v>0.24060029254800999</v>
      </c>
      <c r="I11" s="14">
        <v>0.23533785464602699</v>
      </c>
      <c r="J11" s="14">
        <v>0.245506177226506</v>
      </c>
      <c r="K11" s="14">
        <v>0.24561865497889299</v>
      </c>
      <c r="L11" s="14">
        <v>0.20821229647339901</v>
      </c>
      <c r="M11" s="14"/>
      <c r="N11" s="14">
        <v>0.21479520086988399</v>
      </c>
      <c r="O11" s="14">
        <v>0.213721613966316</v>
      </c>
      <c r="P11" s="14">
        <v>0.23917438073745101</v>
      </c>
      <c r="Q11" s="14">
        <v>0.25634014657425203</v>
      </c>
      <c r="R11" s="14"/>
      <c r="S11" s="14">
        <v>0.255074753266884</v>
      </c>
      <c r="T11" s="14">
        <v>0.25483228368719402</v>
      </c>
      <c r="U11" s="14">
        <v>0.188745517587597</v>
      </c>
      <c r="V11" s="14">
        <v>0.23052179077660501</v>
      </c>
      <c r="W11" s="14">
        <v>0.212340324150392</v>
      </c>
      <c r="X11" s="14">
        <v>0.247895910055587</v>
      </c>
      <c r="Y11" s="14">
        <v>0.210438540174642</v>
      </c>
      <c r="Z11" s="14">
        <v>0.19390105064312099</v>
      </c>
      <c r="AA11" s="14">
        <v>0.22377392596356499</v>
      </c>
      <c r="AB11" s="14">
        <v>0.19612370582233901</v>
      </c>
      <c r="AC11" s="14">
        <v>0.23739611802409799</v>
      </c>
      <c r="AD11" s="14">
        <v>0.31041638607662603</v>
      </c>
      <c r="AE11" s="14"/>
      <c r="AF11" s="14">
        <v>0.23438198167520799</v>
      </c>
      <c r="AG11" s="14">
        <v>0.22622290193032599</v>
      </c>
      <c r="AH11" s="14">
        <v>0.20664756719925201</v>
      </c>
      <c r="AI11" s="14">
        <v>0.201758321570916</v>
      </c>
      <c r="AJ11" s="14">
        <v>0.241633469863102</v>
      </c>
      <c r="AK11" s="14"/>
      <c r="AL11" s="14">
        <v>0.23826375909989</v>
      </c>
      <c r="AM11" s="14">
        <v>0.200094149421644</v>
      </c>
      <c r="AN11" s="14">
        <v>0.260453313502364</v>
      </c>
      <c r="AO11" s="14">
        <v>0.21765666280203899</v>
      </c>
      <c r="AP11" s="14">
        <v>0.19672438513757301</v>
      </c>
      <c r="AQ11" s="14">
        <v>0.31239471938514801</v>
      </c>
      <c r="AR11" s="14"/>
      <c r="AS11" s="14">
        <v>0.23820336254455701</v>
      </c>
      <c r="AT11" s="14">
        <v>0.242949647298349</v>
      </c>
      <c r="AU11" s="14">
        <v>0.21471466973492301</v>
      </c>
      <c r="AV11" s="14">
        <v>0.22846995105413401</v>
      </c>
      <c r="AW11" s="14">
        <v>0.304875302744396</v>
      </c>
      <c r="AX11" s="14"/>
      <c r="AY11" s="14">
        <v>0.199535056316612</v>
      </c>
      <c r="AZ11" s="14">
        <v>0.24607378073550501</v>
      </c>
      <c r="BA11" s="14">
        <v>0.30114356286418298</v>
      </c>
      <c r="BB11" s="14">
        <v>0.22804058067583699</v>
      </c>
      <c r="BC11" s="14">
        <v>0.185034092528611</v>
      </c>
      <c r="BD11" s="14"/>
      <c r="BE11" s="14">
        <v>0.22308279600487099</v>
      </c>
      <c r="BF11" s="14">
        <v>0.223651472190459</v>
      </c>
      <c r="BG11" s="14">
        <v>0.24935720331084901</v>
      </c>
      <c r="BH11" s="14">
        <v>0.23734441474503201</v>
      </c>
      <c r="BI11" s="14">
        <v>0.109397540956905</v>
      </c>
      <c r="BJ11" s="14"/>
      <c r="BK11" s="14">
        <v>0.21743014675538999</v>
      </c>
      <c r="BL11" s="14">
        <v>0.29191646321276699</v>
      </c>
      <c r="BM11" s="14">
        <v>0.26030553259736899</v>
      </c>
      <c r="BN11" s="14">
        <v>0.21103931986771801</v>
      </c>
      <c r="BO11" s="14">
        <v>0.180163855262199</v>
      </c>
      <c r="BP11" s="14"/>
      <c r="BQ11" s="14">
        <v>0.208628181693915</v>
      </c>
      <c r="BR11" s="14">
        <v>0.23878209605241801</v>
      </c>
      <c r="BS11" s="14"/>
      <c r="BT11" s="14">
        <v>0.19279895094362501</v>
      </c>
      <c r="BU11" s="14">
        <v>0.24130893190962699</v>
      </c>
      <c r="BV11" s="14"/>
      <c r="BW11" s="14">
        <v>0.23057334833620299</v>
      </c>
      <c r="BX11" s="14">
        <v>0.22967427278323299</v>
      </c>
      <c r="BY11" s="14"/>
      <c r="BZ11" s="14">
        <v>0.21566569004657099</v>
      </c>
      <c r="CA11" s="14">
        <v>0.24858101853565601</v>
      </c>
      <c r="CB11" s="14">
        <v>0.29636360001393702</v>
      </c>
    </row>
    <row r="12" spans="2:80" x14ac:dyDescent="0.35">
      <c r="B12" s="15" t="s">
        <v>116</v>
      </c>
      <c r="C12" s="14">
        <v>0.203905442020308</v>
      </c>
      <c r="D12" s="14">
        <v>0.203012372578077</v>
      </c>
      <c r="E12" s="14">
        <v>0.20495333361674001</v>
      </c>
      <c r="F12" s="14"/>
      <c r="G12" s="14">
        <v>0.23235884555376701</v>
      </c>
      <c r="H12" s="14">
        <v>0.189173441689344</v>
      </c>
      <c r="I12" s="14">
        <v>0.21165864264839901</v>
      </c>
      <c r="J12" s="14">
        <v>0.21537596688065999</v>
      </c>
      <c r="K12" s="14">
        <v>0.144879472738076</v>
      </c>
      <c r="L12" s="14">
        <v>0.22104446993775401</v>
      </c>
      <c r="M12" s="14"/>
      <c r="N12" s="14">
        <v>0.20378675348976599</v>
      </c>
      <c r="O12" s="14">
        <v>0.215551824660417</v>
      </c>
      <c r="P12" s="14">
        <v>0.20820626431824699</v>
      </c>
      <c r="Q12" s="14">
        <v>0.190576093157173</v>
      </c>
      <c r="R12" s="14"/>
      <c r="S12" s="14">
        <v>0.17669530043638301</v>
      </c>
      <c r="T12" s="14">
        <v>0.22959073327044699</v>
      </c>
      <c r="U12" s="14">
        <v>0.200735505716199</v>
      </c>
      <c r="V12" s="14">
        <v>0.20872867930130101</v>
      </c>
      <c r="W12" s="14">
        <v>0.17845631803075601</v>
      </c>
      <c r="X12" s="14">
        <v>0.181780434290684</v>
      </c>
      <c r="Y12" s="14">
        <v>0.26218175557481099</v>
      </c>
      <c r="Z12" s="14">
        <v>0.19412488664279201</v>
      </c>
      <c r="AA12" s="14">
        <v>0.20438463335035001</v>
      </c>
      <c r="AB12" s="14">
        <v>0.20707321358112199</v>
      </c>
      <c r="AC12" s="14">
        <v>0.20689071203520701</v>
      </c>
      <c r="AD12" s="14">
        <v>0.181059223724719</v>
      </c>
      <c r="AE12" s="14"/>
      <c r="AF12" s="14">
        <v>0.19216030006585699</v>
      </c>
      <c r="AG12" s="14">
        <v>0.18488979146225101</v>
      </c>
      <c r="AH12" s="14">
        <v>0.267142363977317</v>
      </c>
      <c r="AI12" s="14">
        <v>0.19033411366076899</v>
      </c>
      <c r="AJ12" s="14">
        <v>0.23533179321438299</v>
      </c>
      <c r="AK12" s="14"/>
      <c r="AL12" s="14">
        <v>0.180049410548382</v>
      </c>
      <c r="AM12" s="14">
        <v>0.191786599916801</v>
      </c>
      <c r="AN12" s="14">
        <v>0.22227236741456499</v>
      </c>
      <c r="AO12" s="14">
        <v>0.20493055775170699</v>
      </c>
      <c r="AP12" s="14">
        <v>0.243969926974614</v>
      </c>
      <c r="AQ12" s="14">
        <v>0.182760912214955</v>
      </c>
      <c r="AR12" s="14"/>
      <c r="AS12" s="14">
        <v>0.180516973358327</v>
      </c>
      <c r="AT12" s="14">
        <v>0.213881833482259</v>
      </c>
      <c r="AU12" s="14">
        <v>0.224860300665297</v>
      </c>
      <c r="AV12" s="14">
        <v>0.187500767179096</v>
      </c>
      <c r="AW12" s="14">
        <v>0.15554031259986301</v>
      </c>
      <c r="AX12" s="14"/>
      <c r="AY12" s="14">
        <v>0.197646081475746</v>
      </c>
      <c r="AZ12" s="14">
        <v>0.202016761783604</v>
      </c>
      <c r="BA12" s="14">
        <v>0.18461247492414101</v>
      </c>
      <c r="BB12" s="14">
        <v>0.21702903751635799</v>
      </c>
      <c r="BC12" s="14">
        <v>0.220096944811981</v>
      </c>
      <c r="BD12" s="14"/>
      <c r="BE12" s="14">
        <v>0.146049521043665</v>
      </c>
      <c r="BF12" s="14">
        <v>0.19622836985532699</v>
      </c>
      <c r="BG12" s="14">
        <v>0.21570477566811799</v>
      </c>
      <c r="BH12" s="14">
        <v>0.223919283567761</v>
      </c>
      <c r="BI12" s="14">
        <v>0.18564630013213601</v>
      </c>
      <c r="BJ12" s="14"/>
      <c r="BK12" s="14">
        <v>0.150479475188279</v>
      </c>
      <c r="BL12" s="14">
        <v>0.176513078299154</v>
      </c>
      <c r="BM12" s="14">
        <v>0.214183864032432</v>
      </c>
      <c r="BN12" s="14">
        <v>0.23842221874279801</v>
      </c>
      <c r="BO12" s="14">
        <v>0.227707831352021</v>
      </c>
      <c r="BP12" s="14"/>
      <c r="BQ12" s="14">
        <v>0.195354314614539</v>
      </c>
      <c r="BR12" s="14">
        <v>0.20747186242385099</v>
      </c>
      <c r="BS12" s="14"/>
      <c r="BT12" s="14">
        <v>0.201580193008009</v>
      </c>
      <c r="BU12" s="14">
        <v>0.204619885727814</v>
      </c>
      <c r="BV12" s="14"/>
      <c r="BW12" s="14">
        <v>0.182903252300786</v>
      </c>
      <c r="BX12" s="14">
        <v>0.211250675614682</v>
      </c>
      <c r="BY12" s="14"/>
      <c r="BZ12" s="14">
        <v>0.226263985561835</v>
      </c>
      <c r="CA12" s="14">
        <v>0.160757354331972</v>
      </c>
      <c r="CB12" s="14">
        <v>0.18168663734287999</v>
      </c>
    </row>
    <row r="13" spans="2:80" x14ac:dyDescent="0.35">
      <c r="B13" s="15" t="s">
        <v>117</v>
      </c>
      <c r="C13" s="14">
        <v>0.137593009640298</v>
      </c>
      <c r="D13" s="14">
        <v>0.13514926539055599</v>
      </c>
      <c r="E13" s="14">
        <v>0.14051446539677701</v>
      </c>
      <c r="F13" s="14"/>
      <c r="G13" s="14">
        <v>0.152986127709581</v>
      </c>
      <c r="H13" s="14">
        <v>0.137879216972534</v>
      </c>
      <c r="I13" s="14">
        <v>0.150739432395467</v>
      </c>
      <c r="J13" s="14">
        <v>0.137932589001145</v>
      </c>
      <c r="K13" s="14">
        <v>0.12386902223881301</v>
      </c>
      <c r="L13" s="14">
        <v>0.125404763496378</v>
      </c>
      <c r="M13" s="14"/>
      <c r="N13" s="14">
        <v>0.13692916183346199</v>
      </c>
      <c r="O13" s="14">
        <v>0.13275260474806699</v>
      </c>
      <c r="P13" s="14">
        <v>0.12390655336855801</v>
      </c>
      <c r="Q13" s="14">
        <v>0.152878396134803</v>
      </c>
      <c r="R13" s="14"/>
      <c r="S13" s="14">
        <v>0.111366526244509</v>
      </c>
      <c r="T13" s="14">
        <v>0.14124379567533901</v>
      </c>
      <c r="U13" s="14">
        <v>0.16805296995119301</v>
      </c>
      <c r="V13" s="14">
        <v>0.12425856403412799</v>
      </c>
      <c r="W13" s="14">
        <v>0.15565302812548601</v>
      </c>
      <c r="X13" s="14">
        <v>0.115766466639451</v>
      </c>
      <c r="Y13" s="14">
        <v>0.10764488704634601</v>
      </c>
      <c r="Z13" s="14">
        <v>0.187126088149907</v>
      </c>
      <c r="AA13" s="14">
        <v>0.15261951458824499</v>
      </c>
      <c r="AB13" s="14">
        <v>0.13590575816971701</v>
      </c>
      <c r="AC13" s="14">
        <v>0.13286325080794101</v>
      </c>
      <c r="AD13" s="14">
        <v>0.19774059659119</v>
      </c>
      <c r="AE13" s="14"/>
      <c r="AF13" s="14">
        <v>0.13324147694449101</v>
      </c>
      <c r="AG13" s="14">
        <v>0.105979421940767</v>
      </c>
      <c r="AH13" s="14">
        <v>0.112510499633759</v>
      </c>
      <c r="AI13" s="14">
        <v>0.142026441585518</v>
      </c>
      <c r="AJ13" s="14">
        <v>0.132468269965345</v>
      </c>
      <c r="AK13" s="14"/>
      <c r="AL13" s="14">
        <v>9.3405278415070001E-2</v>
      </c>
      <c r="AM13" s="14">
        <v>0.16035951506204399</v>
      </c>
      <c r="AN13" s="14">
        <v>0.118934417829361</v>
      </c>
      <c r="AO13" s="14">
        <v>0.12204423426988401</v>
      </c>
      <c r="AP13" s="14">
        <v>0.13363017889526799</v>
      </c>
      <c r="AQ13" s="14">
        <v>0.155015382325525</v>
      </c>
      <c r="AR13" s="14"/>
      <c r="AS13" s="14">
        <v>0.16356725624327201</v>
      </c>
      <c r="AT13" s="14">
        <v>0.14601888729986601</v>
      </c>
      <c r="AU13" s="14">
        <v>0.12616667985222499</v>
      </c>
      <c r="AV13" s="14">
        <v>9.4384343518605099E-2</v>
      </c>
      <c r="AW13" s="14">
        <v>9.9059575249222195E-2</v>
      </c>
      <c r="AX13" s="14"/>
      <c r="AY13" s="14">
        <v>0.14252793214817999</v>
      </c>
      <c r="AZ13" s="14">
        <v>0.117871461072449</v>
      </c>
      <c r="BA13" s="14">
        <v>9.9793364940198998E-2</v>
      </c>
      <c r="BB13" s="14">
        <v>0.13950749994483</v>
      </c>
      <c r="BC13" s="14">
        <v>0.19657750443746</v>
      </c>
      <c r="BD13" s="14"/>
      <c r="BE13" s="14">
        <v>0.15463958770515901</v>
      </c>
      <c r="BF13" s="14">
        <v>0.11766586338799299</v>
      </c>
      <c r="BG13" s="14">
        <v>0.13612849093443</v>
      </c>
      <c r="BH13" s="14">
        <v>0.160561016221208</v>
      </c>
      <c r="BI13" s="14">
        <v>0.213645380539362</v>
      </c>
      <c r="BJ13" s="14"/>
      <c r="BK13" s="14">
        <v>0.112305315312299</v>
      </c>
      <c r="BL13" s="14">
        <v>0.109952247533025</v>
      </c>
      <c r="BM13" s="14">
        <v>0.112112098320997</v>
      </c>
      <c r="BN13" s="14">
        <v>0.15177610653464299</v>
      </c>
      <c r="BO13" s="14">
        <v>0.187936028229788</v>
      </c>
      <c r="BP13" s="14"/>
      <c r="BQ13" s="14">
        <v>0.13555171531421101</v>
      </c>
      <c r="BR13" s="14">
        <v>0.138444372669842</v>
      </c>
      <c r="BS13" s="14"/>
      <c r="BT13" s="14">
        <v>0.13156334672730399</v>
      </c>
      <c r="BU13" s="14">
        <v>0.13944565196109099</v>
      </c>
      <c r="BV13" s="14"/>
      <c r="BW13" s="14">
        <v>0.108286562291457</v>
      </c>
      <c r="BX13" s="14">
        <v>0.14784254573502001</v>
      </c>
      <c r="BY13" s="14"/>
      <c r="BZ13" s="14">
        <v>0.152351268064358</v>
      </c>
      <c r="CA13" s="14">
        <v>0.107237915540847</v>
      </c>
      <c r="CB13" s="14">
        <v>0.13405415627473799</v>
      </c>
    </row>
    <row r="14" spans="2:80" x14ac:dyDescent="0.35">
      <c r="B14" s="15" t="s">
        <v>118</v>
      </c>
      <c r="C14" s="20">
        <v>2.2688444888635698E-2</v>
      </c>
      <c r="D14" s="20">
        <v>1.6645007632795101E-2</v>
      </c>
      <c r="E14" s="20">
        <v>2.8000555941605498E-2</v>
      </c>
      <c r="F14" s="20"/>
      <c r="G14" s="20">
        <v>2.7882901157748999E-2</v>
      </c>
      <c r="H14" s="20">
        <v>3.8346465908925001E-2</v>
      </c>
      <c r="I14" s="20">
        <v>1.6715175444067601E-2</v>
      </c>
      <c r="J14" s="20">
        <v>2.3800341288179198E-2</v>
      </c>
      <c r="K14" s="20">
        <v>2.5290883906591899E-2</v>
      </c>
      <c r="L14" s="20">
        <v>8.6800588466468803E-3</v>
      </c>
      <c r="M14" s="20"/>
      <c r="N14" s="20">
        <v>1.37142435251021E-2</v>
      </c>
      <c r="O14" s="20">
        <v>1.83237774980523E-2</v>
      </c>
      <c r="P14" s="20">
        <v>2.2732020760039801E-2</v>
      </c>
      <c r="Q14" s="20">
        <v>3.5671057836661801E-2</v>
      </c>
      <c r="R14" s="20"/>
      <c r="S14" s="20">
        <v>1.8638374024618199E-2</v>
      </c>
      <c r="T14" s="20">
        <v>3.6412234735022198E-2</v>
      </c>
      <c r="U14" s="20">
        <v>2.9804507727616301E-2</v>
      </c>
      <c r="V14" s="20">
        <v>3.0630629867843599E-2</v>
      </c>
      <c r="W14" s="20">
        <v>1.3355457299714799E-2</v>
      </c>
      <c r="X14" s="20">
        <v>1.46781947135115E-2</v>
      </c>
      <c r="Y14" s="20">
        <v>2.3256349703784901E-2</v>
      </c>
      <c r="Z14" s="20">
        <v>1.5995171478128799E-2</v>
      </c>
      <c r="AA14" s="20">
        <v>1.4371793486340999E-2</v>
      </c>
      <c r="AB14" s="20">
        <v>2.84556970025883E-2</v>
      </c>
      <c r="AC14" s="20">
        <v>1.9356278490520001E-2</v>
      </c>
      <c r="AD14" s="20">
        <v>1.1426932835369E-2</v>
      </c>
      <c r="AE14" s="20"/>
      <c r="AF14" s="20">
        <v>7.8894259551723495E-3</v>
      </c>
      <c r="AG14" s="20">
        <v>1.20423826954346E-2</v>
      </c>
      <c r="AH14" s="20">
        <v>0</v>
      </c>
      <c r="AI14" s="20">
        <v>1.8498179886738499E-2</v>
      </c>
      <c r="AJ14" s="20">
        <v>3.3612528036017199E-2</v>
      </c>
      <c r="AK14" s="20"/>
      <c r="AL14" s="20">
        <v>9.1271587178766902E-3</v>
      </c>
      <c r="AM14" s="20">
        <v>1.35395048688605E-2</v>
      </c>
      <c r="AN14" s="20">
        <v>8.9234742269592004E-3</v>
      </c>
      <c r="AO14" s="20">
        <v>1.8580649336427502E-2</v>
      </c>
      <c r="AP14" s="20">
        <v>3.0514829638222499E-2</v>
      </c>
      <c r="AQ14" s="20">
        <v>4.2870781650012298E-2</v>
      </c>
      <c r="AR14" s="20"/>
      <c r="AS14" s="20">
        <v>2.7854106428556E-2</v>
      </c>
      <c r="AT14" s="20">
        <v>2.1895239587573102E-2</v>
      </c>
      <c r="AU14" s="20">
        <v>1.8046964111389702E-2</v>
      </c>
      <c r="AV14" s="20">
        <v>1.26972509218676E-2</v>
      </c>
      <c r="AW14" s="20">
        <v>0</v>
      </c>
      <c r="AX14" s="20"/>
      <c r="AY14" s="20">
        <v>9.6946227212882392E-3</v>
      </c>
      <c r="AZ14" s="20">
        <v>9.6972109908763805E-3</v>
      </c>
      <c r="BA14" s="20">
        <v>2.42798853127522E-2</v>
      </c>
      <c r="BB14" s="20">
        <v>1.91360308281933E-2</v>
      </c>
      <c r="BC14" s="20">
        <v>5.0932964370572403E-2</v>
      </c>
      <c r="BD14" s="20"/>
      <c r="BE14" s="20">
        <v>2.4737977887257099E-2</v>
      </c>
      <c r="BF14" s="20">
        <v>1.5334945415471601E-2</v>
      </c>
      <c r="BG14" s="20">
        <v>2.69451060528401E-2</v>
      </c>
      <c r="BH14" s="20">
        <v>1.8482811194989401E-2</v>
      </c>
      <c r="BI14" s="20">
        <v>6.2701015567980703E-2</v>
      </c>
      <c r="BJ14" s="20"/>
      <c r="BK14" s="20">
        <v>2.40470585471779E-2</v>
      </c>
      <c r="BL14" s="20">
        <v>3.2075956432262701E-2</v>
      </c>
      <c r="BM14" s="20">
        <v>1.8767403736459E-2</v>
      </c>
      <c r="BN14" s="20">
        <v>1.7847342046226001E-2</v>
      </c>
      <c r="BO14" s="20">
        <v>2.2176369910931599E-2</v>
      </c>
      <c r="BP14" s="20"/>
      <c r="BQ14" s="20">
        <v>1.5709644760063202E-2</v>
      </c>
      <c r="BR14" s="20">
        <v>2.5599094442751099E-2</v>
      </c>
      <c r="BS14" s="20"/>
      <c r="BT14" s="20">
        <v>1.7052053900122301E-2</v>
      </c>
      <c r="BU14" s="20">
        <v>2.44202525589036E-2</v>
      </c>
      <c r="BV14" s="20"/>
      <c r="BW14" s="20">
        <v>1.09917362298164E-2</v>
      </c>
      <c r="BX14" s="20">
        <v>2.6779211543528698E-2</v>
      </c>
      <c r="BY14" s="20"/>
      <c r="BZ14" s="20">
        <v>1.9647107841658799E-2</v>
      </c>
      <c r="CA14" s="20">
        <v>2.86961256122386E-2</v>
      </c>
      <c r="CB14" s="20">
        <v>2.4888919850300398E-2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487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1468</v>
      </c>
      <c r="D7" s="10">
        <v>723</v>
      </c>
      <c r="E7" s="10">
        <v>740</v>
      </c>
      <c r="F7" s="10"/>
      <c r="G7" s="10">
        <v>211</v>
      </c>
      <c r="H7" s="10">
        <v>241</v>
      </c>
      <c r="I7" s="10">
        <v>252</v>
      </c>
      <c r="J7" s="10">
        <v>261</v>
      </c>
      <c r="K7" s="10">
        <v>226</v>
      </c>
      <c r="L7" s="10">
        <v>277</v>
      </c>
      <c r="M7" s="10"/>
      <c r="N7" s="10">
        <v>411</v>
      </c>
      <c r="O7" s="10">
        <v>390</v>
      </c>
      <c r="P7" s="10">
        <v>322</v>
      </c>
      <c r="Q7" s="10">
        <v>340</v>
      </c>
      <c r="R7" s="10"/>
      <c r="S7" s="10">
        <v>189</v>
      </c>
      <c r="T7" s="10">
        <v>189</v>
      </c>
      <c r="U7" s="10">
        <v>112</v>
      </c>
      <c r="V7" s="10">
        <v>124</v>
      </c>
      <c r="W7" s="10">
        <v>100</v>
      </c>
      <c r="X7" s="10">
        <v>133</v>
      </c>
      <c r="Y7" s="10">
        <v>141</v>
      </c>
      <c r="Z7" s="10">
        <v>63</v>
      </c>
      <c r="AA7" s="10">
        <v>159</v>
      </c>
      <c r="AB7" s="10">
        <v>143</v>
      </c>
      <c r="AC7" s="10">
        <v>78</v>
      </c>
      <c r="AD7" s="10">
        <v>37</v>
      </c>
      <c r="AE7" s="10"/>
      <c r="AF7" s="10">
        <v>236</v>
      </c>
      <c r="AG7" s="10">
        <v>470</v>
      </c>
      <c r="AH7" s="10">
        <v>98</v>
      </c>
      <c r="AI7" s="10">
        <v>199</v>
      </c>
      <c r="AJ7" s="10">
        <v>116</v>
      </c>
      <c r="AK7" s="10"/>
      <c r="AL7" s="10">
        <v>269</v>
      </c>
      <c r="AM7" s="10">
        <v>198</v>
      </c>
      <c r="AN7" s="10">
        <v>101</v>
      </c>
      <c r="AO7" s="10">
        <v>348</v>
      </c>
      <c r="AP7" s="10">
        <v>224</v>
      </c>
      <c r="AQ7" s="10">
        <v>151</v>
      </c>
      <c r="AR7" s="10"/>
      <c r="AS7" s="10">
        <v>331</v>
      </c>
      <c r="AT7" s="10">
        <v>350</v>
      </c>
      <c r="AU7" s="10">
        <v>364</v>
      </c>
      <c r="AV7" s="10">
        <v>183</v>
      </c>
      <c r="AW7" s="10">
        <v>28</v>
      </c>
      <c r="AX7" s="10"/>
      <c r="AY7" s="10">
        <v>347</v>
      </c>
      <c r="AZ7" s="10">
        <v>398</v>
      </c>
      <c r="BA7" s="10">
        <v>208</v>
      </c>
      <c r="BB7" s="10">
        <v>246</v>
      </c>
      <c r="BC7" s="10">
        <v>249</v>
      </c>
      <c r="BD7" s="10"/>
      <c r="BE7" s="10">
        <v>91</v>
      </c>
      <c r="BF7" s="10">
        <v>559</v>
      </c>
      <c r="BG7" s="10">
        <v>516</v>
      </c>
      <c r="BH7" s="10">
        <v>231</v>
      </c>
      <c r="BI7" s="10">
        <v>71</v>
      </c>
      <c r="BJ7" s="10"/>
      <c r="BK7" s="10">
        <v>250</v>
      </c>
      <c r="BL7" s="10">
        <v>272</v>
      </c>
      <c r="BM7" s="10">
        <v>312</v>
      </c>
      <c r="BN7" s="10">
        <v>284</v>
      </c>
      <c r="BO7" s="10">
        <v>349</v>
      </c>
      <c r="BP7" s="10"/>
      <c r="BQ7" s="10">
        <v>432</v>
      </c>
      <c r="BR7" s="10">
        <v>1036</v>
      </c>
      <c r="BS7" s="10"/>
      <c r="BT7" s="10">
        <v>354</v>
      </c>
      <c r="BU7" s="10">
        <v>1114</v>
      </c>
      <c r="BV7" s="10"/>
      <c r="BW7" s="10">
        <v>376</v>
      </c>
      <c r="BX7" s="10">
        <v>1092</v>
      </c>
      <c r="BY7" s="10"/>
      <c r="BZ7" s="10">
        <v>946</v>
      </c>
      <c r="CA7" s="10">
        <v>439</v>
      </c>
      <c r="CB7" s="10">
        <v>83</v>
      </c>
    </row>
    <row r="8" spans="2:80" ht="30" customHeight="1" x14ac:dyDescent="0.35">
      <c r="B8" s="11" t="s">
        <v>19</v>
      </c>
      <c r="C8" s="11">
        <v>1468</v>
      </c>
      <c r="D8" s="11">
        <v>717</v>
      </c>
      <c r="E8" s="11">
        <v>746</v>
      </c>
      <c r="F8" s="11"/>
      <c r="G8" s="11">
        <v>203</v>
      </c>
      <c r="H8" s="11">
        <v>242</v>
      </c>
      <c r="I8" s="11">
        <v>247</v>
      </c>
      <c r="J8" s="11">
        <v>261</v>
      </c>
      <c r="K8" s="11">
        <v>213</v>
      </c>
      <c r="L8" s="11">
        <v>303</v>
      </c>
      <c r="M8" s="11"/>
      <c r="N8" s="11">
        <v>395</v>
      </c>
      <c r="O8" s="11">
        <v>382</v>
      </c>
      <c r="P8" s="11">
        <v>326</v>
      </c>
      <c r="Q8" s="11">
        <v>360</v>
      </c>
      <c r="R8" s="11"/>
      <c r="S8" s="11">
        <v>209</v>
      </c>
      <c r="T8" s="11">
        <v>183</v>
      </c>
      <c r="U8" s="11">
        <v>117</v>
      </c>
      <c r="V8" s="11">
        <v>126</v>
      </c>
      <c r="W8" s="11">
        <v>98</v>
      </c>
      <c r="X8" s="11">
        <v>128</v>
      </c>
      <c r="Y8" s="11">
        <v>137</v>
      </c>
      <c r="Z8" s="11">
        <v>59</v>
      </c>
      <c r="AA8" s="11">
        <v>153</v>
      </c>
      <c r="AB8" s="11">
        <v>141</v>
      </c>
      <c r="AC8" s="11">
        <v>76</v>
      </c>
      <c r="AD8" s="11">
        <v>39</v>
      </c>
      <c r="AE8" s="11"/>
      <c r="AF8" s="11">
        <v>240</v>
      </c>
      <c r="AG8" s="11">
        <v>468</v>
      </c>
      <c r="AH8" s="11">
        <v>98</v>
      </c>
      <c r="AI8" s="11">
        <v>201</v>
      </c>
      <c r="AJ8" s="11">
        <v>113</v>
      </c>
      <c r="AK8" s="11"/>
      <c r="AL8" s="11">
        <v>266</v>
      </c>
      <c r="AM8" s="11">
        <v>199</v>
      </c>
      <c r="AN8" s="11">
        <v>102</v>
      </c>
      <c r="AO8" s="11">
        <v>353</v>
      </c>
      <c r="AP8" s="11">
        <v>219</v>
      </c>
      <c r="AQ8" s="11">
        <v>151</v>
      </c>
      <c r="AR8" s="11"/>
      <c r="AS8" s="11">
        <v>337</v>
      </c>
      <c r="AT8" s="11">
        <v>348</v>
      </c>
      <c r="AU8" s="11">
        <v>360</v>
      </c>
      <c r="AV8" s="11">
        <v>180</v>
      </c>
      <c r="AW8" s="11">
        <v>26</v>
      </c>
      <c r="AX8" s="11"/>
      <c r="AY8" s="11">
        <v>349</v>
      </c>
      <c r="AZ8" s="11">
        <v>396</v>
      </c>
      <c r="BA8" s="11">
        <v>209</v>
      </c>
      <c r="BB8" s="11">
        <v>242</v>
      </c>
      <c r="BC8" s="11">
        <v>251</v>
      </c>
      <c r="BD8" s="11"/>
      <c r="BE8" s="11">
        <v>90</v>
      </c>
      <c r="BF8" s="11">
        <v>560</v>
      </c>
      <c r="BG8" s="11">
        <v>516</v>
      </c>
      <c r="BH8" s="11">
        <v>231</v>
      </c>
      <c r="BI8" s="11">
        <v>71</v>
      </c>
      <c r="BJ8" s="11"/>
      <c r="BK8" s="11">
        <v>247</v>
      </c>
      <c r="BL8" s="11">
        <v>270</v>
      </c>
      <c r="BM8" s="11">
        <v>313</v>
      </c>
      <c r="BN8" s="11">
        <v>284</v>
      </c>
      <c r="BO8" s="11">
        <v>352</v>
      </c>
      <c r="BP8" s="11"/>
      <c r="BQ8" s="11">
        <v>437</v>
      </c>
      <c r="BR8" s="11">
        <v>1031</v>
      </c>
      <c r="BS8" s="11"/>
      <c r="BT8" s="11">
        <v>348</v>
      </c>
      <c r="BU8" s="11">
        <v>1119</v>
      </c>
      <c r="BV8" s="11"/>
      <c r="BW8" s="11">
        <v>370</v>
      </c>
      <c r="BX8" s="11">
        <v>1097</v>
      </c>
      <c r="BY8" s="11"/>
      <c r="BZ8" s="11">
        <v>951</v>
      </c>
      <c r="CA8" s="11">
        <v>436</v>
      </c>
      <c r="CB8" s="11">
        <v>81</v>
      </c>
    </row>
    <row r="9" spans="2:80" ht="43.5" x14ac:dyDescent="0.35">
      <c r="B9" s="15" t="s">
        <v>481</v>
      </c>
      <c r="C9" s="14">
        <v>0.21316803480864899</v>
      </c>
      <c r="D9" s="14">
        <v>0.23559725857367</v>
      </c>
      <c r="E9" s="14">
        <v>0.19169560139554201</v>
      </c>
      <c r="F9" s="14"/>
      <c r="G9" s="14">
        <v>0.226619829130773</v>
      </c>
      <c r="H9" s="14">
        <v>0.242798236235401</v>
      </c>
      <c r="I9" s="14">
        <v>0.231666897576146</v>
      </c>
      <c r="J9" s="14">
        <v>0.168866711561005</v>
      </c>
      <c r="K9" s="14">
        <v>0.21797023096642101</v>
      </c>
      <c r="L9" s="14">
        <v>0.200227355610512</v>
      </c>
      <c r="M9" s="14"/>
      <c r="N9" s="14">
        <v>0.218872498771886</v>
      </c>
      <c r="O9" s="14">
        <v>0.222319345889508</v>
      </c>
      <c r="P9" s="14">
        <v>0.23900967210075799</v>
      </c>
      <c r="Q9" s="14">
        <v>0.17349380758786301</v>
      </c>
      <c r="R9" s="14"/>
      <c r="S9" s="14">
        <v>0.243158571239452</v>
      </c>
      <c r="T9" s="14">
        <v>0.196226753686814</v>
      </c>
      <c r="U9" s="14">
        <v>0.20927247400204599</v>
      </c>
      <c r="V9" s="14">
        <v>0.16856860424833001</v>
      </c>
      <c r="W9" s="14">
        <v>0.29912916536520101</v>
      </c>
      <c r="X9" s="14">
        <v>0.189802951866819</v>
      </c>
      <c r="Y9" s="14">
        <v>0.15524037939322599</v>
      </c>
      <c r="Z9" s="14">
        <v>0.19860217174036399</v>
      </c>
      <c r="AA9" s="14">
        <v>0.25864970606092602</v>
      </c>
      <c r="AB9" s="14">
        <v>0.23062924519033001</v>
      </c>
      <c r="AC9" s="14">
        <v>0.24083877251445601</v>
      </c>
      <c r="AD9" s="14">
        <v>7.85024570957122E-2</v>
      </c>
      <c r="AE9" s="14"/>
      <c r="AF9" s="14">
        <v>0.23358258744416299</v>
      </c>
      <c r="AG9" s="14">
        <v>0.20178597977298601</v>
      </c>
      <c r="AH9" s="14">
        <v>0.28613629575948102</v>
      </c>
      <c r="AI9" s="14">
        <v>0.22766327587323101</v>
      </c>
      <c r="AJ9" s="14">
        <v>0.24495026799974801</v>
      </c>
      <c r="AK9" s="14"/>
      <c r="AL9" s="14">
        <v>0.184151798802457</v>
      </c>
      <c r="AM9" s="14">
        <v>0.21279086917734899</v>
      </c>
      <c r="AN9" s="14">
        <v>0.32225794010631698</v>
      </c>
      <c r="AO9" s="14">
        <v>0.23256446047134799</v>
      </c>
      <c r="AP9" s="14">
        <v>0.23123541035005901</v>
      </c>
      <c r="AQ9" s="14">
        <v>0.13469961723097101</v>
      </c>
      <c r="AR9" s="14"/>
      <c r="AS9" s="14">
        <v>0.231716607695688</v>
      </c>
      <c r="AT9" s="14">
        <v>0.19276903344854701</v>
      </c>
      <c r="AU9" s="14">
        <v>0.19809425105728201</v>
      </c>
      <c r="AV9" s="14">
        <v>0.23590804983486799</v>
      </c>
      <c r="AW9" s="14">
        <v>0.31986885350209199</v>
      </c>
      <c r="AX9" s="14"/>
      <c r="AY9" s="14">
        <v>0.21120300026324601</v>
      </c>
      <c r="AZ9" s="14">
        <v>0.20754759357519501</v>
      </c>
      <c r="BA9" s="14">
        <v>0.172610052434643</v>
      </c>
      <c r="BB9" s="14">
        <v>0.21885312413397101</v>
      </c>
      <c r="BC9" s="14">
        <v>0.26545400632953398</v>
      </c>
      <c r="BD9" s="14"/>
      <c r="BE9" s="14">
        <v>0.25034824990387999</v>
      </c>
      <c r="BF9" s="14">
        <v>0.20357871975557101</v>
      </c>
      <c r="BG9" s="14">
        <v>0.20570995892000599</v>
      </c>
      <c r="BH9" s="14">
        <v>0.21587124637917399</v>
      </c>
      <c r="BI9" s="14">
        <v>0.28760428517418102</v>
      </c>
      <c r="BJ9" s="14"/>
      <c r="BK9" s="14">
        <v>0.18721135674096301</v>
      </c>
      <c r="BL9" s="14">
        <v>0.18900483214809199</v>
      </c>
      <c r="BM9" s="14">
        <v>0.192624658779223</v>
      </c>
      <c r="BN9" s="14">
        <v>0.21335340481902801</v>
      </c>
      <c r="BO9" s="14">
        <v>0.26853489569717898</v>
      </c>
      <c r="BP9" s="14"/>
      <c r="BQ9" s="14">
        <v>0.23579453167289099</v>
      </c>
      <c r="BR9" s="14">
        <v>0.20358886107417801</v>
      </c>
      <c r="BS9" s="14"/>
      <c r="BT9" s="14">
        <v>0.225905925886593</v>
      </c>
      <c r="BU9" s="14">
        <v>0.209207899738731</v>
      </c>
      <c r="BV9" s="14"/>
      <c r="BW9" s="14">
        <v>0.196078295528888</v>
      </c>
      <c r="BX9" s="14">
        <v>0.21893219814666401</v>
      </c>
      <c r="BY9" s="14"/>
      <c r="BZ9" s="14">
        <v>0.22677735102681601</v>
      </c>
      <c r="CA9" s="14">
        <v>0.19843402239455299</v>
      </c>
      <c r="CB9" s="14">
        <v>0.132763192223497</v>
      </c>
    </row>
    <row r="10" spans="2:80" ht="58" x14ac:dyDescent="0.35">
      <c r="B10" s="15" t="s">
        <v>482</v>
      </c>
      <c r="C10" s="14">
        <v>0.47052046166324002</v>
      </c>
      <c r="D10" s="14">
        <v>0.44973729324059702</v>
      </c>
      <c r="E10" s="14">
        <v>0.49082290559388603</v>
      </c>
      <c r="F10" s="14"/>
      <c r="G10" s="14">
        <v>0.50715127490784795</v>
      </c>
      <c r="H10" s="14">
        <v>0.42555454716343499</v>
      </c>
      <c r="I10" s="14">
        <v>0.448271399807668</v>
      </c>
      <c r="J10" s="14">
        <v>0.48577298409574399</v>
      </c>
      <c r="K10" s="14">
        <v>0.457438900272161</v>
      </c>
      <c r="L10" s="14">
        <v>0.49600590376185</v>
      </c>
      <c r="M10" s="14"/>
      <c r="N10" s="14">
        <v>0.45061033112540599</v>
      </c>
      <c r="O10" s="14">
        <v>0.48980903259778402</v>
      </c>
      <c r="P10" s="14">
        <v>0.48425120627117202</v>
      </c>
      <c r="Q10" s="14">
        <v>0.45794307813651203</v>
      </c>
      <c r="R10" s="14"/>
      <c r="S10" s="14">
        <v>0.45816791267228302</v>
      </c>
      <c r="T10" s="14">
        <v>0.50329404477780904</v>
      </c>
      <c r="U10" s="14">
        <v>0.50480590526602498</v>
      </c>
      <c r="V10" s="14">
        <v>0.54154733105230302</v>
      </c>
      <c r="W10" s="14">
        <v>0.42326363394212302</v>
      </c>
      <c r="X10" s="14">
        <v>0.47489909943195102</v>
      </c>
      <c r="Y10" s="14">
        <v>0.49614112101240099</v>
      </c>
      <c r="Z10" s="14">
        <v>0.37013813127726197</v>
      </c>
      <c r="AA10" s="14">
        <v>0.414955633399339</v>
      </c>
      <c r="AB10" s="14">
        <v>0.51369716617449301</v>
      </c>
      <c r="AC10" s="14">
        <v>0.38801820747130999</v>
      </c>
      <c r="AD10" s="14">
        <v>0.44078374702817003</v>
      </c>
      <c r="AE10" s="14"/>
      <c r="AF10" s="14">
        <v>0.48029034848072399</v>
      </c>
      <c r="AG10" s="14">
        <v>0.50117649477278703</v>
      </c>
      <c r="AH10" s="14">
        <v>0.45880252870284399</v>
      </c>
      <c r="AI10" s="14">
        <v>0.46101278520125699</v>
      </c>
      <c r="AJ10" s="14">
        <v>0.45458498751161602</v>
      </c>
      <c r="AK10" s="14"/>
      <c r="AL10" s="14">
        <v>0.49351684224585102</v>
      </c>
      <c r="AM10" s="14">
        <v>0.50823430344223797</v>
      </c>
      <c r="AN10" s="14">
        <v>0.409992468340732</v>
      </c>
      <c r="AO10" s="14">
        <v>0.494878578017582</v>
      </c>
      <c r="AP10" s="14">
        <v>0.43526501982775501</v>
      </c>
      <c r="AQ10" s="14">
        <v>0.51050348981324001</v>
      </c>
      <c r="AR10" s="14"/>
      <c r="AS10" s="14">
        <v>0.45780733854933098</v>
      </c>
      <c r="AT10" s="14">
        <v>0.46746881089688502</v>
      </c>
      <c r="AU10" s="14">
        <v>0.47370717183350097</v>
      </c>
      <c r="AV10" s="14">
        <v>0.44698292254118699</v>
      </c>
      <c r="AW10" s="14">
        <v>0.38957903274338701</v>
      </c>
      <c r="AX10" s="14"/>
      <c r="AY10" s="14">
        <v>0.467039798037019</v>
      </c>
      <c r="AZ10" s="14">
        <v>0.52034837085687202</v>
      </c>
      <c r="BA10" s="14">
        <v>0.50427837797076802</v>
      </c>
      <c r="BB10" s="14">
        <v>0.46987191878120499</v>
      </c>
      <c r="BC10" s="14">
        <v>0.37522831367991799</v>
      </c>
      <c r="BD10" s="14"/>
      <c r="BE10" s="14">
        <v>0.40380987180309902</v>
      </c>
      <c r="BF10" s="14">
        <v>0.50327805334512998</v>
      </c>
      <c r="BG10" s="14">
        <v>0.48813133725038399</v>
      </c>
      <c r="BH10" s="14">
        <v>0.43325370919122003</v>
      </c>
      <c r="BI10" s="14">
        <v>0.28881072511996297</v>
      </c>
      <c r="BJ10" s="14"/>
      <c r="BK10" s="14">
        <v>0.54537927537999598</v>
      </c>
      <c r="BL10" s="14">
        <v>0.439900716015378</v>
      </c>
      <c r="BM10" s="14">
        <v>0.50562613508166898</v>
      </c>
      <c r="BN10" s="14">
        <v>0.48288053838780598</v>
      </c>
      <c r="BO10" s="14">
        <v>0.40142416577473999</v>
      </c>
      <c r="BP10" s="14"/>
      <c r="BQ10" s="14">
        <v>0.49083717114172298</v>
      </c>
      <c r="BR10" s="14">
        <v>0.46191916156031898</v>
      </c>
      <c r="BS10" s="14"/>
      <c r="BT10" s="14">
        <v>0.43871473807953998</v>
      </c>
      <c r="BU10" s="14">
        <v>0.48040867319034503</v>
      </c>
      <c r="BV10" s="14"/>
      <c r="BW10" s="14">
        <v>0.48699960057906999</v>
      </c>
      <c r="BX10" s="14">
        <v>0.46496224647775902</v>
      </c>
      <c r="BY10" s="14"/>
      <c r="BZ10" s="14">
        <v>0.45971765751245303</v>
      </c>
      <c r="CA10" s="14">
        <v>0.49613842869479202</v>
      </c>
      <c r="CB10" s="14">
        <v>0.45939250960077499</v>
      </c>
    </row>
    <row r="11" spans="2:80" ht="43.5" x14ac:dyDescent="0.35">
      <c r="B11" s="15" t="s">
        <v>483</v>
      </c>
      <c r="C11" s="14">
        <v>0.21462568662065601</v>
      </c>
      <c r="D11" s="14">
        <v>0.233995075141226</v>
      </c>
      <c r="E11" s="14">
        <v>0.19745240294472</v>
      </c>
      <c r="F11" s="14"/>
      <c r="G11" s="14">
        <v>0.18636330201677401</v>
      </c>
      <c r="H11" s="14">
        <v>0.19672095332011699</v>
      </c>
      <c r="I11" s="14">
        <v>0.191346288791505</v>
      </c>
      <c r="J11" s="14">
        <v>0.22314919492351901</v>
      </c>
      <c r="K11" s="14">
        <v>0.24352494303897601</v>
      </c>
      <c r="L11" s="14">
        <v>0.239216360683388</v>
      </c>
      <c r="M11" s="14"/>
      <c r="N11" s="14">
        <v>0.24188709940042499</v>
      </c>
      <c r="O11" s="14">
        <v>0.19673389675609201</v>
      </c>
      <c r="P11" s="14">
        <v>0.16990163355433699</v>
      </c>
      <c r="Q11" s="14">
        <v>0.24704167397558299</v>
      </c>
      <c r="R11" s="14"/>
      <c r="S11" s="14">
        <v>0.19135506133722499</v>
      </c>
      <c r="T11" s="14">
        <v>0.18550959809758399</v>
      </c>
      <c r="U11" s="14">
        <v>0.15847565653155399</v>
      </c>
      <c r="V11" s="14">
        <v>0.20161465310893101</v>
      </c>
      <c r="W11" s="14">
        <v>0.19728948116282</v>
      </c>
      <c r="X11" s="14">
        <v>0.232061273310221</v>
      </c>
      <c r="Y11" s="14">
        <v>0.23237901987593301</v>
      </c>
      <c r="Z11" s="14">
        <v>0.34891922578919399</v>
      </c>
      <c r="AA11" s="14">
        <v>0.239885286524716</v>
      </c>
      <c r="AB11" s="14">
        <v>0.183701100492458</v>
      </c>
      <c r="AC11" s="14">
        <v>0.26640717489739002</v>
      </c>
      <c r="AD11" s="14">
        <v>0.31795991959251502</v>
      </c>
      <c r="AE11" s="14"/>
      <c r="AF11" s="14">
        <v>0.18363821092624799</v>
      </c>
      <c r="AG11" s="14">
        <v>0.216782498050301</v>
      </c>
      <c r="AH11" s="14">
        <v>0.18673978393676799</v>
      </c>
      <c r="AI11" s="14">
        <v>0.245892495154904</v>
      </c>
      <c r="AJ11" s="14">
        <v>0.22186900275709201</v>
      </c>
      <c r="AK11" s="14"/>
      <c r="AL11" s="14">
        <v>0.22108991795100899</v>
      </c>
      <c r="AM11" s="14">
        <v>0.187288365292026</v>
      </c>
      <c r="AN11" s="14">
        <v>0.21087615303218299</v>
      </c>
      <c r="AO11" s="14">
        <v>0.21508103815278601</v>
      </c>
      <c r="AP11" s="14">
        <v>0.25720076592262497</v>
      </c>
      <c r="AQ11" s="14">
        <v>0.15132005477131399</v>
      </c>
      <c r="AR11" s="14"/>
      <c r="AS11" s="14">
        <v>0.20598481227550999</v>
      </c>
      <c r="AT11" s="14">
        <v>0.21059239544026501</v>
      </c>
      <c r="AU11" s="14">
        <v>0.250120016273918</v>
      </c>
      <c r="AV11" s="14">
        <v>0.20460036573369</v>
      </c>
      <c r="AW11" s="14">
        <v>0.22041675082943499</v>
      </c>
      <c r="AX11" s="14"/>
      <c r="AY11" s="14">
        <v>0.239838335952551</v>
      </c>
      <c r="AZ11" s="14">
        <v>0.195660946781444</v>
      </c>
      <c r="BA11" s="14">
        <v>0.22526324777937601</v>
      </c>
      <c r="BB11" s="14">
        <v>0.23227987179248299</v>
      </c>
      <c r="BC11" s="14">
        <v>0.19619642456996</v>
      </c>
      <c r="BD11" s="14"/>
      <c r="BE11" s="14">
        <v>0.16320479002482599</v>
      </c>
      <c r="BF11" s="14">
        <v>0.21326965594290101</v>
      </c>
      <c r="BG11" s="14">
        <v>0.23212355774773299</v>
      </c>
      <c r="BH11" s="14">
        <v>0.191561460751247</v>
      </c>
      <c r="BI11" s="14">
        <v>0.238004701236226</v>
      </c>
      <c r="BJ11" s="14"/>
      <c r="BK11" s="14">
        <v>0.18096523340176399</v>
      </c>
      <c r="BL11" s="14">
        <v>0.200358813538801</v>
      </c>
      <c r="BM11" s="14">
        <v>0.21362330684904901</v>
      </c>
      <c r="BN11" s="14">
        <v>0.22607144519182801</v>
      </c>
      <c r="BO11" s="14">
        <v>0.23881786578287301</v>
      </c>
      <c r="BP11" s="14"/>
      <c r="BQ11" s="14">
        <v>0.208210611828513</v>
      </c>
      <c r="BR11" s="14">
        <v>0.21734157836131199</v>
      </c>
      <c r="BS11" s="14"/>
      <c r="BT11" s="14">
        <v>0.24829624388410901</v>
      </c>
      <c r="BU11" s="14">
        <v>0.20415770932152799</v>
      </c>
      <c r="BV11" s="14"/>
      <c r="BW11" s="14">
        <v>0.233033072393177</v>
      </c>
      <c r="BX11" s="14">
        <v>0.20841709698205799</v>
      </c>
      <c r="BY11" s="14"/>
      <c r="BZ11" s="14">
        <v>0.22743381401728499</v>
      </c>
      <c r="CA11" s="14">
        <v>0.184513707843282</v>
      </c>
      <c r="CB11" s="14">
        <v>0.226411802777156</v>
      </c>
    </row>
    <row r="12" spans="2:80" x14ac:dyDescent="0.35">
      <c r="B12" s="15" t="s">
        <v>167</v>
      </c>
      <c r="C12" s="20">
        <v>0.101685816907454</v>
      </c>
      <c r="D12" s="20">
        <v>8.0670373044507304E-2</v>
      </c>
      <c r="E12" s="20">
        <v>0.120029090065852</v>
      </c>
      <c r="F12" s="20"/>
      <c r="G12" s="20">
        <v>7.9865593944605004E-2</v>
      </c>
      <c r="H12" s="20">
        <v>0.13492626328104701</v>
      </c>
      <c r="I12" s="20">
        <v>0.12871541382468099</v>
      </c>
      <c r="J12" s="20">
        <v>0.122211109419731</v>
      </c>
      <c r="K12" s="20">
        <v>8.1065925722442297E-2</v>
      </c>
      <c r="L12" s="20">
        <v>6.4550379944250003E-2</v>
      </c>
      <c r="M12" s="20"/>
      <c r="N12" s="20">
        <v>8.8630070702282598E-2</v>
      </c>
      <c r="O12" s="20">
        <v>9.1137724756616204E-2</v>
      </c>
      <c r="P12" s="20">
        <v>0.106837488073734</v>
      </c>
      <c r="Q12" s="20">
        <v>0.121521440300042</v>
      </c>
      <c r="R12" s="20"/>
      <c r="S12" s="20">
        <v>0.10731845475104</v>
      </c>
      <c r="T12" s="20">
        <v>0.114969603437792</v>
      </c>
      <c r="U12" s="20">
        <v>0.12744596420037499</v>
      </c>
      <c r="V12" s="20">
        <v>8.8269411590435498E-2</v>
      </c>
      <c r="W12" s="20">
        <v>8.0317719529855294E-2</v>
      </c>
      <c r="X12" s="20">
        <v>0.103236675391008</v>
      </c>
      <c r="Y12" s="20">
        <v>0.116239479718439</v>
      </c>
      <c r="Z12" s="20">
        <v>8.2340471193179901E-2</v>
      </c>
      <c r="AA12" s="20">
        <v>8.6509374015018001E-2</v>
      </c>
      <c r="AB12" s="20">
        <v>7.1972488142719296E-2</v>
      </c>
      <c r="AC12" s="20">
        <v>0.104735845116844</v>
      </c>
      <c r="AD12" s="20">
        <v>0.16275387628360199</v>
      </c>
      <c r="AE12" s="20"/>
      <c r="AF12" s="20">
        <v>0.10248885314886499</v>
      </c>
      <c r="AG12" s="20">
        <v>8.02550274039254E-2</v>
      </c>
      <c r="AH12" s="20">
        <v>6.8321391600907E-2</v>
      </c>
      <c r="AI12" s="20">
        <v>6.54314437706075E-2</v>
      </c>
      <c r="AJ12" s="20">
        <v>7.8595741731543198E-2</v>
      </c>
      <c r="AK12" s="20"/>
      <c r="AL12" s="20">
        <v>0.101241441000683</v>
      </c>
      <c r="AM12" s="20">
        <v>9.1686462088387405E-2</v>
      </c>
      <c r="AN12" s="20">
        <v>5.6873438520767802E-2</v>
      </c>
      <c r="AO12" s="20">
        <v>5.7475923358283797E-2</v>
      </c>
      <c r="AP12" s="20">
        <v>7.6298803899560702E-2</v>
      </c>
      <c r="AQ12" s="20">
        <v>0.20347683818447501</v>
      </c>
      <c r="AR12" s="20"/>
      <c r="AS12" s="20">
        <v>0.104491241479471</v>
      </c>
      <c r="AT12" s="20">
        <v>0.12916976021430401</v>
      </c>
      <c r="AU12" s="20">
        <v>7.8078560835299099E-2</v>
      </c>
      <c r="AV12" s="20">
        <v>0.112508661890255</v>
      </c>
      <c r="AW12" s="20">
        <v>7.0135362925085501E-2</v>
      </c>
      <c r="AX12" s="20"/>
      <c r="AY12" s="20">
        <v>8.1918865747184905E-2</v>
      </c>
      <c r="AZ12" s="20">
        <v>7.6443088786488894E-2</v>
      </c>
      <c r="BA12" s="20">
        <v>9.7848321815213496E-2</v>
      </c>
      <c r="BB12" s="20">
        <v>7.8995085292340506E-2</v>
      </c>
      <c r="BC12" s="20">
        <v>0.163121255420588</v>
      </c>
      <c r="BD12" s="20"/>
      <c r="BE12" s="20">
        <v>0.182637088268194</v>
      </c>
      <c r="BF12" s="20">
        <v>7.9873570956399007E-2</v>
      </c>
      <c r="BG12" s="20">
        <v>7.4035146081876599E-2</v>
      </c>
      <c r="BH12" s="20">
        <v>0.15931358367835899</v>
      </c>
      <c r="BI12" s="20">
        <v>0.18558028846962901</v>
      </c>
      <c r="BJ12" s="20"/>
      <c r="BK12" s="20">
        <v>8.6444134477276099E-2</v>
      </c>
      <c r="BL12" s="20">
        <v>0.17073563829773</v>
      </c>
      <c r="BM12" s="20">
        <v>8.8125899290059401E-2</v>
      </c>
      <c r="BN12" s="20">
        <v>7.7694611601338101E-2</v>
      </c>
      <c r="BO12" s="20">
        <v>9.1223072745207495E-2</v>
      </c>
      <c r="BP12" s="20"/>
      <c r="BQ12" s="20">
        <v>6.5157685356873399E-2</v>
      </c>
      <c r="BR12" s="20">
        <v>0.117150399004192</v>
      </c>
      <c r="BS12" s="20"/>
      <c r="BT12" s="20">
        <v>8.7083092149757305E-2</v>
      </c>
      <c r="BU12" s="20">
        <v>0.106225717749396</v>
      </c>
      <c r="BV12" s="20"/>
      <c r="BW12" s="20">
        <v>8.3889031498865396E-2</v>
      </c>
      <c r="BX12" s="20">
        <v>0.107688458393518</v>
      </c>
      <c r="BY12" s="20"/>
      <c r="BZ12" s="20">
        <v>8.6071177443446098E-2</v>
      </c>
      <c r="CA12" s="20">
        <v>0.120913841067374</v>
      </c>
      <c r="CB12" s="20">
        <v>0.18143249539857201</v>
      </c>
    </row>
    <row r="13" spans="2:80" x14ac:dyDescent="0.35">
      <c r="B13" s="16" t="s">
        <v>485</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488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1468</v>
      </c>
      <c r="D7" s="10">
        <v>723</v>
      </c>
      <c r="E7" s="10">
        <v>740</v>
      </c>
      <c r="F7" s="10"/>
      <c r="G7" s="10">
        <v>211</v>
      </c>
      <c r="H7" s="10">
        <v>241</v>
      </c>
      <c r="I7" s="10">
        <v>252</v>
      </c>
      <c r="J7" s="10">
        <v>261</v>
      </c>
      <c r="K7" s="10">
        <v>226</v>
      </c>
      <c r="L7" s="10">
        <v>277</v>
      </c>
      <c r="M7" s="10"/>
      <c r="N7" s="10">
        <v>411</v>
      </c>
      <c r="O7" s="10">
        <v>390</v>
      </c>
      <c r="P7" s="10">
        <v>322</v>
      </c>
      <c r="Q7" s="10">
        <v>340</v>
      </c>
      <c r="R7" s="10"/>
      <c r="S7" s="10">
        <v>189</v>
      </c>
      <c r="T7" s="10">
        <v>189</v>
      </c>
      <c r="U7" s="10">
        <v>112</v>
      </c>
      <c r="V7" s="10">
        <v>124</v>
      </c>
      <c r="W7" s="10">
        <v>100</v>
      </c>
      <c r="X7" s="10">
        <v>133</v>
      </c>
      <c r="Y7" s="10">
        <v>141</v>
      </c>
      <c r="Z7" s="10">
        <v>63</v>
      </c>
      <c r="AA7" s="10">
        <v>159</v>
      </c>
      <c r="AB7" s="10">
        <v>143</v>
      </c>
      <c r="AC7" s="10">
        <v>78</v>
      </c>
      <c r="AD7" s="10">
        <v>37</v>
      </c>
      <c r="AE7" s="10"/>
      <c r="AF7" s="10">
        <v>236</v>
      </c>
      <c r="AG7" s="10">
        <v>470</v>
      </c>
      <c r="AH7" s="10">
        <v>98</v>
      </c>
      <c r="AI7" s="10">
        <v>199</v>
      </c>
      <c r="AJ7" s="10">
        <v>116</v>
      </c>
      <c r="AK7" s="10"/>
      <c r="AL7" s="10">
        <v>269</v>
      </c>
      <c r="AM7" s="10">
        <v>198</v>
      </c>
      <c r="AN7" s="10">
        <v>101</v>
      </c>
      <c r="AO7" s="10">
        <v>348</v>
      </c>
      <c r="AP7" s="10">
        <v>224</v>
      </c>
      <c r="AQ7" s="10">
        <v>151</v>
      </c>
      <c r="AR7" s="10"/>
      <c r="AS7" s="10">
        <v>331</v>
      </c>
      <c r="AT7" s="10">
        <v>350</v>
      </c>
      <c r="AU7" s="10">
        <v>364</v>
      </c>
      <c r="AV7" s="10">
        <v>183</v>
      </c>
      <c r="AW7" s="10">
        <v>28</v>
      </c>
      <c r="AX7" s="10"/>
      <c r="AY7" s="10">
        <v>347</v>
      </c>
      <c r="AZ7" s="10">
        <v>398</v>
      </c>
      <c r="BA7" s="10">
        <v>208</v>
      </c>
      <c r="BB7" s="10">
        <v>246</v>
      </c>
      <c r="BC7" s="10">
        <v>249</v>
      </c>
      <c r="BD7" s="10"/>
      <c r="BE7" s="10">
        <v>91</v>
      </c>
      <c r="BF7" s="10">
        <v>559</v>
      </c>
      <c r="BG7" s="10">
        <v>516</v>
      </c>
      <c r="BH7" s="10">
        <v>231</v>
      </c>
      <c r="BI7" s="10">
        <v>71</v>
      </c>
      <c r="BJ7" s="10"/>
      <c r="BK7" s="10">
        <v>250</v>
      </c>
      <c r="BL7" s="10">
        <v>272</v>
      </c>
      <c r="BM7" s="10">
        <v>312</v>
      </c>
      <c r="BN7" s="10">
        <v>284</v>
      </c>
      <c r="BO7" s="10">
        <v>349</v>
      </c>
      <c r="BP7" s="10"/>
      <c r="BQ7" s="10">
        <v>432</v>
      </c>
      <c r="BR7" s="10">
        <v>1036</v>
      </c>
      <c r="BS7" s="10"/>
      <c r="BT7" s="10">
        <v>354</v>
      </c>
      <c r="BU7" s="10">
        <v>1114</v>
      </c>
      <c r="BV7" s="10"/>
      <c r="BW7" s="10">
        <v>376</v>
      </c>
      <c r="BX7" s="10">
        <v>1092</v>
      </c>
      <c r="BY7" s="10"/>
      <c r="BZ7" s="10">
        <v>946</v>
      </c>
      <c r="CA7" s="10">
        <v>439</v>
      </c>
      <c r="CB7" s="10">
        <v>83</v>
      </c>
    </row>
    <row r="8" spans="2:80" ht="30" customHeight="1" x14ac:dyDescent="0.35">
      <c r="B8" s="11" t="s">
        <v>19</v>
      </c>
      <c r="C8" s="11">
        <v>1468</v>
      </c>
      <c r="D8" s="11">
        <v>717</v>
      </c>
      <c r="E8" s="11">
        <v>746</v>
      </c>
      <c r="F8" s="11"/>
      <c r="G8" s="11">
        <v>203</v>
      </c>
      <c r="H8" s="11">
        <v>242</v>
      </c>
      <c r="I8" s="11">
        <v>247</v>
      </c>
      <c r="J8" s="11">
        <v>261</v>
      </c>
      <c r="K8" s="11">
        <v>213</v>
      </c>
      <c r="L8" s="11">
        <v>303</v>
      </c>
      <c r="M8" s="11"/>
      <c r="N8" s="11">
        <v>395</v>
      </c>
      <c r="O8" s="11">
        <v>382</v>
      </c>
      <c r="P8" s="11">
        <v>326</v>
      </c>
      <c r="Q8" s="11">
        <v>360</v>
      </c>
      <c r="R8" s="11"/>
      <c r="S8" s="11">
        <v>209</v>
      </c>
      <c r="T8" s="11">
        <v>183</v>
      </c>
      <c r="U8" s="11">
        <v>117</v>
      </c>
      <c r="V8" s="11">
        <v>126</v>
      </c>
      <c r="W8" s="11">
        <v>98</v>
      </c>
      <c r="X8" s="11">
        <v>128</v>
      </c>
      <c r="Y8" s="11">
        <v>137</v>
      </c>
      <c r="Z8" s="11">
        <v>59</v>
      </c>
      <c r="AA8" s="11">
        <v>153</v>
      </c>
      <c r="AB8" s="11">
        <v>141</v>
      </c>
      <c r="AC8" s="11">
        <v>76</v>
      </c>
      <c r="AD8" s="11">
        <v>39</v>
      </c>
      <c r="AE8" s="11"/>
      <c r="AF8" s="11">
        <v>240</v>
      </c>
      <c r="AG8" s="11">
        <v>468</v>
      </c>
      <c r="AH8" s="11">
        <v>98</v>
      </c>
      <c r="AI8" s="11">
        <v>201</v>
      </c>
      <c r="AJ8" s="11">
        <v>113</v>
      </c>
      <c r="AK8" s="11"/>
      <c r="AL8" s="11">
        <v>266</v>
      </c>
      <c r="AM8" s="11">
        <v>199</v>
      </c>
      <c r="AN8" s="11">
        <v>102</v>
      </c>
      <c r="AO8" s="11">
        <v>353</v>
      </c>
      <c r="AP8" s="11">
        <v>219</v>
      </c>
      <c r="AQ8" s="11">
        <v>151</v>
      </c>
      <c r="AR8" s="11"/>
      <c r="AS8" s="11">
        <v>337</v>
      </c>
      <c r="AT8" s="11">
        <v>348</v>
      </c>
      <c r="AU8" s="11">
        <v>360</v>
      </c>
      <c r="AV8" s="11">
        <v>180</v>
      </c>
      <c r="AW8" s="11">
        <v>26</v>
      </c>
      <c r="AX8" s="11"/>
      <c r="AY8" s="11">
        <v>349</v>
      </c>
      <c r="AZ8" s="11">
        <v>396</v>
      </c>
      <c r="BA8" s="11">
        <v>209</v>
      </c>
      <c r="BB8" s="11">
        <v>242</v>
      </c>
      <c r="BC8" s="11">
        <v>251</v>
      </c>
      <c r="BD8" s="11"/>
      <c r="BE8" s="11">
        <v>90</v>
      </c>
      <c r="BF8" s="11">
        <v>560</v>
      </c>
      <c r="BG8" s="11">
        <v>516</v>
      </c>
      <c r="BH8" s="11">
        <v>231</v>
      </c>
      <c r="BI8" s="11">
        <v>71</v>
      </c>
      <c r="BJ8" s="11"/>
      <c r="BK8" s="11">
        <v>247</v>
      </c>
      <c r="BL8" s="11">
        <v>270</v>
      </c>
      <c r="BM8" s="11">
        <v>313</v>
      </c>
      <c r="BN8" s="11">
        <v>284</v>
      </c>
      <c r="BO8" s="11">
        <v>352</v>
      </c>
      <c r="BP8" s="11"/>
      <c r="BQ8" s="11">
        <v>437</v>
      </c>
      <c r="BR8" s="11">
        <v>1031</v>
      </c>
      <c r="BS8" s="11"/>
      <c r="BT8" s="11">
        <v>348</v>
      </c>
      <c r="BU8" s="11">
        <v>1119</v>
      </c>
      <c r="BV8" s="11"/>
      <c r="BW8" s="11">
        <v>370</v>
      </c>
      <c r="BX8" s="11">
        <v>1097</v>
      </c>
      <c r="BY8" s="11"/>
      <c r="BZ8" s="11">
        <v>951</v>
      </c>
      <c r="CA8" s="11">
        <v>436</v>
      </c>
      <c r="CB8" s="11">
        <v>81</v>
      </c>
    </row>
    <row r="9" spans="2:80" ht="43.5" x14ac:dyDescent="0.35">
      <c r="B9" s="15" t="s">
        <v>481</v>
      </c>
      <c r="C9" s="14">
        <v>0.19944742559352399</v>
      </c>
      <c r="D9" s="14">
        <v>0.24025663230229199</v>
      </c>
      <c r="E9" s="14">
        <v>0.16019837690209501</v>
      </c>
      <c r="F9" s="14"/>
      <c r="G9" s="14">
        <v>0.237214805223283</v>
      </c>
      <c r="H9" s="14">
        <v>0.24722125277410201</v>
      </c>
      <c r="I9" s="14">
        <v>0.19641697127722799</v>
      </c>
      <c r="J9" s="14">
        <v>0.194042237810053</v>
      </c>
      <c r="K9" s="14">
        <v>0.204403802829246</v>
      </c>
      <c r="L9" s="14">
        <v>0.13958704628812299</v>
      </c>
      <c r="M9" s="14"/>
      <c r="N9" s="14">
        <v>0.21208468710421</v>
      </c>
      <c r="O9" s="14">
        <v>0.18185596433715401</v>
      </c>
      <c r="P9" s="14">
        <v>0.20775362939975001</v>
      </c>
      <c r="Q9" s="14">
        <v>0.19652898712869199</v>
      </c>
      <c r="R9" s="14"/>
      <c r="S9" s="14">
        <v>0.192644422278336</v>
      </c>
      <c r="T9" s="14">
        <v>0.239066765045826</v>
      </c>
      <c r="U9" s="14">
        <v>0.187783932798153</v>
      </c>
      <c r="V9" s="14">
        <v>0.207521993752494</v>
      </c>
      <c r="W9" s="14">
        <v>0.180564982631014</v>
      </c>
      <c r="X9" s="14">
        <v>0.19014918573264</v>
      </c>
      <c r="Y9" s="14">
        <v>0.161885084833544</v>
      </c>
      <c r="Z9" s="14">
        <v>0.23259936527531599</v>
      </c>
      <c r="AA9" s="14">
        <v>0.201249684876107</v>
      </c>
      <c r="AB9" s="14">
        <v>0.222892164918434</v>
      </c>
      <c r="AC9" s="14">
        <v>0.196889634902288</v>
      </c>
      <c r="AD9" s="14">
        <v>0.132233376401164</v>
      </c>
      <c r="AE9" s="14"/>
      <c r="AF9" s="14">
        <v>0.16907651766315299</v>
      </c>
      <c r="AG9" s="14">
        <v>0.214141103856786</v>
      </c>
      <c r="AH9" s="14">
        <v>0.178217788188994</v>
      </c>
      <c r="AI9" s="14">
        <v>0.18227046013015499</v>
      </c>
      <c r="AJ9" s="14">
        <v>0.28914766090892002</v>
      </c>
      <c r="AK9" s="14"/>
      <c r="AL9" s="14">
        <v>0.20949933739927601</v>
      </c>
      <c r="AM9" s="14">
        <v>0.16976884757850799</v>
      </c>
      <c r="AN9" s="14">
        <v>0.204289948197135</v>
      </c>
      <c r="AO9" s="14">
        <v>0.18604103652531701</v>
      </c>
      <c r="AP9" s="14">
        <v>0.31099960997617698</v>
      </c>
      <c r="AQ9" s="14">
        <v>0.109499456104292</v>
      </c>
      <c r="AR9" s="14"/>
      <c r="AS9" s="14">
        <v>0.22148933146301999</v>
      </c>
      <c r="AT9" s="14">
        <v>0.189156970282325</v>
      </c>
      <c r="AU9" s="14">
        <v>0.20297801951665601</v>
      </c>
      <c r="AV9" s="14">
        <v>0.191925152021375</v>
      </c>
      <c r="AW9" s="14">
        <v>0.24272045210752799</v>
      </c>
      <c r="AX9" s="14"/>
      <c r="AY9" s="14">
        <v>0.213298904558306</v>
      </c>
      <c r="AZ9" s="14">
        <v>0.18626859198003001</v>
      </c>
      <c r="BA9" s="14">
        <v>0.17342418524907999</v>
      </c>
      <c r="BB9" s="14">
        <v>0.20804624324469201</v>
      </c>
      <c r="BC9" s="14">
        <v>0.22181809290096399</v>
      </c>
      <c r="BD9" s="14"/>
      <c r="BE9" s="14">
        <v>0.279165714963442</v>
      </c>
      <c r="BF9" s="14">
        <v>0.19288829757439499</v>
      </c>
      <c r="BG9" s="14">
        <v>0.200217720546738</v>
      </c>
      <c r="BH9" s="14">
        <v>0.17454037495586</v>
      </c>
      <c r="BI9" s="14">
        <v>0.226092570772775</v>
      </c>
      <c r="BJ9" s="14"/>
      <c r="BK9" s="14">
        <v>0.19796911682924101</v>
      </c>
      <c r="BL9" s="14">
        <v>0.20530296541395901</v>
      </c>
      <c r="BM9" s="14">
        <v>0.208186951368075</v>
      </c>
      <c r="BN9" s="14">
        <v>0.18987448904844401</v>
      </c>
      <c r="BO9" s="14">
        <v>0.193903028142906</v>
      </c>
      <c r="BP9" s="14"/>
      <c r="BQ9" s="14">
        <v>0.19168559696990201</v>
      </c>
      <c r="BR9" s="14">
        <v>0.202733480228007</v>
      </c>
      <c r="BS9" s="14"/>
      <c r="BT9" s="14">
        <v>0.27660279475134197</v>
      </c>
      <c r="BU9" s="14">
        <v>0.17546027722141999</v>
      </c>
      <c r="BV9" s="14"/>
      <c r="BW9" s="14">
        <v>0.22148458261373</v>
      </c>
      <c r="BX9" s="14">
        <v>0.19201455780715701</v>
      </c>
      <c r="BY9" s="14"/>
      <c r="BZ9" s="14">
        <v>0.19817164061428399</v>
      </c>
      <c r="CA9" s="14">
        <v>0.21061867300328399</v>
      </c>
      <c r="CB9" s="14">
        <v>0.154279905544707</v>
      </c>
    </row>
    <row r="10" spans="2:80" ht="58" x14ac:dyDescent="0.35">
      <c r="B10" s="15" t="s">
        <v>482</v>
      </c>
      <c r="C10" s="14">
        <v>0.43241503819702798</v>
      </c>
      <c r="D10" s="14">
        <v>0.41528235405029701</v>
      </c>
      <c r="E10" s="14">
        <v>0.44895241219655102</v>
      </c>
      <c r="F10" s="14"/>
      <c r="G10" s="14">
        <v>0.487941900145417</v>
      </c>
      <c r="H10" s="14">
        <v>0.41708093459305401</v>
      </c>
      <c r="I10" s="14">
        <v>0.46328863921681501</v>
      </c>
      <c r="J10" s="14">
        <v>0.43496363857533898</v>
      </c>
      <c r="K10" s="14">
        <v>0.39937631665656897</v>
      </c>
      <c r="L10" s="14">
        <v>0.40322634925696299</v>
      </c>
      <c r="M10" s="14"/>
      <c r="N10" s="14">
        <v>0.45370663144772699</v>
      </c>
      <c r="O10" s="14">
        <v>0.44688790153888902</v>
      </c>
      <c r="P10" s="14">
        <v>0.40860630540454002</v>
      </c>
      <c r="Q10" s="14">
        <v>0.41604761364823201</v>
      </c>
      <c r="R10" s="14"/>
      <c r="S10" s="14">
        <v>0.49380902650776498</v>
      </c>
      <c r="T10" s="14">
        <v>0.44509893056761801</v>
      </c>
      <c r="U10" s="14">
        <v>0.41797360822971003</v>
      </c>
      <c r="V10" s="14">
        <v>0.412352082546738</v>
      </c>
      <c r="W10" s="14">
        <v>0.49108793908457499</v>
      </c>
      <c r="X10" s="14">
        <v>0.42636623960359199</v>
      </c>
      <c r="Y10" s="14">
        <v>0.35781029769543998</v>
      </c>
      <c r="Z10" s="14">
        <v>0.39851849058196398</v>
      </c>
      <c r="AA10" s="14">
        <v>0.37700765191185298</v>
      </c>
      <c r="AB10" s="14">
        <v>0.51170604043538104</v>
      </c>
      <c r="AC10" s="14">
        <v>0.39404621497488701</v>
      </c>
      <c r="AD10" s="14">
        <v>0.34278791525744601</v>
      </c>
      <c r="AE10" s="14"/>
      <c r="AF10" s="14">
        <v>0.41705132735966999</v>
      </c>
      <c r="AG10" s="14">
        <v>0.48461493881405698</v>
      </c>
      <c r="AH10" s="14">
        <v>0.404810835529122</v>
      </c>
      <c r="AI10" s="14">
        <v>0.36801335441474797</v>
      </c>
      <c r="AJ10" s="14">
        <v>0.43550641716900701</v>
      </c>
      <c r="AK10" s="14"/>
      <c r="AL10" s="14">
        <v>0.48063052005277701</v>
      </c>
      <c r="AM10" s="14">
        <v>0.46920826807608801</v>
      </c>
      <c r="AN10" s="14">
        <v>0.44473166492618099</v>
      </c>
      <c r="AO10" s="14">
        <v>0.39581067874021097</v>
      </c>
      <c r="AP10" s="14">
        <v>0.42837003781355198</v>
      </c>
      <c r="AQ10" s="14">
        <v>0.40603802568082498</v>
      </c>
      <c r="AR10" s="14"/>
      <c r="AS10" s="14">
        <v>0.41157459592185902</v>
      </c>
      <c r="AT10" s="14">
        <v>0.43809168619578198</v>
      </c>
      <c r="AU10" s="14">
        <v>0.44081110662866801</v>
      </c>
      <c r="AV10" s="14">
        <v>0.40580854140577499</v>
      </c>
      <c r="AW10" s="14">
        <v>0.49576160978536199</v>
      </c>
      <c r="AX10" s="14"/>
      <c r="AY10" s="14">
        <v>0.45905225730366001</v>
      </c>
      <c r="AZ10" s="14">
        <v>0.45298710852898999</v>
      </c>
      <c r="BA10" s="14">
        <v>0.44460273760146901</v>
      </c>
      <c r="BB10" s="14">
        <v>0.42706464475363898</v>
      </c>
      <c r="BC10" s="14">
        <v>0.36820112898027502</v>
      </c>
      <c r="BD10" s="14"/>
      <c r="BE10" s="14">
        <v>0.34208703969148302</v>
      </c>
      <c r="BF10" s="14">
        <v>0.47179015787589401</v>
      </c>
      <c r="BG10" s="14">
        <v>0.42355038103392001</v>
      </c>
      <c r="BH10" s="14">
        <v>0.43071822918507402</v>
      </c>
      <c r="BI10" s="14">
        <v>0.30541151029402303</v>
      </c>
      <c r="BJ10" s="14"/>
      <c r="BK10" s="14">
        <v>0.50505722856672797</v>
      </c>
      <c r="BL10" s="14">
        <v>0.432461374506658</v>
      </c>
      <c r="BM10" s="14">
        <v>0.43824030010773002</v>
      </c>
      <c r="BN10" s="14">
        <v>0.43390111580519902</v>
      </c>
      <c r="BO10" s="14">
        <v>0.37610437811328101</v>
      </c>
      <c r="BP10" s="14"/>
      <c r="BQ10" s="14">
        <v>0.39378307237760402</v>
      </c>
      <c r="BR10" s="14">
        <v>0.44877030143149099</v>
      </c>
      <c r="BS10" s="14"/>
      <c r="BT10" s="14">
        <v>0.44127797552713099</v>
      </c>
      <c r="BU10" s="14">
        <v>0.42965960335081599</v>
      </c>
      <c r="BV10" s="14"/>
      <c r="BW10" s="14">
        <v>0.47963960376218501</v>
      </c>
      <c r="BX10" s="14">
        <v>0.41648676070676</v>
      </c>
      <c r="BY10" s="14"/>
      <c r="BZ10" s="14">
        <v>0.41349249316978098</v>
      </c>
      <c r="CA10" s="14">
        <v>0.46507706609520999</v>
      </c>
      <c r="CB10" s="14">
        <v>0.47866257810417301</v>
      </c>
    </row>
    <row r="11" spans="2:80" ht="43.5" x14ac:dyDescent="0.35">
      <c r="B11" s="15" t="s">
        <v>483</v>
      </c>
      <c r="C11" s="14">
        <v>0.2307542719173</v>
      </c>
      <c r="D11" s="14">
        <v>0.23087854618866099</v>
      </c>
      <c r="E11" s="14">
        <v>0.230838879699443</v>
      </c>
      <c r="F11" s="14"/>
      <c r="G11" s="14">
        <v>0.205731487385829</v>
      </c>
      <c r="H11" s="14">
        <v>0.21483735704482901</v>
      </c>
      <c r="I11" s="14">
        <v>0.19206857285798401</v>
      </c>
      <c r="J11" s="14">
        <v>0.212655430831033</v>
      </c>
      <c r="K11" s="14">
        <v>0.26049072686582803</v>
      </c>
      <c r="L11" s="14">
        <v>0.28651461131373102</v>
      </c>
      <c r="M11" s="14"/>
      <c r="N11" s="14">
        <v>0.23056479900512999</v>
      </c>
      <c r="O11" s="14">
        <v>0.26322980642406002</v>
      </c>
      <c r="P11" s="14">
        <v>0.25437004946630698</v>
      </c>
      <c r="Q11" s="14">
        <v>0.17821486346892501</v>
      </c>
      <c r="R11" s="14"/>
      <c r="S11" s="14">
        <v>0.20892360089039499</v>
      </c>
      <c r="T11" s="14">
        <v>0.174196885636657</v>
      </c>
      <c r="U11" s="14">
        <v>0.23050556018361301</v>
      </c>
      <c r="V11" s="14">
        <v>0.25629079984900299</v>
      </c>
      <c r="W11" s="14">
        <v>0.20513561052596299</v>
      </c>
      <c r="X11" s="14">
        <v>0.25788210040276699</v>
      </c>
      <c r="Y11" s="14">
        <v>0.261878568938398</v>
      </c>
      <c r="Z11" s="14">
        <v>0.24251340162765</v>
      </c>
      <c r="AA11" s="14">
        <v>0.29978695702943498</v>
      </c>
      <c r="AB11" s="14">
        <v>0.165655703978559</v>
      </c>
      <c r="AC11" s="14">
        <v>0.26612024895292702</v>
      </c>
      <c r="AD11" s="14">
        <v>0.27578912509769499</v>
      </c>
      <c r="AE11" s="14"/>
      <c r="AF11" s="14">
        <v>0.27263458409005698</v>
      </c>
      <c r="AG11" s="14">
        <v>0.18396726002231101</v>
      </c>
      <c r="AH11" s="14">
        <v>0.31205462577058501</v>
      </c>
      <c r="AI11" s="14">
        <v>0.34361787497494301</v>
      </c>
      <c r="AJ11" s="14">
        <v>0.22441082599905299</v>
      </c>
      <c r="AK11" s="14"/>
      <c r="AL11" s="14">
        <v>0.17440449972366301</v>
      </c>
      <c r="AM11" s="14">
        <v>0.23681698915270399</v>
      </c>
      <c r="AN11" s="14">
        <v>0.248770886944922</v>
      </c>
      <c r="AO11" s="14">
        <v>0.30519449713462099</v>
      </c>
      <c r="AP11" s="14">
        <v>0.18335047320134201</v>
      </c>
      <c r="AQ11" s="14">
        <v>0.26037785467283298</v>
      </c>
      <c r="AR11" s="14"/>
      <c r="AS11" s="14">
        <v>0.20128969363454899</v>
      </c>
      <c r="AT11" s="14">
        <v>0.23316865824743299</v>
      </c>
      <c r="AU11" s="14">
        <v>0.26287582332721499</v>
      </c>
      <c r="AV11" s="14">
        <v>0.244498506069142</v>
      </c>
      <c r="AW11" s="14">
        <v>0.26151793810710999</v>
      </c>
      <c r="AX11" s="14"/>
      <c r="AY11" s="14">
        <v>0.22876901341450301</v>
      </c>
      <c r="AZ11" s="14">
        <v>0.24941291427856099</v>
      </c>
      <c r="BA11" s="14">
        <v>0.21774505543216099</v>
      </c>
      <c r="BB11" s="14">
        <v>0.24103259494245299</v>
      </c>
      <c r="BC11" s="14">
        <v>0.21886460469851601</v>
      </c>
      <c r="BD11" s="14"/>
      <c r="BE11" s="14">
        <v>0.206750556620419</v>
      </c>
      <c r="BF11" s="14">
        <v>0.243659241596626</v>
      </c>
      <c r="BG11" s="14">
        <v>0.23493560859025001</v>
      </c>
      <c r="BH11" s="14">
        <v>0.20871891027832801</v>
      </c>
      <c r="BI11" s="14">
        <v>0.20040929838113899</v>
      </c>
      <c r="BJ11" s="14"/>
      <c r="BK11" s="14">
        <v>0.221837272185957</v>
      </c>
      <c r="BL11" s="14">
        <v>0.168980828282951</v>
      </c>
      <c r="BM11" s="14">
        <v>0.20749597783167201</v>
      </c>
      <c r="BN11" s="14">
        <v>0.25260117141927102</v>
      </c>
      <c r="BO11" s="14">
        <v>0.28791514895428599</v>
      </c>
      <c r="BP11" s="14"/>
      <c r="BQ11" s="14">
        <v>0.29037719908589299</v>
      </c>
      <c r="BR11" s="14">
        <v>0.2055122567113</v>
      </c>
      <c r="BS11" s="14"/>
      <c r="BT11" s="14">
        <v>0.199720830625567</v>
      </c>
      <c r="BU11" s="14">
        <v>0.240402385443127</v>
      </c>
      <c r="BV11" s="14"/>
      <c r="BW11" s="14">
        <v>0.186334658438634</v>
      </c>
      <c r="BX11" s="14">
        <v>0.245736472833949</v>
      </c>
      <c r="BY11" s="14"/>
      <c r="BZ11" s="14">
        <v>0.25059408554789703</v>
      </c>
      <c r="CA11" s="14">
        <v>0.203364620991419</v>
      </c>
      <c r="CB11" s="14">
        <v>0.14535718069494999</v>
      </c>
    </row>
    <row r="12" spans="2:80" x14ac:dyDescent="0.35">
      <c r="B12" s="15" t="s">
        <v>167</v>
      </c>
      <c r="C12" s="20">
        <v>0.13738326429214801</v>
      </c>
      <c r="D12" s="20">
        <v>0.11358246745875</v>
      </c>
      <c r="E12" s="20">
        <v>0.16001033120191099</v>
      </c>
      <c r="F12" s="20"/>
      <c r="G12" s="20">
        <v>6.9111807245471002E-2</v>
      </c>
      <c r="H12" s="20">
        <v>0.120860455588015</v>
      </c>
      <c r="I12" s="20">
        <v>0.14822581664797299</v>
      </c>
      <c r="J12" s="20">
        <v>0.15833869278357399</v>
      </c>
      <c r="K12" s="20">
        <v>0.135729153648358</v>
      </c>
      <c r="L12" s="20">
        <v>0.170671993141183</v>
      </c>
      <c r="M12" s="20"/>
      <c r="N12" s="20">
        <v>0.103643882442933</v>
      </c>
      <c r="O12" s="20">
        <v>0.10802632769989701</v>
      </c>
      <c r="P12" s="20">
        <v>0.129270015729403</v>
      </c>
      <c r="Q12" s="20">
        <v>0.20920853575415099</v>
      </c>
      <c r="R12" s="20"/>
      <c r="S12" s="20">
        <v>0.10462295032350399</v>
      </c>
      <c r="T12" s="20">
        <v>0.14163741874989899</v>
      </c>
      <c r="U12" s="20">
        <v>0.16373689878852299</v>
      </c>
      <c r="V12" s="20">
        <v>0.123835123851764</v>
      </c>
      <c r="W12" s="20">
        <v>0.123211467758448</v>
      </c>
      <c r="X12" s="20">
        <v>0.12560247426099999</v>
      </c>
      <c r="Y12" s="20">
        <v>0.21842604853261799</v>
      </c>
      <c r="Z12" s="20">
        <v>0.12636874251506999</v>
      </c>
      <c r="AA12" s="20">
        <v>0.121955706182605</v>
      </c>
      <c r="AB12" s="20">
        <v>9.9746090667626394E-2</v>
      </c>
      <c r="AC12" s="20">
        <v>0.142943901169897</v>
      </c>
      <c r="AD12" s="20">
        <v>0.249189583243694</v>
      </c>
      <c r="AE12" s="20"/>
      <c r="AF12" s="20">
        <v>0.14123757088712</v>
      </c>
      <c r="AG12" s="20">
        <v>0.11727669730684701</v>
      </c>
      <c r="AH12" s="20">
        <v>0.10491675051129799</v>
      </c>
      <c r="AI12" s="20">
        <v>0.106098310480154</v>
      </c>
      <c r="AJ12" s="20">
        <v>5.0935095923020403E-2</v>
      </c>
      <c r="AK12" s="20"/>
      <c r="AL12" s="20">
        <v>0.135465642824283</v>
      </c>
      <c r="AM12" s="20">
        <v>0.12420589519270001</v>
      </c>
      <c r="AN12" s="20">
        <v>0.10220749993176199</v>
      </c>
      <c r="AO12" s="20">
        <v>0.112953787599851</v>
      </c>
      <c r="AP12" s="20">
        <v>7.72798790089292E-2</v>
      </c>
      <c r="AQ12" s="20">
        <v>0.22408466354205001</v>
      </c>
      <c r="AR12" s="20"/>
      <c r="AS12" s="20">
        <v>0.165646378980572</v>
      </c>
      <c r="AT12" s="20">
        <v>0.13958268527446099</v>
      </c>
      <c r="AU12" s="20">
        <v>9.3335050527460703E-2</v>
      </c>
      <c r="AV12" s="20">
        <v>0.15776780050370801</v>
      </c>
      <c r="AW12" s="20">
        <v>0</v>
      </c>
      <c r="AX12" s="20"/>
      <c r="AY12" s="20">
        <v>9.8879824723531101E-2</v>
      </c>
      <c r="AZ12" s="20">
        <v>0.111331385212419</v>
      </c>
      <c r="BA12" s="20">
        <v>0.16422802171729101</v>
      </c>
      <c r="BB12" s="20">
        <v>0.12385651705921601</v>
      </c>
      <c r="BC12" s="20">
        <v>0.19111617342024501</v>
      </c>
      <c r="BD12" s="20"/>
      <c r="BE12" s="20">
        <v>0.17199668872465501</v>
      </c>
      <c r="BF12" s="20">
        <v>9.1662302953085306E-2</v>
      </c>
      <c r="BG12" s="20">
        <v>0.14129628982909301</v>
      </c>
      <c r="BH12" s="20">
        <v>0.186022485580738</v>
      </c>
      <c r="BI12" s="20">
        <v>0.268086620552063</v>
      </c>
      <c r="BJ12" s="20"/>
      <c r="BK12" s="20">
        <v>7.51363824180733E-2</v>
      </c>
      <c r="BL12" s="20">
        <v>0.19325483179643099</v>
      </c>
      <c r="BM12" s="20">
        <v>0.14607677069252301</v>
      </c>
      <c r="BN12" s="20">
        <v>0.12362322372708601</v>
      </c>
      <c r="BO12" s="20">
        <v>0.142077444789527</v>
      </c>
      <c r="BP12" s="20"/>
      <c r="BQ12" s="20">
        <v>0.124154131566601</v>
      </c>
      <c r="BR12" s="20">
        <v>0.14298396162920099</v>
      </c>
      <c r="BS12" s="20"/>
      <c r="BT12" s="20">
        <v>8.2398399095959099E-2</v>
      </c>
      <c r="BU12" s="20">
        <v>0.15447773398463699</v>
      </c>
      <c r="BV12" s="20"/>
      <c r="BW12" s="20">
        <v>0.11254115518545101</v>
      </c>
      <c r="BX12" s="20">
        <v>0.14576220865213499</v>
      </c>
      <c r="BY12" s="20"/>
      <c r="BZ12" s="20">
        <v>0.13774178066803799</v>
      </c>
      <c r="CA12" s="20">
        <v>0.12093963991008699</v>
      </c>
      <c r="CB12" s="20">
        <v>0.22170033565616901</v>
      </c>
    </row>
    <row r="13" spans="2:80" x14ac:dyDescent="0.35">
      <c r="B13" s="16" t="s">
        <v>485</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489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1467</v>
      </c>
      <c r="D7" s="10">
        <v>723</v>
      </c>
      <c r="E7" s="10">
        <v>739</v>
      </c>
      <c r="F7" s="10"/>
      <c r="G7" s="10">
        <v>211</v>
      </c>
      <c r="H7" s="10">
        <v>240</v>
      </c>
      <c r="I7" s="10">
        <v>252</v>
      </c>
      <c r="J7" s="10">
        <v>261</v>
      </c>
      <c r="K7" s="10">
        <v>226</v>
      </c>
      <c r="L7" s="10">
        <v>277</v>
      </c>
      <c r="M7" s="10"/>
      <c r="N7" s="10">
        <v>411</v>
      </c>
      <c r="O7" s="10">
        <v>390</v>
      </c>
      <c r="P7" s="10">
        <v>322</v>
      </c>
      <c r="Q7" s="10">
        <v>339</v>
      </c>
      <c r="R7" s="10"/>
      <c r="S7" s="10">
        <v>188</v>
      </c>
      <c r="T7" s="10">
        <v>189</v>
      </c>
      <c r="U7" s="10">
        <v>112</v>
      </c>
      <c r="V7" s="10">
        <v>124</v>
      </c>
      <c r="W7" s="10">
        <v>100</v>
      </c>
      <c r="X7" s="10">
        <v>133</v>
      </c>
      <c r="Y7" s="10">
        <v>141</v>
      </c>
      <c r="Z7" s="10">
        <v>63</v>
      </c>
      <c r="AA7" s="10">
        <v>159</v>
      </c>
      <c r="AB7" s="10">
        <v>143</v>
      </c>
      <c r="AC7" s="10">
        <v>78</v>
      </c>
      <c r="AD7" s="10">
        <v>37</v>
      </c>
      <c r="AE7" s="10"/>
      <c r="AF7" s="10">
        <v>236</v>
      </c>
      <c r="AG7" s="10">
        <v>469</v>
      </c>
      <c r="AH7" s="10">
        <v>98</v>
      </c>
      <c r="AI7" s="10">
        <v>199</v>
      </c>
      <c r="AJ7" s="10">
        <v>116</v>
      </c>
      <c r="AK7" s="10"/>
      <c r="AL7" s="10">
        <v>268</v>
      </c>
      <c r="AM7" s="10">
        <v>198</v>
      </c>
      <c r="AN7" s="10">
        <v>101</v>
      </c>
      <c r="AO7" s="10">
        <v>348</v>
      </c>
      <c r="AP7" s="10">
        <v>224</v>
      </c>
      <c r="AQ7" s="10">
        <v>151</v>
      </c>
      <c r="AR7" s="10"/>
      <c r="AS7" s="10">
        <v>331</v>
      </c>
      <c r="AT7" s="10">
        <v>350</v>
      </c>
      <c r="AU7" s="10">
        <v>363</v>
      </c>
      <c r="AV7" s="10">
        <v>183</v>
      </c>
      <c r="AW7" s="10">
        <v>28</v>
      </c>
      <c r="AX7" s="10"/>
      <c r="AY7" s="10">
        <v>347</v>
      </c>
      <c r="AZ7" s="10">
        <v>398</v>
      </c>
      <c r="BA7" s="10">
        <v>207</v>
      </c>
      <c r="BB7" s="10">
        <v>246</v>
      </c>
      <c r="BC7" s="10">
        <v>249</v>
      </c>
      <c r="BD7" s="10"/>
      <c r="BE7" s="10">
        <v>91</v>
      </c>
      <c r="BF7" s="10">
        <v>559</v>
      </c>
      <c r="BG7" s="10">
        <v>515</v>
      </c>
      <c r="BH7" s="10">
        <v>231</v>
      </c>
      <c r="BI7" s="10">
        <v>71</v>
      </c>
      <c r="BJ7" s="10"/>
      <c r="BK7" s="10">
        <v>250</v>
      </c>
      <c r="BL7" s="10">
        <v>271</v>
      </c>
      <c r="BM7" s="10">
        <v>312</v>
      </c>
      <c r="BN7" s="10">
        <v>284</v>
      </c>
      <c r="BO7" s="10">
        <v>349</v>
      </c>
      <c r="BP7" s="10"/>
      <c r="BQ7" s="10">
        <v>432</v>
      </c>
      <c r="BR7" s="10">
        <v>1035</v>
      </c>
      <c r="BS7" s="10"/>
      <c r="BT7" s="10">
        <v>354</v>
      </c>
      <c r="BU7" s="10">
        <v>1113</v>
      </c>
      <c r="BV7" s="10"/>
      <c r="BW7" s="10">
        <v>375</v>
      </c>
      <c r="BX7" s="10">
        <v>1092</v>
      </c>
      <c r="BY7" s="10"/>
      <c r="BZ7" s="10">
        <v>946</v>
      </c>
      <c r="CA7" s="10">
        <v>438</v>
      </c>
      <c r="CB7" s="10">
        <v>83</v>
      </c>
    </row>
    <row r="8" spans="2:80" ht="30" customHeight="1" x14ac:dyDescent="0.35">
      <c r="B8" s="11" t="s">
        <v>19</v>
      </c>
      <c r="C8" s="11">
        <v>1466</v>
      </c>
      <c r="D8" s="11">
        <v>717</v>
      </c>
      <c r="E8" s="11">
        <v>745</v>
      </c>
      <c r="F8" s="11"/>
      <c r="G8" s="11">
        <v>203</v>
      </c>
      <c r="H8" s="11">
        <v>240</v>
      </c>
      <c r="I8" s="11">
        <v>247</v>
      </c>
      <c r="J8" s="11">
        <v>261</v>
      </c>
      <c r="K8" s="11">
        <v>213</v>
      </c>
      <c r="L8" s="11">
        <v>303</v>
      </c>
      <c r="M8" s="11"/>
      <c r="N8" s="11">
        <v>395</v>
      </c>
      <c r="O8" s="11">
        <v>382</v>
      </c>
      <c r="P8" s="11">
        <v>326</v>
      </c>
      <c r="Q8" s="11">
        <v>359</v>
      </c>
      <c r="R8" s="11"/>
      <c r="S8" s="11">
        <v>208</v>
      </c>
      <c r="T8" s="11">
        <v>183</v>
      </c>
      <c r="U8" s="11">
        <v>117</v>
      </c>
      <c r="V8" s="11">
        <v>126</v>
      </c>
      <c r="W8" s="11">
        <v>98</v>
      </c>
      <c r="X8" s="11">
        <v>128</v>
      </c>
      <c r="Y8" s="11">
        <v>137</v>
      </c>
      <c r="Z8" s="11">
        <v>59</v>
      </c>
      <c r="AA8" s="11">
        <v>153</v>
      </c>
      <c r="AB8" s="11">
        <v>141</v>
      </c>
      <c r="AC8" s="11">
        <v>76</v>
      </c>
      <c r="AD8" s="11">
        <v>39</v>
      </c>
      <c r="AE8" s="11"/>
      <c r="AF8" s="11">
        <v>240</v>
      </c>
      <c r="AG8" s="11">
        <v>467</v>
      </c>
      <c r="AH8" s="11">
        <v>98</v>
      </c>
      <c r="AI8" s="11">
        <v>201</v>
      </c>
      <c r="AJ8" s="11">
        <v>113</v>
      </c>
      <c r="AK8" s="11"/>
      <c r="AL8" s="11">
        <v>265</v>
      </c>
      <c r="AM8" s="11">
        <v>199</v>
      </c>
      <c r="AN8" s="11">
        <v>102</v>
      </c>
      <c r="AO8" s="11">
        <v>353</v>
      </c>
      <c r="AP8" s="11">
        <v>219</v>
      </c>
      <c r="AQ8" s="11">
        <v>151</v>
      </c>
      <c r="AR8" s="11"/>
      <c r="AS8" s="11">
        <v>337</v>
      </c>
      <c r="AT8" s="11">
        <v>348</v>
      </c>
      <c r="AU8" s="11">
        <v>359</v>
      </c>
      <c r="AV8" s="11">
        <v>180</v>
      </c>
      <c r="AW8" s="11">
        <v>26</v>
      </c>
      <c r="AX8" s="11"/>
      <c r="AY8" s="11">
        <v>349</v>
      </c>
      <c r="AZ8" s="11">
        <v>396</v>
      </c>
      <c r="BA8" s="11">
        <v>208</v>
      </c>
      <c r="BB8" s="11">
        <v>242</v>
      </c>
      <c r="BC8" s="11">
        <v>251</v>
      </c>
      <c r="BD8" s="11"/>
      <c r="BE8" s="11">
        <v>90</v>
      </c>
      <c r="BF8" s="11">
        <v>560</v>
      </c>
      <c r="BG8" s="11">
        <v>515</v>
      </c>
      <c r="BH8" s="11">
        <v>231</v>
      </c>
      <c r="BI8" s="11">
        <v>71</v>
      </c>
      <c r="BJ8" s="11"/>
      <c r="BK8" s="11">
        <v>247</v>
      </c>
      <c r="BL8" s="11">
        <v>268</v>
      </c>
      <c r="BM8" s="11">
        <v>313</v>
      </c>
      <c r="BN8" s="11">
        <v>284</v>
      </c>
      <c r="BO8" s="11">
        <v>352</v>
      </c>
      <c r="BP8" s="11"/>
      <c r="BQ8" s="11">
        <v>437</v>
      </c>
      <c r="BR8" s="11">
        <v>1030</v>
      </c>
      <c r="BS8" s="11"/>
      <c r="BT8" s="11">
        <v>348</v>
      </c>
      <c r="BU8" s="11">
        <v>1118</v>
      </c>
      <c r="BV8" s="11"/>
      <c r="BW8" s="11">
        <v>369</v>
      </c>
      <c r="BX8" s="11">
        <v>1097</v>
      </c>
      <c r="BY8" s="11"/>
      <c r="BZ8" s="11">
        <v>951</v>
      </c>
      <c r="CA8" s="11">
        <v>435</v>
      </c>
      <c r="CB8" s="11">
        <v>81</v>
      </c>
    </row>
    <row r="9" spans="2:80" ht="43.5" x14ac:dyDescent="0.35">
      <c r="B9" s="15" t="s">
        <v>481</v>
      </c>
      <c r="C9" s="14">
        <v>0.26024923946133799</v>
      </c>
      <c r="D9" s="14">
        <v>0.24477485643945401</v>
      </c>
      <c r="E9" s="14">
        <v>0.275550609683679</v>
      </c>
      <c r="F9" s="14"/>
      <c r="G9" s="14">
        <v>0.22549727124498301</v>
      </c>
      <c r="H9" s="14">
        <v>0.29291995460402798</v>
      </c>
      <c r="I9" s="14">
        <v>0.29018012665139398</v>
      </c>
      <c r="J9" s="14">
        <v>0.226856348821282</v>
      </c>
      <c r="K9" s="14">
        <v>0.26622483088474802</v>
      </c>
      <c r="L9" s="14">
        <v>0.25783140258915499</v>
      </c>
      <c r="M9" s="14"/>
      <c r="N9" s="14">
        <v>0.23735953512379701</v>
      </c>
      <c r="O9" s="14">
        <v>0.23134324668516101</v>
      </c>
      <c r="P9" s="14">
        <v>0.29204842045951901</v>
      </c>
      <c r="Q9" s="14">
        <v>0.28769793168979402</v>
      </c>
      <c r="R9" s="14"/>
      <c r="S9" s="14">
        <v>0.27687375554023802</v>
      </c>
      <c r="T9" s="14">
        <v>0.24770069909574799</v>
      </c>
      <c r="U9" s="14">
        <v>0.22462551828802099</v>
      </c>
      <c r="V9" s="14">
        <v>0.31657535438880002</v>
      </c>
      <c r="W9" s="14">
        <v>0.266590101923462</v>
      </c>
      <c r="X9" s="14">
        <v>0.23274397393377799</v>
      </c>
      <c r="Y9" s="14">
        <v>0.26942496996585502</v>
      </c>
      <c r="Z9" s="14">
        <v>0.27427151361276297</v>
      </c>
      <c r="AA9" s="14">
        <v>0.24359527804610301</v>
      </c>
      <c r="AB9" s="14">
        <v>0.25438648686402399</v>
      </c>
      <c r="AC9" s="14">
        <v>0.290224745716889</v>
      </c>
      <c r="AD9" s="14">
        <v>0.206044284884635</v>
      </c>
      <c r="AE9" s="14"/>
      <c r="AF9" s="14">
        <v>0.29848626879698198</v>
      </c>
      <c r="AG9" s="14">
        <v>0.24725217285128201</v>
      </c>
      <c r="AH9" s="14">
        <v>0.21909256309410599</v>
      </c>
      <c r="AI9" s="14">
        <v>0.31685914428505901</v>
      </c>
      <c r="AJ9" s="14">
        <v>0.23893760536463399</v>
      </c>
      <c r="AK9" s="14"/>
      <c r="AL9" s="14">
        <v>0.220562230138098</v>
      </c>
      <c r="AM9" s="14">
        <v>0.243553071032824</v>
      </c>
      <c r="AN9" s="14">
        <v>0.29902344802413999</v>
      </c>
      <c r="AO9" s="14">
        <v>0.32897243844504998</v>
      </c>
      <c r="AP9" s="14">
        <v>0.23078140345090201</v>
      </c>
      <c r="AQ9" s="14">
        <v>0.21824697378837901</v>
      </c>
      <c r="AR9" s="14"/>
      <c r="AS9" s="14">
        <v>0.350803760361176</v>
      </c>
      <c r="AT9" s="14">
        <v>0.213827751205137</v>
      </c>
      <c r="AU9" s="14">
        <v>0.22345063852198799</v>
      </c>
      <c r="AV9" s="14">
        <v>0.28546693814261298</v>
      </c>
      <c r="AW9" s="14">
        <v>0.217466117001934</v>
      </c>
      <c r="AX9" s="14"/>
      <c r="AY9" s="14">
        <v>0.24220046226753</v>
      </c>
      <c r="AZ9" s="14">
        <v>0.26160955768119898</v>
      </c>
      <c r="BA9" s="14">
        <v>0.294203456403417</v>
      </c>
      <c r="BB9" s="14">
        <v>0.235326434852974</v>
      </c>
      <c r="BC9" s="14">
        <v>0.28815823778800798</v>
      </c>
      <c r="BD9" s="14"/>
      <c r="BE9" s="14">
        <v>0.20740990155707301</v>
      </c>
      <c r="BF9" s="14">
        <v>0.25244253134356598</v>
      </c>
      <c r="BG9" s="14">
        <v>0.272718344863211</v>
      </c>
      <c r="BH9" s="14">
        <v>0.22056011018535601</v>
      </c>
      <c r="BI9" s="14">
        <v>0.427660954365923</v>
      </c>
      <c r="BJ9" s="14"/>
      <c r="BK9" s="14">
        <v>0.27997285393281601</v>
      </c>
      <c r="BL9" s="14">
        <v>0.21307805875922201</v>
      </c>
      <c r="BM9" s="14">
        <v>0.21169013630362399</v>
      </c>
      <c r="BN9" s="14">
        <v>0.26002105997872799</v>
      </c>
      <c r="BO9" s="14">
        <v>0.32632245419229799</v>
      </c>
      <c r="BP9" s="14"/>
      <c r="BQ9" s="14">
        <v>0.31602229158794398</v>
      </c>
      <c r="BR9" s="14">
        <v>0.236608663038015</v>
      </c>
      <c r="BS9" s="14"/>
      <c r="BT9" s="14">
        <v>0.26359945649034799</v>
      </c>
      <c r="BU9" s="14">
        <v>0.25920652117903098</v>
      </c>
      <c r="BV9" s="14"/>
      <c r="BW9" s="14">
        <v>0.21797220748114901</v>
      </c>
      <c r="BX9" s="14">
        <v>0.27446097607909498</v>
      </c>
      <c r="BY9" s="14"/>
      <c r="BZ9" s="14">
        <v>0.268430948961565</v>
      </c>
      <c r="CA9" s="14">
        <v>0.25448611271842098</v>
      </c>
      <c r="CB9" s="14">
        <v>0.19516221427156699</v>
      </c>
    </row>
    <row r="10" spans="2:80" ht="58" x14ac:dyDescent="0.35">
      <c r="B10" s="15" t="s">
        <v>482</v>
      </c>
      <c r="C10" s="14">
        <v>0.42552830971651101</v>
      </c>
      <c r="D10" s="14">
        <v>0.41223677058102598</v>
      </c>
      <c r="E10" s="14">
        <v>0.43991385299548502</v>
      </c>
      <c r="F10" s="14"/>
      <c r="G10" s="14">
        <v>0.48801719587095999</v>
      </c>
      <c r="H10" s="14">
        <v>0.36560557081416001</v>
      </c>
      <c r="I10" s="14">
        <v>0.38769477987748902</v>
      </c>
      <c r="J10" s="14">
        <v>0.45846472639261898</v>
      </c>
      <c r="K10" s="14">
        <v>0.40820368808396901</v>
      </c>
      <c r="L10" s="14">
        <v>0.44578259068058201</v>
      </c>
      <c r="M10" s="14"/>
      <c r="N10" s="14">
        <v>0.41073669171532801</v>
      </c>
      <c r="O10" s="14">
        <v>0.44471123365315302</v>
      </c>
      <c r="P10" s="14">
        <v>0.43397362364603298</v>
      </c>
      <c r="Q10" s="14">
        <v>0.41445696768949197</v>
      </c>
      <c r="R10" s="14"/>
      <c r="S10" s="14">
        <v>0.41091404689411598</v>
      </c>
      <c r="T10" s="14">
        <v>0.456041431839256</v>
      </c>
      <c r="U10" s="14">
        <v>0.442976391644962</v>
      </c>
      <c r="V10" s="14">
        <v>0.39255082358260002</v>
      </c>
      <c r="W10" s="14">
        <v>0.41839178397013499</v>
      </c>
      <c r="X10" s="14">
        <v>0.46944115915485102</v>
      </c>
      <c r="Y10" s="14">
        <v>0.38784155297873402</v>
      </c>
      <c r="Z10" s="14">
        <v>0.41706255284078803</v>
      </c>
      <c r="AA10" s="14">
        <v>0.43577025709360601</v>
      </c>
      <c r="AB10" s="14">
        <v>0.43951292628247102</v>
      </c>
      <c r="AC10" s="14">
        <v>0.34566818447796899</v>
      </c>
      <c r="AD10" s="14">
        <v>0.49645128797763999</v>
      </c>
      <c r="AE10" s="14"/>
      <c r="AF10" s="14">
        <v>0.427814274858001</v>
      </c>
      <c r="AG10" s="14">
        <v>0.42648322531723198</v>
      </c>
      <c r="AH10" s="14">
        <v>0.48686012620667501</v>
      </c>
      <c r="AI10" s="14">
        <v>0.39578616564326902</v>
      </c>
      <c r="AJ10" s="14">
        <v>0.413367604868286</v>
      </c>
      <c r="AK10" s="14"/>
      <c r="AL10" s="14">
        <v>0.42413079922767699</v>
      </c>
      <c r="AM10" s="14">
        <v>0.47926831886075899</v>
      </c>
      <c r="AN10" s="14">
        <v>0.45989915044065299</v>
      </c>
      <c r="AO10" s="14">
        <v>0.40597986655797902</v>
      </c>
      <c r="AP10" s="14">
        <v>0.40276955506166301</v>
      </c>
      <c r="AQ10" s="14">
        <v>0.42734877898099899</v>
      </c>
      <c r="AR10" s="14"/>
      <c r="AS10" s="14">
        <v>0.37084265104536801</v>
      </c>
      <c r="AT10" s="14">
        <v>0.46423856614206899</v>
      </c>
      <c r="AU10" s="14">
        <v>0.41249909437066601</v>
      </c>
      <c r="AV10" s="14">
        <v>0.34692984679914002</v>
      </c>
      <c r="AW10" s="14">
        <v>0.48927387544145701</v>
      </c>
      <c r="AX10" s="14"/>
      <c r="AY10" s="14">
        <v>0.43666069297775501</v>
      </c>
      <c r="AZ10" s="14">
        <v>0.42934706285214302</v>
      </c>
      <c r="BA10" s="14">
        <v>0.43127496559956202</v>
      </c>
      <c r="BB10" s="14">
        <v>0.46129158698042599</v>
      </c>
      <c r="BC10" s="14">
        <v>0.373651306989009</v>
      </c>
      <c r="BD10" s="14"/>
      <c r="BE10" s="14">
        <v>0.45730727984138703</v>
      </c>
      <c r="BF10" s="14">
        <v>0.420647689153754</v>
      </c>
      <c r="BG10" s="14">
        <v>0.44463676851088701</v>
      </c>
      <c r="BH10" s="14">
        <v>0.413563781629887</v>
      </c>
      <c r="BI10" s="14">
        <v>0.32381503157384001</v>
      </c>
      <c r="BJ10" s="14"/>
      <c r="BK10" s="14">
        <v>0.44058424027123599</v>
      </c>
      <c r="BL10" s="14">
        <v>0.45217729322419298</v>
      </c>
      <c r="BM10" s="14">
        <v>0.41552977679997299</v>
      </c>
      <c r="BN10" s="14">
        <v>0.43003713422037998</v>
      </c>
      <c r="BO10" s="14">
        <v>0.40100298275059598</v>
      </c>
      <c r="BP10" s="14"/>
      <c r="BQ10" s="14">
        <v>0.42022015439087401</v>
      </c>
      <c r="BR10" s="14">
        <v>0.42777828254133898</v>
      </c>
      <c r="BS10" s="14"/>
      <c r="BT10" s="14">
        <v>0.39784626560122599</v>
      </c>
      <c r="BU10" s="14">
        <v>0.43414404214240598</v>
      </c>
      <c r="BV10" s="14"/>
      <c r="BW10" s="14">
        <v>0.42480235105569503</v>
      </c>
      <c r="BX10" s="14">
        <v>0.425772346083296</v>
      </c>
      <c r="BY10" s="14"/>
      <c r="BZ10" s="14">
        <v>0.41408638307548801</v>
      </c>
      <c r="CA10" s="14">
        <v>0.445049146060565</v>
      </c>
      <c r="CB10" s="14">
        <v>0.45502457519150102</v>
      </c>
    </row>
    <row r="11" spans="2:80" ht="43.5" x14ac:dyDescent="0.35">
      <c r="B11" s="15" t="s">
        <v>483</v>
      </c>
      <c r="C11" s="14">
        <v>0.229269021396349</v>
      </c>
      <c r="D11" s="14">
        <v>0.26838938305729099</v>
      </c>
      <c r="E11" s="14">
        <v>0.19158507789738</v>
      </c>
      <c r="F11" s="14"/>
      <c r="G11" s="14">
        <v>0.19675117838696701</v>
      </c>
      <c r="H11" s="14">
        <v>0.21588079743844801</v>
      </c>
      <c r="I11" s="14">
        <v>0.21298167094742801</v>
      </c>
      <c r="J11" s="14">
        <v>0.219824019829331</v>
      </c>
      <c r="K11" s="14">
        <v>0.27614280847366701</v>
      </c>
      <c r="L11" s="14">
        <v>0.25021955360871301</v>
      </c>
      <c r="M11" s="14"/>
      <c r="N11" s="14">
        <v>0.27788765333301502</v>
      </c>
      <c r="O11" s="14">
        <v>0.24191567471202699</v>
      </c>
      <c r="P11" s="14">
        <v>0.18459446083563999</v>
      </c>
      <c r="Q11" s="14">
        <v>0.20301178655881</v>
      </c>
      <c r="R11" s="14"/>
      <c r="S11" s="14">
        <v>0.21367910248567401</v>
      </c>
      <c r="T11" s="14">
        <v>0.196068729272107</v>
      </c>
      <c r="U11" s="14">
        <v>0.245377639405123</v>
      </c>
      <c r="V11" s="14">
        <v>0.21070763890230301</v>
      </c>
      <c r="W11" s="14">
        <v>0.22571690777650999</v>
      </c>
      <c r="X11" s="14">
        <v>0.22474416376916301</v>
      </c>
      <c r="Y11" s="14">
        <v>0.26088811967366399</v>
      </c>
      <c r="Z11" s="14">
        <v>0.21461242128753999</v>
      </c>
      <c r="AA11" s="14">
        <v>0.245716458159248</v>
      </c>
      <c r="AB11" s="14">
        <v>0.24928121473123999</v>
      </c>
      <c r="AC11" s="14">
        <v>0.28897619927172002</v>
      </c>
      <c r="AD11" s="14">
        <v>0.16198059384767999</v>
      </c>
      <c r="AE11" s="14"/>
      <c r="AF11" s="14">
        <v>0.218454271610523</v>
      </c>
      <c r="AG11" s="14">
        <v>0.24508485976775499</v>
      </c>
      <c r="AH11" s="14">
        <v>0.243214772680279</v>
      </c>
      <c r="AI11" s="14">
        <v>0.23722882255024599</v>
      </c>
      <c r="AJ11" s="14">
        <v>0.26254180225700702</v>
      </c>
      <c r="AK11" s="14"/>
      <c r="AL11" s="14">
        <v>0.24763915681443899</v>
      </c>
      <c r="AM11" s="14">
        <v>0.210795791331228</v>
      </c>
      <c r="AN11" s="14">
        <v>0.201052572021996</v>
      </c>
      <c r="AO11" s="14">
        <v>0.21903628584948301</v>
      </c>
      <c r="AP11" s="14">
        <v>0.299028084406679</v>
      </c>
      <c r="AQ11" s="14">
        <v>0.19780119983694899</v>
      </c>
      <c r="AR11" s="14"/>
      <c r="AS11" s="14">
        <v>0.19336300304505</v>
      </c>
      <c r="AT11" s="14">
        <v>0.21657005134405699</v>
      </c>
      <c r="AU11" s="14">
        <v>0.28932647309294801</v>
      </c>
      <c r="AV11" s="14">
        <v>0.27754974686463202</v>
      </c>
      <c r="AW11" s="14">
        <v>0.222647585844715</v>
      </c>
      <c r="AX11" s="14"/>
      <c r="AY11" s="14">
        <v>0.27213364926189498</v>
      </c>
      <c r="AZ11" s="14">
        <v>0.244163298918572</v>
      </c>
      <c r="BA11" s="14">
        <v>0.18541797945615299</v>
      </c>
      <c r="BB11" s="14">
        <v>0.22979849930451299</v>
      </c>
      <c r="BC11" s="14">
        <v>0.20022375216825999</v>
      </c>
      <c r="BD11" s="14"/>
      <c r="BE11" s="14">
        <v>0.18189804562005299</v>
      </c>
      <c r="BF11" s="14">
        <v>0.26012247641661101</v>
      </c>
      <c r="BG11" s="14">
        <v>0.22143530661302399</v>
      </c>
      <c r="BH11" s="14">
        <v>0.23514070880924601</v>
      </c>
      <c r="BI11" s="14">
        <v>8.2954326137028203E-2</v>
      </c>
      <c r="BJ11" s="14"/>
      <c r="BK11" s="14">
        <v>0.19764508567178701</v>
      </c>
      <c r="BL11" s="14">
        <v>0.20333852426054799</v>
      </c>
      <c r="BM11" s="14">
        <v>0.28288314254726499</v>
      </c>
      <c r="BN11" s="14">
        <v>0.26331439289437197</v>
      </c>
      <c r="BO11" s="14">
        <v>0.19414193249029299</v>
      </c>
      <c r="BP11" s="14"/>
      <c r="BQ11" s="14">
        <v>0.21513560880329999</v>
      </c>
      <c r="BR11" s="14">
        <v>0.23525976437684601</v>
      </c>
      <c r="BS11" s="14"/>
      <c r="BT11" s="14">
        <v>0.25182873040366999</v>
      </c>
      <c r="BU11" s="14">
        <v>0.222247559556188</v>
      </c>
      <c r="BV11" s="14"/>
      <c r="BW11" s="14">
        <v>0.26311955967430201</v>
      </c>
      <c r="BX11" s="14">
        <v>0.21788991288653201</v>
      </c>
      <c r="BY11" s="14"/>
      <c r="BZ11" s="14">
        <v>0.24482092490110199</v>
      </c>
      <c r="CA11" s="14">
        <v>0.19758371724927301</v>
      </c>
      <c r="CB11" s="14">
        <v>0.21683743758884</v>
      </c>
    </row>
    <row r="12" spans="2:80" x14ac:dyDescent="0.35">
      <c r="B12" s="15" t="s">
        <v>167</v>
      </c>
      <c r="C12" s="20">
        <v>8.4953429425801905E-2</v>
      </c>
      <c r="D12" s="20">
        <v>7.4598989922229297E-2</v>
      </c>
      <c r="E12" s="20">
        <v>9.2950459423456103E-2</v>
      </c>
      <c r="F12" s="20"/>
      <c r="G12" s="20">
        <v>8.9734354497089594E-2</v>
      </c>
      <c r="H12" s="20">
        <v>0.125593677143364</v>
      </c>
      <c r="I12" s="20">
        <v>0.109143422523689</v>
      </c>
      <c r="J12" s="20">
        <v>9.4854904956768293E-2</v>
      </c>
      <c r="K12" s="20">
        <v>4.9428672557615898E-2</v>
      </c>
      <c r="L12" s="20">
        <v>4.61664531215508E-2</v>
      </c>
      <c r="M12" s="20"/>
      <c r="N12" s="20">
        <v>7.4016119827860202E-2</v>
      </c>
      <c r="O12" s="20">
        <v>8.2029844949659106E-2</v>
      </c>
      <c r="P12" s="20">
        <v>8.9383495058807202E-2</v>
      </c>
      <c r="Q12" s="20">
        <v>9.4833314061903803E-2</v>
      </c>
      <c r="R12" s="20"/>
      <c r="S12" s="20">
        <v>9.8533095079971295E-2</v>
      </c>
      <c r="T12" s="20">
        <v>0.100189139792888</v>
      </c>
      <c r="U12" s="20">
        <v>8.70204506618939E-2</v>
      </c>
      <c r="V12" s="20">
        <v>8.0166183126296794E-2</v>
      </c>
      <c r="W12" s="20">
        <v>8.9301206329893398E-2</v>
      </c>
      <c r="X12" s="20">
        <v>7.3070703142207594E-2</v>
      </c>
      <c r="Y12" s="20">
        <v>8.1845357381745795E-2</v>
      </c>
      <c r="Z12" s="20">
        <v>9.40535122589094E-2</v>
      </c>
      <c r="AA12" s="20">
        <v>7.4918006701042594E-2</v>
      </c>
      <c r="AB12" s="20">
        <v>5.6819372122265503E-2</v>
      </c>
      <c r="AC12" s="20">
        <v>7.5130870533422406E-2</v>
      </c>
      <c r="AD12" s="20">
        <v>0.135523833290045</v>
      </c>
      <c r="AE12" s="20"/>
      <c r="AF12" s="20">
        <v>5.5245184734494197E-2</v>
      </c>
      <c r="AG12" s="20">
        <v>8.1179742063732296E-2</v>
      </c>
      <c r="AH12" s="20">
        <v>5.08325380189402E-2</v>
      </c>
      <c r="AI12" s="20">
        <v>5.01258675214264E-2</v>
      </c>
      <c r="AJ12" s="20">
        <v>8.5152987510073802E-2</v>
      </c>
      <c r="AK12" s="20"/>
      <c r="AL12" s="20">
        <v>0.107667813819787</v>
      </c>
      <c r="AM12" s="20">
        <v>6.6382818775190006E-2</v>
      </c>
      <c r="AN12" s="20">
        <v>4.0024829513210999E-2</v>
      </c>
      <c r="AO12" s="20">
        <v>4.6011409147489198E-2</v>
      </c>
      <c r="AP12" s="20">
        <v>6.7420957080756405E-2</v>
      </c>
      <c r="AQ12" s="20">
        <v>0.15660304739367301</v>
      </c>
      <c r="AR12" s="20"/>
      <c r="AS12" s="20">
        <v>8.4990585548405995E-2</v>
      </c>
      <c r="AT12" s="20">
        <v>0.10536363130873699</v>
      </c>
      <c r="AU12" s="20">
        <v>7.4723794014398298E-2</v>
      </c>
      <c r="AV12" s="20">
        <v>9.0053468193615399E-2</v>
      </c>
      <c r="AW12" s="20">
        <v>7.0612421711894205E-2</v>
      </c>
      <c r="AX12" s="20"/>
      <c r="AY12" s="20">
        <v>4.9005195492820598E-2</v>
      </c>
      <c r="AZ12" s="20">
        <v>6.4880080548085306E-2</v>
      </c>
      <c r="BA12" s="20">
        <v>8.9103598540868204E-2</v>
      </c>
      <c r="BB12" s="20">
        <v>7.3583478862086299E-2</v>
      </c>
      <c r="BC12" s="20">
        <v>0.137966703054723</v>
      </c>
      <c r="BD12" s="20"/>
      <c r="BE12" s="20">
        <v>0.15338477298148701</v>
      </c>
      <c r="BF12" s="20">
        <v>6.6787303086069102E-2</v>
      </c>
      <c r="BG12" s="20">
        <v>6.12095800128774E-2</v>
      </c>
      <c r="BH12" s="20">
        <v>0.13073539937551101</v>
      </c>
      <c r="BI12" s="20">
        <v>0.165569687923208</v>
      </c>
      <c r="BJ12" s="20"/>
      <c r="BK12" s="20">
        <v>8.1797820124160897E-2</v>
      </c>
      <c r="BL12" s="20">
        <v>0.131406123756037</v>
      </c>
      <c r="BM12" s="20">
        <v>8.98969443491381E-2</v>
      </c>
      <c r="BN12" s="20">
        <v>4.6627412906519401E-2</v>
      </c>
      <c r="BO12" s="20">
        <v>7.8532630566812894E-2</v>
      </c>
      <c r="BP12" s="20"/>
      <c r="BQ12" s="20">
        <v>4.8621945217881803E-2</v>
      </c>
      <c r="BR12" s="20">
        <v>0.1003532900438</v>
      </c>
      <c r="BS12" s="20"/>
      <c r="BT12" s="20">
        <v>8.6725547504756806E-2</v>
      </c>
      <c r="BU12" s="20">
        <v>8.44018771223745E-2</v>
      </c>
      <c r="BV12" s="20"/>
      <c r="BW12" s="20">
        <v>9.4105881788853596E-2</v>
      </c>
      <c r="BX12" s="20">
        <v>8.1876764951076902E-2</v>
      </c>
      <c r="BY12" s="20"/>
      <c r="BZ12" s="20">
        <v>7.26617430618446E-2</v>
      </c>
      <c r="CA12" s="20">
        <v>0.10288102397174</v>
      </c>
      <c r="CB12" s="20">
        <v>0.13297577294809201</v>
      </c>
    </row>
    <row r="13" spans="2:80" x14ac:dyDescent="0.35">
      <c r="B13" s="16" t="s">
        <v>485</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493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1557</v>
      </c>
      <c r="D7" s="10">
        <v>779</v>
      </c>
      <c r="E7" s="10">
        <v>777</v>
      </c>
      <c r="F7" s="10"/>
      <c r="G7" s="10">
        <v>224</v>
      </c>
      <c r="H7" s="10">
        <v>279</v>
      </c>
      <c r="I7" s="10">
        <v>272</v>
      </c>
      <c r="J7" s="10">
        <v>253</v>
      </c>
      <c r="K7" s="10">
        <v>224</v>
      </c>
      <c r="L7" s="10">
        <v>305</v>
      </c>
      <c r="M7" s="10"/>
      <c r="N7" s="10">
        <v>435</v>
      </c>
      <c r="O7" s="10">
        <v>407</v>
      </c>
      <c r="P7" s="10">
        <v>335</v>
      </c>
      <c r="Q7" s="10">
        <v>376</v>
      </c>
      <c r="R7" s="10"/>
      <c r="S7" s="10">
        <v>195</v>
      </c>
      <c r="T7" s="10">
        <v>214</v>
      </c>
      <c r="U7" s="10">
        <v>121</v>
      </c>
      <c r="V7" s="10">
        <v>145</v>
      </c>
      <c r="W7" s="10">
        <v>116</v>
      </c>
      <c r="X7" s="10">
        <v>148</v>
      </c>
      <c r="Y7" s="10">
        <v>108</v>
      </c>
      <c r="Z7" s="10">
        <v>66</v>
      </c>
      <c r="AA7" s="10">
        <v>185</v>
      </c>
      <c r="AB7" s="10">
        <v>132</v>
      </c>
      <c r="AC7" s="10">
        <v>78</v>
      </c>
      <c r="AD7" s="10">
        <v>49</v>
      </c>
      <c r="AE7" s="10"/>
      <c r="AF7" s="10">
        <v>255</v>
      </c>
      <c r="AG7" s="10">
        <v>512</v>
      </c>
      <c r="AH7" s="10">
        <v>101</v>
      </c>
      <c r="AI7" s="10">
        <v>183</v>
      </c>
      <c r="AJ7" s="10">
        <v>112</v>
      </c>
      <c r="AK7" s="10"/>
      <c r="AL7" s="10">
        <v>276</v>
      </c>
      <c r="AM7" s="10">
        <v>226</v>
      </c>
      <c r="AN7" s="10">
        <v>127</v>
      </c>
      <c r="AO7" s="10">
        <v>349</v>
      </c>
      <c r="AP7" s="10">
        <v>227</v>
      </c>
      <c r="AQ7" s="10">
        <v>148</v>
      </c>
      <c r="AR7" s="10"/>
      <c r="AS7" s="10">
        <v>377</v>
      </c>
      <c r="AT7" s="10">
        <v>366</v>
      </c>
      <c r="AU7" s="10">
        <v>419</v>
      </c>
      <c r="AV7" s="10">
        <v>181</v>
      </c>
      <c r="AW7" s="10">
        <v>19</v>
      </c>
      <c r="AX7" s="10"/>
      <c r="AY7" s="10">
        <v>387</v>
      </c>
      <c r="AZ7" s="10">
        <v>412</v>
      </c>
      <c r="BA7" s="10">
        <v>224</v>
      </c>
      <c r="BB7" s="10">
        <v>263</v>
      </c>
      <c r="BC7" s="10">
        <v>251</v>
      </c>
      <c r="BD7" s="10"/>
      <c r="BE7" s="10">
        <v>103</v>
      </c>
      <c r="BF7" s="10">
        <v>581</v>
      </c>
      <c r="BG7" s="10">
        <v>566</v>
      </c>
      <c r="BH7" s="10">
        <v>243</v>
      </c>
      <c r="BI7" s="10">
        <v>64</v>
      </c>
      <c r="BJ7" s="10"/>
      <c r="BK7" s="10">
        <v>284</v>
      </c>
      <c r="BL7" s="10">
        <v>283</v>
      </c>
      <c r="BM7" s="10">
        <v>314</v>
      </c>
      <c r="BN7" s="10">
        <v>334</v>
      </c>
      <c r="BO7" s="10">
        <v>339</v>
      </c>
      <c r="BP7" s="10"/>
      <c r="BQ7" s="10">
        <v>450</v>
      </c>
      <c r="BR7" s="10">
        <v>1107</v>
      </c>
      <c r="BS7" s="10"/>
      <c r="BT7" s="10">
        <v>369</v>
      </c>
      <c r="BU7" s="10">
        <v>1188</v>
      </c>
      <c r="BV7" s="10"/>
      <c r="BW7" s="10">
        <v>417</v>
      </c>
      <c r="BX7" s="10">
        <v>1140</v>
      </c>
      <c r="BY7" s="10"/>
      <c r="BZ7" s="10">
        <v>990</v>
      </c>
      <c r="CA7" s="10">
        <v>493</v>
      </c>
      <c r="CB7" s="10">
        <v>74</v>
      </c>
    </row>
    <row r="8" spans="2:80" ht="30" customHeight="1" x14ac:dyDescent="0.35">
      <c r="B8" s="11" t="s">
        <v>19</v>
      </c>
      <c r="C8" s="11">
        <v>1557</v>
      </c>
      <c r="D8" s="11">
        <v>773</v>
      </c>
      <c r="E8" s="11">
        <v>783</v>
      </c>
      <c r="F8" s="11"/>
      <c r="G8" s="11">
        <v>217</v>
      </c>
      <c r="H8" s="11">
        <v>276</v>
      </c>
      <c r="I8" s="11">
        <v>268</v>
      </c>
      <c r="J8" s="11">
        <v>253</v>
      </c>
      <c r="K8" s="11">
        <v>212</v>
      </c>
      <c r="L8" s="11">
        <v>331</v>
      </c>
      <c r="M8" s="11"/>
      <c r="N8" s="11">
        <v>420</v>
      </c>
      <c r="O8" s="11">
        <v>402</v>
      </c>
      <c r="P8" s="11">
        <v>337</v>
      </c>
      <c r="Q8" s="11">
        <v>394</v>
      </c>
      <c r="R8" s="11"/>
      <c r="S8" s="11">
        <v>215</v>
      </c>
      <c r="T8" s="11">
        <v>210</v>
      </c>
      <c r="U8" s="11">
        <v>125</v>
      </c>
      <c r="V8" s="11">
        <v>146</v>
      </c>
      <c r="W8" s="11">
        <v>114</v>
      </c>
      <c r="X8" s="11">
        <v>144</v>
      </c>
      <c r="Y8" s="11">
        <v>105</v>
      </c>
      <c r="Z8" s="11">
        <v>62</v>
      </c>
      <c r="AA8" s="11">
        <v>180</v>
      </c>
      <c r="AB8" s="11">
        <v>131</v>
      </c>
      <c r="AC8" s="11">
        <v>75</v>
      </c>
      <c r="AD8" s="11">
        <v>52</v>
      </c>
      <c r="AE8" s="11"/>
      <c r="AF8" s="11">
        <v>259</v>
      </c>
      <c r="AG8" s="11">
        <v>509</v>
      </c>
      <c r="AH8" s="11">
        <v>103</v>
      </c>
      <c r="AI8" s="11">
        <v>184</v>
      </c>
      <c r="AJ8" s="11">
        <v>109</v>
      </c>
      <c r="AK8" s="11"/>
      <c r="AL8" s="11">
        <v>274</v>
      </c>
      <c r="AM8" s="11">
        <v>229</v>
      </c>
      <c r="AN8" s="11">
        <v>127</v>
      </c>
      <c r="AO8" s="11">
        <v>352</v>
      </c>
      <c r="AP8" s="11">
        <v>222</v>
      </c>
      <c r="AQ8" s="11">
        <v>150</v>
      </c>
      <c r="AR8" s="11"/>
      <c r="AS8" s="11">
        <v>384</v>
      </c>
      <c r="AT8" s="11">
        <v>366</v>
      </c>
      <c r="AU8" s="11">
        <v>415</v>
      </c>
      <c r="AV8" s="11">
        <v>179</v>
      </c>
      <c r="AW8" s="11">
        <v>18</v>
      </c>
      <c r="AX8" s="11"/>
      <c r="AY8" s="11">
        <v>390</v>
      </c>
      <c r="AZ8" s="11">
        <v>410</v>
      </c>
      <c r="BA8" s="11">
        <v>226</v>
      </c>
      <c r="BB8" s="11">
        <v>263</v>
      </c>
      <c r="BC8" s="11">
        <v>248</v>
      </c>
      <c r="BD8" s="11"/>
      <c r="BE8" s="11">
        <v>102</v>
      </c>
      <c r="BF8" s="11">
        <v>582</v>
      </c>
      <c r="BG8" s="11">
        <v>569</v>
      </c>
      <c r="BH8" s="11">
        <v>242</v>
      </c>
      <c r="BI8" s="11">
        <v>64</v>
      </c>
      <c r="BJ8" s="11"/>
      <c r="BK8" s="11">
        <v>282</v>
      </c>
      <c r="BL8" s="11">
        <v>283</v>
      </c>
      <c r="BM8" s="11">
        <v>318</v>
      </c>
      <c r="BN8" s="11">
        <v>334</v>
      </c>
      <c r="BO8" s="11">
        <v>337</v>
      </c>
      <c r="BP8" s="11"/>
      <c r="BQ8" s="11">
        <v>454</v>
      </c>
      <c r="BR8" s="11">
        <v>1104</v>
      </c>
      <c r="BS8" s="11"/>
      <c r="BT8" s="11">
        <v>363</v>
      </c>
      <c r="BU8" s="11">
        <v>1195</v>
      </c>
      <c r="BV8" s="11"/>
      <c r="BW8" s="11">
        <v>414</v>
      </c>
      <c r="BX8" s="11">
        <v>1144</v>
      </c>
      <c r="BY8" s="11"/>
      <c r="BZ8" s="11">
        <v>992</v>
      </c>
      <c r="CA8" s="11">
        <v>490</v>
      </c>
      <c r="CB8" s="11">
        <v>75</v>
      </c>
    </row>
    <row r="9" spans="2:80" ht="43.5" x14ac:dyDescent="0.35">
      <c r="B9" s="15" t="s">
        <v>490</v>
      </c>
      <c r="C9" s="14">
        <v>0.20125093858969001</v>
      </c>
      <c r="D9" s="14">
        <v>0.18673851162152399</v>
      </c>
      <c r="E9" s="14">
        <v>0.21583119607309001</v>
      </c>
      <c r="F9" s="14"/>
      <c r="G9" s="14">
        <v>0.18172644018031001</v>
      </c>
      <c r="H9" s="14">
        <v>0.229303680274901</v>
      </c>
      <c r="I9" s="14">
        <v>0.15895631954230299</v>
      </c>
      <c r="J9" s="14">
        <v>0.21278984978413801</v>
      </c>
      <c r="K9" s="14">
        <v>0.22832718731400301</v>
      </c>
      <c r="L9" s="14">
        <v>0.19879444139421701</v>
      </c>
      <c r="M9" s="14"/>
      <c r="N9" s="14">
        <v>0.16295066100370001</v>
      </c>
      <c r="O9" s="14">
        <v>0.17132715084896899</v>
      </c>
      <c r="P9" s="14">
        <v>0.244225282188888</v>
      </c>
      <c r="Q9" s="14">
        <v>0.23499065481980699</v>
      </c>
      <c r="R9" s="14"/>
      <c r="S9" s="14">
        <v>0.173472331102516</v>
      </c>
      <c r="T9" s="14">
        <v>0.27158029911451798</v>
      </c>
      <c r="U9" s="14">
        <v>0.25272967438407101</v>
      </c>
      <c r="V9" s="14">
        <v>0.19801224318711599</v>
      </c>
      <c r="W9" s="14">
        <v>0.14084996606630401</v>
      </c>
      <c r="X9" s="14">
        <v>0.154923217256215</v>
      </c>
      <c r="Y9" s="14">
        <v>0.158123797322167</v>
      </c>
      <c r="Z9" s="14">
        <v>0.223438685378991</v>
      </c>
      <c r="AA9" s="14">
        <v>0.20172572408735501</v>
      </c>
      <c r="AB9" s="14">
        <v>0.204279715038097</v>
      </c>
      <c r="AC9" s="14">
        <v>0.26003743014050501</v>
      </c>
      <c r="AD9" s="14">
        <v>0.143921293543154</v>
      </c>
      <c r="AE9" s="14"/>
      <c r="AF9" s="14">
        <v>0.19177681810828301</v>
      </c>
      <c r="AG9" s="14">
        <v>0.22386594158051101</v>
      </c>
      <c r="AH9" s="14">
        <v>0.16347539309115799</v>
      </c>
      <c r="AI9" s="14">
        <v>0.19212173487763601</v>
      </c>
      <c r="AJ9" s="14">
        <v>0.22244987859695201</v>
      </c>
      <c r="AK9" s="14"/>
      <c r="AL9" s="14">
        <v>0.19788634608546399</v>
      </c>
      <c r="AM9" s="14">
        <v>0.185488802129088</v>
      </c>
      <c r="AN9" s="14">
        <v>0.222342246326555</v>
      </c>
      <c r="AO9" s="14">
        <v>0.21939457635356099</v>
      </c>
      <c r="AP9" s="14">
        <v>0.227509251255088</v>
      </c>
      <c r="AQ9" s="14">
        <v>0.13192547155783299</v>
      </c>
      <c r="AR9" s="14"/>
      <c r="AS9" s="14">
        <v>0.233051517989639</v>
      </c>
      <c r="AT9" s="14">
        <v>0.18206492667516999</v>
      </c>
      <c r="AU9" s="14">
        <v>0.19517693964996899</v>
      </c>
      <c r="AV9" s="14">
        <v>0.177217974862864</v>
      </c>
      <c r="AW9" s="14">
        <v>0.36310473285381201</v>
      </c>
      <c r="AX9" s="14"/>
      <c r="AY9" s="14">
        <v>0.175677729471027</v>
      </c>
      <c r="AZ9" s="14">
        <v>0.18571926827187399</v>
      </c>
      <c r="BA9" s="14">
        <v>0.19391403914034999</v>
      </c>
      <c r="BB9" s="14">
        <v>0.21405169452359199</v>
      </c>
      <c r="BC9" s="14">
        <v>0.27258121706067401</v>
      </c>
      <c r="BD9" s="14"/>
      <c r="BE9" s="14">
        <v>0.149486135748848</v>
      </c>
      <c r="BF9" s="14">
        <v>0.17941174502444501</v>
      </c>
      <c r="BG9" s="14">
        <v>0.207219958783914</v>
      </c>
      <c r="BH9" s="14">
        <v>0.245006182184835</v>
      </c>
      <c r="BI9" s="14">
        <v>0.26369424868121699</v>
      </c>
      <c r="BJ9" s="14"/>
      <c r="BK9" s="14">
        <v>0.234464204091821</v>
      </c>
      <c r="BL9" s="14">
        <v>0.182865939768002</v>
      </c>
      <c r="BM9" s="14">
        <v>0.18408396310487901</v>
      </c>
      <c r="BN9" s="14">
        <v>0.18537863299039301</v>
      </c>
      <c r="BO9" s="14">
        <v>0.219249330303048</v>
      </c>
      <c r="BP9" s="14"/>
      <c r="BQ9" s="14">
        <v>0.20142180013411801</v>
      </c>
      <c r="BR9" s="14">
        <v>0.20118068145172499</v>
      </c>
      <c r="BS9" s="14"/>
      <c r="BT9" s="14">
        <v>0.233631325203635</v>
      </c>
      <c r="BU9" s="14">
        <v>0.19141235569540699</v>
      </c>
      <c r="BV9" s="14"/>
      <c r="BW9" s="14">
        <v>0.21246075540056999</v>
      </c>
      <c r="BX9" s="14">
        <v>0.19719656799923799</v>
      </c>
      <c r="BY9" s="14"/>
      <c r="BZ9" s="14">
        <v>0.197052083199658</v>
      </c>
      <c r="CA9" s="14">
        <v>0.20513227577861201</v>
      </c>
      <c r="CB9" s="14">
        <v>0.231407262743487</v>
      </c>
    </row>
    <row r="10" spans="2:80" ht="72.5" x14ac:dyDescent="0.35">
      <c r="B10" s="15" t="s">
        <v>491</v>
      </c>
      <c r="C10" s="14">
        <v>0.398100514994914</v>
      </c>
      <c r="D10" s="14">
        <v>0.37578175079020498</v>
      </c>
      <c r="E10" s="14">
        <v>0.41937980338016401</v>
      </c>
      <c r="F10" s="14"/>
      <c r="G10" s="14">
        <v>0.50505632308845605</v>
      </c>
      <c r="H10" s="14">
        <v>0.43222985250434198</v>
      </c>
      <c r="I10" s="14">
        <v>0.48532931321119499</v>
      </c>
      <c r="J10" s="14">
        <v>0.41732540388567102</v>
      </c>
      <c r="K10" s="14">
        <v>0.33598175562756999</v>
      </c>
      <c r="L10" s="14">
        <v>0.25419597145294098</v>
      </c>
      <c r="M10" s="14"/>
      <c r="N10" s="14">
        <v>0.42682371454605</v>
      </c>
      <c r="O10" s="14">
        <v>0.39266145725798302</v>
      </c>
      <c r="P10" s="14">
        <v>0.35730767880078701</v>
      </c>
      <c r="Q10" s="14">
        <v>0.40678717359926603</v>
      </c>
      <c r="R10" s="14"/>
      <c r="S10" s="14">
        <v>0.46267166047070901</v>
      </c>
      <c r="T10" s="14">
        <v>0.33107955633941699</v>
      </c>
      <c r="U10" s="14">
        <v>0.32600183810908701</v>
      </c>
      <c r="V10" s="14">
        <v>0.412012352093721</v>
      </c>
      <c r="W10" s="14">
        <v>0.45273233654158801</v>
      </c>
      <c r="X10" s="14">
        <v>0.41368131740270703</v>
      </c>
      <c r="Y10" s="14">
        <v>0.41606081662336097</v>
      </c>
      <c r="Z10" s="14">
        <v>0.384773979210636</v>
      </c>
      <c r="AA10" s="14">
        <v>0.41898791452539302</v>
      </c>
      <c r="AB10" s="14">
        <v>0.35385766207208802</v>
      </c>
      <c r="AC10" s="14">
        <v>0.37539485181862198</v>
      </c>
      <c r="AD10" s="14">
        <v>0.42450113247486598</v>
      </c>
      <c r="AE10" s="14"/>
      <c r="AF10" s="14">
        <v>0.35827610340789801</v>
      </c>
      <c r="AG10" s="14">
        <v>0.414200019728172</v>
      </c>
      <c r="AH10" s="14">
        <v>0.427710863606244</v>
      </c>
      <c r="AI10" s="14">
        <v>0.46533382108551102</v>
      </c>
      <c r="AJ10" s="14">
        <v>0.40810946052010699</v>
      </c>
      <c r="AK10" s="14"/>
      <c r="AL10" s="14">
        <v>0.44247499021696202</v>
      </c>
      <c r="AM10" s="14">
        <v>0.426367409594267</v>
      </c>
      <c r="AN10" s="14">
        <v>0.33143177457459799</v>
      </c>
      <c r="AO10" s="14">
        <v>0.41095724383349602</v>
      </c>
      <c r="AP10" s="14">
        <v>0.410902248752476</v>
      </c>
      <c r="AQ10" s="14">
        <v>0.36347169062101198</v>
      </c>
      <c r="AR10" s="14"/>
      <c r="AS10" s="14">
        <v>0.36712522155222599</v>
      </c>
      <c r="AT10" s="14">
        <v>0.401076314941409</v>
      </c>
      <c r="AU10" s="14">
        <v>0.41471325191321001</v>
      </c>
      <c r="AV10" s="14">
        <v>0.40211919493418302</v>
      </c>
      <c r="AW10" s="14">
        <v>0.37869278691000002</v>
      </c>
      <c r="AX10" s="14"/>
      <c r="AY10" s="14">
        <v>0.32211318843619902</v>
      </c>
      <c r="AZ10" s="14">
        <v>0.45658796620070502</v>
      </c>
      <c r="BA10" s="14">
        <v>0.41690694240848097</v>
      </c>
      <c r="BB10" s="14">
        <v>0.42391442915803701</v>
      </c>
      <c r="BC10" s="14">
        <v>0.39515927334344902</v>
      </c>
      <c r="BD10" s="14"/>
      <c r="BE10" s="14">
        <v>0.46032179581834198</v>
      </c>
      <c r="BF10" s="14">
        <v>0.40382073576424499</v>
      </c>
      <c r="BG10" s="14">
        <v>0.37827251838746301</v>
      </c>
      <c r="BH10" s="14">
        <v>0.42658685732710599</v>
      </c>
      <c r="BI10" s="14">
        <v>0.31516577025249398</v>
      </c>
      <c r="BJ10" s="14"/>
      <c r="BK10" s="14">
        <v>0.44017072603704999</v>
      </c>
      <c r="BL10" s="14">
        <v>0.39254298069212701</v>
      </c>
      <c r="BM10" s="14">
        <v>0.35923405166894201</v>
      </c>
      <c r="BN10" s="14">
        <v>0.41398982296403197</v>
      </c>
      <c r="BO10" s="14">
        <v>0.389355744871897</v>
      </c>
      <c r="BP10" s="14"/>
      <c r="BQ10" s="14">
        <v>0.44610466589240899</v>
      </c>
      <c r="BR10" s="14">
        <v>0.37836152537177398</v>
      </c>
      <c r="BS10" s="14"/>
      <c r="BT10" s="14">
        <v>0.41713824556813001</v>
      </c>
      <c r="BU10" s="14">
        <v>0.392316016724503</v>
      </c>
      <c r="BV10" s="14"/>
      <c r="BW10" s="14">
        <v>0.42879182711733499</v>
      </c>
      <c r="BX10" s="14">
        <v>0.38700007014814902</v>
      </c>
      <c r="BY10" s="14"/>
      <c r="BZ10" s="14">
        <v>0.38772157389203299</v>
      </c>
      <c r="CA10" s="14">
        <v>0.42372444518413499</v>
      </c>
      <c r="CB10" s="14">
        <v>0.36789968962481601</v>
      </c>
    </row>
    <row r="11" spans="2:80" ht="43.5" x14ac:dyDescent="0.35">
      <c r="B11" s="15" t="s">
        <v>492</v>
      </c>
      <c r="C11" s="14">
        <v>0.29632767873761501</v>
      </c>
      <c r="D11" s="14">
        <v>0.35571318199086699</v>
      </c>
      <c r="E11" s="14">
        <v>0.238070004019965</v>
      </c>
      <c r="F11" s="14"/>
      <c r="G11" s="14">
        <v>0.22293993917240101</v>
      </c>
      <c r="H11" s="14">
        <v>0.22975249867115499</v>
      </c>
      <c r="I11" s="14">
        <v>0.23365439088526499</v>
      </c>
      <c r="J11" s="14">
        <v>0.26718336924755498</v>
      </c>
      <c r="K11" s="14">
        <v>0.32816966142753701</v>
      </c>
      <c r="L11" s="14">
        <v>0.45233452494578502</v>
      </c>
      <c r="M11" s="14"/>
      <c r="N11" s="14">
        <v>0.34730096503303498</v>
      </c>
      <c r="O11" s="14">
        <v>0.31996635541026902</v>
      </c>
      <c r="P11" s="14">
        <v>0.28975388878698499</v>
      </c>
      <c r="Q11" s="14">
        <v>0.224415574976562</v>
      </c>
      <c r="R11" s="14"/>
      <c r="S11" s="14">
        <v>0.287443320003126</v>
      </c>
      <c r="T11" s="14">
        <v>0.306697398106685</v>
      </c>
      <c r="U11" s="14">
        <v>0.28357311947407998</v>
      </c>
      <c r="V11" s="14">
        <v>0.279707808454354</v>
      </c>
      <c r="W11" s="14">
        <v>0.31474672338631798</v>
      </c>
      <c r="X11" s="14">
        <v>0.31692093506510499</v>
      </c>
      <c r="Y11" s="14">
        <v>0.352199701774351</v>
      </c>
      <c r="Z11" s="14">
        <v>0.32753025253954698</v>
      </c>
      <c r="AA11" s="14">
        <v>0.23069380787421001</v>
      </c>
      <c r="AB11" s="14">
        <v>0.34224405310322098</v>
      </c>
      <c r="AC11" s="14">
        <v>0.27594374915329201</v>
      </c>
      <c r="AD11" s="14">
        <v>0.26279003784986998</v>
      </c>
      <c r="AE11" s="14"/>
      <c r="AF11" s="14">
        <v>0.34025266605781801</v>
      </c>
      <c r="AG11" s="14">
        <v>0.28059334285313797</v>
      </c>
      <c r="AH11" s="14">
        <v>0.34045360887980203</v>
      </c>
      <c r="AI11" s="14">
        <v>0.261545390593592</v>
      </c>
      <c r="AJ11" s="14">
        <v>0.33469775891220799</v>
      </c>
      <c r="AK11" s="14"/>
      <c r="AL11" s="14">
        <v>0.282379693970782</v>
      </c>
      <c r="AM11" s="14">
        <v>0.29328317788914599</v>
      </c>
      <c r="AN11" s="14">
        <v>0.38988358775641602</v>
      </c>
      <c r="AO11" s="14">
        <v>0.30148603814312802</v>
      </c>
      <c r="AP11" s="14">
        <v>0.27314878630536199</v>
      </c>
      <c r="AQ11" s="14">
        <v>0.27463869333241803</v>
      </c>
      <c r="AR11" s="14"/>
      <c r="AS11" s="14">
        <v>0.263340258917448</v>
      </c>
      <c r="AT11" s="14">
        <v>0.294241975311483</v>
      </c>
      <c r="AU11" s="14">
        <v>0.31630179755107801</v>
      </c>
      <c r="AV11" s="14">
        <v>0.36477500491548398</v>
      </c>
      <c r="AW11" s="14">
        <v>0.25820248023618803</v>
      </c>
      <c r="AX11" s="14"/>
      <c r="AY11" s="14">
        <v>0.43257716016433301</v>
      </c>
      <c r="AZ11" s="14">
        <v>0.286495911432192</v>
      </c>
      <c r="BA11" s="14">
        <v>0.232100297290951</v>
      </c>
      <c r="BB11" s="14">
        <v>0.26072231301576398</v>
      </c>
      <c r="BC11" s="14">
        <v>0.20284180881550201</v>
      </c>
      <c r="BD11" s="14"/>
      <c r="BE11" s="14">
        <v>0.32321565446909201</v>
      </c>
      <c r="BF11" s="14">
        <v>0.34088566215414901</v>
      </c>
      <c r="BG11" s="14">
        <v>0.28575642559187397</v>
      </c>
      <c r="BH11" s="14">
        <v>0.216806389155701</v>
      </c>
      <c r="BI11" s="14">
        <v>0.243232893435567</v>
      </c>
      <c r="BJ11" s="14"/>
      <c r="BK11" s="14">
        <v>0.25353233122867502</v>
      </c>
      <c r="BL11" s="14">
        <v>0.266792943281766</v>
      </c>
      <c r="BM11" s="14">
        <v>0.331773672214347</v>
      </c>
      <c r="BN11" s="14">
        <v>0.31262251104042599</v>
      </c>
      <c r="BO11" s="14">
        <v>0.30715228544518802</v>
      </c>
      <c r="BP11" s="14"/>
      <c r="BQ11" s="14">
        <v>0.28180751799051701</v>
      </c>
      <c r="BR11" s="14">
        <v>0.30229827288321898</v>
      </c>
      <c r="BS11" s="14"/>
      <c r="BT11" s="14">
        <v>0.27572731914173099</v>
      </c>
      <c r="BU11" s="14">
        <v>0.30258697230172699</v>
      </c>
      <c r="BV11" s="14"/>
      <c r="BW11" s="14">
        <v>0.29171822048235901</v>
      </c>
      <c r="BX11" s="14">
        <v>0.29799482926320398</v>
      </c>
      <c r="BY11" s="14"/>
      <c r="BZ11" s="14">
        <v>0.31692856524526902</v>
      </c>
      <c r="CA11" s="14">
        <v>0.26729517971910599</v>
      </c>
      <c r="CB11" s="14">
        <v>0.21364482135236301</v>
      </c>
    </row>
    <row r="12" spans="2:80" x14ac:dyDescent="0.35">
      <c r="B12" s="15" t="s">
        <v>167</v>
      </c>
      <c r="C12" s="20">
        <v>0.10432086767778199</v>
      </c>
      <c r="D12" s="20">
        <v>8.1766555597404506E-2</v>
      </c>
      <c r="E12" s="20">
        <v>0.12671899652678101</v>
      </c>
      <c r="F12" s="20"/>
      <c r="G12" s="20">
        <v>9.0277297558833403E-2</v>
      </c>
      <c r="H12" s="20">
        <v>0.108713968549602</v>
      </c>
      <c r="I12" s="20">
        <v>0.122059976361237</v>
      </c>
      <c r="J12" s="20">
        <v>0.10270137708263601</v>
      </c>
      <c r="K12" s="20">
        <v>0.10752139563089</v>
      </c>
      <c r="L12" s="20">
        <v>9.4675062207056807E-2</v>
      </c>
      <c r="M12" s="20"/>
      <c r="N12" s="20">
        <v>6.2924659417214895E-2</v>
      </c>
      <c r="O12" s="20">
        <v>0.116045036482779</v>
      </c>
      <c r="P12" s="20">
        <v>0.10871315022333999</v>
      </c>
      <c r="Q12" s="20">
        <v>0.133806596604364</v>
      </c>
      <c r="R12" s="20"/>
      <c r="S12" s="20">
        <v>7.64126884236489E-2</v>
      </c>
      <c r="T12" s="20">
        <v>9.0642746439380098E-2</v>
      </c>
      <c r="U12" s="20">
        <v>0.137695368032761</v>
      </c>
      <c r="V12" s="20">
        <v>0.110267596264808</v>
      </c>
      <c r="W12" s="20">
        <v>9.1670974005789205E-2</v>
      </c>
      <c r="X12" s="20">
        <v>0.114474530275974</v>
      </c>
      <c r="Y12" s="20">
        <v>7.3615684280120594E-2</v>
      </c>
      <c r="Z12" s="20">
        <v>6.4257082870826404E-2</v>
      </c>
      <c r="AA12" s="20">
        <v>0.14859255351304201</v>
      </c>
      <c r="AB12" s="20">
        <v>9.9618569786595099E-2</v>
      </c>
      <c r="AC12" s="20">
        <v>8.8623968887580798E-2</v>
      </c>
      <c r="AD12" s="20">
        <v>0.16878753613211001</v>
      </c>
      <c r="AE12" s="20"/>
      <c r="AF12" s="20">
        <v>0.109694412426001</v>
      </c>
      <c r="AG12" s="20">
        <v>8.1340695838179197E-2</v>
      </c>
      <c r="AH12" s="20">
        <v>6.8360134422795704E-2</v>
      </c>
      <c r="AI12" s="20">
        <v>8.0999053443260804E-2</v>
      </c>
      <c r="AJ12" s="20">
        <v>3.4742901970732903E-2</v>
      </c>
      <c r="AK12" s="20"/>
      <c r="AL12" s="20">
        <v>7.7258969726792706E-2</v>
      </c>
      <c r="AM12" s="20">
        <v>9.4860610387499197E-2</v>
      </c>
      <c r="AN12" s="20">
        <v>5.6342391342431603E-2</v>
      </c>
      <c r="AO12" s="20">
        <v>6.8162141669815005E-2</v>
      </c>
      <c r="AP12" s="20">
        <v>8.84397136870749E-2</v>
      </c>
      <c r="AQ12" s="20">
        <v>0.229964144488738</v>
      </c>
      <c r="AR12" s="20"/>
      <c r="AS12" s="20">
        <v>0.13648300154068699</v>
      </c>
      <c r="AT12" s="20">
        <v>0.122616783071938</v>
      </c>
      <c r="AU12" s="20">
        <v>7.3808010885743902E-2</v>
      </c>
      <c r="AV12" s="20">
        <v>5.5887825287469599E-2</v>
      </c>
      <c r="AW12" s="20">
        <v>0</v>
      </c>
      <c r="AX12" s="20"/>
      <c r="AY12" s="20">
        <v>6.9631921928441906E-2</v>
      </c>
      <c r="AZ12" s="20">
        <v>7.1196854095229106E-2</v>
      </c>
      <c r="BA12" s="20">
        <v>0.15707872116021801</v>
      </c>
      <c r="BB12" s="20">
        <v>0.101311563302608</v>
      </c>
      <c r="BC12" s="20">
        <v>0.12941770078037501</v>
      </c>
      <c r="BD12" s="20"/>
      <c r="BE12" s="20">
        <v>6.6976413963718201E-2</v>
      </c>
      <c r="BF12" s="20">
        <v>7.5881857057161106E-2</v>
      </c>
      <c r="BG12" s="20">
        <v>0.12875109723674899</v>
      </c>
      <c r="BH12" s="20">
        <v>0.111600571332358</v>
      </c>
      <c r="BI12" s="20">
        <v>0.17790708763072199</v>
      </c>
      <c r="BJ12" s="20"/>
      <c r="BK12" s="20">
        <v>7.1832738642453597E-2</v>
      </c>
      <c r="BL12" s="20">
        <v>0.15779813625810499</v>
      </c>
      <c r="BM12" s="20">
        <v>0.124908313011831</v>
      </c>
      <c r="BN12" s="20">
        <v>8.8009033005148493E-2</v>
      </c>
      <c r="BO12" s="20">
        <v>8.4242639379867298E-2</v>
      </c>
      <c r="BP12" s="20"/>
      <c r="BQ12" s="20">
        <v>7.0666015982956104E-2</v>
      </c>
      <c r="BR12" s="20">
        <v>0.118159520293282</v>
      </c>
      <c r="BS12" s="20"/>
      <c r="BT12" s="20">
        <v>7.3503110086503995E-2</v>
      </c>
      <c r="BU12" s="20">
        <v>0.11368465527836399</v>
      </c>
      <c r="BV12" s="20"/>
      <c r="BW12" s="20">
        <v>6.7029196999735793E-2</v>
      </c>
      <c r="BX12" s="20">
        <v>0.117808532589408</v>
      </c>
      <c r="BY12" s="20"/>
      <c r="BZ12" s="20">
        <v>9.8297777663039307E-2</v>
      </c>
      <c r="CA12" s="20">
        <v>0.10384809931814599</v>
      </c>
      <c r="CB12" s="20">
        <v>0.18704822627933401</v>
      </c>
    </row>
    <row r="13" spans="2:80" x14ac:dyDescent="0.35">
      <c r="B13" s="16" t="s">
        <v>494</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495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1557</v>
      </c>
      <c r="D7" s="10">
        <v>779</v>
      </c>
      <c r="E7" s="10">
        <v>777</v>
      </c>
      <c r="F7" s="10"/>
      <c r="G7" s="10">
        <v>224</v>
      </c>
      <c r="H7" s="10">
        <v>279</v>
      </c>
      <c r="I7" s="10">
        <v>272</v>
      </c>
      <c r="J7" s="10">
        <v>253</v>
      </c>
      <c r="K7" s="10">
        <v>224</v>
      </c>
      <c r="L7" s="10">
        <v>305</v>
      </c>
      <c r="M7" s="10"/>
      <c r="N7" s="10">
        <v>435</v>
      </c>
      <c r="O7" s="10">
        <v>407</v>
      </c>
      <c r="P7" s="10">
        <v>335</v>
      </c>
      <c r="Q7" s="10">
        <v>376</v>
      </c>
      <c r="R7" s="10"/>
      <c r="S7" s="10">
        <v>195</v>
      </c>
      <c r="T7" s="10">
        <v>214</v>
      </c>
      <c r="U7" s="10">
        <v>121</v>
      </c>
      <c r="V7" s="10">
        <v>145</v>
      </c>
      <c r="W7" s="10">
        <v>116</v>
      </c>
      <c r="X7" s="10">
        <v>148</v>
      </c>
      <c r="Y7" s="10">
        <v>108</v>
      </c>
      <c r="Z7" s="10">
        <v>66</v>
      </c>
      <c r="AA7" s="10">
        <v>185</v>
      </c>
      <c r="AB7" s="10">
        <v>132</v>
      </c>
      <c r="AC7" s="10">
        <v>78</v>
      </c>
      <c r="AD7" s="10">
        <v>49</v>
      </c>
      <c r="AE7" s="10"/>
      <c r="AF7" s="10">
        <v>255</v>
      </c>
      <c r="AG7" s="10">
        <v>512</v>
      </c>
      <c r="AH7" s="10">
        <v>101</v>
      </c>
      <c r="AI7" s="10">
        <v>183</v>
      </c>
      <c r="AJ7" s="10">
        <v>112</v>
      </c>
      <c r="AK7" s="10"/>
      <c r="AL7" s="10">
        <v>276</v>
      </c>
      <c r="AM7" s="10">
        <v>226</v>
      </c>
      <c r="AN7" s="10">
        <v>127</v>
      </c>
      <c r="AO7" s="10">
        <v>349</v>
      </c>
      <c r="AP7" s="10">
        <v>227</v>
      </c>
      <c r="AQ7" s="10">
        <v>148</v>
      </c>
      <c r="AR7" s="10"/>
      <c r="AS7" s="10">
        <v>377</v>
      </c>
      <c r="AT7" s="10">
        <v>366</v>
      </c>
      <c r="AU7" s="10">
        <v>419</v>
      </c>
      <c r="AV7" s="10">
        <v>181</v>
      </c>
      <c r="AW7" s="10">
        <v>19</v>
      </c>
      <c r="AX7" s="10"/>
      <c r="AY7" s="10">
        <v>387</v>
      </c>
      <c r="AZ7" s="10">
        <v>412</v>
      </c>
      <c r="BA7" s="10">
        <v>224</v>
      </c>
      <c r="BB7" s="10">
        <v>263</v>
      </c>
      <c r="BC7" s="10">
        <v>251</v>
      </c>
      <c r="BD7" s="10"/>
      <c r="BE7" s="10">
        <v>103</v>
      </c>
      <c r="BF7" s="10">
        <v>581</v>
      </c>
      <c r="BG7" s="10">
        <v>566</v>
      </c>
      <c r="BH7" s="10">
        <v>243</v>
      </c>
      <c r="BI7" s="10">
        <v>64</v>
      </c>
      <c r="BJ7" s="10"/>
      <c r="BK7" s="10">
        <v>284</v>
      </c>
      <c r="BL7" s="10">
        <v>283</v>
      </c>
      <c r="BM7" s="10">
        <v>314</v>
      </c>
      <c r="BN7" s="10">
        <v>334</v>
      </c>
      <c r="BO7" s="10">
        <v>339</v>
      </c>
      <c r="BP7" s="10"/>
      <c r="BQ7" s="10">
        <v>450</v>
      </c>
      <c r="BR7" s="10">
        <v>1107</v>
      </c>
      <c r="BS7" s="10"/>
      <c r="BT7" s="10">
        <v>369</v>
      </c>
      <c r="BU7" s="10">
        <v>1188</v>
      </c>
      <c r="BV7" s="10"/>
      <c r="BW7" s="10">
        <v>417</v>
      </c>
      <c r="BX7" s="10">
        <v>1140</v>
      </c>
      <c r="BY7" s="10"/>
      <c r="BZ7" s="10">
        <v>990</v>
      </c>
      <c r="CA7" s="10">
        <v>493</v>
      </c>
      <c r="CB7" s="10">
        <v>74</v>
      </c>
    </row>
    <row r="8" spans="2:80" ht="30" customHeight="1" x14ac:dyDescent="0.35">
      <c r="B8" s="11" t="s">
        <v>19</v>
      </c>
      <c r="C8" s="11">
        <v>1557</v>
      </c>
      <c r="D8" s="11">
        <v>773</v>
      </c>
      <c r="E8" s="11">
        <v>783</v>
      </c>
      <c r="F8" s="11"/>
      <c r="G8" s="11">
        <v>217</v>
      </c>
      <c r="H8" s="11">
        <v>276</v>
      </c>
      <c r="I8" s="11">
        <v>268</v>
      </c>
      <c r="J8" s="11">
        <v>253</v>
      </c>
      <c r="K8" s="11">
        <v>212</v>
      </c>
      <c r="L8" s="11">
        <v>331</v>
      </c>
      <c r="M8" s="11"/>
      <c r="N8" s="11">
        <v>420</v>
      </c>
      <c r="O8" s="11">
        <v>402</v>
      </c>
      <c r="P8" s="11">
        <v>337</v>
      </c>
      <c r="Q8" s="11">
        <v>394</v>
      </c>
      <c r="R8" s="11"/>
      <c r="S8" s="11">
        <v>215</v>
      </c>
      <c r="T8" s="11">
        <v>210</v>
      </c>
      <c r="U8" s="11">
        <v>125</v>
      </c>
      <c r="V8" s="11">
        <v>146</v>
      </c>
      <c r="W8" s="11">
        <v>114</v>
      </c>
      <c r="X8" s="11">
        <v>144</v>
      </c>
      <c r="Y8" s="11">
        <v>105</v>
      </c>
      <c r="Z8" s="11">
        <v>62</v>
      </c>
      <c r="AA8" s="11">
        <v>180</v>
      </c>
      <c r="AB8" s="11">
        <v>131</v>
      </c>
      <c r="AC8" s="11">
        <v>75</v>
      </c>
      <c r="AD8" s="11">
        <v>52</v>
      </c>
      <c r="AE8" s="11"/>
      <c r="AF8" s="11">
        <v>259</v>
      </c>
      <c r="AG8" s="11">
        <v>509</v>
      </c>
      <c r="AH8" s="11">
        <v>103</v>
      </c>
      <c r="AI8" s="11">
        <v>184</v>
      </c>
      <c r="AJ8" s="11">
        <v>109</v>
      </c>
      <c r="AK8" s="11"/>
      <c r="AL8" s="11">
        <v>274</v>
      </c>
      <c r="AM8" s="11">
        <v>229</v>
      </c>
      <c r="AN8" s="11">
        <v>127</v>
      </c>
      <c r="AO8" s="11">
        <v>352</v>
      </c>
      <c r="AP8" s="11">
        <v>222</v>
      </c>
      <c r="AQ8" s="11">
        <v>150</v>
      </c>
      <c r="AR8" s="11"/>
      <c r="AS8" s="11">
        <v>384</v>
      </c>
      <c r="AT8" s="11">
        <v>366</v>
      </c>
      <c r="AU8" s="11">
        <v>415</v>
      </c>
      <c r="AV8" s="11">
        <v>179</v>
      </c>
      <c r="AW8" s="11">
        <v>18</v>
      </c>
      <c r="AX8" s="11"/>
      <c r="AY8" s="11">
        <v>390</v>
      </c>
      <c r="AZ8" s="11">
        <v>410</v>
      </c>
      <c r="BA8" s="11">
        <v>226</v>
      </c>
      <c r="BB8" s="11">
        <v>263</v>
      </c>
      <c r="BC8" s="11">
        <v>248</v>
      </c>
      <c r="BD8" s="11"/>
      <c r="BE8" s="11">
        <v>102</v>
      </c>
      <c r="BF8" s="11">
        <v>582</v>
      </c>
      <c r="BG8" s="11">
        <v>569</v>
      </c>
      <c r="BH8" s="11">
        <v>242</v>
      </c>
      <c r="BI8" s="11">
        <v>64</v>
      </c>
      <c r="BJ8" s="11"/>
      <c r="BK8" s="11">
        <v>282</v>
      </c>
      <c r="BL8" s="11">
        <v>283</v>
      </c>
      <c r="BM8" s="11">
        <v>318</v>
      </c>
      <c r="BN8" s="11">
        <v>334</v>
      </c>
      <c r="BO8" s="11">
        <v>337</v>
      </c>
      <c r="BP8" s="11"/>
      <c r="BQ8" s="11">
        <v>454</v>
      </c>
      <c r="BR8" s="11">
        <v>1104</v>
      </c>
      <c r="BS8" s="11"/>
      <c r="BT8" s="11">
        <v>363</v>
      </c>
      <c r="BU8" s="11">
        <v>1195</v>
      </c>
      <c r="BV8" s="11"/>
      <c r="BW8" s="11">
        <v>414</v>
      </c>
      <c r="BX8" s="11">
        <v>1144</v>
      </c>
      <c r="BY8" s="11"/>
      <c r="BZ8" s="11">
        <v>992</v>
      </c>
      <c r="CA8" s="11">
        <v>490</v>
      </c>
      <c r="CB8" s="11">
        <v>75</v>
      </c>
    </row>
    <row r="9" spans="2:80" ht="43.5" x14ac:dyDescent="0.35">
      <c r="B9" s="15" t="s">
        <v>490</v>
      </c>
      <c r="C9" s="14">
        <v>0.210012710257932</v>
      </c>
      <c r="D9" s="14">
        <v>0.21655627475953401</v>
      </c>
      <c r="E9" s="14">
        <v>0.203816002950299</v>
      </c>
      <c r="F9" s="14"/>
      <c r="G9" s="14">
        <v>0.24823257437128801</v>
      </c>
      <c r="H9" s="14">
        <v>0.178012342648904</v>
      </c>
      <c r="I9" s="14">
        <v>0.20737388042267199</v>
      </c>
      <c r="J9" s="14">
        <v>0.19925611200806301</v>
      </c>
      <c r="K9" s="14">
        <v>0.17081117107934099</v>
      </c>
      <c r="L9" s="14">
        <v>0.24708720077542001</v>
      </c>
      <c r="M9" s="14"/>
      <c r="N9" s="14">
        <v>0.18188254512829499</v>
      </c>
      <c r="O9" s="14">
        <v>0.22709613327196099</v>
      </c>
      <c r="P9" s="14">
        <v>0.238847345462811</v>
      </c>
      <c r="Q9" s="14">
        <v>0.19716021450622401</v>
      </c>
      <c r="R9" s="14"/>
      <c r="S9" s="14">
        <v>0.172949081757969</v>
      </c>
      <c r="T9" s="14">
        <v>0.21584346479425801</v>
      </c>
      <c r="U9" s="14">
        <v>0.23855035589666099</v>
      </c>
      <c r="V9" s="14">
        <v>0.24687191040638201</v>
      </c>
      <c r="W9" s="14">
        <v>0.23869286238616799</v>
      </c>
      <c r="X9" s="14">
        <v>0.22756704675679901</v>
      </c>
      <c r="Y9" s="14">
        <v>0.18710451962157301</v>
      </c>
      <c r="Z9" s="14">
        <v>0.245828193857552</v>
      </c>
      <c r="AA9" s="14">
        <v>0.209327342372504</v>
      </c>
      <c r="AB9" s="14">
        <v>0.18036999897751699</v>
      </c>
      <c r="AC9" s="14">
        <v>0.231648259159148</v>
      </c>
      <c r="AD9" s="14">
        <v>0.10523309595831901</v>
      </c>
      <c r="AE9" s="14"/>
      <c r="AF9" s="14">
        <v>0.248568547962496</v>
      </c>
      <c r="AG9" s="14">
        <v>0.214014060103319</v>
      </c>
      <c r="AH9" s="14">
        <v>0.19438284943999801</v>
      </c>
      <c r="AI9" s="14">
        <v>0.21399300331419299</v>
      </c>
      <c r="AJ9" s="14">
        <v>0.23823190174188999</v>
      </c>
      <c r="AK9" s="14"/>
      <c r="AL9" s="14">
        <v>0.185726125103371</v>
      </c>
      <c r="AM9" s="14">
        <v>0.248138543325504</v>
      </c>
      <c r="AN9" s="14">
        <v>0.237738622300319</v>
      </c>
      <c r="AO9" s="14">
        <v>0.24012480787361101</v>
      </c>
      <c r="AP9" s="14">
        <v>0.20617862798351599</v>
      </c>
      <c r="AQ9" s="14">
        <v>0.16648945829247899</v>
      </c>
      <c r="AR9" s="14"/>
      <c r="AS9" s="14">
        <v>0.23666501864238701</v>
      </c>
      <c r="AT9" s="14">
        <v>0.19427067170302201</v>
      </c>
      <c r="AU9" s="14">
        <v>0.16336097670144001</v>
      </c>
      <c r="AV9" s="14">
        <v>0.223005576436339</v>
      </c>
      <c r="AW9" s="14">
        <v>0.249904645679772</v>
      </c>
      <c r="AX9" s="14"/>
      <c r="AY9" s="14">
        <v>0.24626674598652801</v>
      </c>
      <c r="AZ9" s="14">
        <v>0.20261636274460501</v>
      </c>
      <c r="BA9" s="14">
        <v>0.228559695574656</v>
      </c>
      <c r="BB9" s="14">
        <v>0.16149824752025399</v>
      </c>
      <c r="BC9" s="14">
        <v>0.20768689795866799</v>
      </c>
      <c r="BD9" s="14"/>
      <c r="BE9" s="14">
        <v>0.24073443988010701</v>
      </c>
      <c r="BF9" s="14">
        <v>0.21596176395390099</v>
      </c>
      <c r="BG9" s="14">
        <v>0.21326690816372801</v>
      </c>
      <c r="BH9" s="14">
        <v>0.19489186897628899</v>
      </c>
      <c r="BI9" s="14">
        <v>0.13493716827087501</v>
      </c>
      <c r="BJ9" s="14"/>
      <c r="BK9" s="14">
        <v>0.23587205174806999</v>
      </c>
      <c r="BL9" s="14">
        <v>0.20481060730943801</v>
      </c>
      <c r="BM9" s="14">
        <v>0.182984800811338</v>
      </c>
      <c r="BN9" s="14">
        <v>0.19744171138974001</v>
      </c>
      <c r="BO9" s="14">
        <v>0.232552307020711</v>
      </c>
      <c r="BP9" s="14"/>
      <c r="BQ9" s="14">
        <v>0.25667757145388298</v>
      </c>
      <c r="BR9" s="14">
        <v>0.19082442770963701</v>
      </c>
      <c r="BS9" s="14"/>
      <c r="BT9" s="14">
        <v>0.20004954662150301</v>
      </c>
      <c r="BU9" s="14">
        <v>0.21303995673571499</v>
      </c>
      <c r="BV9" s="14"/>
      <c r="BW9" s="14">
        <v>0.19336528483770901</v>
      </c>
      <c r="BX9" s="14">
        <v>0.21603375709296799</v>
      </c>
      <c r="BY9" s="14"/>
      <c r="BZ9" s="14">
        <v>0.20414283256546401</v>
      </c>
      <c r="CA9" s="14">
        <v>0.22353445245807399</v>
      </c>
      <c r="CB9" s="14">
        <v>0.19927089229992301</v>
      </c>
    </row>
    <row r="10" spans="2:80" ht="72.5" x14ac:dyDescent="0.35">
      <c r="B10" s="15" t="s">
        <v>491</v>
      </c>
      <c r="C10" s="14">
        <v>0.42645076463213999</v>
      </c>
      <c r="D10" s="14">
        <v>0.42595336048585403</v>
      </c>
      <c r="E10" s="14">
        <v>0.427477023416927</v>
      </c>
      <c r="F10" s="14"/>
      <c r="G10" s="14">
        <v>0.43610921059547603</v>
      </c>
      <c r="H10" s="14">
        <v>0.45728888504292498</v>
      </c>
      <c r="I10" s="14">
        <v>0.424125395859966</v>
      </c>
      <c r="J10" s="14">
        <v>0.41308235623022899</v>
      </c>
      <c r="K10" s="14">
        <v>0.43456009046029198</v>
      </c>
      <c r="L10" s="14">
        <v>0.40138349450494998</v>
      </c>
      <c r="M10" s="14"/>
      <c r="N10" s="14">
        <v>0.46418218024396402</v>
      </c>
      <c r="O10" s="14">
        <v>0.41593233694874499</v>
      </c>
      <c r="P10" s="14">
        <v>0.416264928645316</v>
      </c>
      <c r="Q10" s="14">
        <v>0.40257071429277902</v>
      </c>
      <c r="R10" s="14"/>
      <c r="S10" s="14">
        <v>0.42846148986045302</v>
      </c>
      <c r="T10" s="14">
        <v>0.37941647602092299</v>
      </c>
      <c r="U10" s="14">
        <v>0.46134002634079302</v>
      </c>
      <c r="V10" s="14">
        <v>0.41922889764082</v>
      </c>
      <c r="W10" s="14">
        <v>0.39066002840280201</v>
      </c>
      <c r="X10" s="14">
        <v>0.44394490981529999</v>
      </c>
      <c r="Y10" s="14">
        <v>0.45133501482617</v>
      </c>
      <c r="Z10" s="14">
        <v>0.48345467970355099</v>
      </c>
      <c r="AA10" s="14">
        <v>0.435321014640076</v>
      </c>
      <c r="AB10" s="14">
        <v>0.41801996570408101</v>
      </c>
      <c r="AC10" s="14">
        <v>0.37395719711915698</v>
      </c>
      <c r="AD10" s="14">
        <v>0.52349942079760703</v>
      </c>
      <c r="AE10" s="14"/>
      <c r="AF10" s="14">
        <v>0.44880346079908801</v>
      </c>
      <c r="AG10" s="14">
        <v>0.43343311762077902</v>
      </c>
      <c r="AH10" s="14">
        <v>0.43104424072342501</v>
      </c>
      <c r="AI10" s="14">
        <v>0.462431440548911</v>
      </c>
      <c r="AJ10" s="14">
        <v>0.35051888044639401</v>
      </c>
      <c r="AK10" s="14"/>
      <c r="AL10" s="14">
        <v>0.45286051578954201</v>
      </c>
      <c r="AM10" s="14">
        <v>0.44581040374300501</v>
      </c>
      <c r="AN10" s="14">
        <v>0.39629775236952203</v>
      </c>
      <c r="AO10" s="14">
        <v>0.466996879586147</v>
      </c>
      <c r="AP10" s="14">
        <v>0.370784804787399</v>
      </c>
      <c r="AQ10" s="14">
        <v>0.36550882784587202</v>
      </c>
      <c r="AR10" s="14"/>
      <c r="AS10" s="14">
        <v>0.39786561379227597</v>
      </c>
      <c r="AT10" s="14">
        <v>0.43289267607639598</v>
      </c>
      <c r="AU10" s="14">
        <v>0.49068138944338302</v>
      </c>
      <c r="AV10" s="14">
        <v>0.40272851175115498</v>
      </c>
      <c r="AW10" s="14">
        <v>0.27664194815748799</v>
      </c>
      <c r="AX10" s="14"/>
      <c r="AY10" s="14">
        <v>0.40137311571927098</v>
      </c>
      <c r="AZ10" s="14">
        <v>0.50071243417044098</v>
      </c>
      <c r="BA10" s="14">
        <v>0.392925925214891</v>
      </c>
      <c r="BB10" s="14">
        <v>0.47525175622176202</v>
      </c>
      <c r="BC10" s="14">
        <v>0.32866896509934601</v>
      </c>
      <c r="BD10" s="14"/>
      <c r="BE10" s="14">
        <v>0.35487908337484902</v>
      </c>
      <c r="BF10" s="14">
        <v>0.44032983677901599</v>
      </c>
      <c r="BG10" s="14">
        <v>0.44403464379922303</v>
      </c>
      <c r="BH10" s="14">
        <v>0.417491367698205</v>
      </c>
      <c r="BI10" s="14">
        <v>0.29052652025022402</v>
      </c>
      <c r="BJ10" s="14"/>
      <c r="BK10" s="14">
        <v>0.46665531036154101</v>
      </c>
      <c r="BL10" s="14">
        <v>0.45172039363441702</v>
      </c>
      <c r="BM10" s="14">
        <v>0.41214313115690798</v>
      </c>
      <c r="BN10" s="14">
        <v>0.41505604093734899</v>
      </c>
      <c r="BO10" s="14">
        <v>0.39127456941396799</v>
      </c>
      <c r="BP10" s="14"/>
      <c r="BQ10" s="14">
        <v>0.446866201781557</v>
      </c>
      <c r="BR10" s="14">
        <v>0.41805607178766602</v>
      </c>
      <c r="BS10" s="14"/>
      <c r="BT10" s="14">
        <v>0.39278835327408201</v>
      </c>
      <c r="BU10" s="14">
        <v>0.43667888292227303</v>
      </c>
      <c r="BV10" s="14"/>
      <c r="BW10" s="14">
        <v>0.43666468209285803</v>
      </c>
      <c r="BX10" s="14">
        <v>0.42275659127813398</v>
      </c>
      <c r="BY10" s="14"/>
      <c r="BZ10" s="14">
        <v>0.40780403105961799</v>
      </c>
      <c r="CA10" s="14">
        <v>0.46199467965236901</v>
      </c>
      <c r="CB10" s="14">
        <v>0.44074842128860903</v>
      </c>
    </row>
    <row r="11" spans="2:80" ht="43.5" x14ac:dyDescent="0.35">
      <c r="B11" s="15" t="s">
        <v>492</v>
      </c>
      <c r="C11" s="14">
        <v>0.243532012846847</v>
      </c>
      <c r="D11" s="14">
        <v>0.260718786326188</v>
      </c>
      <c r="E11" s="14">
        <v>0.22561466660874899</v>
      </c>
      <c r="F11" s="14"/>
      <c r="G11" s="14">
        <v>0.22512989980266901</v>
      </c>
      <c r="H11" s="14">
        <v>0.22386544666883201</v>
      </c>
      <c r="I11" s="14">
        <v>0.25128618089939703</v>
      </c>
      <c r="J11" s="14">
        <v>0.25499249749846598</v>
      </c>
      <c r="K11" s="14">
        <v>0.26811680151465</v>
      </c>
      <c r="L11" s="14">
        <v>0.24113860223745001</v>
      </c>
      <c r="M11" s="14"/>
      <c r="N11" s="14">
        <v>0.27726837766310303</v>
      </c>
      <c r="O11" s="14">
        <v>0.24261711756839599</v>
      </c>
      <c r="P11" s="14">
        <v>0.228338738117812</v>
      </c>
      <c r="Q11" s="14">
        <v>0.22410558685969001</v>
      </c>
      <c r="R11" s="14"/>
      <c r="S11" s="14">
        <v>0.27139430853770202</v>
      </c>
      <c r="T11" s="14">
        <v>0.286569880567212</v>
      </c>
      <c r="U11" s="14">
        <v>0.191858928163257</v>
      </c>
      <c r="V11" s="14">
        <v>0.20929663426687201</v>
      </c>
      <c r="W11" s="14">
        <v>0.282069515571712</v>
      </c>
      <c r="X11" s="14">
        <v>0.23373746745448701</v>
      </c>
      <c r="Y11" s="14">
        <v>0.25251876339773799</v>
      </c>
      <c r="Z11" s="14">
        <v>0.18853306667720801</v>
      </c>
      <c r="AA11" s="14">
        <v>0.21338268383683701</v>
      </c>
      <c r="AB11" s="14">
        <v>0.26501506943501002</v>
      </c>
      <c r="AC11" s="14">
        <v>0.239018419061995</v>
      </c>
      <c r="AD11" s="14">
        <v>0.22172788232966001</v>
      </c>
      <c r="AE11" s="14"/>
      <c r="AF11" s="14">
        <v>0.213058433111498</v>
      </c>
      <c r="AG11" s="14">
        <v>0.24708096825803599</v>
      </c>
      <c r="AH11" s="14">
        <v>0.30451921632197498</v>
      </c>
      <c r="AI11" s="14">
        <v>0.22617602845661</v>
      </c>
      <c r="AJ11" s="14">
        <v>0.33011619973045703</v>
      </c>
      <c r="AK11" s="14"/>
      <c r="AL11" s="14">
        <v>0.26640356462252301</v>
      </c>
      <c r="AM11" s="14">
        <v>0.206237711900398</v>
      </c>
      <c r="AN11" s="14">
        <v>0.26717326203841701</v>
      </c>
      <c r="AO11" s="14">
        <v>0.201127840095955</v>
      </c>
      <c r="AP11" s="14">
        <v>0.32928854111745298</v>
      </c>
      <c r="AQ11" s="14">
        <v>0.23234958836387001</v>
      </c>
      <c r="AR11" s="14"/>
      <c r="AS11" s="14">
        <v>0.189121432922153</v>
      </c>
      <c r="AT11" s="14">
        <v>0.25048844877167598</v>
      </c>
      <c r="AU11" s="14">
        <v>0.258509980724691</v>
      </c>
      <c r="AV11" s="14">
        <v>0.29723027654262002</v>
      </c>
      <c r="AW11" s="14">
        <v>0.47345340616274001</v>
      </c>
      <c r="AX11" s="14"/>
      <c r="AY11" s="14">
        <v>0.27534178066312898</v>
      </c>
      <c r="AZ11" s="14">
        <v>0.20034651867356601</v>
      </c>
      <c r="BA11" s="14">
        <v>0.218970416745946</v>
      </c>
      <c r="BB11" s="14">
        <v>0.25361405668810399</v>
      </c>
      <c r="BC11" s="14">
        <v>0.288470581093068</v>
      </c>
      <c r="BD11" s="14"/>
      <c r="BE11" s="14">
        <v>0.356186002400533</v>
      </c>
      <c r="BF11" s="14">
        <v>0.23716466145118001</v>
      </c>
      <c r="BG11" s="14">
        <v>0.206830313842987</v>
      </c>
      <c r="BH11" s="14">
        <v>0.252397265925142</v>
      </c>
      <c r="BI11" s="14">
        <v>0.41653516472399998</v>
      </c>
      <c r="BJ11" s="14"/>
      <c r="BK11" s="14">
        <v>0.210677918701382</v>
      </c>
      <c r="BL11" s="14">
        <v>0.19781269104497601</v>
      </c>
      <c r="BM11" s="14">
        <v>0.25041786977542702</v>
      </c>
      <c r="BN11" s="14">
        <v>0.28310825557653102</v>
      </c>
      <c r="BO11" s="14">
        <v>0.26591279334766799</v>
      </c>
      <c r="BP11" s="14"/>
      <c r="BQ11" s="14">
        <v>0.20540785552604199</v>
      </c>
      <c r="BR11" s="14">
        <v>0.25920841440122899</v>
      </c>
      <c r="BS11" s="14"/>
      <c r="BT11" s="14">
        <v>0.30630586741247401</v>
      </c>
      <c r="BU11" s="14">
        <v>0.22445856017004701</v>
      </c>
      <c r="BV11" s="14"/>
      <c r="BW11" s="14">
        <v>0.28351672583480603</v>
      </c>
      <c r="BX11" s="14">
        <v>0.22907032742049199</v>
      </c>
      <c r="BY11" s="14"/>
      <c r="BZ11" s="14">
        <v>0.26592477816216797</v>
      </c>
      <c r="CA11" s="14">
        <v>0.20278405750574399</v>
      </c>
      <c r="CB11" s="14">
        <v>0.21370818209869</v>
      </c>
    </row>
    <row r="12" spans="2:80" x14ac:dyDescent="0.35">
      <c r="B12" s="15" t="s">
        <v>167</v>
      </c>
      <c r="C12" s="20">
        <v>0.120004512263081</v>
      </c>
      <c r="D12" s="20">
        <v>9.6771578428423599E-2</v>
      </c>
      <c r="E12" s="20">
        <v>0.14309230702402401</v>
      </c>
      <c r="F12" s="20"/>
      <c r="G12" s="20">
        <v>9.0528315230567494E-2</v>
      </c>
      <c r="H12" s="20">
        <v>0.14083332563933901</v>
      </c>
      <c r="I12" s="20">
        <v>0.11721454281796399</v>
      </c>
      <c r="J12" s="20">
        <v>0.132669034263242</v>
      </c>
      <c r="K12" s="20">
        <v>0.126511936945717</v>
      </c>
      <c r="L12" s="20">
        <v>0.11039070248218</v>
      </c>
      <c r="M12" s="20"/>
      <c r="N12" s="20">
        <v>7.6666896964637798E-2</v>
      </c>
      <c r="O12" s="20">
        <v>0.114354412210898</v>
      </c>
      <c r="P12" s="20">
        <v>0.116548987774061</v>
      </c>
      <c r="Q12" s="20">
        <v>0.17616348434130599</v>
      </c>
      <c r="R12" s="20"/>
      <c r="S12" s="20">
        <v>0.12719511984387599</v>
      </c>
      <c r="T12" s="20">
        <v>0.11817017861760699</v>
      </c>
      <c r="U12" s="20">
        <v>0.10825068959928801</v>
      </c>
      <c r="V12" s="20">
        <v>0.124602557685925</v>
      </c>
      <c r="W12" s="20">
        <v>8.8577593639318497E-2</v>
      </c>
      <c r="X12" s="20">
        <v>9.4750575973414006E-2</v>
      </c>
      <c r="Y12" s="20">
        <v>0.109041702154518</v>
      </c>
      <c r="Z12" s="20">
        <v>8.2184059761689299E-2</v>
      </c>
      <c r="AA12" s="20">
        <v>0.141968959150583</v>
      </c>
      <c r="AB12" s="20">
        <v>0.13659496588339301</v>
      </c>
      <c r="AC12" s="20">
        <v>0.15537612465969899</v>
      </c>
      <c r="AD12" s="20">
        <v>0.14953960091441501</v>
      </c>
      <c r="AE12" s="20"/>
      <c r="AF12" s="20">
        <v>8.95695581269179E-2</v>
      </c>
      <c r="AG12" s="20">
        <v>0.105471854017867</v>
      </c>
      <c r="AH12" s="20">
        <v>7.0053693514601806E-2</v>
      </c>
      <c r="AI12" s="20">
        <v>9.7399527680285397E-2</v>
      </c>
      <c r="AJ12" s="20">
        <v>8.1133018081259001E-2</v>
      </c>
      <c r="AK12" s="20"/>
      <c r="AL12" s="20">
        <v>9.5009794484564106E-2</v>
      </c>
      <c r="AM12" s="20">
        <v>9.9813341031093294E-2</v>
      </c>
      <c r="AN12" s="20">
        <v>9.8790363291741998E-2</v>
      </c>
      <c r="AO12" s="20">
        <v>9.1750472444286399E-2</v>
      </c>
      <c r="AP12" s="20">
        <v>9.3748026111631896E-2</v>
      </c>
      <c r="AQ12" s="20">
        <v>0.235652125497779</v>
      </c>
      <c r="AR12" s="20"/>
      <c r="AS12" s="20">
        <v>0.17634793464318399</v>
      </c>
      <c r="AT12" s="20">
        <v>0.122348203448906</v>
      </c>
      <c r="AU12" s="20">
        <v>8.7447653130485206E-2</v>
      </c>
      <c r="AV12" s="20">
        <v>7.7035635269886493E-2</v>
      </c>
      <c r="AW12" s="20">
        <v>0</v>
      </c>
      <c r="AX12" s="20"/>
      <c r="AY12" s="20">
        <v>7.7018357631071802E-2</v>
      </c>
      <c r="AZ12" s="20">
        <v>9.6324684411388001E-2</v>
      </c>
      <c r="BA12" s="20">
        <v>0.159543962464507</v>
      </c>
      <c r="BB12" s="20">
        <v>0.10963593956988001</v>
      </c>
      <c r="BC12" s="20">
        <v>0.175173555848918</v>
      </c>
      <c r="BD12" s="20"/>
      <c r="BE12" s="20">
        <v>4.8200474344510198E-2</v>
      </c>
      <c r="BF12" s="20">
        <v>0.106543737815902</v>
      </c>
      <c r="BG12" s="20">
        <v>0.13586813419406199</v>
      </c>
      <c r="BH12" s="20">
        <v>0.13521949740036299</v>
      </c>
      <c r="BI12" s="20">
        <v>0.15800114675490201</v>
      </c>
      <c r="BJ12" s="20"/>
      <c r="BK12" s="20">
        <v>8.6794719189007302E-2</v>
      </c>
      <c r="BL12" s="20">
        <v>0.14565630801116899</v>
      </c>
      <c r="BM12" s="20">
        <v>0.154454198256328</v>
      </c>
      <c r="BN12" s="20">
        <v>0.10439399209638001</v>
      </c>
      <c r="BO12" s="20">
        <v>0.110260330217653</v>
      </c>
      <c r="BP12" s="20"/>
      <c r="BQ12" s="20">
        <v>9.1048371238517806E-2</v>
      </c>
      <c r="BR12" s="20">
        <v>0.13191108610146701</v>
      </c>
      <c r="BS12" s="20"/>
      <c r="BT12" s="20">
        <v>0.10085623269194099</v>
      </c>
      <c r="BU12" s="20">
        <v>0.125822600171965</v>
      </c>
      <c r="BV12" s="20"/>
      <c r="BW12" s="20">
        <v>8.6453307234626603E-2</v>
      </c>
      <c r="BX12" s="20">
        <v>0.13213932420840599</v>
      </c>
      <c r="BY12" s="20"/>
      <c r="BZ12" s="20">
        <v>0.12212835821275</v>
      </c>
      <c r="CA12" s="20">
        <v>0.11168681038381199</v>
      </c>
      <c r="CB12" s="20">
        <v>0.146272504312778</v>
      </c>
    </row>
    <row r="13" spans="2:80" x14ac:dyDescent="0.35">
      <c r="B13" s="16" t="s">
        <v>494</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496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1557</v>
      </c>
      <c r="D7" s="10">
        <v>779</v>
      </c>
      <c r="E7" s="10">
        <v>777</v>
      </c>
      <c r="F7" s="10"/>
      <c r="G7" s="10">
        <v>224</v>
      </c>
      <c r="H7" s="10">
        <v>279</v>
      </c>
      <c r="I7" s="10">
        <v>272</v>
      </c>
      <c r="J7" s="10">
        <v>253</v>
      </c>
      <c r="K7" s="10">
        <v>224</v>
      </c>
      <c r="L7" s="10">
        <v>305</v>
      </c>
      <c r="M7" s="10"/>
      <c r="N7" s="10">
        <v>435</v>
      </c>
      <c r="O7" s="10">
        <v>407</v>
      </c>
      <c r="P7" s="10">
        <v>335</v>
      </c>
      <c r="Q7" s="10">
        <v>376</v>
      </c>
      <c r="R7" s="10"/>
      <c r="S7" s="10">
        <v>195</v>
      </c>
      <c r="T7" s="10">
        <v>214</v>
      </c>
      <c r="U7" s="10">
        <v>121</v>
      </c>
      <c r="V7" s="10">
        <v>145</v>
      </c>
      <c r="W7" s="10">
        <v>116</v>
      </c>
      <c r="X7" s="10">
        <v>148</v>
      </c>
      <c r="Y7" s="10">
        <v>108</v>
      </c>
      <c r="Z7" s="10">
        <v>66</v>
      </c>
      <c r="AA7" s="10">
        <v>185</v>
      </c>
      <c r="AB7" s="10">
        <v>132</v>
      </c>
      <c r="AC7" s="10">
        <v>78</v>
      </c>
      <c r="AD7" s="10">
        <v>49</v>
      </c>
      <c r="AE7" s="10"/>
      <c r="AF7" s="10">
        <v>255</v>
      </c>
      <c r="AG7" s="10">
        <v>512</v>
      </c>
      <c r="AH7" s="10">
        <v>101</v>
      </c>
      <c r="AI7" s="10">
        <v>183</v>
      </c>
      <c r="AJ7" s="10">
        <v>112</v>
      </c>
      <c r="AK7" s="10"/>
      <c r="AL7" s="10">
        <v>276</v>
      </c>
      <c r="AM7" s="10">
        <v>226</v>
      </c>
      <c r="AN7" s="10">
        <v>127</v>
      </c>
      <c r="AO7" s="10">
        <v>349</v>
      </c>
      <c r="AP7" s="10">
        <v>227</v>
      </c>
      <c r="AQ7" s="10">
        <v>148</v>
      </c>
      <c r="AR7" s="10"/>
      <c r="AS7" s="10">
        <v>377</v>
      </c>
      <c r="AT7" s="10">
        <v>366</v>
      </c>
      <c r="AU7" s="10">
        <v>419</v>
      </c>
      <c r="AV7" s="10">
        <v>181</v>
      </c>
      <c r="AW7" s="10">
        <v>19</v>
      </c>
      <c r="AX7" s="10"/>
      <c r="AY7" s="10">
        <v>387</v>
      </c>
      <c r="AZ7" s="10">
        <v>412</v>
      </c>
      <c r="BA7" s="10">
        <v>224</v>
      </c>
      <c r="BB7" s="10">
        <v>263</v>
      </c>
      <c r="BC7" s="10">
        <v>251</v>
      </c>
      <c r="BD7" s="10"/>
      <c r="BE7" s="10">
        <v>103</v>
      </c>
      <c r="BF7" s="10">
        <v>581</v>
      </c>
      <c r="BG7" s="10">
        <v>566</v>
      </c>
      <c r="BH7" s="10">
        <v>243</v>
      </c>
      <c r="BI7" s="10">
        <v>64</v>
      </c>
      <c r="BJ7" s="10"/>
      <c r="BK7" s="10">
        <v>284</v>
      </c>
      <c r="BL7" s="10">
        <v>283</v>
      </c>
      <c r="BM7" s="10">
        <v>314</v>
      </c>
      <c r="BN7" s="10">
        <v>334</v>
      </c>
      <c r="BO7" s="10">
        <v>339</v>
      </c>
      <c r="BP7" s="10"/>
      <c r="BQ7" s="10">
        <v>450</v>
      </c>
      <c r="BR7" s="10">
        <v>1107</v>
      </c>
      <c r="BS7" s="10"/>
      <c r="BT7" s="10">
        <v>369</v>
      </c>
      <c r="BU7" s="10">
        <v>1188</v>
      </c>
      <c r="BV7" s="10"/>
      <c r="BW7" s="10">
        <v>417</v>
      </c>
      <c r="BX7" s="10">
        <v>1140</v>
      </c>
      <c r="BY7" s="10"/>
      <c r="BZ7" s="10">
        <v>990</v>
      </c>
      <c r="CA7" s="10">
        <v>493</v>
      </c>
      <c r="CB7" s="10">
        <v>74</v>
      </c>
    </row>
    <row r="8" spans="2:80" ht="30" customHeight="1" x14ac:dyDescent="0.35">
      <c r="B8" s="11" t="s">
        <v>19</v>
      </c>
      <c r="C8" s="11">
        <v>1557</v>
      </c>
      <c r="D8" s="11">
        <v>773</v>
      </c>
      <c r="E8" s="11">
        <v>783</v>
      </c>
      <c r="F8" s="11"/>
      <c r="G8" s="11">
        <v>217</v>
      </c>
      <c r="H8" s="11">
        <v>276</v>
      </c>
      <c r="I8" s="11">
        <v>268</v>
      </c>
      <c r="J8" s="11">
        <v>253</v>
      </c>
      <c r="K8" s="11">
        <v>212</v>
      </c>
      <c r="L8" s="11">
        <v>331</v>
      </c>
      <c r="M8" s="11"/>
      <c r="N8" s="11">
        <v>420</v>
      </c>
      <c r="O8" s="11">
        <v>402</v>
      </c>
      <c r="P8" s="11">
        <v>337</v>
      </c>
      <c r="Q8" s="11">
        <v>394</v>
      </c>
      <c r="R8" s="11"/>
      <c r="S8" s="11">
        <v>215</v>
      </c>
      <c r="T8" s="11">
        <v>210</v>
      </c>
      <c r="U8" s="11">
        <v>125</v>
      </c>
      <c r="V8" s="11">
        <v>146</v>
      </c>
      <c r="W8" s="11">
        <v>114</v>
      </c>
      <c r="X8" s="11">
        <v>144</v>
      </c>
      <c r="Y8" s="11">
        <v>105</v>
      </c>
      <c r="Z8" s="11">
        <v>62</v>
      </c>
      <c r="AA8" s="11">
        <v>180</v>
      </c>
      <c r="AB8" s="11">
        <v>131</v>
      </c>
      <c r="AC8" s="11">
        <v>75</v>
      </c>
      <c r="AD8" s="11">
        <v>52</v>
      </c>
      <c r="AE8" s="11"/>
      <c r="AF8" s="11">
        <v>259</v>
      </c>
      <c r="AG8" s="11">
        <v>509</v>
      </c>
      <c r="AH8" s="11">
        <v>103</v>
      </c>
      <c r="AI8" s="11">
        <v>184</v>
      </c>
      <c r="AJ8" s="11">
        <v>109</v>
      </c>
      <c r="AK8" s="11"/>
      <c r="AL8" s="11">
        <v>274</v>
      </c>
      <c r="AM8" s="11">
        <v>229</v>
      </c>
      <c r="AN8" s="11">
        <v>127</v>
      </c>
      <c r="AO8" s="11">
        <v>352</v>
      </c>
      <c r="AP8" s="11">
        <v>222</v>
      </c>
      <c r="AQ8" s="11">
        <v>150</v>
      </c>
      <c r="AR8" s="11"/>
      <c r="AS8" s="11">
        <v>384</v>
      </c>
      <c r="AT8" s="11">
        <v>366</v>
      </c>
      <c r="AU8" s="11">
        <v>415</v>
      </c>
      <c r="AV8" s="11">
        <v>179</v>
      </c>
      <c r="AW8" s="11">
        <v>18</v>
      </c>
      <c r="AX8" s="11"/>
      <c r="AY8" s="11">
        <v>390</v>
      </c>
      <c r="AZ8" s="11">
        <v>410</v>
      </c>
      <c r="BA8" s="11">
        <v>226</v>
      </c>
      <c r="BB8" s="11">
        <v>263</v>
      </c>
      <c r="BC8" s="11">
        <v>248</v>
      </c>
      <c r="BD8" s="11"/>
      <c r="BE8" s="11">
        <v>102</v>
      </c>
      <c r="BF8" s="11">
        <v>582</v>
      </c>
      <c r="BG8" s="11">
        <v>569</v>
      </c>
      <c r="BH8" s="11">
        <v>242</v>
      </c>
      <c r="BI8" s="11">
        <v>64</v>
      </c>
      <c r="BJ8" s="11"/>
      <c r="BK8" s="11">
        <v>282</v>
      </c>
      <c r="BL8" s="11">
        <v>283</v>
      </c>
      <c r="BM8" s="11">
        <v>318</v>
      </c>
      <c r="BN8" s="11">
        <v>334</v>
      </c>
      <c r="BO8" s="11">
        <v>337</v>
      </c>
      <c r="BP8" s="11"/>
      <c r="BQ8" s="11">
        <v>454</v>
      </c>
      <c r="BR8" s="11">
        <v>1104</v>
      </c>
      <c r="BS8" s="11"/>
      <c r="BT8" s="11">
        <v>363</v>
      </c>
      <c r="BU8" s="11">
        <v>1195</v>
      </c>
      <c r="BV8" s="11"/>
      <c r="BW8" s="11">
        <v>414</v>
      </c>
      <c r="BX8" s="11">
        <v>1144</v>
      </c>
      <c r="BY8" s="11"/>
      <c r="BZ8" s="11">
        <v>992</v>
      </c>
      <c r="CA8" s="11">
        <v>490</v>
      </c>
      <c r="CB8" s="11">
        <v>75</v>
      </c>
    </row>
    <row r="9" spans="2:80" ht="43.5" x14ac:dyDescent="0.35">
      <c r="B9" s="15" t="s">
        <v>490</v>
      </c>
      <c r="C9" s="14">
        <v>0.20925815463740099</v>
      </c>
      <c r="D9" s="14">
        <v>0.20861423568302301</v>
      </c>
      <c r="E9" s="14">
        <v>0.20890151327829801</v>
      </c>
      <c r="F9" s="14"/>
      <c r="G9" s="14">
        <v>0.1901339495572</v>
      </c>
      <c r="H9" s="14">
        <v>0.208976819164367</v>
      </c>
      <c r="I9" s="14">
        <v>0.19646478678597401</v>
      </c>
      <c r="J9" s="14">
        <v>0.18764163257182301</v>
      </c>
      <c r="K9" s="14">
        <v>0.22251222439070301</v>
      </c>
      <c r="L9" s="14">
        <v>0.24038625835719199</v>
      </c>
      <c r="M9" s="14"/>
      <c r="N9" s="14">
        <v>0.193902415815775</v>
      </c>
      <c r="O9" s="14">
        <v>0.190512739815629</v>
      </c>
      <c r="P9" s="14">
        <v>0.233036908199936</v>
      </c>
      <c r="Q9" s="14">
        <v>0.216018676295651</v>
      </c>
      <c r="R9" s="14"/>
      <c r="S9" s="14">
        <v>0.20406777775787599</v>
      </c>
      <c r="T9" s="14">
        <v>0.257553841694173</v>
      </c>
      <c r="U9" s="14">
        <v>0.149850270131518</v>
      </c>
      <c r="V9" s="14">
        <v>0.18844326496997199</v>
      </c>
      <c r="W9" s="14">
        <v>0.210079843448405</v>
      </c>
      <c r="X9" s="14">
        <v>0.20785785995776199</v>
      </c>
      <c r="Y9" s="14">
        <v>0.20733186206867399</v>
      </c>
      <c r="Z9" s="14">
        <v>0.21098385222824301</v>
      </c>
      <c r="AA9" s="14">
        <v>0.23545232909793201</v>
      </c>
      <c r="AB9" s="14">
        <v>0.21057080980631401</v>
      </c>
      <c r="AC9" s="14">
        <v>0.215890275743608</v>
      </c>
      <c r="AD9" s="14">
        <v>0.13693031454665799</v>
      </c>
      <c r="AE9" s="14"/>
      <c r="AF9" s="14">
        <v>0.201355741469878</v>
      </c>
      <c r="AG9" s="14">
        <v>0.198092873142864</v>
      </c>
      <c r="AH9" s="14">
        <v>0.25522267192037201</v>
      </c>
      <c r="AI9" s="14">
        <v>0.26768416171856202</v>
      </c>
      <c r="AJ9" s="14">
        <v>0.202151599953731</v>
      </c>
      <c r="AK9" s="14"/>
      <c r="AL9" s="14">
        <v>0.210428399124203</v>
      </c>
      <c r="AM9" s="14">
        <v>0.21015653868328499</v>
      </c>
      <c r="AN9" s="14">
        <v>0.25293590881207201</v>
      </c>
      <c r="AO9" s="14">
        <v>0.26927748241863803</v>
      </c>
      <c r="AP9" s="14">
        <v>0.16567697875750301</v>
      </c>
      <c r="AQ9" s="14">
        <v>0.14942890438217199</v>
      </c>
      <c r="AR9" s="14"/>
      <c r="AS9" s="14">
        <v>0.21575763951787599</v>
      </c>
      <c r="AT9" s="14">
        <v>0.224516915073526</v>
      </c>
      <c r="AU9" s="14">
        <v>0.179284796732084</v>
      </c>
      <c r="AV9" s="14">
        <v>0.223878713166897</v>
      </c>
      <c r="AW9" s="14">
        <v>0.19022882368233901</v>
      </c>
      <c r="AX9" s="14"/>
      <c r="AY9" s="14">
        <v>0.188804802249391</v>
      </c>
      <c r="AZ9" s="14">
        <v>0.21147494752635401</v>
      </c>
      <c r="BA9" s="14">
        <v>0.26114748212205802</v>
      </c>
      <c r="BB9" s="14">
        <v>0.19337461272872</v>
      </c>
      <c r="BC9" s="14">
        <v>0.21225962406985399</v>
      </c>
      <c r="BD9" s="14"/>
      <c r="BE9" s="14">
        <v>0.18425190384472601</v>
      </c>
      <c r="BF9" s="14">
        <v>0.209788876883514</v>
      </c>
      <c r="BG9" s="14">
        <v>0.21815228859265501</v>
      </c>
      <c r="BH9" s="14">
        <v>0.19642137927655501</v>
      </c>
      <c r="BI9" s="14">
        <v>0.21368837464236901</v>
      </c>
      <c r="BJ9" s="14"/>
      <c r="BK9" s="14">
        <v>0.235891013338795</v>
      </c>
      <c r="BL9" s="14">
        <v>0.22530338923214299</v>
      </c>
      <c r="BM9" s="14">
        <v>0.18859362023936199</v>
      </c>
      <c r="BN9" s="14">
        <v>0.18334628365890401</v>
      </c>
      <c r="BO9" s="14">
        <v>0.22050019009119101</v>
      </c>
      <c r="BP9" s="14"/>
      <c r="BQ9" s="14">
        <v>0.25163887497329201</v>
      </c>
      <c r="BR9" s="14">
        <v>0.19183148249986801</v>
      </c>
      <c r="BS9" s="14"/>
      <c r="BT9" s="14">
        <v>0.17995758508602899</v>
      </c>
      <c r="BU9" s="14">
        <v>0.21816095390962201</v>
      </c>
      <c r="BV9" s="14"/>
      <c r="BW9" s="14">
        <v>0.215018302403409</v>
      </c>
      <c r="BX9" s="14">
        <v>0.20717482231421</v>
      </c>
      <c r="BY9" s="14"/>
      <c r="BZ9" s="14">
        <v>0.19710406393164201</v>
      </c>
      <c r="CA9" s="14">
        <v>0.232180829030525</v>
      </c>
      <c r="CB9" s="14">
        <v>0.22017925036841801</v>
      </c>
    </row>
    <row r="10" spans="2:80" ht="72.5" x14ac:dyDescent="0.35">
      <c r="B10" s="15" t="s">
        <v>491</v>
      </c>
      <c r="C10" s="14">
        <v>0.435696564963172</v>
      </c>
      <c r="D10" s="14">
        <v>0.43569836376474103</v>
      </c>
      <c r="E10" s="14">
        <v>0.436241578646616</v>
      </c>
      <c r="F10" s="14"/>
      <c r="G10" s="14">
        <v>0.49190141901239798</v>
      </c>
      <c r="H10" s="14">
        <v>0.46083407674551402</v>
      </c>
      <c r="I10" s="14">
        <v>0.46512348699054701</v>
      </c>
      <c r="J10" s="14">
        <v>0.45980636076679599</v>
      </c>
      <c r="K10" s="14">
        <v>0.42121443196393099</v>
      </c>
      <c r="L10" s="14">
        <v>0.34504208287073102</v>
      </c>
      <c r="M10" s="14"/>
      <c r="N10" s="14">
        <v>0.48805251059892302</v>
      </c>
      <c r="O10" s="14">
        <v>0.41688611220907601</v>
      </c>
      <c r="P10" s="14">
        <v>0.41996409554976299</v>
      </c>
      <c r="Q10" s="14">
        <v>0.417185049760321</v>
      </c>
      <c r="R10" s="14"/>
      <c r="S10" s="14">
        <v>0.44856913758580802</v>
      </c>
      <c r="T10" s="14">
        <v>0.37261628570142202</v>
      </c>
      <c r="U10" s="14">
        <v>0.51366524120677703</v>
      </c>
      <c r="V10" s="14">
        <v>0.43742480292411501</v>
      </c>
      <c r="W10" s="14">
        <v>0.45449716281618302</v>
      </c>
      <c r="X10" s="14">
        <v>0.48682219240236602</v>
      </c>
      <c r="Y10" s="14">
        <v>0.40631222534021999</v>
      </c>
      <c r="Z10" s="14">
        <v>0.41790693626502601</v>
      </c>
      <c r="AA10" s="14">
        <v>0.39099347497675602</v>
      </c>
      <c r="AB10" s="14">
        <v>0.42181200344266501</v>
      </c>
      <c r="AC10" s="14">
        <v>0.438583868088184</v>
      </c>
      <c r="AD10" s="14">
        <v>0.52934010130840603</v>
      </c>
      <c r="AE10" s="14"/>
      <c r="AF10" s="14">
        <v>0.46073888065604401</v>
      </c>
      <c r="AG10" s="14">
        <v>0.44894784515904801</v>
      </c>
      <c r="AH10" s="14">
        <v>0.496613942045118</v>
      </c>
      <c r="AI10" s="14">
        <v>0.427868286520316</v>
      </c>
      <c r="AJ10" s="14">
        <v>0.40618993849910101</v>
      </c>
      <c r="AK10" s="14"/>
      <c r="AL10" s="14">
        <v>0.44088723419112602</v>
      </c>
      <c r="AM10" s="14">
        <v>0.47596402836552199</v>
      </c>
      <c r="AN10" s="14">
        <v>0.41411931665789897</v>
      </c>
      <c r="AO10" s="14">
        <v>0.44672123907960598</v>
      </c>
      <c r="AP10" s="14">
        <v>0.44156973945467698</v>
      </c>
      <c r="AQ10" s="14">
        <v>0.40569997303523803</v>
      </c>
      <c r="AR10" s="14"/>
      <c r="AS10" s="14">
        <v>0.43557697938527601</v>
      </c>
      <c r="AT10" s="14">
        <v>0.41866773400165402</v>
      </c>
      <c r="AU10" s="14">
        <v>0.45614414933952002</v>
      </c>
      <c r="AV10" s="14">
        <v>0.437146627486318</v>
      </c>
      <c r="AW10" s="14">
        <v>0.53739493675169603</v>
      </c>
      <c r="AX10" s="14"/>
      <c r="AY10" s="14">
        <v>0.441206297807823</v>
      </c>
      <c r="AZ10" s="14">
        <v>0.473116232150047</v>
      </c>
      <c r="BA10" s="14">
        <v>0.39546318625196503</v>
      </c>
      <c r="BB10" s="14">
        <v>0.455921655343558</v>
      </c>
      <c r="BC10" s="14">
        <v>0.39000883825649102</v>
      </c>
      <c r="BD10" s="14"/>
      <c r="BE10" s="14">
        <v>0.55346269065229903</v>
      </c>
      <c r="BF10" s="14">
        <v>0.44346505626370097</v>
      </c>
      <c r="BG10" s="14">
        <v>0.42951450926821999</v>
      </c>
      <c r="BH10" s="14">
        <v>0.39225530794658398</v>
      </c>
      <c r="BI10" s="14">
        <v>0.39726083723580902</v>
      </c>
      <c r="BJ10" s="14"/>
      <c r="BK10" s="14">
        <v>0.46984033430704703</v>
      </c>
      <c r="BL10" s="14">
        <v>0.39521933829226003</v>
      </c>
      <c r="BM10" s="14">
        <v>0.41271790386295099</v>
      </c>
      <c r="BN10" s="14">
        <v>0.48420748386691498</v>
      </c>
      <c r="BO10" s="14">
        <v>0.41262290554050002</v>
      </c>
      <c r="BP10" s="14"/>
      <c r="BQ10" s="14">
        <v>0.471522633522516</v>
      </c>
      <c r="BR10" s="14">
        <v>0.420965122321039</v>
      </c>
      <c r="BS10" s="14"/>
      <c r="BT10" s="14">
        <v>0.45539487286934399</v>
      </c>
      <c r="BU10" s="14">
        <v>0.429711354300848</v>
      </c>
      <c r="BV10" s="14"/>
      <c r="BW10" s="14">
        <v>0.43941061386402402</v>
      </c>
      <c r="BX10" s="14">
        <v>0.43435326641609001</v>
      </c>
      <c r="BY10" s="14"/>
      <c r="BZ10" s="14">
        <v>0.43753842546294403</v>
      </c>
      <c r="CA10" s="14">
        <v>0.43380078441831099</v>
      </c>
      <c r="CB10" s="14">
        <v>0.42373068521711499</v>
      </c>
    </row>
    <row r="11" spans="2:80" ht="43.5" x14ac:dyDescent="0.35">
      <c r="B11" s="15" t="s">
        <v>492</v>
      </c>
      <c r="C11" s="14">
        <v>0.23496228950237399</v>
      </c>
      <c r="D11" s="14">
        <v>0.258197349440281</v>
      </c>
      <c r="E11" s="14">
        <v>0.212317871215844</v>
      </c>
      <c r="F11" s="14"/>
      <c r="G11" s="14">
        <v>0.21754605388209899</v>
      </c>
      <c r="H11" s="14">
        <v>0.19622863504777399</v>
      </c>
      <c r="I11" s="14">
        <v>0.22472628467967701</v>
      </c>
      <c r="J11" s="14">
        <v>0.23226235455451399</v>
      </c>
      <c r="K11" s="14">
        <v>0.235412776470767</v>
      </c>
      <c r="L11" s="14">
        <v>0.28863377745768498</v>
      </c>
      <c r="M11" s="14"/>
      <c r="N11" s="14">
        <v>0.24222523677275401</v>
      </c>
      <c r="O11" s="14">
        <v>0.265909058643434</v>
      </c>
      <c r="P11" s="14">
        <v>0.23612073336738201</v>
      </c>
      <c r="Q11" s="14">
        <v>0.19715282983691601</v>
      </c>
      <c r="R11" s="14"/>
      <c r="S11" s="14">
        <v>0.20498622123388999</v>
      </c>
      <c r="T11" s="14">
        <v>0.250165370194952</v>
      </c>
      <c r="U11" s="14">
        <v>0.23419507753881899</v>
      </c>
      <c r="V11" s="14">
        <v>0.236679811728849</v>
      </c>
      <c r="W11" s="14">
        <v>0.23780844905356799</v>
      </c>
      <c r="X11" s="14">
        <v>0.23057871640954899</v>
      </c>
      <c r="Y11" s="14">
        <v>0.279496953944674</v>
      </c>
      <c r="Z11" s="14">
        <v>0.22495866241198501</v>
      </c>
      <c r="AA11" s="14">
        <v>0.21284226649188501</v>
      </c>
      <c r="AB11" s="14">
        <v>0.28317923030608599</v>
      </c>
      <c r="AC11" s="14">
        <v>0.21785863020910401</v>
      </c>
      <c r="AD11" s="14">
        <v>0.20228379970034799</v>
      </c>
      <c r="AE11" s="14"/>
      <c r="AF11" s="14">
        <v>0.232481866479711</v>
      </c>
      <c r="AG11" s="14">
        <v>0.25476595832944798</v>
      </c>
      <c r="AH11" s="14">
        <v>0.15088648140611499</v>
      </c>
      <c r="AI11" s="14">
        <v>0.23408347831387</v>
      </c>
      <c r="AJ11" s="14">
        <v>0.30898501744189</v>
      </c>
      <c r="AK11" s="14"/>
      <c r="AL11" s="14">
        <v>0.25395859791896802</v>
      </c>
      <c r="AM11" s="14">
        <v>0.20758736068985101</v>
      </c>
      <c r="AN11" s="14">
        <v>0.22528309925055501</v>
      </c>
      <c r="AO11" s="14">
        <v>0.21133626597181401</v>
      </c>
      <c r="AP11" s="14">
        <v>0.29479387362624998</v>
      </c>
      <c r="AQ11" s="14">
        <v>0.189819562890296</v>
      </c>
      <c r="AR11" s="14"/>
      <c r="AS11" s="14">
        <v>0.18789274031407299</v>
      </c>
      <c r="AT11" s="14">
        <v>0.237968496983714</v>
      </c>
      <c r="AU11" s="14">
        <v>0.26050961293824698</v>
      </c>
      <c r="AV11" s="14">
        <v>0.26586227113718103</v>
      </c>
      <c r="AW11" s="14">
        <v>0.217216458129218</v>
      </c>
      <c r="AX11" s="14"/>
      <c r="AY11" s="14">
        <v>0.29172829745381801</v>
      </c>
      <c r="AZ11" s="14">
        <v>0.213563549397736</v>
      </c>
      <c r="BA11" s="14">
        <v>0.19440833252220899</v>
      </c>
      <c r="BB11" s="14">
        <v>0.24886172189616501</v>
      </c>
      <c r="BC11" s="14">
        <v>0.21820949390599101</v>
      </c>
      <c r="BD11" s="14"/>
      <c r="BE11" s="14">
        <v>0.21296423191404101</v>
      </c>
      <c r="BF11" s="14">
        <v>0.242695546842536</v>
      </c>
      <c r="BG11" s="14">
        <v>0.21969919918845601</v>
      </c>
      <c r="BH11" s="14">
        <v>0.26603484531416599</v>
      </c>
      <c r="BI11" s="14">
        <v>0.21752263364166399</v>
      </c>
      <c r="BJ11" s="14"/>
      <c r="BK11" s="14">
        <v>0.21547158701159999</v>
      </c>
      <c r="BL11" s="14">
        <v>0.230113444766608</v>
      </c>
      <c r="BM11" s="14">
        <v>0.23900882433336301</v>
      </c>
      <c r="BN11" s="14">
        <v>0.23269729633844899</v>
      </c>
      <c r="BO11" s="14">
        <v>0.25300901179048602</v>
      </c>
      <c r="BP11" s="14"/>
      <c r="BQ11" s="14">
        <v>0.21555771599817999</v>
      </c>
      <c r="BR11" s="14">
        <v>0.24294132189602399</v>
      </c>
      <c r="BS11" s="14"/>
      <c r="BT11" s="14">
        <v>0.27302235341322401</v>
      </c>
      <c r="BU11" s="14">
        <v>0.223397971317634</v>
      </c>
      <c r="BV11" s="14"/>
      <c r="BW11" s="14">
        <v>0.25930643409328002</v>
      </c>
      <c r="BX11" s="14">
        <v>0.226157490499481</v>
      </c>
      <c r="BY11" s="14"/>
      <c r="BZ11" s="14">
        <v>0.24188952118797499</v>
      </c>
      <c r="CA11" s="14">
        <v>0.23100639202438999</v>
      </c>
      <c r="CB11" s="14">
        <v>0.16921816766919201</v>
      </c>
    </row>
    <row r="12" spans="2:80" x14ac:dyDescent="0.35">
      <c r="B12" s="15" t="s">
        <v>167</v>
      </c>
      <c r="C12" s="20">
        <v>0.120082990897052</v>
      </c>
      <c r="D12" s="20">
        <v>9.7490051111955106E-2</v>
      </c>
      <c r="E12" s="20">
        <v>0.14253903685924199</v>
      </c>
      <c r="F12" s="20"/>
      <c r="G12" s="20">
        <v>0.10041857754830399</v>
      </c>
      <c r="H12" s="20">
        <v>0.13396046904234499</v>
      </c>
      <c r="I12" s="20">
        <v>0.113685441543802</v>
      </c>
      <c r="J12" s="20">
        <v>0.120289652106867</v>
      </c>
      <c r="K12" s="20">
        <v>0.120860567174599</v>
      </c>
      <c r="L12" s="20">
        <v>0.12593788131439199</v>
      </c>
      <c r="M12" s="20"/>
      <c r="N12" s="20">
        <v>7.5819836812548003E-2</v>
      </c>
      <c r="O12" s="20">
        <v>0.12669208933186099</v>
      </c>
      <c r="P12" s="20">
        <v>0.11087826288291799</v>
      </c>
      <c r="Q12" s="20">
        <v>0.16964344410711199</v>
      </c>
      <c r="R12" s="20"/>
      <c r="S12" s="20">
        <v>0.142376863422426</v>
      </c>
      <c r="T12" s="20">
        <v>0.11966450240945201</v>
      </c>
      <c r="U12" s="20">
        <v>0.102289411122886</v>
      </c>
      <c r="V12" s="20">
        <v>0.137452120377064</v>
      </c>
      <c r="W12" s="20">
        <v>9.7614544681843302E-2</v>
      </c>
      <c r="X12" s="20">
        <v>7.4741231230322294E-2</v>
      </c>
      <c r="Y12" s="20">
        <v>0.106858958646432</v>
      </c>
      <c r="Z12" s="20">
        <v>0.14615054909474601</v>
      </c>
      <c r="AA12" s="20">
        <v>0.16071192943342599</v>
      </c>
      <c r="AB12" s="20">
        <v>8.4437956444935305E-2</v>
      </c>
      <c r="AC12" s="20">
        <v>0.12766722595910401</v>
      </c>
      <c r="AD12" s="20">
        <v>0.13144578444458799</v>
      </c>
      <c r="AE12" s="20"/>
      <c r="AF12" s="20">
        <v>0.10542351139436699</v>
      </c>
      <c r="AG12" s="20">
        <v>9.8193323368639507E-2</v>
      </c>
      <c r="AH12" s="20">
        <v>9.7276904628395403E-2</v>
      </c>
      <c r="AI12" s="20">
        <v>7.0364073447252096E-2</v>
      </c>
      <c r="AJ12" s="20">
        <v>8.2673444105277896E-2</v>
      </c>
      <c r="AK12" s="20"/>
      <c r="AL12" s="20">
        <v>9.4725768765703794E-2</v>
      </c>
      <c r="AM12" s="20">
        <v>0.106292072261342</v>
      </c>
      <c r="AN12" s="20">
        <v>0.107661675279474</v>
      </c>
      <c r="AO12" s="20">
        <v>7.2665012529942799E-2</v>
      </c>
      <c r="AP12" s="20">
        <v>9.7959408161569506E-2</v>
      </c>
      <c r="AQ12" s="20">
        <v>0.25505155969229398</v>
      </c>
      <c r="AR12" s="20"/>
      <c r="AS12" s="20">
        <v>0.16077264078277501</v>
      </c>
      <c r="AT12" s="20">
        <v>0.118846853941106</v>
      </c>
      <c r="AU12" s="20">
        <v>0.10406144099014999</v>
      </c>
      <c r="AV12" s="20">
        <v>7.3112388209604001E-2</v>
      </c>
      <c r="AW12" s="20">
        <v>5.5159781436746901E-2</v>
      </c>
      <c r="AX12" s="20"/>
      <c r="AY12" s="20">
        <v>7.8260602488967795E-2</v>
      </c>
      <c r="AZ12" s="20">
        <v>0.101845270925864</v>
      </c>
      <c r="BA12" s="20">
        <v>0.148980999103768</v>
      </c>
      <c r="BB12" s="20">
        <v>0.101842010031558</v>
      </c>
      <c r="BC12" s="20">
        <v>0.17952204376766401</v>
      </c>
      <c r="BD12" s="20"/>
      <c r="BE12" s="20">
        <v>4.9321173588934002E-2</v>
      </c>
      <c r="BF12" s="20">
        <v>0.104050520010249</v>
      </c>
      <c r="BG12" s="20">
        <v>0.13263400295066799</v>
      </c>
      <c r="BH12" s="20">
        <v>0.145288467462695</v>
      </c>
      <c r="BI12" s="20">
        <v>0.17152815448015901</v>
      </c>
      <c r="BJ12" s="20"/>
      <c r="BK12" s="20">
        <v>7.8797065342557399E-2</v>
      </c>
      <c r="BL12" s="20">
        <v>0.14936382770898801</v>
      </c>
      <c r="BM12" s="20">
        <v>0.15967965156432401</v>
      </c>
      <c r="BN12" s="20">
        <v>9.9748936135731797E-2</v>
      </c>
      <c r="BO12" s="20">
        <v>0.113867892577822</v>
      </c>
      <c r="BP12" s="20"/>
      <c r="BQ12" s="20">
        <v>6.1280775506011603E-2</v>
      </c>
      <c r="BR12" s="20">
        <v>0.14426207328307</v>
      </c>
      <c r="BS12" s="20"/>
      <c r="BT12" s="20">
        <v>9.1625188631402898E-2</v>
      </c>
      <c r="BU12" s="20">
        <v>0.12872972047189599</v>
      </c>
      <c r="BV12" s="20"/>
      <c r="BW12" s="20">
        <v>8.6264649639286997E-2</v>
      </c>
      <c r="BX12" s="20">
        <v>0.13231442077021899</v>
      </c>
      <c r="BY12" s="20"/>
      <c r="BZ12" s="20">
        <v>0.123467989417438</v>
      </c>
      <c r="CA12" s="20">
        <v>0.103011994526773</v>
      </c>
      <c r="CB12" s="20">
        <v>0.18687189674527599</v>
      </c>
    </row>
    <row r="13" spans="2:80" x14ac:dyDescent="0.35">
      <c r="B13" s="16" t="s">
        <v>494</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497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1557</v>
      </c>
      <c r="D7" s="10">
        <v>779</v>
      </c>
      <c r="E7" s="10">
        <v>777</v>
      </c>
      <c r="F7" s="10"/>
      <c r="G7" s="10">
        <v>224</v>
      </c>
      <c r="H7" s="10">
        <v>279</v>
      </c>
      <c r="I7" s="10">
        <v>272</v>
      </c>
      <c r="J7" s="10">
        <v>253</v>
      </c>
      <c r="K7" s="10">
        <v>224</v>
      </c>
      <c r="L7" s="10">
        <v>305</v>
      </c>
      <c r="M7" s="10"/>
      <c r="N7" s="10">
        <v>435</v>
      </c>
      <c r="O7" s="10">
        <v>407</v>
      </c>
      <c r="P7" s="10">
        <v>335</v>
      </c>
      <c r="Q7" s="10">
        <v>376</v>
      </c>
      <c r="R7" s="10"/>
      <c r="S7" s="10">
        <v>195</v>
      </c>
      <c r="T7" s="10">
        <v>214</v>
      </c>
      <c r="U7" s="10">
        <v>121</v>
      </c>
      <c r="V7" s="10">
        <v>145</v>
      </c>
      <c r="W7" s="10">
        <v>116</v>
      </c>
      <c r="X7" s="10">
        <v>148</v>
      </c>
      <c r="Y7" s="10">
        <v>108</v>
      </c>
      <c r="Z7" s="10">
        <v>66</v>
      </c>
      <c r="AA7" s="10">
        <v>185</v>
      </c>
      <c r="AB7" s="10">
        <v>132</v>
      </c>
      <c r="AC7" s="10">
        <v>78</v>
      </c>
      <c r="AD7" s="10">
        <v>49</v>
      </c>
      <c r="AE7" s="10"/>
      <c r="AF7" s="10">
        <v>255</v>
      </c>
      <c r="AG7" s="10">
        <v>512</v>
      </c>
      <c r="AH7" s="10">
        <v>101</v>
      </c>
      <c r="AI7" s="10">
        <v>183</v>
      </c>
      <c r="AJ7" s="10">
        <v>112</v>
      </c>
      <c r="AK7" s="10"/>
      <c r="AL7" s="10">
        <v>276</v>
      </c>
      <c r="AM7" s="10">
        <v>226</v>
      </c>
      <c r="AN7" s="10">
        <v>127</v>
      </c>
      <c r="AO7" s="10">
        <v>349</v>
      </c>
      <c r="AP7" s="10">
        <v>227</v>
      </c>
      <c r="AQ7" s="10">
        <v>148</v>
      </c>
      <c r="AR7" s="10"/>
      <c r="AS7" s="10">
        <v>377</v>
      </c>
      <c r="AT7" s="10">
        <v>366</v>
      </c>
      <c r="AU7" s="10">
        <v>419</v>
      </c>
      <c r="AV7" s="10">
        <v>181</v>
      </c>
      <c r="AW7" s="10">
        <v>19</v>
      </c>
      <c r="AX7" s="10"/>
      <c r="AY7" s="10">
        <v>387</v>
      </c>
      <c r="AZ7" s="10">
        <v>412</v>
      </c>
      <c r="BA7" s="10">
        <v>224</v>
      </c>
      <c r="BB7" s="10">
        <v>263</v>
      </c>
      <c r="BC7" s="10">
        <v>251</v>
      </c>
      <c r="BD7" s="10"/>
      <c r="BE7" s="10">
        <v>103</v>
      </c>
      <c r="BF7" s="10">
        <v>581</v>
      </c>
      <c r="BG7" s="10">
        <v>566</v>
      </c>
      <c r="BH7" s="10">
        <v>243</v>
      </c>
      <c r="BI7" s="10">
        <v>64</v>
      </c>
      <c r="BJ7" s="10"/>
      <c r="BK7" s="10">
        <v>284</v>
      </c>
      <c r="BL7" s="10">
        <v>283</v>
      </c>
      <c r="BM7" s="10">
        <v>314</v>
      </c>
      <c r="BN7" s="10">
        <v>334</v>
      </c>
      <c r="BO7" s="10">
        <v>339</v>
      </c>
      <c r="BP7" s="10"/>
      <c r="BQ7" s="10">
        <v>450</v>
      </c>
      <c r="BR7" s="10">
        <v>1107</v>
      </c>
      <c r="BS7" s="10"/>
      <c r="BT7" s="10">
        <v>369</v>
      </c>
      <c r="BU7" s="10">
        <v>1188</v>
      </c>
      <c r="BV7" s="10"/>
      <c r="BW7" s="10">
        <v>417</v>
      </c>
      <c r="BX7" s="10">
        <v>1140</v>
      </c>
      <c r="BY7" s="10"/>
      <c r="BZ7" s="10">
        <v>990</v>
      </c>
      <c r="CA7" s="10">
        <v>493</v>
      </c>
      <c r="CB7" s="10">
        <v>74</v>
      </c>
    </row>
    <row r="8" spans="2:80" ht="30" customHeight="1" x14ac:dyDescent="0.35">
      <c r="B8" s="11" t="s">
        <v>19</v>
      </c>
      <c r="C8" s="11">
        <v>1557</v>
      </c>
      <c r="D8" s="11">
        <v>773</v>
      </c>
      <c r="E8" s="11">
        <v>783</v>
      </c>
      <c r="F8" s="11"/>
      <c r="G8" s="11">
        <v>217</v>
      </c>
      <c r="H8" s="11">
        <v>276</v>
      </c>
      <c r="I8" s="11">
        <v>268</v>
      </c>
      <c r="J8" s="11">
        <v>253</v>
      </c>
      <c r="K8" s="11">
        <v>212</v>
      </c>
      <c r="L8" s="11">
        <v>331</v>
      </c>
      <c r="M8" s="11"/>
      <c r="N8" s="11">
        <v>420</v>
      </c>
      <c r="O8" s="11">
        <v>402</v>
      </c>
      <c r="P8" s="11">
        <v>337</v>
      </c>
      <c r="Q8" s="11">
        <v>394</v>
      </c>
      <c r="R8" s="11"/>
      <c r="S8" s="11">
        <v>215</v>
      </c>
      <c r="T8" s="11">
        <v>210</v>
      </c>
      <c r="U8" s="11">
        <v>125</v>
      </c>
      <c r="V8" s="11">
        <v>146</v>
      </c>
      <c r="W8" s="11">
        <v>114</v>
      </c>
      <c r="X8" s="11">
        <v>144</v>
      </c>
      <c r="Y8" s="11">
        <v>105</v>
      </c>
      <c r="Z8" s="11">
        <v>62</v>
      </c>
      <c r="AA8" s="11">
        <v>180</v>
      </c>
      <c r="AB8" s="11">
        <v>131</v>
      </c>
      <c r="AC8" s="11">
        <v>75</v>
      </c>
      <c r="AD8" s="11">
        <v>52</v>
      </c>
      <c r="AE8" s="11"/>
      <c r="AF8" s="11">
        <v>259</v>
      </c>
      <c r="AG8" s="11">
        <v>509</v>
      </c>
      <c r="AH8" s="11">
        <v>103</v>
      </c>
      <c r="AI8" s="11">
        <v>184</v>
      </c>
      <c r="AJ8" s="11">
        <v>109</v>
      </c>
      <c r="AK8" s="11"/>
      <c r="AL8" s="11">
        <v>274</v>
      </c>
      <c r="AM8" s="11">
        <v>229</v>
      </c>
      <c r="AN8" s="11">
        <v>127</v>
      </c>
      <c r="AO8" s="11">
        <v>352</v>
      </c>
      <c r="AP8" s="11">
        <v>222</v>
      </c>
      <c r="AQ8" s="11">
        <v>150</v>
      </c>
      <c r="AR8" s="11"/>
      <c r="AS8" s="11">
        <v>384</v>
      </c>
      <c r="AT8" s="11">
        <v>366</v>
      </c>
      <c r="AU8" s="11">
        <v>415</v>
      </c>
      <c r="AV8" s="11">
        <v>179</v>
      </c>
      <c r="AW8" s="11">
        <v>18</v>
      </c>
      <c r="AX8" s="11"/>
      <c r="AY8" s="11">
        <v>390</v>
      </c>
      <c r="AZ8" s="11">
        <v>410</v>
      </c>
      <c r="BA8" s="11">
        <v>226</v>
      </c>
      <c r="BB8" s="11">
        <v>263</v>
      </c>
      <c r="BC8" s="11">
        <v>248</v>
      </c>
      <c r="BD8" s="11"/>
      <c r="BE8" s="11">
        <v>102</v>
      </c>
      <c r="BF8" s="11">
        <v>582</v>
      </c>
      <c r="BG8" s="11">
        <v>569</v>
      </c>
      <c r="BH8" s="11">
        <v>242</v>
      </c>
      <c r="BI8" s="11">
        <v>64</v>
      </c>
      <c r="BJ8" s="11"/>
      <c r="BK8" s="11">
        <v>282</v>
      </c>
      <c r="BL8" s="11">
        <v>283</v>
      </c>
      <c r="BM8" s="11">
        <v>318</v>
      </c>
      <c r="BN8" s="11">
        <v>334</v>
      </c>
      <c r="BO8" s="11">
        <v>337</v>
      </c>
      <c r="BP8" s="11"/>
      <c r="BQ8" s="11">
        <v>454</v>
      </c>
      <c r="BR8" s="11">
        <v>1104</v>
      </c>
      <c r="BS8" s="11"/>
      <c r="BT8" s="11">
        <v>363</v>
      </c>
      <c r="BU8" s="11">
        <v>1195</v>
      </c>
      <c r="BV8" s="11"/>
      <c r="BW8" s="11">
        <v>414</v>
      </c>
      <c r="BX8" s="11">
        <v>1144</v>
      </c>
      <c r="BY8" s="11"/>
      <c r="BZ8" s="11">
        <v>992</v>
      </c>
      <c r="CA8" s="11">
        <v>490</v>
      </c>
      <c r="CB8" s="11">
        <v>75</v>
      </c>
    </row>
    <row r="9" spans="2:80" ht="43.5" x14ac:dyDescent="0.35">
      <c r="B9" s="15" t="s">
        <v>490</v>
      </c>
      <c r="C9" s="14">
        <v>0.192918986224172</v>
      </c>
      <c r="D9" s="14">
        <v>0.20223899546662299</v>
      </c>
      <c r="E9" s="14">
        <v>0.18395972449811299</v>
      </c>
      <c r="F9" s="14"/>
      <c r="G9" s="14">
        <v>0.23546229043341901</v>
      </c>
      <c r="H9" s="14">
        <v>0.21503291040594</v>
      </c>
      <c r="I9" s="14">
        <v>0.19570329113231899</v>
      </c>
      <c r="J9" s="14">
        <v>0.13677006159406799</v>
      </c>
      <c r="K9" s="14">
        <v>0.22113283908966</v>
      </c>
      <c r="L9" s="14">
        <v>0.16923720160085401</v>
      </c>
      <c r="M9" s="14"/>
      <c r="N9" s="14">
        <v>0.19938217962300001</v>
      </c>
      <c r="O9" s="14">
        <v>0.20057583129565101</v>
      </c>
      <c r="P9" s="14">
        <v>0.199471582789916</v>
      </c>
      <c r="Q9" s="14">
        <v>0.17465781614046</v>
      </c>
      <c r="R9" s="14"/>
      <c r="S9" s="14">
        <v>0.23466792138656001</v>
      </c>
      <c r="T9" s="14">
        <v>0.18404916995343101</v>
      </c>
      <c r="U9" s="14">
        <v>0.15131855641452799</v>
      </c>
      <c r="V9" s="14">
        <v>0.19383264285910301</v>
      </c>
      <c r="W9" s="14">
        <v>0.16716990128446901</v>
      </c>
      <c r="X9" s="14">
        <v>0.163002920712886</v>
      </c>
      <c r="Y9" s="14">
        <v>0.27530332175768102</v>
      </c>
      <c r="Z9" s="14">
        <v>0.14138147161912801</v>
      </c>
      <c r="AA9" s="14">
        <v>0.17308531035644301</v>
      </c>
      <c r="AB9" s="14">
        <v>0.215073722564221</v>
      </c>
      <c r="AC9" s="14">
        <v>0.21979365300169801</v>
      </c>
      <c r="AD9" s="14">
        <v>0.160921966251729</v>
      </c>
      <c r="AE9" s="14"/>
      <c r="AF9" s="14">
        <v>0.18490377197904101</v>
      </c>
      <c r="AG9" s="14">
        <v>0.19810326729220301</v>
      </c>
      <c r="AH9" s="14">
        <v>0.19841792476690101</v>
      </c>
      <c r="AI9" s="14">
        <v>0.20572242522542999</v>
      </c>
      <c r="AJ9" s="14">
        <v>0.29759093363622002</v>
      </c>
      <c r="AK9" s="14"/>
      <c r="AL9" s="14">
        <v>0.24494070788897901</v>
      </c>
      <c r="AM9" s="14">
        <v>0.191196883849829</v>
      </c>
      <c r="AN9" s="14">
        <v>0.188981869258978</v>
      </c>
      <c r="AO9" s="14">
        <v>0.16874215977610299</v>
      </c>
      <c r="AP9" s="14">
        <v>0.26107893964097001</v>
      </c>
      <c r="AQ9" s="14">
        <v>0.107019903555541</v>
      </c>
      <c r="AR9" s="14"/>
      <c r="AS9" s="14">
        <v>0.16944507358990901</v>
      </c>
      <c r="AT9" s="14">
        <v>0.192368662078061</v>
      </c>
      <c r="AU9" s="14">
        <v>0.20041190794469399</v>
      </c>
      <c r="AV9" s="14">
        <v>0.23620223850833599</v>
      </c>
      <c r="AW9" s="14">
        <v>0.47396864618114198</v>
      </c>
      <c r="AX9" s="14"/>
      <c r="AY9" s="14">
        <v>0.245960670979468</v>
      </c>
      <c r="AZ9" s="14">
        <v>0.162291867152906</v>
      </c>
      <c r="BA9" s="14">
        <v>0.19879424530675599</v>
      </c>
      <c r="BB9" s="14">
        <v>0.20551675467599101</v>
      </c>
      <c r="BC9" s="14">
        <v>0.137865750783497</v>
      </c>
      <c r="BD9" s="14"/>
      <c r="BE9" s="14">
        <v>0.23350927947164399</v>
      </c>
      <c r="BF9" s="14">
        <v>0.19108372321550099</v>
      </c>
      <c r="BG9" s="14">
        <v>0.20412254962284601</v>
      </c>
      <c r="BH9" s="14">
        <v>0.15140636392102599</v>
      </c>
      <c r="BI9" s="14">
        <v>0.20278624280481999</v>
      </c>
      <c r="BJ9" s="14"/>
      <c r="BK9" s="14">
        <v>0.24083073185922399</v>
      </c>
      <c r="BL9" s="14">
        <v>0.193453047743985</v>
      </c>
      <c r="BM9" s="14">
        <v>0.20739878795396299</v>
      </c>
      <c r="BN9" s="14">
        <v>0.17182443114001</v>
      </c>
      <c r="BO9" s="14">
        <v>0.158461456266523</v>
      </c>
      <c r="BP9" s="14"/>
      <c r="BQ9" s="14">
        <v>0.19681246088166701</v>
      </c>
      <c r="BR9" s="14">
        <v>0.191318015174265</v>
      </c>
      <c r="BS9" s="14"/>
      <c r="BT9" s="14">
        <v>0.257839390085493</v>
      </c>
      <c r="BU9" s="14">
        <v>0.17319331764167201</v>
      </c>
      <c r="BV9" s="14"/>
      <c r="BW9" s="14">
        <v>0.23910185771638401</v>
      </c>
      <c r="BX9" s="14">
        <v>0.17621554859271299</v>
      </c>
      <c r="BY9" s="14"/>
      <c r="BZ9" s="14">
        <v>0.17914005682193401</v>
      </c>
      <c r="CA9" s="14">
        <v>0.212984579145264</v>
      </c>
      <c r="CB9" s="14">
        <v>0.243992771326211</v>
      </c>
    </row>
    <row r="10" spans="2:80" ht="72.5" x14ac:dyDescent="0.35">
      <c r="B10" s="15" t="s">
        <v>491</v>
      </c>
      <c r="C10" s="14">
        <v>0.39324039360380902</v>
      </c>
      <c r="D10" s="14">
        <v>0.41740449640115701</v>
      </c>
      <c r="E10" s="14">
        <v>0.36862241621760899</v>
      </c>
      <c r="F10" s="14"/>
      <c r="G10" s="14">
        <v>0.47359315081780201</v>
      </c>
      <c r="H10" s="14">
        <v>0.45683595473161298</v>
      </c>
      <c r="I10" s="14">
        <v>0.43472767862453698</v>
      </c>
      <c r="J10" s="14">
        <v>0.40992161014288597</v>
      </c>
      <c r="K10" s="14">
        <v>0.356130283956341</v>
      </c>
      <c r="L10" s="14">
        <v>0.26520939926181702</v>
      </c>
      <c r="M10" s="14"/>
      <c r="N10" s="14">
        <v>0.44174301087437701</v>
      </c>
      <c r="O10" s="14">
        <v>0.36653598772730001</v>
      </c>
      <c r="P10" s="14">
        <v>0.36606304415566698</v>
      </c>
      <c r="Q10" s="14">
        <v>0.39369256660341401</v>
      </c>
      <c r="R10" s="14"/>
      <c r="S10" s="14">
        <v>0.41669189593574502</v>
      </c>
      <c r="T10" s="14">
        <v>0.33533303786916002</v>
      </c>
      <c r="U10" s="14">
        <v>0.43565935890037799</v>
      </c>
      <c r="V10" s="14">
        <v>0.340735129593564</v>
      </c>
      <c r="W10" s="14">
        <v>0.47178048763726499</v>
      </c>
      <c r="X10" s="14">
        <v>0.44156188964430698</v>
      </c>
      <c r="Y10" s="14">
        <v>0.33225691381874201</v>
      </c>
      <c r="Z10" s="14">
        <v>0.38082345573429899</v>
      </c>
      <c r="AA10" s="14">
        <v>0.38493850262756402</v>
      </c>
      <c r="AB10" s="14">
        <v>0.42737562883725599</v>
      </c>
      <c r="AC10" s="14">
        <v>0.30045754208682401</v>
      </c>
      <c r="AD10" s="14">
        <v>0.486443822980828</v>
      </c>
      <c r="AE10" s="14"/>
      <c r="AF10" s="14">
        <v>0.36012296195015098</v>
      </c>
      <c r="AG10" s="14">
        <v>0.42685486751488</v>
      </c>
      <c r="AH10" s="14">
        <v>0.36865794331740898</v>
      </c>
      <c r="AI10" s="14">
        <v>0.335042859558634</v>
      </c>
      <c r="AJ10" s="14">
        <v>0.39530360845910301</v>
      </c>
      <c r="AK10" s="14"/>
      <c r="AL10" s="14">
        <v>0.41190296917050401</v>
      </c>
      <c r="AM10" s="14">
        <v>0.43052765651472502</v>
      </c>
      <c r="AN10" s="14">
        <v>0.37554519634043798</v>
      </c>
      <c r="AO10" s="14">
        <v>0.37907682672474502</v>
      </c>
      <c r="AP10" s="14">
        <v>0.44180804907793803</v>
      </c>
      <c r="AQ10" s="14">
        <v>0.32586938381696701</v>
      </c>
      <c r="AR10" s="14"/>
      <c r="AS10" s="14">
        <v>0.34007678109735301</v>
      </c>
      <c r="AT10" s="14">
        <v>0.42199776729885902</v>
      </c>
      <c r="AU10" s="14">
        <v>0.401258217300347</v>
      </c>
      <c r="AV10" s="14">
        <v>0.48055593883699799</v>
      </c>
      <c r="AW10" s="14">
        <v>0.24943563933210899</v>
      </c>
      <c r="AX10" s="14"/>
      <c r="AY10" s="14">
        <v>0.34568609305834602</v>
      </c>
      <c r="AZ10" s="14">
        <v>0.45787950497540297</v>
      </c>
      <c r="BA10" s="14">
        <v>0.38493294205339301</v>
      </c>
      <c r="BB10" s="14">
        <v>0.374654532560663</v>
      </c>
      <c r="BC10" s="14">
        <v>0.40238896283137698</v>
      </c>
      <c r="BD10" s="14"/>
      <c r="BE10" s="14">
        <v>0.45097506052459602</v>
      </c>
      <c r="BF10" s="14">
        <v>0.40264969423409203</v>
      </c>
      <c r="BG10" s="14">
        <v>0.38228013934914401</v>
      </c>
      <c r="BH10" s="14">
        <v>0.39031235625629601</v>
      </c>
      <c r="BI10" s="14">
        <v>0.32407980151440202</v>
      </c>
      <c r="BJ10" s="14"/>
      <c r="BK10" s="14">
        <v>0.43984846116647303</v>
      </c>
      <c r="BL10" s="14">
        <v>0.41748959092943799</v>
      </c>
      <c r="BM10" s="14">
        <v>0.35414223817880702</v>
      </c>
      <c r="BN10" s="14">
        <v>0.38637166830926301</v>
      </c>
      <c r="BO10" s="14">
        <v>0.38106040047984902</v>
      </c>
      <c r="BP10" s="14"/>
      <c r="BQ10" s="14">
        <v>0.37568155917475798</v>
      </c>
      <c r="BR10" s="14">
        <v>0.40046047028696002</v>
      </c>
      <c r="BS10" s="14"/>
      <c r="BT10" s="14">
        <v>0.41927530268812602</v>
      </c>
      <c r="BU10" s="14">
        <v>0.38532984533812398</v>
      </c>
      <c r="BV10" s="14"/>
      <c r="BW10" s="14">
        <v>0.43462518470351702</v>
      </c>
      <c r="BX10" s="14">
        <v>0.378272327420624</v>
      </c>
      <c r="BY10" s="14"/>
      <c r="BZ10" s="14">
        <v>0.373063686841552</v>
      </c>
      <c r="CA10" s="14">
        <v>0.442867278756223</v>
      </c>
      <c r="CB10" s="14">
        <v>0.33574618425756603</v>
      </c>
    </row>
    <row r="11" spans="2:80" ht="43.5" x14ac:dyDescent="0.35">
      <c r="B11" s="15" t="s">
        <v>492</v>
      </c>
      <c r="C11" s="14">
        <v>0.25819652806145699</v>
      </c>
      <c r="D11" s="14">
        <v>0.26778137121992202</v>
      </c>
      <c r="E11" s="14">
        <v>0.24905772548161201</v>
      </c>
      <c r="F11" s="14"/>
      <c r="G11" s="14">
        <v>0.181555567643163</v>
      </c>
      <c r="H11" s="14">
        <v>0.19993262556740701</v>
      </c>
      <c r="I11" s="14">
        <v>0.233559897606336</v>
      </c>
      <c r="J11" s="14">
        <v>0.28586669569817802</v>
      </c>
      <c r="K11" s="14">
        <v>0.24136206897219001</v>
      </c>
      <c r="L11" s="14">
        <v>0.36641266041461501</v>
      </c>
      <c r="M11" s="14"/>
      <c r="N11" s="14">
        <v>0.25287498614767701</v>
      </c>
      <c r="O11" s="14">
        <v>0.263536811586986</v>
      </c>
      <c r="P11" s="14">
        <v>0.278872751622251</v>
      </c>
      <c r="Q11" s="14">
        <v>0.24051651194812901</v>
      </c>
      <c r="R11" s="14"/>
      <c r="S11" s="14">
        <v>0.20492620408993301</v>
      </c>
      <c r="T11" s="14">
        <v>0.32065808932663697</v>
      </c>
      <c r="U11" s="14">
        <v>0.285852698552649</v>
      </c>
      <c r="V11" s="14">
        <v>0.25189030745676499</v>
      </c>
      <c r="W11" s="14">
        <v>0.23672050503980799</v>
      </c>
      <c r="X11" s="14">
        <v>0.24665856902713501</v>
      </c>
      <c r="Y11" s="14">
        <v>0.263856022565155</v>
      </c>
      <c r="Z11" s="14">
        <v>0.31918715208772103</v>
      </c>
      <c r="AA11" s="14">
        <v>0.26876706863139199</v>
      </c>
      <c r="AB11" s="14">
        <v>0.225170269647024</v>
      </c>
      <c r="AC11" s="14">
        <v>0.26953141364616101</v>
      </c>
      <c r="AD11" s="14">
        <v>0.202563286069422</v>
      </c>
      <c r="AE11" s="14"/>
      <c r="AF11" s="14">
        <v>0.32738266935407001</v>
      </c>
      <c r="AG11" s="14">
        <v>0.234110542883776</v>
      </c>
      <c r="AH11" s="14">
        <v>0.31605556933399198</v>
      </c>
      <c r="AI11" s="14">
        <v>0.31302980047621298</v>
      </c>
      <c r="AJ11" s="14">
        <v>0.20839834531625101</v>
      </c>
      <c r="AK11" s="14"/>
      <c r="AL11" s="14">
        <v>0.226478939860951</v>
      </c>
      <c r="AM11" s="14">
        <v>0.23145299532546701</v>
      </c>
      <c r="AN11" s="14">
        <v>0.31190258116216402</v>
      </c>
      <c r="AO11" s="14">
        <v>0.32107189453430701</v>
      </c>
      <c r="AP11" s="14">
        <v>0.19606111245577301</v>
      </c>
      <c r="AQ11" s="14">
        <v>0.26590918594218899</v>
      </c>
      <c r="AR11" s="14"/>
      <c r="AS11" s="14">
        <v>0.30206739624964701</v>
      </c>
      <c r="AT11" s="14">
        <v>0.235031583019778</v>
      </c>
      <c r="AU11" s="14">
        <v>0.268894605932333</v>
      </c>
      <c r="AV11" s="14">
        <v>0.20029300111613699</v>
      </c>
      <c r="AW11" s="14">
        <v>0.212545010467867</v>
      </c>
      <c r="AX11" s="14"/>
      <c r="AY11" s="14">
        <v>0.30440460090602101</v>
      </c>
      <c r="AZ11" s="14">
        <v>0.25155363860827901</v>
      </c>
      <c r="BA11" s="14">
        <v>0.18518171472141501</v>
      </c>
      <c r="BB11" s="14">
        <v>0.27301786128917499</v>
      </c>
      <c r="BC11" s="14">
        <v>0.26806017609201599</v>
      </c>
      <c r="BD11" s="14"/>
      <c r="BE11" s="14">
        <v>0.23558922633780299</v>
      </c>
      <c r="BF11" s="14">
        <v>0.26951800476659499</v>
      </c>
      <c r="BG11" s="14">
        <v>0.24281131313822099</v>
      </c>
      <c r="BH11" s="14">
        <v>0.26052554321990501</v>
      </c>
      <c r="BI11" s="14">
        <v>0.31956825749896001</v>
      </c>
      <c r="BJ11" s="14"/>
      <c r="BK11" s="14">
        <v>0.220295260116777</v>
      </c>
      <c r="BL11" s="14">
        <v>0.227737146339788</v>
      </c>
      <c r="BM11" s="14">
        <v>0.24638812949491801</v>
      </c>
      <c r="BN11" s="14">
        <v>0.28581873938087199</v>
      </c>
      <c r="BO11" s="14">
        <v>0.29555213531400698</v>
      </c>
      <c r="BP11" s="14"/>
      <c r="BQ11" s="14">
        <v>0.29893482330613602</v>
      </c>
      <c r="BR11" s="14">
        <v>0.24144521026778901</v>
      </c>
      <c r="BS11" s="14"/>
      <c r="BT11" s="14">
        <v>0.20696225364252899</v>
      </c>
      <c r="BU11" s="14">
        <v>0.27376374972279299</v>
      </c>
      <c r="BV11" s="14"/>
      <c r="BW11" s="14">
        <v>0.23047643837641399</v>
      </c>
      <c r="BX11" s="14">
        <v>0.26822234010457902</v>
      </c>
      <c r="BY11" s="14"/>
      <c r="BZ11" s="14">
        <v>0.27766940124268702</v>
      </c>
      <c r="CA11" s="14">
        <v>0.222665022401976</v>
      </c>
      <c r="CB11" s="14">
        <v>0.23289444657407099</v>
      </c>
    </row>
    <row r="12" spans="2:80" x14ac:dyDescent="0.35">
      <c r="B12" s="15" t="s">
        <v>167</v>
      </c>
      <c r="C12" s="20">
        <v>0.15564409211056199</v>
      </c>
      <c r="D12" s="20">
        <v>0.11257513691229699</v>
      </c>
      <c r="E12" s="20">
        <v>0.19836013380266601</v>
      </c>
      <c r="F12" s="20"/>
      <c r="G12" s="20">
        <v>0.10938899110561601</v>
      </c>
      <c r="H12" s="20">
        <v>0.12819850929504001</v>
      </c>
      <c r="I12" s="20">
        <v>0.136009132636808</v>
      </c>
      <c r="J12" s="20">
        <v>0.16744163256486799</v>
      </c>
      <c r="K12" s="20">
        <v>0.18137480798180899</v>
      </c>
      <c r="L12" s="20">
        <v>0.19914073872271501</v>
      </c>
      <c r="M12" s="20"/>
      <c r="N12" s="20">
        <v>0.105999823354946</v>
      </c>
      <c r="O12" s="20">
        <v>0.16935136939006301</v>
      </c>
      <c r="P12" s="20">
        <v>0.15559262143216701</v>
      </c>
      <c r="Q12" s="20">
        <v>0.19113310530799699</v>
      </c>
      <c r="R12" s="20"/>
      <c r="S12" s="20">
        <v>0.143713978587762</v>
      </c>
      <c r="T12" s="20">
        <v>0.15995970285077199</v>
      </c>
      <c r="U12" s="20">
        <v>0.12716938613244499</v>
      </c>
      <c r="V12" s="20">
        <v>0.21354192009056799</v>
      </c>
      <c r="W12" s="20">
        <v>0.124329106038458</v>
      </c>
      <c r="X12" s="20">
        <v>0.14877662061567201</v>
      </c>
      <c r="Y12" s="20">
        <v>0.128583741858421</v>
      </c>
      <c r="Z12" s="20">
        <v>0.15860792055885201</v>
      </c>
      <c r="AA12" s="20">
        <v>0.17320911838460201</v>
      </c>
      <c r="AB12" s="20">
        <v>0.13238037895150001</v>
      </c>
      <c r="AC12" s="20">
        <v>0.21021739126531799</v>
      </c>
      <c r="AD12" s="20">
        <v>0.150070924698021</v>
      </c>
      <c r="AE12" s="20"/>
      <c r="AF12" s="20">
        <v>0.127590596716738</v>
      </c>
      <c r="AG12" s="20">
        <v>0.14093132230914099</v>
      </c>
      <c r="AH12" s="20">
        <v>0.11686856258169701</v>
      </c>
      <c r="AI12" s="20">
        <v>0.146204914739723</v>
      </c>
      <c r="AJ12" s="20">
        <v>9.8707112588425697E-2</v>
      </c>
      <c r="AK12" s="20"/>
      <c r="AL12" s="20">
        <v>0.116677383079566</v>
      </c>
      <c r="AM12" s="20">
        <v>0.146822464309979</v>
      </c>
      <c r="AN12" s="20">
        <v>0.12357035323842</v>
      </c>
      <c r="AO12" s="20">
        <v>0.13110911896484501</v>
      </c>
      <c r="AP12" s="20">
        <v>0.10105189882531899</v>
      </c>
      <c r="AQ12" s="20">
        <v>0.30120152668530298</v>
      </c>
      <c r="AR12" s="20"/>
      <c r="AS12" s="20">
        <v>0.18841074906309099</v>
      </c>
      <c r="AT12" s="20">
        <v>0.15060198760330201</v>
      </c>
      <c r="AU12" s="20">
        <v>0.12943526882262599</v>
      </c>
      <c r="AV12" s="20">
        <v>8.2948821538528297E-2</v>
      </c>
      <c r="AW12" s="20">
        <v>6.4050704018881702E-2</v>
      </c>
      <c r="AX12" s="20"/>
      <c r="AY12" s="20">
        <v>0.103948635056165</v>
      </c>
      <c r="AZ12" s="20">
        <v>0.12827498926341299</v>
      </c>
      <c r="BA12" s="20">
        <v>0.23109109791843599</v>
      </c>
      <c r="BB12" s="20">
        <v>0.146810851474171</v>
      </c>
      <c r="BC12" s="20">
        <v>0.19168511029311</v>
      </c>
      <c r="BD12" s="20"/>
      <c r="BE12" s="20">
        <v>7.9926433665957294E-2</v>
      </c>
      <c r="BF12" s="20">
        <v>0.136748577783812</v>
      </c>
      <c r="BG12" s="20">
        <v>0.17078599788978999</v>
      </c>
      <c r="BH12" s="20">
        <v>0.19775573660277401</v>
      </c>
      <c r="BI12" s="20">
        <v>0.15356569818181701</v>
      </c>
      <c r="BJ12" s="20"/>
      <c r="BK12" s="20">
        <v>9.9025546857526001E-2</v>
      </c>
      <c r="BL12" s="20">
        <v>0.161320214986789</v>
      </c>
      <c r="BM12" s="20">
        <v>0.192070844372313</v>
      </c>
      <c r="BN12" s="20">
        <v>0.155985161169855</v>
      </c>
      <c r="BO12" s="20">
        <v>0.16492600793962001</v>
      </c>
      <c r="BP12" s="20"/>
      <c r="BQ12" s="20">
        <v>0.12857115663744001</v>
      </c>
      <c r="BR12" s="20">
        <v>0.166776304270986</v>
      </c>
      <c r="BS12" s="20"/>
      <c r="BT12" s="20">
        <v>0.11592305358385201</v>
      </c>
      <c r="BU12" s="20">
        <v>0.16771308729741199</v>
      </c>
      <c r="BV12" s="20"/>
      <c r="BW12" s="20">
        <v>9.5796519203684594E-2</v>
      </c>
      <c r="BX12" s="20">
        <v>0.177289783882084</v>
      </c>
      <c r="BY12" s="20"/>
      <c r="BZ12" s="20">
        <v>0.170126855093827</v>
      </c>
      <c r="CA12" s="20">
        <v>0.121483119696537</v>
      </c>
      <c r="CB12" s="20">
        <v>0.18736659784215301</v>
      </c>
    </row>
    <row r="13" spans="2:80" x14ac:dyDescent="0.35">
      <c r="B13" s="16" t="s">
        <v>494</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498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1557</v>
      </c>
      <c r="D7" s="10">
        <v>779</v>
      </c>
      <c r="E7" s="10">
        <v>777</v>
      </c>
      <c r="F7" s="10"/>
      <c r="G7" s="10">
        <v>224</v>
      </c>
      <c r="H7" s="10">
        <v>279</v>
      </c>
      <c r="I7" s="10">
        <v>272</v>
      </c>
      <c r="J7" s="10">
        <v>253</v>
      </c>
      <c r="K7" s="10">
        <v>224</v>
      </c>
      <c r="L7" s="10">
        <v>305</v>
      </c>
      <c r="M7" s="10"/>
      <c r="N7" s="10">
        <v>435</v>
      </c>
      <c r="O7" s="10">
        <v>407</v>
      </c>
      <c r="P7" s="10">
        <v>335</v>
      </c>
      <c r="Q7" s="10">
        <v>376</v>
      </c>
      <c r="R7" s="10"/>
      <c r="S7" s="10">
        <v>195</v>
      </c>
      <c r="T7" s="10">
        <v>214</v>
      </c>
      <c r="U7" s="10">
        <v>121</v>
      </c>
      <c r="V7" s="10">
        <v>145</v>
      </c>
      <c r="W7" s="10">
        <v>116</v>
      </c>
      <c r="X7" s="10">
        <v>148</v>
      </c>
      <c r="Y7" s="10">
        <v>108</v>
      </c>
      <c r="Z7" s="10">
        <v>66</v>
      </c>
      <c r="AA7" s="10">
        <v>185</v>
      </c>
      <c r="AB7" s="10">
        <v>132</v>
      </c>
      <c r="AC7" s="10">
        <v>78</v>
      </c>
      <c r="AD7" s="10">
        <v>49</v>
      </c>
      <c r="AE7" s="10"/>
      <c r="AF7" s="10">
        <v>255</v>
      </c>
      <c r="AG7" s="10">
        <v>512</v>
      </c>
      <c r="AH7" s="10">
        <v>101</v>
      </c>
      <c r="AI7" s="10">
        <v>183</v>
      </c>
      <c r="AJ7" s="10">
        <v>112</v>
      </c>
      <c r="AK7" s="10"/>
      <c r="AL7" s="10">
        <v>276</v>
      </c>
      <c r="AM7" s="10">
        <v>226</v>
      </c>
      <c r="AN7" s="10">
        <v>127</v>
      </c>
      <c r="AO7" s="10">
        <v>349</v>
      </c>
      <c r="AP7" s="10">
        <v>227</v>
      </c>
      <c r="AQ7" s="10">
        <v>148</v>
      </c>
      <c r="AR7" s="10"/>
      <c r="AS7" s="10">
        <v>377</v>
      </c>
      <c r="AT7" s="10">
        <v>366</v>
      </c>
      <c r="AU7" s="10">
        <v>419</v>
      </c>
      <c r="AV7" s="10">
        <v>181</v>
      </c>
      <c r="AW7" s="10">
        <v>19</v>
      </c>
      <c r="AX7" s="10"/>
      <c r="AY7" s="10">
        <v>387</v>
      </c>
      <c r="AZ7" s="10">
        <v>412</v>
      </c>
      <c r="BA7" s="10">
        <v>224</v>
      </c>
      <c r="BB7" s="10">
        <v>263</v>
      </c>
      <c r="BC7" s="10">
        <v>251</v>
      </c>
      <c r="BD7" s="10"/>
      <c r="BE7" s="10">
        <v>103</v>
      </c>
      <c r="BF7" s="10">
        <v>581</v>
      </c>
      <c r="BG7" s="10">
        <v>566</v>
      </c>
      <c r="BH7" s="10">
        <v>243</v>
      </c>
      <c r="BI7" s="10">
        <v>64</v>
      </c>
      <c r="BJ7" s="10"/>
      <c r="BK7" s="10">
        <v>284</v>
      </c>
      <c r="BL7" s="10">
        <v>283</v>
      </c>
      <c r="BM7" s="10">
        <v>314</v>
      </c>
      <c r="BN7" s="10">
        <v>334</v>
      </c>
      <c r="BO7" s="10">
        <v>339</v>
      </c>
      <c r="BP7" s="10"/>
      <c r="BQ7" s="10">
        <v>450</v>
      </c>
      <c r="BR7" s="10">
        <v>1107</v>
      </c>
      <c r="BS7" s="10"/>
      <c r="BT7" s="10">
        <v>369</v>
      </c>
      <c r="BU7" s="10">
        <v>1188</v>
      </c>
      <c r="BV7" s="10"/>
      <c r="BW7" s="10">
        <v>417</v>
      </c>
      <c r="BX7" s="10">
        <v>1140</v>
      </c>
      <c r="BY7" s="10"/>
      <c r="BZ7" s="10">
        <v>990</v>
      </c>
      <c r="CA7" s="10">
        <v>493</v>
      </c>
      <c r="CB7" s="10">
        <v>74</v>
      </c>
    </row>
    <row r="8" spans="2:80" ht="30" customHeight="1" x14ac:dyDescent="0.35">
      <c r="B8" s="11" t="s">
        <v>19</v>
      </c>
      <c r="C8" s="11">
        <v>1557</v>
      </c>
      <c r="D8" s="11">
        <v>773</v>
      </c>
      <c r="E8" s="11">
        <v>783</v>
      </c>
      <c r="F8" s="11"/>
      <c r="G8" s="11">
        <v>217</v>
      </c>
      <c r="H8" s="11">
        <v>276</v>
      </c>
      <c r="I8" s="11">
        <v>268</v>
      </c>
      <c r="J8" s="11">
        <v>253</v>
      </c>
      <c r="K8" s="11">
        <v>212</v>
      </c>
      <c r="L8" s="11">
        <v>331</v>
      </c>
      <c r="M8" s="11"/>
      <c r="N8" s="11">
        <v>420</v>
      </c>
      <c r="O8" s="11">
        <v>402</v>
      </c>
      <c r="P8" s="11">
        <v>337</v>
      </c>
      <c r="Q8" s="11">
        <v>394</v>
      </c>
      <c r="R8" s="11"/>
      <c r="S8" s="11">
        <v>215</v>
      </c>
      <c r="T8" s="11">
        <v>210</v>
      </c>
      <c r="U8" s="11">
        <v>125</v>
      </c>
      <c r="V8" s="11">
        <v>146</v>
      </c>
      <c r="W8" s="11">
        <v>114</v>
      </c>
      <c r="X8" s="11">
        <v>144</v>
      </c>
      <c r="Y8" s="11">
        <v>105</v>
      </c>
      <c r="Z8" s="11">
        <v>62</v>
      </c>
      <c r="AA8" s="11">
        <v>180</v>
      </c>
      <c r="AB8" s="11">
        <v>131</v>
      </c>
      <c r="AC8" s="11">
        <v>75</v>
      </c>
      <c r="AD8" s="11">
        <v>52</v>
      </c>
      <c r="AE8" s="11"/>
      <c r="AF8" s="11">
        <v>259</v>
      </c>
      <c r="AG8" s="11">
        <v>509</v>
      </c>
      <c r="AH8" s="11">
        <v>103</v>
      </c>
      <c r="AI8" s="11">
        <v>184</v>
      </c>
      <c r="AJ8" s="11">
        <v>109</v>
      </c>
      <c r="AK8" s="11"/>
      <c r="AL8" s="11">
        <v>274</v>
      </c>
      <c r="AM8" s="11">
        <v>229</v>
      </c>
      <c r="AN8" s="11">
        <v>127</v>
      </c>
      <c r="AO8" s="11">
        <v>352</v>
      </c>
      <c r="AP8" s="11">
        <v>222</v>
      </c>
      <c r="AQ8" s="11">
        <v>150</v>
      </c>
      <c r="AR8" s="11"/>
      <c r="AS8" s="11">
        <v>384</v>
      </c>
      <c r="AT8" s="11">
        <v>366</v>
      </c>
      <c r="AU8" s="11">
        <v>415</v>
      </c>
      <c r="AV8" s="11">
        <v>179</v>
      </c>
      <c r="AW8" s="11">
        <v>18</v>
      </c>
      <c r="AX8" s="11"/>
      <c r="AY8" s="11">
        <v>390</v>
      </c>
      <c r="AZ8" s="11">
        <v>410</v>
      </c>
      <c r="BA8" s="11">
        <v>226</v>
      </c>
      <c r="BB8" s="11">
        <v>263</v>
      </c>
      <c r="BC8" s="11">
        <v>248</v>
      </c>
      <c r="BD8" s="11"/>
      <c r="BE8" s="11">
        <v>102</v>
      </c>
      <c r="BF8" s="11">
        <v>582</v>
      </c>
      <c r="BG8" s="11">
        <v>569</v>
      </c>
      <c r="BH8" s="11">
        <v>242</v>
      </c>
      <c r="BI8" s="11">
        <v>64</v>
      </c>
      <c r="BJ8" s="11"/>
      <c r="BK8" s="11">
        <v>282</v>
      </c>
      <c r="BL8" s="11">
        <v>283</v>
      </c>
      <c r="BM8" s="11">
        <v>318</v>
      </c>
      <c r="BN8" s="11">
        <v>334</v>
      </c>
      <c r="BO8" s="11">
        <v>337</v>
      </c>
      <c r="BP8" s="11"/>
      <c r="BQ8" s="11">
        <v>454</v>
      </c>
      <c r="BR8" s="11">
        <v>1104</v>
      </c>
      <c r="BS8" s="11"/>
      <c r="BT8" s="11">
        <v>363</v>
      </c>
      <c r="BU8" s="11">
        <v>1195</v>
      </c>
      <c r="BV8" s="11"/>
      <c r="BW8" s="11">
        <v>414</v>
      </c>
      <c r="BX8" s="11">
        <v>1144</v>
      </c>
      <c r="BY8" s="11"/>
      <c r="BZ8" s="11">
        <v>992</v>
      </c>
      <c r="CA8" s="11">
        <v>490</v>
      </c>
      <c r="CB8" s="11">
        <v>75</v>
      </c>
    </row>
    <row r="9" spans="2:80" ht="43.5" x14ac:dyDescent="0.35">
      <c r="B9" s="15" t="s">
        <v>490</v>
      </c>
      <c r="C9" s="14">
        <v>0.24360127725356301</v>
      </c>
      <c r="D9" s="14">
        <v>0.229378841476469</v>
      </c>
      <c r="E9" s="14">
        <v>0.25794838371126599</v>
      </c>
      <c r="F9" s="14"/>
      <c r="G9" s="14">
        <v>0.213794895539345</v>
      </c>
      <c r="H9" s="14">
        <v>0.23896499818695699</v>
      </c>
      <c r="I9" s="14">
        <v>0.22821994064029799</v>
      </c>
      <c r="J9" s="14">
        <v>0.21584915535789601</v>
      </c>
      <c r="K9" s="14">
        <v>0.29267271164103897</v>
      </c>
      <c r="L9" s="14">
        <v>0.26916952943332401</v>
      </c>
      <c r="M9" s="14"/>
      <c r="N9" s="14">
        <v>0.25326196180807597</v>
      </c>
      <c r="O9" s="14">
        <v>0.22879841510277699</v>
      </c>
      <c r="P9" s="14">
        <v>0.26351206091748203</v>
      </c>
      <c r="Q9" s="14">
        <v>0.22874959004965301</v>
      </c>
      <c r="R9" s="14"/>
      <c r="S9" s="14">
        <v>0.27758799648061799</v>
      </c>
      <c r="T9" s="14">
        <v>0.22967355799842001</v>
      </c>
      <c r="U9" s="14">
        <v>0.30298101286249801</v>
      </c>
      <c r="V9" s="14">
        <v>0.22294989365409501</v>
      </c>
      <c r="W9" s="14">
        <v>0.22509533924193301</v>
      </c>
      <c r="X9" s="14">
        <v>0.24450974869775</v>
      </c>
      <c r="Y9" s="14">
        <v>0.24390656520541201</v>
      </c>
      <c r="Z9" s="14">
        <v>0.227043994487553</v>
      </c>
      <c r="AA9" s="14">
        <v>0.21086204370976799</v>
      </c>
      <c r="AB9" s="14">
        <v>0.26682196438240902</v>
      </c>
      <c r="AC9" s="14">
        <v>0.24877023300277601</v>
      </c>
      <c r="AD9" s="14">
        <v>0.179077217632579</v>
      </c>
      <c r="AE9" s="14"/>
      <c r="AF9" s="14">
        <v>0.27238965019213801</v>
      </c>
      <c r="AG9" s="14">
        <v>0.22126843986140199</v>
      </c>
      <c r="AH9" s="14">
        <v>0.25469589071741</v>
      </c>
      <c r="AI9" s="14">
        <v>0.291589027716599</v>
      </c>
      <c r="AJ9" s="14">
        <v>0.22444521573076001</v>
      </c>
      <c r="AK9" s="14"/>
      <c r="AL9" s="14">
        <v>0.19726794016336799</v>
      </c>
      <c r="AM9" s="14">
        <v>0.273077728230393</v>
      </c>
      <c r="AN9" s="14">
        <v>0.25953550167714601</v>
      </c>
      <c r="AO9" s="14">
        <v>0.32001203659091398</v>
      </c>
      <c r="AP9" s="14">
        <v>0.217662967670809</v>
      </c>
      <c r="AQ9" s="14">
        <v>0.15619501558389001</v>
      </c>
      <c r="AR9" s="14"/>
      <c r="AS9" s="14">
        <v>0.29724223820921303</v>
      </c>
      <c r="AT9" s="14">
        <v>0.19733225244299499</v>
      </c>
      <c r="AU9" s="14">
        <v>0.20815787141289699</v>
      </c>
      <c r="AV9" s="14">
        <v>0.28925229198561297</v>
      </c>
      <c r="AW9" s="14">
        <v>0.30235970900084203</v>
      </c>
      <c r="AX9" s="14"/>
      <c r="AY9" s="14">
        <v>0.27854826775751002</v>
      </c>
      <c r="AZ9" s="14">
        <v>0.24461822219533699</v>
      </c>
      <c r="BA9" s="14">
        <v>0.214576027255513</v>
      </c>
      <c r="BB9" s="14">
        <v>0.21021241355407899</v>
      </c>
      <c r="BC9" s="14">
        <v>0.244476860421832</v>
      </c>
      <c r="BD9" s="14"/>
      <c r="BE9" s="14">
        <v>0.277397250793811</v>
      </c>
      <c r="BF9" s="14">
        <v>0.24720926299227799</v>
      </c>
      <c r="BG9" s="14">
        <v>0.23826417757175</v>
      </c>
      <c r="BH9" s="14">
        <v>0.22125132306269801</v>
      </c>
      <c r="BI9" s="14">
        <v>0.28953719444534898</v>
      </c>
      <c r="BJ9" s="14"/>
      <c r="BK9" s="14">
        <v>0.30122967459605898</v>
      </c>
      <c r="BL9" s="14">
        <v>0.20557250498349</v>
      </c>
      <c r="BM9" s="14">
        <v>0.184547008131208</v>
      </c>
      <c r="BN9" s="14">
        <v>0.23777109897432699</v>
      </c>
      <c r="BO9" s="14">
        <v>0.28762849645822303</v>
      </c>
      <c r="BP9" s="14"/>
      <c r="BQ9" s="14">
        <v>0.29958771664525902</v>
      </c>
      <c r="BR9" s="14">
        <v>0.22058002335097901</v>
      </c>
      <c r="BS9" s="14"/>
      <c r="BT9" s="14">
        <v>0.229927467789596</v>
      </c>
      <c r="BU9" s="14">
        <v>0.24775598082445699</v>
      </c>
      <c r="BV9" s="14"/>
      <c r="BW9" s="14">
        <v>0.216856679681218</v>
      </c>
      <c r="BX9" s="14">
        <v>0.25327427295725102</v>
      </c>
      <c r="BY9" s="14"/>
      <c r="BZ9" s="14">
        <v>0.23806509730822401</v>
      </c>
      <c r="CA9" s="14">
        <v>0.25832059689633002</v>
      </c>
      <c r="CB9" s="14">
        <v>0.220622009674044</v>
      </c>
    </row>
    <row r="10" spans="2:80" ht="72.5" x14ac:dyDescent="0.35">
      <c r="B10" s="15" t="s">
        <v>491</v>
      </c>
      <c r="C10" s="14">
        <v>0.40830124068131401</v>
      </c>
      <c r="D10" s="14">
        <v>0.41380913513037598</v>
      </c>
      <c r="E10" s="14">
        <v>0.40337586766876599</v>
      </c>
      <c r="F10" s="14"/>
      <c r="G10" s="14">
        <v>0.452415276857974</v>
      </c>
      <c r="H10" s="14">
        <v>0.43122047596762098</v>
      </c>
      <c r="I10" s="14">
        <v>0.44918963767959902</v>
      </c>
      <c r="J10" s="14">
        <v>0.40920988167787897</v>
      </c>
      <c r="K10" s="14">
        <v>0.376414732495641</v>
      </c>
      <c r="L10" s="14">
        <v>0.34699446184922</v>
      </c>
      <c r="M10" s="14"/>
      <c r="N10" s="14">
        <v>0.42627377320092902</v>
      </c>
      <c r="O10" s="14">
        <v>0.40804395534808202</v>
      </c>
      <c r="P10" s="14">
        <v>0.39287910327739101</v>
      </c>
      <c r="Q10" s="14">
        <v>0.40439894167822599</v>
      </c>
      <c r="R10" s="14"/>
      <c r="S10" s="14">
        <v>0.36398532675397999</v>
      </c>
      <c r="T10" s="14">
        <v>0.39572972517626598</v>
      </c>
      <c r="U10" s="14">
        <v>0.346376787535841</v>
      </c>
      <c r="V10" s="14">
        <v>0.39980074759804302</v>
      </c>
      <c r="W10" s="14">
        <v>0.41457950156308598</v>
      </c>
      <c r="X10" s="14">
        <v>0.51649586628764199</v>
      </c>
      <c r="Y10" s="14">
        <v>0.337971497037584</v>
      </c>
      <c r="Z10" s="14">
        <v>0.52994278621204205</v>
      </c>
      <c r="AA10" s="14">
        <v>0.38215768607657402</v>
      </c>
      <c r="AB10" s="14">
        <v>0.409024013120518</v>
      </c>
      <c r="AC10" s="14">
        <v>0.476997503664782</v>
      </c>
      <c r="AD10" s="14">
        <v>0.48993284190577802</v>
      </c>
      <c r="AE10" s="14"/>
      <c r="AF10" s="14">
        <v>0.45655960797404799</v>
      </c>
      <c r="AG10" s="14">
        <v>0.410155326207508</v>
      </c>
      <c r="AH10" s="14">
        <v>0.393598284716629</v>
      </c>
      <c r="AI10" s="14">
        <v>0.41049638073128802</v>
      </c>
      <c r="AJ10" s="14">
        <v>0.37495182526104698</v>
      </c>
      <c r="AK10" s="14"/>
      <c r="AL10" s="14">
        <v>0.44148525640555902</v>
      </c>
      <c r="AM10" s="14">
        <v>0.49304650666365302</v>
      </c>
      <c r="AN10" s="14">
        <v>0.392059954223416</v>
      </c>
      <c r="AO10" s="14">
        <v>0.37185240522123603</v>
      </c>
      <c r="AP10" s="14">
        <v>0.345632155931409</v>
      </c>
      <c r="AQ10" s="14">
        <v>0.43638232576014502</v>
      </c>
      <c r="AR10" s="14"/>
      <c r="AS10" s="14">
        <v>0.35074819516921901</v>
      </c>
      <c r="AT10" s="14">
        <v>0.45998321016190302</v>
      </c>
      <c r="AU10" s="14">
        <v>0.43164563947627999</v>
      </c>
      <c r="AV10" s="14">
        <v>0.363448037554226</v>
      </c>
      <c r="AW10" s="14">
        <v>0.50298968095154795</v>
      </c>
      <c r="AX10" s="14"/>
      <c r="AY10" s="14">
        <v>0.36805447776233102</v>
      </c>
      <c r="AZ10" s="14">
        <v>0.44762561632265901</v>
      </c>
      <c r="BA10" s="14">
        <v>0.41932318770688898</v>
      </c>
      <c r="BB10" s="14">
        <v>0.43327971748599498</v>
      </c>
      <c r="BC10" s="14">
        <v>0.38663937871848397</v>
      </c>
      <c r="BD10" s="14"/>
      <c r="BE10" s="14">
        <v>0.42722011522484798</v>
      </c>
      <c r="BF10" s="14">
        <v>0.42516070497997999</v>
      </c>
      <c r="BG10" s="14">
        <v>0.376700201071764</v>
      </c>
      <c r="BH10" s="14">
        <v>0.46296995801926899</v>
      </c>
      <c r="BI10" s="14">
        <v>0.29820181342510599</v>
      </c>
      <c r="BJ10" s="14"/>
      <c r="BK10" s="14">
        <v>0.46400580840382899</v>
      </c>
      <c r="BL10" s="14">
        <v>0.37265092307654601</v>
      </c>
      <c r="BM10" s="14">
        <v>0.41833644111569501</v>
      </c>
      <c r="BN10" s="14">
        <v>0.41934362027730898</v>
      </c>
      <c r="BO10" s="14">
        <v>0.36931636801537898</v>
      </c>
      <c r="BP10" s="14"/>
      <c r="BQ10" s="14">
        <v>0.41721379475132297</v>
      </c>
      <c r="BR10" s="14">
        <v>0.40463645734457199</v>
      </c>
      <c r="BS10" s="14"/>
      <c r="BT10" s="14">
        <v>0.378665189062383</v>
      </c>
      <c r="BU10" s="14">
        <v>0.41730597413272102</v>
      </c>
      <c r="BV10" s="14"/>
      <c r="BW10" s="14">
        <v>0.435634513539847</v>
      </c>
      <c r="BX10" s="14">
        <v>0.39841533268762902</v>
      </c>
      <c r="BY10" s="14"/>
      <c r="BZ10" s="14">
        <v>0.402633377529304</v>
      </c>
      <c r="CA10" s="14">
        <v>0.43321304783315301</v>
      </c>
      <c r="CB10" s="14">
        <v>0.32046302828073903</v>
      </c>
    </row>
    <row r="11" spans="2:80" ht="43.5" x14ac:dyDescent="0.35">
      <c r="B11" s="15" t="s">
        <v>492</v>
      </c>
      <c r="C11" s="14">
        <v>0.23851462346246499</v>
      </c>
      <c r="D11" s="14">
        <v>0.26556822501806099</v>
      </c>
      <c r="E11" s="14">
        <v>0.21084975156929101</v>
      </c>
      <c r="F11" s="14"/>
      <c r="G11" s="14">
        <v>0.215874492868387</v>
      </c>
      <c r="H11" s="14">
        <v>0.22004252902190799</v>
      </c>
      <c r="I11" s="14">
        <v>0.20889005444074801</v>
      </c>
      <c r="J11" s="14">
        <v>0.26565154357246801</v>
      </c>
      <c r="K11" s="14">
        <v>0.235010428312972</v>
      </c>
      <c r="L11" s="14">
        <v>0.274206886273552</v>
      </c>
      <c r="M11" s="14"/>
      <c r="N11" s="14">
        <v>0.23745002739856899</v>
      </c>
      <c r="O11" s="14">
        <v>0.24906421898537501</v>
      </c>
      <c r="P11" s="14">
        <v>0.23690020121550401</v>
      </c>
      <c r="Q11" s="14">
        <v>0.229946228756681</v>
      </c>
      <c r="R11" s="14"/>
      <c r="S11" s="14">
        <v>0.25714635501942701</v>
      </c>
      <c r="T11" s="14">
        <v>0.278036191861599</v>
      </c>
      <c r="U11" s="14">
        <v>0.24939134630246901</v>
      </c>
      <c r="V11" s="14">
        <v>0.24019298150153401</v>
      </c>
      <c r="W11" s="14">
        <v>0.27146867583183998</v>
      </c>
      <c r="X11" s="14">
        <v>0.13533762325687199</v>
      </c>
      <c r="Y11" s="14">
        <v>0.31470394131672802</v>
      </c>
      <c r="Z11" s="14">
        <v>0.195749421537707</v>
      </c>
      <c r="AA11" s="14">
        <v>0.273351820548215</v>
      </c>
      <c r="AB11" s="14">
        <v>0.19424868037217399</v>
      </c>
      <c r="AC11" s="14">
        <v>0.146863567783866</v>
      </c>
      <c r="AD11" s="14">
        <v>0.20387214597335601</v>
      </c>
      <c r="AE11" s="14"/>
      <c r="AF11" s="14">
        <v>0.16762038686064101</v>
      </c>
      <c r="AG11" s="14">
        <v>0.26215752144086402</v>
      </c>
      <c r="AH11" s="14">
        <v>0.29052728810808098</v>
      </c>
      <c r="AI11" s="14">
        <v>0.23249943738068199</v>
      </c>
      <c r="AJ11" s="14">
        <v>0.31742544614524598</v>
      </c>
      <c r="AK11" s="14"/>
      <c r="AL11" s="14">
        <v>0.26188111288282701</v>
      </c>
      <c r="AM11" s="14">
        <v>0.14367383528434099</v>
      </c>
      <c r="AN11" s="14">
        <v>0.273071640073763</v>
      </c>
      <c r="AO11" s="14">
        <v>0.24018917739201801</v>
      </c>
      <c r="AP11" s="14">
        <v>0.31927006079432901</v>
      </c>
      <c r="AQ11" s="14">
        <v>0.19867945598079101</v>
      </c>
      <c r="AR11" s="14"/>
      <c r="AS11" s="14">
        <v>0.22325560575638101</v>
      </c>
      <c r="AT11" s="14">
        <v>0.223908534397077</v>
      </c>
      <c r="AU11" s="14">
        <v>0.27287866490600898</v>
      </c>
      <c r="AV11" s="14">
        <v>0.24692793306522701</v>
      </c>
      <c r="AW11" s="14">
        <v>0.14641447775352701</v>
      </c>
      <c r="AX11" s="14"/>
      <c r="AY11" s="14">
        <v>0.25383357750437702</v>
      </c>
      <c r="AZ11" s="14">
        <v>0.232291408712133</v>
      </c>
      <c r="BA11" s="14">
        <v>0.19178953211768701</v>
      </c>
      <c r="BB11" s="14">
        <v>0.27406114791959901</v>
      </c>
      <c r="BC11" s="14">
        <v>0.241125978698573</v>
      </c>
      <c r="BD11" s="14"/>
      <c r="BE11" s="14">
        <v>0.20964354191291701</v>
      </c>
      <c r="BF11" s="14">
        <v>0.23224386609925199</v>
      </c>
      <c r="BG11" s="14">
        <v>0.25814149616919502</v>
      </c>
      <c r="BH11" s="14">
        <v>0.207826469532507</v>
      </c>
      <c r="BI11" s="14">
        <v>0.28336100620619598</v>
      </c>
      <c r="BJ11" s="14"/>
      <c r="BK11" s="14">
        <v>0.162226966219362</v>
      </c>
      <c r="BL11" s="14">
        <v>0.26433592762029201</v>
      </c>
      <c r="BM11" s="14">
        <v>0.261995763431846</v>
      </c>
      <c r="BN11" s="14">
        <v>0.25116760622849899</v>
      </c>
      <c r="BO11" s="14">
        <v>0.248105749774514</v>
      </c>
      <c r="BP11" s="14"/>
      <c r="BQ11" s="14">
        <v>0.22116997310044101</v>
      </c>
      <c r="BR11" s="14">
        <v>0.245646629072647</v>
      </c>
      <c r="BS11" s="14"/>
      <c r="BT11" s="14">
        <v>0.28566558741185599</v>
      </c>
      <c r="BU11" s="14">
        <v>0.224188090771789</v>
      </c>
      <c r="BV11" s="14"/>
      <c r="BW11" s="14">
        <v>0.26388496377708998</v>
      </c>
      <c r="BX11" s="14">
        <v>0.22933866961980001</v>
      </c>
      <c r="BY11" s="14"/>
      <c r="BZ11" s="14">
        <v>0.25284179595099399</v>
      </c>
      <c r="CA11" s="14">
        <v>0.20063684532675999</v>
      </c>
      <c r="CB11" s="14">
        <v>0.29658084097716297</v>
      </c>
    </row>
    <row r="12" spans="2:80" x14ac:dyDescent="0.35">
      <c r="B12" s="15" t="s">
        <v>167</v>
      </c>
      <c r="C12" s="20">
        <v>0.109582858602658</v>
      </c>
      <c r="D12" s="20">
        <v>9.1243798375093998E-2</v>
      </c>
      <c r="E12" s="20">
        <v>0.12782599705067799</v>
      </c>
      <c r="F12" s="20"/>
      <c r="G12" s="20">
        <v>0.117915334734294</v>
      </c>
      <c r="H12" s="20">
        <v>0.109771996823513</v>
      </c>
      <c r="I12" s="20">
        <v>0.113700367239355</v>
      </c>
      <c r="J12" s="20">
        <v>0.109289419391757</v>
      </c>
      <c r="K12" s="20">
        <v>9.5902127550347202E-2</v>
      </c>
      <c r="L12" s="20">
        <v>0.10962912244390501</v>
      </c>
      <c r="M12" s="20"/>
      <c r="N12" s="20">
        <v>8.3014237592424905E-2</v>
      </c>
      <c r="O12" s="20">
        <v>0.114093410563766</v>
      </c>
      <c r="P12" s="20">
        <v>0.106708634589624</v>
      </c>
      <c r="Q12" s="20">
        <v>0.13690523951544101</v>
      </c>
      <c r="R12" s="20"/>
      <c r="S12" s="20">
        <v>0.101280321745975</v>
      </c>
      <c r="T12" s="20">
        <v>9.6560524963714506E-2</v>
      </c>
      <c r="U12" s="20">
        <v>0.10125085329919201</v>
      </c>
      <c r="V12" s="20">
        <v>0.13705637724632799</v>
      </c>
      <c r="W12" s="20">
        <v>8.8856483363141697E-2</v>
      </c>
      <c r="X12" s="20">
        <v>0.103656761757736</v>
      </c>
      <c r="Y12" s="20">
        <v>0.10341799644027599</v>
      </c>
      <c r="Z12" s="20">
        <v>4.72637977626977E-2</v>
      </c>
      <c r="AA12" s="20">
        <v>0.13362844966544299</v>
      </c>
      <c r="AB12" s="20">
        <v>0.12990534212489799</v>
      </c>
      <c r="AC12" s="20">
        <v>0.12736869554857599</v>
      </c>
      <c r="AD12" s="20">
        <v>0.127117794488286</v>
      </c>
      <c r="AE12" s="20"/>
      <c r="AF12" s="20">
        <v>0.103430354973174</v>
      </c>
      <c r="AG12" s="20">
        <v>0.106418712490226</v>
      </c>
      <c r="AH12" s="20">
        <v>6.1178536457880003E-2</v>
      </c>
      <c r="AI12" s="20">
        <v>6.5415154171431206E-2</v>
      </c>
      <c r="AJ12" s="20">
        <v>8.3177512862947403E-2</v>
      </c>
      <c r="AK12" s="20"/>
      <c r="AL12" s="20">
        <v>9.9365690548245497E-2</v>
      </c>
      <c r="AM12" s="20">
        <v>9.0201929821612695E-2</v>
      </c>
      <c r="AN12" s="20">
        <v>7.5332904025674399E-2</v>
      </c>
      <c r="AO12" s="20">
        <v>6.7946380795830999E-2</v>
      </c>
      <c r="AP12" s="20">
        <v>0.11743481560345299</v>
      </c>
      <c r="AQ12" s="20">
        <v>0.20874320267517299</v>
      </c>
      <c r="AR12" s="20"/>
      <c r="AS12" s="20">
        <v>0.12875396086518701</v>
      </c>
      <c r="AT12" s="20">
        <v>0.118776002998025</v>
      </c>
      <c r="AU12" s="20">
        <v>8.7317824204813696E-2</v>
      </c>
      <c r="AV12" s="20">
        <v>0.100371737394934</v>
      </c>
      <c r="AW12" s="20">
        <v>4.82361322940833E-2</v>
      </c>
      <c r="AX12" s="20"/>
      <c r="AY12" s="20">
        <v>9.9563676975781695E-2</v>
      </c>
      <c r="AZ12" s="20">
        <v>7.5464752769870899E-2</v>
      </c>
      <c r="BA12" s="20">
        <v>0.17431125291991101</v>
      </c>
      <c r="BB12" s="20">
        <v>8.2446721040327298E-2</v>
      </c>
      <c r="BC12" s="20">
        <v>0.127757782161111</v>
      </c>
      <c r="BD12" s="20"/>
      <c r="BE12" s="20">
        <v>8.5739092068424602E-2</v>
      </c>
      <c r="BF12" s="20">
        <v>9.5386165928490099E-2</v>
      </c>
      <c r="BG12" s="20">
        <v>0.12689412518729101</v>
      </c>
      <c r="BH12" s="20">
        <v>0.107952249385526</v>
      </c>
      <c r="BI12" s="20">
        <v>0.12889998592335</v>
      </c>
      <c r="BJ12" s="20"/>
      <c r="BK12" s="20">
        <v>7.2537550780750207E-2</v>
      </c>
      <c r="BL12" s="20">
        <v>0.157440644319672</v>
      </c>
      <c r="BM12" s="20">
        <v>0.13512078732125099</v>
      </c>
      <c r="BN12" s="20">
        <v>9.1717674519864706E-2</v>
      </c>
      <c r="BO12" s="20">
        <v>9.4949385751884802E-2</v>
      </c>
      <c r="BP12" s="20"/>
      <c r="BQ12" s="20">
        <v>6.2028515502976E-2</v>
      </c>
      <c r="BR12" s="20">
        <v>0.129136890231803</v>
      </c>
      <c r="BS12" s="20"/>
      <c r="BT12" s="20">
        <v>0.105741755736166</v>
      </c>
      <c r="BU12" s="20">
        <v>0.110749954271034</v>
      </c>
      <c r="BV12" s="20"/>
      <c r="BW12" s="20">
        <v>8.3623843001844306E-2</v>
      </c>
      <c r="BX12" s="20">
        <v>0.118971724735319</v>
      </c>
      <c r="BY12" s="20"/>
      <c r="BZ12" s="20">
        <v>0.106459729211478</v>
      </c>
      <c r="CA12" s="20">
        <v>0.10782950994375699</v>
      </c>
      <c r="CB12" s="20">
        <v>0.162334121068054</v>
      </c>
    </row>
    <row r="13" spans="2:80" x14ac:dyDescent="0.35">
      <c r="B13" s="16" t="s">
        <v>494</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CB16"/>
  <sheetViews>
    <sheetView showGridLines="0" workbookViewId="0">
      <pane xSplit="2" topLeftCell="C1" activePane="topRight" state="frozen"/>
      <selection activeCell="B19" sqref="B19"/>
      <selection pane="topRight" activeCell="B16" sqref="B16"/>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345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72.5" x14ac:dyDescent="0.35">
      <c r="B9" s="15" t="s">
        <v>499</v>
      </c>
      <c r="C9" s="14">
        <v>0.53572974527783801</v>
      </c>
      <c r="D9" s="14">
        <v>0.540493921245362</v>
      </c>
      <c r="E9" s="14">
        <v>0.53124244520966402</v>
      </c>
      <c r="F9" s="14"/>
      <c r="G9" s="14">
        <v>0.52356469898708302</v>
      </c>
      <c r="H9" s="14">
        <v>0.58343466219969897</v>
      </c>
      <c r="I9" s="14">
        <v>0.60087416133785498</v>
      </c>
      <c r="J9" s="14">
        <v>0.484149670518075</v>
      </c>
      <c r="K9" s="14">
        <v>0.51962845262954604</v>
      </c>
      <c r="L9" s="14">
        <v>0.50456357932731299</v>
      </c>
      <c r="M9" s="14"/>
      <c r="N9" s="14">
        <v>0.52619334542364105</v>
      </c>
      <c r="O9" s="14">
        <v>0.50766660140769404</v>
      </c>
      <c r="P9" s="14">
        <v>0.57609097251953101</v>
      </c>
      <c r="Q9" s="14">
        <v>0.53833011987836699</v>
      </c>
      <c r="R9" s="14"/>
      <c r="S9" s="14">
        <v>0.57297289090404002</v>
      </c>
      <c r="T9" s="14">
        <v>0.50779032602725704</v>
      </c>
      <c r="U9" s="14">
        <v>0.49441625449963</v>
      </c>
      <c r="V9" s="14">
        <v>0.53703614045540904</v>
      </c>
      <c r="W9" s="14">
        <v>0.55650788352636904</v>
      </c>
      <c r="X9" s="14">
        <v>0.50461067845937801</v>
      </c>
      <c r="Y9" s="14">
        <v>0.52906624012306702</v>
      </c>
      <c r="Z9" s="14">
        <v>0.59443031468433705</v>
      </c>
      <c r="AA9" s="14">
        <v>0.52003429151941505</v>
      </c>
      <c r="AB9" s="14">
        <v>0.57021779472244505</v>
      </c>
      <c r="AC9" s="14">
        <v>0.53129039823999502</v>
      </c>
      <c r="AD9" s="14">
        <v>0.53480950347253997</v>
      </c>
      <c r="AE9" s="14"/>
      <c r="AF9" s="14">
        <v>0.56767995609255395</v>
      </c>
      <c r="AG9" s="14">
        <v>0.47446371567165002</v>
      </c>
      <c r="AH9" s="14">
        <v>0.52537204165651996</v>
      </c>
      <c r="AI9" s="14">
        <v>0.64134715585825797</v>
      </c>
      <c r="AJ9" s="14">
        <v>0.53436331167915596</v>
      </c>
      <c r="AK9" s="14"/>
      <c r="AL9" s="14">
        <v>0.47083121719612098</v>
      </c>
      <c r="AM9" s="14">
        <v>0.52785791127176596</v>
      </c>
      <c r="AN9" s="14">
        <v>0.49678908739926297</v>
      </c>
      <c r="AO9" s="14">
        <v>0.63801607702919205</v>
      </c>
      <c r="AP9" s="14">
        <v>0.53737405570497299</v>
      </c>
      <c r="AQ9" s="14">
        <v>0.44773872219410099</v>
      </c>
      <c r="AR9" s="14"/>
      <c r="AS9" s="14">
        <v>0.54892567278734405</v>
      </c>
      <c r="AT9" s="14">
        <v>0.52512126775934598</v>
      </c>
      <c r="AU9" s="14">
        <v>0.51397539865929998</v>
      </c>
      <c r="AV9" s="14">
        <v>0.54291694732710705</v>
      </c>
      <c r="AW9" s="14">
        <v>0.63453637286124298</v>
      </c>
      <c r="AX9" s="14"/>
      <c r="AY9" s="14">
        <v>0.50293832822364903</v>
      </c>
      <c r="AZ9" s="14">
        <v>0.55212922479746196</v>
      </c>
      <c r="BA9" s="14">
        <v>0.545450042635237</v>
      </c>
      <c r="BB9" s="14">
        <v>0.54011781754750199</v>
      </c>
      <c r="BC9" s="14">
        <v>0.56224166887041704</v>
      </c>
      <c r="BD9" s="14"/>
      <c r="BE9" s="14">
        <v>0.50093806070771396</v>
      </c>
      <c r="BF9" s="14">
        <v>0.52876806691849498</v>
      </c>
      <c r="BG9" s="14">
        <v>0.54375543603471199</v>
      </c>
      <c r="BH9" s="14">
        <v>0.53877244694413196</v>
      </c>
      <c r="BI9" s="14">
        <v>0.56885396736262395</v>
      </c>
      <c r="BJ9" s="14"/>
      <c r="BK9" s="14">
        <v>0.526793309787564</v>
      </c>
      <c r="BL9" s="14">
        <v>0.494317053293167</v>
      </c>
      <c r="BM9" s="14">
        <v>0.50110466166671697</v>
      </c>
      <c r="BN9" s="14">
        <v>0.55569165701151402</v>
      </c>
      <c r="BO9" s="14">
        <v>0.58860782218091501</v>
      </c>
      <c r="BP9" s="14"/>
      <c r="BQ9" s="14">
        <v>0.62393651317252397</v>
      </c>
      <c r="BR9" s="14">
        <v>0.49894133109307198</v>
      </c>
      <c r="BS9" s="14"/>
      <c r="BT9" s="14">
        <v>0.52337424306961999</v>
      </c>
      <c r="BU9" s="14">
        <v>0.53952603150741396</v>
      </c>
      <c r="BV9" s="14"/>
      <c r="BW9" s="14">
        <v>0.46290168152354</v>
      </c>
      <c r="BX9" s="14">
        <v>0.56120038179932397</v>
      </c>
      <c r="BY9" s="14"/>
      <c r="BZ9" s="14">
        <v>0.54994880044545003</v>
      </c>
      <c r="CA9" s="14">
        <v>0.52706583583310995</v>
      </c>
      <c r="CB9" s="14">
        <v>0.41012554977726101</v>
      </c>
    </row>
    <row r="10" spans="2:80" ht="87" x14ac:dyDescent="0.35">
      <c r="B10" s="15" t="s">
        <v>500</v>
      </c>
      <c r="C10" s="14">
        <v>0.36252219662535301</v>
      </c>
      <c r="D10" s="14">
        <v>0.38467143833005202</v>
      </c>
      <c r="E10" s="14">
        <v>0.34171664458775403</v>
      </c>
      <c r="F10" s="14"/>
      <c r="G10" s="14">
        <v>0.36384820499777099</v>
      </c>
      <c r="H10" s="14">
        <v>0.305010262917915</v>
      </c>
      <c r="I10" s="14">
        <v>0.29514911253799198</v>
      </c>
      <c r="J10" s="14">
        <v>0.40702593569787099</v>
      </c>
      <c r="K10" s="14">
        <v>0.379234830881927</v>
      </c>
      <c r="L10" s="14">
        <v>0.416009500010039</v>
      </c>
      <c r="M10" s="14"/>
      <c r="N10" s="14">
        <v>0.40575473262454598</v>
      </c>
      <c r="O10" s="14">
        <v>0.390884971693573</v>
      </c>
      <c r="P10" s="14">
        <v>0.34446007753257601</v>
      </c>
      <c r="Q10" s="14">
        <v>0.30502175080488902</v>
      </c>
      <c r="R10" s="14"/>
      <c r="S10" s="14">
        <v>0.33409935774821398</v>
      </c>
      <c r="T10" s="14">
        <v>0.39466364984610602</v>
      </c>
      <c r="U10" s="14">
        <v>0.38464036402374102</v>
      </c>
      <c r="V10" s="14">
        <v>0.37072513558465198</v>
      </c>
      <c r="W10" s="14">
        <v>0.356918997280401</v>
      </c>
      <c r="X10" s="14">
        <v>0.39780552549782999</v>
      </c>
      <c r="Y10" s="14">
        <v>0.36857487420885698</v>
      </c>
      <c r="Z10" s="14">
        <v>0.35291157349369501</v>
      </c>
      <c r="AA10" s="14">
        <v>0.35169802240743497</v>
      </c>
      <c r="AB10" s="14">
        <v>0.32199672685047398</v>
      </c>
      <c r="AC10" s="14">
        <v>0.35730311374019402</v>
      </c>
      <c r="AD10" s="14">
        <v>0.34648645115416099</v>
      </c>
      <c r="AE10" s="14"/>
      <c r="AF10" s="14">
        <v>0.35330900676313198</v>
      </c>
      <c r="AG10" s="14">
        <v>0.42993509786506801</v>
      </c>
      <c r="AH10" s="14">
        <v>0.43991268051251298</v>
      </c>
      <c r="AI10" s="14">
        <v>0.27869586149584302</v>
      </c>
      <c r="AJ10" s="14">
        <v>0.38762523093162099</v>
      </c>
      <c r="AK10" s="14"/>
      <c r="AL10" s="14">
        <v>0.43689248606333098</v>
      </c>
      <c r="AM10" s="14">
        <v>0.393017606998738</v>
      </c>
      <c r="AN10" s="14">
        <v>0.47572913125617899</v>
      </c>
      <c r="AO10" s="14">
        <v>0.28631149142002699</v>
      </c>
      <c r="AP10" s="14">
        <v>0.37085815119882698</v>
      </c>
      <c r="AQ10" s="14">
        <v>0.36013107313999299</v>
      </c>
      <c r="AR10" s="14"/>
      <c r="AS10" s="14">
        <v>0.33019725994365401</v>
      </c>
      <c r="AT10" s="14">
        <v>0.36614290528673299</v>
      </c>
      <c r="AU10" s="14">
        <v>0.40907834309773999</v>
      </c>
      <c r="AV10" s="14">
        <v>0.35544676633387301</v>
      </c>
      <c r="AW10" s="14">
        <v>0.34437823668488099</v>
      </c>
      <c r="AX10" s="14"/>
      <c r="AY10" s="14">
        <v>0.42095290026396498</v>
      </c>
      <c r="AZ10" s="14">
        <v>0.37352087669072997</v>
      </c>
      <c r="BA10" s="14">
        <v>0.34336265827225698</v>
      </c>
      <c r="BB10" s="14">
        <v>0.37533167706852599</v>
      </c>
      <c r="BC10" s="14">
        <v>0.276042536111195</v>
      </c>
      <c r="BD10" s="14"/>
      <c r="BE10" s="14">
        <v>0.39483187643781298</v>
      </c>
      <c r="BF10" s="14">
        <v>0.39689723082348</v>
      </c>
      <c r="BG10" s="14">
        <v>0.35603874381087802</v>
      </c>
      <c r="BH10" s="14">
        <v>0.31364006082896201</v>
      </c>
      <c r="BI10" s="14">
        <v>0.248928090290708</v>
      </c>
      <c r="BJ10" s="14"/>
      <c r="BK10" s="14">
        <v>0.38316200111105297</v>
      </c>
      <c r="BL10" s="14">
        <v>0.37506778732328699</v>
      </c>
      <c r="BM10" s="14">
        <v>0.39702428354806102</v>
      </c>
      <c r="BN10" s="14">
        <v>0.36536454040205302</v>
      </c>
      <c r="BO10" s="14">
        <v>0.30289670657888301</v>
      </c>
      <c r="BP10" s="14"/>
      <c r="BQ10" s="14">
        <v>0.309556990989102</v>
      </c>
      <c r="BR10" s="14">
        <v>0.38461240544758402</v>
      </c>
      <c r="BS10" s="14"/>
      <c r="BT10" s="14">
        <v>0.39582000807846901</v>
      </c>
      <c r="BU10" s="14">
        <v>0.35229128727304598</v>
      </c>
      <c r="BV10" s="14"/>
      <c r="BW10" s="14">
        <v>0.45337492776999</v>
      </c>
      <c r="BX10" s="14">
        <v>0.33074767492755802</v>
      </c>
      <c r="BY10" s="14"/>
      <c r="BZ10" s="14">
        <v>0.35332594305597997</v>
      </c>
      <c r="CA10" s="14">
        <v>0.36853836056533501</v>
      </c>
      <c r="CB10" s="14">
        <v>0.44130705446255702</v>
      </c>
    </row>
    <row r="11" spans="2:80" x14ac:dyDescent="0.35">
      <c r="B11" s="15" t="s">
        <v>167</v>
      </c>
      <c r="C11" s="20">
        <v>0.10174805809680899</v>
      </c>
      <c r="D11" s="20">
        <v>7.4834640424585597E-2</v>
      </c>
      <c r="E11" s="20">
        <v>0.12704091020258201</v>
      </c>
      <c r="F11" s="20"/>
      <c r="G11" s="20">
        <v>0.11258709601514599</v>
      </c>
      <c r="H11" s="20">
        <v>0.111555074882385</v>
      </c>
      <c r="I11" s="20">
        <v>0.103976726124153</v>
      </c>
      <c r="J11" s="20">
        <v>0.10882439378405399</v>
      </c>
      <c r="K11" s="20">
        <v>0.101136716488527</v>
      </c>
      <c r="L11" s="20">
        <v>7.9426920662647699E-2</v>
      </c>
      <c r="M11" s="20"/>
      <c r="N11" s="20">
        <v>6.8051921951813393E-2</v>
      </c>
      <c r="O11" s="20">
        <v>0.101448426898733</v>
      </c>
      <c r="P11" s="20">
        <v>7.9448949947892603E-2</v>
      </c>
      <c r="Q11" s="20">
        <v>0.15664812931674399</v>
      </c>
      <c r="R11" s="20"/>
      <c r="S11" s="20">
        <v>9.2927751347746196E-2</v>
      </c>
      <c r="T11" s="20">
        <v>9.7546024126637099E-2</v>
      </c>
      <c r="U11" s="20">
        <v>0.120943381476629</v>
      </c>
      <c r="V11" s="20">
        <v>9.2238723959938998E-2</v>
      </c>
      <c r="W11" s="20">
        <v>8.6573119193229894E-2</v>
      </c>
      <c r="X11" s="20">
        <v>9.7583796042791396E-2</v>
      </c>
      <c r="Y11" s="20">
        <v>0.10235888566807599</v>
      </c>
      <c r="Z11" s="20">
        <v>5.2658111821968299E-2</v>
      </c>
      <c r="AA11" s="20">
        <v>0.12826768607315001</v>
      </c>
      <c r="AB11" s="20">
        <v>0.107785478427081</v>
      </c>
      <c r="AC11" s="20">
        <v>0.111406488019811</v>
      </c>
      <c r="AD11" s="20">
        <v>0.118704045373299</v>
      </c>
      <c r="AE11" s="20"/>
      <c r="AF11" s="20">
        <v>7.9011037144314303E-2</v>
      </c>
      <c r="AG11" s="20">
        <v>9.5601186463281695E-2</v>
      </c>
      <c r="AH11" s="20">
        <v>3.4715277830967201E-2</v>
      </c>
      <c r="AI11" s="20">
        <v>7.9956982645898997E-2</v>
      </c>
      <c r="AJ11" s="20">
        <v>7.8011457389222993E-2</v>
      </c>
      <c r="AK11" s="20"/>
      <c r="AL11" s="20">
        <v>9.2276296740547797E-2</v>
      </c>
      <c r="AM11" s="20">
        <v>7.9124481729496099E-2</v>
      </c>
      <c r="AN11" s="20">
        <v>2.74817813445579E-2</v>
      </c>
      <c r="AO11" s="20">
        <v>7.5672431550781197E-2</v>
      </c>
      <c r="AP11" s="20">
        <v>9.1767793096200104E-2</v>
      </c>
      <c r="AQ11" s="20">
        <v>0.192130204665906</v>
      </c>
      <c r="AR11" s="20"/>
      <c r="AS11" s="20">
        <v>0.12087706726900201</v>
      </c>
      <c r="AT11" s="20">
        <v>0.10873582695392101</v>
      </c>
      <c r="AU11" s="20">
        <v>7.6946258242960405E-2</v>
      </c>
      <c r="AV11" s="20">
        <v>0.10163628633902</v>
      </c>
      <c r="AW11" s="20">
        <v>2.1085390453875499E-2</v>
      </c>
      <c r="AX11" s="20"/>
      <c r="AY11" s="20">
        <v>7.6108771512386306E-2</v>
      </c>
      <c r="AZ11" s="20">
        <v>7.4349898511807996E-2</v>
      </c>
      <c r="BA11" s="20">
        <v>0.11118729909250601</v>
      </c>
      <c r="BB11" s="20">
        <v>8.4550505383972394E-2</v>
      </c>
      <c r="BC11" s="20">
        <v>0.16171579501838801</v>
      </c>
      <c r="BD11" s="20"/>
      <c r="BE11" s="20">
        <v>0.104230062854473</v>
      </c>
      <c r="BF11" s="20">
        <v>7.4334702258024202E-2</v>
      </c>
      <c r="BG11" s="20">
        <v>0.100205820154409</v>
      </c>
      <c r="BH11" s="20">
        <v>0.14758749222690601</v>
      </c>
      <c r="BI11" s="20">
        <v>0.18221794234666799</v>
      </c>
      <c r="BJ11" s="20"/>
      <c r="BK11" s="20">
        <v>9.0044689101382802E-2</v>
      </c>
      <c r="BL11" s="20">
        <v>0.13061515938354601</v>
      </c>
      <c r="BM11" s="20">
        <v>0.101871054785222</v>
      </c>
      <c r="BN11" s="20">
        <v>7.8943802586432896E-2</v>
      </c>
      <c r="BO11" s="20">
        <v>0.10849547124020199</v>
      </c>
      <c r="BP11" s="20"/>
      <c r="BQ11" s="20">
        <v>6.6506495838374202E-2</v>
      </c>
      <c r="BR11" s="20">
        <v>0.116446263459344</v>
      </c>
      <c r="BS11" s="20"/>
      <c r="BT11" s="20">
        <v>8.0805748851910497E-2</v>
      </c>
      <c r="BU11" s="20">
        <v>0.108182681219539</v>
      </c>
      <c r="BV11" s="20"/>
      <c r="BW11" s="20">
        <v>8.3723390706470099E-2</v>
      </c>
      <c r="BX11" s="20">
        <v>0.108051943273118</v>
      </c>
      <c r="BY11" s="20"/>
      <c r="BZ11" s="20">
        <v>9.6725256498570403E-2</v>
      </c>
      <c r="CA11" s="20">
        <v>0.104395803601555</v>
      </c>
      <c r="CB11" s="20">
        <v>0.14856739576018199</v>
      </c>
    </row>
    <row r="12" spans="2:80" x14ac:dyDescent="0.35">
      <c r="B12" s="16"/>
    </row>
    <row r="13" spans="2:80" x14ac:dyDescent="0.35">
      <c r="B13" t="s">
        <v>120</v>
      </c>
    </row>
    <row r="14" spans="2:80" x14ac:dyDescent="0.35">
      <c r="B14" t="s">
        <v>121</v>
      </c>
    </row>
    <row r="16" spans="2:80" x14ac:dyDescent="0.35">
      <c r="B16"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F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6" width="20.81640625" customWidth="1"/>
  </cols>
  <sheetData>
    <row r="2" spans="2:6" ht="40" customHeight="1" x14ac:dyDescent="0.35">
      <c r="D2" s="26" t="s">
        <v>119</v>
      </c>
      <c r="E2" s="23"/>
      <c r="F2" s="23"/>
    </row>
    <row r="6" spans="2:6" ht="50" customHeight="1" x14ac:dyDescent="0.35">
      <c r="B6" s="17" t="s">
        <v>14</v>
      </c>
      <c r="C6" s="17" t="s">
        <v>132</v>
      </c>
      <c r="D6" s="17" t="s">
        <v>133</v>
      </c>
      <c r="E6" s="17" t="s">
        <v>134</v>
      </c>
    </row>
    <row r="7" spans="2:6" x14ac:dyDescent="0.35">
      <c r="B7" s="15" t="s">
        <v>113</v>
      </c>
      <c r="C7" s="14">
        <v>6.0949082923233699E-2</v>
      </c>
      <c r="D7" s="14">
        <v>7.8837284641516903E-2</v>
      </c>
      <c r="E7" s="14">
        <v>9.1355360265293797E-2</v>
      </c>
    </row>
    <row r="8" spans="2:6" x14ac:dyDescent="0.35">
      <c r="B8" s="15" t="s">
        <v>114</v>
      </c>
      <c r="C8" s="14">
        <v>0.18219895413432199</v>
      </c>
      <c r="D8" s="14">
        <v>0.253185433767872</v>
      </c>
      <c r="E8" s="14">
        <v>0.200753894823791</v>
      </c>
    </row>
    <row r="9" spans="2:6" x14ac:dyDescent="0.35">
      <c r="B9" s="15" t="s">
        <v>115</v>
      </c>
      <c r="C9" s="14">
        <v>0.25525755649697301</v>
      </c>
      <c r="D9" s="14">
        <v>0.176619405547357</v>
      </c>
      <c r="E9" s="14">
        <v>0.27131330873607101</v>
      </c>
    </row>
    <row r="10" spans="2:6" x14ac:dyDescent="0.35">
      <c r="B10" s="15" t="s">
        <v>116</v>
      </c>
      <c r="C10" s="14">
        <v>0.24194384798742299</v>
      </c>
      <c r="D10" s="14">
        <v>0.20424992304634201</v>
      </c>
      <c r="E10" s="14">
        <v>0.228592482121628</v>
      </c>
    </row>
    <row r="11" spans="2:6" x14ac:dyDescent="0.35">
      <c r="B11" s="15" t="s">
        <v>117</v>
      </c>
      <c r="C11" s="14">
        <v>0.24513233496860001</v>
      </c>
      <c r="D11" s="14">
        <v>0.27366194309112002</v>
      </c>
      <c r="E11" s="14">
        <v>0.170112110746405</v>
      </c>
    </row>
    <row r="12" spans="2:6" x14ac:dyDescent="0.35">
      <c r="B12" s="15" t="s">
        <v>118</v>
      </c>
      <c r="C12" s="14">
        <v>1.45182234894483E-2</v>
      </c>
      <c r="D12" s="14">
        <v>1.3446009905792099E-2</v>
      </c>
      <c r="E12" s="14">
        <v>3.7872843306810601E-2</v>
      </c>
    </row>
    <row r="13" spans="2:6" x14ac:dyDescent="0.35">
      <c r="B13" s="16"/>
      <c r="C13" s="16"/>
      <c r="D13" s="16"/>
      <c r="E13" s="16"/>
    </row>
    <row r="14" spans="2:6" x14ac:dyDescent="0.35">
      <c r="B14" t="s">
        <v>120</v>
      </c>
    </row>
    <row r="15" spans="2:6" x14ac:dyDescent="0.35">
      <c r="B15" t="s">
        <v>121</v>
      </c>
    </row>
    <row r="19" spans="2:2" x14ac:dyDescent="0.35">
      <c r="B19"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135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6.0949082923233699E-2</v>
      </c>
      <c r="D9" s="14">
        <v>6.8734934601589998E-2</v>
      </c>
      <c r="E9" s="14">
        <v>5.3600650505615202E-2</v>
      </c>
      <c r="F9" s="14"/>
      <c r="G9" s="14">
        <v>7.8967242365523105E-2</v>
      </c>
      <c r="H9" s="14">
        <v>0.118594610449165</v>
      </c>
      <c r="I9" s="14">
        <v>8.6730164443545102E-2</v>
      </c>
      <c r="J9" s="14">
        <v>3.5753291129959897E-2</v>
      </c>
      <c r="K9" s="14">
        <v>2.6399462536673801E-2</v>
      </c>
      <c r="L9" s="14">
        <v>2.4632006643226501E-2</v>
      </c>
      <c r="M9" s="14"/>
      <c r="N9" s="14">
        <v>0.10174122107623</v>
      </c>
      <c r="O9" s="14">
        <v>4.8789672907638401E-2</v>
      </c>
      <c r="P9" s="14">
        <v>4.5696661296314001E-2</v>
      </c>
      <c r="Q9" s="14">
        <v>4.36391122899338E-2</v>
      </c>
      <c r="R9" s="14"/>
      <c r="S9" s="14">
        <v>0.102887390078751</v>
      </c>
      <c r="T9" s="14">
        <v>4.39222300131775E-2</v>
      </c>
      <c r="U9" s="14">
        <v>3.5527448341624003E-2</v>
      </c>
      <c r="V9" s="14">
        <v>7.5720592181150695E-2</v>
      </c>
      <c r="W9" s="14">
        <v>6.4128199927369706E-2</v>
      </c>
      <c r="X9" s="14">
        <v>7.5681351142147898E-2</v>
      </c>
      <c r="Y9" s="14">
        <v>2.2314762470311202E-2</v>
      </c>
      <c r="Z9" s="14">
        <v>4.9181397095349001E-2</v>
      </c>
      <c r="AA9" s="14">
        <v>6.6974977648271997E-2</v>
      </c>
      <c r="AB9" s="14">
        <v>5.2744911117318903E-2</v>
      </c>
      <c r="AC9" s="14">
        <v>3.0822566426071001E-2</v>
      </c>
      <c r="AD9" s="14">
        <v>8.19191142638378E-2</v>
      </c>
      <c r="AE9" s="14"/>
      <c r="AF9" s="14">
        <v>7.1060715623810305E-2</v>
      </c>
      <c r="AG9" s="14">
        <v>7.9536584035559105E-2</v>
      </c>
      <c r="AH9" s="14">
        <v>5.4337885447726102E-2</v>
      </c>
      <c r="AI9" s="14">
        <v>4.4875319564022201E-2</v>
      </c>
      <c r="AJ9" s="14">
        <v>4.1278339526925702E-2</v>
      </c>
      <c r="AK9" s="14"/>
      <c r="AL9" s="14">
        <v>0.117084058266316</v>
      </c>
      <c r="AM9" s="14">
        <v>8.0103885013849893E-2</v>
      </c>
      <c r="AN9" s="14">
        <v>3.7899763584124099E-2</v>
      </c>
      <c r="AO9" s="14">
        <v>4.8441297845015503E-2</v>
      </c>
      <c r="AP9" s="14">
        <v>4.7020500760598903E-2</v>
      </c>
      <c r="AQ9" s="14">
        <v>3.5498213185597802E-2</v>
      </c>
      <c r="AR9" s="14"/>
      <c r="AS9" s="14">
        <v>3.1038007361628799E-2</v>
      </c>
      <c r="AT9" s="14">
        <v>4.3790221183936398E-2</v>
      </c>
      <c r="AU9" s="14">
        <v>7.6581881773464505E-2</v>
      </c>
      <c r="AV9" s="14">
        <v>0.117441668931585</v>
      </c>
      <c r="AW9" s="14">
        <v>0.29158112560662702</v>
      </c>
      <c r="AX9" s="14"/>
      <c r="AY9" s="14">
        <v>0.103039551401123</v>
      </c>
      <c r="AZ9" s="14">
        <v>7.1587822584818397E-2</v>
      </c>
      <c r="BA9" s="14">
        <v>5.2080233759215798E-2</v>
      </c>
      <c r="BB9" s="14">
        <v>3.62501180623774E-2</v>
      </c>
      <c r="BC9" s="14">
        <v>1.7337127587197802E-2</v>
      </c>
      <c r="BD9" s="14"/>
      <c r="BE9" s="14">
        <v>0.194435653552363</v>
      </c>
      <c r="BF9" s="14">
        <v>7.9231336746764802E-2</v>
      </c>
      <c r="BG9" s="14">
        <v>3.9783663133973801E-2</v>
      </c>
      <c r="BH9" s="14">
        <v>2.4979639150243201E-2</v>
      </c>
      <c r="BI9" s="14">
        <v>1.3305064384876299E-2</v>
      </c>
      <c r="BJ9" s="14"/>
      <c r="BK9" s="14">
        <v>0.173174569873601</v>
      </c>
      <c r="BL9" s="14">
        <v>5.0430577046372098E-2</v>
      </c>
      <c r="BM9" s="14">
        <v>5.05410635010951E-2</v>
      </c>
      <c r="BN9" s="14">
        <v>2.31426000442299E-2</v>
      </c>
      <c r="BO9" s="14">
        <v>2.69397019228148E-2</v>
      </c>
      <c r="BP9" s="14"/>
      <c r="BQ9" s="14">
        <v>7.7471465305656503E-2</v>
      </c>
      <c r="BR9" s="14">
        <v>5.4058089625198202E-2</v>
      </c>
      <c r="BS9" s="14"/>
      <c r="BT9" s="14">
        <v>8.9850469990515505E-2</v>
      </c>
      <c r="BU9" s="14">
        <v>5.2068995664117101E-2</v>
      </c>
      <c r="BV9" s="14"/>
      <c r="BW9" s="14">
        <v>0.124528448390382</v>
      </c>
      <c r="BX9" s="14">
        <v>3.8713054329312997E-2</v>
      </c>
      <c r="BY9" s="14"/>
      <c r="BZ9" s="14">
        <v>3.3347302493690799E-2</v>
      </c>
      <c r="CA9" s="14">
        <v>0.124956483861977</v>
      </c>
      <c r="CB9" s="14">
        <v>2.46111363450226E-2</v>
      </c>
    </row>
    <row r="10" spans="2:80" x14ac:dyDescent="0.35">
      <c r="B10" s="15" t="s">
        <v>114</v>
      </c>
      <c r="C10" s="14">
        <v>0.18219895413432199</v>
      </c>
      <c r="D10" s="14">
        <v>0.18622423723005599</v>
      </c>
      <c r="E10" s="14">
        <v>0.178348267224063</v>
      </c>
      <c r="F10" s="14"/>
      <c r="G10" s="14">
        <v>0.28134708307817002</v>
      </c>
      <c r="H10" s="14">
        <v>0.27314617385505002</v>
      </c>
      <c r="I10" s="14">
        <v>0.20433592203981199</v>
      </c>
      <c r="J10" s="14">
        <v>0.139381244538619</v>
      </c>
      <c r="K10" s="14">
        <v>9.2539506916300293E-2</v>
      </c>
      <c r="L10" s="14">
        <v>0.119158828902467</v>
      </c>
      <c r="M10" s="14"/>
      <c r="N10" s="14">
        <v>0.244915924091691</v>
      </c>
      <c r="O10" s="14">
        <v>0.18203166284113501</v>
      </c>
      <c r="P10" s="14">
        <v>0.182209746095081</v>
      </c>
      <c r="Q10" s="14">
        <v>0.11281540811337</v>
      </c>
      <c r="R10" s="14"/>
      <c r="S10" s="14">
        <v>0.21495625543726099</v>
      </c>
      <c r="T10" s="14">
        <v>0.18397406765428301</v>
      </c>
      <c r="U10" s="14">
        <v>0.17692810042139001</v>
      </c>
      <c r="V10" s="14">
        <v>0.13933934072066301</v>
      </c>
      <c r="W10" s="14">
        <v>0.18446745108516499</v>
      </c>
      <c r="X10" s="14">
        <v>0.20643985015069799</v>
      </c>
      <c r="Y10" s="14">
        <v>0.17692196044629299</v>
      </c>
      <c r="Z10" s="14">
        <v>0.17579960099125999</v>
      </c>
      <c r="AA10" s="14">
        <v>0.16894344661858399</v>
      </c>
      <c r="AB10" s="14">
        <v>0.14639046220970101</v>
      </c>
      <c r="AC10" s="14">
        <v>0.20898272661102199</v>
      </c>
      <c r="AD10" s="14">
        <v>0.219915422644541</v>
      </c>
      <c r="AE10" s="14"/>
      <c r="AF10" s="14">
        <v>0.190698050808839</v>
      </c>
      <c r="AG10" s="14">
        <v>0.19719458804426199</v>
      </c>
      <c r="AH10" s="14">
        <v>0.215859248088421</v>
      </c>
      <c r="AI10" s="14">
        <v>0.14664384208520601</v>
      </c>
      <c r="AJ10" s="14">
        <v>0.221139003682604</v>
      </c>
      <c r="AK10" s="14"/>
      <c r="AL10" s="14">
        <v>0.20918979424828199</v>
      </c>
      <c r="AM10" s="14">
        <v>0.215303946314646</v>
      </c>
      <c r="AN10" s="14">
        <v>0.19705824980380199</v>
      </c>
      <c r="AO10" s="14">
        <v>0.154068080623772</v>
      </c>
      <c r="AP10" s="14">
        <v>0.25180358577198803</v>
      </c>
      <c r="AQ10" s="14">
        <v>0.13170105480201599</v>
      </c>
      <c r="AR10" s="14"/>
      <c r="AS10" s="14">
        <v>0.112832427401705</v>
      </c>
      <c r="AT10" s="14">
        <v>0.182165631841294</v>
      </c>
      <c r="AU10" s="14">
        <v>0.22501770808480601</v>
      </c>
      <c r="AV10" s="14">
        <v>0.27949214978264703</v>
      </c>
      <c r="AW10" s="14">
        <v>0.225552121739897</v>
      </c>
      <c r="AX10" s="14"/>
      <c r="AY10" s="14">
        <v>0.15621816115190201</v>
      </c>
      <c r="AZ10" s="14">
        <v>0.23611692773485901</v>
      </c>
      <c r="BA10" s="14">
        <v>0.18441128826827</v>
      </c>
      <c r="BB10" s="14">
        <v>0.20922340037079801</v>
      </c>
      <c r="BC10" s="14">
        <v>0.11020011741664899</v>
      </c>
      <c r="BD10" s="14"/>
      <c r="BE10" s="14">
        <v>0.248698748249541</v>
      </c>
      <c r="BF10" s="14">
        <v>0.22254570709777399</v>
      </c>
      <c r="BG10" s="14">
        <v>0.159189006663712</v>
      </c>
      <c r="BH10" s="14">
        <v>0.13889406843955501</v>
      </c>
      <c r="BI10" s="14">
        <v>8.3087641130966602E-2</v>
      </c>
      <c r="BJ10" s="14"/>
      <c r="BK10" s="14">
        <v>0.30826101776613801</v>
      </c>
      <c r="BL10" s="14">
        <v>0.17575642660998</v>
      </c>
      <c r="BM10" s="14">
        <v>0.14856340687946601</v>
      </c>
      <c r="BN10" s="14">
        <v>0.17042714430828301</v>
      </c>
      <c r="BO10" s="14">
        <v>0.131281636615981</v>
      </c>
      <c r="BP10" s="14"/>
      <c r="BQ10" s="14">
        <v>0.18390660021834401</v>
      </c>
      <c r="BR10" s="14">
        <v>0.181486745843287</v>
      </c>
      <c r="BS10" s="14"/>
      <c r="BT10" s="14">
        <v>0.25541225954202801</v>
      </c>
      <c r="BU10" s="14">
        <v>0.159703821321656</v>
      </c>
      <c r="BV10" s="14"/>
      <c r="BW10" s="14">
        <v>0.218673067407683</v>
      </c>
      <c r="BX10" s="14">
        <v>0.16944262321272099</v>
      </c>
      <c r="BY10" s="14"/>
      <c r="BZ10" s="14">
        <v>0.149665386548722</v>
      </c>
      <c r="CA10" s="14">
        <v>0.263644315726553</v>
      </c>
      <c r="CB10" s="14">
        <v>0.103738717824156</v>
      </c>
    </row>
    <row r="11" spans="2:80" x14ac:dyDescent="0.35">
      <c r="B11" s="15" t="s">
        <v>115</v>
      </c>
      <c r="C11" s="14">
        <v>0.25525755649697301</v>
      </c>
      <c r="D11" s="14">
        <v>0.26558678456663098</v>
      </c>
      <c r="E11" s="14">
        <v>0.24485844225838099</v>
      </c>
      <c r="F11" s="14"/>
      <c r="G11" s="14">
        <v>0.231218441172473</v>
      </c>
      <c r="H11" s="14">
        <v>0.20185956837736599</v>
      </c>
      <c r="I11" s="14">
        <v>0.24295034143097599</v>
      </c>
      <c r="J11" s="14">
        <v>0.26933584042319503</v>
      </c>
      <c r="K11" s="14">
        <v>0.28323261330840699</v>
      </c>
      <c r="L11" s="14">
        <v>0.29457428150763998</v>
      </c>
      <c r="M11" s="14"/>
      <c r="N11" s="14">
        <v>0.23250728021383599</v>
      </c>
      <c r="O11" s="14">
        <v>0.24656082287978001</v>
      </c>
      <c r="P11" s="14">
        <v>0.28140635290925198</v>
      </c>
      <c r="Q11" s="14">
        <v>0.26743271590214002</v>
      </c>
      <c r="R11" s="14"/>
      <c r="S11" s="14">
        <v>0.31321688842218198</v>
      </c>
      <c r="T11" s="14">
        <v>0.209811534362075</v>
      </c>
      <c r="U11" s="14">
        <v>0.28064792975505398</v>
      </c>
      <c r="V11" s="14">
        <v>0.28488544762486701</v>
      </c>
      <c r="W11" s="14">
        <v>0.22161815118873701</v>
      </c>
      <c r="X11" s="14">
        <v>0.27933660585575099</v>
      </c>
      <c r="Y11" s="14">
        <v>0.23158041942389701</v>
      </c>
      <c r="Z11" s="14">
        <v>0.29679717417212598</v>
      </c>
      <c r="AA11" s="14">
        <v>0.23474238974104</v>
      </c>
      <c r="AB11" s="14">
        <v>0.218848846018562</v>
      </c>
      <c r="AC11" s="14">
        <v>0.25514110030062598</v>
      </c>
      <c r="AD11" s="14">
        <v>0.22358551679331601</v>
      </c>
      <c r="AE11" s="14"/>
      <c r="AF11" s="14">
        <v>0.276886874182381</v>
      </c>
      <c r="AG11" s="14">
        <v>0.241373951706782</v>
      </c>
      <c r="AH11" s="14">
        <v>0.30514361964417502</v>
      </c>
      <c r="AI11" s="14">
        <v>0.28725717102967302</v>
      </c>
      <c r="AJ11" s="14">
        <v>0.20414921658912</v>
      </c>
      <c r="AK11" s="14"/>
      <c r="AL11" s="14">
        <v>0.25351859938108401</v>
      </c>
      <c r="AM11" s="14">
        <v>0.28223132486017199</v>
      </c>
      <c r="AN11" s="14">
        <v>0.30000300149764503</v>
      </c>
      <c r="AO11" s="14">
        <v>0.26078318658162303</v>
      </c>
      <c r="AP11" s="14">
        <v>0.17991835791646599</v>
      </c>
      <c r="AQ11" s="14">
        <v>0.27290455787245599</v>
      </c>
      <c r="AR11" s="14"/>
      <c r="AS11" s="14">
        <v>0.27181953421597399</v>
      </c>
      <c r="AT11" s="14">
        <v>0.25596267867033501</v>
      </c>
      <c r="AU11" s="14">
        <v>0.23436495745125399</v>
      </c>
      <c r="AV11" s="14">
        <v>0.22384712018399</v>
      </c>
      <c r="AW11" s="14">
        <v>0.22121317772574001</v>
      </c>
      <c r="AX11" s="14"/>
      <c r="AY11" s="14">
        <v>0.25309305878159</v>
      </c>
      <c r="AZ11" s="14">
        <v>0.24973830011376599</v>
      </c>
      <c r="BA11" s="14">
        <v>0.329846022705235</v>
      </c>
      <c r="BB11" s="14">
        <v>0.25392722315917499</v>
      </c>
      <c r="BC11" s="14">
        <v>0.19806472712658599</v>
      </c>
      <c r="BD11" s="14"/>
      <c r="BE11" s="14">
        <v>0.248028499803437</v>
      </c>
      <c r="BF11" s="14">
        <v>0.25836248363794401</v>
      </c>
      <c r="BG11" s="14">
        <v>0.26502500030114101</v>
      </c>
      <c r="BH11" s="14">
        <v>0.24304177401838101</v>
      </c>
      <c r="BI11" s="14">
        <v>0.203249911987849</v>
      </c>
      <c r="BJ11" s="14"/>
      <c r="BK11" s="14">
        <v>0.209671583427923</v>
      </c>
      <c r="BL11" s="14">
        <v>0.31497033331637198</v>
      </c>
      <c r="BM11" s="14">
        <v>0.27043968165964599</v>
      </c>
      <c r="BN11" s="14">
        <v>0.26052699400789597</v>
      </c>
      <c r="BO11" s="14">
        <v>0.225227521963656</v>
      </c>
      <c r="BP11" s="14"/>
      <c r="BQ11" s="14">
        <v>0.259470825262829</v>
      </c>
      <c r="BR11" s="14">
        <v>0.25350032765694602</v>
      </c>
      <c r="BS11" s="14"/>
      <c r="BT11" s="14">
        <v>0.19010642699435401</v>
      </c>
      <c r="BU11" s="14">
        <v>0.275275547801903</v>
      </c>
      <c r="BV11" s="14"/>
      <c r="BW11" s="14">
        <v>0.23947046452486001</v>
      </c>
      <c r="BX11" s="14">
        <v>0.26077887974276898</v>
      </c>
      <c r="BY11" s="14"/>
      <c r="BZ11" s="14">
        <v>0.250695432310925</v>
      </c>
      <c r="CA11" s="14">
        <v>0.23622017990042701</v>
      </c>
      <c r="CB11" s="14">
        <v>0.42508396714086599</v>
      </c>
    </row>
    <row r="12" spans="2:80" x14ac:dyDescent="0.35">
      <c r="B12" s="15" t="s">
        <v>116</v>
      </c>
      <c r="C12" s="14">
        <v>0.24194384798742299</v>
      </c>
      <c r="D12" s="14">
        <v>0.235250084527513</v>
      </c>
      <c r="E12" s="14">
        <v>0.24875895409458201</v>
      </c>
      <c r="F12" s="14"/>
      <c r="G12" s="14">
        <v>0.22760769714495199</v>
      </c>
      <c r="H12" s="14">
        <v>0.213346116017441</v>
      </c>
      <c r="I12" s="14">
        <v>0.23655552649681399</v>
      </c>
      <c r="J12" s="14">
        <v>0.25698912685949499</v>
      </c>
      <c r="K12" s="14">
        <v>0.26713531786568601</v>
      </c>
      <c r="L12" s="14">
        <v>0.25006048198501202</v>
      </c>
      <c r="M12" s="14"/>
      <c r="N12" s="14">
        <v>0.226460717954857</v>
      </c>
      <c r="O12" s="14">
        <v>0.25217331017904798</v>
      </c>
      <c r="P12" s="14">
        <v>0.24965556213325099</v>
      </c>
      <c r="Q12" s="14">
        <v>0.24415005590719799</v>
      </c>
      <c r="R12" s="14"/>
      <c r="S12" s="14">
        <v>0.17659608851919001</v>
      </c>
      <c r="T12" s="14">
        <v>0.24100653298314001</v>
      </c>
      <c r="U12" s="14">
        <v>0.21861802719367801</v>
      </c>
      <c r="V12" s="14">
        <v>0.265340455560647</v>
      </c>
      <c r="W12" s="14">
        <v>0.24393127429438299</v>
      </c>
      <c r="X12" s="14">
        <v>0.21925889132307699</v>
      </c>
      <c r="Y12" s="14">
        <v>0.289574504374218</v>
      </c>
      <c r="Z12" s="14">
        <v>0.24375950096349699</v>
      </c>
      <c r="AA12" s="14">
        <v>0.255538296414207</v>
      </c>
      <c r="AB12" s="14">
        <v>0.31125215793680999</v>
      </c>
      <c r="AC12" s="14">
        <v>0.23658723551592001</v>
      </c>
      <c r="AD12" s="14">
        <v>0.228668688297652</v>
      </c>
      <c r="AE12" s="14"/>
      <c r="AF12" s="14">
        <v>0.217959590189712</v>
      </c>
      <c r="AG12" s="14">
        <v>0.23723585007199299</v>
      </c>
      <c r="AH12" s="14">
        <v>0.23443843582440799</v>
      </c>
      <c r="AI12" s="14">
        <v>0.23621610658710401</v>
      </c>
      <c r="AJ12" s="14">
        <v>0.27870878925123999</v>
      </c>
      <c r="AK12" s="14"/>
      <c r="AL12" s="14">
        <v>0.201991592475598</v>
      </c>
      <c r="AM12" s="14">
        <v>0.19943165699491999</v>
      </c>
      <c r="AN12" s="14">
        <v>0.266699801554586</v>
      </c>
      <c r="AO12" s="14">
        <v>0.257773574464227</v>
      </c>
      <c r="AP12" s="14">
        <v>0.26014721927411899</v>
      </c>
      <c r="AQ12" s="14">
        <v>0.25866081854309603</v>
      </c>
      <c r="AR12" s="14"/>
      <c r="AS12" s="14">
        <v>0.25417468205346</v>
      </c>
      <c r="AT12" s="14">
        <v>0.27483381947576802</v>
      </c>
      <c r="AU12" s="14">
        <v>0.2293817774851</v>
      </c>
      <c r="AV12" s="14">
        <v>0.19610423378299399</v>
      </c>
      <c r="AW12" s="14">
        <v>0.19574856084638201</v>
      </c>
      <c r="AX12" s="14"/>
      <c r="AY12" s="14">
        <v>0.21847424311416799</v>
      </c>
      <c r="AZ12" s="14">
        <v>0.26056841754573401</v>
      </c>
      <c r="BA12" s="14">
        <v>0.2215148200666</v>
      </c>
      <c r="BB12" s="14">
        <v>0.30071726665127801</v>
      </c>
      <c r="BC12" s="14">
        <v>0.21490589666773299</v>
      </c>
      <c r="BD12" s="14"/>
      <c r="BE12" s="14">
        <v>0.12537601829834899</v>
      </c>
      <c r="BF12" s="14">
        <v>0.23817084264524599</v>
      </c>
      <c r="BG12" s="14">
        <v>0.27038902256976799</v>
      </c>
      <c r="BH12" s="14">
        <v>0.25744938040410797</v>
      </c>
      <c r="BI12" s="14">
        <v>0.15541997042782699</v>
      </c>
      <c r="BJ12" s="14"/>
      <c r="BK12" s="14">
        <v>0.16997638841023299</v>
      </c>
      <c r="BL12" s="14">
        <v>0.22542943752758501</v>
      </c>
      <c r="BM12" s="14">
        <v>0.27523592905848498</v>
      </c>
      <c r="BN12" s="14">
        <v>0.29057941598856701</v>
      </c>
      <c r="BO12" s="14">
        <v>0.23644457081123499</v>
      </c>
      <c r="BP12" s="14"/>
      <c r="BQ12" s="14">
        <v>0.22607555541535701</v>
      </c>
      <c r="BR12" s="14">
        <v>0.24856203991849099</v>
      </c>
      <c r="BS12" s="14"/>
      <c r="BT12" s="14">
        <v>0.23700112409406299</v>
      </c>
      <c r="BU12" s="14">
        <v>0.243462523176561</v>
      </c>
      <c r="BV12" s="14"/>
      <c r="BW12" s="14">
        <v>0.21025481508361199</v>
      </c>
      <c r="BX12" s="14">
        <v>0.253026661359112</v>
      </c>
      <c r="BY12" s="14"/>
      <c r="BZ12" s="14">
        <v>0.26626208978878702</v>
      </c>
      <c r="CA12" s="14">
        <v>0.18919264154608501</v>
      </c>
      <c r="CB12" s="14">
        <v>0.252337880474862</v>
      </c>
    </row>
    <row r="13" spans="2:80" x14ac:dyDescent="0.35">
      <c r="B13" s="15" t="s">
        <v>117</v>
      </c>
      <c r="C13" s="14">
        <v>0.24513233496860001</v>
      </c>
      <c r="D13" s="14">
        <v>0.233879576514506</v>
      </c>
      <c r="E13" s="14">
        <v>0.25577143497502097</v>
      </c>
      <c r="F13" s="14"/>
      <c r="G13" s="14">
        <v>0.171145795242506</v>
      </c>
      <c r="H13" s="14">
        <v>0.177123721897855</v>
      </c>
      <c r="I13" s="14">
        <v>0.20636236208156999</v>
      </c>
      <c r="J13" s="14">
        <v>0.288586126461778</v>
      </c>
      <c r="K13" s="14">
        <v>0.317765821952251</v>
      </c>
      <c r="L13" s="14">
        <v>0.29720183195861299</v>
      </c>
      <c r="M13" s="14"/>
      <c r="N13" s="14">
        <v>0.18466401068612701</v>
      </c>
      <c r="O13" s="14">
        <v>0.26317743888038297</v>
      </c>
      <c r="P13" s="14">
        <v>0.224174118490722</v>
      </c>
      <c r="Q13" s="14">
        <v>0.30773423019336898</v>
      </c>
      <c r="R13" s="14"/>
      <c r="S13" s="14">
        <v>0.176353868590818</v>
      </c>
      <c r="T13" s="14">
        <v>0.307299914043763</v>
      </c>
      <c r="U13" s="14">
        <v>0.25649455716608599</v>
      </c>
      <c r="V13" s="14">
        <v>0.22260749055229001</v>
      </c>
      <c r="W13" s="14">
        <v>0.27694057238776298</v>
      </c>
      <c r="X13" s="14">
        <v>0.212184578758985</v>
      </c>
      <c r="Y13" s="14">
        <v>0.27216611323752099</v>
      </c>
      <c r="Z13" s="14">
        <v>0.227235560736952</v>
      </c>
      <c r="AA13" s="14">
        <v>0.25836691349961</v>
      </c>
      <c r="AB13" s="14">
        <v>0.25601695938518998</v>
      </c>
      <c r="AC13" s="14">
        <v>0.24180694701973299</v>
      </c>
      <c r="AD13" s="14">
        <v>0.23509096297207399</v>
      </c>
      <c r="AE13" s="14"/>
      <c r="AF13" s="14">
        <v>0.22965233254248901</v>
      </c>
      <c r="AG13" s="14">
        <v>0.237007523887793</v>
      </c>
      <c r="AH13" s="14">
        <v>0.190220810995269</v>
      </c>
      <c r="AI13" s="14">
        <v>0.27547697933444898</v>
      </c>
      <c r="AJ13" s="14">
        <v>0.23317383483647899</v>
      </c>
      <c r="AK13" s="14"/>
      <c r="AL13" s="14">
        <v>0.21459521695415701</v>
      </c>
      <c r="AM13" s="14">
        <v>0.20581242332258101</v>
      </c>
      <c r="AN13" s="14">
        <v>0.19833918355984201</v>
      </c>
      <c r="AO13" s="14">
        <v>0.26895585709036401</v>
      </c>
      <c r="AP13" s="14">
        <v>0.243665448204441</v>
      </c>
      <c r="AQ13" s="14">
        <v>0.266060332188715</v>
      </c>
      <c r="AR13" s="14"/>
      <c r="AS13" s="14">
        <v>0.30965394064728702</v>
      </c>
      <c r="AT13" s="14">
        <v>0.23215860720488499</v>
      </c>
      <c r="AU13" s="14">
        <v>0.22135168478881401</v>
      </c>
      <c r="AV13" s="14">
        <v>0.16958603548419199</v>
      </c>
      <c r="AW13" s="14">
        <v>6.5905014081353602E-2</v>
      </c>
      <c r="AX13" s="14"/>
      <c r="AY13" s="14">
        <v>0.25721183300954797</v>
      </c>
      <c r="AZ13" s="14">
        <v>0.176807178893503</v>
      </c>
      <c r="BA13" s="14">
        <v>0.19669108594489901</v>
      </c>
      <c r="BB13" s="14">
        <v>0.191442738568433</v>
      </c>
      <c r="BC13" s="14">
        <v>0.435906044245434</v>
      </c>
      <c r="BD13" s="14"/>
      <c r="BE13" s="14">
        <v>0.16001537829811999</v>
      </c>
      <c r="BF13" s="14">
        <v>0.19019937470461401</v>
      </c>
      <c r="BG13" s="14">
        <v>0.25018762082635798</v>
      </c>
      <c r="BH13" s="14">
        <v>0.33098871749622599</v>
      </c>
      <c r="BI13" s="14">
        <v>0.48993665498081301</v>
      </c>
      <c r="BJ13" s="14"/>
      <c r="BK13" s="14">
        <v>0.13535006941591399</v>
      </c>
      <c r="BL13" s="14">
        <v>0.207238293231995</v>
      </c>
      <c r="BM13" s="14">
        <v>0.22966529709670899</v>
      </c>
      <c r="BN13" s="14">
        <v>0.24565650423209601</v>
      </c>
      <c r="BO13" s="14">
        <v>0.37219536547169402</v>
      </c>
      <c r="BP13" s="14"/>
      <c r="BQ13" s="14">
        <v>0.24291213422185601</v>
      </c>
      <c r="BR13" s="14">
        <v>0.2460583145345</v>
      </c>
      <c r="BS13" s="14"/>
      <c r="BT13" s="14">
        <v>0.21323036879523999</v>
      </c>
      <c r="BU13" s="14">
        <v>0.25493436428633898</v>
      </c>
      <c r="BV13" s="14"/>
      <c r="BW13" s="14">
        <v>0.20077392582015599</v>
      </c>
      <c r="BX13" s="14">
        <v>0.26064609241110398</v>
      </c>
      <c r="BY13" s="14"/>
      <c r="BZ13" s="14">
        <v>0.28584250232485497</v>
      </c>
      <c r="CA13" s="14">
        <v>0.17361106731616799</v>
      </c>
      <c r="CB13" s="14">
        <v>0.16286727668808901</v>
      </c>
    </row>
    <row r="14" spans="2:80" x14ac:dyDescent="0.35">
      <c r="B14" s="15" t="s">
        <v>118</v>
      </c>
      <c r="C14" s="20">
        <v>1.45182234894483E-2</v>
      </c>
      <c r="D14" s="20">
        <v>1.03243825597032E-2</v>
      </c>
      <c r="E14" s="20">
        <v>1.8662250942338299E-2</v>
      </c>
      <c r="F14" s="20"/>
      <c r="G14" s="20">
        <v>9.7137409963750105E-3</v>
      </c>
      <c r="H14" s="20">
        <v>1.5929809403123399E-2</v>
      </c>
      <c r="I14" s="20">
        <v>2.3065683507282001E-2</v>
      </c>
      <c r="J14" s="20">
        <v>9.9543705869525202E-3</v>
      </c>
      <c r="K14" s="20">
        <v>1.2927277420681799E-2</v>
      </c>
      <c r="L14" s="20">
        <v>1.4372569003040001E-2</v>
      </c>
      <c r="M14" s="20"/>
      <c r="N14" s="20">
        <v>9.7108459772593594E-3</v>
      </c>
      <c r="O14" s="20">
        <v>7.2670923120160503E-3</v>
      </c>
      <c r="P14" s="20">
        <v>1.6857559075379901E-2</v>
      </c>
      <c r="Q14" s="20">
        <v>2.4228477593989599E-2</v>
      </c>
      <c r="R14" s="20"/>
      <c r="S14" s="20">
        <v>1.5989508951797699E-2</v>
      </c>
      <c r="T14" s="20">
        <v>1.39857209435612E-2</v>
      </c>
      <c r="U14" s="20">
        <v>3.1783937122167899E-2</v>
      </c>
      <c r="V14" s="20">
        <v>1.21066733603825E-2</v>
      </c>
      <c r="W14" s="20">
        <v>8.9143511165825501E-3</v>
      </c>
      <c r="X14" s="20">
        <v>7.0987227693416997E-3</v>
      </c>
      <c r="Y14" s="20">
        <v>7.4422400477588604E-3</v>
      </c>
      <c r="Z14" s="20">
        <v>7.2267660408162496E-3</v>
      </c>
      <c r="AA14" s="20">
        <v>1.54339760782863E-2</v>
      </c>
      <c r="AB14" s="20">
        <v>1.47466633324186E-2</v>
      </c>
      <c r="AC14" s="20">
        <v>2.6659424126628799E-2</v>
      </c>
      <c r="AD14" s="20">
        <v>1.08202950285792E-2</v>
      </c>
      <c r="AE14" s="20"/>
      <c r="AF14" s="20">
        <v>1.37424366527684E-2</v>
      </c>
      <c r="AG14" s="20">
        <v>7.6515022536114002E-3</v>
      </c>
      <c r="AH14" s="20">
        <v>0</v>
      </c>
      <c r="AI14" s="20">
        <v>9.5305813995455405E-3</v>
      </c>
      <c r="AJ14" s="20">
        <v>2.1550816113631199E-2</v>
      </c>
      <c r="AK14" s="20"/>
      <c r="AL14" s="20">
        <v>3.6207386745639399E-3</v>
      </c>
      <c r="AM14" s="20">
        <v>1.7116763493831701E-2</v>
      </c>
      <c r="AN14" s="20">
        <v>0</v>
      </c>
      <c r="AO14" s="20">
        <v>9.9780033949982503E-3</v>
      </c>
      <c r="AP14" s="20">
        <v>1.74448880723874E-2</v>
      </c>
      <c r="AQ14" s="20">
        <v>3.5175023408117997E-2</v>
      </c>
      <c r="AR14" s="20"/>
      <c r="AS14" s="20">
        <v>2.04814083199449E-2</v>
      </c>
      <c r="AT14" s="20">
        <v>1.1089041623782299E-2</v>
      </c>
      <c r="AU14" s="20">
        <v>1.33019904165609E-2</v>
      </c>
      <c r="AV14" s="20">
        <v>1.35287918345921E-2</v>
      </c>
      <c r="AW14" s="20">
        <v>0</v>
      </c>
      <c r="AX14" s="20"/>
      <c r="AY14" s="20">
        <v>1.1963152541668199E-2</v>
      </c>
      <c r="AZ14" s="20">
        <v>5.1813531273191202E-3</v>
      </c>
      <c r="BA14" s="20">
        <v>1.54565492557801E-2</v>
      </c>
      <c r="BB14" s="20">
        <v>8.4392531879385509E-3</v>
      </c>
      <c r="BC14" s="20">
        <v>2.35860869564E-2</v>
      </c>
      <c r="BD14" s="20"/>
      <c r="BE14" s="20">
        <v>2.34457017981907E-2</v>
      </c>
      <c r="BF14" s="20">
        <v>1.1490255167658199E-2</v>
      </c>
      <c r="BG14" s="20">
        <v>1.54256865050465E-2</v>
      </c>
      <c r="BH14" s="20">
        <v>4.6464204914870803E-3</v>
      </c>
      <c r="BI14" s="20">
        <v>5.50007570876671E-2</v>
      </c>
      <c r="BJ14" s="20"/>
      <c r="BK14" s="20">
        <v>3.56637110619117E-3</v>
      </c>
      <c r="BL14" s="20">
        <v>2.6174932267696099E-2</v>
      </c>
      <c r="BM14" s="20">
        <v>2.5554621804599002E-2</v>
      </c>
      <c r="BN14" s="20">
        <v>9.6673414189295901E-3</v>
      </c>
      <c r="BO14" s="20">
        <v>7.9112032146188699E-3</v>
      </c>
      <c r="BP14" s="20"/>
      <c r="BQ14" s="20">
        <v>1.0163419575957599E-2</v>
      </c>
      <c r="BR14" s="20">
        <v>1.6334482421577E-2</v>
      </c>
      <c r="BS14" s="20"/>
      <c r="BT14" s="20">
        <v>1.4399350583798799E-2</v>
      </c>
      <c r="BU14" s="20">
        <v>1.45547477494242E-2</v>
      </c>
      <c r="BV14" s="20"/>
      <c r="BW14" s="20">
        <v>6.2992787733073203E-3</v>
      </c>
      <c r="BX14" s="20">
        <v>1.7392688944980299E-2</v>
      </c>
      <c r="BY14" s="20"/>
      <c r="BZ14" s="20">
        <v>1.4187286533020199E-2</v>
      </c>
      <c r="CA14" s="20">
        <v>1.23753116487896E-2</v>
      </c>
      <c r="CB14" s="20">
        <v>3.13610215270037E-2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136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7.8837284641516903E-2</v>
      </c>
      <c r="D9" s="14">
        <v>7.8069433942145799E-2</v>
      </c>
      <c r="E9" s="14">
        <v>7.9894953035075295E-2</v>
      </c>
      <c r="F9" s="14"/>
      <c r="G9" s="14">
        <v>0.13637802476744801</v>
      </c>
      <c r="H9" s="14">
        <v>0.142072019363888</v>
      </c>
      <c r="I9" s="14">
        <v>8.9815981896753494E-2</v>
      </c>
      <c r="J9" s="14">
        <v>6.8378337051834298E-2</v>
      </c>
      <c r="K9" s="14">
        <v>3.5075416424595503E-2</v>
      </c>
      <c r="L9" s="14">
        <v>1.8027356363218599E-2</v>
      </c>
      <c r="M9" s="14"/>
      <c r="N9" s="14">
        <v>9.8796307518293797E-2</v>
      </c>
      <c r="O9" s="14">
        <v>6.1937240788729003E-2</v>
      </c>
      <c r="P9" s="14">
        <v>7.8783223805559605E-2</v>
      </c>
      <c r="Q9" s="14">
        <v>7.4680878024889305E-2</v>
      </c>
      <c r="R9" s="14"/>
      <c r="S9" s="14">
        <v>0.10780755223263699</v>
      </c>
      <c r="T9" s="14">
        <v>8.3158554522601E-2</v>
      </c>
      <c r="U9" s="14">
        <v>5.0359155261290998E-2</v>
      </c>
      <c r="V9" s="14">
        <v>9.6428751278435504E-2</v>
      </c>
      <c r="W9" s="14">
        <v>6.01426954214722E-2</v>
      </c>
      <c r="X9" s="14">
        <v>0.103052783676482</v>
      </c>
      <c r="Y9" s="14">
        <v>4.14961748715445E-2</v>
      </c>
      <c r="Z9" s="14">
        <v>6.8886421901116296E-2</v>
      </c>
      <c r="AA9" s="14">
        <v>8.4611037492619598E-2</v>
      </c>
      <c r="AB9" s="14">
        <v>5.73706463793403E-2</v>
      </c>
      <c r="AC9" s="14">
        <v>7.4896047797144705E-2</v>
      </c>
      <c r="AD9" s="14">
        <v>8.1612335826889496E-2</v>
      </c>
      <c r="AE9" s="14"/>
      <c r="AF9" s="14">
        <v>6.1801501423559599E-2</v>
      </c>
      <c r="AG9" s="14">
        <v>8.68115600917862E-2</v>
      </c>
      <c r="AH9" s="14">
        <v>5.8559499653043003E-2</v>
      </c>
      <c r="AI9" s="14">
        <v>9.1215623292364906E-2</v>
      </c>
      <c r="AJ9" s="14">
        <v>0.117940983783687</v>
      </c>
      <c r="AK9" s="14"/>
      <c r="AL9" s="14">
        <v>8.5398940315383795E-2</v>
      </c>
      <c r="AM9" s="14">
        <v>6.5139742737735803E-2</v>
      </c>
      <c r="AN9" s="14">
        <v>7.0035104827274E-2</v>
      </c>
      <c r="AO9" s="14">
        <v>8.4865784506238398E-2</v>
      </c>
      <c r="AP9" s="14">
        <v>0.104751752343568</v>
      </c>
      <c r="AQ9" s="14">
        <v>7.0489061743772202E-2</v>
      </c>
      <c r="AR9" s="14"/>
      <c r="AS9" s="14">
        <v>5.7233994737014002E-2</v>
      </c>
      <c r="AT9" s="14">
        <v>9.5895478693007102E-2</v>
      </c>
      <c r="AU9" s="14">
        <v>7.5599570573319605E-2</v>
      </c>
      <c r="AV9" s="14">
        <v>9.1062018676742296E-2</v>
      </c>
      <c r="AW9" s="14">
        <v>0.244092226503242</v>
      </c>
      <c r="AX9" s="14"/>
      <c r="AY9" s="14">
        <v>6.8512534194954497E-2</v>
      </c>
      <c r="AZ9" s="14">
        <v>7.0019550364372699E-2</v>
      </c>
      <c r="BA9" s="14">
        <v>7.31300633141483E-2</v>
      </c>
      <c r="BB9" s="14">
        <v>6.7579611942610696E-2</v>
      </c>
      <c r="BC9" s="14">
        <v>0.12552103069801199</v>
      </c>
      <c r="BD9" s="14"/>
      <c r="BE9" s="14">
        <v>0.15759436657196799</v>
      </c>
      <c r="BF9" s="14">
        <v>6.1194281241433897E-2</v>
      </c>
      <c r="BG9" s="14">
        <v>7.2855078064208295E-2</v>
      </c>
      <c r="BH9" s="14">
        <v>7.9934642718124102E-2</v>
      </c>
      <c r="BI9" s="14">
        <v>0.16119868362185999</v>
      </c>
      <c r="BJ9" s="14"/>
      <c r="BK9" s="14">
        <v>0.13317050888131499</v>
      </c>
      <c r="BL9" s="14">
        <v>7.4435763015015796E-2</v>
      </c>
      <c r="BM9" s="14">
        <v>4.1084905811382903E-2</v>
      </c>
      <c r="BN9" s="14">
        <v>6.3225541566170607E-2</v>
      </c>
      <c r="BO9" s="14">
        <v>8.8316418435230401E-2</v>
      </c>
      <c r="BP9" s="14"/>
      <c r="BQ9" s="14">
        <v>8.4823015003713698E-2</v>
      </c>
      <c r="BR9" s="14">
        <v>7.6340814891874303E-2</v>
      </c>
      <c r="BS9" s="14"/>
      <c r="BT9" s="14">
        <v>0.110926044503646</v>
      </c>
      <c r="BU9" s="14">
        <v>6.8977862083382094E-2</v>
      </c>
      <c r="BV9" s="14"/>
      <c r="BW9" s="14">
        <v>0.107541127456127</v>
      </c>
      <c r="BX9" s="14">
        <v>6.8798501383906793E-2</v>
      </c>
      <c r="BY9" s="14"/>
      <c r="BZ9" s="14">
        <v>6.5277477209224097E-2</v>
      </c>
      <c r="CA9" s="14">
        <v>0.10523787966306</v>
      </c>
      <c r="CB9" s="14">
        <v>9.0931814966429894E-2</v>
      </c>
    </row>
    <row r="10" spans="2:80" x14ac:dyDescent="0.35">
      <c r="B10" s="15" t="s">
        <v>114</v>
      </c>
      <c r="C10" s="14">
        <v>0.253185433767872</v>
      </c>
      <c r="D10" s="14">
        <v>0.24244794498585401</v>
      </c>
      <c r="E10" s="14">
        <v>0.26204303156887598</v>
      </c>
      <c r="F10" s="14"/>
      <c r="G10" s="14">
        <v>0.36167604527173802</v>
      </c>
      <c r="H10" s="14">
        <v>0.33998548247430199</v>
      </c>
      <c r="I10" s="14">
        <v>0.29941582854883703</v>
      </c>
      <c r="J10" s="14">
        <v>0.28658788743805602</v>
      </c>
      <c r="K10" s="14">
        <v>0.1756598391892</v>
      </c>
      <c r="L10" s="14">
        <v>9.7821319253936598E-2</v>
      </c>
      <c r="M10" s="14"/>
      <c r="N10" s="14">
        <v>0.26314368326090598</v>
      </c>
      <c r="O10" s="14">
        <v>0.26050578296153998</v>
      </c>
      <c r="P10" s="14">
        <v>0.28045717730587799</v>
      </c>
      <c r="Q10" s="14">
        <v>0.212363268581681</v>
      </c>
      <c r="R10" s="14"/>
      <c r="S10" s="14">
        <v>0.27303867248792002</v>
      </c>
      <c r="T10" s="14">
        <v>0.25225104598251502</v>
      </c>
      <c r="U10" s="14">
        <v>0.25687784429399502</v>
      </c>
      <c r="V10" s="14">
        <v>0.24389834442140099</v>
      </c>
      <c r="W10" s="14">
        <v>0.29579891179344098</v>
      </c>
      <c r="X10" s="14">
        <v>0.25751945695738399</v>
      </c>
      <c r="Y10" s="14">
        <v>0.215515806853391</v>
      </c>
      <c r="Z10" s="14">
        <v>0.19088732851180701</v>
      </c>
      <c r="AA10" s="14">
        <v>0.23742857944659199</v>
      </c>
      <c r="AB10" s="14">
        <v>0.31346529653782101</v>
      </c>
      <c r="AC10" s="14">
        <v>0.200036843038922</v>
      </c>
      <c r="AD10" s="14">
        <v>0.21909868724590401</v>
      </c>
      <c r="AE10" s="14"/>
      <c r="AF10" s="14">
        <v>0.196180978431609</v>
      </c>
      <c r="AG10" s="14">
        <v>0.27142410868557099</v>
      </c>
      <c r="AH10" s="14">
        <v>0.222320066273509</v>
      </c>
      <c r="AI10" s="14">
        <v>0.207944811467069</v>
      </c>
      <c r="AJ10" s="14">
        <v>0.32960086921689902</v>
      </c>
      <c r="AK10" s="14"/>
      <c r="AL10" s="14">
        <v>0.28814853963096898</v>
      </c>
      <c r="AM10" s="14">
        <v>0.22356564753310501</v>
      </c>
      <c r="AN10" s="14">
        <v>0.20433447332174001</v>
      </c>
      <c r="AO10" s="14">
        <v>0.24135884098271501</v>
      </c>
      <c r="AP10" s="14">
        <v>0.34331827312872798</v>
      </c>
      <c r="AQ10" s="14">
        <v>0.19079656594508701</v>
      </c>
      <c r="AR10" s="14"/>
      <c r="AS10" s="14">
        <v>0.217742376046691</v>
      </c>
      <c r="AT10" s="14">
        <v>0.26109574391030399</v>
      </c>
      <c r="AU10" s="14">
        <v>0.28910406943174299</v>
      </c>
      <c r="AV10" s="14">
        <v>0.26317197401547299</v>
      </c>
      <c r="AW10" s="14">
        <v>0.12575578110954799</v>
      </c>
      <c r="AX10" s="14"/>
      <c r="AY10" s="14">
        <v>0.155395597457089</v>
      </c>
      <c r="AZ10" s="14">
        <v>0.31715665014732602</v>
      </c>
      <c r="BA10" s="14">
        <v>0.22667086072592901</v>
      </c>
      <c r="BB10" s="14">
        <v>0.32532587273147501</v>
      </c>
      <c r="BC10" s="14">
        <v>0.250613249533509</v>
      </c>
      <c r="BD10" s="14"/>
      <c r="BE10" s="14">
        <v>0.19923052428480101</v>
      </c>
      <c r="BF10" s="14">
        <v>0.244372358658413</v>
      </c>
      <c r="BG10" s="14">
        <v>0.26255295245725502</v>
      </c>
      <c r="BH10" s="14">
        <v>0.27931030660661199</v>
      </c>
      <c r="BI10" s="14">
        <v>0.237153342236743</v>
      </c>
      <c r="BJ10" s="14"/>
      <c r="BK10" s="14">
        <v>0.27750521592482802</v>
      </c>
      <c r="BL10" s="14">
        <v>0.23167064172912799</v>
      </c>
      <c r="BM10" s="14">
        <v>0.23125818075395599</v>
      </c>
      <c r="BN10" s="14">
        <v>0.26214299274833402</v>
      </c>
      <c r="BO10" s="14">
        <v>0.26391815727387102</v>
      </c>
      <c r="BP10" s="14"/>
      <c r="BQ10" s="14">
        <v>0.251825606629767</v>
      </c>
      <c r="BR10" s="14">
        <v>0.25375257714213101</v>
      </c>
      <c r="BS10" s="14"/>
      <c r="BT10" s="14">
        <v>0.32319112622304802</v>
      </c>
      <c r="BU10" s="14">
        <v>0.23167585513797301</v>
      </c>
      <c r="BV10" s="14"/>
      <c r="BW10" s="14">
        <v>0.284573824472175</v>
      </c>
      <c r="BX10" s="14">
        <v>0.24220776596496399</v>
      </c>
      <c r="BY10" s="14"/>
      <c r="BZ10" s="14">
        <v>0.252676895815233</v>
      </c>
      <c r="CA10" s="14">
        <v>0.26902113395362498</v>
      </c>
      <c r="CB10" s="14">
        <v>0.165501854717091</v>
      </c>
    </row>
    <row r="11" spans="2:80" x14ac:dyDescent="0.35">
      <c r="B11" s="15" t="s">
        <v>115</v>
      </c>
      <c r="C11" s="14">
        <v>0.176619405547357</v>
      </c>
      <c r="D11" s="14">
        <v>0.17752451963030799</v>
      </c>
      <c r="E11" s="14">
        <v>0.17577277686398199</v>
      </c>
      <c r="F11" s="14"/>
      <c r="G11" s="14">
        <v>0.183513992622033</v>
      </c>
      <c r="H11" s="14">
        <v>0.178589187181417</v>
      </c>
      <c r="I11" s="14">
        <v>0.18786780996713601</v>
      </c>
      <c r="J11" s="14">
        <v>0.171607520875042</v>
      </c>
      <c r="K11" s="14">
        <v>0.18666968621517799</v>
      </c>
      <c r="L11" s="14">
        <v>0.15863062628449301</v>
      </c>
      <c r="M11" s="14"/>
      <c r="N11" s="14">
        <v>0.16580440365478899</v>
      </c>
      <c r="O11" s="14">
        <v>0.15162975767405901</v>
      </c>
      <c r="P11" s="14">
        <v>0.172233540270507</v>
      </c>
      <c r="Q11" s="14">
        <v>0.21907718383900501</v>
      </c>
      <c r="R11" s="14"/>
      <c r="S11" s="14">
        <v>0.24673001943812201</v>
      </c>
      <c r="T11" s="14">
        <v>0.14991050370964401</v>
      </c>
      <c r="U11" s="14">
        <v>0.189095641331645</v>
      </c>
      <c r="V11" s="14">
        <v>0.14741362231709401</v>
      </c>
      <c r="W11" s="14">
        <v>0.15110635401802699</v>
      </c>
      <c r="X11" s="14">
        <v>0.21462258728913</v>
      </c>
      <c r="Y11" s="14">
        <v>0.17285614414724801</v>
      </c>
      <c r="Z11" s="14">
        <v>0.19655775110029899</v>
      </c>
      <c r="AA11" s="14">
        <v>0.16692271048016499</v>
      </c>
      <c r="AB11" s="14">
        <v>0.125608467317712</v>
      </c>
      <c r="AC11" s="14">
        <v>0.15946715157074601</v>
      </c>
      <c r="AD11" s="14">
        <v>0.16514546294148899</v>
      </c>
      <c r="AE11" s="14"/>
      <c r="AF11" s="14">
        <v>0.17498828630827801</v>
      </c>
      <c r="AG11" s="14">
        <v>0.15087683188232601</v>
      </c>
      <c r="AH11" s="14">
        <v>0.21070511694104699</v>
      </c>
      <c r="AI11" s="14">
        <v>0.19471741513075799</v>
      </c>
      <c r="AJ11" s="14">
        <v>0.14429105949677401</v>
      </c>
      <c r="AK11" s="14"/>
      <c r="AL11" s="14">
        <v>0.174923759346678</v>
      </c>
      <c r="AM11" s="14">
        <v>0.18690656178394799</v>
      </c>
      <c r="AN11" s="14">
        <v>0.20011569487026201</v>
      </c>
      <c r="AO11" s="14">
        <v>0.17584816251365701</v>
      </c>
      <c r="AP11" s="14">
        <v>0.14571047139243701</v>
      </c>
      <c r="AQ11" s="14">
        <v>0.203343921340842</v>
      </c>
      <c r="AR11" s="14"/>
      <c r="AS11" s="14">
        <v>0.18238773110138801</v>
      </c>
      <c r="AT11" s="14">
        <v>0.168861935538064</v>
      </c>
      <c r="AU11" s="14">
        <v>0.17185763055192499</v>
      </c>
      <c r="AV11" s="14">
        <v>0.20297761595289801</v>
      </c>
      <c r="AW11" s="14">
        <v>0.17637316342067899</v>
      </c>
      <c r="AX11" s="14"/>
      <c r="AY11" s="14">
        <v>0.13532319847058</v>
      </c>
      <c r="AZ11" s="14">
        <v>0.16320354140500101</v>
      </c>
      <c r="BA11" s="14">
        <v>0.27215409034070098</v>
      </c>
      <c r="BB11" s="14">
        <v>0.180643815712065</v>
      </c>
      <c r="BC11" s="14">
        <v>0.16794156671148799</v>
      </c>
      <c r="BD11" s="14"/>
      <c r="BE11" s="14">
        <v>0.15897795408901599</v>
      </c>
      <c r="BF11" s="14">
        <v>0.160752176630821</v>
      </c>
      <c r="BG11" s="14">
        <v>0.184530699687455</v>
      </c>
      <c r="BH11" s="14">
        <v>0.19322243761281299</v>
      </c>
      <c r="BI11" s="14">
        <v>0.214184363998592</v>
      </c>
      <c r="BJ11" s="14"/>
      <c r="BK11" s="14">
        <v>0.16367194573843999</v>
      </c>
      <c r="BL11" s="14">
        <v>0.20356450528731199</v>
      </c>
      <c r="BM11" s="14">
        <v>0.19298916375228001</v>
      </c>
      <c r="BN11" s="14">
        <v>0.155484850714663</v>
      </c>
      <c r="BO11" s="14">
        <v>0.16852582322524101</v>
      </c>
      <c r="BP11" s="14"/>
      <c r="BQ11" s="14">
        <v>0.183316324217284</v>
      </c>
      <c r="BR11" s="14">
        <v>0.17382632034911899</v>
      </c>
      <c r="BS11" s="14"/>
      <c r="BT11" s="14">
        <v>0.15706433091904001</v>
      </c>
      <c r="BU11" s="14">
        <v>0.18262779430232301</v>
      </c>
      <c r="BV11" s="14"/>
      <c r="BW11" s="14">
        <v>0.155848111011651</v>
      </c>
      <c r="BX11" s="14">
        <v>0.18388388665431801</v>
      </c>
      <c r="BY11" s="14"/>
      <c r="BZ11" s="14">
        <v>0.17248261605842399</v>
      </c>
      <c r="CA11" s="14">
        <v>0.171623186111724</v>
      </c>
      <c r="CB11" s="14">
        <v>0.25778867535327998</v>
      </c>
    </row>
    <row r="12" spans="2:80" x14ac:dyDescent="0.35">
      <c r="B12" s="15" t="s">
        <v>116</v>
      </c>
      <c r="C12" s="14">
        <v>0.20424992304634201</v>
      </c>
      <c r="D12" s="14">
        <v>0.21087035529584899</v>
      </c>
      <c r="E12" s="14">
        <v>0.19859956909316501</v>
      </c>
      <c r="F12" s="14"/>
      <c r="G12" s="14">
        <v>0.14430859803205601</v>
      </c>
      <c r="H12" s="14">
        <v>0.17699168078956301</v>
      </c>
      <c r="I12" s="14">
        <v>0.19955320194741999</v>
      </c>
      <c r="J12" s="14">
        <v>0.21237725638521299</v>
      </c>
      <c r="K12" s="14">
        <v>0.25663481525510601</v>
      </c>
      <c r="L12" s="14">
        <v>0.228306607875739</v>
      </c>
      <c r="M12" s="14"/>
      <c r="N12" s="14">
        <v>0.21429753609108601</v>
      </c>
      <c r="O12" s="14">
        <v>0.21814823300568401</v>
      </c>
      <c r="P12" s="14">
        <v>0.21117009270466</v>
      </c>
      <c r="Q12" s="14">
        <v>0.17117380006597899</v>
      </c>
      <c r="R12" s="14"/>
      <c r="S12" s="14">
        <v>0.18991386974694199</v>
      </c>
      <c r="T12" s="14">
        <v>0.19042791733686301</v>
      </c>
      <c r="U12" s="14">
        <v>0.14209573779971801</v>
      </c>
      <c r="V12" s="14">
        <v>0.204741238125491</v>
      </c>
      <c r="W12" s="14">
        <v>0.21204330828009799</v>
      </c>
      <c r="X12" s="14">
        <v>0.20603185014353201</v>
      </c>
      <c r="Y12" s="14">
        <v>0.23941600343951799</v>
      </c>
      <c r="Z12" s="14">
        <v>0.21166786630562201</v>
      </c>
      <c r="AA12" s="14">
        <v>0.23347003803123201</v>
      </c>
      <c r="AB12" s="14">
        <v>0.215244319456914</v>
      </c>
      <c r="AC12" s="14">
        <v>0.23006106314570199</v>
      </c>
      <c r="AD12" s="14">
        <v>0.18509062122167</v>
      </c>
      <c r="AE12" s="14"/>
      <c r="AF12" s="14">
        <v>0.18227711306432201</v>
      </c>
      <c r="AG12" s="14">
        <v>0.229607793052127</v>
      </c>
      <c r="AH12" s="14">
        <v>0.23097307288636601</v>
      </c>
      <c r="AI12" s="14">
        <v>0.19566302743953101</v>
      </c>
      <c r="AJ12" s="14">
        <v>0.18391984427253899</v>
      </c>
      <c r="AK12" s="14"/>
      <c r="AL12" s="14">
        <v>0.208906479150372</v>
      </c>
      <c r="AM12" s="14">
        <v>0.19071108809961401</v>
      </c>
      <c r="AN12" s="14">
        <v>0.26570618576416299</v>
      </c>
      <c r="AO12" s="14">
        <v>0.19747925531406099</v>
      </c>
      <c r="AP12" s="14">
        <v>0.18347292788040301</v>
      </c>
      <c r="AQ12" s="14">
        <v>0.194110255126658</v>
      </c>
      <c r="AR12" s="14"/>
      <c r="AS12" s="14">
        <v>0.187369285844637</v>
      </c>
      <c r="AT12" s="14">
        <v>0.21347349151487699</v>
      </c>
      <c r="AU12" s="14">
        <v>0.20166586808815201</v>
      </c>
      <c r="AV12" s="14">
        <v>0.227555156338654</v>
      </c>
      <c r="AW12" s="14">
        <v>0.233321157767993</v>
      </c>
      <c r="AX12" s="14"/>
      <c r="AY12" s="14">
        <v>0.22823655948676599</v>
      </c>
      <c r="AZ12" s="14">
        <v>0.219735940913761</v>
      </c>
      <c r="BA12" s="14">
        <v>0.19775220964760001</v>
      </c>
      <c r="BB12" s="14">
        <v>0.207585793192513</v>
      </c>
      <c r="BC12" s="14">
        <v>0.14694206730939699</v>
      </c>
      <c r="BD12" s="14"/>
      <c r="BE12" s="14">
        <v>0.18176750566899899</v>
      </c>
      <c r="BF12" s="14">
        <v>0.224610145843405</v>
      </c>
      <c r="BG12" s="14">
        <v>0.204683625537634</v>
      </c>
      <c r="BH12" s="14">
        <v>0.18787381582351001</v>
      </c>
      <c r="BI12" s="14">
        <v>0.117358740467166</v>
      </c>
      <c r="BJ12" s="14"/>
      <c r="BK12" s="14">
        <v>0.191589792374774</v>
      </c>
      <c r="BL12" s="14">
        <v>0.22103188258932599</v>
      </c>
      <c r="BM12" s="14">
        <v>0.21542074934598901</v>
      </c>
      <c r="BN12" s="14">
        <v>0.21189261063930701</v>
      </c>
      <c r="BO12" s="14">
        <v>0.18460109527252899</v>
      </c>
      <c r="BP12" s="14"/>
      <c r="BQ12" s="14">
        <v>0.19990133416222799</v>
      </c>
      <c r="BR12" s="14">
        <v>0.206063589874936</v>
      </c>
      <c r="BS12" s="14"/>
      <c r="BT12" s="14">
        <v>0.18173702579655501</v>
      </c>
      <c r="BU12" s="14">
        <v>0.21116711672871599</v>
      </c>
      <c r="BV12" s="14"/>
      <c r="BW12" s="14">
        <v>0.194190130703288</v>
      </c>
      <c r="BX12" s="14">
        <v>0.20776820021921899</v>
      </c>
      <c r="BY12" s="14"/>
      <c r="BZ12" s="14">
        <v>0.20292644293818399</v>
      </c>
      <c r="CA12" s="14">
        <v>0.20210393357584699</v>
      </c>
      <c r="CB12" s="14">
        <v>0.23346912841325801</v>
      </c>
    </row>
    <row r="13" spans="2:80" x14ac:dyDescent="0.35">
      <c r="B13" s="15" t="s">
        <v>117</v>
      </c>
      <c r="C13" s="14">
        <v>0.27366194309112002</v>
      </c>
      <c r="D13" s="14">
        <v>0.27977794058677502</v>
      </c>
      <c r="E13" s="14">
        <v>0.26877556266736902</v>
      </c>
      <c r="F13" s="14"/>
      <c r="G13" s="14">
        <v>0.151972350219614</v>
      </c>
      <c r="H13" s="14">
        <v>0.144677472665559</v>
      </c>
      <c r="I13" s="14">
        <v>0.20643086928912299</v>
      </c>
      <c r="J13" s="14">
        <v>0.25132238055646899</v>
      </c>
      <c r="K13" s="14">
        <v>0.333128756344162</v>
      </c>
      <c r="L13" s="14">
        <v>0.492384871470813</v>
      </c>
      <c r="M13" s="14"/>
      <c r="N13" s="14">
        <v>0.25338958390511401</v>
      </c>
      <c r="O13" s="14">
        <v>0.298214783172496</v>
      </c>
      <c r="P13" s="14">
        <v>0.24195304573166701</v>
      </c>
      <c r="Q13" s="14">
        <v>0.29832908563319699</v>
      </c>
      <c r="R13" s="14"/>
      <c r="S13" s="14">
        <v>0.16967735722208599</v>
      </c>
      <c r="T13" s="14">
        <v>0.30794029348464702</v>
      </c>
      <c r="U13" s="14">
        <v>0.33558835318243102</v>
      </c>
      <c r="V13" s="14">
        <v>0.29598272616413002</v>
      </c>
      <c r="W13" s="14">
        <v>0.25785308230804899</v>
      </c>
      <c r="X13" s="14">
        <v>0.21162512609002701</v>
      </c>
      <c r="Y13" s="14">
        <v>0.31918286172850202</v>
      </c>
      <c r="Z13" s="14">
        <v>0.32479505227503802</v>
      </c>
      <c r="AA13" s="14">
        <v>0.26849519810365002</v>
      </c>
      <c r="AB13" s="14">
        <v>0.28113400525431997</v>
      </c>
      <c r="AC13" s="14">
        <v>0.32336934614366297</v>
      </c>
      <c r="AD13" s="14">
        <v>0.326073000918019</v>
      </c>
      <c r="AE13" s="14"/>
      <c r="AF13" s="14">
        <v>0.37710509737360698</v>
      </c>
      <c r="AG13" s="14">
        <v>0.25815147812783001</v>
      </c>
      <c r="AH13" s="14">
        <v>0.27193548786639599</v>
      </c>
      <c r="AI13" s="14">
        <v>0.30264589119123603</v>
      </c>
      <c r="AJ13" s="14">
        <v>0.20763458158171699</v>
      </c>
      <c r="AK13" s="14"/>
      <c r="AL13" s="14">
        <v>0.237298714604672</v>
      </c>
      <c r="AM13" s="14">
        <v>0.324441390503794</v>
      </c>
      <c r="AN13" s="14">
        <v>0.25036188002638399</v>
      </c>
      <c r="AO13" s="14">
        <v>0.29335298071910398</v>
      </c>
      <c r="AP13" s="14">
        <v>0.20788316541861299</v>
      </c>
      <c r="AQ13" s="14">
        <v>0.314278163127513</v>
      </c>
      <c r="AR13" s="14"/>
      <c r="AS13" s="14">
        <v>0.33871813747021601</v>
      </c>
      <c r="AT13" s="14">
        <v>0.24410213193977201</v>
      </c>
      <c r="AU13" s="14">
        <v>0.25376863006223199</v>
      </c>
      <c r="AV13" s="14">
        <v>0.20483747990350601</v>
      </c>
      <c r="AW13" s="14">
        <v>0.22045767119853801</v>
      </c>
      <c r="AX13" s="14"/>
      <c r="AY13" s="14">
        <v>0.405496382173683</v>
      </c>
      <c r="AZ13" s="14">
        <v>0.22609338501435799</v>
      </c>
      <c r="BA13" s="14">
        <v>0.214301447293372</v>
      </c>
      <c r="BB13" s="14">
        <v>0.21277865774396801</v>
      </c>
      <c r="BC13" s="14">
        <v>0.27790271002414002</v>
      </c>
      <c r="BD13" s="14"/>
      <c r="BE13" s="14">
        <v>0.293078741382022</v>
      </c>
      <c r="BF13" s="14">
        <v>0.299387798790825</v>
      </c>
      <c r="BG13" s="14">
        <v>0.26236688649957601</v>
      </c>
      <c r="BH13" s="14">
        <v>0.24682770868597501</v>
      </c>
      <c r="BI13" s="14">
        <v>0.21315555217110599</v>
      </c>
      <c r="BJ13" s="14"/>
      <c r="BK13" s="14">
        <v>0.226711434393466</v>
      </c>
      <c r="BL13" s="14">
        <v>0.24843625794332</v>
      </c>
      <c r="BM13" s="14">
        <v>0.30021425108818001</v>
      </c>
      <c r="BN13" s="14">
        <v>0.30070646445386701</v>
      </c>
      <c r="BO13" s="14">
        <v>0.28131181493909502</v>
      </c>
      <c r="BP13" s="14"/>
      <c r="BQ13" s="14">
        <v>0.272317828453427</v>
      </c>
      <c r="BR13" s="14">
        <v>0.27422253324971502</v>
      </c>
      <c r="BS13" s="14"/>
      <c r="BT13" s="14">
        <v>0.21466685291034801</v>
      </c>
      <c r="BU13" s="14">
        <v>0.29178846232859201</v>
      </c>
      <c r="BV13" s="14"/>
      <c r="BW13" s="14">
        <v>0.25292384779252303</v>
      </c>
      <c r="BX13" s="14">
        <v>0.28091481321108602</v>
      </c>
      <c r="BY13" s="14"/>
      <c r="BZ13" s="14">
        <v>0.29363870091315297</v>
      </c>
      <c r="CA13" s="14">
        <v>0.23836887498082099</v>
      </c>
      <c r="CB13" s="14">
        <v>0.234464038987824</v>
      </c>
    </row>
    <row r="14" spans="2:80" x14ac:dyDescent="0.35">
      <c r="B14" s="15" t="s">
        <v>118</v>
      </c>
      <c r="C14" s="20">
        <v>1.3446009905792099E-2</v>
      </c>
      <c r="D14" s="20">
        <v>1.1309805559067999E-2</v>
      </c>
      <c r="E14" s="20">
        <v>1.4914106771533301E-2</v>
      </c>
      <c r="F14" s="20"/>
      <c r="G14" s="20">
        <v>2.2150989087110998E-2</v>
      </c>
      <c r="H14" s="20">
        <v>1.7684157525270999E-2</v>
      </c>
      <c r="I14" s="20">
        <v>1.6916308350730699E-2</v>
      </c>
      <c r="J14" s="20">
        <v>9.7266176933854202E-3</v>
      </c>
      <c r="K14" s="20">
        <v>1.28314865717586E-2</v>
      </c>
      <c r="L14" s="20">
        <v>4.8292187517995199E-3</v>
      </c>
      <c r="M14" s="20"/>
      <c r="N14" s="20">
        <v>4.5684855698103696E-3</v>
      </c>
      <c r="O14" s="20">
        <v>9.5642023974923298E-3</v>
      </c>
      <c r="P14" s="20">
        <v>1.54029201817269E-2</v>
      </c>
      <c r="Q14" s="20">
        <v>2.4375783855249199E-2</v>
      </c>
      <c r="R14" s="20"/>
      <c r="S14" s="20">
        <v>1.2832528872292401E-2</v>
      </c>
      <c r="T14" s="20">
        <v>1.6311684963729801E-2</v>
      </c>
      <c r="U14" s="20">
        <v>2.5983268130920299E-2</v>
      </c>
      <c r="V14" s="20">
        <v>1.15353176934493E-2</v>
      </c>
      <c r="W14" s="20">
        <v>2.3055648178912799E-2</v>
      </c>
      <c r="X14" s="20">
        <v>7.1481958434440503E-3</v>
      </c>
      <c r="Y14" s="20">
        <v>1.15330089597977E-2</v>
      </c>
      <c r="Z14" s="20">
        <v>7.2055799061166801E-3</v>
      </c>
      <c r="AA14" s="20">
        <v>9.0724364457415198E-3</v>
      </c>
      <c r="AB14" s="20">
        <v>7.1772650538923502E-3</v>
      </c>
      <c r="AC14" s="20">
        <v>1.21695483038219E-2</v>
      </c>
      <c r="AD14" s="20">
        <v>2.2979891846028298E-2</v>
      </c>
      <c r="AE14" s="20"/>
      <c r="AF14" s="20">
        <v>7.64702339862361E-3</v>
      </c>
      <c r="AG14" s="20">
        <v>3.1282281603599899E-3</v>
      </c>
      <c r="AH14" s="20">
        <v>5.5067563796401004E-3</v>
      </c>
      <c r="AI14" s="20">
        <v>7.8132314790412202E-3</v>
      </c>
      <c r="AJ14" s="20">
        <v>1.6612661648383601E-2</v>
      </c>
      <c r="AK14" s="20"/>
      <c r="AL14" s="20">
        <v>5.3235669519247604E-3</v>
      </c>
      <c r="AM14" s="20">
        <v>9.2355693418032792E-3</v>
      </c>
      <c r="AN14" s="20">
        <v>9.4466611901769994E-3</v>
      </c>
      <c r="AO14" s="20">
        <v>7.0949759642253002E-3</v>
      </c>
      <c r="AP14" s="20">
        <v>1.4863409836250899E-2</v>
      </c>
      <c r="AQ14" s="20">
        <v>2.69820327161279E-2</v>
      </c>
      <c r="AR14" s="20"/>
      <c r="AS14" s="20">
        <v>1.6548474800053298E-2</v>
      </c>
      <c r="AT14" s="20">
        <v>1.6571218403974599E-2</v>
      </c>
      <c r="AU14" s="20">
        <v>8.0042312926284793E-3</v>
      </c>
      <c r="AV14" s="20">
        <v>1.03957551127274E-2</v>
      </c>
      <c r="AW14" s="20">
        <v>0</v>
      </c>
      <c r="AX14" s="20"/>
      <c r="AY14" s="20">
        <v>7.0357282169275798E-3</v>
      </c>
      <c r="AZ14" s="20">
        <v>3.79093215518061E-3</v>
      </c>
      <c r="BA14" s="20">
        <v>1.5991328678249799E-2</v>
      </c>
      <c r="BB14" s="20">
        <v>6.0862486773694503E-3</v>
      </c>
      <c r="BC14" s="20">
        <v>3.1079375723454299E-2</v>
      </c>
      <c r="BD14" s="20"/>
      <c r="BE14" s="20">
        <v>9.3509080031949701E-3</v>
      </c>
      <c r="BF14" s="20">
        <v>9.6832388351020694E-3</v>
      </c>
      <c r="BG14" s="20">
        <v>1.30107577538718E-2</v>
      </c>
      <c r="BH14" s="20">
        <v>1.2831088552965501E-2</v>
      </c>
      <c r="BI14" s="20">
        <v>5.6949317504533699E-2</v>
      </c>
      <c r="BJ14" s="20"/>
      <c r="BK14" s="20">
        <v>7.3511026871761901E-3</v>
      </c>
      <c r="BL14" s="20">
        <v>2.0860949435898401E-2</v>
      </c>
      <c r="BM14" s="20">
        <v>1.9032749248211901E-2</v>
      </c>
      <c r="BN14" s="20">
        <v>6.5475398776583902E-3</v>
      </c>
      <c r="BO14" s="20">
        <v>1.33266908540332E-2</v>
      </c>
      <c r="BP14" s="20"/>
      <c r="BQ14" s="20">
        <v>7.8158915335799998E-3</v>
      </c>
      <c r="BR14" s="20">
        <v>1.5794164492223602E-2</v>
      </c>
      <c r="BS14" s="20"/>
      <c r="BT14" s="20">
        <v>1.2414619647362801E-2</v>
      </c>
      <c r="BU14" s="20">
        <v>1.37629094190139E-2</v>
      </c>
      <c r="BV14" s="20"/>
      <c r="BW14" s="20">
        <v>4.92295856423524E-3</v>
      </c>
      <c r="BX14" s="20">
        <v>1.64268325665065E-2</v>
      </c>
      <c r="BY14" s="20"/>
      <c r="BZ14" s="20">
        <v>1.2997867065782501E-2</v>
      </c>
      <c r="CA14" s="20">
        <v>1.3644991714923799E-2</v>
      </c>
      <c r="CB14" s="20">
        <v>1.7844487562116301E-2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137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9.1355360265293797E-2</v>
      </c>
      <c r="D9" s="14">
        <v>9.0934919961372193E-2</v>
      </c>
      <c r="E9" s="14">
        <v>9.1480714637821106E-2</v>
      </c>
      <c r="F9" s="14"/>
      <c r="G9" s="14">
        <v>0.143756904437356</v>
      </c>
      <c r="H9" s="14">
        <v>0.14763515035356001</v>
      </c>
      <c r="I9" s="14">
        <v>9.0029014510853794E-2</v>
      </c>
      <c r="J9" s="14">
        <v>7.8275135361770595E-2</v>
      </c>
      <c r="K9" s="14">
        <v>3.8592539445089502E-2</v>
      </c>
      <c r="L9" s="14">
        <v>5.7782533150478398E-2</v>
      </c>
      <c r="M9" s="14"/>
      <c r="N9" s="14">
        <v>0.11794785030377</v>
      </c>
      <c r="O9" s="14">
        <v>7.6696131977511003E-2</v>
      </c>
      <c r="P9" s="14">
        <v>9.76885340991408E-2</v>
      </c>
      <c r="Q9" s="14">
        <v>7.2048713448940302E-2</v>
      </c>
      <c r="R9" s="14"/>
      <c r="S9" s="14">
        <v>0.15041149694956699</v>
      </c>
      <c r="T9" s="14">
        <v>7.9374271439190403E-2</v>
      </c>
      <c r="U9" s="14">
        <v>0.10868574993570899</v>
      </c>
      <c r="V9" s="14">
        <v>6.1124593381752801E-2</v>
      </c>
      <c r="W9" s="14">
        <v>0.109453402894443</v>
      </c>
      <c r="X9" s="14">
        <v>0.10168692612878</v>
      </c>
      <c r="Y9" s="14">
        <v>6.0404828607993399E-2</v>
      </c>
      <c r="Z9" s="14">
        <v>5.1374384737475902E-2</v>
      </c>
      <c r="AA9" s="14">
        <v>9.2018370207343894E-2</v>
      </c>
      <c r="AB9" s="14">
        <v>6.5753130388032197E-2</v>
      </c>
      <c r="AC9" s="14">
        <v>7.6980593467735295E-2</v>
      </c>
      <c r="AD9" s="14">
        <v>7.2561071918617298E-2</v>
      </c>
      <c r="AE9" s="14"/>
      <c r="AF9" s="14">
        <v>9.2448581873613503E-2</v>
      </c>
      <c r="AG9" s="14">
        <v>0.100290256045765</v>
      </c>
      <c r="AH9" s="14">
        <v>9.0030333140848906E-2</v>
      </c>
      <c r="AI9" s="14">
        <v>0.10687693158349</v>
      </c>
      <c r="AJ9" s="14">
        <v>0.11522569898475001</v>
      </c>
      <c r="AK9" s="14"/>
      <c r="AL9" s="14">
        <v>9.6623992340701098E-2</v>
      </c>
      <c r="AM9" s="14">
        <v>9.8705764040890195E-2</v>
      </c>
      <c r="AN9" s="14">
        <v>9.31183701931661E-2</v>
      </c>
      <c r="AO9" s="14">
        <v>9.4379729169592197E-2</v>
      </c>
      <c r="AP9" s="14">
        <v>0.10738746130193701</v>
      </c>
      <c r="AQ9" s="14">
        <v>5.1109854233997998E-2</v>
      </c>
      <c r="AR9" s="14"/>
      <c r="AS9" s="14">
        <v>7.0065062699362204E-2</v>
      </c>
      <c r="AT9" s="14">
        <v>7.1113376793025096E-2</v>
      </c>
      <c r="AU9" s="14">
        <v>9.5155768747325398E-2</v>
      </c>
      <c r="AV9" s="14">
        <v>0.14401761088033799</v>
      </c>
      <c r="AW9" s="14">
        <v>0.30102212017116398</v>
      </c>
      <c r="AX9" s="14"/>
      <c r="AY9" s="14">
        <v>0.10759551338423901</v>
      </c>
      <c r="AZ9" s="14">
        <v>8.77616852979239E-2</v>
      </c>
      <c r="BA9" s="14">
        <v>7.3571891250266905E-2</v>
      </c>
      <c r="BB9" s="14">
        <v>8.1006328669971706E-2</v>
      </c>
      <c r="BC9" s="14">
        <v>9.8545659196294905E-2</v>
      </c>
      <c r="BD9" s="14"/>
      <c r="BE9" s="14">
        <v>0.20773376680627001</v>
      </c>
      <c r="BF9" s="14">
        <v>9.1085190929326404E-2</v>
      </c>
      <c r="BG9" s="14">
        <v>6.9941864835671497E-2</v>
      </c>
      <c r="BH9" s="14">
        <v>8.0151324544089395E-2</v>
      </c>
      <c r="BI9" s="14">
        <v>0.14053246896874899</v>
      </c>
      <c r="BJ9" s="14"/>
      <c r="BK9" s="14">
        <v>0.15377477656524399</v>
      </c>
      <c r="BL9" s="14">
        <v>7.5875278420340198E-2</v>
      </c>
      <c r="BM9" s="14">
        <v>5.6626919751896702E-2</v>
      </c>
      <c r="BN9" s="14">
        <v>8.0380782288107105E-2</v>
      </c>
      <c r="BO9" s="14">
        <v>9.7968386379807995E-2</v>
      </c>
      <c r="BP9" s="14"/>
      <c r="BQ9" s="14">
        <v>0.118295052431307</v>
      </c>
      <c r="BR9" s="14">
        <v>8.0119617509174595E-2</v>
      </c>
      <c r="BS9" s="14"/>
      <c r="BT9" s="14">
        <v>0.12952335481954</v>
      </c>
      <c r="BU9" s="14">
        <v>7.9628064223821501E-2</v>
      </c>
      <c r="BV9" s="14"/>
      <c r="BW9" s="14">
        <v>0.124336467109363</v>
      </c>
      <c r="BX9" s="14">
        <v>7.9820661397894704E-2</v>
      </c>
      <c r="BY9" s="14"/>
      <c r="BZ9" s="14">
        <v>7.8743220184349705E-2</v>
      </c>
      <c r="CA9" s="14">
        <v>0.125612220010097</v>
      </c>
      <c r="CB9" s="14">
        <v>4.5008442756808799E-2</v>
      </c>
    </row>
    <row r="10" spans="2:80" x14ac:dyDescent="0.35">
      <c r="B10" s="15" t="s">
        <v>114</v>
      </c>
      <c r="C10" s="14">
        <v>0.200753894823791</v>
      </c>
      <c r="D10" s="14">
        <v>0.21612710802503099</v>
      </c>
      <c r="E10" s="14">
        <v>0.18579779113581199</v>
      </c>
      <c r="F10" s="14"/>
      <c r="G10" s="14">
        <v>0.26693256484431899</v>
      </c>
      <c r="H10" s="14">
        <v>0.26705562044676001</v>
      </c>
      <c r="I10" s="14">
        <v>0.25030951649970201</v>
      </c>
      <c r="J10" s="14">
        <v>0.170479986417226</v>
      </c>
      <c r="K10" s="14">
        <v>0.155920430046639</v>
      </c>
      <c r="L10" s="14">
        <v>0.117160675190391</v>
      </c>
      <c r="M10" s="14"/>
      <c r="N10" s="14">
        <v>0.22571593225060799</v>
      </c>
      <c r="O10" s="14">
        <v>0.20373688626799</v>
      </c>
      <c r="P10" s="14">
        <v>0.203583083394759</v>
      </c>
      <c r="Q10" s="14">
        <v>0.170579235985271</v>
      </c>
      <c r="R10" s="14"/>
      <c r="S10" s="14">
        <v>0.26457417314908699</v>
      </c>
      <c r="T10" s="14">
        <v>0.17997264387345999</v>
      </c>
      <c r="U10" s="14">
        <v>0.17189824398408499</v>
      </c>
      <c r="V10" s="14">
        <v>0.15791961287456899</v>
      </c>
      <c r="W10" s="14">
        <v>0.20130377326259999</v>
      </c>
      <c r="X10" s="14">
        <v>0.232308460333222</v>
      </c>
      <c r="Y10" s="14">
        <v>0.129849824633718</v>
      </c>
      <c r="Z10" s="14">
        <v>0.175829452133689</v>
      </c>
      <c r="AA10" s="14">
        <v>0.240138584646133</v>
      </c>
      <c r="AB10" s="14">
        <v>0.21649930232189801</v>
      </c>
      <c r="AC10" s="14">
        <v>0.178460403556891</v>
      </c>
      <c r="AD10" s="14">
        <v>0.16979655919211001</v>
      </c>
      <c r="AE10" s="14"/>
      <c r="AF10" s="14">
        <v>0.16379048061680501</v>
      </c>
      <c r="AG10" s="14">
        <v>0.23625774838604099</v>
      </c>
      <c r="AH10" s="14">
        <v>0.20158060772525199</v>
      </c>
      <c r="AI10" s="14">
        <v>0.15815699000719699</v>
      </c>
      <c r="AJ10" s="14">
        <v>0.27196811348549099</v>
      </c>
      <c r="AK10" s="14"/>
      <c r="AL10" s="14">
        <v>0.242477625500885</v>
      </c>
      <c r="AM10" s="14">
        <v>0.19315515150384499</v>
      </c>
      <c r="AN10" s="14">
        <v>0.246318690729491</v>
      </c>
      <c r="AO10" s="14">
        <v>0.16418224502875001</v>
      </c>
      <c r="AP10" s="14">
        <v>0.28526346277222098</v>
      </c>
      <c r="AQ10" s="14">
        <v>0.11461585757222501</v>
      </c>
      <c r="AR10" s="14"/>
      <c r="AS10" s="14">
        <v>0.150404375615486</v>
      </c>
      <c r="AT10" s="14">
        <v>0.203634837047764</v>
      </c>
      <c r="AU10" s="14">
        <v>0.24475404470537401</v>
      </c>
      <c r="AV10" s="14">
        <v>0.25357121331767901</v>
      </c>
      <c r="AW10" s="14">
        <v>0.24989114438062801</v>
      </c>
      <c r="AX10" s="14"/>
      <c r="AY10" s="14">
        <v>0.14103257253123999</v>
      </c>
      <c r="AZ10" s="14">
        <v>0.26294429899809202</v>
      </c>
      <c r="BA10" s="14">
        <v>0.182499304796398</v>
      </c>
      <c r="BB10" s="14">
        <v>0.21695309518244099</v>
      </c>
      <c r="BC10" s="14">
        <v>0.19344837973756199</v>
      </c>
      <c r="BD10" s="14"/>
      <c r="BE10" s="14">
        <v>0.20556271239639501</v>
      </c>
      <c r="BF10" s="14">
        <v>0.20593065019148199</v>
      </c>
      <c r="BG10" s="14">
        <v>0.18926000413914201</v>
      </c>
      <c r="BH10" s="14">
        <v>0.21568151696593399</v>
      </c>
      <c r="BI10" s="14">
        <v>0.19019890068138001</v>
      </c>
      <c r="BJ10" s="14"/>
      <c r="BK10" s="14">
        <v>0.27914164702987199</v>
      </c>
      <c r="BL10" s="14">
        <v>0.18218836138889599</v>
      </c>
      <c r="BM10" s="14">
        <v>0.206805308150036</v>
      </c>
      <c r="BN10" s="14">
        <v>0.181369236276269</v>
      </c>
      <c r="BO10" s="14">
        <v>0.16676318564525699</v>
      </c>
      <c r="BP10" s="14"/>
      <c r="BQ10" s="14">
        <v>0.192680988356945</v>
      </c>
      <c r="BR10" s="14">
        <v>0.20412086352546499</v>
      </c>
      <c r="BS10" s="14"/>
      <c r="BT10" s="14">
        <v>0.27703482848665201</v>
      </c>
      <c r="BU10" s="14">
        <v>0.17731621878574699</v>
      </c>
      <c r="BV10" s="14"/>
      <c r="BW10" s="14">
        <v>0.249984623497784</v>
      </c>
      <c r="BX10" s="14">
        <v>0.18353610910902099</v>
      </c>
      <c r="BY10" s="14"/>
      <c r="BZ10" s="14">
        <v>0.18466640120055799</v>
      </c>
      <c r="CA10" s="14">
        <v>0.245517202900879</v>
      </c>
      <c r="CB10" s="14">
        <v>0.13530253429778699</v>
      </c>
    </row>
    <row r="11" spans="2:80" x14ac:dyDescent="0.35">
      <c r="B11" s="15" t="s">
        <v>115</v>
      </c>
      <c r="C11" s="14">
        <v>0.27131330873607101</v>
      </c>
      <c r="D11" s="14">
        <v>0.27567880174110798</v>
      </c>
      <c r="E11" s="14">
        <v>0.266893559014941</v>
      </c>
      <c r="F11" s="14"/>
      <c r="G11" s="14">
        <v>0.238701074891493</v>
      </c>
      <c r="H11" s="14">
        <v>0.21961445373302399</v>
      </c>
      <c r="I11" s="14">
        <v>0.25149480219382098</v>
      </c>
      <c r="J11" s="14">
        <v>0.29008577814572101</v>
      </c>
      <c r="K11" s="14">
        <v>0.29330164156868099</v>
      </c>
      <c r="L11" s="14">
        <v>0.32123468229253199</v>
      </c>
      <c r="M11" s="14"/>
      <c r="N11" s="14">
        <v>0.23817035460923</v>
      </c>
      <c r="O11" s="14">
        <v>0.27625584111887902</v>
      </c>
      <c r="P11" s="14">
        <v>0.26425674758415202</v>
      </c>
      <c r="Q11" s="14">
        <v>0.31144179951538298</v>
      </c>
      <c r="R11" s="14"/>
      <c r="S11" s="14">
        <v>0.27062977300107599</v>
      </c>
      <c r="T11" s="14">
        <v>0.25421106158301898</v>
      </c>
      <c r="U11" s="14">
        <v>0.27717419688491102</v>
      </c>
      <c r="V11" s="14">
        <v>0.264959221518975</v>
      </c>
      <c r="W11" s="14">
        <v>0.28040170474346399</v>
      </c>
      <c r="X11" s="14">
        <v>0.308087711784861</v>
      </c>
      <c r="Y11" s="14">
        <v>0.30655661605413298</v>
      </c>
      <c r="Z11" s="14">
        <v>0.36241984906542102</v>
      </c>
      <c r="AA11" s="14">
        <v>0.22708504829635801</v>
      </c>
      <c r="AB11" s="14">
        <v>0.26678549707118498</v>
      </c>
      <c r="AC11" s="14">
        <v>0.27277915343016002</v>
      </c>
      <c r="AD11" s="14">
        <v>0.178755113393015</v>
      </c>
      <c r="AE11" s="14"/>
      <c r="AF11" s="14">
        <v>0.26026816629733801</v>
      </c>
      <c r="AG11" s="14">
        <v>0.25925873911200797</v>
      </c>
      <c r="AH11" s="14">
        <v>0.27070576414704001</v>
      </c>
      <c r="AI11" s="14">
        <v>0.30798191294876698</v>
      </c>
      <c r="AJ11" s="14">
        <v>0.19879041625150601</v>
      </c>
      <c r="AK11" s="14"/>
      <c r="AL11" s="14">
        <v>0.29468874944123202</v>
      </c>
      <c r="AM11" s="14">
        <v>0.28043495800010698</v>
      </c>
      <c r="AN11" s="14">
        <v>0.225477258121762</v>
      </c>
      <c r="AO11" s="14">
        <v>0.305917965672451</v>
      </c>
      <c r="AP11" s="14">
        <v>0.19411147991883401</v>
      </c>
      <c r="AQ11" s="14">
        <v>0.28216371489266201</v>
      </c>
      <c r="AR11" s="14"/>
      <c r="AS11" s="14">
        <v>0.26572806290192302</v>
      </c>
      <c r="AT11" s="14">
        <v>0.27252498762754701</v>
      </c>
      <c r="AU11" s="14">
        <v>0.24939170203248601</v>
      </c>
      <c r="AV11" s="14">
        <v>0.24341267689094101</v>
      </c>
      <c r="AW11" s="14">
        <v>0.25791036774818898</v>
      </c>
      <c r="AX11" s="14"/>
      <c r="AY11" s="14">
        <v>0.23439097261692499</v>
      </c>
      <c r="AZ11" s="14">
        <v>0.22961739155656299</v>
      </c>
      <c r="BA11" s="14">
        <v>0.37697446142778401</v>
      </c>
      <c r="BB11" s="14">
        <v>0.30238950631060502</v>
      </c>
      <c r="BC11" s="14">
        <v>0.27209058883216303</v>
      </c>
      <c r="BD11" s="14"/>
      <c r="BE11" s="14">
        <v>0.19647343753826901</v>
      </c>
      <c r="BF11" s="14">
        <v>0.25361911576396901</v>
      </c>
      <c r="BG11" s="14">
        <v>0.29169955525139701</v>
      </c>
      <c r="BH11" s="14">
        <v>0.30495782045501302</v>
      </c>
      <c r="BI11" s="14">
        <v>0.24496106105168</v>
      </c>
      <c r="BJ11" s="14"/>
      <c r="BK11" s="14">
        <v>0.20381444843964</v>
      </c>
      <c r="BL11" s="14">
        <v>0.27242050459727501</v>
      </c>
      <c r="BM11" s="14">
        <v>0.31102935995540698</v>
      </c>
      <c r="BN11" s="14">
        <v>0.28067853143145699</v>
      </c>
      <c r="BO11" s="14">
        <v>0.27502810558456697</v>
      </c>
      <c r="BP11" s="14"/>
      <c r="BQ11" s="14">
        <v>0.28110988954792498</v>
      </c>
      <c r="BR11" s="14">
        <v>0.26722744683337302</v>
      </c>
      <c r="BS11" s="14"/>
      <c r="BT11" s="14">
        <v>0.20576407988510501</v>
      </c>
      <c r="BU11" s="14">
        <v>0.291453617940238</v>
      </c>
      <c r="BV11" s="14"/>
      <c r="BW11" s="14">
        <v>0.251077490896563</v>
      </c>
      <c r="BX11" s="14">
        <v>0.27839051406510501</v>
      </c>
      <c r="BY11" s="14"/>
      <c r="BZ11" s="14">
        <v>0.289399596181241</v>
      </c>
      <c r="CA11" s="14">
        <v>0.22317580694209099</v>
      </c>
      <c r="CB11" s="14">
        <v>0.33191006324658201</v>
      </c>
    </row>
    <row r="12" spans="2:80" x14ac:dyDescent="0.35">
      <c r="B12" s="15" t="s">
        <v>116</v>
      </c>
      <c r="C12" s="14">
        <v>0.228592482121628</v>
      </c>
      <c r="D12" s="14">
        <v>0.226218047543923</v>
      </c>
      <c r="E12" s="14">
        <v>0.23180348817806501</v>
      </c>
      <c r="F12" s="14"/>
      <c r="G12" s="14">
        <v>0.216130240574338</v>
      </c>
      <c r="H12" s="14">
        <v>0.22569256906253299</v>
      </c>
      <c r="I12" s="14">
        <v>0.219953087188134</v>
      </c>
      <c r="J12" s="14">
        <v>0.225071309742778</v>
      </c>
      <c r="K12" s="14">
        <v>0.25183104599274297</v>
      </c>
      <c r="L12" s="14">
        <v>0.233509787305585</v>
      </c>
      <c r="M12" s="14"/>
      <c r="N12" s="14">
        <v>0.233027643005007</v>
      </c>
      <c r="O12" s="14">
        <v>0.24026595759177299</v>
      </c>
      <c r="P12" s="14">
        <v>0.248610549247296</v>
      </c>
      <c r="Q12" s="14">
        <v>0.19404040362803099</v>
      </c>
      <c r="R12" s="14"/>
      <c r="S12" s="14">
        <v>0.165885674691271</v>
      </c>
      <c r="T12" s="14">
        <v>0.25968507713644501</v>
      </c>
      <c r="U12" s="14">
        <v>0.205709753415768</v>
      </c>
      <c r="V12" s="14">
        <v>0.287192417259863</v>
      </c>
      <c r="W12" s="14">
        <v>0.20244668054857701</v>
      </c>
      <c r="X12" s="14">
        <v>0.20458278362493101</v>
      </c>
      <c r="Y12" s="14">
        <v>0.25752376668780003</v>
      </c>
      <c r="Z12" s="14">
        <v>0.18301043267573899</v>
      </c>
      <c r="AA12" s="14">
        <v>0.23046722783093199</v>
      </c>
      <c r="AB12" s="14">
        <v>0.247969746635857</v>
      </c>
      <c r="AC12" s="14">
        <v>0.24223288802398801</v>
      </c>
      <c r="AD12" s="14">
        <v>0.30113650714595502</v>
      </c>
      <c r="AE12" s="14"/>
      <c r="AF12" s="14">
        <v>0.239065913165909</v>
      </c>
      <c r="AG12" s="14">
        <v>0.210924472291836</v>
      </c>
      <c r="AH12" s="14">
        <v>0.262908912099242</v>
      </c>
      <c r="AI12" s="14">
        <v>0.20256753789401399</v>
      </c>
      <c r="AJ12" s="14">
        <v>0.24408175364169801</v>
      </c>
      <c r="AK12" s="14"/>
      <c r="AL12" s="14">
        <v>0.18710958476593501</v>
      </c>
      <c r="AM12" s="14">
        <v>0.220109047532807</v>
      </c>
      <c r="AN12" s="14">
        <v>0.26454524103128502</v>
      </c>
      <c r="AO12" s="14">
        <v>0.21830719761640599</v>
      </c>
      <c r="AP12" s="14">
        <v>0.266460944115891</v>
      </c>
      <c r="AQ12" s="14">
        <v>0.241829595060022</v>
      </c>
      <c r="AR12" s="14"/>
      <c r="AS12" s="14">
        <v>0.240245132760386</v>
      </c>
      <c r="AT12" s="14">
        <v>0.24808505258538499</v>
      </c>
      <c r="AU12" s="14">
        <v>0.23541050358593199</v>
      </c>
      <c r="AV12" s="14">
        <v>0.21488568022889701</v>
      </c>
      <c r="AW12" s="14">
        <v>0.128215692471293</v>
      </c>
      <c r="AX12" s="14"/>
      <c r="AY12" s="14">
        <v>0.23652734582221099</v>
      </c>
      <c r="AZ12" s="14">
        <v>0.26135597018543999</v>
      </c>
      <c r="BA12" s="14">
        <v>0.220236367512681</v>
      </c>
      <c r="BB12" s="14">
        <v>0.227531676724679</v>
      </c>
      <c r="BC12" s="14">
        <v>0.17856170930693099</v>
      </c>
      <c r="BD12" s="14"/>
      <c r="BE12" s="14">
        <v>0.18113355150574301</v>
      </c>
      <c r="BF12" s="14">
        <v>0.24458258990273701</v>
      </c>
      <c r="BG12" s="14">
        <v>0.241742621535318</v>
      </c>
      <c r="BH12" s="14">
        <v>0.188844477105331</v>
      </c>
      <c r="BI12" s="14">
        <v>0.19398078713177799</v>
      </c>
      <c r="BJ12" s="14"/>
      <c r="BK12" s="14">
        <v>0.197183634437057</v>
      </c>
      <c r="BL12" s="14">
        <v>0.25330050968317103</v>
      </c>
      <c r="BM12" s="14">
        <v>0.21092853966535299</v>
      </c>
      <c r="BN12" s="14">
        <v>0.25923303072215298</v>
      </c>
      <c r="BO12" s="14">
        <v>0.22291698407083599</v>
      </c>
      <c r="BP12" s="14"/>
      <c r="BQ12" s="14">
        <v>0.20806344755186501</v>
      </c>
      <c r="BR12" s="14">
        <v>0.23715453064229899</v>
      </c>
      <c r="BS12" s="14"/>
      <c r="BT12" s="14">
        <v>0.24218523075133799</v>
      </c>
      <c r="BU12" s="14">
        <v>0.224416046103452</v>
      </c>
      <c r="BV12" s="14"/>
      <c r="BW12" s="14">
        <v>0.200022283578704</v>
      </c>
      <c r="BX12" s="14">
        <v>0.23858452509133499</v>
      </c>
      <c r="BY12" s="14"/>
      <c r="BZ12" s="14">
        <v>0.23012507023967099</v>
      </c>
      <c r="CA12" s="14">
        <v>0.21681250659352999</v>
      </c>
      <c r="CB12" s="14">
        <v>0.27944709635654702</v>
      </c>
    </row>
    <row r="13" spans="2:80" x14ac:dyDescent="0.35">
      <c r="B13" s="15" t="s">
        <v>117</v>
      </c>
      <c r="C13" s="14">
        <v>0.170112110746405</v>
      </c>
      <c r="D13" s="14">
        <v>0.15378245226572701</v>
      </c>
      <c r="E13" s="14">
        <v>0.186693522233294</v>
      </c>
      <c r="F13" s="14"/>
      <c r="G13" s="14">
        <v>0.104065901982294</v>
      </c>
      <c r="H13" s="14">
        <v>0.114116151146663</v>
      </c>
      <c r="I13" s="14">
        <v>0.147635481850588</v>
      </c>
      <c r="J13" s="14">
        <v>0.199915240097919</v>
      </c>
      <c r="K13" s="14">
        <v>0.21550214932422401</v>
      </c>
      <c r="L13" s="14">
        <v>0.223216995932037</v>
      </c>
      <c r="M13" s="14"/>
      <c r="N13" s="14">
        <v>0.15307678504667799</v>
      </c>
      <c r="O13" s="14">
        <v>0.173716230075216</v>
      </c>
      <c r="P13" s="14">
        <v>0.14501832486664801</v>
      </c>
      <c r="Q13" s="14">
        <v>0.203641450488872</v>
      </c>
      <c r="R13" s="14"/>
      <c r="S13" s="14">
        <v>0.11492954337649799</v>
      </c>
      <c r="T13" s="14">
        <v>0.17218587760163601</v>
      </c>
      <c r="U13" s="14">
        <v>0.19718936230560599</v>
      </c>
      <c r="V13" s="14">
        <v>0.18466024217990801</v>
      </c>
      <c r="W13" s="14">
        <v>0.19257164432256199</v>
      </c>
      <c r="X13" s="14">
        <v>0.13243619007165</v>
      </c>
      <c r="Y13" s="14">
        <v>0.17655244467463899</v>
      </c>
      <c r="Z13" s="14">
        <v>0.21026589102953799</v>
      </c>
      <c r="AA13" s="14">
        <v>0.177824198659574</v>
      </c>
      <c r="AB13" s="14">
        <v>0.17350368415293699</v>
      </c>
      <c r="AC13" s="14">
        <v>0.183196212171096</v>
      </c>
      <c r="AD13" s="14">
        <v>0.23250460736977299</v>
      </c>
      <c r="AE13" s="14"/>
      <c r="AF13" s="14">
        <v>0.19653838720220901</v>
      </c>
      <c r="AG13" s="14">
        <v>0.17242794907335399</v>
      </c>
      <c r="AH13" s="14">
        <v>0.14512529291748399</v>
      </c>
      <c r="AI13" s="14">
        <v>0.187731364446207</v>
      </c>
      <c r="AJ13" s="14">
        <v>0.13024733382651599</v>
      </c>
      <c r="AK13" s="14"/>
      <c r="AL13" s="14">
        <v>0.159319925934615</v>
      </c>
      <c r="AM13" s="14">
        <v>0.16698607227352699</v>
      </c>
      <c r="AN13" s="14">
        <v>0.14496190131144099</v>
      </c>
      <c r="AO13" s="14">
        <v>0.18326242361925599</v>
      </c>
      <c r="AP13" s="14">
        <v>0.120424621170244</v>
      </c>
      <c r="AQ13" s="14">
        <v>0.22396128908701701</v>
      </c>
      <c r="AR13" s="14"/>
      <c r="AS13" s="14">
        <v>0.23319025605534399</v>
      </c>
      <c r="AT13" s="14">
        <v>0.17032437374803</v>
      </c>
      <c r="AU13" s="14">
        <v>0.149707933567647</v>
      </c>
      <c r="AV13" s="14">
        <v>0.10587256228359</v>
      </c>
      <c r="AW13" s="14">
        <v>6.2960675228726004E-2</v>
      </c>
      <c r="AX13" s="14"/>
      <c r="AY13" s="14">
        <v>0.23531624720975</v>
      </c>
      <c r="AZ13" s="14">
        <v>0.13983412899426501</v>
      </c>
      <c r="BA13" s="14">
        <v>0.11688180275590999</v>
      </c>
      <c r="BB13" s="14">
        <v>0.140782735451396</v>
      </c>
      <c r="BC13" s="14">
        <v>0.20213453583714</v>
      </c>
      <c r="BD13" s="14"/>
      <c r="BE13" s="14">
        <v>0.17800233696541401</v>
      </c>
      <c r="BF13" s="14">
        <v>0.17519446212853801</v>
      </c>
      <c r="BG13" s="14">
        <v>0.15923941570165501</v>
      </c>
      <c r="BH13" s="14">
        <v>0.18114783453924599</v>
      </c>
      <c r="BI13" s="14">
        <v>0.16466557273367399</v>
      </c>
      <c r="BJ13" s="14"/>
      <c r="BK13" s="14">
        <v>0.137896877421879</v>
      </c>
      <c r="BL13" s="14">
        <v>0.18102628873977</v>
      </c>
      <c r="BM13" s="14">
        <v>0.15956000696150999</v>
      </c>
      <c r="BN13" s="14">
        <v>0.164948407920636</v>
      </c>
      <c r="BO13" s="14">
        <v>0.20135556389749801</v>
      </c>
      <c r="BP13" s="14"/>
      <c r="BQ13" s="14">
        <v>0.165809677043041</v>
      </c>
      <c r="BR13" s="14">
        <v>0.17190652762460701</v>
      </c>
      <c r="BS13" s="14"/>
      <c r="BT13" s="14">
        <v>0.119528102127074</v>
      </c>
      <c r="BU13" s="14">
        <v>0.18565428557039701</v>
      </c>
      <c r="BV13" s="14"/>
      <c r="BW13" s="14">
        <v>0.156130687770863</v>
      </c>
      <c r="BX13" s="14">
        <v>0.17500192552803401</v>
      </c>
      <c r="BY13" s="14"/>
      <c r="BZ13" s="14">
        <v>0.17578919083998601</v>
      </c>
      <c r="CA13" s="14">
        <v>0.159971612221185</v>
      </c>
      <c r="CB13" s="14">
        <v>0.159630282058321</v>
      </c>
    </row>
    <row r="14" spans="2:80" x14ac:dyDescent="0.35">
      <c r="B14" s="15" t="s">
        <v>118</v>
      </c>
      <c r="C14" s="20">
        <v>3.7872843306810601E-2</v>
      </c>
      <c r="D14" s="20">
        <v>3.7258670462838803E-2</v>
      </c>
      <c r="E14" s="20">
        <v>3.7330924800066501E-2</v>
      </c>
      <c r="F14" s="20"/>
      <c r="G14" s="20">
        <v>3.0413313270199999E-2</v>
      </c>
      <c r="H14" s="20">
        <v>2.5886055257458799E-2</v>
      </c>
      <c r="I14" s="20">
        <v>4.0578097756900501E-2</v>
      </c>
      <c r="J14" s="20">
        <v>3.6172550234584697E-2</v>
      </c>
      <c r="K14" s="20">
        <v>4.4852193622623299E-2</v>
      </c>
      <c r="L14" s="20">
        <v>4.7095326128975198E-2</v>
      </c>
      <c r="M14" s="20"/>
      <c r="N14" s="20">
        <v>3.2061434784707403E-2</v>
      </c>
      <c r="O14" s="20">
        <v>2.9328952968630501E-2</v>
      </c>
      <c r="P14" s="20">
        <v>4.0842760808003302E-2</v>
      </c>
      <c r="Q14" s="20">
        <v>4.82483969335036E-2</v>
      </c>
      <c r="R14" s="20"/>
      <c r="S14" s="20">
        <v>3.3569338832501801E-2</v>
      </c>
      <c r="T14" s="20">
        <v>5.45710683662501E-2</v>
      </c>
      <c r="U14" s="20">
        <v>3.9342693473920498E-2</v>
      </c>
      <c r="V14" s="20">
        <v>4.4143912784931398E-2</v>
      </c>
      <c r="W14" s="20">
        <v>1.3822794228354E-2</v>
      </c>
      <c r="X14" s="20">
        <v>2.08979280565561E-2</v>
      </c>
      <c r="Y14" s="20">
        <v>6.9112519341717693E-2</v>
      </c>
      <c r="Z14" s="20">
        <v>1.7099990358136401E-2</v>
      </c>
      <c r="AA14" s="20">
        <v>3.2466570359659302E-2</v>
      </c>
      <c r="AB14" s="20">
        <v>2.9488639430092001E-2</v>
      </c>
      <c r="AC14" s="20">
        <v>4.6350749350128902E-2</v>
      </c>
      <c r="AD14" s="20">
        <v>4.5246140980529502E-2</v>
      </c>
      <c r="AE14" s="20"/>
      <c r="AF14" s="20">
        <v>4.7888470844125099E-2</v>
      </c>
      <c r="AG14" s="20">
        <v>2.0840835090996501E-2</v>
      </c>
      <c r="AH14" s="20">
        <v>2.96490899701338E-2</v>
      </c>
      <c r="AI14" s="20">
        <v>3.6685263120325703E-2</v>
      </c>
      <c r="AJ14" s="20">
        <v>3.9686683810038398E-2</v>
      </c>
      <c r="AK14" s="20"/>
      <c r="AL14" s="20">
        <v>1.97801220166322E-2</v>
      </c>
      <c r="AM14" s="20">
        <v>4.06090066488239E-2</v>
      </c>
      <c r="AN14" s="20">
        <v>2.5578538612854699E-2</v>
      </c>
      <c r="AO14" s="20">
        <v>3.3950438893543398E-2</v>
      </c>
      <c r="AP14" s="20">
        <v>2.63520307208726E-2</v>
      </c>
      <c r="AQ14" s="20">
        <v>8.6319689154076604E-2</v>
      </c>
      <c r="AR14" s="20"/>
      <c r="AS14" s="20">
        <v>4.0367109967499197E-2</v>
      </c>
      <c r="AT14" s="20">
        <v>3.4317372198248798E-2</v>
      </c>
      <c r="AU14" s="20">
        <v>2.55800473612359E-2</v>
      </c>
      <c r="AV14" s="20">
        <v>3.8240256398554599E-2</v>
      </c>
      <c r="AW14" s="20">
        <v>0</v>
      </c>
      <c r="AX14" s="20"/>
      <c r="AY14" s="20">
        <v>4.51373484356343E-2</v>
      </c>
      <c r="AZ14" s="20">
        <v>1.8486524967716599E-2</v>
      </c>
      <c r="BA14" s="20">
        <v>2.9836172256961099E-2</v>
      </c>
      <c r="BB14" s="20">
        <v>3.1336657660907097E-2</v>
      </c>
      <c r="BC14" s="20">
        <v>5.5219127089909198E-2</v>
      </c>
      <c r="BD14" s="20"/>
      <c r="BE14" s="20">
        <v>3.1094194787910399E-2</v>
      </c>
      <c r="BF14" s="20">
        <v>2.9587991083946899E-2</v>
      </c>
      <c r="BG14" s="20">
        <v>4.8116538536816397E-2</v>
      </c>
      <c r="BH14" s="20">
        <v>2.9217026390387198E-2</v>
      </c>
      <c r="BI14" s="20">
        <v>6.5661209432738898E-2</v>
      </c>
      <c r="BJ14" s="20"/>
      <c r="BK14" s="20">
        <v>2.8188616106308E-2</v>
      </c>
      <c r="BL14" s="20">
        <v>3.5189057170548398E-2</v>
      </c>
      <c r="BM14" s="20">
        <v>5.5049865515796298E-2</v>
      </c>
      <c r="BN14" s="20">
        <v>3.3390011361378397E-2</v>
      </c>
      <c r="BO14" s="20">
        <v>3.59677744220342E-2</v>
      </c>
      <c r="BP14" s="20"/>
      <c r="BQ14" s="20">
        <v>3.4040945068916001E-2</v>
      </c>
      <c r="BR14" s="20">
        <v>3.9471013865081797E-2</v>
      </c>
      <c r="BS14" s="20"/>
      <c r="BT14" s="20">
        <v>2.5964403930290699E-2</v>
      </c>
      <c r="BU14" s="20">
        <v>4.1531767376344703E-2</v>
      </c>
      <c r="BV14" s="20"/>
      <c r="BW14" s="20">
        <v>1.8448447146723002E-2</v>
      </c>
      <c r="BX14" s="20">
        <v>4.4666264808611002E-2</v>
      </c>
      <c r="BY14" s="20"/>
      <c r="BZ14" s="20">
        <v>4.1276521354194101E-2</v>
      </c>
      <c r="CA14" s="20">
        <v>2.8910651332217999E-2</v>
      </c>
      <c r="CB14" s="20">
        <v>4.87015812839535E-2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10" width="20.81640625" customWidth="1"/>
  </cols>
  <sheetData>
    <row r="2" spans="2:10" ht="40" customHeight="1" x14ac:dyDescent="0.35">
      <c r="D2" s="26" t="s">
        <v>145</v>
      </c>
      <c r="E2" s="23"/>
      <c r="F2" s="23"/>
      <c r="G2" s="23"/>
      <c r="H2" s="23"/>
      <c r="I2" s="23"/>
      <c r="J2" s="23"/>
    </row>
    <row r="6" spans="2:10" ht="50" customHeight="1" x14ac:dyDescent="0.35">
      <c r="B6" s="17" t="s">
        <v>14</v>
      </c>
      <c r="C6" s="17" t="s">
        <v>138</v>
      </c>
      <c r="D6" s="17" t="s">
        <v>139</v>
      </c>
      <c r="E6" s="17" t="s">
        <v>140</v>
      </c>
      <c r="F6" s="17" t="s">
        <v>141</v>
      </c>
      <c r="G6" s="17" t="s">
        <v>142</v>
      </c>
      <c r="H6" s="17" t="s">
        <v>143</v>
      </c>
      <c r="I6" s="17" t="s">
        <v>144</v>
      </c>
    </row>
    <row r="7" spans="2:10" x14ac:dyDescent="0.35">
      <c r="B7" s="15" t="s">
        <v>87</v>
      </c>
      <c r="C7" s="14">
        <v>0.124981005341575</v>
      </c>
      <c r="D7" s="14">
        <v>0.32380961801337299</v>
      </c>
      <c r="E7" s="14">
        <v>0.75607243851324801</v>
      </c>
      <c r="F7" s="14">
        <v>0.245655357600325</v>
      </c>
      <c r="G7" s="14">
        <v>0.37391995507417503</v>
      </c>
      <c r="H7" s="14">
        <v>0.18782090352644101</v>
      </c>
      <c r="I7" s="14">
        <v>0.35534892807067903</v>
      </c>
    </row>
    <row r="8" spans="2:10" x14ac:dyDescent="0.35">
      <c r="B8" s="15" t="s">
        <v>88</v>
      </c>
      <c r="C8" s="14">
        <v>0.87501899465842503</v>
      </c>
      <c r="D8" s="14">
        <v>0.67619038198662695</v>
      </c>
      <c r="E8" s="14">
        <v>0.24392756148675199</v>
      </c>
      <c r="F8" s="14">
        <v>0.75434464239967502</v>
      </c>
      <c r="G8" s="14">
        <v>0.62608004492582503</v>
      </c>
      <c r="H8" s="14">
        <v>0.81217909647355901</v>
      </c>
      <c r="I8" s="14">
        <v>0.64465107192932103</v>
      </c>
    </row>
    <row r="9" spans="2:10" x14ac:dyDescent="0.35">
      <c r="B9" s="16"/>
      <c r="C9" s="16"/>
      <c r="D9" s="16"/>
      <c r="E9" s="16"/>
      <c r="F9" s="16"/>
      <c r="G9" s="16"/>
      <c r="H9" s="16"/>
      <c r="I9" s="16"/>
    </row>
    <row r="10" spans="2:10" x14ac:dyDescent="0.35">
      <c r="B10" t="s">
        <v>120</v>
      </c>
    </row>
    <row r="11" spans="2:10" x14ac:dyDescent="0.35">
      <c r="B11" t="s">
        <v>121</v>
      </c>
    </row>
    <row r="15" spans="2:10" x14ac:dyDescent="0.35">
      <c r="B15"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B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146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87</v>
      </c>
      <c r="C9" s="14">
        <v>0.124981005341575</v>
      </c>
      <c r="D9" s="14">
        <v>0.14806783915504301</v>
      </c>
      <c r="E9" s="14">
        <v>0.101663109502157</v>
      </c>
      <c r="F9" s="14"/>
      <c r="G9" s="14">
        <v>0.17650794282483301</v>
      </c>
      <c r="H9" s="14">
        <v>0.22299916743519599</v>
      </c>
      <c r="I9" s="14">
        <v>0.14499213626756</v>
      </c>
      <c r="J9" s="14">
        <v>0.111831551236983</v>
      </c>
      <c r="K9" s="14">
        <v>4.9911317510407401E-2</v>
      </c>
      <c r="L9" s="14">
        <v>5.5613343571832403E-2</v>
      </c>
      <c r="M9" s="14"/>
      <c r="N9" s="14">
        <v>0.18448910043368599</v>
      </c>
      <c r="O9" s="14">
        <v>0.106077603172644</v>
      </c>
      <c r="P9" s="14">
        <v>0.12990511471183899</v>
      </c>
      <c r="Q9" s="14">
        <v>7.7476117192981905E-2</v>
      </c>
      <c r="R9" s="14"/>
      <c r="S9" s="14">
        <v>0.181068316816484</v>
      </c>
      <c r="T9" s="14">
        <v>0.133042210830496</v>
      </c>
      <c r="U9" s="14">
        <v>7.3178879810512701E-2</v>
      </c>
      <c r="V9" s="14">
        <v>0.11909961301385399</v>
      </c>
      <c r="W9" s="14">
        <v>0.113091165357093</v>
      </c>
      <c r="X9" s="14">
        <v>0.167211862075416</v>
      </c>
      <c r="Y9" s="14">
        <v>8.1618070030859496E-2</v>
      </c>
      <c r="Z9" s="14">
        <v>0.15241341759634799</v>
      </c>
      <c r="AA9" s="14">
        <v>0.122527267086074</v>
      </c>
      <c r="AB9" s="14">
        <v>0.116010044800329</v>
      </c>
      <c r="AC9" s="14">
        <v>6.2443205181333901E-2</v>
      </c>
      <c r="AD9" s="14">
        <v>0.104027143578953</v>
      </c>
      <c r="AE9" s="14"/>
      <c r="AF9" s="14">
        <v>0.13829860067265801</v>
      </c>
      <c r="AG9" s="14">
        <v>0.13876989536760001</v>
      </c>
      <c r="AH9" s="14">
        <v>0.13567210424142301</v>
      </c>
      <c r="AI9" s="14">
        <v>0.109432601409591</v>
      </c>
      <c r="AJ9" s="14">
        <v>0.16449164363027999</v>
      </c>
      <c r="AK9" s="14"/>
      <c r="AL9" s="14">
        <v>0.17808730141637699</v>
      </c>
      <c r="AM9" s="14">
        <v>0.14280646907542899</v>
      </c>
      <c r="AN9" s="14">
        <v>0.13183099201170601</v>
      </c>
      <c r="AO9" s="14">
        <v>0.11448990070904901</v>
      </c>
      <c r="AP9" s="14">
        <v>0.12209496030813199</v>
      </c>
      <c r="AQ9" s="14">
        <v>6.17952523443503E-2</v>
      </c>
      <c r="AR9" s="14"/>
      <c r="AS9" s="14">
        <v>7.0012232529773399E-2</v>
      </c>
      <c r="AT9" s="14">
        <v>0.100396087106254</v>
      </c>
      <c r="AU9" s="14">
        <v>0.14523625117605099</v>
      </c>
      <c r="AV9" s="14">
        <v>0.24273405939148399</v>
      </c>
      <c r="AW9" s="14">
        <v>0.41379585049621398</v>
      </c>
      <c r="AX9" s="14"/>
      <c r="AY9" s="14">
        <v>0.12610359881211</v>
      </c>
      <c r="AZ9" s="14">
        <v>0.17240214695365899</v>
      </c>
      <c r="BA9" s="14">
        <v>0.14238173011623101</v>
      </c>
      <c r="BB9" s="14">
        <v>9.8526469298038696E-2</v>
      </c>
      <c r="BC9" s="14">
        <v>5.7328471057693099E-2</v>
      </c>
      <c r="BD9" s="14"/>
      <c r="BE9" s="14">
        <v>0.25492160407405201</v>
      </c>
      <c r="BF9" s="14">
        <v>0.14696317552388599</v>
      </c>
      <c r="BG9" s="14">
        <v>0.10762846133670199</v>
      </c>
      <c r="BH9" s="14">
        <v>8.6880555907383999E-2</v>
      </c>
      <c r="BI9" s="14">
        <v>2.7621422836634699E-2</v>
      </c>
      <c r="BJ9" s="14"/>
      <c r="BK9" s="14">
        <v>0.249223486652033</v>
      </c>
      <c r="BL9" s="14">
        <v>0.10535249918548199</v>
      </c>
      <c r="BM9" s="14">
        <v>0.11583073479049399</v>
      </c>
      <c r="BN9" s="14">
        <v>9.6960406390415504E-2</v>
      </c>
      <c r="BO9" s="14">
        <v>7.9486023958323798E-2</v>
      </c>
      <c r="BP9" s="14"/>
      <c r="BQ9" s="14">
        <v>0.142800572553235</v>
      </c>
      <c r="BR9" s="14">
        <v>0.11754899490946701</v>
      </c>
      <c r="BS9" s="14"/>
      <c r="BT9" s="14">
        <v>0.15615078756878301</v>
      </c>
      <c r="BU9" s="14">
        <v>0.115403942988793</v>
      </c>
      <c r="BV9" s="14"/>
      <c r="BW9" s="14">
        <v>0.18833401803599201</v>
      </c>
      <c r="BX9" s="14">
        <v>0.10282414058783799</v>
      </c>
      <c r="BY9" s="14"/>
      <c r="BZ9" s="14">
        <v>9.6695191119638105E-2</v>
      </c>
      <c r="CA9" s="14">
        <v>0.19275862075078801</v>
      </c>
      <c r="CB9" s="14">
        <v>7.4776467181089601E-2</v>
      </c>
    </row>
    <row r="10" spans="2:80" x14ac:dyDescent="0.35">
      <c r="B10" s="15" t="s">
        <v>88</v>
      </c>
      <c r="C10" s="20">
        <v>0.87501899465842503</v>
      </c>
      <c r="D10" s="20">
        <v>0.85193216084495704</v>
      </c>
      <c r="E10" s="20">
        <v>0.89833689049784304</v>
      </c>
      <c r="F10" s="20"/>
      <c r="G10" s="20">
        <v>0.82349205717516705</v>
      </c>
      <c r="H10" s="20">
        <v>0.77700083256480401</v>
      </c>
      <c r="I10" s="20">
        <v>0.85500786373243998</v>
      </c>
      <c r="J10" s="20">
        <v>0.88816844876301704</v>
      </c>
      <c r="K10" s="20">
        <v>0.95008868248959299</v>
      </c>
      <c r="L10" s="20">
        <v>0.94438665642816799</v>
      </c>
      <c r="M10" s="20"/>
      <c r="N10" s="20">
        <v>0.81551089956631395</v>
      </c>
      <c r="O10" s="20">
        <v>0.89392239682735597</v>
      </c>
      <c r="P10" s="20">
        <v>0.87009488528816104</v>
      </c>
      <c r="Q10" s="20">
        <v>0.92252388280701803</v>
      </c>
      <c r="R10" s="20"/>
      <c r="S10" s="20">
        <v>0.81893168318351595</v>
      </c>
      <c r="T10" s="20">
        <v>0.86695778916950395</v>
      </c>
      <c r="U10" s="20">
        <v>0.92682112018948704</v>
      </c>
      <c r="V10" s="20">
        <v>0.88090038698614603</v>
      </c>
      <c r="W10" s="20">
        <v>0.88690883464290704</v>
      </c>
      <c r="X10" s="20">
        <v>0.83278813792458395</v>
      </c>
      <c r="Y10" s="20">
        <v>0.91838192996914003</v>
      </c>
      <c r="Z10" s="20">
        <v>0.84758658240365203</v>
      </c>
      <c r="AA10" s="20">
        <v>0.87747273291392602</v>
      </c>
      <c r="AB10" s="20">
        <v>0.88398995519967105</v>
      </c>
      <c r="AC10" s="20">
        <v>0.93755679481866605</v>
      </c>
      <c r="AD10" s="20">
        <v>0.89597285642104696</v>
      </c>
      <c r="AE10" s="20"/>
      <c r="AF10" s="20">
        <v>0.86170139932734202</v>
      </c>
      <c r="AG10" s="20">
        <v>0.86123010463240002</v>
      </c>
      <c r="AH10" s="20">
        <v>0.86432789575857705</v>
      </c>
      <c r="AI10" s="20">
        <v>0.89056739859040901</v>
      </c>
      <c r="AJ10" s="20">
        <v>0.83550835636971998</v>
      </c>
      <c r="AK10" s="20"/>
      <c r="AL10" s="20">
        <v>0.82191269858362304</v>
      </c>
      <c r="AM10" s="20">
        <v>0.85719353092457096</v>
      </c>
      <c r="AN10" s="20">
        <v>0.86816900798829399</v>
      </c>
      <c r="AO10" s="20">
        <v>0.88551009929095104</v>
      </c>
      <c r="AP10" s="20">
        <v>0.87790503969186795</v>
      </c>
      <c r="AQ10" s="20">
        <v>0.93820474765564998</v>
      </c>
      <c r="AR10" s="20"/>
      <c r="AS10" s="20">
        <v>0.92998776747022704</v>
      </c>
      <c r="AT10" s="20">
        <v>0.89960391289374597</v>
      </c>
      <c r="AU10" s="20">
        <v>0.85476374882394901</v>
      </c>
      <c r="AV10" s="20">
        <v>0.75726594060851604</v>
      </c>
      <c r="AW10" s="20">
        <v>0.58620414950378597</v>
      </c>
      <c r="AX10" s="20"/>
      <c r="AY10" s="20">
        <v>0.87389640118789003</v>
      </c>
      <c r="AZ10" s="20">
        <v>0.82759785304634104</v>
      </c>
      <c r="BA10" s="20">
        <v>0.85761826988376899</v>
      </c>
      <c r="BB10" s="20">
        <v>0.90147353070196101</v>
      </c>
      <c r="BC10" s="20">
        <v>0.94267152894230699</v>
      </c>
      <c r="BD10" s="20"/>
      <c r="BE10" s="20">
        <v>0.74507839592594804</v>
      </c>
      <c r="BF10" s="20">
        <v>0.85303682447611395</v>
      </c>
      <c r="BG10" s="20">
        <v>0.89237153866329799</v>
      </c>
      <c r="BH10" s="20">
        <v>0.91311944409261603</v>
      </c>
      <c r="BI10" s="20">
        <v>0.97237857716336495</v>
      </c>
      <c r="BJ10" s="20"/>
      <c r="BK10" s="20">
        <v>0.75077651334796702</v>
      </c>
      <c r="BL10" s="20">
        <v>0.89464750081451805</v>
      </c>
      <c r="BM10" s="20">
        <v>0.88416926520950601</v>
      </c>
      <c r="BN10" s="20">
        <v>0.90303959360958497</v>
      </c>
      <c r="BO10" s="20">
        <v>0.92051397604167595</v>
      </c>
      <c r="BP10" s="20"/>
      <c r="BQ10" s="20">
        <v>0.85719942744676503</v>
      </c>
      <c r="BR10" s="20">
        <v>0.88245100509053298</v>
      </c>
      <c r="BS10" s="20"/>
      <c r="BT10" s="20">
        <v>0.84384921243121702</v>
      </c>
      <c r="BU10" s="20">
        <v>0.88459605701120703</v>
      </c>
      <c r="BV10" s="20"/>
      <c r="BW10" s="20">
        <v>0.81166598196400797</v>
      </c>
      <c r="BX10" s="20">
        <v>0.89717585941216205</v>
      </c>
      <c r="BY10" s="20"/>
      <c r="BZ10" s="20">
        <v>0.90330480888036202</v>
      </c>
      <c r="CA10" s="20">
        <v>0.80724137924921202</v>
      </c>
      <c r="CB10" s="20">
        <v>0.92522353281891001</v>
      </c>
    </row>
    <row r="11" spans="2:80" x14ac:dyDescent="0.35">
      <c r="B11" s="16"/>
    </row>
    <row r="12" spans="2:80" x14ac:dyDescent="0.35">
      <c r="B12" t="s">
        <v>120</v>
      </c>
    </row>
    <row r="13" spans="2:80" x14ac:dyDescent="0.35">
      <c r="B13" t="s">
        <v>121</v>
      </c>
    </row>
    <row r="15" spans="2:80" x14ac:dyDescent="0.35">
      <c r="B1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155"/>
  <sheetViews>
    <sheetView showGridLines="0" workbookViewId="0"/>
  </sheetViews>
  <sheetFormatPr defaultColWidth="10.90625" defaultRowHeight="14.5" x14ac:dyDescent="0.35"/>
  <cols>
    <col min="4" max="4" width="100.81640625" customWidth="1"/>
    <col min="5" max="5" width="20.81640625" customWidth="1"/>
  </cols>
  <sheetData>
    <row r="2" spans="3:6" ht="40" customHeight="1" x14ac:dyDescent="0.35">
      <c r="D2" s="1" t="s">
        <v>10</v>
      </c>
    </row>
    <row r="6" spans="3:6" x14ac:dyDescent="0.35">
      <c r="D6" s="8" t="str">
        <f>HYPERLINK("#'Full Results'!A1", "Full Results")</f>
        <v>Full Results</v>
      </c>
    </row>
    <row r="8" spans="3:6" x14ac:dyDescent="0.35">
      <c r="D8" s="6" t="s">
        <v>11</v>
      </c>
      <c r="E8" s="6" t="s">
        <v>12</v>
      </c>
      <c r="F8" s="6" t="s">
        <v>13</v>
      </c>
    </row>
    <row r="9" spans="3:6" x14ac:dyDescent="0.35">
      <c r="C9">
        <v>1</v>
      </c>
      <c r="D9" s="8" t="str">
        <f>HYPERLINK("#'Table 1'!A1", "Grid Summary: To what extent do you agree or disagree with the following statements?")</f>
        <v>Grid Summary: To what extent do you agree or disagree with the following statements?</v>
      </c>
      <c r="E9" s="7"/>
      <c r="F9" t="s">
        <v>122</v>
      </c>
    </row>
    <row r="10" spans="3:6" x14ac:dyDescent="0.35">
      <c r="C10">
        <v>2</v>
      </c>
      <c r="D10" s="8" t="str">
        <f>HYPERLINK("#'Table 2'!A1", "To what extent do you agree or disagree with the following statements?: It is silly not to vote in elections")</f>
        <v>To what extent do you agree or disagree with the following statements?: It is silly not to vote in elections</v>
      </c>
      <c r="E10" s="18" t="str">
        <f>HYPERLINK("#'Full Results'!A11", "11")</f>
        <v>11</v>
      </c>
      <c r="F10" t="s">
        <v>122</v>
      </c>
    </row>
    <row r="11" spans="3:6" x14ac:dyDescent="0.35">
      <c r="C11">
        <v>3</v>
      </c>
      <c r="D11" s="8" t="str">
        <f>HYPERLINK("#'Table 3'!A1", "To what extent do you agree or disagree with the following statements?: If the UK Government disappeared tomorrow it would not really impact my life")</f>
        <v>To what extent do you agree or disagree with the following statements?: If the UK Government disappeared tomorrow it would not really impact my life</v>
      </c>
      <c r="E11" s="18" t="str">
        <f>HYPERLINK("#'Full Results'!A20", "20")</f>
        <v>20</v>
      </c>
      <c r="F11" t="s">
        <v>122</v>
      </c>
    </row>
    <row r="12" spans="3:6" x14ac:dyDescent="0.35">
      <c r="C12">
        <v>4</v>
      </c>
      <c r="D12" s="8" t="str">
        <f>HYPERLINK("#'Table 4'!A1", "To what extent do you agree or disagree with the following statements?: I feel well represented by at least one political party")</f>
        <v>To what extent do you agree or disagree with the following statements?: I feel well represented by at least one political party</v>
      </c>
      <c r="E12" s="18" t="str">
        <f>HYPERLINK("#'Full Results'!A29", "29")</f>
        <v>29</v>
      </c>
      <c r="F12" t="s">
        <v>122</v>
      </c>
    </row>
    <row r="13" spans="3:6" x14ac:dyDescent="0.35">
      <c r="C13">
        <v>5</v>
      </c>
      <c r="D13" s="8" t="str">
        <f>HYPERLINK("#'Table 5'!A1", "To what extent do you agree or disagree with the following statements?: Politicians only look out for themselves")</f>
        <v>To what extent do you agree or disagree with the following statements?: Politicians only look out for themselves</v>
      </c>
      <c r="E13" s="18" t="str">
        <f>HYPERLINK("#'Full Results'!A38", "38")</f>
        <v>38</v>
      </c>
      <c r="F13" t="s">
        <v>122</v>
      </c>
    </row>
    <row r="14" spans="3:6" x14ac:dyDescent="0.35">
      <c r="C14">
        <v>6</v>
      </c>
      <c r="D14" s="8" t="str">
        <f>HYPERLINK("#'Table 6'!A1", "To what extent do you agree or disagree with the following statements?: Everyone just votes for who their friends vote for")</f>
        <v>To what extent do you agree or disagree with the following statements?: Everyone just votes for who their friends vote for</v>
      </c>
      <c r="E14" s="18" t="str">
        <f>HYPERLINK("#'Full Results'!A47", "47")</f>
        <v>47</v>
      </c>
      <c r="F14" t="s">
        <v>122</v>
      </c>
    </row>
    <row r="15" spans="3:6" x14ac:dyDescent="0.35">
      <c r="C15">
        <v>7</v>
      </c>
      <c r="D15" s="8" t="str">
        <f>HYPERLINK("#'Table 7'!A1", "To what extent do you agree or disagree with the following statements?: Most political discussions are just talk with no real action")</f>
        <v>To what extent do you agree or disagree with the following statements?: Most political discussions are just talk with no real action</v>
      </c>
      <c r="E15" s="18" t="str">
        <f>HYPERLINK("#'Full Results'!A56", "56")</f>
        <v>56</v>
      </c>
      <c r="F15" t="s">
        <v>122</v>
      </c>
    </row>
    <row r="16" spans="3:6" x14ac:dyDescent="0.35">
      <c r="C16">
        <v>8</v>
      </c>
      <c r="D16" s="8" t="str">
        <f>HYPERLINK("#'Table 8'!A1", "To what extent do you agree or disagree with the following statements?: It doesn't matter what the public thinks because politicians will do what they want anyway")</f>
        <v>To what extent do you agree or disagree with the following statements?: It doesn't matter what the public thinks because politicians will do what they want anyway</v>
      </c>
      <c r="E16" s="18" t="str">
        <f>HYPERLINK("#'Full Results'!A65", "65")</f>
        <v>65</v>
      </c>
      <c r="F16" t="s">
        <v>122</v>
      </c>
    </row>
    <row r="17" spans="3:6" x14ac:dyDescent="0.35">
      <c r="C17">
        <v>9</v>
      </c>
      <c r="D17" s="8" t="str">
        <f>HYPERLINK("#'Table 9'!A1", "To what extent do you agree or disagree with the following statements?: I would one day be interested in going into politics")</f>
        <v>To what extent do you agree or disagree with the following statements?: I would one day be interested in going into politics</v>
      </c>
      <c r="E17" s="18" t="str">
        <f>HYPERLINK("#'Full Results'!A74", "74")</f>
        <v>74</v>
      </c>
      <c r="F17" t="s">
        <v>122</v>
      </c>
    </row>
    <row r="18" spans="3:6" x14ac:dyDescent="0.35">
      <c r="C18">
        <v>10</v>
      </c>
      <c r="D18" s="8" t="str">
        <f>HYPERLINK("#'Table 10'!A1", "To what extent do you agree or disagree with the following statements?: If I am dissatisfied with the Government, it is within my power to change it")</f>
        <v>To what extent do you agree or disagree with the following statements?: If I am dissatisfied with the Government, it is within my power to change it</v>
      </c>
      <c r="E18" s="18" t="str">
        <f>HYPERLINK("#'Full Results'!A83", "83")</f>
        <v>83</v>
      </c>
      <c r="F18" t="s">
        <v>122</v>
      </c>
    </row>
    <row r="19" spans="3:6" x14ac:dyDescent="0.35">
      <c r="C19">
        <v>11</v>
      </c>
      <c r="D19" s="8" t="str">
        <f>HYPERLINK("#'Table 11'!A1", "Grid Summary: To what extent do you agree or disagree with the following statements?")</f>
        <v>Grid Summary: To what extent do you agree or disagree with the following statements?</v>
      </c>
      <c r="E19" s="7"/>
      <c r="F19" t="s">
        <v>122</v>
      </c>
    </row>
    <row r="20" spans="3:6" x14ac:dyDescent="0.35">
      <c r="C20">
        <v>12</v>
      </c>
      <c r="D20" s="8" t="str">
        <f>HYPERLINK("#'Table 12'!A1", "To what extent do you agree or disagree with the following statements?: I feel my background (e.g., family, school) has opened doors for me professionally")</f>
        <v>To what extent do you agree or disagree with the following statements?: I feel my background (e.g., family, school) has opened doors for me professionally</v>
      </c>
      <c r="E20" s="18" t="str">
        <f>HYPERLINK("#'Full Results'!A92", "92")</f>
        <v>92</v>
      </c>
      <c r="F20" t="s">
        <v>122</v>
      </c>
    </row>
    <row r="21" spans="3:6" x14ac:dyDescent="0.35">
      <c r="C21">
        <v>13</v>
      </c>
      <c r="D21" s="8" t="str">
        <f>HYPERLINK("#'Table 13'!A1", "To what extent do you agree or disagree with the following statements?: I feel I have to change the way I speak (e.g., my accent or word choice) in professional settings")</f>
        <v>To what extent do you agree or disagree with the following statements?: I feel I have to change the way I speak (e.g., my accent or word choice) in professional settings</v>
      </c>
      <c r="E21" s="18" t="str">
        <f>HYPERLINK("#'Full Results'!A101", "101")</f>
        <v>101</v>
      </c>
      <c r="F21" t="s">
        <v>122</v>
      </c>
    </row>
    <row r="22" spans="3:6" x14ac:dyDescent="0.35">
      <c r="C22">
        <v>14</v>
      </c>
      <c r="D22" s="8" t="str">
        <f>HYPERLINK("#'Table 14'!A1", "To what extent do you agree or disagree with the following statements?: People often seem surprised when they learn about my background (e.g., my school or where I grew up)")</f>
        <v>To what extent do you agree or disagree with the following statements?: People often seem surprised when they learn about my background (e.g., my school or where I grew up)</v>
      </c>
      <c r="E22" s="18" t="str">
        <f>HYPERLINK("#'Full Results'!A110", "110")</f>
        <v>110</v>
      </c>
      <c r="F22" t="s">
        <v>122</v>
      </c>
    </row>
    <row r="23" spans="3:6" x14ac:dyDescent="0.35">
      <c r="C23">
        <v>15</v>
      </c>
      <c r="D23" s="8" t="str">
        <f>HYPERLINK("#'Table 15'!A1", "Grid Summary: Which of the following are true for you?")</f>
        <v>Grid Summary: Which of the following are true for you?</v>
      </c>
      <c r="E23" s="7"/>
      <c r="F23" t="s">
        <v>122</v>
      </c>
    </row>
    <row r="24" spans="3:6" x14ac:dyDescent="0.35">
      <c r="C24">
        <v>16</v>
      </c>
      <c r="D24" s="8" t="str">
        <f>HYPERLINK("#'Table 16'!A1", "Which of the following are true for you?: I am a member of a private members’ club (e.g. social or professional, not sports/fitness)")</f>
        <v>Which of the following are true for you?: I am a member of a private members’ club (e.g. social or professional, not sports/fitness)</v>
      </c>
      <c r="E24" s="18" t="str">
        <f>HYPERLINK("#'Full Results'!A119", "119")</f>
        <v>119</v>
      </c>
      <c r="F24" t="s">
        <v>122</v>
      </c>
    </row>
    <row r="25" spans="3:6" x14ac:dyDescent="0.35">
      <c r="C25">
        <v>17</v>
      </c>
      <c r="D25" s="8" t="str">
        <f>HYPERLINK("#'Table 17'!A1", "Which of the following are true for you?: I tend to buy organic products from the supermarket")</f>
        <v>Which of the following are true for you?: I tend to buy organic products from the supermarket</v>
      </c>
      <c r="E25" s="18" t="str">
        <f>HYPERLINK("#'Full Results'!A124", "124")</f>
        <v>124</v>
      </c>
      <c r="F25" t="s">
        <v>122</v>
      </c>
    </row>
    <row r="26" spans="3:6" x14ac:dyDescent="0.35">
      <c r="C26">
        <v>18</v>
      </c>
      <c r="D26" s="8" t="str">
        <f>HYPERLINK("#'Table 18'!A1", "Which of the following are true for you?: I have travelled outside of Europe")</f>
        <v>Which of the following are true for you?: I have travelled outside of Europe</v>
      </c>
      <c r="E26" s="18" t="str">
        <f>HYPERLINK("#'Full Results'!A129", "129")</f>
        <v>129</v>
      </c>
      <c r="F26" t="s">
        <v>122</v>
      </c>
    </row>
    <row r="27" spans="3:6" x14ac:dyDescent="0.35">
      <c r="C27">
        <v>19</v>
      </c>
      <c r="D27" s="8" t="str">
        <f>HYPERLINK("#'Table 19'!A1", "Which of the following are true for you?: I describe my evening meal as supper")</f>
        <v>Which of the following are true for you?: I describe my evening meal as supper</v>
      </c>
      <c r="E27" s="18" t="str">
        <f>HYPERLINK("#'Full Results'!A134", "134")</f>
        <v>134</v>
      </c>
      <c r="F27" t="s">
        <v>122</v>
      </c>
    </row>
    <row r="28" spans="3:6" x14ac:dyDescent="0.35">
      <c r="C28">
        <v>20</v>
      </c>
      <c r="D28" s="8" t="str">
        <f>HYPERLINK("#'Table 20'!A1", "Which of the following are true for you?: I’ve had financial advice from a professional (eg. a financial adviser, accountant)")</f>
        <v>Which of the following are true for you?: I’ve had financial advice from a professional (eg. a financial adviser, accountant)</v>
      </c>
      <c r="E28" s="18" t="str">
        <f>HYPERLINK("#'Full Results'!A139", "139")</f>
        <v>139</v>
      </c>
      <c r="F28" t="s">
        <v>122</v>
      </c>
    </row>
    <row r="29" spans="3:6" x14ac:dyDescent="0.35">
      <c r="C29">
        <v>21</v>
      </c>
      <c r="D29" s="8" t="str">
        <f>HYPERLINK("#'Table 21'!A1", "Which of the following are true for you?: I receive a regular passive income from assets I own (e.g., rental income from a property, dividends from a large portfolio)")</f>
        <v>Which of the following are true for you?: I receive a regular passive income from assets I own (e.g., rental income from a property, dividends from a large portfolio)</v>
      </c>
      <c r="E29" s="18" t="str">
        <f>HYPERLINK("#'Full Results'!A144", "144")</f>
        <v>144</v>
      </c>
      <c r="F29" t="s">
        <v>122</v>
      </c>
    </row>
    <row r="30" spans="3:6" x14ac:dyDescent="0.35">
      <c r="C30">
        <v>22</v>
      </c>
      <c r="D30" s="8" t="str">
        <f>HYPERLINK("#'Table 22'!A1", "Which of the following are true for you?: I currently invest in stocks, shares, or other financial assets (outside of a pension)")</f>
        <v>Which of the following are true for you?: I currently invest in stocks, shares, or other financial assets (outside of a pension)</v>
      </c>
      <c r="E30" s="18" t="str">
        <f>HYPERLINK("#'Full Results'!A149", "149")</f>
        <v>149</v>
      </c>
      <c r="F30" t="s">
        <v>122</v>
      </c>
    </row>
    <row r="31" spans="3:6" x14ac:dyDescent="0.35">
      <c r="C31">
        <v>23</v>
      </c>
      <c r="D31" s="8" t="str">
        <f>HYPERLINK("#'Table 23'!A1", "Grid Summary: To what extent are you able to do the following activities as much as you would like?")</f>
        <v>Grid Summary: To what extent are you able to do the following activities as much as you would like?</v>
      </c>
      <c r="E31" s="7"/>
      <c r="F31" t="s">
        <v>122</v>
      </c>
    </row>
    <row r="32" spans="3:6" x14ac:dyDescent="0.35">
      <c r="C32">
        <v>24</v>
      </c>
      <c r="D32" s="8" t="str">
        <f>HYPERLINK("#'Table 24'!A1", "To what extent are you able to do the following activities as much as you would like?: Travel (e.g. go on holiday)")</f>
        <v>To what extent are you able to do the following activities as much as you would like?: Travel (e.g. go on holiday)</v>
      </c>
      <c r="E32" s="18" t="str">
        <f>HYPERLINK("#'Full Results'!A154", "154")</f>
        <v>154</v>
      </c>
      <c r="F32" t="s">
        <v>122</v>
      </c>
    </row>
    <row r="33" spans="3:6" x14ac:dyDescent="0.35">
      <c r="C33">
        <v>25</v>
      </c>
      <c r="D33" s="8" t="str">
        <f>HYPERLINK("#'Table 25'!A1", "To what extent are you able to do the following activities as much as you would like?: Go shopping on your high street")</f>
        <v>To what extent are you able to do the following activities as much as you would like?: Go shopping on your high street</v>
      </c>
      <c r="E33" s="18" t="str">
        <f>HYPERLINK("#'Full Results'!A163", "163")</f>
        <v>163</v>
      </c>
      <c r="F33" t="s">
        <v>122</v>
      </c>
    </row>
    <row r="34" spans="3:6" x14ac:dyDescent="0.35">
      <c r="C34">
        <v>26</v>
      </c>
      <c r="D34" s="8" t="str">
        <f>HYPERLINK("#'Table 26'!A1", "To what extent are you able to do the following activities as much as you would like?: Eat at a restaurant or cafe")</f>
        <v>To what extent are you able to do the following activities as much as you would like?: Eat at a restaurant or cafe</v>
      </c>
      <c r="E34" s="18" t="str">
        <f>HYPERLINK("#'Full Results'!A172", "172")</f>
        <v>172</v>
      </c>
      <c r="F34" t="s">
        <v>122</v>
      </c>
    </row>
    <row r="35" spans="3:6" x14ac:dyDescent="0.35">
      <c r="C35">
        <v>27</v>
      </c>
      <c r="D35" s="8" t="str">
        <f>HYPERLINK("#'Table 27'!A1", "To what extent are you able to do the following activities as much as you would like?: Visit a local pub or bar")</f>
        <v>To what extent are you able to do the following activities as much as you would like?: Visit a local pub or bar</v>
      </c>
      <c r="E35" s="18" t="str">
        <f>HYPERLINK("#'Full Results'!A181", "181")</f>
        <v>181</v>
      </c>
      <c r="F35" t="s">
        <v>122</v>
      </c>
    </row>
    <row r="36" spans="3:6" x14ac:dyDescent="0.35">
      <c r="C36">
        <v>28</v>
      </c>
      <c r="D36" s="8" t="str">
        <f>HYPERLINK("#'Table 28'!A1", "To what extent are you able to do the following activities as much as you would like?: See friends or family")</f>
        <v>To what extent are you able to do the following activities as much as you would like?: See friends or family</v>
      </c>
      <c r="E36" s="18" t="str">
        <f>HYPERLINK("#'Full Results'!A190", "190")</f>
        <v>190</v>
      </c>
      <c r="F36" t="s">
        <v>122</v>
      </c>
    </row>
    <row r="37" spans="3:6" x14ac:dyDescent="0.35">
      <c r="C37">
        <v>29</v>
      </c>
      <c r="D37" s="8" t="str">
        <f>HYPERLINK("#'Table 29'!A1", "To what extent are you able to do the following activities as much as you would like?: Spend time outdoors / in nature")</f>
        <v>To what extent are you able to do the following activities as much as you would like?: Spend time outdoors / in nature</v>
      </c>
      <c r="E37" s="18" t="str">
        <f>HYPERLINK("#'Full Results'!A199", "199")</f>
        <v>199</v>
      </c>
      <c r="F37" t="s">
        <v>122</v>
      </c>
    </row>
    <row r="38" spans="3:6" x14ac:dyDescent="0.35">
      <c r="C38">
        <v>30</v>
      </c>
      <c r="D38" s="8" t="str">
        <f>HYPERLINK("#'Table 30'!A1", "To what extent are you able to do the following activities as much as you would like?: Attend a community event")</f>
        <v>To what extent are you able to do the following activities as much as you would like?: Attend a community event</v>
      </c>
      <c r="E38" s="18" t="str">
        <f>HYPERLINK("#'Full Results'!A208", "208")</f>
        <v>208</v>
      </c>
      <c r="F38" t="s">
        <v>122</v>
      </c>
    </row>
    <row r="39" spans="3:6" x14ac:dyDescent="0.35">
      <c r="C39">
        <v>31</v>
      </c>
      <c r="D39" s="8" t="str">
        <f>HYPERLINK("#'Table 31'!A1", "To what extent are you able to do the following activities as much as you would like?: Visit a National Trust property or heritage site")</f>
        <v>To what extent are you able to do the following activities as much as you would like?: Visit a National Trust property or heritage site</v>
      </c>
      <c r="E39" s="18" t="str">
        <f>HYPERLINK("#'Full Results'!A217", "217")</f>
        <v>217</v>
      </c>
      <c r="F39" t="s">
        <v>122</v>
      </c>
    </row>
    <row r="40" spans="3:6" x14ac:dyDescent="0.35">
      <c r="C40">
        <v>32</v>
      </c>
      <c r="D40" s="8" t="str">
        <f>HYPERLINK("#'Table 32'!A1", "To what extent are you able to do the following activities as much as you would like?: Attend a live play, classical concert, opera or ballet")</f>
        <v>To what extent are you able to do the following activities as much as you would like?: Attend a live play, classical concert, opera or ballet</v>
      </c>
      <c r="E40" s="18" t="str">
        <f>HYPERLINK("#'Full Results'!A226", "226")</f>
        <v>226</v>
      </c>
      <c r="F40" t="s">
        <v>122</v>
      </c>
    </row>
    <row r="41" spans="3:6" x14ac:dyDescent="0.35">
      <c r="C41">
        <v>33</v>
      </c>
      <c r="D41" s="8" t="str">
        <f>HYPERLINK("#'Table 33'!A1", "Grid Summary: How often do you do each of the following in your regular life?")</f>
        <v>Grid Summary: How often do you do each of the following in your regular life?</v>
      </c>
      <c r="E41" s="7"/>
      <c r="F41" t="s">
        <v>122</v>
      </c>
    </row>
    <row r="42" spans="3:6" x14ac:dyDescent="0.35">
      <c r="C42">
        <v>34</v>
      </c>
      <c r="D42" s="8" t="str">
        <f>HYPERLINK("#'Table 34'!A1", "How often do you do each of the following in your regular life?: Go shopping on your high street")</f>
        <v>How often do you do each of the following in your regular life?: Go shopping on your high street</v>
      </c>
      <c r="E42" s="18" t="str">
        <f>HYPERLINK("#'Full Results'!A235", "235")</f>
        <v>235</v>
      </c>
      <c r="F42" t="s">
        <v>122</v>
      </c>
    </row>
    <row r="43" spans="3:6" x14ac:dyDescent="0.35">
      <c r="C43">
        <v>35</v>
      </c>
      <c r="D43" s="8" t="str">
        <f>HYPERLINK("#'Table 35'!A1", "How often do you do each of the following in your regular life?: Eat at a restaurant or cafe")</f>
        <v>How often do you do each of the following in your regular life?: Eat at a restaurant or cafe</v>
      </c>
      <c r="E43" s="18" t="str">
        <f>HYPERLINK("#'Full Results'!A249", "249")</f>
        <v>249</v>
      </c>
      <c r="F43" t="s">
        <v>122</v>
      </c>
    </row>
    <row r="44" spans="3:6" x14ac:dyDescent="0.35">
      <c r="C44">
        <v>36</v>
      </c>
      <c r="D44" s="8" t="str">
        <f>HYPERLINK("#'Table 36'!A1", "How often do you do each of the following in your regular life?: Visit a local pub or bar")</f>
        <v>How often do you do each of the following in your regular life?: Visit a local pub or bar</v>
      </c>
      <c r="E44" s="18" t="str">
        <f>HYPERLINK("#'Full Results'!A263", "263")</f>
        <v>263</v>
      </c>
      <c r="F44" t="s">
        <v>122</v>
      </c>
    </row>
    <row r="45" spans="3:6" x14ac:dyDescent="0.35">
      <c r="C45">
        <v>37</v>
      </c>
      <c r="D45" s="8" t="str">
        <f>HYPERLINK("#'Table 37'!A1", "How often do you do each of the following in your regular life?: See friends or family")</f>
        <v>How often do you do each of the following in your regular life?: See friends or family</v>
      </c>
      <c r="E45" s="18" t="str">
        <f>HYPERLINK("#'Full Results'!A277", "277")</f>
        <v>277</v>
      </c>
      <c r="F45" t="s">
        <v>122</v>
      </c>
    </row>
    <row r="46" spans="3:6" x14ac:dyDescent="0.35">
      <c r="C46">
        <v>38</v>
      </c>
      <c r="D46" s="8" t="str">
        <f>HYPERLINK("#'Table 38'!A1", "How often do you do each of the following in your regular life?: Spend time outdoors / in nature")</f>
        <v>How often do you do each of the following in your regular life?: Spend time outdoors / in nature</v>
      </c>
      <c r="E46" s="18" t="str">
        <f>HYPERLINK("#'Full Results'!A291", "291")</f>
        <v>291</v>
      </c>
      <c r="F46" t="s">
        <v>122</v>
      </c>
    </row>
    <row r="47" spans="3:6" x14ac:dyDescent="0.35">
      <c r="C47">
        <v>39</v>
      </c>
      <c r="D47" s="8" t="str">
        <f>HYPERLINK("#'Table 39'!A1", "How often do you do each of the following in your regular life?: Attend a community event")</f>
        <v>How often do you do each of the following in your regular life?: Attend a community event</v>
      </c>
      <c r="E47" s="18" t="str">
        <f>HYPERLINK("#'Full Results'!A305", "305")</f>
        <v>305</v>
      </c>
      <c r="F47" t="s">
        <v>122</v>
      </c>
    </row>
    <row r="48" spans="3:6" x14ac:dyDescent="0.35">
      <c r="C48">
        <v>40</v>
      </c>
      <c r="D48" s="8" t="str">
        <f>HYPERLINK("#'Table 40'!A1", "How often do you do each of the following in your regular life?: Attend a live play, classical concert, opera or ballet")</f>
        <v>How often do you do each of the following in your regular life?: Attend a live play, classical concert, opera or ballet</v>
      </c>
      <c r="E48" s="18" t="str">
        <f>HYPERLINK("#'Full Results'!A319", "319")</f>
        <v>319</v>
      </c>
      <c r="F48" t="s">
        <v>122</v>
      </c>
    </row>
    <row r="49" spans="3:6" x14ac:dyDescent="0.35">
      <c r="C49">
        <v>41</v>
      </c>
      <c r="D49" s="8" t="str">
        <f>HYPERLINK("#'Table 41'!A1", "How often do you do each of the following in your regular life?: Visit a National Trust property or heritage site")</f>
        <v>How often do you do each of the following in your regular life?: Visit a National Trust property or heritage site</v>
      </c>
      <c r="E49" s="18" t="str">
        <f>HYPERLINK("#'Full Results'!A333", "333")</f>
        <v>333</v>
      </c>
      <c r="F49" t="s">
        <v>122</v>
      </c>
    </row>
    <row r="50" spans="3:6" x14ac:dyDescent="0.35">
      <c r="C50">
        <v>42</v>
      </c>
      <c r="D50" s="8" t="str">
        <f>HYPERLINK("#'Table 42'!A1", " How often do you go on holiday within the UK?")</f>
        <v xml:space="preserve"> How often do you go on holiday within the UK?</v>
      </c>
      <c r="E50" s="18" t="str">
        <f>HYPERLINK("#'Full Results'!A347", "347")</f>
        <v>347</v>
      </c>
      <c r="F50" t="s">
        <v>122</v>
      </c>
    </row>
    <row r="51" spans="3:6" x14ac:dyDescent="0.35">
      <c r="C51">
        <v>43</v>
      </c>
      <c r="D51" s="8" t="str">
        <f>HYPERLINK("#'Table 43'!A1", " How often do you go on holiday outside the UK (e.g. the US, Europe)?")</f>
        <v xml:space="preserve"> How often do you go on holiday outside the UK (e.g. the US, Europe)?</v>
      </c>
      <c r="E51" s="18" t="str">
        <f>HYPERLINK("#'Full Results'!A358", "358")</f>
        <v>358</v>
      </c>
      <c r="F51" t="s">
        <v>122</v>
      </c>
    </row>
    <row r="52" spans="3:6" x14ac:dyDescent="0.35">
      <c r="C52">
        <v>44</v>
      </c>
      <c r="D52" s="8" t="str">
        <f>HYPERLINK("#'Table 44'!A1", " Which of the following best describes your current situation?")</f>
        <v xml:space="preserve"> Which of the following best describes your current situation?</v>
      </c>
      <c r="E52" s="18" t="str">
        <f>HYPERLINK("#'Full Results'!A369", "369")</f>
        <v>369</v>
      </c>
      <c r="F52" t="s">
        <v>122</v>
      </c>
    </row>
    <row r="53" spans="3:6" x14ac:dyDescent="0.35">
      <c r="C53">
        <v>45</v>
      </c>
      <c r="D53" s="8" t="str">
        <f>HYPERLINK("#'Table 45'!A1", " When was your last promotion or pay rise?")</f>
        <v xml:space="preserve"> When was your last promotion or pay rise?</v>
      </c>
      <c r="E53" s="18" t="str">
        <f>HYPERLINK("#'Full Results'!A377", "377")</f>
        <v>377</v>
      </c>
      <c r="F53" t="s">
        <v>503</v>
      </c>
    </row>
    <row r="54" spans="3:6" x14ac:dyDescent="0.35">
      <c r="C54">
        <v>46</v>
      </c>
      <c r="D54" s="8" t="str">
        <f>HYPERLINK("#'Table 46'!A1", " Thinking about your most recent promotion or pay rise, which of the following best applies to you?")</f>
        <v xml:space="preserve"> Thinking about your most recent promotion or pay rise, which of the following best applies to you?</v>
      </c>
      <c r="E54" s="18" t="str">
        <f>HYPERLINK("#'Full Results'!A388", "388")</f>
        <v>388</v>
      </c>
      <c r="F54" t="s">
        <v>504</v>
      </c>
    </row>
    <row r="55" spans="3:6" x14ac:dyDescent="0.35">
      <c r="C55">
        <v>47</v>
      </c>
      <c r="D55" s="8" t="str">
        <f>HYPERLINK("#'Table 47'!A1", " And if you had to guess, when would you expect your next promotion or pay rise?  ")</f>
        <v xml:space="preserve"> And if you had to guess, when would you expect your next promotion or pay rise?  </v>
      </c>
      <c r="E55" s="18" t="str">
        <f>HYPERLINK("#'Full Results'!A399", "399")</f>
        <v>399</v>
      </c>
      <c r="F55" t="s">
        <v>503</v>
      </c>
    </row>
    <row r="56" spans="3:6" x14ac:dyDescent="0.35">
      <c r="C56">
        <v>48</v>
      </c>
      <c r="D56" s="8" t="str">
        <f>HYPERLINK("#'Table 48'!A1", " Which of the following comes closest to you? ")</f>
        <v xml:space="preserve"> Which of the following comes closest to you? </v>
      </c>
      <c r="E56" s="18" t="str">
        <f>HYPERLINK("#'Full Results'!A410", "410")</f>
        <v>410</v>
      </c>
      <c r="F56" t="s">
        <v>122</v>
      </c>
    </row>
    <row r="57" spans="3:6" x14ac:dyDescent="0.35">
      <c r="C57">
        <v>49</v>
      </c>
      <c r="D57" s="8" t="str">
        <f>HYPERLINK("#'Table 49'!A1", "In your view, which of the following countries have the strongest economy? Select up to three of the following")</f>
        <v>In your view, which of the following countries have the strongest economy? Select up to three of the following</v>
      </c>
      <c r="E57" s="18" t="str">
        <f>HYPERLINK("#'Full Results'!A416", "416")</f>
        <v>416</v>
      </c>
      <c r="F57" t="s">
        <v>122</v>
      </c>
    </row>
    <row r="58" spans="3:6" x14ac:dyDescent="0.35">
      <c r="C58">
        <v>50</v>
      </c>
      <c r="D58" s="8" t="str">
        <f>HYPERLINK("#'Table 50'!A1", "In your view, which of the following countries have the economy which is growing the most? Select up to three of the following")</f>
        <v>In your view, which of the following countries have the economy which is growing the most? Select up to three of the following</v>
      </c>
      <c r="E58" s="18" t="str">
        <f>HYPERLINK("#'Full Results'!A438", "438")</f>
        <v>438</v>
      </c>
      <c r="F58" t="s">
        <v>122</v>
      </c>
    </row>
    <row r="59" spans="3:6" x14ac:dyDescent="0.35">
      <c r="C59">
        <v>51</v>
      </c>
      <c r="D59" s="8" t="str">
        <f>HYPERLINK("#'Table 51'!A1", "In your view, which of the following countries are the best to start a business in? Select up to three of the following")</f>
        <v>In your view, which of the following countries are the best to start a business in? Select up to three of the following</v>
      </c>
      <c r="E59" s="18" t="str">
        <f>HYPERLINK("#'Full Results'!A460", "460")</f>
        <v>460</v>
      </c>
      <c r="F59" t="s">
        <v>122</v>
      </c>
    </row>
    <row r="60" spans="3:6" x14ac:dyDescent="0.35">
      <c r="C60">
        <v>52</v>
      </c>
      <c r="D60" s="8" t="str">
        <f>HYPERLINK("#'Table 52'!A1", "In your view, which of the following countries would be best to be a young person starting a career in? Select up to three of the following")</f>
        <v>In your view, which of the following countries would be best to be a young person starting a career in? Select up to three of the following</v>
      </c>
      <c r="E60" s="18" t="str">
        <f>HYPERLINK("#'Full Results'!A482", "482")</f>
        <v>482</v>
      </c>
      <c r="F60" t="s">
        <v>122</v>
      </c>
    </row>
    <row r="61" spans="3:6" x14ac:dyDescent="0.35">
      <c r="C61">
        <v>53</v>
      </c>
      <c r="D61" s="8" t="str">
        <f>HYPERLINK("#'Table 53'!A1", "In your view, which of the following countries would offer the best education? Select up to three of the following")</f>
        <v>In your view, which of the following countries would offer the best education? Select up to three of the following</v>
      </c>
      <c r="E61" s="18" t="str">
        <f>HYPERLINK("#'Full Results'!A504", "504")</f>
        <v>504</v>
      </c>
      <c r="F61" t="s">
        <v>122</v>
      </c>
    </row>
    <row r="62" spans="3:6" x14ac:dyDescent="0.35">
      <c r="C62">
        <v>54</v>
      </c>
      <c r="D62" s="8" t="str">
        <f>HYPERLINK("#'Table 54'!A1", "In your view, which of the following countries have the happiest people? Select up to three of the following")</f>
        <v>In your view, which of the following countries have the happiest people? Select up to three of the following</v>
      </c>
      <c r="E62" s="18" t="str">
        <f>HYPERLINK("#'Full Results'!A526", "526")</f>
        <v>526</v>
      </c>
      <c r="F62" t="s">
        <v>122</v>
      </c>
    </row>
    <row r="63" spans="3:6" x14ac:dyDescent="0.35">
      <c r="C63">
        <v>55</v>
      </c>
      <c r="D63" s="8" t="str">
        <f>HYPERLINK("#'Table 55'!A1", "In your view, which of the following countries would be the best places to live? Select up to three of the following")</f>
        <v>In your view, which of the following countries would be the best places to live? Select up to three of the following</v>
      </c>
      <c r="E63" s="18" t="str">
        <f>HYPERLINK("#'Full Results'!A548", "548")</f>
        <v>548</v>
      </c>
      <c r="F63" t="s">
        <v>122</v>
      </c>
    </row>
    <row r="64" spans="3:6" x14ac:dyDescent="0.35">
      <c r="C64">
        <v>56</v>
      </c>
      <c r="D64" s="8" t="str">
        <f>HYPERLINK("#'Table 56'!A1", "Grid Summary: Below is a list of some of the ways you may have felt yesterday. Please rate from 0 to 10, where 0 means  you did not experience the feeling “at all” yesterday while 10 means you experienced the feeling “all of the time” yesterday.")</f>
        <v>Grid Summary: Below is a list of some of the ways you may have felt yesterday. Please rate from 0 to 10, where 0 means  you did not experience the feeling “at all” yesterday while 10 means you experienced the feeling “all of the time” yesterday.</v>
      </c>
      <c r="E64" s="7"/>
      <c r="F64" t="s">
        <v>122</v>
      </c>
    </row>
    <row r="65" spans="3:6" x14ac:dyDescent="0.35">
      <c r="C65">
        <v>57</v>
      </c>
      <c r="D65" s="8" t="str">
        <f>HYPERLINK("#'Table 57'!A1", "Below is a list of some of the ways you may have felt yesterday. Please rate from 0 to 10, where 0 means  you did not experience the feeling “at all” yesterday while 10 means you experienced the feeling “all of the time” yesterday.: I felt happy")</f>
        <v>Below is a list of some of the ways you may have felt yesterday. Please rate from 0 to 10, where 0 means  you did not experience the feeling “at all” yesterday while 10 means you experienced the feeling “all of the time” yesterday.: I felt happy</v>
      </c>
      <c r="E65" s="18" t="str">
        <f>HYPERLINK("#'Full Results'!A570", "570")</f>
        <v>570</v>
      </c>
      <c r="F65" t="s">
        <v>122</v>
      </c>
    </row>
    <row r="66" spans="3:6" x14ac:dyDescent="0.35">
      <c r="C66">
        <v>58</v>
      </c>
      <c r="D66" s="8" t="str">
        <f>HYPERLINK("#'Table 58'!A1", "Below is a list of some of the ways you may have felt yesterday. Please rate from 0 to 10, where 0 means  you did not experience the feeling “at all” yesterday while 10 means you experienced the feeling “all of the time” yesterday.: I felt worrie...")</f>
        <v>Below is a list of some of the ways you may have felt yesterday. Please rate from 0 to 10, where 0 means  you did not experience the feeling “at all” yesterday while 10 means you experienced the feeling “all of the time” yesterday.: I felt worrie...</v>
      </c>
      <c r="E66" s="18" t="str">
        <f>HYPERLINK("#'Full Results'!A585", "585")</f>
        <v>585</v>
      </c>
      <c r="F66" t="s">
        <v>122</v>
      </c>
    </row>
    <row r="67" spans="3:6" x14ac:dyDescent="0.35">
      <c r="C67">
        <v>59</v>
      </c>
      <c r="D67" s="8" t="str">
        <f>HYPERLINK("#'Table 59'!A1", "Below is a list of some of the ways you may have felt yesterday. Please rate from 0 to 10, where 0 means  you did not experience the feeling “at all” yesterday while 10 means you experienced the feeling “all of the time” yesterday.: I felt stress...")</f>
        <v>Below is a list of some of the ways you may have felt yesterday. Please rate from 0 to 10, where 0 means  you did not experience the feeling “at all” yesterday while 10 means you experienced the feeling “all of the time” yesterday.: I felt stress...</v>
      </c>
      <c r="E67" s="18" t="str">
        <f>HYPERLINK("#'Full Results'!A600", "600")</f>
        <v>600</v>
      </c>
      <c r="F67" t="s">
        <v>279</v>
      </c>
    </row>
    <row r="68" spans="3:6" x14ac:dyDescent="0.35">
      <c r="C68">
        <v>60</v>
      </c>
      <c r="D68" s="8" t="str">
        <f>HYPERLINK("#'Table 60'!A1", "Below is a list of some of the ways you may have felt yesterday. Please rate from 0 to 10, where 0 means  you did not experience the feeling “at all” yesterday while 10 means you experienced the feeling “all of the time” yesterday.: I felt hopeless")</f>
        <v>Below is a list of some of the ways you may have felt yesterday. Please rate from 0 to 10, where 0 means  you did not experience the feeling “at all” yesterday while 10 means you experienced the feeling “all of the time” yesterday.: I felt hopeless</v>
      </c>
      <c r="E68" s="18" t="str">
        <f>HYPERLINK("#'Full Results'!A615", "615")</f>
        <v>615</v>
      </c>
      <c r="F68" t="s">
        <v>122</v>
      </c>
    </row>
    <row r="69" spans="3:6" x14ac:dyDescent="0.35">
      <c r="C69">
        <v>61</v>
      </c>
      <c r="D69" s="8" t="str">
        <f>HYPERLINK("#'Table 61'!A1", "Below is a list of some of the ways you may have felt yesterday. Please rate from 0 to 10, where 0 means  you did not experience the feeling “at all” yesterday while 10 means you experienced the feeling “all of the time” yesterday.: I felt lonely")</f>
        <v>Below is a list of some of the ways you may have felt yesterday. Please rate from 0 to 10, where 0 means  you did not experience the feeling “at all” yesterday while 10 means you experienced the feeling “all of the time” yesterday.: I felt lonely</v>
      </c>
      <c r="E69" s="18" t="str">
        <f>HYPERLINK("#'Full Results'!A630", "630")</f>
        <v>630</v>
      </c>
      <c r="F69" t="s">
        <v>122</v>
      </c>
    </row>
    <row r="70" spans="3:6" x14ac:dyDescent="0.35">
      <c r="C70">
        <v>62</v>
      </c>
      <c r="D70" s="8" t="str">
        <f>HYPERLINK("#'Table 62'!A1", "Below is a list of some of the ways you may have felt yesterday. Please rate from 0 to 10, where 0 means  you did not experience the feeling “at all” yesterday while 10 means you experienced the feeling “all of the time” yesterday.: I felt relaxed")</f>
        <v>Below is a list of some of the ways you may have felt yesterday. Please rate from 0 to 10, where 0 means  you did not experience the feeling “at all” yesterday while 10 means you experienced the feeling “all of the time” yesterday.: I felt relaxed</v>
      </c>
      <c r="E70" s="18" t="str">
        <f>HYPERLINK("#'Full Results'!A645", "645")</f>
        <v>645</v>
      </c>
      <c r="F70" t="s">
        <v>122</v>
      </c>
    </row>
    <row r="71" spans="3:6" x14ac:dyDescent="0.35">
      <c r="C71">
        <v>63</v>
      </c>
      <c r="D71" s="8" t="str">
        <f>HYPERLINK("#'Table 63'!A1", "Below is a list of some of the ways you may have felt yesterday. Please rate from 0 to 10, where 0 means  you did not experience the feeling “at all” yesterday while 10 means you experienced the feeling “all of the time” yesterday.: I felt satisfied")</f>
        <v>Below is a list of some of the ways you may have felt yesterday. Please rate from 0 to 10, where 0 means  you did not experience the feeling “at all” yesterday while 10 means you experienced the feeling “all of the time” yesterday.: I felt satisfied</v>
      </c>
      <c r="E71" s="18" t="str">
        <f>HYPERLINK("#'Full Results'!A660", "660")</f>
        <v>660</v>
      </c>
      <c r="F71" t="s">
        <v>122</v>
      </c>
    </row>
    <row r="72" spans="3:6" x14ac:dyDescent="0.35">
      <c r="C72">
        <v>64</v>
      </c>
      <c r="D72" s="8" t="str">
        <f>HYPERLINK("#'Table 64'!A1", "Which of the following do you think are the most important issues facing your local area at this time? Please select up to three of the following ")</f>
        <v>Which of the following do you think are the most important issues facing your local area at this time? Please select up to three of the following </v>
      </c>
      <c r="E72" s="18" t="str">
        <f>HYPERLINK("#'Full Results'!A675", "675")</f>
        <v>675</v>
      </c>
      <c r="F72" t="s">
        <v>122</v>
      </c>
    </row>
    <row r="73" spans="3:6" x14ac:dyDescent="0.35">
      <c r="C73">
        <v>65</v>
      </c>
      <c r="D73" s="8" t="str">
        <f>HYPERLINK("#'Table 65'!A1", "Grid Summary: Thinking about your local area, which of the following comes closest to your view? If you’re unsure, please select the middle option. ")</f>
        <v>Grid Summary: Thinking about your local area, which of the following comes closest to your view? If you’re unsure, please select the middle option. </v>
      </c>
      <c r="E73" s="7"/>
      <c r="F73" t="s">
        <v>122</v>
      </c>
    </row>
    <row r="74" spans="3:6" x14ac:dyDescent="0.35">
      <c r="C74">
        <v>66</v>
      </c>
      <c r="D74" s="8" t="str">
        <f>HYPERLINK("#'Table 66'!A1", "Thinking about your local area, which of the following comes closest to your view? If you’re unsure, please select the middle option. : I feel very unsafe walking alone at night|I feel very safe walking alone at night")</f>
        <v>Thinking about your local area, which of the following comes closest to your view? If you’re unsure, please select the middle option. : I feel very unsafe walking alone at night|I feel very safe walking alone at night</v>
      </c>
      <c r="E74" s="18" t="str">
        <f>HYPERLINK("#'Full Results'!A697", "697")</f>
        <v>697</v>
      </c>
      <c r="F74" t="s">
        <v>122</v>
      </c>
    </row>
    <row r="75" spans="3:6" x14ac:dyDescent="0.35">
      <c r="C75">
        <v>67</v>
      </c>
      <c r="D75" s="8" t="str">
        <f>HYPERLINK("#'Table 67'!A1", "Thinking about your local area, which of the following comes closest to your view? If you’re unsure, please select the middle option. : My area is not well looked after|My area is very well looked after")</f>
        <v>Thinking about your local area, which of the following comes closest to your view? If you’re unsure, please select the middle option. : My area is not well looked after|My area is very well looked after</v>
      </c>
      <c r="E75" s="18" t="str">
        <f>HYPERLINK("#'Full Results'!A705", "705")</f>
        <v>705</v>
      </c>
      <c r="F75" t="s">
        <v>122</v>
      </c>
    </row>
    <row r="76" spans="3:6" x14ac:dyDescent="0.35">
      <c r="C76">
        <v>68</v>
      </c>
      <c r="D76" s="8" t="str">
        <f>HYPERLINK("#'Table 68'!A1", "Thinking about your local area, which of the following comes closest to your view? If you’re unsure, please select the middle option. : Shops on my high street are closing down|Shops on my high street are opening up")</f>
        <v>Thinking about your local area, which of the following comes closest to your view? If you’re unsure, please select the middle option. : Shops on my high street are closing down|Shops on my high street are opening up</v>
      </c>
      <c r="E76" s="18" t="str">
        <f>HYPERLINK("#'Full Results'!A713", "713")</f>
        <v>713</v>
      </c>
      <c r="F76" t="s">
        <v>122</v>
      </c>
    </row>
    <row r="77" spans="3:6" x14ac:dyDescent="0.35">
      <c r="C77">
        <v>69</v>
      </c>
      <c r="D77" s="8" t="str">
        <f>HYPERLINK("#'Table 69'!A1", "Thinking about your local area, which of the following comes closest to your view? If you’re unsure, please select the middle option. : I rarely chat to my neighbours|I regularly chat to my neighbours")</f>
        <v>Thinking about your local area, which of the following comes closest to your view? If you’re unsure, please select the middle option. : I rarely chat to my neighbours|I regularly chat to my neighbours</v>
      </c>
      <c r="E77" s="18" t="str">
        <f>HYPERLINK("#'Full Results'!A721", "721")</f>
        <v>721</v>
      </c>
      <c r="F77" t="s">
        <v>122</v>
      </c>
    </row>
    <row r="78" spans="3:6" x14ac:dyDescent="0.35">
      <c r="C78">
        <v>70</v>
      </c>
      <c r="D78" s="8" t="str">
        <f>HYPERLINK("#'Table 70'!A1", "Grid Summary: Thinking about the 2030s, how do you expect the following to get better or worse?")</f>
        <v>Grid Summary: Thinking about the 2030s, how do you expect the following to get better or worse?</v>
      </c>
      <c r="E78" s="7"/>
      <c r="F78" t="s">
        <v>122</v>
      </c>
    </row>
    <row r="79" spans="3:6" x14ac:dyDescent="0.35">
      <c r="C79">
        <v>71</v>
      </c>
      <c r="D79" s="8" t="str">
        <f>HYPERLINK("#'Table 71'!A1", "Thinking about the 2030s, how do you expect the following to get better or worse?: Living standards")</f>
        <v>Thinking about the 2030s, how do you expect the following to get better or worse?: Living standards</v>
      </c>
      <c r="E79" s="18" t="str">
        <f>HYPERLINK("#'Full Results'!A729", "729")</f>
        <v>729</v>
      </c>
      <c r="F79" t="s">
        <v>122</v>
      </c>
    </row>
    <row r="80" spans="3:6" x14ac:dyDescent="0.35">
      <c r="C80">
        <v>72</v>
      </c>
      <c r="D80" s="8" t="str">
        <f>HYPERLINK("#'Table 72'!A1", "Thinking about the 2030s, how do you expect the following to get better or worse?: Political division in the UK")</f>
        <v>Thinking about the 2030s, how do you expect the following to get better or worse?: Political division in the UK</v>
      </c>
      <c r="E80" s="18" t="str">
        <f>HYPERLINK("#'Full Results'!A738", "738")</f>
        <v>738</v>
      </c>
      <c r="F80" t="s">
        <v>122</v>
      </c>
    </row>
    <row r="81" spans="3:6" x14ac:dyDescent="0.35">
      <c r="C81">
        <v>73</v>
      </c>
      <c r="D81" s="8" t="str">
        <f>HYPERLINK("#'Table 73'!A1", "Thinking about the 2030s, how do you expect the following to get better or worse?: Your local high street")</f>
        <v>Thinking about the 2030s, how do you expect the following to get better or worse?: Your local high street</v>
      </c>
      <c r="E81" s="18" t="str">
        <f>HYPERLINK("#'Full Results'!A747", "747")</f>
        <v>747</v>
      </c>
      <c r="F81" t="s">
        <v>122</v>
      </c>
    </row>
    <row r="82" spans="3:6" x14ac:dyDescent="0.35">
      <c r="C82">
        <v>74</v>
      </c>
      <c r="D82" s="8" t="str">
        <f>HYPERLINK("#'Table 74'!A1", "Thinking about the 2030s, how do you expect the following to get better or worse?: The cost of living")</f>
        <v>Thinking about the 2030s, how do you expect the following to get better or worse?: The cost of living</v>
      </c>
      <c r="E82" s="18" t="str">
        <f>HYPERLINK("#'Full Results'!A756", "756")</f>
        <v>756</v>
      </c>
      <c r="F82" t="s">
        <v>122</v>
      </c>
    </row>
    <row r="83" spans="3:6" x14ac:dyDescent="0.35">
      <c r="C83">
        <v>75</v>
      </c>
      <c r="D83" s="8" t="str">
        <f>HYPERLINK("#'Table 75'!A1", "Thinking about the 2030s, how do you expect the following to get better or worse?: Climate change")</f>
        <v>Thinking about the 2030s, how do you expect the following to get better or worse?: Climate change</v>
      </c>
      <c r="E83" s="18" t="str">
        <f>HYPERLINK("#'Full Results'!A765", "765")</f>
        <v>765</v>
      </c>
      <c r="F83" t="s">
        <v>122</v>
      </c>
    </row>
    <row r="84" spans="3:6" x14ac:dyDescent="0.35">
      <c r="C84">
        <v>76</v>
      </c>
      <c r="D84" s="8" t="str">
        <f>HYPERLINK("#'Table 76'!A1", "Thinking about the 2030s, how do you expect the following to get better or worse?: Crime")</f>
        <v>Thinking about the 2030s, how do you expect the following to get better or worse?: Crime</v>
      </c>
      <c r="E84" s="18" t="str">
        <f>HYPERLINK("#'Full Results'!A774", "774")</f>
        <v>774</v>
      </c>
      <c r="F84" t="s">
        <v>122</v>
      </c>
    </row>
    <row r="85" spans="3:6" x14ac:dyDescent="0.35">
      <c r="C85">
        <v>77</v>
      </c>
      <c r="D85" s="8" t="str">
        <f>HYPERLINK("#'Table 77'!A1", "Thinking about the 2030s, how do you expect the following to get better or worse?: Your personal finances")</f>
        <v>Thinking about the 2030s, how do you expect the following to get better or worse?: Your personal finances</v>
      </c>
      <c r="E85" s="18" t="str">
        <f>HYPERLINK("#'Full Results'!A783", "783")</f>
        <v>783</v>
      </c>
      <c r="F85" t="s">
        <v>122</v>
      </c>
    </row>
    <row r="86" spans="3:6" x14ac:dyDescent="0.35">
      <c r="C86">
        <v>78</v>
      </c>
      <c r="D86" s="8" t="str">
        <f>HYPERLINK("#'Table 78'!A1", "Thinking about the 2030s, how do you expect the following to get better or worse?: The state of the economy")</f>
        <v>Thinking about the 2030s, how do you expect the following to get better or worse?: The state of the economy</v>
      </c>
      <c r="E86" s="18" t="str">
        <f>HYPERLINK("#'Full Results'!A792", "792")</f>
        <v>792</v>
      </c>
      <c r="F86" t="s">
        <v>122</v>
      </c>
    </row>
    <row r="87" spans="3:6" x14ac:dyDescent="0.35">
      <c r="C87">
        <v>79</v>
      </c>
      <c r="D87" s="8" t="str">
        <f>HYPERLINK("#'Table 79'!A1", "Thinking about the 2030s, how do you expect the following to get better or worse?: The NHS")</f>
        <v>Thinking about the 2030s, how do you expect the following to get better or worse?: The NHS</v>
      </c>
      <c r="E87" s="18" t="str">
        <f>HYPERLINK("#'Full Results'!A801", "801")</f>
        <v>801</v>
      </c>
      <c r="F87" t="s">
        <v>122</v>
      </c>
    </row>
    <row r="88" spans="3:6" x14ac:dyDescent="0.35">
      <c r="C88">
        <v>80</v>
      </c>
      <c r="D88" s="8" t="str">
        <f>HYPERLINK("#'Table 80'!A1", "Thinking about the 2030s, how do you expect the following to get better or worse?: Quality of education")</f>
        <v>Thinking about the 2030s, how do you expect the following to get better or worse?: Quality of education</v>
      </c>
      <c r="E88" s="18" t="str">
        <f>HYPERLINK("#'Full Results'!A810", "810")</f>
        <v>810</v>
      </c>
      <c r="F88" t="s">
        <v>122</v>
      </c>
    </row>
    <row r="89" spans="3:6" x14ac:dyDescent="0.35">
      <c r="C89">
        <v>81</v>
      </c>
      <c r="D89" s="8" t="str">
        <f>HYPERLINK("#'Table 81'!A1", "Thinking about the 2030s, how do you expect the following to get better or worse?: Illegal immigration")</f>
        <v>Thinking about the 2030s, how do you expect the following to get better or worse?: Illegal immigration</v>
      </c>
      <c r="E89" s="18" t="str">
        <f>HYPERLINK("#'Full Results'!A819", "819")</f>
        <v>819</v>
      </c>
      <c r="F89" t="s">
        <v>122</v>
      </c>
    </row>
    <row r="90" spans="3:6" x14ac:dyDescent="0.35">
      <c r="C90">
        <v>82</v>
      </c>
      <c r="D90" s="8" t="str">
        <f>HYPERLINK("#'Table 82'!A1", " Which of the following comes closest to your view?")</f>
        <v xml:space="preserve"> Which of the following comes closest to your view?</v>
      </c>
      <c r="E90" s="18" t="str">
        <f>HYPERLINK("#'Full Results'!A828", "828")</f>
        <v>828</v>
      </c>
      <c r="F90" t="s">
        <v>122</v>
      </c>
    </row>
    <row r="91" spans="3:6" x14ac:dyDescent="0.35">
      <c r="C91">
        <v>83</v>
      </c>
      <c r="D91" s="8" t="str">
        <f>HYPERLINK("#'Table 83'!A1", "Grid Summary: Which of the following comes closest to your view? ")</f>
        <v>Grid Summary: Which of the following comes closest to your view? </v>
      </c>
      <c r="E91" s="7"/>
      <c r="F91" t="s">
        <v>279</v>
      </c>
    </row>
    <row r="92" spans="3:6" x14ac:dyDescent="0.35">
      <c r="C92">
        <v>84</v>
      </c>
      <c r="D92" s="8" t="str">
        <f>HYPERLINK("#'Table 84'!A1", "Which of the following comes closest to your view? : The problems we have in the UK are solvable|The problems we have in the UK will never be solved")</f>
        <v>Which of the following comes closest to your view? : The problems we have in the UK are solvable|The problems we have in the UK will never be solved</v>
      </c>
      <c r="E92" s="18" t="str">
        <f>HYPERLINK("#'Full Results'!A835", "835")</f>
        <v>835</v>
      </c>
      <c r="F92" t="s">
        <v>279</v>
      </c>
    </row>
    <row r="93" spans="3:6" x14ac:dyDescent="0.35">
      <c r="C93">
        <v>85</v>
      </c>
      <c r="D93" s="8" t="str">
        <f>HYPERLINK("#'Table 85'!A1", "Which of the following comes closest to your view? : As a country, we are heading in the right direction|As a country, we are heading in the wrong direction")</f>
        <v>Which of the following comes closest to your view? : As a country, we are heading in the right direction|As a country, we are heading in the wrong direction</v>
      </c>
      <c r="E93" s="18" t="str">
        <f>HYPERLINK("#'Full Results'!A843", "843")</f>
        <v>843</v>
      </c>
      <c r="F93" t="s">
        <v>279</v>
      </c>
    </row>
    <row r="94" spans="3:6" x14ac:dyDescent="0.35">
      <c r="C94">
        <v>86</v>
      </c>
      <c r="D94" s="8" t="str">
        <f>HYPERLINK("#'Table 86'!A1", "Which of the following comes closest to your view? : The world is becoming a safer place|The world is becoming a more dangerous place")</f>
        <v>Which of the following comes closest to your view? : The world is becoming a safer place|The world is becoming a more dangerous place</v>
      </c>
      <c r="E94" s="18" t="str">
        <f>HYPERLINK("#'Full Results'!A851", "851")</f>
        <v>851</v>
      </c>
      <c r="F94" t="s">
        <v>279</v>
      </c>
    </row>
    <row r="95" spans="3:6" x14ac:dyDescent="0.35">
      <c r="C95">
        <v>87</v>
      </c>
      <c r="D95" s="8" t="str">
        <f>HYPERLINK("#'Table 87'!A1", "Which of the following comes closest to your view? : The government has my best interests at heart|The government does not have my best interests at heart")</f>
        <v>Which of the following comes closest to your view? : The government has my best interests at heart|The government does not have my best interests at heart</v>
      </c>
      <c r="E95" s="18" t="str">
        <f>HYPERLINK("#'Full Results'!A859", "859")</f>
        <v>859</v>
      </c>
      <c r="F95" t="s">
        <v>279</v>
      </c>
    </row>
    <row r="96" spans="3:6" x14ac:dyDescent="0.35">
      <c r="C96">
        <v>88</v>
      </c>
      <c r="D96" s="8" t="str">
        <f>HYPERLINK("#'Table 88'!A1", " Which of the following comes closest to your view?")</f>
        <v xml:space="preserve"> Which of the following comes closest to your view?</v>
      </c>
      <c r="E96" s="18" t="str">
        <f>HYPERLINK("#'Full Results'!A867", "867")</f>
        <v>867</v>
      </c>
      <c r="F96" t="s">
        <v>122</v>
      </c>
    </row>
    <row r="97" spans="3:6" x14ac:dyDescent="0.35">
      <c r="C97">
        <v>89</v>
      </c>
      <c r="D97" s="8" t="str">
        <f>HYPERLINK("#'Table 89'!A1", "Thinking about the future, which of the following do you think would have the most significant  positive impact on your life, if any?Select up to three")</f>
        <v>Thinking about the future, which of the following do you think would have the most significant  positive impact on your life, if any?Select up to three</v>
      </c>
      <c r="E97" s="18" t="str">
        <f>HYPERLINK("#'Full Results'!A874", "874")</f>
        <v>874</v>
      </c>
      <c r="F97" t="s">
        <v>122</v>
      </c>
    </row>
    <row r="98" spans="3:6" x14ac:dyDescent="0.35">
      <c r="C98">
        <v>90</v>
      </c>
      <c r="D98" s="8" t="str">
        <f>HYPERLINK("#'Table 90'!A1", " Which of the following comes closest to your view?  ")</f>
        <v xml:space="preserve"> Which of the following comes closest to your view?  </v>
      </c>
      <c r="E98" s="18" t="str">
        <f>HYPERLINK("#'Full Results'!A890", "890")</f>
        <v>890</v>
      </c>
      <c r="F98" t="s">
        <v>122</v>
      </c>
    </row>
    <row r="99" spans="3:6" x14ac:dyDescent="0.35">
      <c r="C99">
        <v>91</v>
      </c>
      <c r="D99" s="8" t="str">
        <f>HYPERLINK("#'Table 91'!A1", " Which of the following comes closest to your view?  ")</f>
        <v xml:space="preserve"> Which of the following comes closest to your view?  </v>
      </c>
      <c r="E99" s="18" t="str">
        <f>HYPERLINK("#'Full Results'!A897", "897")</f>
        <v>897</v>
      </c>
      <c r="F99" t="s">
        <v>122</v>
      </c>
    </row>
    <row r="100" spans="3:6" x14ac:dyDescent="0.35">
      <c r="C100">
        <v>92</v>
      </c>
      <c r="D100" s="8" t="str">
        <f>HYPERLINK("#'Table 92'!A1", " If the government had to come up with additional money, which would you prefer?")</f>
        <v xml:space="preserve"> If the government had to come up with additional money, which would you prefer?</v>
      </c>
      <c r="E100" s="18" t="str">
        <f>HYPERLINK("#'Full Results'!A903", "903")</f>
        <v>903</v>
      </c>
      <c r="F100" t="s">
        <v>122</v>
      </c>
    </row>
    <row r="101" spans="3:6" x14ac:dyDescent="0.35">
      <c r="C101">
        <v>93</v>
      </c>
      <c r="D101" s="8" t="str">
        <f>HYPERLINK("#'Table 93'!A1", " If you really had to choose, which would you prefer?")</f>
        <v xml:space="preserve"> If you really had to choose, which would you prefer?</v>
      </c>
      <c r="E101" s="18" t="str">
        <f>HYPERLINK("#'Full Results'!A910", "910")</f>
        <v>910</v>
      </c>
      <c r="F101" t="s">
        <v>502</v>
      </c>
    </row>
    <row r="102" spans="3:6" x14ac:dyDescent="0.35">
      <c r="C102">
        <v>94</v>
      </c>
      <c r="D102" s="8" t="str">
        <f>HYPERLINK("#'Table 94'!A1", " Which of the following comes closest to your view?")</f>
        <v xml:space="preserve"> Which of the following comes closest to your view?</v>
      </c>
      <c r="E102" s="18" t="str">
        <f>HYPERLINK("#'Full Results'!A916", "916")</f>
        <v>916</v>
      </c>
      <c r="F102" t="s">
        <v>122</v>
      </c>
    </row>
    <row r="103" spans="3:6" x14ac:dyDescent="0.35">
      <c r="C103">
        <v>95</v>
      </c>
      <c r="D103" s="31" t="str">
        <f>HYPERLINK("#'Table 95'!A1", " Please read each of the following statements carefully. To what extent would you support or oppose the government cutting welfare spending if it would help boost economic growth in the UK?")</f>
        <v xml:space="preserve"> Please read each of the following statements carefully. To what extent would you support or oppose the government cutting welfare spending if it would help boost economic growth in the UK?</v>
      </c>
      <c r="E103" s="18" t="str">
        <f>HYPERLINK("#'Full Results'!A1003", "1003")</f>
        <v>1003</v>
      </c>
      <c r="F103" t="s">
        <v>279</v>
      </c>
    </row>
    <row r="104" spans="3:6" x14ac:dyDescent="0.35">
      <c r="C104">
        <v>96</v>
      </c>
      <c r="D104" s="31" t="str">
        <f>HYPERLINK("#'Table 96'!A1", " Please read each of the following statements carefully. To what extent would you support or oppose NHS waiting times staying as they are if it would help boost economic growth in the UK?")</f>
        <v xml:space="preserve"> Please read each of the following statements carefully. To what extent would you support or oppose NHS waiting times staying as they are if it would help boost economic growth in the UK?</v>
      </c>
      <c r="E104" s="18" t="str">
        <f>HYPERLINK("#'Full Results'!A1012", "1012")</f>
        <v>1012</v>
      </c>
      <c r="F104" t="s">
        <v>279</v>
      </c>
    </row>
    <row r="105" spans="3:6" x14ac:dyDescent="0.35">
      <c r="C105">
        <v>97</v>
      </c>
      <c r="D105" s="31" t="str">
        <f>HYPERLINK("#'Table 97'!A1", " Please read each of the following statements carefully. To what extent would you support or oppose the government offering tax breaks to businesses if it would help boost economic growth in the UK?")</f>
        <v xml:space="preserve"> Please read each of the following statements carefully. To what extent would you support or oppose the government offering tax breaks to businesses if it would help boost economic growth in the UK?</v>
      </c>
      <c r="E105" s="18" t="str">
        <f>HYPERLINK("#'Full Results'!A1021", "1021")</f>
        <v>1021</v>
      </c>
      <c r="F105" t="s">
        <v>279</v>
      </c>
    </row>
    <row r="106" spans="3:6" x14ac:dyDescent="0.35">
      <c r="C106">
        <v>98</v>
      </c>
      <c r="D106" s="31" t="str">
        <f>HYPERLINK("#'Table 98'!A1", " Please read each of the following statements carefully. To what extent would you support or oppose building on green areas if it would help boost economic growth in the UK?")</f>
        <v xml:space="preserve"> Please read each of the following statements carefully. To what extent would you support or oppose building on green areas if it would help boost economic growth in the UK?</v>
      </c>
      <c r="E106" s="18" t="str">
        <f>HYPERLINK("#'Full Results'!A1030", "1030")</f>
        <v>1030</v>
      </c>
      <c r="F106" t="s">
        <v>279</v>
      </c>
    </row>
    <row r="107" spans="3:6" x14ac:dyDescent="0.35">
      <c r="C107">
        <v>99</v>
      </c>
      <c r="D107" s="31" t="str">
        <f>HYPERLINK("#'Table 99'!A1", " Please read each of the following statements carefully. To what extent would you support or oppose increasing the state pension age if it would help boost economic growth in the UK?")</f>
        <v xml:space="preserve"> Please read each of the following statements carefully. To what extent would you support or oppose increasing the state pension age if it would help boost economic growth in the UK?</v>
      </c>
      <c r="E107" s="18" t="str">
        <f>HYPERLINK("#'Full Results'!A1039", "1039")</f>
        <v>1039</v>
      </c>
      <c r="F107" t="s">
        <v>279</v>
      </c>
    </row>
    <row r="108" spans="3:6" x14ac:dyDescent="0.35">
      <c r="C108">
        <v>100</v>
      </c>
      <c r="D108" s="31" t="str">
        <f>HYPERLINK("#'Table 100'!A1", " Please read each of the following statements carefully. To what extent would you support or oppose the government increasing the amount of income tax you pay if it would help boost economic growth in the UK?")</f>
        <v xml:space="preserve"> Please read each of the following statements carefully. To what extent would you support or oppose the government increasing the amount of income tax you pay if it would help boost economic growth in the UK?</v>
      </c>
      <c r="E108" s="18" t="str">
        <f>HYPERLINK("#'Full Results'!A1048", "1048")</f>
        <v>1048</v>
      </c>
      <c r="F108" t="s">
        <v>279</v>
      </c>
    </row>
    <row r="109" spans="3:6" x14ac:dyDescent="0.35">
      <c r="C109">
        <v>101</v>
      </c>
      <c r="D109" s="31" t="str">
        <f>HYPERLINK("#'Table 101'!A1", " Please read each of the following statements carefully. To what extent would you support or oppose government investment in oil and gas drilling in the North Sea if it would help boost economic growth in the UK?")</f>
        <v xml:space="preserve"> Please read each of the following statements carefully. To what extent would you support or oppose government investment in oil and gas drilling in the North Sea if it would help boost economic growth in the UK?</v>
      </c>
      <c r="E109" s="18" t="str">
        <f>HYPERLINK("#'Full Results'!A1057", "1057")</f>
        <v>1057</v>
      </c>
      <c r="F109" t="s">
        <v>279</v>
      </c>
    </row>
    <row r="110" spans="3:6" x14ac:dyDescent="0.35">
      <c r="C110">
        <v>102</v>
      </c>
      <c r="D110" s="31" t="str">
        <f>HYPERLINK("#'Table 102'!A1", " Please read each of the following statements carefully. To what extent would you support or oppose government slowing down the energy transition if it would help boost economic growth in the UK?")</f>
        <v xml:space="preserve"> Please read each of the following statements carefully. To what extent would you support or oppose government slowing down the energy transition if it would help boost economic growth in the UK?</v>
      </c>
      <c r="E110" s="18" t="str">
        <f>HYPERLINK("#'Full Results'!A1066", "1066")</f>
        <v>1066</v>
      </c>
      <c r="F110" t="s">
        <v>279</v>
      </c>
    </row>
    <row r="111" spans="3:6" x14ac:dyDescent="0.35">
      <c r="C111">
        <v>103</v>
      </c>
      <c r="D111" s="31" t="str">
        <f>HYPERLINK("#'Table 103'!A1", " Please read each of the following statements carefully. To what extent would you support or oppose the government investing in renewable energy sources such as offshore wind if it would help boost economic growth in the UK?")</f>
        <v xml:space="preserve"> Please read each of the following statements carefully. To what extent would you support or oppose the government investing in renewable energy sources such as offshore wind if it would help boost economic growth in the UK?</v>
      </c>
      <c r="E111" s="18" t="str">
        <f>HYPERLINK("#'Full Results'!A1075", "1075")</f>
        <v>1075</v>
      </c>
      <c r="F111" t="s">
        <v>279</v>
      </c>
    </row>
    <row r="112" spans="3:6" x14ac:dyDescent="0.35">
      <c r="C112">
        <v>104</v>
      </c>
      <c r="D112" s="31" t="str">
        <f>HYPERLINK("#'Table 104'!A1", " Had you heard of the phrase ‘economic growth’ before today?")</f>
        <v xml:space="preserve"> Had you heard of the phrase ‘economic growth’ before today?</v>
      </c>
      <c r="E112" s="18" t="str">
        <f>HYPERLINK("#'Full Results'!A1084", "1084")</f>
        <v>1084</v>
      </c>
      <c r="F112" t="s">
        <v>122</v>
      </c>
    </row>
    <row r="113" spans="3:6" x14ac:dyDescent="0.35">
      <c r="C113">
        <v>105</v>
      </c>
      <c r="D113" s="31" t="str">
        <f>HYPERLINK("#'Table 105'!A1", "In your view, which of the following would best indicate to you that the UK economy is growing?Select up to five")</f>
        <v>In your view, which of the following would best indicate to you that the UK economy is growing?Select up to five</v>
      </c>
      <c r="E113" s="18" t="str">
        <f>HYPERLINK("#'Full Results'!A1092", "1092")</f>
        <v>1092</v>
      </c>
      <c r="F113" t="s">
        <v>122</v>
      </c>
    </row>
    <row r="114" spans="3:6" x14ac:dyDescent="0.35">
      <c r="C114">
        <v>106</v>
      </c>
      <c r="D114" s="31" t="str">
        <f>HYPERLINK("#'Table 106'!A1", " Which would you prefer?")</f>
        <v xml:space="preserve"> Which would you prefer?</v>
      </c>
      <c r="E114" s="18" t="str">
        <f>HYPERLINK("#'Full Results'!A1124", "1124")</f>
        <v>1124</v>
      </c>
      <c r="F114" t="s">
        <v>279</v>
      </c>
    </row>
    <row r="115" spans="3:6" x14ac:dyDescent="0.35">
      <c r="C115">
        <v>107</v>
      </c>
      <c r="D115" s="31" t="str">
        <f>HYPERLINK("#'Table 107'!A1", " Which would you prefer?")</f>
        <v xml:space="preserve"> Which would you prefer?</v>
      </c>
      <c r="E115" s="18" t="str">
        <f>HYPERLINK("#'Full Results'!A1131", "1131")</f>
        <v>1131</v>
      </c>
      <c r="F115" t="s">
        <v>279</v>
      </c>
    </row>
    <row r="116" spans="3:6" x14ac:dyDescent="0.35">
      <c r="C116">
        <v>108</v>
      </c>
      <c r="D116" s="31" t="str">
        <f>HYPERLINK("#'Table 108'!A1", " Which would you prefer?")</f>
        <v xml:space="preserve"> Which would you prefer?</v>
      </c>
      <c r="E116" s="18" t="str">
        <f>HYPERLINK("#'Full Results'!A1138", "1138")</f>
        <v>1138</v>
      </c>
      <c r="F116" t="s">
        <v>279</v>
      </c>
    </row>
    <row r="117" spans="3:6" x14ac:dyDescent="0.35">
      <c r="C117">
        <v>109</v>
      </c>
      <c r="D117" s="31" t="str">
        <f>HYPERLINK("#'Table 109'!A1", " Which of the following comes closest to your view?")</f>
        <v xml:space="preserve"> Which of the following comes closest to your view?</v>
      </c>
      <c r="E117" s="18" t="str">
        <f>HYPERLINK("#'Full Results'!A1145", "1145")</f>
        <v>1145</v>
      </c>
      <c r="F117" t="s">
        <v>122</v>
      </c>
    </row>
    <row r="118" spans="3:6" x14ac:dyDescent="0.35">
      <c r="C118">
        <v>110</v>
      </c>
      <c r="D118" s="31" t="str">
        <f>HYPERLINK("#'Table 110'!A1", "Grid Summary: To what extent do you think the following groups would benefit from economic growth?")</f>
        <v>Grid Summary: To what extent do you think the following groups would benefit from economic growth?</v>
      </c>
      <c r="E118" s="7"/>
      <c r="F118" t="s">
        <v>122</v>
      </c>
    </row>
    <row r="119" spans="3:6" x14ac:dyDescent="0.35">
      <c r="C119">
        <v>111</v>
      </c>
      <c r="D119" s="31" t="str">
        <f>HYPERLINK("#'Table 111'!A1", "To what extent do you think the following groups would benefit from economic growth?: People like me")</f>
        <v>To what extent do you think the following groups would benefit from economic growth?: People like me</v>
      </c>
      <c r="E119" s="18" t="str">
        <f>HYPERLINK("#'Full Results'!A1151", "1151")</f>
        <v>1151</v>
      </c>
      <c r="F119" t="s">
        <v>122</v>
      </c>
    </row>
    <row r="120" spans="3:6" x14ac:dyDescent="0.35">
      <c r="C120">
        <v>112</v>
      </c>
      <c r="D120" s="31" t="str">
        <f>HYPERLINK("#'Table 112'!A1", "To what extent do you think the following groups would benefit from economic growth?: The UK’s top 10% of earners")</f>
        <v>To what extent do you think the following groups would benefit from economic growth?: The UK’s top 10% of earners</v>
      </c>
      <c r="E120" s="18" t="str">
        <f>HYPERLINK("#'Full Results'!A1159", "1159")</f>
        <v>1159</v>
      </c>
      <c r="F120" t="s">
        <v>122</v>
      </c>
    </row>
    <row r="121" spans="3:6" x14ac:dyDescent="0.35">
      <c r="C121">
        <v>113</v>
      </c>
      <c r="D121" s="31" t="str">
        <f>HYPERLINK("#'Table 113'!A1", "To what extent do you think the following groups would benefit from economic growth?: The UK’s bottom 10% of earners")</f>
        <v>To what extent do you think the following groups would benefit from economic growth?: The UK’s bottom 10% of earners</v>
      </c>
      <c r="E121" s="18" t="str">
        <f>HYPERLINK("#'Full Results'!A1167", "1167")</f>
        <v>1167</v>
      </c>
      <c r="F121" t="s">
        <v>122</v>
      </c>
    </row>
    <row r="122" spans="3:6" x14ac:dyDescent="0.35">
      <c r="C122">
        <v>114</v>
      </c>
      <c r="D122" s="31" t="str">
        <f>HYPERLINK("#'Table 114'!A1", "To what extent do you think the following groups would benefit from economic growth?: Small business owners")</f>
        <v>To what extent do you think the following groups would benefit from economic growth?: Small business owners</v>
      </c>
      <c r="E122" s="18" t="str">
        <f>HYPERLINK("#'Full Results'!A1175", "1175")</f>
        <v>1175</v>
      </c>
      <c r="F122" t="s">
        <v>122</v>
      </c>
    </row>
    <row r="123" spans="3:6" x14ac:dyDescent="0.35">
      <c r="C123">
        <v>115</v>
      </c>
      <c r="D123" s="31" t="str">
        <f>HYPERLINK("#'Table 115'!A1", "To what extent do you think the following groups would benefit from economic growth?: CEOs of large companies")</f>
        <v>To what extent do you think the following groups would benefit from economic growth?: CEOs of large companies</v>
      </c>
      <c r="E123" s="18" t="str">
        <f>HYPERLINK("#'Full Results'!A1183", "1183")</f>
        <v>1183</v>
      </c>
      <c r="F123" t="s">
        <v>122</v>
      </c>
    </row>
    <row r="124" spans="3:6" x14ac:dyDescent="0.35">
      <c r="C124">
        <v>116</v>
      </c>
      <c r="D124" s="31" t="str">
        <f>HYPERLINK("#'Table 116'!A1", "To what extent do you think the following groups would benefit from economic growth?: Young people")</f>
        <v>To what extent do you think the following groups would benefit from economic growth?: Young people</v>
      </c>
      <c r="E124" s="18" t="str">
        <f>HYPERLINK("#'Full Results'!A1191", "1191")</f>
        <v>1191</v>
      </c>
      <c r="F124" t="s">
        <v>122</v>
      </c>
    </row>
    <row r="125" spans="3:6" x14ac:dyDescent="0.35">
      <c r="C125">
        <v>117</v>
      </c>
      <c r="D125" s="31" t="str">
        <f>HYPERLINK("#'Table 117'!A1", "To what extent do you think the following groups would benefit from economic growth?: Old people")</f>
        <v>To what extent do you think the following groups would benefit from economic growth?: Old people</v>
      </c>
      <c r="E125" s="18" t="str">
        <f>HYPERLINK("#'Full Results'!A1199", "1199")</f>
        <v>1199</v>
      </c>
      <c r="F125" t="s">
        <v>122</v>
      </c>
    </row>
    <row r="126" spans="3:6" x14ac:dyDescent="0.35">
      <c r="C126">
        <v>118</v>
      </c>
      <c r="D126" s="31" t="str">
        <f>HYPERLINK("#'Table 118'!A1", "To what extent do you think the following groups would benefit from economic growth?: Everyone")</f>
        <v>To what extent do you think the following groups would benefit from economic growth?: Everyone</v>
      </c>
      <c r="E126" s="18" t="str">
        <f>HYPERLINK("#'Full Results'!A1207", "1207")</f>
        <v>1207</v>
      </c>
      <c r="F126" t="s">
        <v>122</v>
      </c>
    </row>
    <row r="127" spans="3:6" x14ac:dyDescent="0.35">
      <c r="C127">
        <v>119</v>
      </c>
      <c r="D127" s="31" t="str">
        <f>HYPERLINK("#'Table 119'!A1", "Grid Summary: How much do you think the government currently spends on each of the following? Please give your best guess")</f>
        <v>Grid Summary: How much do you think the government currently spends on each of the following? Please give your best guess</v>
      </c>
      <c r="E127" s="7"/>
      <c r="F127" t="s">
        <v>122</v>
      </c>
    </row>
    <row r="128" spans="3:6" x14ac:dyDescent="0.35">
      <c r="C128">
        <v>120</v>
      </c>
      <c r="D128" s="31" t="str">
        <f>HYPERLINK("#'Table 120'!A1", "How much do you think the government currently spends on each of the following? Please give your best guess: Housing support for asylum seekers")</f>
        <v>How much do you think the government currently spends on each of the following? Please give your best guess: Housing support for asylum seekers</v>
      </c>
      <c r="E128" s="18" t="str">
        <f>HYPERLINK("#'Full Results'!A1215", "1215")</f>
        <v>1215</v>
      </c>
      <c r="F128" t="s">
        <v>122</v>
      </c>
    </row>
    <row r="129" spans="3:6" x14ac:dyDescent="0.35">
      <c r="C129">
        <v>121</v>
      </c>
      <c r="D129" s="31" t="str">
        <f>HYPERLINK("#'Table 121'!A1", "How much do you think the government currently spends on each of the following? Please give your best guess: People falsely claiming benefits")</f>
        <v>How much do you think the government currently spends on each of the following? Please give your best guess: People falsely claiming benefits</v>
      </c>
      <c r="E129" s="18" t="str">
        <f>HYPERLINK("#'Full Results'!A1224", "1224")</f>
        <v>1224</v>
      </c>
      <c r="F129" t="s">
        <v>122</v>
      </c>
    </row>
    <row r="130" spans="3:6" x14ac:dyDescent="0.35">
      <c r="C130">
        <v>122</v>
      </c>
      <c r="D130" s="31" t="str">
        <f>HYPERLINK("#'Table 122'!A1", "How much do you think the government currently spends on each of the following? Please give your best guess: International aid")</f>
        <v>How much do you think the government currently spends on each of the following? Please give your best guess: International aid</v>
      </c>
      <c r="E130" s="18" t="str">
        <f>HYPERLINK("#'Full Results'!A1233", "1233")</f>
        <v>1233</v>
      </c>
      <c r="F130" t="s">
        <v>122</v>
      </c>
    </row>
    <row r="131" spans="3:6" x14ac:dyDescent="0.35">
      <c r="C131">
        <v>123</v>
      </c>
      <c r="D131" s="31" t="str">
        <f>HYPERLINK("#'Table 123'!A1", "How much do you think the government currently spends on each of the following? Please give your best guess: Defence")</f>
        <v>How much do you think the government currently spends on each of the following? Please give your best guess: Defence</v>
      </c>
      <c r="E131" s="18" t="str">
        <f>HYPERLINK("#'Full Results'!A1242", "1242")</f>
        <v>1242</v>
      </c>
      <c r="F131" t="s">
        <v>122</v>
      </c>
    </row>
    <row r="132" spans="3:6" x14ac:dyDescent="0.35">
      <c r="C132">
        <v>124</v>
      </c>
      <c r="D132" s="31" t="str">
        <f>HYPERLINK("#'Table 124'!A1", "How much do you think the government currently spends on each of the following? Please give your best guess: The net zero transition")</f>
        <v>How much do you think the government currently spends on each of the following? Please give your best guess: The net zero transition</v>
      </c>
      <c r="E132" s="18" t="str">
        <f>HYPERLINK("#'Full Results'!A1251", "1251")</f>
        <v>1251</v>
      </c>
      <c r="F132" t="s">
        <v>122</v>
      </c>
    </row>
    <row r="133" spans="3:6" x14ac:dyDescent="0.35">
      <c r="C133">
        <v>125</v>
      </c>
      <c r="D133" s="31" t="str">
        <f>HYPERLINK("#'Table 125'!A1", " Imagine government cut MPs salaries and put it into the NHS. Which of the following comes closest to your view?")</f>
        <v xml:space="preserve"> Imagine government cut MPs salaries and put it into the NHS. Which of the following comes closest to your view?</v>
      </c>
      <c r="E133" s="18" t="str">
        <f>HYPERLINK("#'Full Results'!A1260", "1260")</f>
        <v>1260</v>
      </c>
      <c r="F133" t="s">
        <v>279</v>
      </c>
    </row>
    <row r="134" spans="3:6" x14ac:dyDescent="0.35">
      <c r="C134">
        <v>126</v>
      </c>
      <c r="D134" s="31" t="str">
        <f>HYPERLINK("#'Table 126'!A1", " Imagine government cracked down on people taking advantage of the benefits system and put it into the NHS. Which of the following comes closest to your view?")</f>
        <v xml:space="preserve"> Imagine government cracked down on people taking advantage of the benefits system and put it into the NHS. Which of the following comes closest to your view?</v>
      </c>
      <c r="E134" s="18" t="str">
        <f>HYPERLINK("#'Full Results'!A1267", "1267")</f>
        <v>1267</v>
      </c>
      <c r="F134" t="s">
        <v>279</v>
      </c>
    </row>
    <row r="135" spans="3:6" x14ac:dyDescent="0.35">
      <c r="C135">
        <v>127</v>
      </c>
      <c r="D135" s="31" t="str">
        <f>HYPERLINK("#'Table 127'!A1", " Imagine government cut the international aid budget and put it into the NHS. Which of the following comes closest to your view?")</f>
        <v xml:space="preserve"> Imagine government cut the international aid budget and put it into the NHS. Which of the following comes closest to your view?</v>
      </c>
      <c r="E135" s="18" t="str">
        <f>HYPERLINK("#'Full Results'!A1274", "1274")</f>
        <v>1274</v>
      </c>
      <c r="F135" t="s">
        <v>279</v>
      </c>
    </row>
    <row r="136" spans="3:6" x14ac:dyDescent="0.35">
      <c r="C136">
        <v>128</v>
      </c>
      <c r="D136" s="31" t="str">
        <f>HYPERLINK("#'Table 128'!A1", " Imagine government cut the defence budget and put it into the NHS. Which of the following comes closest to your view?")</f>
        <v xml:space="preserve"> Imagine government cut the defence budget and put it into the NHS. Which of the following comes closest to your view?</v>
      </c>
      <c r="E136" s="18" t="str">
        <f>HYPERLINK("#'Full Results'!A1281", "1281")</f>
        <v>1281</v>
      </c>
      <c r="F136" t="s">
        <v>279</v>
      </c>
    </row>
    <row r="137" spans="3:6" x14ac:dyDescent="0.35">
      <c r="C137">
        <v>129</v>
      </c>
      <c r="D137" s="31" t="str">
        <f>HYPERLINK("#'Table 129'!A1", " Imagine government cut spending on asylum hotels and put it into the NHS. Which of the following comes closest to your view?")</f>
        <v xml:space="preserve"> Imagine government cut spending on asylum hotels and put it into the NHS. Which of the following comes closest to your view?</v>
      </c>
      <c r="E137" s="18" t="str">
        <f>HYPERLINK("#'Full Results'!A1288", "1288")</f>
        <v>1288</v>
      </c>
      <c r="F137" t="s">
        <v>279</v>
      </c>
    </row>
    <row r="138" spans="3:6" x14ac:dyDescent="0.35">
      <c r="C138">
        <v>130</v>
      </c>
      <c r="D138" s="31" t="str">
        <f>HYPERLINK("#'Table 130'!A1", " Imagine government cut MPs salaries and put funding into different parts of the country. Which of the following comes closest to your view?")</f>
        <v xml:space="preserve"> Imagine government cut MPs salaries and put funding into different parts of the country. Which of the following comes closest to your view?</v>
      </c>
      <c r="E138" s="18" t="str">
        <f>HYPERLINK("#'Full Results'!A1295", "1295")</f>
        <v>1295</v>
      </c>
      <c r="F138" t="s">
        <v>279</v>
      </c>
    </row>
    <row r="139" spans="3:6" x14ac:dyDescent="0.35">
      <c r="C139">
        <v>131</v>
      </c>
      <c r="D139" s="31" t="str">
        <f>HYPERLINK("#'Table 131'!A1", " Imagine government cracked down on people taking advantage of the benefits system and put funding into different parts of the country. Which of the following comes closest to your view?")</f>
        <v xml:space="preserve"> Imagine government cracked down on people taking advantage of the benefits system and put funding into different parts of the country. Which of the following comes closest to your view?</v>
      </c>
      <c r="E139" s="18" t="str">
        <f>HYPERLINK("#'Full Results'!A1302", "1302")</f>
        <v>1302</v>
      </c>
      <c r="F139" t="s">
        <v>279</v>
      </c>
    </row>
    <row r="140" spans="3:6" x14ac:dyDescent="0.35">
      <c r="C140">
        <v>132</v>
      </c>
      <c r="D140" s="31" t="str">
        <f>HYPERLINK("#'Table 132'!A1", " Imagine government cut the international aid budget and put funding into different parts of the country. Which of the following comes closest to your view?")</f>
        <v xml:space="preserve"> Imagine government cut the international aid budget and put funding into different parts of the country. Which of the following comes closest to your view?</v>
      </c>
      <c r="E140" s="18" t="str">
        <f>HYPERLINK("#'Full Results'!A1309", "1309")</f>
        <v>1309</v>
      </c>
      <c r="F140" t="s">
        <v>279</v>
      </c>
    </row>
    <row r="141" spans="3:6" x14ac:dyDescent="0.35">
      <c r="C141">
        <v>133</v>
      </c>
      <c r="D141" s="31" t="str">
        <f>HYPERLINK("#'Table 133'!A1", " Imagine government cut the defence budget and put funding into different parts of the country. Which of the following comes closest to your view?")</f>
        <v xml:space="preserve"> Imagine government cut the defence budget and put funding into different parts of the country. Which of the following comes closest to your view?</v>
      </c>
      <c r="E141" s="18" t="str">
        <f>HYPERLINK("#'Full Results'!A1316", "1316")</f>
        <v>1316</v>
      </c>
      <c r="F141" t="s">
        <v>279</v>
      </c>
    </row>
    <row r="142" spans="3:6" x14ac:dyDescent="0.35">
      <c r="C142">
        <v>134</v>
      </c>
      <c r="D142" s="31" t="str">
        <f>HYPERLINK("#'Table 134'!A1", " Imagine government cut spending on asylum hotels and put funding into different parts of the country. Which of the following comes closest to your view?")</f>
        <v xml:space="preserve"> Imagine government cut spending on asylum hotels and put funding into different parts of the country. Which of the following comes closest to your view?</v>
      </c>
      <c r="E142" s="18" t="str">
        <f>HYPERLINK("#'Full Results'!A1323", "1323")</f>
        <v>1323</v>
      </c>
      <c r="F142" t="s">
        <v>279</v>
      </c>
    </row>
    <row r="143" spans="3:6" x14ac:dyDescent="0.35">
      <c r="C143">
        <v>135</v>
      </c>
      <c r="D143" s="31" t="str">
        <f>HYPERLINK("#'Table 135'!A1", " Which of the following comes closest to your view?")</f>
        <v xml:space="preserve"> Which of the following comes closest to your view?</v>
      </c>
      <c r="E143" s="18" t="str">
        <f>HYPERLINK("#'Full Results'!A1330", "1330")</f>
        <v>1330</v>
      </c>
      <c r="F143" t="s">
        <v>122</v>
      </c>
    </row>
    <row r="144" spans="3:6" x14ac:dyDescent="0.35">
      <c r="D144" s="8"/>
      <c r="E144" s="7"/>
    </row>
    <row r="145" spans="4:5" x14ac:dyDescent="0.35">
      <c r="D145" s="8"/>
      <c r="E145" s="18"/>
    </row>
    <row r="146" spans="4:5" x14ac:dyDescent="0.35">
      <c r="D146" s="8"/>
      <c r="E146" s="18"/>
    </row>
    <row r="147" spans="4:5" x14ac:dyDescent="0.35">
      <c r="D147" s="8"/>
      <c r="E147" s="18"/>
    </row>
    <row r="148" spans="4:5" x14ac:dyDescent="0.35">
      <c r="D148" s="8"/>
      <c r="E148" s="18"/>
    </row>
    <row r="149" spans="4:5" x14ac:dyDescent="0.35">
      <c r="D149" s="8"/>
      <c r="E149" s="18"/>
    </row>
    <row r="150" spans="4:5" x14ac:dyDescent="0.35">
      <c r="D150" s="8"/>
      <c r="E150" s="18"/>
    </row>
    <row r="151" spans="4:5" x14ac:dyDescent="0.35">
      <c r="D151" s="8"/>
      <c r="E151" s="18"/>
    </row>
    <row r="152" spans="4:5" x14ac:dyDescent="0.35">
      <c r="D152" s="8"/>
      <c r="E152" s="18"/>
    </row>
    <row r="153" spans="4:5" x14ac:dyDescent="0.35">
      <c r="D153" s="8"/>
    </row>
    <row r="154" spans="4:5" x14ac:dyDescent="0.35">
      <c r="D154" s="8"/>
    </row>
    <row r="155" spans="4:5" x14ac:dyDescent="0.35">
      <c r="D155" s="8"/>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B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147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87</v>
      </c>
      <c r="C9" s="14">
        <v>0.32380961801337299</v>
      </c>
      <c r="D9" s="14">
        <v>0.34279591595305597</v>
      </c>
      <c r="E9" s="14">
        <v>0.30329615880716398</v>
      </c>
      <c r="F9" s="14"/>
      <c r="G9" s="14">
        <v>0.47434307074822502</v>
      </c>
      <c r="H9" s="14">
        <v>0.51521293738013296</v>
      </c>
      <c r="I9" s="14">
        <v>0.35543418309668001</v>
      </c>
      <c r="J9" s="14">
        <v>0.223560368292991</v>
      </c>
      <c r="K9" s="14">
        <v>0.216441236735849</v>
      </c>
      <c r="L9" s="14">
        <v>0.195506974055873</v>
      </c>
      <c r="M9" s="14"/>
      <c r="N9" s="14">
        <v>0.43448798764705898</v>
      </c>
      <c r="O9" s="14">
        <v>0.28288638508774</v>
      </c>
      <c r="P9" s="14">
        <v>0.33936099391792202</v>
      </c>
      <c r="Q9" s="14">
        <v>0.23422163741940599</v>
      </c>
      <c r="R9" s="14"/>
      <c r="S9" s="14">
        <v>0.52712587335331096</v>
      </c>
      <c r="T9" s="14">
        <v>0.295570971402625</v>
      </c>
      <c r="U9" s="14">
        <v>0.25544836495458201</v>
      </c>
      <c r="V9" s="14">
        <v>0.31188320434980399</v>
      </c>
      <c r="W9" s="14">
        <v>0.34800325544925997</v>
      </c>
      <c r="X9" s="14">
        <v>0.31036149083270698</v>
      </c>
      <c r="Y9" s="14">
        <v>0.25690240955981603</v>
      </c>
      <c r="Z9" s="14">
        <v>0.248786215159156</v>
      </c>
      <c r="AA9" s="14">
        <v>0.26699969821994801</v>
      </c>
      <c r="AB9" s="14">
        <v>0.27862453306821899</v>
      </c>
      <c r="AC9" s="14">
        <v>0.25571663555267599</v>
      </c>
      <c r="AD9" s="14">
        <v>0.43325313320524</v>
      </c>
      <c r="AE9" s="14"/>
      <c r="AF9" s="14">
        <v>0.29781977334868598</v>
      </c>
      <c r="AG9" s="14">
        <v>0.35962360857922798</v>
      </c>
      <c r="AH9" s="14">
        <v>0.27316512091610501</v>
      </c>
      <c r="AI9" s="14">
        <v>0.29323423481017802</v>
      </c>
      <c r="AJ9" s="14">
        <v>0.43796969671686298</v>
      </c>
      <c r="AK9" s="14"/>
      <c r="AL9" s="14">
        <v>0.43512540556740198</v>
      </c>
      <c r="AM9" s="14">
        <v>0.33363590302924701</v>
      </c>
      <c r="AN9" s="14">
        <v>0.31400814408704403</v>
      </c>
      <c r="AO9" s="14">
        <v>0.26782658655349301</v>
      </c>
      <c r="AP9" s="14">
        <v>0.40028957204439802</v>
      </c>
      <c r="AQ9" s="14">
        <v>0.22270512648874799</v>
      </c>
      <c r="AR9" s="14"/>
      <c r="AS9" s="14">
        <v>0.21823424668029301</v>
      </c>
      <c r="AT9" s="14">
        <v>0.29097083368850202</v>
      </c>
      <c r="AU9" s="14">
        <v>0.40894875378593398</v>
      </c>
      <c r="AV9" s="14">
        <v>0.53034841100646002</v>
      </c>
      <c r="AW9" s="14">
        <v>0.45662751893538001</v>
      </c>
      <c r="AX9" s="14"/>
      <c r="AY9" s="14">
        <v>0.33604658326332398</v>
      </c>
      <c r="AZ9" s="14">
        <v>0.38856463306427802</v>
      </c>
      <c r="BA9" s="14">
        <v>0.34803549372526099</v>
      </c>
      <c r="BB9" s="14">
        <v>0.31788300215111198</v>
      </c>
      <c r="BC9" s="14">
        <v>0.18128474793645899</v>
      </c>
      <c r="BD9" s="14"/>
      <c r="BE9" s="14">
        <v>0.56789893661147195</v>
      </c>
      <c r="BF9" s="14">
        <v>0.37691107167035998</v>
      </c>
      <c r="BG9" s="14">
        <v>0.29185241198362699</v>
      </c>
      <c r="BH9" s="14">
        <v>0.20789885293021901</v>
      </c>
      <c r="BI9" s="14">
        <v>0.191600883841091</v>
      </c>
      <c r="BJ9" s="14"/>
      <c r="BK9" s="14">
        <v>0.54308698921374798</v>
      </c>
      <c r="BL9" s="14">
        <v>0.34973001009383198</v>
      </c>
      <c r="BM9" s="14">
        <v>0.30356599347478802</v>
      </c>
      <c r="BN9" s="14">
        <v>0.25884628947307098</v>
      </c>
      <c r="BO9" s="14">
        <v>0.211808751119443</v>
      </c>
      <c r="BP9" s="14"/>
      <c r="BQ9" s="14">
        <v>0.32385567554142097</v>
      </c>
      <c r="BR9" s="14">
        <v>0.32379040879101301</v>
      </c>
      <c r="BS9" s="14"/>
      <c r="BT9" s="14">
        <v>0.417801728702693</v>
      </c>
      <c r="BU9" s="14">
        <v>0.29493009944055698</v>
      </c>
      <c r="BV9" s="14"/>
      <c r="BW9" s="14">
        <v>0.45095312507481999</v>
      </c>
      <c r="BX9" s="14">
        <v>0.27934288517045802</v>
      </c>
      <c r="BY9" s="14"/>
      <c r="BZ9" s="14">
        <v>0.25665603833912998</v>
      </c>
      <c r="CA9" s="14">
        <v>0.47102130939147802</v>
      </c>
      <c r="CB9" s="14">
        <v>0.28595267250337197</v>
      </c>
    </row>
    <row r="10" spans="2:80" x14ac:dyDescent="0.35">
      <c r="B10" s="15" t="s">
        <v>88</v>
      </c>
      <c r="C10" s="20">
        <v>0.67619038198662695</v>
      </c>
      <c r="D10" s="20">
        <v>0.65720408404694397</v>
      </c>
      <c r="E10" s="20">
        <v>0.69670384119283602</v>
      </c>
      <c r="F10" s="20"/>
      <c r="G10" s="20">
        <v>0.52565692925177498</v>
      </c>
      <c r="H10" s="20">
        <v>0.48478706261986698</v>
      </c>
      <c r="I10" s="20">
        <v>0.64456581690332004</v>
      </c>
      <c r="J10" s="20">
        <v>0.77643963170700903</v>
      </c>
      <c r="K10" s="20">
        <v>0.78355876326415197</v>
      </c>
      <c r="L10" s="20">
        <v>0.80449302594412697</v>
      </c>
      <c r="M10" s="20"/>
      <c r="N10" s="20">
        <v>0.56551201235294102</v>
      </c>
      <c r="O10" s="20">
        <v>0.71711361491226</v>
      </c>
      <c r="P10" s="20">
        <v>0.66063900608207804</v>
      </c>
      <c r="Q10" s="20">
        <v>0.76577836258059395</v>
      </c>
      <c r="R10" s="20"/>
      <c r="S10" s="20">
        <v>0.47287412664668899</v>
      </c>
      <c r="T10" s="20">
        <v>0.704429028597375</v>
      </c>
      <c r="U10" s="20">
        <v>0.74455163504541799</v>
      </c>
      <c r="V10" s="20">
        <v>0.68811679565019601</v>
      </c>
      <c r="W10" s="20">
        <v>0.65199674455073997</v>
      </c>
      <c r="X10" s="20">
        <v>0.68963850916729297</v>
      </c>
      <c r="Y10" s="20">
        <v>0.74309759044018397</v>
      </c>
      <c r="Z10" s="20">
        <v>0.751213784840844</v>
      </c>
      <c r="AA10" s="20">
        <v>0.73300030178005204</v>
      </c>
      <c r="AB10" s="20">
        <v>0.72137546693178101</v>
      </c>
      <c r="AC10" s="20">
        <v>0.74428336444732401</v>
      </c>
      <c r="AD10" s="20">
        <v>0.56674686679476005</v>
      </c>
      <c r="AE10" s="20"/>
      <c r="AF10" s="20">
        <v>0.70218022665131397</v>
      </c>
      <c r="AG10" s="20">
        <v>0.64037639142077196</v>
      </c>
      <c r="AH10" s="20">
        <v>0.72683487908389499</v>
      </c>
      <c r="AI10" s="20">
        <v>0.70676576518982204</v>
      </c>
      <c r="AJ10" s="20">
        <v>0.56203030328313697</v>
      </c>
      <c r="AK10" s="20"/>
      <c r="AL10" s="20">
        <v>0.56487459443259802</v>
      </c>
      <c r="AM10" s="20">
        <v>0.66636409697075305</v>
      </c>
      <c r="AN10" s="20">
        <v>0.68599185591295597</v>
      </c>
      <c r="AO10" s="20">
        <v>0.73217341344650799</v>
      </c>
      <c r="AP10" s="20">
        <v>0.59971042795560203</v>
      </c>
      <c r="AQ10" s="20">
        <v>0.77729487351125204</v>
      </c>
      <c r="AR10" s="20"/>
      <c r="AS10" s="20">
        <v>0.78176575331970599</v>
      </c>
      <c r="AT10" s="20">
        <v>0.70902916631149804</v>
      </c>
      <c r="AU10" s="20">
        <v>0.59105124621406602</v>
      </c>
      <c r="AV10" s="20">
        <v>0.46965158899353998</v>
      </c>
      <c r="AW10" s="20">
        <v>0.54337248106461999</v>
      </c>
      <c r="AX10" s="20"/>
      <c r="AY10" s="20">
        <v>0.66395341673667596</v>
      </c>
      <c r="AZ10" s="20">
        <v>0.61143536693572198</v>
      </c>
      <c r="BA10" s="20">
        <v>0.65196450627473901</v>
      </c>
      <c r="BB10" s="20">
        <v>0.68211699784888802</v>
      </c>
      <c r="BC10" s="20">
        <v>0.81871525206354101</v>
      </c>
      <c r="BD10" s="20"/>
      <c r="BE10" s="20">
        <v>0.432101063388528</v>
      </c>
      <c r="BF10" s="20">
        <v>0.62308892832964002</v>
      </c>
      <c r="BG10" s="20">
        <v>0.70814758801637301</v>
      </c>
      <c r="BH10" s="20">
        <v>0.79210114706978096</v>
      </c>
      <c r="BI10" s="20">
        <v>0.80839911615890903</v>
      </c>
      <c r="BJ10" s="20"/>
      <c r="BK10" s="20">
        <v>0.45691301078625202</v>
      </c>
      <c r="BL10" s="20">
        <v>0.65026998990616802</v>
      </c>
      <c r="BM10" s="20">
        <v>0.69643400652521203</v>
      </c>
      <c r="BN10" s="20">
        <v>0.74115371052692902</v>
      </c>
      <c r="BO10" s="20">
        <v>0.78819124888055703</v>
      </c>
      <c r="BP10" s="20"/>
      <c r="BQ10" s="20">
        <v>0.67614432445857897</v>
      </c>
      <c r="BR10" s="20">
        <v>0.67620959120898705</v>
      </c>
      <c r="BS10" s="20"/>
      <c r="BT10" s="20">
        <v>0.58219827129730695</v>
      </c>
      <c r="BU10" s="20">
        <v>0.70506990055944296</v>
      </c>
      <c r="BV10" s="20"/>
      <c r="BW10" s="20">
        <v>0.54904687492518001</v>
      </c>
      <c r="BX10" s="20">
        <v>0.72065711482954098</v>
      </c>
      <c r="BY10" s="20"/>
      <c r="BZ10" s="20">
        <v>0.74334396166087002</v>
      </c>
      <c r="CA10" s="20">
        <v>0.52897869060852198</v>
      </c>
      <c r="CB10" s="20">
        <v>0.71404732749662803</v>
      </c>
    </row>
    <row r="11" spans="2:80" x14ac:dyDescent="0.35">
      <c r="B11" s="16"/>
    </row>
    <row r="12" spans="2:80" x14ac:dyDescent="0.35">
      <c r="B12" t="s">
        <v>120</v>
      </c>
    </row>
    <row r="13" spans="2:80" x14ac:dyDescent="0.35">
      <c r="B13" t="s">
        <v>121</v>
      </c>
    </row>
    <row r="15" spans="2:80" x14ac:dyDescent="0.35">
      <c r="B1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B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148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87</v>
      </c>
      <c r="C9" s="14">
        <v>0.75607243851324801</v>
      </c>
      <c r="D9" s="14">
        <v>0.75617103643304695</v>
      </c>
      <c r="E9" s="14">
        <v>0.75578126019604397</v>
      </c>
      <c r="F9" s="14"/>
      <c r="G9" s="14">
        <v>0.73075935133789904</v>
      </c>
      <c r="H9" s="14">
        <v>0.77916873643836604</v>
      </c>
      <c r="I9" s="14">
        <v>0.78099770064531404</v>
      </c>
      <c r="J9" s="14">
        <v>0.73699371269106195</v>
      </c>
      <c r="K9" s="14">
        <v>0.72791830859489803</v>
      </c>
      <c r="L9" s="14">
        <v>0.76809765443842504</v>
      </c>
      <c r="M9" s="14"/>
      <c r="N9" s="14">
        <v>0.85745448146224301</v>
      </c>
      <c r="O9" s="14">
        <v>0.78924259606742797</v>
      </c>
      <c r="P9" s="14">
        <v>0.75428089600863901</v>
      </c>
      <c r="Q9" s="14">
        <v>0.61617570220991502</v>
      </c>
      <c r="R9" s="14"/>
      <c r="S9" s="14">
        <v>0.84677259685523099</v>
      </c>
      <c r="T9" s="14">
        <v>0.75793840092683296</v>
      </c>
      <c r="U9" s="14">
        <v>0.75476381904856005</v>
      </c>
      <c r="V9" s="14">
        <v>0.778981946405221</v>
      </c>
      <c r="W9" s="14">
        <v>0.757462414871374</v>
      </c>
      <c r="X9" s="14">
        <v>0.70833492398771203</v>
      </c>
      <c r="Y9" s="14">
        <v>0.73555357057584603</v>
      </c>
      <c r="Z9" s="14">
        <v>0.72043511941132998</v>
      </c>
      <c r="AA9" s="14">
        <v>0.74867150761889101</v>
      </c>
      <c r="AB9" s="14">
        <v>0.68825330042106503</v>
      </c>
      <c r="AC9" s="14">
        <v>0.743295401568842</v>
      </c>
      <c r="AD9" s="14">
        <v>0.75277747997139299</v>
      </c>
      <c r="AE9" s="14"/>
      <c r="AF9" s="14">
        <v>0.828409449794548</v>
      </c>
      <c r="AG9" s="14">
        <v>0.76719686093601602</v>
      </c>
      <c r="AH9" s="14">
        <v>0.77841914672845003</v>
      </c>
      <c r="AI9" s="14">
        <v>0.76169437719361599</v>
      </c>
      <c r="AJ9" s="14">
        <v>0.75560172089153999</v>
      </c>
      <c r="AK9" s="14"/>
      <c r="AL9" s="14">
        <v>0.79370363161499302</v>
      </c>
      <c r="AM9" s="14">
        <v>0.83055093169869199</v>
      </c>
      <c r="AN9" s="14">
        <v>0.74755979357134905</v>
      </c>
      <c r="AO9" s="14">
        <v>0.74087477393303502</v>
      </c>
      <c r="AP9" s="14">
        <v>0.74096289886742295</v>
      </c>
      <c r="AQ9" s="14">
        <v>0.73047238257677605</v>
      </c>
      <c r="AR9" s="14"/>
      <c r="AS9" s="14">
        <v>0.64756081156141199</v>
      </c>
      <c r="AT9" s="14">
        <v>0.73632394899701004</v>
      </c>
      <c r="AU9" s="14">
        <v>0.84412667615828596</v>
      </c>
      <c r="AV9" s="14">
        <v>0.86519782372909604</v>
      </c>
      <c r="AW9" s="14">
        <v>0.802984436899844</v>
      </c>
      <c r="AX9" s="14"/>
      <c r="AY9" s="14">
        <v>0.82266197946278097</v>
      </c>
      <c r="AZ9" s="14">
        <v>0.78992529758970498</v>
      </c>
      <c r="BA9" s="14">
        <v>0.77539434731356605</v>
      </c>
      <c r="BB9" s="14">
        <v>0.73957355857891705</v>
      </c>
      <c r="BC9" s="14">
        <v>0.62200849416584503</v>
      </c>
      <c r="BD9" s="14"/>
      <c r="BE9" s="14">
        <v>0.85768444665655397</v>
      </c>
      <c r="BF9" s="14">
        <v>0.81973903558765204</v>
      </c>
      <c r="BG9" s="14">
        <v>0.73898910217893798</v>
      </c>
      <c r="BH9" s="14">
        <v>0.648456469846313</v>
      </c>
      <c r="BI9" s="14">
        <v>0.58742385113087803</v>
      </c>
      <c r="BJ9" s="14"/>
      <c r="BK9" s="14">
        <v>0.79335926051942296</v>
      </c>
      <c r="BL9" s="14">
        <v>0.76543767193251699</v>
      </c>
      <c r="BM9" s="14">
        <v>0.73782961915710299</v>
      </c>
      <c r="BN9" s="14">
        <v>0.76722223921891197</v>
      </c>
      <c r="BO9" s="14">
        <v>0.725258250294044</v>
      </c>
      <c r="BP9" s="14"/>
      <c r="BQ9" s="14">
        <v>0.75965150847591001</v>
      </c>
      <c r="BR9" s="14">
        <v>0.75457971509388599</v>
      </c>
      <c r="BS9" s="14"/>
      <c r="BT9" s="14">
        <v>0.77695114068959903</v>
      </c>
      <c r="BU9" s="14">
        <v>0.74965735896182495</v>
      </c>
      <c r="BV9" s="14"/>
      <c r="BW9" s="14">
        <v>0.80892598379840097</v>
      </c>
      <c r="BX9" s="14">
        <v>0.73758762137775802</v>
      </c>
      <c r="BY9" s="14"/>
      <c r="BZ9" s="14">
        <v>0.74324281431705097</v>
      </c>
      <c r="CA9" s="14">
        <v>0.78058776372186101</v>
      </c>
      <c r="CB9" s="14">
        <v>0.77026817821748395</v>
      </c>
    </row>
    <row r="10" spans="2:80" x14ac:dyDescent="0.35">
      <c r="B10" s="15" t="s">
        <v>88</v>
      </c>
      <c r="C10" s="20">
        <v>0.24392756148675199</v>
      </c>
      <c r="D10" s="20">
        <v>0.24382896356695299</v>
      </c>
      <c r="E10" s="20">
        <v>0.244218739803956</v>
      </c>
      <c r="F10" s="20"/>
      <c r="G10" s="20">
        <v>0.26924064866210101</v>
      </c>
      <c r="H10" s="20">
        <v>0.22083126356163399</v>
      </c>
      <c r="I10" s="20">
        <v>0.21900229935468599</v>
      </c>
      <c r="J10" s="20">
        <v>0.26300628730893799</v>
      </c>
      <c r="K10" s="20">
        <v>0.27208169140510202</v>
      </c>
      <c r="L10" s="20">
        <v>0.23190234556157499</v>
      </c>
      <c r="M10" s="20"/>
      <c r="N10" s="20">
        <v>0.14254551853775699</v>
      </c>
      <c r="O10" s="20">
        <v>0.210757403932572</v>
      </c>
      <c r="P10" s="20">
        <v>0.24571910399136099</v>
      </c>
      <c r="Q10" s="20">
        <v>0.38382429779008498</v>
      </c>
      <c r="R10" s="20"/>
      <c r="S10" s="20">
        <v>0.15322740314476899</v>
      </c>
      <c r="T10" s="20">
        <v>0.24206159907316699</v>
      </c>
      <c r="U10" s="20">
        <v>0.24523618095144001</v>
      </c>
      <c r="V10" s="20">
        <v>0.221018053594779</v>
      </c>
      <c r="W10" s="20">
        <v>0.242537585128626</v>
      </c>
      <c r="X10" s="20">
        <v>0.29166507601228803</v>
      </c>
      <c r="Y10" s="20">
        <v>0.26444642942415397</v>
      </c>
      <c r="Z10" s="20">
        <v>0.27956488058867002</v>
      </c>
      <c r="AA10" s="20">
        <v>0.25132849238110899</v>
      </c>
      <c r="AB10" s="20">
        <v>0.31174669957893503</v>
      </c>
      <c r="AC10" s="20">
        <v>0.256704598431159</v>
      </c>
      <c r="AD10" s="20">
        <v>0.24722252002860701</v>
      </c>
      <c r="AE10" s="20"/>
      <c r="AF10" s="20">
        <v>0.171590550205452</v>
      </c>
      <c r="AG10" s="20">
        <v>0.232803139063984</v>
      </c>
      <c r="AH10" s="20">
        <v>0.22158085327155</v>
      </c>
      <c r="AI10" s="20">
        <v>0.23830562280638401</v>
      </c>
      <c r="AJ10" s="20">
        <v>0.24439827910845899</v>
      </c>
      <c r="AK10" s="20"/>
      <c r="AL10" s="20">
        <v>0.20629636838500701</v>
      </c>
      <c r="AM10" s="20">
        <v>0.16944906830130799</v>
      </c>
      <c r="AN10" s="20">
        <v>0.252440206428651</v>
      </c>
      <c r="AO10" s="20">
        <v>0.25912522606696597</v>
      </c>
      <c r="AP10" s="20">
        <v>0.259037101132577</v>
      </c>
      <c r="AQ10" s="20">
        <v>0.26952761742322401</v>
      </c>
      <c r="AR10" s="20"/>
      <c r="AS10" s="20">
        <v>0.35243918843858801</v>
      </c>
      <c r="AT10" s="20">
        <v>0.26367605100298902</v>
      </c>
      <c r="AU10" s="20">
        <v>0.15587332384171401</v>
      </c>
      <c r="AV10" s="20">
        <v>0.13480217627090399</v>
      </c>
      <c r="AW10" s="20">
        <v>0.197015563100156</v>
      </c>
      <c r="AX10" s="20"/>
      <c r="AY10" s="20">
        <v>0.177338020537219</v>
      </c>
      <c r="AZ10" s="20">
        <v>0.21007470241029599</v>
      </c>
      <c r="BA10" s="20">
        <v>0.22460565268643401</v>
      </c>
      <c r="BB10" s="20">
        <v>0.26042644142108301</v>
      </c>
      <c r="BC10" s="20">
        <v>0.37799150583415497</v>
      </c>
      <c r="BD10" s="20"/>
      <c r="BE10" s="20">
        <v>0.14231555334344601</v>
      </c>
      <c r="BF10" s="20">
        <v>0.18026096441234801</v>
      </c>
      <c r="BG10" s="20">
        <v>0.26101089782106202</v>
      </c>
      <c r="BH10" s="20">
        <v>0.351543530153688</v>
      </c>
      <c r="BI10" s="20">
        <v>0.41257614886912197</v>
      </c>
      <c r="BJ10" s="20"/>
      <c r="BK10" s="20">
        <v>0.20664073948057701</v>
      </c>
      <c r="BL10" s="20">
        <v>0.23456232806748301</v>
      </c>
      <c r="BM10" s="20">
        <v>0.26217038084289701</v>
      </c>
      <c r="BN10" s="20">
        <v>0.232777760781088</v>
      </c>
      <c r="BO10" s="20">
        <v>0.274741749705956</v>
      </c>
      <c r="BP10" s="20"/>
      <c r="BQ10" s="20">
        <v>0.24034849152408999</v>
      </c>
      <c r="BR10" s="20">
        <v>0.24542028490611401</v>
      </c>
      <c r="BS10" s="20"/>
      <c r="BT10" s="20">
        <v>0.223048859310401</v>
      </c>
      <c r="BU10" s="20">
        <v>0.250342641038175</v>
      </c>
      <c r="BV10" s="20"/>
      <c r="BW10" s="20">
        <v>0.191074016201599</v>
      </c>
      <c r="BX10" s="20">
        <v>0.26241237862224198</v>
      </c>
      <c r="BY10" s="20"/>
      <c r="BZ10" s="20">
        <v>0.25675718568294897</v>
      </c>
      <c r="CA10" s="20">
        <v>0.21941223627813899</v>
      </c>
      <c r="CB10" s="20">
        <v>0.229731821782516</v>
      </c>
    </row>
    <row r="11" spans="2:80" x14ac:dyDescent="0.35">
      <c r="B11" s="16"/>
    </row>
    <row r="12" spans="2:80" x14ac:dyDescent="0.35">
      <c r="B12" t="s">
        <v>120</v>
      </c>
    </row>
    <row r="13" spans="2:80" x14ac:dyDescent="0.35">
      <c r="B13" t="s">
        <v>121</v>
      </c>
    </row>
    <row r="15" spans="2:80" x14ac:dyDescent="0.35">
      <c r="B1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CB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149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87</v>
      </c>
      <c r="C9" s="14">
        <v>0.245655357600325</v>
      </c>
      <c r="D9" s="14">
        <v>0.26821133845464601</v>
      </c>
      <c r="E9" s="14">
        <v>0.22256622533804099</v>
      </c>
      <c r="F9" s="14"/>
      <c r="G9" s="14">
        <v>0.28703046014599598</v>
      </c>
      <c r="H9" s="14">
        <v>0.362594847565747</v>
      </c>
      <c r="I9" s="14">
        <v>0.30828653364637398</v>
      </c>
      <c r="J9" s="14">
        <v>0.198178418664403</v>
      </c>
      <c r="K9" s="14">
        <v>0.15838306086427401</v>
      </c>
      <c r="L9" s="14">
        <v>0.168966228284085</v>
      </c>
      <c r="M9" s="14"/>
      <c r="N9" s="14">
        <v>0.25777993357115198</v>
      </c>
      <c r="O9" s="14">
        <v>0.21235466366952499</v>
      </c>
      <c r="P9" s="14">
        <v>0.25523121091446399</v>
      </c>
      <c r="Q9" s="14">
        <v>0.25940194969188801</v>
      </c>
      <c r="R9" s="14"/>
      <c r="S9" s="14">
        <v>0.37837122284660102</v>
      </c>
      <c r="T9" s="14">
        <v>0.19702793095659901</v>
      </c>
      <c r="U9" s="14">
        <v>0.218837059398548</v>
      </c>
      <c r="V9" s="14">
        <v>0.20899867762264099</v>
      </c>
      <c r="W9" s="14">
        <v>0.22577918331188601</v>
      </c>
      <c r="X9" s="14">
        <v>0.28570335283208598</v>
      </c>
      <c r="Y9" s="14">
        <v>0.16995024154317501</v>
      </c>
      <c r="Z9" s="14">
        <v>0.208217203941405</v>
      </c>
      <c r="AA9" s="14">
        <v>0.24157580023177</v>
      </c>
      <c r="AB9" s="14">
        <v>0.24102547619040299</v>
      </c>
      <c r="AC9" s="14">
        <v>0.218843142568525</v>
      </c>
      <c r="AD9" s="14">
        <v>0.26908953972288802</v>
      </c>
      <c r="AE9" s="14"/>
      <c r="AF9" s="14">
        <v>0.23804560020089799</v>
      </c>
      <c r="AG9" s="14">
        <v>0.25822749615496898</v>
      </c>
      <c r="AH9" s="14">
        <v>0.28083651534381898</v>
      </c>
      <c r="AI9" s="14">
        <v>0.24650610997984601</v>
      </c>
      <c r="AJ9" s="14">
        <v>0.25788059019260701</v>
      </c>
      <c r="AK9" s="14"/>
      <c r="AL9" s="14">
        <v>0.33242331022657601</v>
      </c>
      <c r="AM9" s="14">
        <v>0.25598988694734798</v>
      </c>
      <c r="AN9" s="14">
        <v>0.23316334637017799</v>
      </c>
      <c r="AO9" s="14">
        <v>0.25129913484868399</v>
      </c>
      <c r="AP9" s="14">
        <v>0.241639611844811</v>
      </c>
      <c r="AQ9" s="14">
        <v>0.14053763774887601</v>
      </c>
      <c r="AR9" s="14"/>
      <c r="AS9" s="14">
        <v>0.21422386799325899</v>
      </c>
      <c r="AT9" s="14">
        <v>0.22941630743217201</v>
      </c>
      <c r="AU9" s="14">
        <v>0.24412434916470099</v>
      </c>
      <c r="AV9" s="14">
        <v>0.36288538916278301</v>
      </c>
      <c r="AW9" s="14">
        <v>0.33009614242605601</v>
      </c>
      <c r="AX9" s="14"/>
      <c r="AY9" s="14">
        <v>0.23318818263128099</v>
      </c>
      <c r="AZ9" s="14">
        <v>0.26227779911654597</v>
      </c>
      <c r="BA9" s="14">
        <v>0.268374256465989</v>
      </c>
      <c r="BB9" s="14">
        <v>0.23689672625031699</v>
      </c>
      <c r="BC9" s="14">
        <v>0.213237568220152</v>
      </c>
      <c r="BD9" s="14"/>
      <c r="BE9" s="14">
        <v>0.381986228543789</v>
      </c>
      <c r="BF9" s="14">
        <v>0.25210915104853299</v>
      </c>
      <c r="BG9" s="14">
        <v>0.22368489836536001</v>
      </c>
      <c r="BH9" s="14">
        <v>0.216594460975368</v>
      </c>
      <c r="BI9" s="14">
        <v>0.27668610897920098</v>
      </c>
      <c r="BJ9" s="14"/>
      <c r="BK9" s="14">
        <v>0.41579434114082098</v>
      </c>
      <c r="BL9" s="14">
        <v>0.25052123481688499</v>
      </c>
      <c r="BM9" s="14">
        <v>0.20840295416063701</v>
      </c>
      <c r="BN9" s="14">
        <v>0.16571359514734799</v>
      </c>
      <c r="BO9" s="14">
        <v>0.21657882011988899</v>
      </c>
      <c r="BP9" s="14"/>
      <c r="BQ9" s="14">
        <v>0.273942869704564</v>
      </c>
      <c r="BR9" s="14">
        <v>0.233857479315182</v>
      </c>
      <c r="BS9" s="14"/>
      <c r="BT9" s="14">
        <v>0.26097950717482299</v>
      </c>
      <c r="BU9" s="14">
        <v>0.24094694048953</v>
      </c>
      <c r="BV9" s="14"/>
      <c r="BW9" s="14">
        <v>0.31183799543194102</v>
      </c>
      <c r="BX9" s="14">
        <v>0.22250886948374701</v>
      </c>
      <c r="BY9" s="14"/>
      <c r="BZ9" s="14">
        <v>0.19788819687561501</v>
      </c>
      <c r="CA9" s="14">
        <v>0.35162865833909102</v>
      </c>
      <c r="CB9" s="14">
        <v>0.21124774399944299</v>
      </c>
    </row>
    <row r="10" spans="2:80" x14ac:dyDescent="0.35">
      <c r="B10" s="15" t="s">
        <v>88</v>
      </c>
      <c r="C10" s="20">
        <v>0.75434464239967502</v>
      </c>
      <c r="D10" s="20">
        <v>0.73178866154535405</v>
      </c>
      <c r="E10" s="20">
        <v>0.77743377466195895</v>
      </c>
      <c r="F10" s="20"/>
      <c r="G10" s="20">
        <v>0.71296953985400402</v>
      </c>
      <c r="H10" s="20">
        <v>0.637405152434253</v>
      </c>
      <c r="I10" s="20">
        <v>0.69171346635362596</v>
      </c>
      <c r="J10" s="20">
        <v>0.801821581335597</v>
      </c>
      <c r="K10" s="20">
        <v>0.84161693913572599</v>
      </c>
      <c r="L10" s="20">
        <v>0.83103377171591497</v>
      </c>
      <c r="M10" s="20"/>
      <c r="N10" s="20">
        <v>0.74222006642884797</v>
      </c>
      <c r="O10" s="20">
        <v>0.78764533633047495</v>
      </c>
      <c r="P10" s="20">
        <v>0.74476878908553601</v>
      </c>
      <c r="Q10" s="20">
        <v>0.74059805030811199</v>
      </c>
      <c r="R10" s="20"/>
      <c r="S10" s="20">
        <v>0.62162877715339904</v>
      </c>
      <c r="T10" s="20">
        <v>0.80297206904340102</v>
      </c>
      <c r="U10" s="20">
        <v>0.78116294060145197</v>
      </c>
      <c r="V10" s="20">
        <v>0.79100132237735898</v>
      </c>
      <c r="W10" s="20">
        <v>0.77422081668811404</v>
      </c>
      <c r="X10" s="20">
        <v>0.71429664716791397</v>
      </c>
      <c r="Y10" s="20">
        <v>0.83004975845682505</v>
      </c>
      <c r="Z10" s="20">
        <v>0.79178279605859503</v>
      </c>
      <c r="AA10" s="20">
        <v>0.75842419976822995</v>
      </c>
      <c r="AB10" s="20">
        <v>0.75897452380959696</v>
      </c>
      <c r="AC10" s="20">
        <v>0.78115685743147401</v>
      </c>
      <c r="AD10" s="20">
        <v>0.73091046027711204</v>
      </c>
      <c r="AE10" s="20"/>
      <c r="AF10" s="20">
        <v>0.76195439979910196</v>
      </c>
      <c r="AG10" s="20">
        <v>0.74177250384503102</v>
      </c>
      <c r="AH10" s="20">
        <v>0.71916348465618096</v>
      </c>
      <c r="AI10" s="20">
        <v>0.75349389002015399</v>
      </c>
      <c r="AJ10" s="20">
        <v>0.74211940980739399</v>
      </c>
      <c r="AK10" s="20"/>
      <c r="AL10" s="20">
        <v>0.66757668977342399</v>
      </c>
      <c r="AM10" s="20">
        <v>0.74401011305265197</v>
      </c>
      <c r="AN10" s="20">
        <v>0.76683665362982201</v>
      </c>
      <c r="AO10" s="20">
        <v>0.74870086515131595</v>
      </c>
      <c r="AP10" s="20">
        <v>0.75836038815518902</v>
      </c>
      <c r="AQ10" s="20">
        <v>0.85946236225112405</v>
      </c>
      <c r="AR10" s="20"/>
      <c r="AS10" s="20">
        <v>0.78577613200674101</v>
      </c>
      <c r="AT10" s="20">
        <v>0.77058369256782799</v>
      </c>
      <c r="AU10" s="20">
        <v>0.75587565083529895</v>
      </c>
      <c r="AV10" s="20">
        <v>0.63711461083721699</v>
      </c>
      <c r="AW10" s="20">
        <v>0.66990385757394399</v>
      </c>
      <c r="AX10" s="20"/>
      <c r="AY10" s="20">
        <v>0.76681181736871895</v>
      </c>
      <c r="AZ10" s="20">
        <v>0.73772220088345397</v>
      </c>
      <c r="BA10" s="20">
        <v>0.731625743534011</v>
      </c>
      <c r="BB10" s="20">
        <v>0.76310327374968301</v>
      </c>
      <c r="BC10" s="20">
        <v>0.78676243177984795</v>
      </c>
      <c r="BD10" s="20"/>
      <c r="BE10" s="20">
        <v>0.61801377145621095</v>
      </c>
      <c r="BF10" s="20">
        <v>0.74789084895146696</v>
      </c>
      <c r="BG10" s="20">
        <v>0.77631510163464001</v>
      </c>
      <c r="BH10" s="20">
        <v>0.78340553902463195</v>
      </c>
      <c r="BI10" s="20">
        <v>0.72331389102079902</v>
      </c>
      <c r="BJ10" s="20"/>
      <c r="BK10" s="20">
        <v>0.58420565885917897</v>
      </c>
      <c r="BL10" s="20">
        <v>0.74947876518311496</v>
      </c>
      <c r="BM10" s="20">
        <v>0.79159704583936397</v>
      </c>
      <c r="BN10" s="20">
        <v>0.83428640485265204</v>
      </c>
      <c r="BO10" s="20">
        <v>0.78342117988011095</v>
      </c>
      <c r="BP10" s="20"/>
      <c r="BQ10" s="20">
        <v>0.72605713029543595</v>
      </c>
      <c r="BR10" s="20">
        <v>0.76614252068481803</v>
      </c>
      <c r="BS10" s="20"/>
      <c r="BT10" s="20">
        <v>0.73902049282517701</v>
      </c>
      <c r="BU10" s="20">
        <v>0.75905305951046997</v>
      </c>
      <c r="BV10" s="20"/>
      <c r="BW10" s="20">
        <v>0.68816200456805898</v>
      </c>
      <c r="BX10" s="20">
        <v>0.77749113051625296</v>
      </c>
      <c r="BY10" s="20"/>
      <c r="BZ10" s="20">
        <v>0.80211180312438501</v>
      </c>
      <c r="CA10" s="20">
        <v>0.64837134166090904</v>
      </c>
      <c r="CB10" s="20">
        <v>0.78875225600055698</v>
      </c>
    </row>
    <row r="11" spans="2:80" x14ac:dyDescent="0.35">
      <c r="B11" s="16"/>
    </row>
    <row r="12" spans="2:80" x14ac:dyDescent="0.35">
      <c r="B12" t="s">
        <v>120</v>
      </c>
    </row>
    <row r="13" spans="2:80" x14ac:dyDescent="0.35">
      <c r="B13" t="s">
        <v>121</v>
      </c>
    </row>
    <row r="15" spans="2:80" x14ac:dyDescent="0.35">
      <c r="B1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CB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150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87</v>
      </c>
      <c r="C9" s="14">
        <v>0.37391995507417503</v>
      </c>
      <c r="D9" s="14">
        <v>0.41359476801364198</v>
      </c>
      <c r="E9" s="14">
        <v>0.33672267299090802</v>
      </c>
      <c r="F9" s="14"/>
      <c r="G9" s="14">
        <v>0.29648400728206298</v>
      </c>
      <c r="H9" s="14">
        <v>0.41632858002053003</v>
      </c>
      <c r="I9" s="14">
        <v>0.36420673399863002</v>
      </c>
      <c r="J9" s="14">
        <v>0.319813441703304</v>
      </c>
      <c r="K9" s="14">
        <v>0.36704260486686402</v>
      </c>
      <c r="L9" s="14">
        <v>0.44700845149567697</v>
      </c>
      <c r="M9" s="14"/>
      <c r="N9" s="14">
        <v>0.513815129453843</v>
      </c>
      <c r="O9" s="14">
        <v>0.35952778698716498</v>
      </c>
      <c r="P9" s="14">
        <v>0.36413329793145799</v>
      </c>
      <c r="Q9" s="14">
        <v>0.249369812051523</v>
      </c>
      <c r="R9" s="14"/>
      <c r="S9" s="14">
        <v>0.44156779996511702</v>
      </c>
      <c r="T9" s="14">
        <v>0.34750590700978301</v>
      </c>
      <c r="U9" s="14">
        <v>0.41108132764748001</v>
      </c>
      <c r="V9" s="14">
        <v>0.32180361005337099</v>
      </c>
      <c r="W9" s="14">
        <v>0.35830619939217601</v>
      </c>
      <c r="X9" s="14">
        <v>0.34795858488135201</v>
      </c>
      <c r="Y9" s="14">
        <v>0.36620498521572997</v>
      </c>
      <c r="Z9" s="14">
        <v>0.41474642333296802</v>
      </c>
      <c r="AA9" s="14">
        <v>0.33082424023282098</v>
      </c>
      <c r="AB9" s="14">
        <v>0.38155392779026298</v>
      </c>
      <c r="AC9" s="14">
        <v>0.37994595036932</v>
      </c>
      <c r="AD9" s="14">
        <v>0.43481786775524101</v>
      </c>
      <c r="AE9" s="14"/>
      <c r="AF9" s="14">
        <v>0.47554529865141199</v>
      </c>
      <c r="AG9" s="14">
        <v>0.41704868989135802</v>
      </c>
      <c r="AH9" s="14">
        <v>0.44709227667026402</v>
      </c>
      <c r="AI9" s="14">
        <v>0.33524043483219901</v>
      </c>
      <c r="AJ9" s="14">
        <v>0.345610182486775</v>
      </c>
      <c r="AK9" s="14"/>
      <c r="AL9" s="14">
        <v>0.44274159021811499</v>
      </c>
      <c r="AM9" s="14">
        <v>0.48773958146322299</v>
      </c>
      <c r="AN9" s="14">
        <v>0.45154580171582798</v>
      </c>
      <c r="AO9" s="14">
        <v>0.359845468459495</v>
      </c>
      <c r="AP9" s="14">
        <v>0.29031637705381202</v>
      </c>
      <c r="AQ9" s="14">
        <v>0.30431154982534597</v>
      </c>
      <c r="AR9" s="14"/>
      <c r="AS9" s="14">
        <v>0.29002897363465902</v>
      </c>
      <c r="AT9" s="14">
        <v>0.303595539814</v>
      </c>
      <c r="AU9" s="14">
        <v>0.43045407782331602</v>
      </c>
      <c r="AV9" s="14">
        <v>0.546270780066618</v>
      </c>
      <c r="AW9" s="14">
        <v>0.63264807251157995</v>
      </c>
      <c r="AX9" s="14"/>
      <c r="AY9" s="14">
        <v>0.51797100942831598</v>
      </c>
      <c r="AZ9" s="14">
        <v>0.43515367679567002</v>
      </c>
      <c r="BA9" s="14">
        <v>0.32982615540687998</v>
      </c>
      <c r="BB9" s="14">
        <v>0.29165796509741998</v>
      </c>
      <c r="BC9" s="14">
        <v>0.197062260698773</v>
      </c>
      <c r="BD9" s="14"/>
      <c r="BE9" s="14">
        <v>0.60329041882081502</v>
      </c>
      <c r="BF9" s="14">
        <v>0.47962378827188401</v>
      </c>
      <c r="BG9" s="14">
        <v>0.29703502866864501</v>
      </c>
      <c r="BH9" s="14">
        <v>0.250888087965008</v>
      </c>
      <c r="BI9" s="14">
        <v>0.203681973843611</v>
      </c>
      <c r="BJ9" s="14"/>
      <c r="BK9" s="14">
        <v>0.53820295136315099</v>
      </c>
      <c r="BL9" s="14">
        <v>0.36914733855764298</v>
      </c>
      <c r="BM9" s="14">
        <v>0.32637594370537598</v>
      </c>
      <c r="BN9" s="14">
        <v>0.34792587079832199</v>
      </c>
      <c r="BO9" s="14">
        <v>0.31484988524055602</v>
      </c>
      <c r="BP9" s="14"/>
      <c r="BQ9" s="14">
        <v>0.39862505007018401</v>
      </c>
      <c r="BR9" s="14">
        <v>0.36361619620306102</v>
      </c>
      <c r="BS9" s="14"/>
      <c r="BT9" s="14">
        <v>0.37178285918052101</v>
      </c>
      <c r="BU9" s="14">
        <v>0.37457658785005399</v>
      </c>
      <c r="BV9" s="14"/>
      <c r="BW9" s="14">
        <v>0.46794230135530201</v>
      </c>
      <c r="BX9" s="14">
        <v>0.34103690308060097</v>
      </c>
      <c r="BY9" s="14"/>
      <c r="BZ9" s="14">
        <v>0.33049160009631001</v>
      </c>
      <c r="CA9" s="14">
        <v>0.47620653530123602</v>
      </c>
      <c r="CB9" s="14">
        <v>0.30737774039823601</v>
      </c>
    </row>
    <row r="10" spans="2:80" x14ac:dyDescent="0.35">
      <c r="B10" s="15" t="s">
        <v>88</v>
      </c>
      <c r="C10" s="20">
        <v>0.62608004492582503</v>
      </c>
      <c r="D10" s="20">
        <v>0.58640523198635797</v>
      </c>
      <c r="E10" s="20">
        <v>0.66327732700909203</v>
      </c>
      <c r="F10" s="20"/>
      <c r="G10" s="20">
        <v>0.70351599271793697</v>
      </c>
      <c r="H10" s="20">
        <v>0.58367141997947003</v>
      </c>
      <c r="I10" s="20">
        <v>0.63579326600136998</v>
      </c>
      <c r="J10" s="20">
        <v>0.68018655829669605</v>
      </c>
      <c r="K10" s="20">
        <v>0.63295739513313598</v>
      </c>
      <c r="L10" s="20">
        <v>0.55299154850432297</v>
      </c>
      <c r="M10" s="20"/>
      <c r="N10" s="20">
        <v>0.486184870546157</v>
      </c>
      <c r="O10" s="20">
        <v>0.64047221301283497</v>
      </c>
      <c r="P10" s="20">
        <v>0.63586670206854201</v>
      </c>
      <c r="Q10" s="20">
        <v>0.75063018794847702</v>
      </c>
      <c r="R10" s="20"/>
      <c r="S10" s="20">
        <v>0.55843220003488303</v>
      </c>
      <c r="T10" s="20">
        <v>0.65249409299021699</v>
      </c>
      <c r="U10" s="20">
        <v>0.58891867235252005</v>
      </c>
      <c r="V10" s="20">
        <v>0.67819638994662901</v>
      </c>
      <c r="W10" s="20">
        <v>0.64169380060782399</v>
      </c>
      <c r="X10" s="20">
        <v>0.65204141511864799</v>
      </c>
      <c r="Y10" s="20">
        <v>0.63379501478427003</v>
      </c>
      <c r="Z10" s="20">
        <v>0.58525357666703204</v>
      </c>
      <c r="AA10" s="20">
        <v>0.66917575976717902</v>
      </c>
      <c r="AB10" s="20">
        <v>0.61844607220973702</v>
      </c>
      <c r="AC10" s="20">
        <v>0.62005404963068</v>
      </c>
      <c r="AD10" s="20">
        <v>0.56518213224475899</v>
      </c>
      <c r="AE10" s="20"/>
      <c r="AF10" s="20">
        <v>0.52445470134858796</v>
      </c>
      <c r="AG10" s="20">
        <v>0.58295131010864198</v>
      </c>
      <c r="AH10" s="20">
        <v>0.55290772332973603</v>
      </c>
      <c r="AI10" s="20">
        <v>0.66475956516780099</v>
      </c>
      <c r="AJ10" s="20">
        <v>0.654389817513225</v>
      </c>
      <c r="AK10" s="20"/>
      <c r="AL10" s="20">
        <v>0.55725840978188501</v>
      </c>
      <c r="AM10" s="20">
        <v>0.51226041853677695</v>
      </c>
      <c r="AN10" s="20">
        <v>0.54845419828417197</v>
      </c>
      <c r="AO10" s="20">
        <v>0.64015453154050606</v>
      </c>
      <c r="AP10" s="20">
        <v>0.70968362294618703</v>
      </c>
      <c r="AQ10" s="20">
        <v>0.69568845017465397</v>
      </c>
      <c r="AR10" s="20"/>
      <c r="AS10" s="20">
        <v>0.70997102636534104</v>
      </c>
      <c r="AT10" s="20">
        <v>0.696404460186</v>
      </c>
      <c r="AU10" s="20">
        <v>0.56954592217668398</v>
      </c>
      <c r="AV10" s="20">
        <v>0.453729219933382</v>
      </c>
      <c r="AW10" s="20">
        <v>0.36735192748841999</v>
      </c>
      <c r="AX10" s="20"/>
      <c r="AY10" s="20">
        <v>0.48202899057168402</v>
      </c>
      <c r="AZ10" s="20">
        <v>0.56484632320433004</v>
      </c>
      <c r="BA10" s="20">
        <v>0.67017384459312002</v>
      </c>
      <c r="BB10" s="20">
        <v>0.70834203490257996</v>
      </c>
      <c r="BC10" s="20">
        <v>0.80293773930122703</v>
      </c>
      <c r="BD10" s="20"/>
      <c r="BE10" s="20">
        <v>0.39670958117918498</v>
      </c>
      <c r="BF10" s="20">
        <v>0.52037621172811599</v>
      </c>
      <c r="BG10" s="20">
        <v>0.70296497133135405</v>
      </c>
      <c r="BH10" s="20">
        <v>0.74911191203499194</v>
      </c>
      <c r="BI10" s="20">
        <v>0.79631802615638902</v>
      </c>
      <c r="BJ10" s="20"/>
      <c r="BK10" s="20">
        <v>0.46179704863684901</v>
      </c>
      <c r="BL10" s="20">
        <v>0.63085266144235697</v>
      </c>
      <c r="BM10" s="20">
        <v>0.67362405629462396</v>
      </c>
      <c r="BN10" s="20">
        <v>0.65207412920167795</v>
      </c>
      <c r="BO10" s="20">
        <v>0.68515011475944398</v>
      </c>
      <c r="BP10" s="20"/>
      <c r="BQ10" s="20">
        <v>0.60137494992981599</v>
      </c>
      <c r="BR10" s="20">
        <v>0.63638380379693904</v>
      </c>
      <c r="BS10" s="20"/>
      <c r="BT10" s="20">
        <v>0.62821714081947899</v>
      </c>
      <c r="BU10" s="20">
        <v>0.62542341214994601</v>
      </c>
      <c r="BV10" s="20"/>
      <c r="BW10" s="20">
        <v>0.53205769864469799</v>
      </c>
      <c r="BX10" s="20">
        <v>0.65896309691939903</v>
      </c>
      <c r="BY10" s="20"/>
      <c r="BZ10" s="20">
        <v>0.66950839990369004</v>
      </c>
      <c r="CA10" s="20">
        <v>0.52379346469876398</v>
      </c>
      <c r="CB10" s="20">
        <v>0.69262225960176405</v>
      </c>
    </row>
    <row r="11" spans="2:80" x14ac:dyDescent="0.35">
      <c r="B11" s="16"/>
    </row>
    <row r="12" spans="2:80" x14ac:dyDescent="0.35">
      <c r="B12" t="s">
        <v>120</v>
      </c>
    </row>
    <row r="13" spans="2:80" x14ac:dyDescent="0.35">
      <c r="B13" t="s">
        <v>121</v>
      </c>
    </row>
    <row r="15" spans="2:80" x14ac:dyDescent="0.35">
      <c r="B1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CB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151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87</v>
      </c>
      <c r="C9" s="14">
        <v>0.18782090352644101</v>
      </c>
      <c r="D9" s="14">
        <v>0.22933656993290299</v>
      </c>
      <c r="E9" s="14">
        <v>0.14752691646388999</v>
      </c>
      <c r="F9" s="14"/>
      <c r="G9" s="14">
        <v>0.24278474391430999</v>
      </c>
      <c r="H9" s="14">
        <v>0.31230432364003002</v>
      </c>
      <c r="I9" s="14">
        <v>0.18618121718763</v>
      </c>
      <c r="J9" s="14">
        <v>0.13533278982055399</v>
      </c>
      <c r="K9" s="14">
        <v>0.11611521314758699</v>
      </c>
      <c r="L9" s="14">
        <v>0.14182127111669099</v>
      </c>
      <c r="M9" s="14"/>
      <c r="N9" s="14">
        <v>0.27165951604674199</v>
      </c>
      <c r="O9" s="14">
        <v>0.15259124365190599</v>
      </c>
      <c r="P9" s="14">
        <v>0.192940377847693</v>
      </c>
      <c r="Q9" s="14">
        <v>0.13020051494975901</v>
      </c>
      <c r="R9" s="14"/>
      <c r="S9" s="14">
        <v>0.33954891068848803</v>
      </c>
      <c r="T9" s="14">
        <v>0.16497624840610101</v>
      </c>
      <c r="U9" s="14">
        <v>0.15182545268042</v>
      </c>
      <c r="V9" s="14">
        <v>0.120702753636114</v>
      </c>
      <c r="W9" s="14">
        <v>0.17255190115298799</v>
      </c>
      <c r="X9" s="14">
        <v>0.228242519782036</v>
      </c>
      <c r="Y9" s="14">
        <v>0.14254553791514801</v>
      </c>
      <c r="Z9" s="14">
        <v>0.13476277188378</v>
      </c>
      <c r="AA9" s="14">
        <v>0.17784486794961099</v>
      </c>
      <c r="AB9" s="14">
        <v>0.15503772618790501</v>
      </c>
      <c r="AC9" s="14">
        <v>0.132402778719412</v>
      </c>
      <c r="AD9" s="14">
        <v>0.207961986060271</v>
      </c>
      <c r="AE9" s="14"/>
      <c r="AF9" s="14">
        <v>0.224537115404119</v>
      </c>
      <c r="AG9" s="14">
        <v>0.19793651367479401</v>
      </c>
      <c r="AH9" s="14">
        <v>0.25295262891804898</v>
      </c>
      <c r="AI9" s="14">
        <v>0.18095912236893799</v>
      </c>
      <c r="AJ9" s="14">
        <v>0.23209553184378101</v>
      </c>
      <c r="AK9" s="14"/>
      <c r="AL9" s="14">
        <v>0.23547292168005299</v>
      </c>
      <c r="AM9" s="14">
        <v>0.24547968993427199</v>
      </c>
      <c r="AN9" s="14">
        <v>0.21757063395963899</v>
      </c>
      <c r="AO9" s="14">
        <v>0.195674209389503</v>
      </c>
      <c r="AP9" s="14">
        <v>0.191169061522176</v>
      </c>
      <c r="AQ9" s="14">
        <v>8.7117934231118604E-2</v>
      </c>
      <c r="AR9" s="14"/>
      <c r="AS9" s="14">
        <v>0.11110334317798599</v>
      </c>
      <c r="AT9" s="14">
        <v>0.16396277482319599</v>
      </c>
      <c r="AU9" s="14">
        <v>0.20971020112407401</v>
      </c>
      <c r="AV9" s="14">
        <v>0.32272440668052799</v>
      </c>
      <c r="AW9" s="14">
        <v>0.53872801263485004</v>
      </c>
      <c r="AX9" s="14"/>
      <c r="AY9" s="14">
        <v>0.285103639404368</v>
      </c>
      <c r="AZ9" s="14">
        <v>0.21721690105524999</v>
      </c>
      <c r="BA9" s="14">
        <v>0.18148427370369499</v>
      </c>
      <c r="BB9" s="14">
        <v>0.13070902565678799</v>
      </c>
      <c r="BC9" s="14">
        <v>6.2418899245898801E-2</v>
      </c>
      <c r="BD9" s="14"/>
      <c r="BE9" s="14">
        <v>0.46356241214778798</v>
      </c>
      <c r="BF9" s="14">
        <v>0.24310089979086</v>
      </c>
      <c r="BG9" s="14">
        <v>0.13435396467928801</v>
      </c>
      <c r="BH9" s="14">
        <v>0.102449651174678</v>
      </c>
      <c r="BI9" s="14">
        <v>5.8277060948382697E-2</v>
      </c>
      <c r="BJ9" s="14"/>
      <c r="BK9" s="14">
        <v>0.31478760020737301</v>
      </c>
      <c r="BL9" s="14">
        <v>0.20843821762807399</v>
      </c>
      <c r="BM9" s="14">
        <v>0.151378666788439</v>
      </c>
      <c r="BN9" s="14">
        <v>0.144101405767915</v>
      </c>
      <c r="BO9" s="14">
        <v>0.14738256810553199</v>
      </c>
      <c r="BP9" s="14"/>
      <c r="BQ9" s="14">
        <v>0.218626873892552</v>
      </c>
      <c r="BR9" s="14">
        <v>0.17497265135439399</v>
      </c>
      <c r="BS9" s="14"/>
      <c r="BT9" s="14">
        <v>0.22443352481843501</v>
      </c>
      <c r="BU9" s="14">
        <v>0.17657150324329801</v>
      </c>
      <c r="BV9" s="14"/>
      <c r="BW9" s="14">
        <v>0.259605628835471</v>
      </c>
      <c r="BX9" s="14">
        <v>0.16271516060418501</v>
      </c>
      <c r="BY9" s="14"/>
      <c r="BZ9" s="14">
        <v>0.1473415894574</v>
      </c>
      <c r="CA9" s="14">
        <v>0.27193122840456002</v>
      </c>
      <c r="CB9" s="14">
        <v>0.192471314673613</v>
      </c>
    </row>
    <row r="10" spans="2:80" x14ac:dyDescent="0.35">
      <c r="B10" s="15" t="s">
        <v>88</v>
      </c>
      <c r="C10" s="20">
        <v>0.81217909647355901</v>
      </c>
      <c r="D10" s="20">
        <v>0.77066343006709703</v>
      </c>
      <c r="E10" s="20">
        <v>0.85247308353610995</v>
      </c>
      <c r="F10" s="20"/>
      <c r="G10" s="20">
        <v>0.75721525608568996</v>
      </c>
      <c r="H10" s="20">
        <v>0.68769567635996998</v>
      </c>
      <c r="I10" s="20">
        <v>0.81381878281236897</v>
      </c>
      <c r="J10" s="20">
        <v>0.86466721017944603</v>
      </c>
      <c r="K10" s="20">
        <v>0.88388478685241301</v>
      </c>
      <c r="L10" s="20">
        <v>0.85817872888330904</v>
      </c>
      <c r="M10" s="20"/>
      <c r="N10" s="20">
        <v>0.72834048395325801</v>
      </c>
      <c r="O10" s="20">
        <v>0.84740875634809398</v>
      </c>
      <c r="P10" s="20">
        <v>0.80705962215230698</v>
      </c>
      <c r="Q10" s="20">
        <v>0.86979948505024096</v>
      </c>
      <c r="R10" s="20"/>
      <c r="S10" s="20">
        <v>0.66045108931151197</v>
      </c>
      <c r="T10" s="20">
        <v>0.83502375159389897</v>
      </c>
      <c r="U10" s="20">
        <v>0.84817454731957997</v>
      </c>
      <c r="V10" s="20">
        <v>0.87929724636388595</v>
      </c>
      <c r="W10" s="20">
        <v>0.82744809884701198</v>
      </c>
      <c r="X10" s="20">
        <v>0.77175748021796398</v>
      </c>
      <c r="Y10" s="20">
        <v>0.85745446208485199</v>
      </c>
      <c r="Z10" s="20">
        <v>0.86523722811621895</v>
      </c>
      <c r="AA10" s="20">
        <v>0.82215513205038904</v>
      </c>
      <c r="AB10" s="20">
        <v>0.84496227381209499</v>
      </c>
      <c r="AC10" s="20">
        <v>0.86759722128058803</v>
      </c>
      <c r="AD10" s="20">
        <v>0.79203801393972895</v>
      </c>
      <c r="AE10" s="20"/>
      <c r="AF10" s="20">
        <v>0.77546288459588097</v>
      </c>
      <c r="AG10" s="20">
        <v>0.80206348632520597</v>
      </c>
      <c r="AH10" s="20">
        <v>0.74704737108195096</v>
      </c>
      <c r="AI10" s="20">
        <v>0.81904087763106204</v>
      </c>
      <c r="AJ10" s="20">
        <v>0.76790446815621805</v>
      </c>
      <c r="AK10" s="20"/>
      <c r="AL10" s="20">
        <v>0.76452707831994704</v>
      </c>
      <c r="AM10" s="20">
        <v>0.75452031006572795</v>
      </c>
      <c r="AN10" s="20">
        <v>0.78242936604036095</v>
      </c>
      <c r="AO10" s="20">
        <v>0.80432579061049703</v>
      </c>
      <c r="AP10" s="20">
        <v>0.80883093847782395</v>
      </c>
      <c r="AQ10" s="20">
        <v>0.91288206576888098</v>
      </c>
      <c r="AR10" s="20"/>
      <c r="AS10" s="20">
        <v>0.88889665682201402</v>
      </c>
      <c r="AT10" s="20">
        <v>0.83603722517680401</v>
      </c>
      <c r="AU10" s="20">
        <v>0.79028979887592599</v>
      </c>
      <c r="AV10" s="20">
        <v>0.67727559331947196</v>
      </c>
      <c r="AW10" s="20">
        <v>0.46127198736515002</v>
      </c>
      <c r="AX10" s="20"/>
      <c r="AY10" s="20">
        <v>0.714896360595632</v>
      </c>
      <c r="AZ10" s="20">
        <v>0.78278309894474996</v>
      </c>
      <c r="BA10" s="20">
        <v>0.81851572629630498</v>
      </c>
      <c r="BB10" s="20">
        <v>0.86929097434321201</v>
      </c>
      <c r="BC10" s="20">
        <v>0.93758110075410095</v>
      </c>
      <c r="BD10" s="20"/>
      <c r="BE10" s="20">
        <v>0.53643758785221196</v>
      </c>
      <c r="BF10" s="20">
        <v>0.75689910020913997</v>
      </c>
      <c r="BG10" s="20">
        <v>0.86564603532071205</v>
      </c>
      <c r="BH10" s="20">
        <v>0.89755034882532203</v>
      </c>
      <c r="BI10" s="20">
        <v>0.94172293905161697</v>
      </c>
      <c r="BJ10" s="20"/>
      <c r="BK10" s="20">
        <v>0.68521239979262705</v>
      </c>
      <c r="BL10" s="20">
        <v>0.79156178237192598</v>
      </c>
      <c r="BM10" s="20">
        <v>0.84862133321155997</v>
      </c>
      <c r="BN10" s="20">
        <v>0.85589859423208503</v>
      </c>
      <c r="BO10" s="20">
        <v>0.85261743189446804</v>
      </c>
      <c r="BP10" s="20"/>
      <c r="BQ10" s="20">
        <v>0.78137312610744802</v>
      </c>
      <c r="BR10" s="20">
        <v>0.82502734864560601</v>
      </c>
      <c r="BS10" s="20"/>
      <c r="BT10" s="20">
        <v>0.77556647518156496</v>
      </c>
      <c r="BU10" s="20">
        <v>0.82342849675670204</v>
      </c>
      <c r="BV10" s="20"/>
      <c r="BW10" s="20">
        <v>0.740394371164529</v>
      </c>
      <c r="BX10" s="20">
        <v>0.83728483939581499</v>
      </c>
      <c r="BY10" s="20"/>
      <c r="BZ10" s="20">
        <v>0.85265841054260005</v>
      </c>
      <c r="CA10" s="20">
        <v>0.72806877159544003</v>
      </c>
      <c r="CB10" s="20">
        <v>0.807528685326387</v>
      </c>
    </row>
    <row r="11" spans="2:80" x14ac:dyDescent="0.35">
      <c r="B11" s="16"/>
    </row>
    <row r="12" spans="2:80" x14ac:dyDescent="0.35">
      <c r="B12" t="s">
        <v>120</v>
      </c>
    </row>
    <row r="13" spans="2:80" x14ac:dyDescent="0.35">
      <c r="B13" t="s">
        <v>121</v>
      </c>
    </row>
    <row r="15" spans="2:80" x14ac:dyDescent="0.35">
      <c r="B1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CB1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152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87</v>
      </c>
      <c r="C9" s="14">
        <v>0.35534892807067903</v>
      </c>
      <c r="D9" s="14">
        <v>0.43746446336555</v>
      </c>
      <c r="E9" s="14">
        <v>0.27614624509024999</v>
      </c>
      <c r="F9" s="14"/>
      <c r="G9" s="14">
        <v>0.37796434069852902</v>
      </c>
      <c r="H9" s="14">
        <v>0.48624600327773099</v>
      </c>
      <c r="I9" s="14">
        <v>0.38007010117814199</v>
      </c>
      <c r="J9" s="14">
        <v>0.29584707246964798</v>
      </c>
      <c r="K9" s="14">
        <v>0.26971492351075999</v>
      </c>
      <c r="L9" s="14">
        <v>0.31915784761148702</v>
      </c>
      <c r="M9" s="14"/>
      <c r="N9" s="14">
        <v>0.53717954694025405</v>
      </c>
      <c r="O9" s="14">
        <v>0.36865323546371098</v>
      </c>
      <c r="P9" s="14">
        <v>0.306539450925774</v>
      </c>
      <c r="Q9" s="14">
        <v>0.190807576662888</v>
      </c>
      <c r="R9" s="14"/>
      <c r="S9" s="14">
        <v>0.483549979741354</v>
      </c>
      <c r="T9" s="14">
        <v>0.33765177074549402</v>
      </c>
      <c r="U9" s="14">
        <v>0.30695954590894903</v>
      </c>
      <c r="V9" s="14">
        <v>0.36580402273732798</v>
      </c>
      <c r="W9" s="14">
        <v>0.34121490238214602</v>
      </c>
      <c r="X9" s="14">
        <v>0.37271663611356598</v>
      </c>
      <c r="Y9" s="14">
        <v>0.32800376957777799</v>
      </c>
      <c r="Z9" s="14">
        <v>0.28627822678720999</v>
      </c>
      <c r="AA9" s="14">
        <v>0.35698628202170202</v>
      </c>
      <c r="AB9" s="14">
        <v>0.33160363065174803</v>
      </c>
      <c r="AC9" s="14">
        <v>0.282213934921767</v>
      </c>
      <c r="AD9" s="14">
        <v>0.26373872632115303</v>
      </c>
      <c r="AE9" s="14"/>
      <c r="AF9" s="14">
        <v>0.42836961290511899</v>
      </c>
      <c r="AG9" s="14">
        <v>0.39429492503464397</v>
      </c>
      <c r="AH9" s="14">
        <v>0.46091040709603698</v>
      </c>
      <c r="AI9" s="14">
        <v>0.359538810980368</v>
      </c>
      <c r="AJ9" s="14">
        <v>0.36138156187690601</v>
      </c>
      <c r="AK9" s="14"/>
      <c r="AL9" s="14">
        <v>0.40637941372725001</v>
      </c>
      <c r="AM9" s="14">
        <v>0.44767010602783802</v>
      </c>
      <c r="AN9" s="14">
        <v>0.45037959463278399</v>
      </c>
      <c r="AO9" s="14">
        <v>0.35815089061565097</v>
      </c>
      <c r="AP9" s="14">
        <v>0.34128188107062002</v>
      </c>
      <c r="AQ9" s="14">
        <v>0.272424380745803</v>
      </c>
      <c r="AR9" s="14"/>
      <c r="AS9" s="14">
        <v>0.20755839066972401</v>
      </c>
      <c r="AT9" s="14">
        <v>0.31724167978926698</v>
      </c>
      <c r="AU9" s="14">
        <v>0.46911196498802599</v>
      </c>
      <c r="AV9" s="14">
        <v>0.53540395033418697</v>
      </c>
      <c r="AW9" s="14">
        <v>0.67159417369127195</v>
      </c>
      <c r="AX9" s="14"/>
      <c r="AY9" s="14">
        <v>0.52138989869943597</v>
      </c>
      <c r="AZ9" s="14">
        <v>0.42979874927447598</v>
      </c>
      <c r="BA9" s="14">
        <v>0.35224596209166198</v>
      </c>
      <c r="BB9" s="14">
        <v>0.26001386771773999</v>
      </c>
      <c r="BC9" s="14">
        <v>9.8932529038776695E-2</v>
      </c>
      <c r="BD9" s="14"/>
      <c r="BE9" s="14">
        <v>0.62609823049056601</v>
      </c>
      <c r="BF9" s="14">
        <v>0.48616708776328599</v>
      </c>
      <c r="BG9" s="14">
        <v>0.289460038400429</v>
      </c>
      <c r="BH9" s="14">
        <v>0.16113281986398401</v>
      </c>
      <c r="BI9" s="14">
        <v>7.4641526120762205E-2</v>
      </c>
      <c r="BJ9" s="14"/>
      <c r="BK9" s="14">
        <v>0.52518387432680802</v>
      </c>
      <c r="BL9" s="14">
        <v>0.38932691167137901</v>
      </c>
      <c r="BM9" s="14">
        <v>0.319441105768897</v>
      </c>
      <c r="BN9" s="14">
        <v>0.32198962507865803</v>
      </c>
      <c r="BO9" s="14">
        <v>0.26081706357001799</v>
      </c>
      <c r="BP9" s="14"/>
      <c r="BQ9" s="14">
        <v>0.39571111151586202</v>
      </c>
      <c r="BR9" s="14">
        <v>0.33851506421393102</v>
      </c>
      <c r="BS9" s="14"/>
      <c r="BT9" s="14">
        <v>0.410204214629598</v>
      </c>
      <c r="BU9" s="14">
        <v>0.33849438298835999</v>
      </c>
      <c r="BV9" s="14"/>
      <c r="BW9" s="14">
        <v>0.45019712275941998</v>
      </c>
      <c r="BX9" s="14">
        <v>0.32217704669557601</v>
      </c>
      <c r="BY9" s="14"/>
      <c r="BZ9" s="14">
        <v>0.29938160935281499</v>
      </c>
      <c r="CA9" s="14">
        <v>0.47119721957063099</v>
      </c>
      <c r="CB9" s="14">
        <v>0.36441423736699702</v>
      </c>
    </row>
    <row r="10" spans="2:80" x14ac:dyDescent="0.35">
      <c r="B10" s="15" t="s">
        <v>88</v>
      </c>
      <c r="C10" s="20">
        <v>0.64465107192932103</v>
      </c>
      <c r="D10" s="20">
        <v>0.56253553663445</v>
      </c>
      <c r="E10" s="20">
        <v>0.72385375490975001</v>
      </c>
      <c r="F10" s="20"/>
      <c r="G10" s="20">
        <v>0.62203565930147098</v>
      </c>
      <c r="H10" s="20">
        <v>0.51375399672226896</v>
      </c>
      <c r="I10" s="20">
        <v>0.61992989882185801</v>
      </c>
      <c r="J10" s="20">
        <v>0.70415292753035197</v>
      </c>
      <c r="K10" s="20">
        <v>0.73028507648924001</v>
      </c>
      <c r="L10" s="20">
        <v>0.68084215238851298</v>
      </c>
      <c r="M10" s="20"/>
      <c r="N10" s="20">
        <v>0.46282045305974501</v>
      </c>
      <c r="O10" s="20">
        <v>0.63134676453628902</v>
      </c>
      <c r="P10" s="20">
        <v>0.69346054907422605</v>
      </c>
      <c r="Q10" s="20">
        <v>0.80919242333711205</v>
      </c>
      <c r="R10" s="20"/>
      <c r="S10" s="20">
        <v>0.51645002025864595</v>
      </c>
      <c r="T10" s="20">
        <v>0.66234822925450598</v>
      </c>
      <c r="U10" s="20">
        <v>0.69304045409105097</v>
      </c>
      <c r="V10" s="20">
        <v>0.63419597726267196</v>
      </c>
      <c r="W10" s="20">
        <v>0.65878509761785398</v>
      </c>
      <c r="X10" s="20">
        <v>0.62728336388643402</v>
      </c>
      <c r="Y10" s="20">
        <v>0.67199623042222201</v>
      </c>
      <c r="Z10" s="20">
        <v>0.71372177321278996</v>
      </c>
      <c r="AA10" s="20">
        <v>0.64301371797829798</v>
      </c>
      <c r="AB10" s="20">
        <v>0.66839636934825197</v>
      </c>
      <c r="AC10" s="20">
        <v>0.71778606507823295</v>
      </c>
      <c r="AD10" s="20">
        <v>0.73626127367884697</v>
      </c>
      <c r="AE10" s="20"/>
      <c r="AF10" s="20">
        <v>0.57163038709488201</v>
      </c>
      <c r="AG10" s="20">
        <v>0.60570507496535597</v>
      </c>
      <c r="AH10" s="20">
        <v>0.53908959290396297</v>
      </c>
      <c r="AI10" s="20">
        <v>0.640461189019632</v>
      </c>
      <c r="AJ10" s="20">
        <v>0.63861843812309405</v>
      </c>
      <c r="AK10" s="20"/>
      <c r="AL10" s="20">
        <v>0.59362058627275005</v>
      </c>
      <c r="AM10" s="20">
        <v>0.55232989397216203</v>
      </c>
      <c r="AN10" s="20">
        <v>0.54962040536721601</v>
      </c>
      <c r="AO10" s="20">
        <v>0.64184910938434903</v>
      </c>
      <c r="AP10" s="20">
        <v>0.65871811892938004</v>
      </c>
      <c r="AQ10" s="20">
        <v>0.727575619254197</v>
      </c>
      <c r="AR10" s="20"/>
      <c r="AS10" s="20">
        <v>0.79244160933027596</v>
      </c>
      <c r="AT10" s="20">
        <v>0.68275832021073302</v>
      </c>
      <c r="AU10" s="20">
        <v>0.53088803501197401</v>
      </c>
      <c r="AV10" s="20">
        <v>0.46459604966581303</v>
      </c>
      <c r="AW10" s="20">
        <v>0.328405826308728</v>
      </c>
      <c r="AX10" s="20"/>
      <c r="AY10" s="20">
        <v>0.47861010130056397</v>
      </c>
      <c r="AZ10" s="20">
        <v>0.57020125072552397</v>
      </c>
      <c r="BA10" s="20">
        <v>0.64775403790833797</v>
      </c>
      <c r="BB10" s="20">
        <v>0.73998613228225996</v>
      </c>
      <c r="BC10" s="20">
        <v>0.90106747096122297</v>
      </c>
      <c r="BD10" s="20"/>
      <c r="BE10" s="20">
        <v>0.37390176950943399</v>
      </c>
      <c r="BF10" s="20">
        <v>0.51383291223671401</v>
      </c>
      <c r="BG10" s="20">
        <v>0.710539961599571</v>
      </c>
      <c r="BH10" s="20">
        <v>0.83886718013601602</v>
      </c>
      <c r="BI10" s="20">
        <v>0.92535847387923797</v>
      </c>
      <c r="BJ10" s="20"/>
      <c r="BK10" s="20">
        <v>0.47481612567319198</v>
      </c>
      <c r="BL10" s="20">
        <v>0.61067308832862099</v>
      </c>
      <c r="BM10" s="20">
        <v>0.68055889423110305</v>
      </c>
      <c r="BN10" s="20">
        <v>0.67801037492134197</v>
      </c>
      <c r="BO10" s="20">
        <v>0.73918293642998201</v>
      </c>
      <c r="BP10" s="20"/>
      <c r="BQ10" s="20">
        <v>0.60428888848413798</v>
      </c>
      <c r="BR10" s="20">
        <v>0.66148493578606904</v>
      </c>
      <c r="BS10" s="20"/>
      <c r="BT10" s="20">
        <v>0.589795785370402</v>
      </c>
      <c r="BU10" s="20">
        <v>0.66150561701164001</v>
      </c>
      <c r="BV10" s="20"/>
      <c r="BW10" s="20">
        <v>0.54980287724058097</v>
      </c>
      <c r="BX10" s="20">
        <v>0.67782295330442399</v>
      </c>
      <c r="BY10" s="20"/>
      <c r="BZ10" s="20">
        <v>0.70061839064718501</v>
      </c>
      <c r="CA10" s="20">
        <v>0.52880278042936901</v>
      </c>
      <c r="CB10" s="20">
        <v>0.63558576263300304</v>
      </c>
    </row>
    <row r="11" spans="2:80" x14ac:dyDescent="0.35">
      <c r="B11" s="16"/>
    </row>
    <row r="12" spans="2:80" x14ac:dyDescent="0.35">
      <c r="B12" t="s">
        <v>120</v>
      </c>
    </row>
    <row r="13" spans="2:80" x14ac:dyDescent="0.35">
      <c r="B13" t="s">
        <v>121</v>
      </c>
    </row>
    <row r="15" spans="2:80" x14ac:dyDescent="0.35">
      <c r="B1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L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12" width="20.81640625" customWidth="1"/>
  </cols>
  <sheetData>
    <row r="2" spans="2:12" ht="40" customHeight="1" x14ac:dyDescent="0.35">
      <c r="D2" s="26" t="s">
        <v>168</v>
      </c>
      <c r="E2" s="23"/>
      <c r="F2" s="23"/>
      <c r="G2" s="23"/>
      <c r="H2" s="23"/>
      <c r="I2" s="23"/>
      <c r="J2" s="23"/>
      <c r="K2" s="23"/>
      <c r="L2" s="23"/>
    </row>
    <row r="6" spans="2:12" ht="50" customHeight="1" x14ac:dyDescent="0.35">
      <c r="B6" s="17" t="s">
        <v>14</v>
      </c>
      <c r="C6" s="17" t="s">
        <v>153</v>
      </c>
      <c r="D6" s="17" t="s">
        <v>154</v>
      </c>
      <c r="E6" s="17" t="s">
        <v>155</v>
      </c>
      <c r="F6" s="17" t="s">
        <v>156</v>
      </c>
      <c r="G6" s="17" t="s">
        <v>157</v>
      </c>
      <c r="H6" s="17" t="s">
        <v>158</v>
      </c>
      <c r="I6" s="17" t="s">
        <v>159</v>
      </c>
      <c r="J6" s="17" t="s">
        <v>160</v>
      </c>
      <c r="K6" s="17" t="s">
        <v>161</v>
      </c>
    </row>
    <row r="7" spans="2:12" ht="29" x14ac:dyDescent="0.35">
      <c r="B7" s="15" t="s">
        <v>162</v>
      </c>
      <c r="C7" s="14">
        <v>0.20707187273174099</v>
      </c>
      <c r="D7" s="14">
        <v>0.39736332067327801</v>
      </c>
      <c r="E7" s="14">
        <v>0.30226176281730199</v>
      </c>
      <c r="F7" s="14">
        <v>0.30572299964127903</v>
      </c>
      <c r="G7" s="14">
        <v>0.43294274700281299</v>
      </c>
      <c r="H7" s="14">
        <v>0.45230929682371201</v>
      </c>
      <c r="I7" s="14">
        <v>0.19836958720747599</v>
      </c>
      <c r="J7" s="14">
        <v>0.193045609127353</v>
      </c>
      <c r="K7" s="14">
        <v>0.15484063914983001</v>
      </c>
    </row>
    <row r="8" spans="2:12" ht="43.5" x14ac:dyDescent="0.35">
      <c r="B8" s="15" t="s">
        <v>163</v>
      </c>
      <c r="C8" s="14">
        <v>0.19020654410299601</v>
      </c>
      <c r="D8" s="14">
        <v>0.18056816967936201</v>
      </c>
      <c r="E8" s="14">
        <v>0.182697037063698</v>
      </c>
      <c r="F8" s="14">
        <v>0.13187071620451801</v>
      </c>
      <c r="G8" s="14">
        <v>0.241930818720104</v>
      </c>
      <c r="H8" s="14">
        <v>0.22437377170717501</v>
      </c>
      <c r="I8" s="14">
        <v>0.11801298629927499</v>
      </c>
      <c r="J8" s="14">
        <v>0.112019487247975</v>
      </c>
      <c r="K8" s="14">
        <v>0.10970717690241701</v>
      </c>
    </row>
    <row r="9" spans="2:12" ht="58" x14ac:dyDescent="0.35">
      <c r="B9" s="15" t="s">
        <v>164</v>
      </c>
      <c r="C9" s="14">
        <v>0.31389343650603202</v>
      </c>
      <c r="D9" s="14">
        <v>0.238392536491767</v>
      </c>
      <c r="E9" s="14">
        <v>0.32755584402628801</v>
      </c>
      <c r="F9" s="14">
        <v>0.237273265566007</v>
      </c>
      <c r="G9" s="14">
        <v>0.20859937779167201</v>
      </c>
      <c r="H9" s="14">
        <v>0.218546985273322</v>
      </c>
      <c r="I9" s="14">
        <v>0.22494889024623199</v>
      </c>
      <c r="J9" s="14">
        <v>0.25388002844666602</v>
      </c>
      <c r="K9" s="14">
        <v>0.21152853238657299</v>
      </c>
    </row>
    <row r="10" spans="2:12" ht="43.5" x14ac:dyDescent="0.35">
      <c r="B10" s="15" t="s">
        <v>165</v>
      </c>
      <c r="C10" s="14">
        <v>0.236054178377191</v>
      </c>
      <c r="D10" s="14">
        <v>0.11292000849947</v>
      </c>
      <c r="E10" s="14">
        <v>0.12765365628039799</v>
      </c>
      <c r="F10" s="14">
        <v>0.119404226813853</v>
      </c>
      <c r="G10" s="14">
        <v>8.3728530342909294E-2</v>
      </c>
      <c r="H10" s="14">
        <v>7.28287651441092E-2</v>
      </c>
      <c r="I10" s="14">
        <v>0.13728419318539201</v>
      </c>
      <c r="J10" s="14">
        <v>0.20227364454942801</v>
      </c>
      <c r="K10" s="14">
        <v>0.21289454049492099</v>
      </c>
    </row>
    <row r="11" spans="2:12" x14ac:dyDescent="0.35">
      <c r="B11" s="15" t="s">
        <v>166</v>
      </c>
      <c r="C11" s="14">
        <v>4.4527662387570499E-2</v>
      </c>
      <c r="D11" s="14">
        <v>5.8806021295951902E-2</v>
      </c>
      <c r="E11" s="14">
        <v>5.1616690901269698E-2</v>
      </c>
      <c r="F11" s="14">
        <v>0.19320698231062</v>
      </c>
      <c r="G11" s="14">
        <v>2.5093578777966499E-2</v>
      </c>
      <c r="H11" s="14">
        <v>2.43314391089255E-2</v>
      </c>
      <c r="I11" s="14">
        <v>0.28743637165209801</v>
      </c>
      <c r="J11" s="14">
        <v>0.20694789899068</v>
      </c>
      <c r="K11" s="14">
        <v>0.29416877404553099</v>
      </c>
    </row>
    <row r="12" spans="2:12" x14ac:dyDescent="0.35">
      <c r="B12" s="15" t="s">
        <v>167</v>
      </c>
      <c r="C12" s="14">
        <v>8.2463058944703804E-3</v>
      </c>
      <c r="D12" s="14">
        <v>1.1949943360172501E-2</v>
      </c>
      <c r="E12" s="14">
        <v>8.2150089110445898E-3</v>
      </c>
      <c r="F12" s="14">
        <v>1.2521809463723299E-2</v>
      </c>
      <c r="G12" s="14">
        <v>7.7049473645338096E-3</v>
      </c>
      <c r="H12" s="14">
        <v>7.6097419427562799E-3</v>
      </c>
      <c r="I12" s="14">
        <v>3.39479714095254E-2</v>
      </c>
      <c r="J12" s="14">
        <v>3.1833331637897498E-2</v>
      </c>
      <c r="K12" s="14">
        <v>1.6860337020727801E-2</v>
      </c>
    </row>
    <row r="13" spans="2:12" x14ac:dyDescent="0.35">
      <c r="B13" s="16"/>
      <c r="C13" s="16"/>
      <c r="D13" s="16"/>
      <c r="E13" s="16"/>
      <c r="F13" s="16"/>
      <c r="G13" s="16"/>
      <c r="H13" s="16"/>
      <c r="I13" s="16"/>
      <c r="J13" s="16"/>
      <c r="K13" s="16"/>
    </row>
    <row r="14" spans="2:12" x14ac:dyDescent="0.35">
      <c r="B14" t="s">
        <v>120</v>
      </c>
    </row>
    <row r="15" spans="2:12" x14ac:dyDescent="0.35">
      <c r="B15" t="s">
        <v>121</v>
      </c>
    </row>
    <row r="19" spans="2:2" x14ac:dyDescent="0.35">
      <c r="B19"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169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0.20707187273174099</v>
      </c>
      <c r="D9" s="14">
        <v>0.240872728327092</v>
      </c>
      <c r="E9" s="14">
        <v>0.17427776821017699</v>
      </c>
      <c r="F9" s="14"/>
      <c r="G9" s="14">
        <v>0.150436241406288</v>
      </c>
      <c r="H9" s="14">
        <v>0.18257801075247901</v>
      </c>
      <c r="I9" s="14">
        <v>0.13923359196269799</v>
      </c>
      <c r="J9" s="14">
        <v>0.15960068141991299</v>
      </c>
      <c r="K9" s="14">
        <v>0.222726712372633</v>
      </c>
      <c r="L9" s="14">
        <v>0.347696045044049</v>
      </c>
      <c r="M9" s="14"/>
      <c r="N9" s="14">
        <v>0.28889722485661901</v>
      </c>
      <c r="O9" s="14">
        <v>0.20375957622861701</v>
      </c>
      <c r="P9" s="14">
        <v>0.178843064804968</v>
      </c>
      <c r="Q9" s="14">
        <v>0.14803746119376701</v>
      </c>
      <c r="R9" s="14"/>
      <c r="S9" s="14">
        <v>0.19389916844924701</v>
      </c>
      <c r="T9" s="14">
        <v>0.16857421907946199</v>
      </c>
      <c r="U9" s="14">
        <v>0.19505710432738199</v>
      </c>
      <c r="V9" s="14">
        <v>0.17981462957000799</v>
      </c>
      <c r="W9" s="14">
        <v>0.187297382623662</v>
      </c>
      <c r="X9" s="14">
        <v>0.23297534590232999</v>
      </c>
      <c r="Y9" s="14">
        <v>0.28087701204752802</v>
      </c>
      <c r="Z9" s="14">
        <v>0.27377241429299698</v>
      </c>
      <c r="AA9" s="14">
        <v>0.22486578006851901</v>
      </c>
      <c r="AB9" s="14">
        <v>0.212276797022867</v>
      </c>
      <c r="AC9" s="14">
        <v>0.15458453306498199</v>
      </c>
      <c r="AD9" s="14">
        <v>0.238239290963013</v>
      </c>
      <c r="AE9" s="14"/>
      <c r="AF9" s="14">
        <v>0.29328171834535699</v>
      </c>
      <c r="AG9" s="14">
        <v>0.20972433340289201</v>
      </c>
      <c r="AH9" s="14">
        <v>0.25530248222806401</v>
      </c>
      <c r="AI9" s="14">
        <v>0.21777854746825101</v>
      </c>
      <c r="AJ9" s="14">
        <v>0.13840392099808499</v>
      </c>
      <c r="AK9" s="14"/>
      <c r="AL9" s="14">
        <v>0.21212183007312399</v>
      </c>
      <c r="AM9" s="14">
        <v>0.26793536152380298</v>
      </c>
      <c r="AN9" s="14">
        <v>0.21692363170410001</v>
      </c>
      <c r="AO9" s="14">
        <v>0.23501884112712801</v>
      </c>
      <c r="AP9" s="14">
        <v>0.14745107597799001</v>
      </c>
      <c r="AQ9" s="14">
        <v>0.16106380058272901</v>
      </c>
      <c r="AR9" s="14"/>
      <c r="AS9" s="14">
        <v>0.19771441471057599</v>
      </c>
      <c r="AT9" s="14">
        <v>0.17740749476262699</v>
      </c>
      <c r="AU9" s="14">
        <v>0.219822222610558</v>
      </c>
      <c r="AV9" s="14">
        <v>0.22716513608885899</v>
      </c>
      <c r="AW9" s="14">
        <v>0.37569850007771299</v>
      </c>
      <c r="AX9" s="14"/>
      <c r="AY9" s="14">
        <v>0.45591636997177698</v>
      </c>
      <c r="AZ9" s="14">
        <v>0.197117635204862</v>
      </c>
      <c r="BA9" s="14">
        <v>0.13143016174400099</v>
      </c>
      <c r="BB9" s="14">
        <v>6.8240091369869194E-2</v>
      </c>
      <c r="BC9" s="14">
        <v>6.9873622569482305E-2</v>
      </c>
      <c r="BD9" s="14"/>
      <c r="BE9" s="14">
        <v>0.58745682033639501</v>
      </c>
      <c r="BF9" s="14">
        <v>0.34201665344252002</v>
      </c>
      <c r="BG9" s="14">
        <v>8.9329550666717605E-2</v>
      </c>
      <c r="BH9" s="14">
        <v>5.0275362164478303E-2</v>
      </c>
      <c r="BI9" s="14">
        <v>2.24630707520075E-2</v>
      </c>
      <c r="BJ9" s="14"/>
      <c r="BK9" s="14">
        <v>0.26761773134668898</v>
      </c>
      <c r="BL9" s="14">
        <v>0.22955854344568299</v>
      </c>
      <c r="BM9" s="14">
        <v>0.21504454296174999</v>
      </c>
      <c r="BN9" s="14">
        <v>0.19148520356663601</v>
      </c>
      <c r="BO9" s="14">
        <v>0.150385763553645</v>
      </c>
      <c r="BP9" s="14"/>
      <c r="BQ9" s="14">
        <v>0.24451403510156</v>
      </c>
      <c r="BR9" s="14">
        <v>0.19145586264418399</v>
      </c>
      <c r="BS9" s="14"/>
      <c r="BT9" s="14">
        <v>0.18080590439137501</v>
      </c>
      <c r="BU9" s="14">
        <v>0.21514221517809701</v>
      </c>
      <c r="BV9" s="14"/>
      <c r="BW9" s="14">
        <v>0.22788458742607201</v>
      </c>
      <c r="BX9" s="14">
        <v>0.19979290548096801</v>
      </c>
      <c r="BY9" s="14"/>
      <c r="BZ9" s="14">
        <v>0.18416810762619601</v>
      </c>
      <c r="CA9" s="14">
        <v>0.25302915522145403</v>
      </c>
      <c r="CB9" s="14">
        <v>0.21940123980972501</v>
      </c>
    </row>
    <row r="10" spans="2:80" ht="43.5" x14ac:dyDescent="0.35">
      <c r="B10" s="15" t="s">
        <v>163</v>
      </c>
      <c r="C10" s="14">
        <v>0.19020654410299601</v>
      </c>
      <c r="D10" s="14">
        <v>0.19403919863577701</v>
      </c>
      <c r="E10" s="14">
        <v>0.18581288758106801</v>
      </c>
      <c r="F10" s="14"/>
      <c r="G10" s="14">
        <v>0.165161659424827</v>
      </c>
      <c r="H10" s="14">
        <v>0.23961366822125499</v>
      </c>
      <c r="I10" s="14">
        <v>0.16021958499357</v>
      </c>
      <c r="J10" s="14">
        <v>0.194061071078932</v>
      </c>
      <c r="K10" s="14">
        <v>0.18826047631634099</v>
      </c>
      <c r="L10" s="14">
        <v>0.189039194271344</v>
      </c>
      <c r="M10" s="14"/>
      <c r="N10" s="14">
        <v>0.257200709336593</v>
      </c>
      <c r="O10" s="14">
        <v>0.18174925315194901</v>
      </c>
      <c r="P10" s="14">
        <v>0.17404136284820401</v>
      </c>
      <c r="Q10" s="14">
        <v>0.14307079544131601</v>
      </c>
      <c r="R10" s="14"/>
      <c r="S10" s="14">
        <v>0.24895041708298599</v>
      </c>
      <c r="T10" s="14">
        <v>0.18653668615293101</v>
      </c>
      <c r="U10" s="14">
        <v>0.19048876062800699</v>
      </c>
      <c r="V10" s="14">
        <v>0.186095896553436</v>
      </c>
      <c r="W10" s="14">
        <v>0.14933415718075199</v>
      </c>
      <c r="X10" s="14">
        <v>0.18212064231671299</v>
      </c>
      <c r="Y10" s="14">
        <v>0.20154546544459001</v>
      </c>
      <c r="Z10" s="14">
        <v>0.19721807318862</v>
      </c>
      <c r="AA10" s="14">
        <v>0.162406393190827</v>
      </c>
      <c r="AB10" s="14">
        <v>0.18076626044466099</v>
      </c>
      <c r="AC10" s="14">
        <v>0.18537149926471799</v>
      </c>
      <c r="AD10" s="14">
        <v>0.16174336374722101</v>
      </c>
      <c r="AE10" s="14"/>
      <c r="AF10" s="14">
        <v>0.23307886740461201</v>
      </c>
      <c r="AG10" s="14">
        <v>0.19610576900350099</v>
      </c>
      <c r="AH10" s="14">
        <v>0.24805683358358499</v>
      </c>
      <c r="AI10" s="14">
        <v>0.17127885088897599</v>
      </c>
      <c r="AJ10" s="14">
        <v>0.21249823744422999</v>
      </c>
      <c r="AK10" s="14"/>
      <c r="AL10" s="14">
        <v>0.21579273913325001</v>
      </c>
      <c r="AM10" s="14">
        <v>0.251169547467472</v>
      </c>
      <c r="AN10" s="14">
        <v>0.23963034688819099</v>
      </c>
      <c r="AO10" s="14">
        <v>0.179063497161769</v>
      </c>
      <c r="AP10" s="14">
        <v>0.166222304957515</v>
      </c>
      <c r="AQ10" s="14">
        <v>0.15174752171077599</v>
      </c>
      <c r="AR10" s="14"/>
      <c r="AS10" s="14">
        <v>0.15618885452735201</v>
      </c>
      <c r="AT10" s="14">
        <v>0.17763270612117099</v>
      </c>
      <c r="AU10" s="14">
        <v>0.22334527843486501</v>
      </c>
      <c r="AV10" s="14">
        <v>0.233367505040183</v>
      </c>
      <c r="AW10" s="14">
        <v>0.25286679680413499</v>
      </c>
      <c r="AX10" s="14"/>
      <c r="AY10" s="14">
        <v>0.22088251996884101</v>
      </c>
      <c r="AZ10" s="14">
        <v>0.257058356788058</v>
      </c>
      <c r="BA10" s="14">
        <v>0.19974204611431801</v>
      </c>
      <c r="BB10" s="14">
        <v>0.15434904967137</v>
      </c>
      <c r="BC10" s="14">
        <v>6.7592610143033693E-2</v>
      </c>
      <c r="BD10" s="14"/>
      <c r="BE10" s="14">
        <v>0.19893889705095499</v>
      </c>
      <c r="BF10" s="14">
        <v>0.277962292855159</v>
      </c>
      <c r="BG10" s="14">
        <v>0.16546001996645701</v>
      </c>
      <c r="BH10" s="14">
        <v>6.3908171994062804E-2</v>
      </c>
      <c r="BI10" s="14">
        <v>7.67480017481596E-2</v>
      </c>
      <c r="BJ10" s="14"/>
      <c r="BK10" s="14">
        <v>0.25852012366514499</v>
      </c>
      <c r="BL10" s="14">
        <v>0.21036529853743899</v>
      </c>
      <c r="BM10" s="14">
        <v>0.175081817927696</v>
      </c>
      <c r="BN10" s="14">
        <v>0.17323606229168101</v>
      </c>
      <c r="BO10" s="14">
        <v>0.15171066910818701</v>
      </c>
      <c r="BP10" s="14"/>
      <c r="BQ10" s="14">
        <v>0.188095932721874</v>
      </c>
      <c r="BR10" s="14">
        <v>0.19108681721043499</v>
      </c>
      <c r="BS10" s="14"/>
      <c r="BT10" s="14">
        <v>0.18775299383196001</v>
      </c>
      <c r="BU10" s="14">
        <v>0.19096040897635699</v>
      </c>
      <c r="BV10" s="14"/>
      <c r="BW10" s="14">
        <v>0.20983580684487901</v>
      </c>
      <c r="BX10" s="14">
        <v>0.183341473267528</v>
      </c>
      <c r="BY10" s="14"/>
      <c r="BZ10" s="14">
        <v>0.16584751347798601</v>
      </c>
      <c r="CA10" s="14">
        <v>0.239262432088935</v>
      </c>
      <c r="CB10" s="14">
        <v>0.20225920355670299</v>
      </c>
    </row>
    <row r="11" spans="2:80" ht="58" x14ac:dyDescent="0.35">
      <c r="B11" s="15" t="s">
        <v>164</v>
      </c>
      <c r="C11" s="14">
        <v>0.31389343650603202</v>
      </c>
      <c r="D11" s="14">
        <v>0.31128805019012201</v>
      </c>
      <c r="E11" s="14">
        <v>0.316434161668808</v>
      </c>
      <c r="F11" s="14"/>
      <c r="G11" s="14">
        <v>0.35957923315497697</v>
      </c>
      <c r="H11" s="14">
        <v>0.31824275717641398</v>
      </c>
      <c r="I11" s="14">
        <v>0.38197632179232999</v>
      </c>
      <c r="J11" s="14">
        <v>0.32511874313172401</v>
      </c>
      <c r="K11" s="14">
        <v>0.31503894847284297</v>
      </c>
      <c r="L11" s="14">
        <v>0.21488649492528999</v>
      </c>
      <c r="M11" s="14"/>
      <c r="N11" s="14">
        <v>0.30737464253590102</v>
      </c>
      <c r="O11" s="14">
        <v>0.33737167765207798</v>
      </c>
      <c r="P11" s="14">
        <v>0.34321985314866899</v>
      </c>
      <c r="Q11" s="14">
        <v>0.26942984932703301</v>
      </c>
      <c r="R11" s="14"/>
      <c r="S11" s="14">
        <v>0.3253633809641</v>
      </c>
      <c r="T11" s="14">
        <v>0.30825842835338502</v>
      </c>
      <c r="U11" s="14">
        <v>0.285527304176171</v>
      </c>
      <c r="V11" s="14">
        <v>0.31146935718685798</v>
      </c>
      <c r="W11" s="14">
        <v>0.36281087578704102</v>
      </c>
      <c r="X11" s="14">
        <v>0.30141117874339701</v>
      </c>
      <c r="Y11" s="14">
        <v>0.25665109436396799</v>
      </c>
      <c r="Z11" s="14">
        <v>0.27939119816904601</v>
      </c>
      <c r="AA11" s="14">
        <v>0.318065614786257</v>
      </c>
      <c r="AB11" s="14">
        <v>0.33635605946783298</v>
      </c>
      <c r="AC11" s="14">
        <v>0.33812862873246602</v>
      </c>
      <c r="AD11" s="14">
        <v>0.366292595586867</v>
      </c>
      <c r="AE11" s="14"/>
      <c r="AF11" s="14">
        <v>0.25902859257604999</v>
      </c>
      <c r="AG11" s="14">
        <v>0.34149721857663901</v>
      </c>
      <c r="AH11" s="14">
        <v>0.28442643093227798</v>
      </c>
      <c r="AI11" s="14">
        <v>0.32832800431262399</v>
      </c>
      <c r="AJ11" s="14">
        <v>0.31621275652578401</v>
      </c>
      <c r="AK11" s="14"/>
      <c r="AL11" s="14">
        <v>0.34490638881228203</v>
      </c>
      <c r="AM11" s="14">
        <v>0.27707205372118499</v>
      </c>
      <c r="AN11" s="14">
        <v>0.298113752014668</v>
      </c>
      <c r="AO11" s="14">
        <v>0.30927414189791103</v>
      </c>
      <c r="AP11" s="14">
        <v>0.32835645014868298</v>
      </c>
      <c r="AQ11" s="14">
        <v>0.34544093153182098</v>
      </c>
      <c r="AR11" s="14"/>
      <c r="AS11" s="14">
        <v>0.28284138812960502</v>
      </c>
      <c r="AT11" s="14">
        <v>0.31919328767225602</v>
      </c>
      <c r="AU11" s="14">
        <v>0.34872311050626797</v>
      </c>
      <c r="AV11" s="14">
        <v>0.34043204243878</v>
      </c>
      <c r="AW11" s="14">
        <v>0.236625635215097</v>
      </c>
      <c r="AX11" s="14"/>
      <c r="AY11" s="14">
        <v>0.20790486459462401</v>
      </c>
      <c r="AZ11" s="14">
        <v>0.355233505719523</v>
      </c>
      <c r="BA11" s="14">
        <v>0.396807174599556</v>
      </c>
      <c r="BB11" s="14">
        <v>0.41864413758327601</v>
      </c>
      <c r="BC11" s="14">
        <v>0.23707049946867401</v>
      </c>
      <c r="BD11" s="14"/>
      <c r="BE11" s="14">
        <v>0.12920680106764501</v>
      </c>
      <c r="BF11" s="14">
        <v>0.259581680756999</v>
      </c>
      <c r="BG11" s="14">
        <v>0.42205601306829099</v>
      </c>
      <c r="BH11" s="14">
        <v>0.31805158661985</v>
      </c>
      <c r="BI11" s="14">
        <v>0.14966746571432299</v>
      </c>
      <c r="BJ11" s="14"/>
      <c r="BK11" s="14">
        <v>0.29369786070158299</v>
      </c>
      <c r="BL11" s="14">
        <v>0.31425647445789401</v>
      </c>
      <c r="BM11" s="14">
        <v>0.33108346715046799</v>
      </c>
      <c r="BN11" s="14">
        <v>0.321833953914413</v>
      </c>
      <c r="BO11" s="14">
        <v>0.30237993086184001</v>
      </c>
      <c r="BP11" s="14"/>
      <c r="BQ11" s="14">
        <v>0.31583972895729101</v>
      </c>
      <c r="BR11" s="14">
        <v>0.31308169592726898</v>
      </c>
      <c r="BS11" s="14"/>
      <c r="BT11" s="14">
        <v>0.32440199459053698</v>
      </c>
      <c r="BU11" s="14">
        <v>0.31066463255483501</v>
      </c>
      <c r="BV11" s="14"/>
      <c r="BW11" s="14">
        <v>0.35180451578302702</v>
      </c>
      <c r="BX11" s="14">
        <v>0.30063454603683998</v>
      </c>
      <c r="BY11" s="14"/>
      <c r="BZ11" s="14">
        <v>0.31929579319211499</v>
      </c>
      <c r="CA11" s="14">
        <v>0.30108510340921102</v>
      </c>
      <c r="CB11" s="14">
        <v>0.322670919288647</v>
      </c>
    </row>
    <row r="12" spans="2:80" ht="43.5" x14ac:dyDescent="0.35">
      <c r="B12" s="15" t="s">
        <v>165</v>
      </c>
      <c r="C12" s="14">
        <v>0.236054178377191</v>
      </c>
      <c r="D12" s="14">
        <v>0.19200712195613201</v>
      </c>
      <c r="E12" s="14">
        <v>0.27928341079221097</v>
      </c>
      <c r="F12" s="14"/>
      <c r="G12" s="14">
        <v>0.28883155839972602</v>
      </c>
      <c r="H12" s="14">
        <v>0.23866030357102899</v>
      </c>
      <c r="I12" s="14">
        <v>0.28076192091110203</v>
      </c>
      <c r="J12" s="14">
        <v>0.27183256220495799</v>
      </c>
      <c r="K12" s="14">
        <v>0.20029389695474001</v>
      </c>
      <c r="L12" s="14">
        <v>0.157597123749705</v>
      </c>
      <c r="M12" s="14"/>
      <c r="N12" s="14">
        <v>0.12575614034639801</v>
      </c>
      <c r="O12" s="14">
        <v>0.24005931064769601</v>
      </c>
      <c r="P12" s="14">
        <v>0.25549722950995202</v>
      </c>
      <c r="Q12" s="14">
        <v>0.33127982922645199</v>
      </c>
      <c r="R12" s="14"/>
      <c r="S12" s="14">
        <v>0.19259640297803099</v>
      </c>
      <c r="T12" s="14">
        <v>0.27553692633886101</v>
      </c>
      <c r="U12" s="14">
        <v>0.26399500227091099</v>
      </c>
      <c r="V12" s="14">
        <v>0.25898464512588498</v>
      </c>
      <c r="W12" s="14">
        <v>0.26283380342263601</v>
      </c>
      <c r="X12" s="14">
        <v>0.239670493186287</v>
      </c>
      <c r="Y12" s="14">
        <v>0.18770924120032501</v>
      </c>
      <c r="Z12" s="14">
        <v>0.20261320376407399</v>
      </c>
      <c r="AA12" s="14">
        <v>0.24743612533513401</v>
      </c>
      <c r="AB12" s="14">
        <v>0.22666999832138901</v>
      </c>
      <c r="AC12" s="14">
        <v>0.24368792326494201</v>
      </c>
      <c r="AD12" s="14">
        <v>0.198760860750375</v>
      </c>
      <c r="AE12" s="14"/>
      <c r="AF12" s="14">
        <v>0.16105850594950799</v>
      </c>
      <c r="AG12" s="14">
        <v>0.201266539045689</v>
      </c>
      <c r="AH12" s="14">
        <v>0.150827389246419</v>
      </c>
      <c r="AI12" s="14">
        <v>0.23140196783499101</v>
      </c>
      <c r="AJ12" s="14">
        <v>0.29455356327738402</v>
      </c>
      <c r="AK12" s="14"/>
      <c r="AL12" s="14">
        <v>0.181122252375603</v>
      </c>
      <c r="AM12" s="14">
        <v>0.15618017927804301</v>
      </c>
      <c r="AN12" s="14">
        <v>0.18434588272531799</v>
      </c>
      <c r="AO12" s="14">
        <v>0.22854996690274099</v>
      </c>
      <c r="AP12" s="14">
        <v>0.31832906561063001</v>
      </c>
      <c r="AQ12" s="14">
        <v>0.28257718903780299</v>
      </c>
      <c r="AR12" s="14"/>
      <c r="AS12" s="14">
        <v>0.28139315247247298</v>
      </c>
      <c r="AT12" s="14">
        <v>0.279713010443359</v>
      </c>
      <c r="AU12" s="14">
        <v>0.18381545540986099</v>
      </c>
      <c r="AV12" s="14">
        <v>0.16623319241493301</v>
      </c>
      <c r="AW12" s="14">
        <v>0.112629265920577</v>
      </c>
      <c r="AX12" s="14"/>
      <c r="AY12" s="14">
        <v>7.9248234992475006E-2</v>
      </c>
      <c r="AZ12" s="14">
        <v>0.13855256834743601</v>
      </c>
      <c r="BA12" s="14">
        <v>0.216491811339942</v>
      </c>
      <c r="BB12" s="14">
        <v>0.32137870961260001</v>
      </c>
      <c r="BC12" s="14">
        <v>0.54947047979461705</v>
      </c>
      <c r="BD12" s="14"/>
      <c r="BE12" s="14">
        <v>5.65330053681481E-2</v>
      </c>
      <c r="BF12" s="14">
        <v>9.09950680595802E-2</v>
      </c>
      <c r="BG12" s="14">
        <v>0.258866474656538</v>
      </c>
      <c r="BH12" s="14">
        <v>0.49817850426357901</v>
      </c>
      <c r="BI12" s="14">
        <v>0.61685044831829905</v>
      </c>
      <c r="BJ12" s="14"/>
      <c r="BK12" s="14">
        <v>0.155899869812993</v>
      </c>
      <c r="BL12" s="14">
        <v>0.189610999777307</v>
      </c>
      <c r="BM12" s="14">
        <v>0.20798591582503101</v>
      </c>
      <c r="BN12" s="14">
        <v>0.25888312428098098</v>
      </c>
      <c r="BO12" s="14">
        <v>0.34141667535998999</v>
      </c>
      <c r="BP12" s="14"/>
      <c r="BQ12" s="14">
        <v>0.20990906372351001</v>
      </c>
      <c r="BR12" s="14">
        <v>0.246958526532608</v>
      </c>
      <c r="BS12" s="14"/>
      <c r="BT12" s="14">
        <v>0.26445916067515302</v>
      </c>
      <c r="BU12" s="14">
        <v>0.22732661382077801</v>
      </c>
      <c r="BV12" s="14"/>
      <c r="BW12" s="14">
        <v>0.17562370847778</v>
      </c>
      <c r="BX12" s="14">
        <v>0.25718892306604202</v>
      </c>
      <c r="BY12" s="14"/>
      <c r="BZ12" s="14">
        <v>0.27111969314824802</v>
      </c>
      <c r="CA12" s="14">
        <v>0.16767288412798401</v>
      </c>
      <c r="CB12" s="14">
        <v>0.20542879196674499</v>
      </c>
    </row>
    <row r="13" spans="2:80" x14ac:dyDescent="0.35">
      <c r="B13" s="15" t="s">
        <v>166</v>
      </c>
      <c r="C13" s="14">
        <v>4.4527662387570499E-2</v>
      </c>
      <c r="D13" s="14">
        <v>5.2116716987817099E-2</v>
      </c>
      <c r="E13" s="14">
        <v>3.7306576083470003E-2</v>
      </c>
      <c r="F13" s="14"/>
      <c r="G13" s="14">
        <v>2.5775982401665998E-2</v>
      </c>
      <c r="H13" s="14">
        <v>1.1314372245619901E-2</v>
      </c>
      <c r="I13" s="14">
        <v>3.1488607995663401E-2</v>
      </c>
      <c r="J13" s="14">
        <v>4.3211421684888597E-2</v>
      </c>
      <c r="K13" s="14">
        <v>6.7345524054499104E-2</v>
      </c>
      <c r="L13" s="14">
        <v>8.0410203936866098E-2</v>
      </c>
      <c r="M13" s="14"/>
      <c r="N13" s="14">
        <v>1.6204491408944099E-2</v>
      </c>
      <c r="O13" s="14">
        <v>3.5791726329065097E-2</v>
      </c>
      <c r="P13" s="14">
        <v>4.0452452541124603E-2</v>
      </c>
      <c r="Q13" s="14">
        <v>8.8340621680847095E-2</v>
      </c>
      <c r="R13" s="14"/>
      <c r="S13" s="14">
        <v>3.15158953498553E-2</v>
      </c>
      <c r="T13" s="14">
        <v>5.6277838623337302E-2</v>
      </c>
      <c r="U13" s="14">
        <v>3.6505397451011501E-2</v>
      </c>
      <c r="V13" s="14">
        <v>5.2325348653791903E-2</v>
      </c>
      <c r="W13" s="14">
        <v>2.8243595767194901E-2</v>
      </c>
      <c r="X13" s="14">
        <v>4.0443897937124301E-2</v>
      </c>
      <c r="Y13" s="14">
        <v>6.2226912853249203E-2</v>
      </c>
      <c r="Z13" s="14">
        <v>3.8394127395200199E-2</v>
      </c>
      <c r="AA13" s="14">
        <v>4.3968189028050698E-2</v>
      </c>
      <c r="AB13" s="14">
        <v>4.0397777922652998E-2</v>
      </c>
      <c r="AC13" s="14">
        <v>7.8227415672891404E-2</v>
      </c>
      <c r="AD13" s="14">
        <v>2.21456917531506E-2</v>
      </c>
      <c r="AE13" s="14"/>
      <c r="AF13" s="14">
        <v>4.8795682085657897E-2</v>
      </c>
      <c r="AG13" s="14">
        <v>4.48453029784706E-2</v>
      </c>
      <c r="AH13" s="14">
        <v>3.9843785752141897E-2</v>
      </c>
      <c r="AI13" s="14">
        <v>4.3668132351451498E-2</v>
      </c>
      <c r="AJ13" s="14">
        <v>3.4590059655845599E-2</v>
      </c>
      <c r="AK13" s="14"/>
      <c r="AL13" s="14">
        <v>3.3940629238742998E-2</v>
      </c>
      <c r="AM13" s="14">
        <v>4.76428580094964E-2</v>
      </c>
      <c r="AN13" s="14">
        <v>5.6142187277368E-2</v>
      </c>
      <c r="AO13" s="14">
        <v>4.3974865908492901E-2</v>
      </c>
      <c r="AP13" s="14">
        <v>3.2801996600254298E-2</v>
      </c>
      <c r="AQ13" s="14">
        <v>2.80397854274331E-2</v>
      </c>
      <c r="AR13" s="14"/>
      <c r="AS13" s="14">
        <v>7.0499889164999704E-2</v>
      </c>
      <c r="AT13" s="14">
        <v>3.8719985264831003E-2</v>
      </c>
      <c r="AU13" s="14">
        <v>2.0545403875019502E-2</v>
      </c>
      <c r="AV13" s="14">
        <v>2.7615488680702301E-2</v>
      </c>
      <c r="AW13" s="14">
        <v>2.2179801982478299E-2</v>
      </c>
      <c r="AX13" s="14"/>
      <c r="AY13" s="14">
        <v>2.5492098839770001E-2</v>
      </c>
      <c r="AZ13" s="14">
        <v>4.9467246926005001E-2</v>
      </c>
      <c r="BA13" s="14">
        <v>4.6345757911398403E-2</v>
      </c>
      <c r="BB13" s="14">
        <v>3.3602784436883602E-2</v>
      </c>
      <c r="BC13" s="14">
        <v>6.96408840193911E-2</v>
      </c>
      <c r="BD13" s="14"/>
      <c r="BE13" s="14">
        <v>5.0699577718965596E-3</v>
      </c>
      <c r="BF13" s="14">
        <v>2.30851490575716E-2</v>
      </c>
      <c r="BG13" s="14">
        <v>6.03587515720816E-2</v>
      </c>
      <c r="BH13" s="14">
        <v>6.1259267395478698E-2</v>
      </c>
      <c r="BI13" s="14">
        <v>9.6083160714011906E-2</v>
      </c>
      <c r="BJ13" s="14"/>
      <c r="BK13" s="14">
        <v>1.8602678603405299E-2</v>
      </c>
      <c r="BL13" s="14">
        <v>3.5880697641931199E-2</v>
      </c>
      <c r="BM13" s="14">
        <v>6.2176729143985303E-2</v>
      </c>
      <c r="BN13" s="14">
        <v>5.0993289054624802E-2</v>
      </c>
      <c r="BO13" s="14">
        <v>4.9670385809395298E-2</v>
      </c>
      <c r="BP13" s="14"/>
      <c r="BQ13" s="14">
        <v>3.4780938196415298E-2</v>
      </c>
      <c r="BR13" s="14">
        <v>4.8592730579582702E-2</v>
      </c>
      <c r="BS13" s="14"/>
      <c r="BT13" s="14">
        <v>3.5143068845829198E-2</v>
      </c>
      <c r="BU13" s="14">
        <v>4.74111229407959E-2</v>
      </c>
      <c r="BV13" s="14"/>
      <c r="BW13" s="14">
        <v>2.83443680333441E-2</v>
      </c>
      <c r="BX13" s="14">
        <v>5.0187552091728503E-2</v>
      </c>
      <c r="BY13" s="14"/>
      <c r="BZ13" s="14">
        <v>5.40554974926983E-2</v>
      </c>
      <c r="CA13" s="14">
        <v>2.8985989408957299E-2</v>
      </c>
      <c r="CB13" s="14">
        <v>1.8166528588332499E-2</v>
      </c>
    </row>
    <row r="14" spans="2:80" x14ac:dyDescent="0.35">
      <c r="B14" s="15" t="s">
        <v>167</v>
      </c>
      <c r="C14" s="20">
        <v>8.2463058944703804E-3</v>
      </c>
      <c r="D14" s="20">
        <v>9.6761839030599407E-3</v>
      </c>
      <c r="E14" s="20">
        <v>6.8851956642658699E-3</v>
      </c>
      <c r="F14" s="20"/>
      <c r="G14" s="20">
        <v>1.0215325212515201E-2</v>
      </c>
      <c r="H14" s="20">
        <v>9.5908880332040009E-3</v>
      </c>
      <c r="I14" s="20">
        <v>6.31997234463529E-3</v>
      </c>
      <c r="J14" s="20">
        <v>6.1755204795842997E-3</v>
      </c>
      <c r="K14" s="20">
        <v>6.3344418289444102E-3</v>
      </c>
      <c r="L14" s="20">
        <v>1.03709380727463E-2</v>
      </c>
      <c r="M14" s="20"/>
      <c r="N14" s="20">
        <v>4.5667915155449303E-3</v>
      </c>
      <c r="O14" s="20">
        <v>1.26845599059511E-3</v>
      </c>
      <c r="P14" s="20">
        <v>7.9460371470828906E-3</v>
      </c>
      <c r="Q14" s="20">
        <v>1.9841443130585199E-2</v>
      </c>
      <c r="R14" s="20"/>
      <c r="S14" s="20">
        <v>7.6747351757798102E-3</v>
      </c>
      <c r="T14" s="20">
        <v>4.8159014520233996E-3</v>
      </c>
      <c r="U14" s="20">
        <v>2.84264311465178E-2</v>
      </c>
      <c r="V14" s="20">
        <v>1.13101229100212E-2</v>
      </c>
      <c r="W14" s="20">
        <v>9.4801852187147793E-3</v>
      </c>
      <c r="X14" s="20">
        <v>3.3784419141481298E-3</v>
      </c>
      <c r="Y14" s="20">
        <v>1.09902740903394E-2</v>
      </c>
      <c r="Z14" s="20">
        <v>8.6109831900626505E-3</v>
      </c>
      <c r="AA14" s="20">
        <v>3.25789759121147E-3</v>
      </c>
      <c r="AB14" s="20">
        <v>3.5331068205976001E-3</v>
      </c>
      <c r="AC14" s="20">
        <v>0</v>
      </c>
      <c r="AD14" s="20">
        <v>1.2818197199373599E-2</v>
      </c>
      <c r="AE14" s="20"/>
      <c r="AF14" s="20">
        <v>4.7566336388150596E-3</v>
      </c>
      <c r="AG14" s="20">
        <v>6.5608369928089102E-3</v>
      </c>
      <c r="AH14" s="20">
        <v>2.1543078257512199E-2</v>
      </c>
      <c r="AI14" s="20">
        <v>7.5444971437059203E-3</v>
      </c>
      <c r="AJ14" s="20">
        <v>3.74146209867109E-3</v>
      </c>
      <c r="AK14" s="20"/>
      <c r="AL14" s="20">
        <v>1.21161603669984E-2</v>
      </c>
      <c r="AM14" s="20">
        <v>0</v>
      </c>
      <c r="AN14" s="20">
        <v>4.8441993903542303E-3</v>
      </c>
      <c r="AO14" s="20">
        <v>4.1186870019591102E-3</v>
      </c>
      <c r="AP14" s="20">
        <v>6.8391067049276303E-3</v>
      </c>
      <c r="AQ14" s="20">
        <v>3.1130771709437802E-2</v>
      </c>
      <c r="AR14" s="20"/>
      <c r="AS14" s="20">
        <v>1.13623009949939E-2</v>
      </c>
      <c r="AT14" s="20">
        <v>7.33351573575619E-3</v>
      </c>
      <c r="AU14" s="20">
        <v>3.7485291634281998E-3</v>
      </c>
      <c r="AV14" s="20">
        <v>5.1866353365426204E-3</v>
      </c>
      <c r="AW14" s="20">
        <v>0</v>
      </c>
      <c r="AX14" s="20"/>
      <c r="AY14" s="20">
        <v>1.05559116325122E-2</v>
      </c>
      <c r="AZ14" s="20">
        <v>2.57068701411596E-3</v>
      </c>
      <c r="BA14" s="20">
        <v>9.1830482907846091E-3</v>
      </c>
      <c r="BB14" s="20">
        <v>3.7852273260013001E-3</v>
      </c>
      <c r="BC14" s="20">
        <v>6.3519040048020002E-3</v>
      </c>
      <c r="BD14" s="20"/>
      <c r="BE14" s="20">
        <v>2.2794518404959999E-2</v>
      </c>
      <c r="BF14" s="20">
        <v>6.3591558281705903E-3</v>
      </c>
      <c r="BG14" s="20">
        <v>3.9291900699145298E-3</v>
      </c>
      <c r="BH14" s="20">
        <v>8.3271075625515698E-3</v>
      </c>
      <c r="BI14" s="20">
        <v>3.8187852753198401E-2</v>
      </c>
      <c r="BJ14" s="20"/>
      <c r="BK14" s="20">
        <v>5.6617358701845999E-3</v>
      </c>
      <c r="BL14" s="20">
        <v>2.03279861397468E-2</v>
      </c>
      <c r="BM14" s="20">
        <v>8.6275269910694799E-3</v>
      </c>
      <c r="BN14" s="20">
        <v>3.5683668916638199E-3</v>
      </c>
      <c r="BO14" s="20">
        <v>4.4365753069426396E-3</v>
      </c>
      <c r="BP14" s="20"/>
      <c r="BQ14" s="20">
        <v>6.8603012993487698E-3</v>
      </c>
      <c r="BR14" s="20">
        <v>8.8243671059207301E-3</v>
      </c>
      <c r="BS14" s="20"/>
      <c r="BT14" s="20">
        <v>7.4368776651458496E-3</v>
      </c>
      <c r="BU14" s="20">
        <v>8.4950065291375301E-3</v>
      </c>
      <c r="BV14" s="20"/>
      <c r="BW14" s="20">
        <v>6.5070134348975302E-3</v>
      </c>
      <c r="BX14" s="20">
        <v>8.8546000568938098E-3</v>
      </c>
      <c r="BY14" s="20"/>
      <c r="BZ14" s="20">
        <v>5.5133950627567997E-3</v>
      </c>
      <c r="CA14" s="20">
        <v>9.9644357434591699E-3</v>
      </c>
      <c r="CB14" s="20">
        <v>3.2073316789848101E-2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0.39736332067327801</v>
      </c>
      <c r="D9" s="14">
        <v>0.44413775334017502</v>
      </c>
      <c r="E9" s="14">
        <v>0.35201506715165498</v>
      </c>
      <c r="F9" s="14"/>
      <c r="G9" s="14">
        <v>0.29678950435756701</v>
      </c>
      <c r="H9" s="14">
        <v>0.32725094610479299</v>
      </c>
      <c r="I9" s="14">
        <v>0.30502459700110701</v>
      </c>
      <c r="J9" s="14">
        <v>0.361714876900674</v>
      </c>
      <c r="K9" s="14">
        <v>0.46403688305482099</v>
      </c>
      <c r="L9" s="14">
        <v>0.58042887485862604</v>
      </c>
      <c r="M9" s="14"/>
      <c r="N9" s="14">
        <v>0.47026734003402898</v>
      </c>
      <c r="O9" s="14">
        <v>0.39006436052518201</v>
      </c>
      <c r="P9" s="14">
        <v>0.40415746927785201</v>
      </c>
      <c r="Q9" s="14">
        <v>0.32235833001525399</v>
      </c>
      <c r="R9" s="14"/>
      <c r="S9" s="14">
        <v>0.34188478518808801</v>
      </c>
      <c r="T9" s="14">
        <v>0.425592020618903</v>
      </c>
      <c r="U9" s="14">
        <v>0.38210448485652798</v>
      </c>
      <c r="V9" s="14">
        <v>0.39272761341099399</v>
      </c>
      <c r="W9" s="14">
        <v>0.35723502330975698</v>
      </c>
      <c r="X9" s="14">
        <v>0.40607949685507</v>
      </c>
      <c r="Y9" s="14">
        <v>0.47207640811735602</v>
      </c>
      <c r="Z9" s="14">
        <v>0.456662907346231</v>
      </c>
      <c r="AA9" s="14">
        <v>0.41390835177414498</v>
      </c>
      <c r="AB9" s="14">
        <v>0.37281716950852201</v>
      </c>
      <c r="AC9" s="14">
        <v>0.37461086277707101</v>
      </c>
      <c r="AD9" s="14">
        <v>0.42887986917568199</v>
      </c>
      <c r="AE9" s="14"/>
      <c r="AF9" s="14">
        <v>0.51592161624380695</v>
      </c>
      <c r="AG9" s="14">
        <v>0.38886857678078002</v>
      </c>
      <c r="AH9" s="14">
        <v>0.45552858030085203</v>
      </c>
      <c r="AI9" s="14">
        <v>0.40750117136859898</v>
      </c>
      <c r="AJ9" s="14">
        <v>0.28066083377922701</v>
      </c>
      <c r="AK9" s="14"/>
      <c r="AL9" s="14">
        <v>0.42671496044463098</v>
      </c>
      <c r="AM9" s="14">
        <v>0.48093641880834598</v>
      </c>
      <c r="AN9" s="14">
        <v>0.45142722875194202</v>
      </c>
      <c r="AO9" s="14">
        <v>0.40013776796712902</v>
      </c>
      <c r="AP9" s="14">
        <v>0.30935917938580498</v>
      </c>
      <c r="AQ9" s="14">
        <v>0.363912086869492</v>
      </c>
      <c r="AR9" s="14"/>
      <c r="AS9" s="14">
        <v>0.40216360045497901</v>
      </c>
      <c r="AT9" s="14">
        <v>0.38455567063863799</v>
      </c>
      <c r="AU9" s="14">
        <v>0.38459576155452901</v>
      </c>
      <c r="AV9" s="14">
        <v>0.40647664456973198</v>
      </c>
      <c r="AW9" s="14">
        <v>0.47914162012483902</v>
      </c>
      <c r="AX9" s="14"/>
      <c r="AY9" s="14">
        <v>0.67321440528931098</v>
      </c>
      <c r="AZ9" s="14">
        <v>0.41653075407384699</v>
      </c>
      <c r="BA9" s="14">
        <v>0.32069965034845399</v>
      </c>
      <c r="BB9" s="14">
        <v>0.22157711437608499</v>
      </c>
      <c r="BC9" s="14">
        <v>0.21240238337679301</v>
      </c>
      <c r="BD9" s="14"/>
      <c r="BE9" s="14">
        <v>0.74492299639114401</v>
      </c>
      <c r="BF9" s="14">
        <v>0.53917818852041799</v>
      </c>
      <c r="BG9" s="14">
        <v>0.31064256979406002</v>
      </c>
      <c r="BH9" s="14">
        <v>0.18165826216799599</v>
      </c>
      <c r="BI9" s="14">
        <v>0.157912921836728</v>
      </c>
      <c r="BJ9" s="14"/>
      <c r="BK9" s="14">
        <v>0.487510917137226</v>
      </c>
      <c r="BL9" s="14">
        <v>0.43408273049194401</v>
      </c>
      <c r="BM9" s="14">
        <v>0.40370288886472899</v>
      </c>
      <c r="BN9" s="14">
        <v>0.39169244550021098</v>
      </c>
      <c r="BO9" s="14">
        <v>0.30021936499942398</v>
      </c>
      <c r="BP9" s="14"/>
      <c r="BQ9" s="14">
        <v>0.40383691006236899</v>
      </c>
      <c r="BR9" s="14">
        <v>0.39466337946250402</v>
      </c>
      <c r="BS9" s="14"/>
      <c r="BT9" s="14">
        <v>0.35600954770179999</v>
      </c>
      <c r="BU9" s="14">
        <v>0.41006946213373902</v>
      </c>
      <c r="BV9" s="14"/>
      <c r="BW9" s="14">
        <v>0.43051849822858501</v>
      </c>
      <c r="BX9" s="14">
        <v>0.38576774291405502</v>
      </c>
      <c r="BY9" s="14"/>
      <c r="BZ9" s="14">
        <v>0.36234009890012497</v>
      </c>
      <c r="CA9" s="14">
        <v>0.47701480348587999</v>
      </c>
      <c r="CB9" s="14">
        <v>0.36055184572908699</v>
      </c>
    </row>
    <row r="10" spans="2:80" ht="43.5" x14ac:dyDescent="0.35">
      <c r="B10" s="15" t="s">
        <v>163</v>
      </c>
      <c r="C10" s="14">
        <v>0.18056816967936201</v>
      </c>
      <c r="D10" s="14">
        <v>0.18434148523482799</v>
      </c>
      <c r="E10" s="14">
        <v>0.17759950745184799</v>
      </c>
      <c r="F10" s="14"/>
      <c r="G10" s="14">
        <v>0.213455122273879</v>
      </c>
      <c r="H10" s="14">
        <v>0.217566433179467</v>
      </c>
      <c r="I10" s="14">
        <v>0.224941118412676</v>
      </c>
      <c r="J10" s="14">
        <v>0.16368335009644799</v>
      </c>
      <c r="K10" s="14">
        <v>0.15590325710793501</v>
      </c>
      <c r="L10" s="14">
        <v>0.122770432070944</v>
      </c>
      <c r="M10" s="14"/>
      <c r="N10" s="14">
        <v>0.193210289151899</v>
      </c>
      <c r="O10" s="14">
        <v>0.167825274766953</v>
      </c>
      <c r="P10" s="14">
        <v>0.20621299002306601</v>
      </c>
      <c r="Q10" s="14">
        <v>0.158615067105736</v>
      </c>
      <c r="R10" s="14"/>
      <c r="S10" s="14">
        <v>0.252715700883411</v>
      </c>
      <c r="T10" s="14">
        <v>0.147711775845217</v>
      </c>
      <c r="U10" s="14">
        <v>0.14055969175146199</v>
      </c>
      <c r="V10" s="14">
        <v>0.177212276691429</v>
      </c>
      <c r="W10" s="14">
        <v>0.208772149732493</v>
      </c>
      <c r="X10" s="14">
        <v>0.19592771668192799</v>
      </c>
      <c r="Y10" s="14">
        <v>0.14632585696310599</v>
      </c>
      <c r="Z10" s="14">
        <v>0.139807284440015</v>
      </c>
      <c r="AA10" s="14">
        <v>0.16589272371276401</v>
      </c>
      <c r="AB10" s="14">
        <v>0.21201000538720999</v>
      </c>
      <c r="AC10" s="14">
        <v>0.162623734384717</v>
      </c>
      <c r="AD10" s="14">
        <v>0.125844321481412</v>
      </c>
      <c r="AE10" s="14"/>
      <c r="AF10" s="14">
        <v>0.15310630877588799</v>
      </c>
      <c r="AG10" s="14">
        <v>0.20223056892135699</v>
      </c>
      <c r="AH10" s="14">
        <v>0.15969739488563101</v>
      </c>
      <c r="AI10" s="14">
        <v>0.177164279057932</v>
      </c>
      <c r="AJ10" s="14">
        <v>0.23491791019303601</v>
      </c>
      <c r="AK10" s="14"/>
      <c r="AL10" s="14">
        <v>0.20691790510081301</v>
      </c>
      <c r="AM10" s="14">
        <v>0.17250680183643799</v>
      </c>
      <c r="AN10" s="14">
        <v>0.18870550550607601</v>
      </c>
      <c r="AO10" s="14">
        <v>0.18971794467262901</v>
      </c>
      <c r="AP10" s="14">
        <v>0.20137424431960901</v>
      </c>
      <c r="AQ10" s="14">
        <v>0.13102731741267401</v>
      </c>
      <c r="AR10" s="14"/>
      <c r="AS10" s="14">
        <v>0.16164026022679401</v>
      </c>
      <c r="AT10" s="14">
        <v>0.15086694905798001</v>
      </c>
      <c r="AU10" s="14">
        <v>0.21606741309097199</v>
      </c>
      <c r="AV10" s="14">
        <v>0.17316787504615999</v>
      </c>
      <c r="AW10" s="14">
        <v>0.34546302707960402</v>
      </c>
      <c r="AX10" s="14"/>
      <c r="AY10" s="14">
        <v>0.11399719244819501</v>
      </c>
      <c r="AZ10" s="14">
        <v>0.229498630770296</v>
      </c>
      <c r="BA10" s="14">
        <v>0.212927526808186</v>
      </c>
      <c r="BB10" s="14">
        <v>0.22977083416732</v>
      </c>
      <c r="BC10" s="14">
        <v>0.12590695915644801</v>
      </c>
      <c r="BD10" s="14"/>
      <c r="BE10" s="14">
        <v>0.128234358952906</v>
      </c>
      <c r="BF10" s="14">
        <v>0.19239853979864699</v>
      </c>
      <c r="BG10" s="14">
        <v>0.19852144619703599</v>
      </c>
      <c r="BH10" s="14">
        <v>0.148958414343347</v>
      </c>
      <c r="BI10" s="14">
        <v>0.120763783778914</v>
      </c>
      <c r="BJ10" s="14"/>
      <c r="BK10" s="14">
        <v>0.217266689469897</v>
      </c>
      <c r="BL10" s="14">
        <v>0.172144235317987</v>
      </c>
      <c r="BM10" s="14">
        <v>0.18521269285887301</v>
      </c>
      <c r="BN10" s="14">
        <v>0.152834753669185</v>
      </c>
      <c r="BO10" s="14">
        <v>0.17944254616604299</v>
      </c>
      <c r="BP10" s="14"/>
      <c r="BQ10" s="14">
        <v>0.20927453164021501</v>
      </c>
      <c r="BR10" s="14">
        <v>0.168595601601427</v>
      </c>
      <c r="BS10" s="14"/>
      <c r="BT10" s="14">
        <v>0.20008285486451899</v>
      </c>
      <c r="BU10" s="14">
        <v>0.17457219077097999</v>
      </c>
      <c r="BV10" s="14"/>
      <c r="BW10" s="14">
        <v>0.19731839523747999</v>
      </c>
      <c r="BX10" s="14">
        <v>0.174710003405944</v>
      </c>
      <c r="BY10" s="14"/>
      <c r="BZ10" s="14">
        <v>0.17296034144411601</v>
      </c>
      <c r="CA10" s="14">
        <v>0.194909647557064</v>
      </c>
      <c r="CB10" s="14">
        <v>0.190148804045253</v>
      </c>
    </row>
    <row r="11" spans="2:80" ht="58" x14ac:dyDescent="0.35">
      <c r="B11" s="15" t="s">
        <v>164</v>
      </c>
      <c r="C11" s="14">
        <v>0.238392536491767</v>
      </c>
      <c r="D11" s="14">
        <v>0.21622769103540199</v>
      </c>
      <c r="E11" s="14">
        <v>0.258328473979135</v>
      </c>
      <c r="F11" s="14"/>
      <c r="G11" s="14">
        <v>0.29260647966155101</v>
      </c>
      <c r="H11" s="14">
        <v>0.30108320473591099</v>
      </c>
      <c r="I11" s="14">
        <v>0.27014969765011099</v>
      </c>
      <c r="J11" s="14">
        <v>0.23698803717998501</v>
      </c>
      <c r="K11" s="14">
        <v>0.22446249533447099</v>
      </c>
      <c r="L11" s="14">
        <v>0.13600497278666099</v>
      </c>
      <c r="M11" s="14"/>
      <c r="N11" s="14">
        <v>0.209437740872954</v>
      </c>
      <c r="O11" s="14">
        <v>0.24578370984655301</v>
      </c>
      <c r="P11" s="14">
        <v>0.22151520627862001</v>
      </c>
      <c r="Q11" s="14">
        <v>0.275996974273513</v>
      </c>
      <c r="R11" s="14"/>
      <c r="S11" s="14">
        <v>0.25182448817722702</v>
      </c>
      <c r="T11" s="14">
        <v>0.234093226787606</v>
      </c>
      <c r="U11" s="14">
        <v>0.25680657629381098</v>
      </c>
      <c r="V11" s="14">
        <v>0.23426217534574301</v>
      </c>
      <c r="W11" s="14">
        <v>0.26755330021141699</v>
      </c>
      <c r="X11" s="14">
        <v>0.215771501427893</v>
      </c>
      <c r="Y11" s="14">
        <v>0.21275205210278</v>
      </c>
      <c r="Z11" s="14">
        <v>0.24493499544751901</v>
      </c>
      <c r="AA11" s="14">
        <v>0.254254407551468</v>
      </c>
      <c r="AB11" s="14">
        <v>0.20085112123569401</v>
      </c>
      <c r="AC11" s="14">
        <v>0.23374362508406299</v>
      </c>
      <c r="AD11" s="14">
        <v>0.27879726548707501</v>
      </c>
      <c r="AE11" s="14"/>
      <c r="AF11" s="14">
        <v>0.18343222588203301</v>
      </c>
      <c r="AG11" s="14">
        <v>0.24384689847996299</v>
      </c>
      <c r="AH11" s="14">
        <v>0.20055789106376701</v>
      </c>
      <c r="AI11" s="14">
        <v>0.22917498423336599</v>
      </c>
      <c r="AJ11" s="14">
        <v>0.31231488568497401</v>
      </c>
      <c r="AK11" s="14"/>
      <c r="AL11" s="14">
        <v>0.21467038667796801</v>
      </c>
      <c r="AM11" s="14">
        <v>0.204289280374195</v>
      </c>
      <c r="AN11" s="14">
        <v>0.207527358368786</v>
      </c>
      <c r="AO11" s="14">
        <v>0.233017572104676</v>
      </c>
      <c r="AP11" s="14">
        <v>0.279475435564845</v>
      </c>
      <c r="AQ11" s="14">
        <v>0.28446261730688499</v>
      </c>
      <c r="AR11" s="14"/>
      <c r="AS11" s="14">
        <v>0.22103499563764301</v>
      </c>
      <c r="AT11" s="14">
        <v>0.26845344690820599</v>
      </c>
      <c r="AU11" s="14">
        <v>0.235792923809828</v>
      </c>
      <c r="AV11" s="14">
        <v>0.253454964041536</v>
      </c>
      <c r="AW11" s="14">
        <v>0.110486906506801</v>
      </c>
      <c r="AX11" s="14"/>
      <c r="AY11" s="14">
        <v>0.103006430630854</v>
      </c>
      <c r="AZ11" s="14">
        <v>0.233600501972313</v>
      </c>
      <c r="BA11" s="14">
        <v>0.29172308491612797</v>
      </c>
      <c r="BB11" s="14">
        <v>0.31353176831385599</v>
      </c>
      <c r="BC11" s="14">
        <v>0.318868128395211</v>
      </c>
      <c r="BD11" s="14"/>
      <c r="BE11" s="14">
        <v>7.1080075164655004E-2</v>
      </c>
      <c r="BF11" s="14">
        <v>0.17721296448031201</v>
      </c>
      <c r="BG11" s="14">
        <v>0.291347944861579</v>
      </c>
      <c r="BH11" s="14">
        <v>0.33697493638324399</v>
      </c>
      <c r="BI11" s="14">
        <v>0.2213221853034</v>
      </c>
      <c r="BJ11" s="14"/>
      <c r="BK11" s="14">
        <v>0.193113064337018</v>
      </c>
      <c r="BL11" s="14">
        <v>0.23732623922455601</v>
      </c>
      <c r="BM11" s="14">
        <v>0.23500501551724701</v>
      </c>
      <c r="BN11" s="14">
        <v>0.26231620179259602</v>
      </c>
      <c r="BO11" s="14">
        <v>0.25269262956918298</v>
      </c>
      <c r="BP11" s="14"/>
      <c r="BQ11" s="14">
        <v>0.22745988618593399</v>
      </c>
      <c r="BR11" s="14">
        <v>0.24295221912369799</v>
      </c>
      <c r="BS11" s="14"/>
      <c r="BT11" s="14">
        <v>0.268314633739477</v>
      </c>
      <c r="BU11" s="14">
        <v>0.22919883122368201</v>
      </c>
      <c r="BV11" s="14"/>
      <c r="BW11" s="14">
        <v>0.216211750064837</v>
      </c>
      <c r="BX11" s="14">
        <v>0.24614996844474399</v>
      </c>
      <c r="BY11" s="14"/>
      <c r="BZ11" s="14">
        <v>0.25103985730478601</v>
      </c>
      <c r="CA11" s="14">
        <v>0.210156389098275</v>
      </c>
      <c r="CB11" s="14">
        <v>0.24855689753122501</v>
      </c>
    </row>
    <row r="12" spans="2:80" ht="43.5" x14ac:dyDescent="0.35">
      <c r="B12" s="15" t="s">
        <v>165</v>
      </c>
      <c r="C12" s="14">
        <v>0.11292000849947</v>
      </c>
      <c r="D12" s="14">
        <v>8.3009264397613705E-2</v>
      </c>
      <c r="E12" s="14">
        <v>0.142512268935478</v>
      </c>
      <c r="F12" s="14"/>
      <c r="G12" s="14">
        <v>0.146507811299705</v>
      </c>
      <c r="H12" s="14">
        <v>0.109044542800244</v>
      </c>
      <c r="I12" s="14">
        <v>0.119563396937571</v>
      </c>
      <c r="J12" s="14">
        <v>0.13811132458185299</v>
      </c>
      <c r="K12" s="14">
        <v>8.7595297232683805E-2</v>
      </c>
      <c r="L12" s="14">
        <v>8.4981026825137099E-2</v>
      </c>
      <c r="M12" s="14"/>
      <c r="N12" s="14">
        <v>6.20131484229288E-2</v>
      </c>
      <c r="O12" s="14">
        <v>0.119867832164736</v>
      </c>
      <c r="P12" s="14">
        <v>0.102823948512901</v>
      </c>
      <c r="Q12" s="14">
        <v>0.16640855062589199</v>
      </c>
      <c r="R12" s="14"/>
      <c r="S12" s="14">
        <v>9.7777009282283806E-2</v>
      </c>
      <c r="T12" s="14">
        <v>0.11458257564920001</v>
      </c>
      <c r="U12" s="14">
        <v>0.125403909237675</v>
      </c>
      <c r="V12" s="14">
        <v>0.133340034502515</v>
      </c>
      <c r="W12" s="14">
        <v>0.110092811409888</v>
      </c>
      <c r="X12" s="14">
        <v>0.125455783851775</v>
      </c>
      <c r="Y12" s="14">
        <v>9.3187130783727298E-2</v>
      </c>
      <c r="Z12" s="14">
        <v>0.111462976029869</v>
      </c>
      <c r="AA12" s="14">
        <v>9.4369901834581799E-2</v>
      </c>
      <c r="AB12" s="14">
        <v>0.120212373051338</v>
      </c>
      <c r="AC12" s="14">
        <v>0.141381777720857</v>
      </c>
      <c r="AD12" s="14">
        <v>0.104452030777264</v>
      </c>
      <c r="AE12" s="14"/>
      <c r="AF12" s="14">
        <v>9.4474282562004505E-2</v>
      </c>
      <c r="AG12" s="14">
        <v>9.7972220142387906E-2</v>
      </c>
      <c r="AH12" s="14">
        <v>0.10768992830544701</v>
      </c>
      <c r="AI12" s="14">
        <v>0.103611737203491</v>
      </c>
      <c r="AJ12" s="14">
        <v>0.10250424078484</v>
      </c>
      <c r="AK12" s="14"/>
      <c r="AL12" s="14">
        <v>8.1627225144815699E-2</v>
      </c>
      <c r="AM12" s="14">
        <v>9.2659803865609305E-2</v>
      </c>
      <c r="AN12" s="14">
        <v>6.7564134202021703E-2</v>
      </c>
      <c r="AO12" s="14">
        <v>0.117116871757382</v>
      </c>
      <c r="AP12" s="14">
        <v>0.15212265795368499</v>
      </c>
      <c r="AQ12" s="14">
        <v>0.13528400443556299</v>
      </c>
      <c r="AR12" s="14"/>
      <c r="AS12" s="14">
        <v>0.13780543526900199</v>
      </c>
      <c r="AT12" s="14">
        <v>0.12706507113585699</v>
      </c>
      <c r="AU12" s="14">
        <v>0.100853032936842</v>
      </c>
      <c r="AV12" s="14">
        <v>9.3205297023069095E-2</v>
      </c>
      <c r="AW12" s="14">
        <v>4.34238935926827E-2</v>
      </c>
      <c r="AX12" s="14"/>
      <c r="AY12" s="14">
        <v>4.96834092710184E-2</v>
      </c>
      <c r="AZ12" s="14">
        <v>6.4809039526412801E-2</v>
      </c>
      <c r="BA12" s="14">
        <v>9.2547532392459594E-2</v>
      </c>
      <c r="BB12" s="14">
        <v>0.15567002041035799</v>
      </c>
      <c r="BC12" s="14">
        <v>0.26033342021987299</v>
      </c>
      <c r="BD12" s="14"/>
      <c r="BE12" s="14">
        <v>2.5780251002532301E-2</v>
      </c>
      <c r="BF12" s="14">
        <v>4.2067702498928702E-2</v>
      </c>
      <c r="BG12" s="14">
        <v>0.11259044560933</v>
      </c>
      <c r="BH12" s="14">
        <v>0.24576448992772401</v>
      </c>
      <c r="BI12" s="14">
        <v>0.373901105058488</v>
      </c>
      <c r="BJ12" s="14"/>
      <c r="BK12" s="14">
        <v>7.0533663939755006E-2</v>
      </c>
      <c r="BL12" s="14">
        <v>8.1904968734624703E-2</v>
      </c>
      <c r="BM12" s="14">
        <v>0.10002699922842399</v>
      </c>
      <c r="BN12" s="14">
        <v>0.120912892995355</v>
      </c>
      <c r="BO12" s="14">
        <v>0.17561432787501599</v>
      </c>
      <c r="BP12" s="14"/>
      <c r="BQ12" s="14">
        <v>0.10142958981825601</v>
      </c>
      <c r="BR12" s="14">
        <v>0.11771231969837399</v>
      </c>
      <c r="BS12" s="14"/>
      <c r="BT12" s="14">
        <v>0.118622410906798</v>
      </c>
      <c r="BU12" s="14">
        <v>0.111167918509955</v>
      </c>
      <c r="BV12" s="14"/>
      <c r="BW12" s="14">
        <v>9.3166239534115902E-2</v>
      </c>
      <c r="BX12" s="14">
        <v>0.11982862371328901</v>
      </c>
      <c r="BY12" s="14"/>
      <c r="BZ12" s="14">
        <v>0.13329969995989899</v>
      </c>
      <c r="CA12" s="14">
        <v>7.0230131993492803E-2</v>
      </c>
      <c r="CB12" s="14">
        <v>0.112619487237284</v>
      </c>
    </row>
    <row r="13" spans="2:80" x14ac:dyDescent="0.35">
      <c r="B13" s="15" t="s">
        <v>166</v>
      </c>
      <c r="C13" s="14">
        <v>5.8806021295951902E-2</v>
      </c>
      <c r="D13" s="14">
        <v>5.70668280932769E-2</v>
      </c>
      <c r="E13" s="14">
        <v>6.0731693922441897E-2</v>
      </c>
      <c r="F13" s="14"/>
      <c r="G13" s="14">
        <v>3.62208141396222E-2</v>
      </c>
      <c r="H13" s="14">
        <v>3.9298194332641402E-2</v>
      </c>
      <c r="I13" s="14">
        <v>6.8429270395051006E-2</v>
      </c>
      <c r="J13" s="14">
        <v>7.9803480117514605E-2</v>
      </c>
      <c r="K13" s="14">
        <v>6.1885185173844497E-2</v>
      </c>
      <c r="L13" s="14">
        <v>6.2774751367085893E-2</v>
      </c>
      <c r="M13" s="14"/>
      <c r="N13" s="14">
        <v>5.5996910271197797E-2</v>
      </c>
      <c r="O13" s="14">
        <v>6.3681502837361403E-2</v>
      </c>
      <c r="P13" s="14">
        <v>5.60488470387615E-2</v>
      </c>
      <c r="Q13" s="14">
        <v>5.9899268883339497E-2</v>
      </c>
      <c r="R13" s="14"/>
      <c r="S13" s="14">
        <v>3.9894164318802897E-2</v>
      </c>
      <c r="T13" s="14">
        <v>7.0928023831684603E-2</v>
      </c>
      <c r="U13" s="14">
        <v>7.2629796221970203E-2</v>
      </c>
      <c r="V13" s="14">
        <v>5.8795086472219898E-2</v>
      </c>
      <c r="W13" s="14">
        <v>4.20483540510544E-2</v>
      </c>
      <c r="X13" s="14">
        <v>4.65610909198527E-2</v>
      </c>
      <c r="Y13" s="14">
        <v>6.8526922710030899E-2</v>
      </c>
      <c r="Z13" s="14">
        <v>3.9524693535482498E-2</v>
      </c>
      <c r="AA13" s="14">
        <v>5.0805368625170703E-2</v>
      </c>
      <c r="AB13" s="14">
        <v>8.3664943465506694E-2</v>
      </c>
      <c r="AC13" s="14">
        <v>7.4609552481513505E-2</v>
      </c>
      <c r="AD13" s="14">
        <v>6.2026513078567401E-2</v>
      </c>
      <c r="AE13" s="14"/>
      <c r="AF13" s="14">
        <v>4.7238707277136499E-2</v>
      </c>
      <c r="AG13" s="14">
        <v>5.4149128268162601E-2</v>
      </c>
      <c r="AH13" s="14">
        <v>6.06481189136387E-2</v>
      </c>
      <c r="AI13" s="14">
        <v>6.9971023628714199E-2</v>
      </c>
      <c r="AJ13" s="14">
        <v>6.5860667459252994E-2</v>
      </c>
      <c r="AK13" s="14"/>
      <c r="AL13" s="14">
        <v>4.8648454601155799E-2</v>
      </c>
      <c r="AM13" s="14">
        <v>4.2392831447850603E-2</v>
      </c>
      <c r="AN13" s="14">
        <v>7.9443983999915105E-2</v>
      </c>
      <c r="AO13" s="14">
        <v>5.1783749169820301E-2</v>
      </c>
      <c r="AP13" s="14">
        <v>4.8602333402085099E-2</v>
      </c>
      <c r="AQ13" s="14">
        <v>6.3233908939288305E-2</v>
      </c>
      <c r="AR13" s="14"/>
      <c r="AS13" s="14">
        <v>6.2473531822185999E-2</v>
      </c>
      <c r="AT13" s="14">
        <v>5.4452249061437703E-2</v>
      </c>
      <c r="AU13" s="14">
        <v>5.6058423032516499E-2</v>
      </c>
      <c r="AV13" s="14">
        <v>6.3151808856028904E-2</v>
      </c>
      <c r="AW13" s="14">
        <v>0</v>
      </c>
      <c r="AX13" s="14"/>
      <c r="AY13" s="14">
        <v>5.0718293088593401E-2</v>
      </c>
      <c r="AZ13" s="14">
        <v>4.6760177549369501E-2</v>
      </c>
      <c r="BA13" s="14">
        <v>7.0717550729177597E-2</v>
      </c>
      <c r="BB13" s="14">
        <v>6.5679143332402601E-2</v>
      </c>
      <c r="BC13" s="14">
        <v>6.9778857401444197E-2</v>
      </c>
      <c r="BD13" s="14"/>
      <c r="BE13" s="14">
        <v>9.2135791368330201E-3</v>
      </c>
      <c r="BF13" s="14">
        <v>3.9512083855062503E-2</v>
      </c>
      <c r="BG13" s="14">
        <v>7.8563402366289198E-2</v>
      </c>
      <c r="BH13" s="14">
        <v>6.9493283034286604E-2</v>
      </c>
      <c r="BI13" s="14">
        <v>9.6086133177538197E-2</v>
      </c>
      <c r="BJ13" s="14"/>
      <c r="BK13" s="14">
        <v>1.44216056513592E-2</v>
      </c>
      <c r="BL13" s="14">
        <v>5.48580603421185E-2</v>
      </c>
      <c r="BM13" s="14">
        <v>6.3094232969917299E-2</v>
      </c>
      <c r="BN13" s="14">
        <v>6.2407957484136703E-2</v>
      </c>
      <c r="BO13" s="14">
        <v>8.9238203515018294E-2</v>
      </c>
      <c r="BP13" s="14"/>
      <c r="BQ13" s="14">
        <v>4.65952924513282E-2</v>
      </c>
      <c r="BR13" s="14">
        <v>6.3898752397608602E-2</v>
      </c>
      <c r="BS13" s="14"/>
      <c r="BT13" s="14">
        <v>4.8284230411730002E-2</v>
      </c>
      <c r="BU13" s="14">
        <v>6.2038891087168299E-2</v>
      </c>
      <c r="BV13" s="14"/>
      <c r="BW13" s="14">
        <v>4.9570391712831598E-2</v>
      </c>
      <c r="BX13" s="14">
        <v>6.2036058619920398E-2</v>
      </c>
      <c r="BY13" s="14"/>
      <c r="BZ13" s="14">
        <v>7.2029232445501107E-2</v>
      </c>
      <c r="CA13" s="14">
        <v>3.35976812709496E-2</v>
      </c>
      <c r="CB13" s="14">
        <v>4.3824115483843802E-2</v>
      </c>
    </row>
    <row r="14" spans="2:80" x14ac:dyDescent="0.35">
      <c r="B14" s="15" t="s">
        <v>167</v>
      </c>
      <c r="C14" s="20">
        <v>1.1949943360172501E-2</v>
      </c>
      <c r="D14" s="20">
        <v>1.5216977898704E-2</v>
      </c>
      <c r="E14" s="20">
        <v>8.81298855944216E-3</v>
      </c>
      <c r="F14" s="20"/>
      <c r="G14" s="20">
        <v>1.44202682676747E-2</v>
      </c>
      <c r="H14" s="20">
        <v>5.7566788469434003E-3</v>
      </c>
      <c r="I14" s="20">
        <v>1.18919196034838E-2</v>
      </c>
      <c r="J14" s="20">
        <v>1.96989311235241E-2</v>
      </c>
      <c r="K14" s="20">
        <v>6.1168820962454896E-3</v>
      </c>
      <c r="L14" s="20">
        <v>1.30399420915459E-2</v>
      </c>
      <c r="M14" s="20"/>
      <c r="N14" s="20">
        <v>9.0745712469918992E-3</v>
      </c>
      <c r="O14" s="20">
        <v>1.27773198592153E-2</v>
      </c>
      <c r="P14" s="20">
        <v>9.2415388687995693E-3</v>
      </c>
      <c r="Q14" s="20">
        <v>1.6721809096265802E-2</v>
      </c>
      <c r="R14" s="20"/>
      <c r="S14" s="20">
        <v>1.5903852150187602E-2</v>
      </c>
      <c r="T14" s="20">
        <v>7.0923772673891702E-3</v>
      </c>
      <c r="U14" s="20">
        <v>2.2495541638553801E-2</v>
      </c>
      <c r="V14" s="20">
        <v>3.6628135771000899E-3</v>
      </c>
      <c r="W14" s="20">
        <v>1.4298361285390601E-2</v>
      </c>
      <c r="X14" s="20">
        <v>1.02044102634813E-2</v>
      </c>
      <c r="Y14" s="20">
        <v>7.13162932300001E-3</v>
      </c>
      <c r="Z14" s="20">
        <v>7.6071432008833597E-3</v>
      </c>
      <c r="AA14" s="20">
        <v>2.0769246501870901E-2</v>
      </c>
      <c r="AB14" s="20">
        <v>1.04443873517293E-2</v>
      </c>
      <c r="AC14" s="20">
        <v>1.30304475517784E-2</v>
      </c>
      <c r="AD14" s="20">
        <v>0</v>
      </c>
      <c r="AE14" s="20"/>
      <c r="AF14" s="20">
        <v>5.8268592591306902E-3</v>
      </c>
      <c r="AG14" s="20">
        <v>1.29326074073492E-2</v>
      </c>
      <c r="AH14" s="20">
        <v>1.5878086530664401E-2</v>
      </c>
      <c r="AI14" s="20">
        <v>1.2576804507896999E-2</v>
      </c>
      <c r="AJ14" s="20">
        <v>3.74146209867109E-3</v>
      </c>
      <c r="AK14" s="20"/>
      <c r="AL14" s="20">
        <v>2.14210680306165E-2</v>
      </c>
      <c r="AM14" s="20">
        <v>7.2148636675611697E-3</v>
      </c>
      <c r="AN14" s="20">
        <v>5.3317891712604303E-3</v>
      </c>
      <c r="AO14" s="20">
        <v>8.2260943283638307E-3</v>
      </c>
      <c r="AP14" s="20">
        <v>9.0661493739715195E-3</v>
      </c>
      <c r="AQ14" s="20">
        <v>2.2080065036097898E-2</v>
      </c>
      <c r="AR14" s="20"/>
      <c r="AS14" s="20">
        <v>1.48821765893955E-2</v>
      </c>
      <c r="AT14" s="20">
        <v>1.46066131978815E-2</v>
      </c>
      <c r="AU14" s="20">
        <v>6.6324455753124598E-3</v>
      </c>
      <c r="AV14" s="20">
        <v>1.05434104634743E-2</v>
      </c>
      <c r="AW14" s="20">
        <v>2.1484552696073099E-2</v>
      </c>
      <c r="AX14" s="20"/>
      <c r="AY14" s="20">
        <v>9.3802692720270607E-3</v>
      </c>
      <c r="AZ14" s="20">
        <v>8.8008961077616892E-3</v>
      </c>
      <c r="BA14" s="20">
        <v>1.13846548055939E-2</v>
      </c>
      <c r="BB14" s="20">
        <v>1.37711193999791E-2</v>
      </c>
      <c r="BC14" s="20">
        <v>1.27102514502297E-2</v>
      </c>
      <c r="BD14" s="20"/>
      <c r="BE14" s="20">
        <v>2.07687393519305E-2</v>
      </c>
      <c r="BF14" s="20">
        <v>9.6305208466323598E-3</v>
      </c>
      <c r="BG14" s="20">
        <v>8.3341911717061401E-3</v>
      </c>
      <c r="BH14" s="20">
        <v>1.7150614143402999E-2</v>
      </c>
      <c r="BI14" s="20">
        <v>3.0013870844931598E-2</v>
      </c>
      <c r="BJ14" s="20"/>
      <c r="BK14" s="20">
        <v>1.71540594647446E-2</v>
      </c>
      <c r="BL14" s="20">
        <v>1.9683765888770102E-2</v>
      </c>
      <c r="BM14" s="20">
        <v>1.29581705608101E-2</v>
      </c>
      <c r="BN14" s="20">
        <v>9.8357485585173193E-3</v>
      </c>
      <c r="BO14" s="20">
        <v>2.7929278753154999E-3</v>
      </c>
      <c r="BP14" s="20"/>
      <c r="BQ14" s="20">
        <v>1.1403789841897299E-2</v>
      </c>
      <c r="BR14" s="20">
        <v>1.21777277163883E-2</v>
      </c>
      <c r="BS14" s="20"/>
      <c r="BT14" s="20">
        <v>8.6863223756755894E-3</v>
      </c>
      <c r="BU14" s="20">
        <v>1.29527062744765E-2</v>
      </c>
      <c r="BV14" s="20"/>
      <c r="BW14" s="20">
        <v>1.3214725222149899E-2</v>
      </c>
      <c r="BX14" s="20">
        <v>1.1507602902047999E-2</v>
      </c>
      <c r="BY14" s="20"/>
      <c r="BZ14" s="20">
        <v>8.3307699455733592E-3</v>
      </c>
      <c r="CA14" s="20">
        <v>1.40913465943383E-2</v>
      </c>
      <c r="CB14" s="20">
        <v>4.4298849973306798E-2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0.30226176281730199</v>
      </c>
      <c r="D9" s="14">
        <v>0.33685344838898301</v>
      </c>
      <c r="E9" s="14">
        <v>0.26830838736681201</v>
      </c>
      <c r="F9" s="14"/>
      <c r="G9" s="14">
        <v>0.23951208081122799</v>
      </c>
      <c r="H9" s="14">
        <v>0.31396570706313198</v>
      </c>
      <c r="I9" s="14">
        <v>0.243647121538208</v>
      </c>
      <c r="J9" s="14">
        <v>0.26618376429521801</v>
      </c>
      <c r="K9" s="14">
        <v>0.29739153376660998</v>
      </c>
      <c r="L9" s="14">
        <v>0.41443582454794198</v>
      </c>
      <c r="M9" s="14"/>
      <c r="N9" s="14">
        <v>0.41075384679238802</v>
      </c>
      <c r="O9" s="14">
        <v>0.29634469956288401</v>
      </c>
      <c r="P9" s="14">
        <v>0.27839696819315102</v>
      </c>
      <c r="Q9" s="14">
        <v>0.213176248969112</v>
      </c>
      <c r="R9" s="14"/>
      <c r="S9" s="14">
        <v>0.29472849308372101</v>
      </c>
      <c r="T9" s="14">
        <v>0.27131186319127498</v>
      </c>
      <c r="U9" s="14">
        <v>0.30257454172292497</v>
      </c>
      <c r="V9" s="14">
        <v>0.28289317445337298</v>
      </c>
      <c r="W9" s="14">
        <v>0.28425418746783698</v>
      </c>
      <c r="X9" s="14">
        <v>0.30991152085167201</v>
      </c>
      <c r="Y9" s="14">
        <v>0.35447567567556099</v>
      </c>
      <c r="Z9" s="14">
        <v>0.39457152405785001</v>
      </c>
      <c r="AA9" s="14">
        <v>0.301419179989727</v>
      </c>
      <c r="AB9" s="14">
        <v>0.33729393516185902</v>
      </c>
      <c r="AC9" s="14">
        <v>0.246678351786108</v>
      </c>
      <c r="AD9" s="14">
        <v>0.27618510981449101</v>
      </c>
      <c r="AE9" s="14"/>
      <c r="AF9" s="14">
        <v>0.38476360252133501</v>
      </c>
      <c r="AG9" s="14">
        <v>0.32739656538553003</v>
      </c>
      <c r="AH9" s="14">
        <v>0.376815193924112</v>
      </c>
      <c r="AI9" s="14">
        <v>0.29022066216704001</v>
      </c>
      <c r="AJ9" s="14">
        <v>0.180021979549155</v>
      </c>
      <c r="AK9" s="14"/>
      <c r="AL9" s="14">
        <v>0.36203787489258399</v>
      </c>
      <c r="AM9" s="14">
        <v>0.34296666210899501</v>
      </c>
      <c r="AN9" s="14">
        <v>0.353820826507595</v>
      </c>
      <c r="AO9" s="14">
        <v>0.30211523180074501</v>
      </c>
      <c r="AP9" s="14">
        <v>0.22305611979046699</v>
      </c>
      <c r="AQ9" s="14">
        <v>0.27629887912545897</v>
      </c>
      <c r="AR9" s="14"/>
      <c r="AS9" s="14">
        <v>0.26311495803891399</v>
      </c>
      <c r="AT9" s="14">
        <v>0.29622961549097399</v>
      </c>
      <c r="AU9" s="14">
        <v>0.33088523354961602</v>
      </c>
      <c r="AV9" s="14">
        <v>0.32644638657272501</v>
      </c>
      <c r="AW9" s="14">
        <v>0.49337188093984502</v>
      </c>
      <c r="AX9" s="14"/>
      <c r="AY9" s="14">
        <v>0.59284828403172796</v>
      </c>
      <c r="AZ9" s="14">
        <v>0.325791423139771</v>
      </c>
      <c r="BA9" s="14">
        <v>0.20678032769725799</v>
      </c>
      <c r="BB9" s="14">
        <v>0.12793454926004999</v>
      </c>
      <c r="BC9" s="14">
        <v>0.10776178209264101</v>
      </c>
      <c r="BD9" s="14"/>
      <c r="BE9" s="14">
        <v>0.68190123553854698</v>
      </c>
      <c r="BF9" s="14">
        <v>0.48448711510817999</v>
      </c>
      <c r="BG9" s="14">
        <v>0.17299381480756201</v>
      </c>
      <c r="BH9" s="14">
        <v>7.8783584873169804E-2</v>
      </c>
      <c r="BI9" s="14">
        <v>4.4868202332732102E-2</v>
      </c>
      <c r="BJ9" s="14"/>
      <c r="BK9" s="14">
        <v>0.389795972457399</v>
      </c>
      <c r="BL9" s="14">
        <v>0.36073935039209298</v>
      </c>
      <c r="BM9" s="14">
        <v>0.30843147547558097</v>
      </c>
      <c r="BN9" s="14">
        <v>0.26551313327449499</v>
      </c>
      <c r="BO9" s="14">
        <v>0.21715085835193501</v>
      </c>
      <c r="BP9" s="14"/>
      <c r="BQ9" s="14">
        <v>0.31614074594049402</v>
      </c>
      <c r="BR9" s="14">
        <v>0.296473252572725</v>
      </c>
      <c r="BS9" s="14"/>
      <c r="BT9" s="14">
        <v>0.27489795401738298</v>
      </c>
      <c r="BU9" s="14">
        <v>0.310669421914057</v>
      </c>
      <c r="BV9" s="14"/>
      <c r="BW9" s="14">
        <v>0.37756741603545502</v>
      </c>
      <c r="BX9" s="14">
        <v>0.27592462267852602</v>
      </c>
      <c r="BY9" s="14"/>
      <c r="BZ9" s="14">
        <v>0.26176030677734402</v>
      </c>
      <c r="CA9" s="14">
        <v>0.38241662378180402</v>
      </c>
      <c r="CB9" s="14">
        <v>0.33067115855629198</v>
      </c>
    </row>
    <row r="10" spans="2:80" ht="43.5" x14ac:dyDescent="0.35">
      <c r="B10" s="15" t="s">
        <v>163</v>
      </c>
      <c r="C10" s="14">
        <v>0.182697037063698</v>
      </c>
      <c r="D10" s="14">
        <v>0.19034494892175999</v>
      </c>
      <c r="E10" s="14">
        <v>0.17531791662986501</v>
      </c>
      <c r="F10" s="14"/>
      <c r="G10" s="14">
        <v>0.221746956721731</v>
      </c>
      <c r="H10" s="14">
        <v>0.24616870832880999</v>
      </c>
      <c r="I10" s="14">
        <v>0.199098936394693</v>
      </c>
      <c r="J10" s="14">
        <v>0.15201142565696599</v>
      </c>
      <c r="K10" s="14">
        <v>0.15296003506251801</v>
      </c>
      <c r="L10" s="14">
        <v>0.136537477961722</v>
      </c>
      <c r="M10" s="14"/>
      <c r="N10" s="14">
        <v>0.227203168987309</v>
      </c>
      <c r="O10" s="14">
        <v>0.169398365109969</v>
      </c>
      <c r="P10" s="14">
        <v>0.19046101837512899</v>
      </c>
      <c r="Q10" s="14">
        <v>0.143771858042578</v>
      </c>
      <c r="R10" s="14"/>
      <c r="S10" s="14">
        <v>0.24456052204242201</v>
      </c>
      <c r="T10" s="14">
        <v>0.18473555943158099</v>
      </c>
      <c r="U10" s="14">
        <v>0.16781402304298099</v>
      </c>
      <c r="V10" s="14">
        <v>0.18313922202430399</v>
      </c>
      <c r="W10" s="14">
        <v>0.17116534445766801</v>
      </c>
      <c r="X10" s="14">
        <v>0.187854083701258</v>
      </c>
      <c r="Y10" s="14">
        <v>0.170998845904175</v>
      </c>
      <c r="Z10" s="14">
        <v>0.14368562179979799</v>
      </c>
      <c r="AA10" s="14">
        <v>0.18139409534471701</v>
      </c>
      <c r="AB10" s="14">
        <v>0.13975052913736899</v>
      </c>
      <c r="AC10" s="14">
        <v>0.16424547636175901</v>
      </c>
      <c r="AD10" s="14">
        <v>0.182066157988268</v>
      </c>
      <c r="AE10" s="14"/>
      <c r="AF10" s="14">
        <v>0.189494112973184</v>
      </c>
      <c r="AG10" s="14">
        <v>0.20167849527840001</v>
      </c>
      <c r="AH10" s="14">
        <v>0.184389104168239</v>
      </c>
      <c r="AI10" s="14">
        <v>0.17585996705881299</v>
      </c>
      <c r="AJ10" s="14">
        <v>0.258473006276565</v>
      </c>
      <c r="AK10" s="14"/>
      <c r="AL10" s="14">
        <v>0.20430139183308199</v>
      </c>
      <c r="AM10" s="14">
        <v>0.20288425776576099</v>
      </c>
      <c r="AN10" s="14">
        <v>0.178292159150616</v>
      </c>
      <c r="AO10" s="14">
        <v>0.19453688765490901</v>
      </c>
      <c r="AP10" s="14">
        <v>0.20879717488105501</v>
      </c>
      <c r="AQ10" s="14">
        <v>0.144410474403182</v>
      </c>
      <c r="AR10" s="14"/>
      <c r="AS10" s="14">
        <v>0.16545110610854499</v>
      </c>
      <c r="AT10" s="14">
        <v>0.13567097433274</v>
      </c>
      <c r="AU10" s="14">
        <v>0.21310067307543401</v>
      </c>
      <c r="AV10" s="14">
        <v>0.225428571289021</v>
      </c>
      <c r="AW10" s="14">
        <v>0.28168771673376197</v>
      </c>
      <c r="AX10" s="14"/>
      <c r="AY10" s="14">
        <v>0.14193340718068501</v>
      </c>
      <c r="AZ10" s="14">
        <v>0.26370420338902001</v>
      </c>
      <c r="BA10" s="14">
        <v>0.19973903011400901</v>
      </c>
      <c r="BB10" s="14">
        <v>0.19146538013359901</v>
      </c>
      <c r="BC10" s="14">
        <v>8.2874757054814202E-2</v>
      </c>
      <c r="BD10" s="14"/>
      <c r="BE10" s="14">
        <v>0.16838334329070401</v>
      </c>
      <c r="BF10" s="14">
        <v>0.22457243796836801</v>
      </c>
      <c r="BG10" s="14">
        <v>0.18561887415595699</v>
      </c>
      <c r="BH10" s="14">
        <v>0.110930590780688</v>
      </c>
      <c r="BI10" s="14">
        <v>7.6325094799657198E-2</v>
      </c>
      <c r="BJ10" s="14"/>
      <c r="BK10" s="14">
        <v>0.25381453996421599</v>
      </c>
      <c r="BL10" s="14">
        <v>0.195762627376317</v>
      </c>
      <c r="BM10" s="14">
        <v>0.16350272520300599</v>
      </c>
      <c r="BN10" s="14">
        <v>0.15771535419860599</v>
      </c>
      <c r="BO10" s="14">
        <v>0.15859542523571299</v>
      </c>
      <c r="BP10" s="14"/>
      <c r="BQ10" s="14">
        <v>0.18826367803271399</v>
      </c>
      <c r="BR10" s="14">
        <v>0.18037535701040999</v>
      </c>
      <c r="BS10" s="14"/>
      <c r="BT10" s="14">
        <v>0.211142862894526</v>
      </c>
      <c r="BU10" s="14">
        <v>0.17395692313950001</v>
      </c>
      <c r="BV10" s="14"/>
      <c r="BW10" s="14">
        <v>0.21013407665006301</v>
      </c>
      <c r="BX10" s="14">
        <v>0.173101301209898</v>
      </c>
      <c r="BY10" s="14"/>
      <c r="BZ10" s="14">
        <v>0.15959177381285</v>
      </c>
      <c r="CA10" s="14">
        <v>0.223482851911328</v>
      </c>
      <c r="CB10" s="14">
        <v>0.22823787278594301</v>
      </c>
    </row>
    <row r="11" spans="2:80" ht="58" x14ac:dyDescent="0.35">
      <c r="B11" s="15" t="s">
        <v>164</v>
      </c>
      <c r="C11" s="14">
        <v>0.32755584402628801</v>
      </c>
      <c r="D11" s="14">
        <v>0.30243186924304499</v>
      </c>
      <c r="E11" s="14">
        <v>0.35213044283327299</v>
      </c>
      <c r="F11" s="14"/>
      <c r="G11" s="14">
        <v>0.40326934562810501</v>
      </c>
      <c r="H11" s="14">
        <v>0.30601805371719898</v>
      </c>
      <c r="I11" s="14">
        <v>0.34090867934705499</v>
      </c>
      <c r="J11" s="14">
        <v>0.36876974260456702</v>
      </c>
      <c r="K11" s="14">
        <v>0.30586984725817701</v>
      </c>
      <c r="L11" s="14">
        <v>0.26523026567617503</v>
      </c>
      <c r="M11" s="14"/>
      <c r="N11" s="14">
        <v>0.26548496069475502</v>
      </c>
      <c r="O11" s="14">
        <v>0.34828442245100999</v>
      </c>
      <c r="P11" s="14">
        <v>0.35596488383513297</v>
      </c>
      <c r="Q11" s="14">
        <v>0.34671325490529198</v>
      </c>
      <c r="R11" s="14"/>
      <c r="S11" s="14">
        <v>0.31357460831879802</v>
      </c>
      <c r="T11" s="14">
        <v>0.34337574875457699</v>
      </c>
      <c r="U11" s="14">
        <v>0.32769060341141398</v>
      </c>
      <c r="V11" s="14">
        <v>0.336294269768179</v>
      </c>
      <c r="W11" s="14">
        <v>0.37213650441311602</v>
      </c>
      <c r="X11" s="14">
        <v>0.30400421688309398</v>
      </c>
      <c r="Y11" s="14">
        <v>0.25867160933445299</v>
      </c>
      <c r="Z11" s="14">
        <v>0.27978807391208599</v>
      </c>
      <c r="AA11" s="14">
        <v>0.31630443155806598</v>
      </c>
      <c r="AB11" s="14">
        <v>0.35604639456055298</v>
      </c>
      <c r="AC11" s="14">
        <v>0.35872934234231502</v>
      </c>
      <c r="AD11" s="14">
        <v>0.41542944925031999</v>
      </c>
      <c r="AE11" s="14"/>
      <c r="AF11" s="14">
        <v>0.28004055674585199</v>
      </c>
      <c r="AG11" s="14">
        <v>0.30221804780210598</v>
      </c>
      <c r="AH11" s="14">
        <v>0.25885340528106698</v>
      </c>
      <c r="AI11" s="14">
        <v>0.32511168914122801</v>
      </c>
      <c r="AJ11" s="14">
        <v>0.39335191960807298</v>
      </c>
      <c r="AK11" s="14"/>
      <c r="AL11" s="14">
        <v>0.26778359486734898</v>
      </c>
      <c r="AM11" s="14">
        <v>0.317099569538838</v>
      </c>
      <c r="AN11" s="14">
        <v>0.33092579170906999</v>
      </c>
      <c r="AO11" s="14">
        <v>0.30624702985143698</v>
      </c>
      <c r="AP11" s="14">
        <v>0.380998576615312</v>
      </c>
      <c r="AQ11" s="14">
        <v>0.35005940182870698</v>
      </c>
      <c r="AR11" s="14"/>
      <c r="AS11" s="14">
        <v>0.32076572899810402</v>
      </c>
      <c r="AT11" s="14">
        <v>0.381951173286039</v>
      </c>
      <c r="AU11" s="14">
        <v>0.31320656708709399</v>
      </c>
      <c r="AV11" s="14">
        <v>0.29221693309187302</v>
      </c>
      <c r="AW11" s="14">
        <v>0.13415362643443801</v>
      </c>
      <c r="AX11" s="14"/>
      <c r="AY11" s="14">
        <v>0.18627018674894699</v>
      </c>
      <c r="AZ11" s="14">
        <v>0.30399912004810697</v>
      </c>
      <c r="BA11" s="14">
        <v>0.39791260659984701</v>
      </c>
      <c r="BB11" s="14">
        <v>0.45340683542710702</v>
      </c>
      <c r="BC11" s="14">
        <v>0.39241421537572502</v>
      </c>
      <c r="BD11" s="14"/>
      <c r="BE11" s="14">
        <v>0.100342183946043</v>
      </c>
      <c r="BF11" s="14">
        <v>0.22275559169579301</v>
      </c>
      <c r="BG11" s="14">
        <v>0.44145997764627998</v>
      </c>
      <c r="BH11" s="14">
        <v>0.44046295758533199</v>
      </c>
      <c r="BI11" s="14">
        <v>0.22351159241048099</v>
      </c>
      <c r="BJ11" s="14"/>
      <c r="BK11" s="14">
        <v>0.25030157257948099</v>
      </c>
      <c r="BL11" s="14">
        <v>0.280817115033271</v>
      </c>
      <c r="BM11" s="14">
        <v>0.35920449920469599</v>
      </c>
      <c r="BN11" s="14">
        <v>0.37824036554527402</v>
      </c>
      <c r="BO11" s="14">
        <v>0.34615788175800599</v>
      </c>
      <c r="BP11" s="14"/>
      <c r="BQ11" s="14">
        <v>0.31304556429194202</v>
      </c>
      <c r="BR11" s="14">
        <v>0.333607649273719</v>
      </c>
      <c r="BS11" s="14"/>
      <c r="BT11" s="14">
        <v>0.330967754217324</v>
      </c>
      <c r="BU11" s="14">
        <v>0.326507518555053</v>
      </c>
      <c r="BV11" s="14"/>
      <c r="BW11" s="14">
        <v>0.26850836777348902</v>
      </c>
      <c r="BX11" s="14">
        <v>0.34820690527405301</v>
      </c>
      <c r="BY11" s="14"/>
      <c r="BZ11" s="14">
        <v>0.36191485123619799</v>
      </c>
      <c r="CA11" s="14">
        <v>0.26580745739998302</v>
      </c>
      <c r="CB11" s="14">
        <v>0.26634808996641901</v>
      </c>
    </row>
    <row r="12" spans="2:80" ht="43.5" x14ac:dyDescent="0.35">
      <c r="B12" s="15" t="s">
        <v>165</v>
      </c>
      <c r="C12" s="14">
        <v>0.12765365628039799</v>
      </c>
      <c r="D12" s="14">
        <v>9.9221143469956904E-2</v>
      </c>
      <c r="E12" s="14">
        <v>0.15520550045109799</v>
      </c>
      <c r="F12" s="14"/>
      <c r="G12" s="14">
        <v>9.4996158326972793E-2</v>
      </c>
      <c r="H12" s="14">
        <v>0.10273437908709</v>
      </c>
      <c r="I12" s="14">
        <v>0.16350130605869601</v>
      </c>
      <c r="J12" s="14">
        <v>0.159260946467081</v>
      </c>
      <c r="K12" s="14">
        <v>0.15837111082181701</v>
      </c>
      <c r="L12" s="14">
        <v>9.4269475977736605E-2</v>
      </c>
      <c r="M12" s="14"/>
      <c r="N12" s="14">
        <v>5.90112886217984E-2</v>
      </c>
      <c r="O12" s="14">
        <v>0.14634931032420401</v>
      </c>
      <c r="P12" s="14">
        <v>0.117055387279123</v>
      </c>
      <c r="Q12" s="14">
        <v>0.18918877464999301</v>
      </c>
      <c r="R12" s="14"/>
      <c r="S12" s="14">
        <v>0.10330177623968601</v>
      </c>
      <c r="T12" s="14">
        <v>0.127731647340492</v>
      </c>
      <c r="U12" s="14">
        <v>0.13609229643311799</v>
      </c>
      <c r="V12" s="14">
        <v>0.136762160324849</v>
      </c>
      <c r="W12" s="14">
        <v>0.121868515516978</v>
      </c>
      <c r="X12" s="14">
        <v>0.13562433042452199</v>
      </c>
      <c r="Y12" s="14">
        <v>0.15524466788579999</v>
      </c>
      <c r="Z12" s="14">
        <v>0.14582621716851399</v>
      </c>
      <c r="AA12" s="14">
        <v>0.13980821543747499</v>
      </c>
      <c r="AB12" s="14">
        <v>9.6160223751936294E-2</v>
      </c>
      <c r="AC12" s="14">
        <v>0.15353146049670299</v>
      </c>
      <c r="AD12" s="14">
        <v>8.9958493588444502E-2</v>
      </c>
      <c r="AE12" s="14"/>
      <c r="AF12" s="14">
        <v>0.104219382676873</v>
      </c>
      <c r="AG12" s="14">
        <v>0.112201701272707</v>
      </c>
      <c r="AH12" s="14">
        <v>0.11374579626004699</v>
      </c>
      <c r="AI12" s="14">
        <v>0.13843066594210299</v>
      </c>
      <c r="AJ12" s="14">
        <v>0.120555577704726</v>
      </c>
      <c r="AK12" s="14"/>
      <c r="AL12" s="14">
        <v>0.101122715819845</v>
      </c>
      <c r="AM12" s="14">
        <v>7.8653172960221104E-2</v>
      </c>
      <c r="AN12" s="14">
        <v>8.8006104608504901E-2</v>
      </c>
      <c r="AO12" s="14">
        <v>0.14349751964170401</v>
      </c>
      <c r="AP12" s="14">
        <v>0.14773906291740099</v>
      </c>
      <c r="AQ12" s="14">
        <v>0.15205106031006599</v>
      </c>
      <c r="AR12" s="14"/>
      <c r="AS12" s="14">
        <v>0.16547913021236399</v>
      </c>
      <c r="AT12" s="14">
        <v>0.12825496534147099</v>
      </c>
      <c r="AU12" s="14">
        <v>9.9014857984520505E-2</v>
      </c>
      <c r="AV12" s="14">
        <v>0.10949821363355799</v>
      </c>
      <c r="AW12" s="14">
        <v>6.9302223195882001E-2</v>
      </c>
      <c r="AX12" s="14"/>
      <c r="AY12" s="14">
        <v>3.83068911343823E-2</v>
      </c>
      <c r="AZ12" s="14">
        <v>5.4591764213960101E-2</v>
      </c>
      <c r="BA12" s="14">
        <v>0.13978941728458899</v>
      </c>
      <c r="BB12" s="14">
        <v>0.17434158197364799</v>
      </c>
      <c r="BC12" s="14">
        <v>0.32052805144833102</v>
      </c>
      <c r="BD12" s="14"/>
      <c r="BE12" s="14">
        <v>1.1612922560062199E-2</v>
      </c>
      <c r="BF12" s="14">
        <v>3.3001390160177099E-2</v>
      </c>
      <c r="BG12" s="14">
        <v>0.12482063050574201</v>
      </c>
      <c r="BH12" s="14">
        <v>0.30164240989049601</v>
      </c>
      <c r="BI12" s="14">
        <v>0.50737312424379599</v>
      </c>
      <c r="BJ12" s="14"/>
      <c r="BK12" s="14">
        <v>6.8006044159429693E-2</v>
      </c>
      <c r="BL12" s="14">
        <v>9.6605004009614207E-2</v>
      </c>
      <c r="BM12" s="14">
        <v>9.3978405063981502E-2</v>
      </c>
      <c r="BN12" s="14">
        <v>0.14851613997157001</v>
      </c>
      <c r="BO12" s="14">
        <v>0.211208805051632</v>
      </c>
      <c r="BP12" s="14"/>
      <c r="BQ12" s="14">
        <v>0.12954513034496801</v>
      </c>
      <c r="BR12" s="14">
        <v>0.126864778817047</v>
      </c>
      <c r="BS12" s="14"/>
      <c r="BT12" s="14">
        <v>0.14337471095467599</v>
      </c>
      <c r="BU12" s="14">
        <v>0.122823288208861</v>
      </c>
      <c r="BV12" s="14"/>
      <c r="BW12" s="14">
        <v>9.1960279319212399E-2</v>
      </c>
      <c r="BX12" s="14">
        <v>0.14013693516956199</v>
      </c>
      <c r="BY12" s="14"/>
      <c r="BZ12" s="14">
        <v>0.152748619211588</v>
      </c>
      <c r="CA12" s="14">
        <v>7.6441005009822705E-2</v>
      </c>
      <c r="CB12" s="14">
        <v>0.11924246121286</v>
      </c>
    </row>
    <row r="13" spans="2:80" x14ac:dyDescent="0.35">
      <c r="B13" s="15" t="s">
        <v>166</v>
      </c>
      <c r="C13" s="14">
        <v>5.1616690901269698E-2</v>
      </c>
      <c r="D13" s="14">
        <v>6.1073812864779101E-2</v>
      </c>
      <c r="E13" s="14">
        <v>4.2602921023732997E-2</v>
      </c>
      <c r="F13" s="14"/>
      <c r="G13" s="14">
        <v>3.1427976140528301E-2</v>
      </c>
      <c r="H13" s="14">
        <v>2.3361296652261498E-2</v>
      </c>
      <c r="I13" s="14">
        <v>4.50429187374864E-2</v>
      </c>
      <c r="J13" s="14">
        <v>4.20956611250968E-2</v>
      </c>
      <c r="K13" s="14">
        <v>7.8820924477250698E-2</v>
      </c>
      <c r="L13" s="14">
        <v>8.2865983246323799E-2</v>
      </c>
      <c r="M13" s="14"/>
      <c r="N13" s="14">
        <v>3.0539095905627998E-2</v>
      </c>
      <c r="O13" s="14">
        <v>3.46382980157207E-2</v>
      </c>
      <c r="P13" s="14">
        <v>4.7317006690329302E-2</v>
      </c>
      <c r="Q13" s="14">
        <v>9.6450299380955895E-2</v>
      </c>
      <c r="R13" s="14"/>
      <c r="S13" s="14">
        <v>3.3569734272379199E-2</v>
      </c>
      <c r="T13" s="14">
        <v>5.9746902733959301E-2</v>
      </c>
      <c r="U13" s="14">
        <v>4.88133067281913E-2</v>
      </c>
      <c r="V13" s="14">
        <v>5.7510227530431599E-2</v>
      </c>
      <c r="W13" s="14">
        <v>4.6052286547979798E-2</v>
      </c>
      <c r="X13" s="14">
        <v>5.2054367393588097E-2</v>
      </c>
      <c r="Y13" s="14">
        <v>5.34775718770105E-2</v>
      </c>
      <c r="Z13" s="14">
        <v>2.88186124885106E-2</v>
      </c>
      <c r="AA13" s="14">
        <v>5.4973287520407699E-2</v>
      </c>
      <c r="AB13" s="14">
        <v>6.7600633202980098E-2</v>
      </c>
      <c r="AC13" s="14">
        <v>7.0322206678061897E-2</v>
      </c>
      <c r="AD13" s="14">
        <v>3.63607893584766E-2</v>
      </c>
      <c r="AE13" s="14"/>
      <c r="AF13" s="14">
        <v>3.7224436531919897E-2</v>
      </c>
      <c r="AG13" s="14">
        <v>4.9190832385599001E-2</v>
      </c>
      <c r="AH13" s="14">
        <v>6.0914094342382201E-2</v>
      </c>
      <c r="AI13" s="14">
        <v>6.3079367729421507E-2</v>
      </c>
      <c r="AJ13" s="14">
        <v>3.5598684901581301E-2</v>
      </c>
      <c r="AK13" s="14"/>
      <c r="AL13" s="14">
        <v>5.3376100604405299E-2</v>
      </c>
      <c r="AM13" s="14">
        <v>5.3589394420906399E-2</v>
      </c>
      <c r="AN13" s="14">
        <v>4.8955118024214199E-2</v>
      </c>
      <c r="AO13" s="14">
        <v>5.09536097846204E-2</v>
      </c>
      <c r="AP13" s="14">
        <v>2.5985528838630399E-2</v>
      </c>
      <c r="AQ13" s="14">
        <v>5.4123463812271302E-2</v>
      </c>
      <c r="AR13" s="14"/>
      <c r="AS13" s="14">
        <v>7.6893783350821004E-2</v>
      </c>
      <c r="AT13" s="14">
        <v>4.9693828628329002E-2</v>
      </c>
      <c r="AU13" s="14">
        <v>3.9879576968592498E-2</v>
      </c>
      <c r="AV13" s="14">
        <v>3.0082891742129001E-2</v>
      </c>
      <c r="AW13" s="14">
        <v>0</v>
      </c>
      <c r="AX13" s="14"/>
      <c r="AY13" s="14">
        <v>3.63222643543442E-2</v>
      </c>
      <c r="AZ13" s="14">
        <v>4.6855911894496498E-2</v>
      </c>
      <c r="BA13" s="14">
        <v>4.4947453861687303E-2</v>
      </c>
      <c r="BB13" s="14">
        <v>4.9094239942393002E-2</v>
      </c>
      <c r="BC13" s="14">
        <v>8.8437573553643803E-2</v>
      </c>
      <c r="BD13" s="14"/>
      <c r="BE13" s="14">
        <v>2.1807366324590498E-2</v>
      </c>
      <c r="BF13" s="14">
        <v>2.8093888068334402E-2</v>
      </c>
      <c r="BG13" s="14">
        <v>6.7930939909357294E-2</v>
      </c>
      <c r="BH13" s="14">
        <v>6.2132596682616302E-2</v>
      </c>
      <c r="BI13" s="14">
        <v>0.12511884661372799</v>
      </c>
      <c r="BJ13" s="14"/>
      <c r="BK13" s="14">
        <v>2.9033089801988599E-2</v>
      </c>
      <c r="BL13" s="14">
        <v>4.8128231510880103E-2</v>
      </c>
      <c r="BM13" s="14">
        <v>6.5065480343155402E-2</v>
      </c>
      <c r="BN13" s="14">
        <v>4.8235563367731202E-2</v>
      </c>
      <c r="BO13" s="14">
        <v>6.2767372962602305E-2</v>
      </c>
      <c r="BP13" s="14"/>
      <c r="BQ13" s="14">
        <v>4.6549018317378003E-2</v>
      </c>
      <c r="BR13" s="14">
        <v>5.37302661111854E-2</v>
      </c>
      <c r="BS13" s="14"/>
      <c r="BT13" s="14">
        <v>2.99409674977347E-2</v>
      </c>
      <c r="BU13" s="14">
        <v>5.8276658977534403E-2</v>
      </c>
      <c r="BV13" s="14"/>
      <c r="BW13" s="14">
        <v>4.1633840808736403E-2</v>
      </c>
      <c r="BX13" s="14">
        <v>5.5108058556096198E-2</v>
      </c>
      <c r="BY13" s="14"/>
      <c r="BZ13" s="14">
        <v>5.8765899808779699E-2</v>
      </c>
      <c r="CA13" s="14">
        <v>4.1265942885686198E-2</v>
      </c>
      <c r="CB13" s="14">
        <v>2.4053650299759099E-2</v>
      </c>
    </row>
    <row r="14" spans="2:80" x14ac:dyDescent="0.35">
      <c r="B14" s="15" t="s">
        <v>167</v>
      </c>
      <c r="C14" s="20">
        <v>8.2150089110445898E-3</v>
      </c>
      <c r="D14" s="20">
        <v>1.00747771114756E-2</v>
      </c>
      <c r="E14" s="20">
        <v>6.4348316952196798E-3</v>
      </c>
      <c r="F14" s="20"/>
      <c r="G14" s="20">
        <v>9.0474823714349201E-3</v>
      </c>
      <c r="H14" s="20">
        <v>7.7518551515063198E-3</v>
      </c>
      <c r="I14" s="20">
        <v>7.8010379238615197E-3</v>
      </c>
      <c r="J14" s="20">
        <v>1.16784598510717E-2</v>
      </c>
      <c r="K14" s="20">
        <v>6.5865486136273297E-3</v>
      </c>
      <c r="L14" s="20">
        <v>6.6609725901006101E-3</v>
      </c>
      <c r="M14" s="20"/>
      <c r="N14" s="20">
        <v>7.0076389981212402E-3</v>
      </c>
      <c r="O14" s="20">
        <v>4.9849045362121997E-3</v>
      </c>
      <c r="P14" s="20">
        <v>1.0804735627135501E-2</v>
      </c>
      <c r="Q14" s="20">
        <v>1.0699564052068801E-2</v>
      </c>
      <c r="R14" s="20"/>
      <c r="S14" s="20">
        <v>1.02648660429932E-2</v>
      </c>
      <c r="T14" s="20">
        <v>1.3098278548115801E-2</v>
      </c>
      <c r="U14" s="20">
        <v>1.70152286613716E-2</v>
      </c>
      <c r="V14" s="20">
        <v>3.4009458988642099E-3</v>
      </c>
      <c r="W14" s="20">
        <v>4.5231615964207404E-3</v>
      </c>
      <c r="X14" s="20">
        <v>1.0551480745865101E-2</v>
      </c>
      <c r="Y14" s="20">
        <v>7.13162932300001E-3</v>
      </c>
      <c r="Z14" s="20">
        <v>7.3099505732408697E-3</v>
      </c>
      <c r="AA14" s="20">
        <v>6.1007901496069102E-3</v>
      </c>
      <c r="AB14" s="20">
        <v>3.14828418530241E-3</v>
      </c>
      <c r="AC14" s="20">
        <v>6.4931623350525901E-3</v>
      </c>
      <c r="AD14" s="20">
        <v>0</v>
      </c>
      <c r="AE14" s="20"/>
      <c r="AF14" s="20">
        <v>4.2579085508358998E-3</v>
      </c>
      <c r="AG14" s="20">
        <v>7.3143578756583501E-3</v>
      </c>
      <c r="AH14" s="20">
        <v>5.2824060241537102E-3</v>
      </c>
      <c r="AI14" s="20">
        <v>7.29764796139398E-3</v>
      </c>
      <c r="AJ14" s="20">
        <v>1.19988319598992E-2</v>
      </c>
      <c r="AK14" s="20"/>
      <c r="AL14" s="20">
        <v>1.1378321982734601E-2</v>
      </c>
      <c r="AM14" s="20">
        <v>4.8069432052782598E-3</v>
      </c>
      <c r="AN14" s="20">
        <v>0</v>
      </c>
      <c r="AO14" s="20">
        <v>2.6497212665853201E-3</v>
      </c>
      <c r="AP14" s="20">
        <v>1.3423536957134099E-2</v>
      </c>
      <c r="AQ14" s="20">
        <v>2.3056720520314201E-2</v>
      </c>
      <c r="AR14" s="20"/>
      <c r="AS14" s="20">
        <v>8.2952932912517194E-3</v>
      </c>
      <c r="AT14" s="20">
        <v>8.1994429204460505E-3</v>
      </c>
      <c r="AU14" s="20">
        <v>3.9130913347429604E-3</v>
      </c>
      <c r="AV14" s="20">
        <v>1.6327003670693899E-2</v>
      </c>
      <c r="AW14" s="20">
        <v>2.1484552696073099E-2</v>
      </c>
      <c r="AX14" s="20"/>
      <c r="AY14" s="20">
        <v>4.3189665499125699E-3</v>
      </c>
      <c r="AZ14" s="20">
        <v>5.05757731464479E-3</v>
      </c>
      <c r="BA14" s="20">
        <v>1.08311644426095E-2</v>
      </c>
      <c r="BB14" s="20">
        <v>3.75741326320318E-3</v>
      </c>
      <c r="BC14" s="20">
        <v>7.9836204748446292E-3</v>
      </c>
      <c r="BD14" s="20"/>
      <c r="BE14" s="20">
        <v>1.59529483400539E-2</v>
      </c>
      <c r="BF14" s="20">
        <v>7.0895769991476502E-3</v>
      </c>
      <c r="BG14" s="20">
        <v>7.1757629751018201E-3</v>
      </c>
      <c r="BH14" s="20">
        <v>6.0478601876974396E-3</v>
      </c>
      <c r="BI14" s="20">
        <v>2.28031395996065E-2</v>
      </c>
      <c r="BJ14" s="20"/>
      <c r="BK14" s="20">
        <v>9.0487810374851804E-3</v>
      </c>
      <c r="BL14" s="20">
        <v>1.7947671677823698E-2</v>
      </c>
      <c r="BM14" s="20">
        <v>9.8174147095808299E-3</v>
      </c>
      <c r="BN14" s="20">
        <v>1.77944364232438E-3</v>
      </c>
      <c r="BO14" s="20">
        <v>4.1196566401114701E-3</v>
      </c>
      <c r="BP14" s="20"/>
      <c r="BQ14" s="20">
        <v>6.4558630725039699E-3</v>
      </c>
      <c r="BR14" s="20">
        <v>8.9486962149134697E-3</v>
      </c>
      <c r="BS14" s="20"/>
      <c r="BT14" s="20">
        <v>9.6757504183554704E-3</v>
      </c>
      <c r="BU14" s="20">
        <v>7.7661892049959999E-3</v>
      </c>
      <c r="BV14" s="20"/>
      <c r="BW14" s="20">
        <v>1.0196019413044001E-2</v>
      </c>
      <c r="BX14" s="20">
        <v>7.5221771118647697E-3</v>
      </c>
      <c r="BY14" s="20"/>
      <c r="BZ14" s="20">
        <v>5.2185491532412299E-3</v>
      </c>
      <c r="CA14" s="20">
        <v>1.05861190113771E-2</v>
      </c>
      <c r="CB14" s="20">
        <v>3.1446767178727401E-2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S1295"/>
  <sheetViews>
    <sheetView showGridLines="0" workbookViewId="0">
      <pane xSplit="2" ySplit="8" topLeftCell="C9" activePane="bottomRight" state="frozen"/>
      <selection pane="topRight"/>
      <selection pane="bottomLeft"/>
      <selection pane="bottomRight" activeCell="A9" sqref="A9"/>
    </sheetView>
  </sheetViews>
  <sheetFormatPr defaultColWidth="10.90625" defaultRowHeight="14.5" x14ac:dyDescent="0.35"/>
  <cols>
    <col min="2" max="2" width="20.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66" width="10.81640625" customWidth="1"/>
    <col min="67" max="67" width="2.1796875" customWidth="1"/>
    <col min="68" max="72" width="10.81640625" customWidth="1"/>
    <col min="73" max="73" width="2.1796875" customWidth="1"/>
    <col min="74" max="78" width="10.81640625" customWidth="1"/>
    <col min="79" max="79" width="2.1796875" customWidth="1"/>
    <col min="80" max="84" width="10.81640625" customWidth="1"/>
    <col min="85" max="85" width="2.1796875" customWidth="1"/>
    <col min="86" max="87" width="10.81640625" customWidth="1"/>
    <col min="88" max="88" width="2.1796875" customWidth="1"/>
    <col min="89" max="90" width="10.81640625" customWidth="1"/>
    <col min="91" max="91" width="2.1796875" customWidth="1"/>
    <col min="92" max="93" width="10.81640625" customWidth="1"/>
    <col min="94" max="94" width="2.1796875" customWidth="1"/>
    <col min="95" max="97" width="10.81640625" customWidth="1"/>
    <col min="98" max="98" width="2.1796875" customWidth="1"/>
  </cols>
  <sheetData>
    <row r="2" spans="2:97" ht="40" customHeight="1" x14ac:dyDescent="0.35">
      <c r="D2" s="22" t="s">
        <v>501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row>
    <row r="5" spans="2:97" ht="30" customHeight="1" x14ac:dyDescent="0.35">
      <c r="B5" s="13"/>
      <c r="C5" s="13"/>
      <c r="D5" s="25" t="s">
        <v>89</v>
      </c>
      <c r="E5" s="25"/>
      <c r="F5" s="13"/>
      <c r="G5" s="25" t="s">
        <v>90</v>
      </c>
      <c r="H5" s="25"/>
      <c r="I5" s="25"/>
      <c r="J5" s="25"/>
      <c r="K5" s="25"/>
      <c r="L5" s="25"/>
      <c r="M5" s="13"/>
      <c r="N5" s="25" t="s">
        <v>91</v>
      </c>
      <c r="O5" s="25"/>
      <c r="P5" s="25"/>
      <c r="Q5" s="25"/>
      <c r="R5" s="13"/>
      <c r="S5" s="25" t="s">
        <v>92</v>
      </c>
      <c r="T5" s="25"/>
      <c r="U5" s="25"/>
      <c r="V5" s="25"/>
      <c r="W5" s="25"/>
      <c r="X5" s="25"/>
      <c r="Y5" s="25"/>
      <c r="Z5" s="25"/>
      <c r="AA5" s="25"/>
      <c r="AB5" s="25"/>
      <c r="AC5" s="25"/>
      <c r="AD5" s="25"/>
      <c r="AE5" s="13"/>
      <c r="AF5" s="25" t="s">
        <v>93</v>
      </c>
      <c r="AG5" s="25"/>
      <c r="AH5" s="25"/>
      <c r="AI5" s="25"/>
      <c r="AJ5" s="25"/>
      <c r="AK5" s="13"/>
      <c r="AL5" s="25" t="s">
        <v>94</v>
      </c>
      <c r="AM5" s="25"/>
      <c r="AN5" s="25"/>
      <c r="AO5" s="25"/>
      <c r="AP5" s="25"/>
      <c r="AQ5" s="25"/>
      <c r="AR5" s="13"/>
      <c r="AS5" s="25" t="s">
        <v>95</v>
      </c>
      <c r="AT5" s="25"/>
      <c r="AU5" s="25"/>
      <c r="AV5" s="25"/>
      <c r="AW5" s="25"/>
      <c r="AX5" s="13"/>
      <c r="AY5" s="25" t="s">
        <v>96</v>
      </c>
      <c r="AZ5" s="25"/>
      <c r="BA5" s="25"/>
      <c r="BB5" s="25"/>
      <c r="BC5" s="25"/>
      <c r="BD5" s="25"/>
      <c r="BE5" s="25"/>
      <c r="BF5" s="25"/>
      <c r="BG5" s="25"/>
      <c r="BH5" s="25"/>
      <c r="BI5" s="25"/>
      <c r="BJ5" s="25"/>
      <c r="BK5" s="25"/>
      <c r="BL5" s="25"/>
      <c r="BM5" s="25"/>
      <c r="BN5" s="25"/>
      <c r="BO5" s="13"/>
      <c r="BP5" s="25" t="s">
        <v>97</v>
      </c>
      <c r="BQ5" s="25"/>
      <c r="BR5" s="25"/>
      <c r="BS5" s="25"/>
      <c r="BT5" s="25"/>
      <c r="BU5" s="13"/>
      <c r="BV5" s="25" t="s">
        <v>98</v>
      </c>
      <c r="BW5" s="25"/>
      <c r="BX5" s="25"/>
      <c r="BY5" s="25"/>
      <c r="BZ5" s="25"/>
      <c r="CA5" s="13"/>
      <c r="CB5" s="25" t="s">
        <v>99</v>
      </c>
      <c r="CC5" s="25"/>
      <c r="CD5" s="25"/>
      <c r="CE5" s="25"/>
      <c r="CF5" s="25"/>
      <c r="CG5" s="13"/>
      <c r="CH5" s="25" t="s">
        <v>100</v>
      </c>
      <c r="CI5" s="25"/>
      <c r="CJ5" s="13"/>
      <c r="CK5" s="25" t="s">
        <v>101</v>
      </c>
      <c r="CL5" s="25"/>
      <c r="CM5" s="13"/>
      <c r="CN5" s="25" t="s">
        <v>102</v>
      </c>
      <c r="CO5" s="25"/>
      <c r="CP5" s="13"/>
      <c r="CQ5" s="25" t="s">
        <v>103</v>
      </c>
      <c r="CR5" s="25"/>
      <c r="CS5" s="25"/>
    </row>
    <row r="6" spans="2:97"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56</v>
      </c>
      <c r="AZ6" s="12" t="s">
        <v>57</v>
      </c>
      <c r="BA6" s="12" t="s">
        <v>58</v>
      </c>
      <c r="BB6" s="12" t="s">
        <v>59</v>
      </c>
      <c r="BC6" s="12" t="s">
        <v>60</v>
      </c>
      <c r="BD6" s="12" t="s">
        <v>61</v>
      </c>
      <c r="BE6" s="12" t="s">
        <v>62</v>
      </c>
      <c r="BF6" s="12" t="s">
        <v>63</v>
      </c>
      <c r="BG6" s="12" t="s">
        <v>64</v>
      </c>
      <c r="BH6" s="12" t="s">
        <v>65</v>
      </c>
      <c r="BI6" s="12" t="s">
        <v>66</v>
      </c>
      <c r="BJ6" s="12" t="s">
        <v>67</v>
      </c>
      <c r="BK6" s="12" t="s">
        <v>68</v>
      </c>
      <c r="BL6" s="12" t="s">
        <v>69</v>
      </c>
      <c r="BM6" s="12" t="s">
        <v>70</v>
      </c>
      <c r="BN6" s="12" t="s">
        <v>71</v>
      </c>
      <c r="BP6" s="12" t="s">
        <v>72</v>
      </c>
      <c r="BQ6" s="12" t="s">
        <v>73</v>
      </c>
      <c r="BR6" s="12" t="s">
        <v>74</v>
      </c>
      <c r="BS6" s="12" t="s">
        <v>75</v>
      </c>
      <c r="BT6" s="12" t="s">
        <v>76</v>
      </c>
      <c r="BV6" s="12" t="s">
        <v>77</v>
      </c>
      <c r="BW6" s="12" t="s">
        <v>78</v>
      </c>
      <c r="BX6" s="12" t="s">
        <v>79</v>
      </c>
      <c r="BY6" s="12" t="s">
        <v>80</v>
      </c>
      <c r="BZ6" s="12" t="s">
        <v>81</v>
      </c>
      <c r="CB6" s="12" t="s">
        <v>82</v>
      </c>
      <c r="CC6" s="12" t="s">
        <v>83</v>
      </c>
      <c r="CD6" s="12" t="s">
        <v>84</v>
      </c>
      <c r="CE6" s="12" t="s">
        <v>85</v>
      </c>
      <c r="CF6" s="12" t="s">
        <v>86</v>
      </c>
      <c r="CH6" s="12" t="s">
        <v>87</v>
      </c>
      <c r="CI6" s="12" t="s">
        <v>88</v>
      </c>
      <c r="CK6" s="12" t="s">
        <v>87</v>
      </c>
      <c r="CL6" s="12" t="s">
        <v>88</v>
      </c>
      <c r="CN6" s="12" t="s">
        <v>87</v>
      </c>
      <c r="CO6" s="12" t="s">
        <v>88</v>
      </c>
      <c r="CQ6" s="12" t="s">
        <v>88</v>
      </c>
      <c r="CR6" s="12" t="s">
        <v>87</v>
      </c>
      <c r="CS6" s="12" t="s">
        <v>74</v>
      </c>
    </row>
    <row r="7" spans="2:97" ht="2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33</v>
      </c>
      <c r="AZ7" s="10">
        <v>0</v>
      </c>
      <c r="BA7" s="10">
        <v>0</v>
      </c>
      <c r="BB7" s="10">
        <v>0</v>
      </c>
      <c r="BC7" s="10">
        <v>0</v>
      </c>
      <c r="BD7" s="10">
        <v>0</v>
      </c>
      <c r="BE7" s="10">
        <v>0</v>
      </c>
      <c r="BF7" s="10">
        <v>0</v>
      </c>
      <c r="BG7" s="10">
        <v>0</v>
      </c>
      <c r="BH7" s="10">
        <v>0</v>
      </c>
      <c r="BI7" s="10">
        <v>0</v>
      </c>
      <c r="BJ7" s="10">
        <v>0</v>
      </c>
      <c r="BK7" s="10">
        <v>0</v>
      </c>
      <c r="BL7" s="10">
        <v>0</v>
      </c>
      <c r="BM7" s="10">
        <v>0</v>
      </c>
      <c r="BN7" s="10">
        <v>0</v>
      </c>
      <c r="BO7" s="10"/>
      <c r="BP7" s="10">
        <v>734</v>
      </c>
      <c r="BQ7" s="10">
        <v>810</v>
      </c>
      <c r="BR7" s="10">
        <v>432</v>
      </c>
      <c r="BS7" s="10">
        <v>509</v>
      </c>
      <c r="BT7" s="10">
        <v>500</v>
      </c>
      <c r="BU7" s="10"/>
      <c r="BV7" s="10">
        <v>194</v>
      </c>
      <c r="BW7" s="10">
        <v>1140</v>
      </c>
      <c r="BX7" s="10">
        <v>1082</v>
      </c>
      <c r="BY7" s="10">
        <v>474</v>
      </c>
      <c r="BZ7" s="10">
        <v>135</v>
      </c>
      <c r="CA7" s="10"/>
      <c r="CB7" s="10">
        <v>534</v>
      </c>
      <c r="CC7" s="10">
        <v>555</v>
      </c>
      <c r="CD7" s="10">
        <v>626</v>
      </c>
      <c r="CE7" s="10">
        <v>618</v>
      </c>
      <c r="CF7" s="10">
        <v>688</v>
      </c>
      <c r="CG7" s="10"/>
      <c r="CH7" s="10">
        <v>882</v>
      </c>
      <c r="CI7" s="10">
        <v>2143</v>
      </c>
      <c r="CJ7" s="10"/>
      <c r="CK7" s="10">
        <v>723</v>
      </c>
      <c r="CL7" s="10">
        <v>2302</v>
      </c>
      <c r="CM7" s="10"/>
      <c r="CN7" s="10">
        <v>793</v>
      </c>
      <c r="CO7" s="10">
        <v>2232</v>
      </c>
      <c r="CP7" s="10"/>
      <c r="CQ7" s="10">
        <v>1936</v>
      </c>
      <c r="CR7" s="10">
        <v>932</v>
      </c>
      <c r="CS7" s="10">
        <v>157</v>
      </c>
    </row>
    <row r="8" spans="2:97" ht="2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32</v>
      </c>
      <c r="AZ8" s="11">
        <v>0</v>
      </c>
      <c r="BA8" s="11">
        <v>0</v>
      </c>
      <c r="BB8" s="11">
        <v>0</v>
      </c>
      <c r="BC8" s="11">
        <v>0</v>
      </c>
      <c r="BD8" s="11">
        <v>0</v>
      </c>
      <c r="BE8" s="11">
        <v>0</v>
      </c>
      <c r="BF8" s="11">
        <v>0</v>
      </c>
      <c r="BG8" s="11">
        <v>0</v>
      </c>
      <c r="BH8" s="11">
        <v>0</v>
      </c>
      <c r="BI8" s="11">
        <v>0</v>
      </c>
      <c r="BJ8" s="11">
        <v>0</v>
      </c>
      <c r="BK8" s="11">
        <v>0</v>
      </c>
      <c r="BL8" s="11">
        <v>0</v>
      </c>
      <c r="BM8" s="11">
        <v>0</v>
      </c>
      <c r="BN8" s="11">
        <v>0</v>
      </c>
      <c r="BO8" s="11"/>
      <c r="BP8" s="11">
        <v>739</v>
      </c>
      <c r="BQ8" s="11">
        <v>806</v>
      </c>
      <c r="BR8" s="11">
        <v>435</v>
      </c>
      <c r="BS8" s="11">
        <v>505</v>
      </c>
      <c r="BT8" s="11">
        <v>499</v>
      </c>
      <c r="BU8" s="11"/>
      <c r="BV8" s="11">
        <v>191</v>
      </c>
      <c r="BW8" s="11">
        <v>1141</v>
      </c>
      <c r="BX8" s="11">
        <v>1085</v>
      </c>
      <c r="BY8" s="11">
        <v>473</v>
      </c>
      <c r="BZ8" s="11">
        <v>134</v>
      </c>
      <c r="CA8" s="11"/>
      <c r="CB8" s="11">
        <v>530</v>
      </c>
      <c r="CC8" s="11">
        <v>553</v>
      </c>
      <c r="CD8" s="11">
        <v>631</v>
      </c>
      <c r="CE8" s="11">
        <v>618</v>
      </c>
      <c r="CF8" s="11">
        <v>690</v>
      </c>
      <c r="CG8" s="11"/>
      <c r="CH8" s="11">
        <v>890</v>
      </c>
      <c r="CI8" s="11">
        <v>2135</v>
      </c>
      <c r="CJ8" s="11"/>
      <c r="CK8" s="11">
        <v>711</v>
      </c>
      <c r="CL8" s="11">
        <v>2314</v>
      </c>
      <c r="CM8" s="11"/>
      <c r="CN8" s="11">
        <v>784</v>
      </c>
      <c r="CO8" s="11">
        <v>2241</v>
      </c>
      <c r="CP8" s="11"/>
      <c r="CQ8" s="11">
        <v>1943</v>
      </c>
      <c r="CR8" s="11">
        <v>926</v>
      </c>
      <c r="CS8" s="11">
        <v>156</v>
      </c>
    </row>
    <row r="11" spans="2:97" x14ac:dyDescent="0.35">
      <c r="B11" s="6" t="s">
        <v>123</v>
      </c>
    </row>
    <row r="12" spans="2:97" x14ac:dyDescent="0.35">
      <c r="B12" s="21" t="s">
        <v>122</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row>
    <row r="13" spans="2:97" x14ac:dyDescent="0.35">
      <c r="B13" t="s">
        <v>113</v>
      </c>
      <c r="C13" s="14">
        <v>0.39865477469400301</v>
      </c>
      <c r="D13" s="14">
        <v>0.39391700668056601</v>
      </c>
      <c r="E13" s="14">
        <v>0.40290434345834603</v>
      </c>
      <c r="F13" s="14"/>
      <c r="G13" s="14">
        <v>0.25036038469175298</v>
      </c>
      <c r="H13" s="14">
        <v>0.306753718146281</v>
      </c>
      <c r="I13" s="14">
        <v>0.31381370429744398</v>
      </c>
      <c r="J13" s="14">
        <v>0.370647739488702</v>
      </c>
      <c r="K13" s="14">
        <v>0.47152400658754101</v>
      </c>
      <c r="L13" s="14">
        <v>0.61467172433183603</v>
      </c>
      <c r="M13" s="14"/>
      <c r="N13" s="14">
        <v>0.46978202288005599</v>
      </c>
      <c r="O13" s="14">
        <v>0.43291398643330498</v>
      </c>
      <c r="P13" s="14">
        <v>0.37910712887416398</v>
      </c>
      <c r="Q13" s="14">
        <v>0.305258583005593</v>
      </c>
      <c r="R13" s="14"/>
      <c r="S13" s="14">
        <v>0.356308278873537</v>
      </c>
      <c r="T13" s="14">
        <v>0.39055670741971099</v>
      </c>
      <c r="U13" s="14">
        <v>0.43479955236507001</v>
      </c>
      <c r="V13" s="14">
        <v>0.40937197880158699</v>
      </c>
      <c r="W13" s="14">
        <v>0.37176414360413601</v>
      </c>
      <c r="X13" s="14">
        <v>0.34594083428391798</v>
      </c>
      <c r="Y13" s="14">
        <v>0.42576299895013098</v>
      </c>
      <c r="Z13" s="14">
        <v>0.46697627473352199</v>
      </c>
      <c r="AA13" s="14">
        <v>0.37354111436972898</v>
      </c>
      <c r="AB13" s="14">
        <v>0.448514522284027</v>
      </c>
      <c r="AC13" s="14">
        <v>0.48533421852092601</v>
      </c>
      <c r="AD13" s="14">
        <v>0.35911862052705501</v>
      </c>
      <c r="AE13" s="14"/>
      <c r="AF13" s="14">
        <v>0.53820288298117802</v>
      </c>
      <c r="AG13" s="14">
        <v>0.46586293683751701</v>
      </c>
      <c r="AH13" s="14">
        <v>0.48741560430800801</v>
      </c>
      <c r="AI13" s="14">
        <v>0.43085299196989602</v>
      </c>
      <c r="AJ13" s="14">
        <v>0.38009394297565002</v>
      </c>
      <c r="AK13" s="14"/>
      <c r="AL13" s="14">
        <v>0.42597197619919702</v>
      </c>
      <c r="AM13" s="14">
        <v>0.47611169810651299</v>
      </c>
      <c r="AN13" s="14">
        <v>0.48643884287134298</v>
      </c>
      <c r="AO13" s="14">
        <v>0.41547961370038</v>
      </c>
      <c r="AP13" s="14">
        <v>0.41805336772788698</v>
      </c>
      <c r="AQ13" s="14">
        <v>0.32476655419613498</v>
      </c>
      <c r="AR13" s="14"/>
      <c r="AS13" s="14">
        <v>0.35362314233375097</v>
      </c>
      <c r="AT13" s="14">
        <v>0.38034171295415498</v>
      </c>
      <c r="AU13" s="14">
        <v>0.44083885937685802</v>
      </c>
      <c r="AV13" s="14">
        <v>0.41435537211108497</v>
      </c>
      <c r="AW13" s="14">
        <v>0.57417423757697705</v>
      </c>
      <c r="AX13" s="14"/>
      <c r="AY13" s="14">
        <v>0.252674693782451</v>
      </c>
      <c r="AZ13" s="14">
        <v>0</v>
      </c>
      <c r="BA13" s="14">
        <v>0</v>
      </c>
      <c r="BB13" s="14">
        <v>0</v>
      </c>
      <c r="BC13" s="14">
        <v>0</v>
      </c>
      <c r="BD13" s="14">
        <v>0</v>
      </c>
      <c r="BE13" s="14">
        <v>0</v>
      </c>
      <c r="BF13" s="14">
        <v>0</v>
      </c>
      <c r="BG13" s="14">
        <v>0</v>
      </c>
      <c r="BH13" s="14">
        <v>0</v>
      </c>
      <c r="BI13" s="14">
        <v>0</v>
      </c>
      <c r="BJ13" s="14">
        <v>0</v>
      </c>
      <c r="BK13" s="14">
        <v>0</v>
      </c>
      <c r="BL13" s="14">
        <v>0</v>
      </c>
      <c r="BM13" s="14">
        <v>0</v>
      </c>
      <c r="BN13" s="14">
        <v>0</v>
      </c>
      <c r="BO13" s="14"/>
      <c r="BP13" s="14">
        <v>0.55409472228075396</v>
      </c>
      <c r="BQ13" s="14">
        <v>0.39374424420281701</v>
      </c>
      <c r="BR13" s="14">
        <v>0.31444846231489898</v>
      </c>
      <c r="BS13" s="14">
        <v>0.30536393601232298</v>
      </c>
      <c r="BT13" s="14">
        <v>0.36351294087661801</v>
      </c>
      <c r="BU13" s="14"/>
      <c r="BV13" s="14">
        <v>0.42916590119643899</v>
      </c>
      <c r="BW13" s="14">
        <v>0.45464256609776099</v>
      </c>
      <c r="BX13" s="14">
        <v>0.36490429403091501</v>
      </c>
      <c r="BY13" s="14">
        <v>0.34816212286043502</v>
      </c>
      <c r="BZ13" s="14">
        <v>0.32993876784361098</v>
      </c>
      <c r="CA13" s="14"/>
      <c r="CB13" s="14">
        <v>0.407668536651423</v>
      </c>
      <c r="CC13" s="14">
        <v>0.35549126643958001</v>
      </c>
      <c r="CD13" s="14">
        <v>0.356346219101846</v>
      </c>
      <c r="CE13" s="14">
        <v>0.43352753141947897</v>
      </c>
      <c r="CF13" s="14">
        <v>0.43172661125974399</v>
      </c>
      <c r="CG13" s="14"/>
      <c r="CH13" s="14">
        <v>0.44069086673621999</v>
      </c>
      <c r="CI13" s="14">
        <v>0.381122773446611</v>
      </c>
      <c r="CJ13" s="14"/>
      <c r="CK13" s="14">
        <v>0.45048776955639203</v>
      </c>
      <c r="CL13" s="14">
        <v>0.38272884296595699</v>
      </c>
      <c r="CM13" s="14"/>
      <c r="CN13" s="14">
        <v>0.46675010075544998</v>
      </c>
      <c r="CO13" s="14">
        <v>0.37483934957471499</v>
      </c>
      <c r="CP13" s="14"/>
      <c r="CQ13" s="14">
        <v>0.40847845445977099</v>
      </c>
      <c r="CR13" s="14">
        <v>0.38423984716563198</v>
      </c>
      <c r="CS13" s="14">
        <v>0.36192068070840699</v>
      </c>
    </row>
    <row r="14" spans="2:97" x14ac:dyDescent="0.35">
      <c r="B14" t="s">
        <v>114</v>
      </c>
      <c r="C14" s="14">
        <v>0.27089567486363503</v>
      </c>
      <c r="D14" s="14">
        <v>0.26225003567480598</v>
      </c>
      <c r="E14" s="14">
        <v>0.28038420973225697</v>
      </c>
      <c r="F14" s="14"/>
      <c r="G14" s="14">
        <v>0.29561085536984499</v>
      </c>
      <c r="H14" s="14">
        <v>0.29234848835390498</v>
      </c>
      <c r="I14" s="14">
        <v>0.27947803733723198</v>
      </c>
      <c r="J14" s="14">
        <v>0.28517880554619301</v>
      </c>
      <c r="K14" s="14">
        <v>0.25480472112576202</v>
      </c>
      <c r="L14" s="14">
        <v>0.22925216870656001</v>
      </c>
      <c r="M14" s="14"/>
      <c r="N14" s="14">
        <v>0.28899096887015902</v>
      </c>
      <c r="O14" s="14">
        <v>0.28672210071799398</v>
      </c>
      <c r="P14" s="14">
        <v>0.26339317062992901</v>
      </c>
      <c r="Q14" s="14">
        <v>0.23715088188096101</v>
      </c>
      <c r="R14" s="14"/>
      <c r="S14" s="14">
        <v>0.30159671651971198</v>
      </c>
      <c r="T14" s="14">
        <v>0.26315828612849801</v>
      </c>
      <c r="U14" s="14">
        <v>0.192680282519403</v>
      </c>
      <c r="V14" s="14">
        <v>0.27457345816231599</v>
      </c>
      <c r="W14" s="14">
        <v>0.233321512183882</v>
      </c>
      <c r="X14" s="14">
        <v>0.28268773329942998</v>
      </c>
      <c r="Y14" s="14">
        <v>0.26919231894838702</v>
      </c>
      <c r="Z14" s="14">
        <v>0.3000018010969</v>
      </c>
      <c r="AA14" s="14">
        <v>0.30983988573490501</v>
      </c>
      <c r="AB14" s="14">
        <v>0.28613099463276498</v>
      </c>
      <c r="AC14" s="14">
        <v>0.232313529129729</v>
      </c>
      <c r="AD14" s="14">
        <v>0.252354470996695</v>
      </c>
      <c r="AE14" s="14"/>
      <c r="AF14" s="14">
        <v>0.26279759952357601</v>
      </c>
      <c r="AG14" s="14">
        <v>0.29517055162797501</v>
      </c>
      <c r="AH14" s="14">
        <v>0.24001163037773601</v>
      </c>
      <c r="AI14" s="14">
        <v>0.27202255885788901</v>
      </c>
      <c r="AJ14" s="14">
        <v>0.33851788758558599</v>
      </c>
      <c r="AK14" s="14"/>
      <c r="AL14" s="14">
        <v>0.29697514982183199</v>
      </c>
      <c r="AM14" s="14">
        <v>0.282279280014336</v>
      </c>
      <c r="AN14" s="14">
        <v>0.27157563120086697</v>
      </c>
      <c r="AO14" s="14">
        <v>0.27434384064446699</v>
      </c>
      <c r="AP14" s="14">
        <v>0.30535582215309698</v>
      </c>
      <c r="AQ14" s="14">
        <v>0.27199641736557101</v>
      </c>
      <c r="AR14" s="14"/>
      <c r="AS14" s="14">
        <v>0.27031813751914102</v>
      </c>
      <c r="AT14" s="14">
        <v>0.24340850132292499</v>
      </c>
      <c r="AU14" s="14">
        <v>0.28418979358271801</v>
      </c>
      <c r="AV14" s="14">
        <v>0.32552184443716498</v>
      </c>
      <c r="AW14" s="14">
        <v>0.20925238820841899</v>
      </c>
      <c r="AX14" s="14"/>
      <c r="AY14" s="14">
        <v>0.15050755894315401</v>
      </c>
      <c r="AZ14" s="14">
        <v>0</v>
      </c>
      <c r="BA14" s="14">
        <v>0</v>
      </c>
      <c r="BB14" s="14">
        <v>0</v>
      </c>
      <c r="BC14" s="14">
        <v>0</v>
      </c>
      <c r="BD14" s="14">
        <v>0</v>
      </c>
      <c r="BE14" s="14">
        <v>0</v>
      </c>
      <c r="BF14" s="14">
        <v>0</v>
      </c>
      <c r="BG14" s="14">
        <v>0</v>
      </c>
      <c r="BH14" s="14">
        <v>0</v>
      </c>
      <c r="BI14" s="14">
        <v>0</v>
      </c>
      <c r="BJ14" s="14">
        <v>0</v>
      </c>
      <c r="BK14" s="14">
        <v>0</v>
      </c>
      <c r="BL14" s="14">
        <v>0</v>
      </c>
      <c r="BM14" s="14">
        <v>0</v>
      </c>
      <c r="BN14" s="14">
        <v>0</v>
      </c>
      <c r="BO14" s="14"/>
      <c r="BP14" s="14">
        <v>0.22511908921804499</v>
      </c>
      <c r="BQ14" s="14">
        <v>0.325283033774936</v>
      </c>
      <c r="BR14" s="14">
        <v>0.29052129186951797</v>
      </c>
      <c r="BS14" s="14">
        <v>0.273668148994682</v>
      </c>
      <c r="BT14" s="14">
        <v>0.24510242286267001</v>
      </c>
      <c r="BU14" s="14"/>
      <c r="BV14" s="14">
        <v>0.24376845143536299</v>
      </c>
      <c r="BW14" s="14">
        <v>0.28629167423308999</v>
      </c>
      <c r="BX14" s="14">
        <v>0.27825996871380898</v>
      </c>
      <c r="BY14" s="14">
        <v>0.24180924396292</v>
      </c>
      <c r="BZ14" s="14">
        <v>0.22158899204460999</v>
      </c>
      <c r="CA14" s="14"/>
      <c r="CB14" s="14">
        <v>0.295430136979489</v>
      </c>
      <c r="CC14" s="14">
        <v>0.27603684810062401</v>
      </c>
      <c r="CD14" s="14">
        <v>0.26939099325869298</v>
      </c>
      <c r="CE14" s="14">
        <v>0.279685538625076</v>
      </c>
      <c r="CF14" s="14">
        <v>0.24296444860275901</v>
      </c>
      <c r="CG14" s="14"/>
      <c r="CH14" s="14">
        <v>0.28103468423091399</v>
      </c>
      <c r="CI14" s="14">
        <v>0.26666699621539303</v>
      </c>
      <c r="CJ14" s="14"/>
      <c r="CK14" s="14">
        <v>0.29729468009747401</v>
      </c>
      <c r="CL14" s="14">
        <v>0.26278445620535301</v>
      </c>
      <c r="CM14" s="14"/>
      <c r="CN14" s="14">
        <v>0.286183365722814</v>
      </c>
      <c r="CO14" s="14">
        <v>0.265549010445359</v>
      </c>
      <c r="CP14" s="14"/>
      <c r="CQ14" s="14">
        <v>0.262744394918695</v>
      </c>
      <c r="CR14" s="14">
        <v>0.28600327591608898</v>
      </c>
      <c r="CS14" s="14">
        <v>0.28269439964163201</v>
      </c>
    </row>
    <row r="15" spans="2:97" x14ac:dyDescent="0.35">
      <c r="B15" t="s">
        <v>115</v>
      </c>
      <c r="C15" s="14">
        <v>0.17164713303190399</v>
      </c>
      <c r="D15" s="14">
        <v>0.17524076623342399</v>
      </c>
      <c r="E15" s="14">
        <v>0.16758848515003599</v>
      </c>
      <c r="F15" s="14"/>
      <c r="G15" s="14">
        <v>0.184418620689979</v>
      </c>
      <c r="H15" s="14">
        <v>0.21114978342028201</v>
      </c>
      <c r="I15" s="14">
        <v>0.22631148107246199</v>
      </c>
      <c r="J15" s="14">
        <v>0.18177737911716799</v>
      </c>
      <c r="K15" s="14">
        <v>0.14568376489988599</v>
      </c>
      <c r="L15" s="14">
        <v>9.5737111123095894E-2</v>
      </c>
      <c r="M15" s="14"/>
      <c r="N15" s="14">
        <v>0.13356405929075499</v>
      </c>
      <c r="O15" s="14">
        <v>0.141517251889305</v>
      </c>
      <c r="P15" s="14">
        <v>0.18523254204791501</v>
      </c>
      <c r="Q15" s="14">
        <v>0.232705785747606</v>
      </c>
      <c r="R15" s="14"/>
      <c r="S15" s="14">
        <v>0.179359986901685</v>
      </c>
      <c r="T15" s="14">
        <v>0.168078443636932</v>
      </c>
      <c r="U15" s="14">
        <v>0.230068513108769</v>
      </c>
      <c r="V15" s="14">
        <v>0.181702171284709</v>
      </c>
      <c r="W15" s="14">
        <v>0.200705278787181</v>
      </c>
      <c r="X15" s="14">
        <v>0.19445789029980901</v>
      </c>
      <c r="Y15" s="14">
        <v>0.14073868053685601</v>
      </c>
      <c r="Z15" s="14">
        <v>6.3616319842553101E-2</v>
      </c>
      <c r="AA15" s="14">
        <v>0.15363343274265601</v>
      </c>
      <c r="AB15" s="14">
        <v>0.14990219974629701</v>
      </c>
      <c r="AC15" s="14">
        <v>0.162700193219775</v>
      </c>
      <c r="AD15" s="14">
        <v>0.20141261922614301</v>
      </c>
      <c r="AE15" s="14"/>
      <c r="AF15" s="14">
        <v>0.11007025356096101</v>
      </c>
      <c r="AG15" s="14">
        <v>0.147993647383171</v>
      </c>
      <c r="AH15" s="14">
        <v>0.129546490455036</v>
      </c>
      <c r="AI15" s="14">
        <v>0.181698918877298</v>
      </c>
      <c r="AJ15" s="14">
        <v>0.138988183334605</v>
      </c>
      <c r="AK15" s="14"/>
      <c r="AL15" s="14">
        <v>0.18022822864941199</v>
      </c>
      <c r="AM15" s="14">
        <v>0.12833218462593601</v>
      </c>
      <c r="AN15" s="14">
        <v>0.131366690863157</v>
      </c>
      <c r="AO15" s="14">
        <v>0.19198257609080899</v>
      </c>
      <c r="AP15" s="14">
        <v>0.134611670333598</v>
      </c>
      <c r="AQ15" s="14">
        <v>0.21574044943200599</v>
      </c>
      <c r="AR15" s="14"/>
      <c r="AS15" s="14">
        <v>0.20195663759111501</v>
      </c>
      <c r="AT15" s="14">
        <v>0.204470961463806</v>
      </c>
      <c r="AU15" s="14">
        <v>0.13550898527126301</v>
      </c>
      <c r="AV15" s="14">
        <v>0.129710247962286</v>
      </c>
      <c r="AW15" s="14">
        <v>4.1946682490177398E-2</v>
      </c>
      <c r="AX15" s="14"/>
      <c r="AY15" s="14">
        <v>0.236506024150552</v>
      </c>
      <c r="AZ15" s="14">
        <v>0</v>
      </c>
      <c r="BA15" s="14">
        <v>0</v>
      </c>
      <c r="BB15" s="14">
        <v>0</v>
      </c>
      <c r="BC15" s="14">
        <v>0</v>
      </c>
      <c r="BD15" s="14">
        <v>0</v>
      </c>
      <c r="BE15" s="14">
        <v>0</v>
      </c>
      <c r="BF15" s="14">
        <v>0</v>
      </c>
      <c r="BG15" s="14">
        <v>0</v>
      </c>
      <c r="BH15" s="14">
        <v>0</v>
      </c>
      <c r="BI15" s="14">
        <v>0</v>
      </c>
      <c r="BJ15" s="14">
        <v>0</v>
      </c>
      <c r="BK15" s="14">
        <v>0</v>
      </c>
      <c r="BL15" s="14">
        <v>0</v>
      </c>
      <c r="BM15" s="14">
        <v>0</v>
      </c>
      <c r="BN15" s="14">
        <v>0</v>
      </c>
      <c r="BO15" s="14"/>
      <c r="BP15" s="14">
        <v>0.11632469385170099</v>
      </c>
      <c r="BQ15" s="14">
        <v>0.151157937850739</v>
      </c>
      <c r="BR15" s="14">
        <v>0.23990362021155601</v>
      </c>
      <c r="BS15" s="14">
        <v>0.200353077613663</v>
      </c>
      <c r="BT15" s="14">
        <v>0.19341353617286</v>
      </c>
      <c r="BU15" s="14"/>
      <c r="BV15" s="14">
        <v>0.130772100625524</v>
      </c>
      <c r="BW15" s="14">
        <v>0.139301814246926</v>
      </c>
      <c r="BX15" s="14">
        <v>0.192063219413284</v>
      </c>
      <c r="BY15" s="14">
        <v>0.203359351637419</v>
      </c>
      <c r="BZ15" s="14">
        <v>0.22806794277495099</v>
      </c>
      <c r="CA15" s="14"/>
      <c r="CB15" s="14">
        <v>0.13686736760017501</v>
      </c>
      <c r="CC15" s="14">
        <v>0.18311148274168501</v>
      </c>
      <c r="CD15" s="14">
        <v>0.20043242723459601</v>
      </c>
      <c r="CE15" s="14">
        <v>0.15564133785845499</v>
      </c>
      <c r="CF15" s="14">
        <v>0.17813059755031099</v>
      </c>
      <c r="CG15" s="14"/>
      <c r="CH15" s="14">
        <v>0.16822311248990901</v>
      </c>
      <c r="CI15" s="14">
        <v>0.173075189958629</v>
      </c>
      <c r="CJ15" s="14"/>
      <c r="CK15" s="14">
        <v>0.124814591503371</v>
      </c>
      <c r="CL15" s="14">
        <v>0.18603665192839899</v>
      </c>
      <c r="CM15" s="14"/>
      <c r="CN15" s="14">
        <v>0.13981504787623</v>
      </c>
      <c r="CO15" s="14">
        <v>0.182779977006124</v>
      </c>
      <c r="CP15" s="14"/>
      <c r="CQ15" s="14">
        <v>0.17786681100791699</v>
      </c>
      <c r="CR15" s="14">
        <v>0.151285446672309</v>
      </c>
      <c r="CS15" s="14">
        <v>0.215091861229502</v>
      </c>
    </row>
    <row r="16" spans="2:97" x14ac:dyDescent="0.35">
      <c r="B16" t="s">
        <v>116</v>
      </c>
      <c r="C16" s="14">
        <v>7.3313885274625096E-2</v>
      </c>
      <c r="D16" s="14">
        <v>7.4672948713518497E-2</v>
      </c>
      <c r="E16" s="14">
        <v>7.1515004820776606E-2</v>
      </c>
      <c r="F16" s="14"/>
      <c r="G16" s="14">
        <v>0.15032346808890501</v>
      </c>
      <c r="H16" s="14">
        <v>7.9959667178079605E-2</v>
      </c>
      <c r="I16" s="14">
        <v>8.2223172472896303E-2</v>
      </c>
      <c r="J16" s="14">
        <v>7.5847683532791796E-2</v>
      </c>
      <c r="K16" s="14">
        <v>5.5997116133626998E-2</v>
      </c>
      <c r="L16" s="14">
        <v>1.91840090588151E-2</v>
      </c>
      <c r="M16" s="14"/>
      <c r="N16" s="14">
        <v>5.0734092040656001E-2</v>
      </c>
      <c r="O16" s="14">
        <v>6.5243714225854801E-2</v>
      </c>
      <c r="P16" s="14">
        <v>9.1894126833008793E-2</v>
      </c>
      <c r="Q16" s="14">
        <v>9.0648991908821294E-2</v>
      </c>
      <c r="R16" s="14"/>
      <c r="S16" s="14">
        <v>7.0625900676559702E-2</v>
      </c>
      <c r="T16" s="14">
        <v>8.5745563209278106E-2</v>
      </c>
      <c r="U16" s="14">
        <v>7.5852376687894796E-2</v>
      </c>
      <c r="V16" s="14">
        <v>7.0151681931616403E-2</v>
      </c>
      <c r="W16" s="14">
        <v>5.6094915741196599E-2</v>
      </c>
      <c r="X16" s="14">
        <v>0.112424392654932</v>
      </c>
      <c r="Y16" s="14">
        <v>7.7011264837071894E-2</v>
      </c>
      <c r="Z16" s="14">
        <v>6.2764966987156195E-2</v>
      </c>
      <c r="AA16" s="14">
        <v>6.8814820966797197E-2</v>
      </c>
      <c r="AB16" s="14">
        <v>4.3916910170834003E-2</v>
      </c>
      <c r="AC16" s="14">
        <v>5.7131094825413703E-2</v>
      </c>
      <c r="AD16" s="14">
        <v>9.3437126181829894E-2</v>
      </c>
      <c r="AE16" s="14"/>
      <c r="AF16" s="14">
        <v>4.3155305476810901E-2</v>
      </c>
      <c r="AG16" s="14">
        <v>4.9916323214807302E-2</v>
      </c>
      <c r="AH16" s="14">
        <v>7.5322494228310805E-2</v>
      </c>
      <c r="AI16" s="14">
        <v>6.9640291059311299E-2</v>
      </c>
      <c r="AJ16" s="14">
        <v>8.3859656416450906E-2</v>
      </c>
      <c r="AK16" s="14"/>
      <c r="AL16" s="14">
        <v>3.6683257656384603E-2</v>
      </c>
      <c r="AM16" s="14">
        <v>6.5383036976262701E-2</v>
      </c>
      <c r="AN16" s="14">
        <v>7.7785936007054801E-2</v>
      </c>
      <c r="AO16" s="14">
        <v>6.4952666196535003E-2</v>
      </c>
      <c r="AP16" s="14">
        <v>8.1142194265187997E-2</v>
      </c>
      <c r="AQ16" s="14">
        <v>7.4706140114529598E-2</v>
      </c>
      <c r="AR16" s="14"/>
      <c r="AS16" s="14">
        <v>7.0855420897995194E-2</v>
      </c>
      <c r="AT16" s="14">
        <v>8.5044908901273794E-2</v>
      </c>
      <c r="AU16" s="14">
        <v>6.97299883285247E-2</v>
      </c>
      <c r="AV16" s="14">
        <v>6.8413903745079802E-2</v>
      </c>
      <c r="AW16" s="14">
        <v>0.10433976591440899</v>
      </c>
      <c r="AX16" s="14"/>
      <c r="AY16" s="14">
        <v>8.9794594655968493E-2</v>
      </c>
      <c r="AZ16" s="14">
        <v>0</v>
      </c>
      <c r="BA16" s="14">
        <v>0</v>
      </c>
      <c r="BB16" s="14">
        <v>0</v>
      </c>
      <c r="BC16" s="14">
        <v>0</v>
      </c>
      <c r="BD16" s="14">
        <v>0</v>
      </c>
      <c r="BE16" s="14">
        <v>0</v>
      </c>
      <c r="BF16" s="14">
        <v>0</v>
      </c>
      <c r="BG16" s="14">
        <v>0</v>
      </c>
      <c r="BH16" s="14">
        <v>0</v>
      </c>
      <c r="BI16" s="14">
        <v>0</v>
      </c>
      <c r="BJ16" s="14">
        <v>0</v>
      </c>
      <c r="BK16" s="14">
        <v>0</v>
      </c>
      <c r="BL16" s="14">
        <v>0</v>
      </c>
      <c r="BM16" s="14">
        <v>0</v>
      </c>
      <c r="BN16" s="14">
        <v>0</v>
      </c>
      <c r="BO16" s="14"/>
      <c r="BP16" s="14">
        <v>4.1506991382472699E-2</v>
      </c>
      <c r="BQ16" s="14">
        <v>7.0081759070115601E-2</v>
      </c>
      <c r="BR16" s="14">
        <v>7.9054789678277101E-2</v>
      </c>
      <c r="BS16" s="14">
        <v>0.13180941208170699</v>
      </c>
      <c r="BT16" s="14">
        <v>6.0096433253077598E-2</v>
      </c>
      <c r="BU16" s="14"/>
      <c r="BV16" s="14">
        <v>8.7011558619012899E-2</v>
      </c>
      <c r="BW16" s="14">
        <v>5.4893802565583301E-2</v>
      </c>
      <c r="BX16" s="14">
        <v>8.6625335009119994E-2</v>
      </c>
      <c r="BY16" s="14">
        <v>8.6007404248201705E-2</v>
      </c>
      <c r="BZ16" s="14">
        <v>5.8098034386489403E-2</v>
      </c>
      <c r="CA16" s="14"/>
      <c r="CB16" s="14">
        <v>8.2113311767245498E-2</v>
      </c>
      <c r="CC16" s="14">
        <v>8.5613117608258599E-2</v>
      </c>
      <c r="CD16" s="14">
        <v>7.6673466692571898E-2</v>
      </c>
      <c r="CE16" s="14">
        <v>7.3966505554630399E-2</v>
      </c>
      <c r="CF16" s="14">
        <v>5.2137324618057097E-2</v>
      </c>
      <c r="CG16" s="14"/>
      <c r="CH16" s="14">
        <v>5.4297192839449698E-2</v>
      </c>
      <c r="CI16" s="14">
        <v>8.1245180961196595E-2</v>
      </c>
      <c r="CJ16" s="14"/>
      <c r="CK16" s="14">
        <v>5.9935187212453403E-2</v>
      </c>
      <c r="CL16" s="14">
        <v>7.7424553248064701E-2</v>
      </c>
      <c r="CM16" s="14"/>
      <c r="CN16" s="14">
        <v>4.5530208632673402E-2</v>
      </c>
      <c r="CO16" s="14">
        <v>8.30308527799693E-2</v>
      </c>
      <c r="CP16" s="14"/>
      <c r="CQ16" s="14">
        <v>6.7415609669791293E-2</v>
      </c>
      <c r="CR16" s="14">
        <v>8.6505185913115207E-2</v>
      </c>
      <c r="CS16" s="14">
        <v>6.8437429562032803E-2</v>
      </c>
    </row>
    <row r="17" spans="2:97" x14ac:dyDescent="0.35">
      <c r="B17" t="s">
        <v>117</v>
      </c>
      <c r="C17" s="14">
        <v>6.5983280472494604E-2</v>
      </c>
      <c r="D17" s="14">
        <v>7.8018365380702906E-2</v>
      </c>
      <c r="E17" s="14">
        <v>5.4513565268674201E-2</v>
      </c>
      <c r="F17" s="14"/>
      <c r="G17" s="14">
        <v>9.3966700816710602E-2</v>
      </c>
      <c r="H17" s="14">
        <v>9.0368248192017206E-2</v>
      </c>
      <c r="I17" s="14">
        <v>7.03232210765493E-2</v>
      </c>
      <c r="J17" s="14">
        <v>6.7182942515335006E-2</v>
      </c>
      <c r="K17" s="14">
        <v>5.1417919385985202E-2</v>
      </c>
      <c r="L17" s="14">
        <v>3.2815634335909699E-2</v>
      </c>
      <c r="M17" s="14"/>
      <c r="N17" s="14">
        <v>4.8064621642042601E-2</v>
      </c>
      <c r="O17" s="14">
        <v>5.9096558389771403E-2</v>
      </c>
      <c r="P17" s="14">
        <v>5.4809536043855897E-2</v>
      </c>
      <c r="Q17" s="14">
        <v>0.10312510957078801</v>
      </c>
      <c r="R17" s="14"/>
      <c r="S17" s="14">
        <v>7.3800734710059504E-2</v>
      </c>
      <c r="T17" s="14">
        <v>6.35111903293306E-2</v>
      </c>
      <c r="U17" s="14">
        <v>4.5953222980961002E-2</v>
      </c>
      <c r="V17" s="14">
        <v>4.4752906097026798E-2</v>
      </c>
      <c r="W17" s="14">
        <v>0.119641723340374</v>
      </c>
      <c r="X17" s="14">
        <v>5.7662171309696898E-2</v>
      </c>
      <c r="Y17" s="14">
        <v>4.8233972244115103E-2</v>
      </c>
      <c r="Z17" s="14">
        <v>9.9442629655813602E-2</v>
      </c>
      <c r="AA17" s="14">
        <v>7.4264253040964498E-2</v>
      </c>
      <c r="AB17" s="14">
        <v>6.03856512773642E-2</v>
      </c>
      <c r="AC17" s="14">
        <v>3.7229191143423303E-2</v>
      </c>
      <c r="AD17" s="14">
        <v>9.3677163068276198E-2</v>
      </c>
      <c r="AE17" s="14"/>
      <c r="AF17" s="14">
        <v>3.3147597211583703E-2</v>
      </c>
      <c r="AG17" s="14">
        <v>3.60079665908416E-2</v>
      </c>
      <c r="AH17" s="14">
        <v>6.3359076480897003E-2</v>
      </c>
      <c r="AI17" s="14">
        <v>2.5060811337116601E-2</v>
      </c>
      <c r="AJ17" s="14">
        <v>4.6045091229454098E-2</v>
      </c>
      <c r="AK17" s="14"/>
      <c r="AL17" s="14">
        <v>4.9284073288935498E-2</v>
      </c>
      <c r="AM17" s="14">
        <v>3.5688516547813201E-2</v>
      </c>
      <c r="AN17" s="14">
        <v>2.9010937135933001E-2</v>
      </c>
      <c r="AO17" s="14">
        <v>3.9372022790959499E-2</v>
      </c>
      <c r="AP17" s="14">
        <v>5.2310083269608502E-2</v>
      </c>
      <c r="AQ17" s="14">
        <v>5.4829375942425103E-2</v>
      </c>
      <c r="AR17" s="14"/>
      <c r="AS17" s="14">
        <v>7.7037554092838703E-2</v>
      </c>
      <c r="AT17" s="14">
        <v>6.4168307276112696E-2</v>
      </c>
      <c r="AU17" s="14">
        <v>6.0657626595438698E-2</v>
      </c>
      <c r="AV17" s="14">
        <v>4.86986762903854E-2</v>
      </c>
      <c r="AW17" s="14">
        <v>7.0286925810016998E-2</v>
      </c>
      <c r="AX17" s="14"/>
      <c r="AY17" s="14">
        <v>0.125978340306547</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c r="BP17" s="14">
        <v>5.1183347221515303E-2</v>
      </c>
      <c r="BQ17" s="14">
        <v>5.23312736220942E-2</v>
      </c>
      <c r="BR17" s="14">
        <v>4.8699753952188903E-2</v>
      </c>
      <c r="BS17" s="14">
        <v>7.9393831236238804E-2</v>
      </c>
      <c r="BT17" s="14">
        <v>0.102347256659041</v>
      </c>
      <c r="BU17" s="14"/>
      <c r="BV17" s="14">
        <v>8.9712477342468899E-2</v>
      </c>
      <c r="BW17" s="14">
        <v>4.7379462566821899E-2</v>
      </c>
      <c r="BX17" s="14">
        <v>5.9692063151259203E-2</v>
      </c>
      <c r="BY17" s="14">
        <v>9.6191963517565399E-2</v>
      </c>
      <c r="BZ17" s="14">
        <v>0.134771110814182</v>
      </c>
      <c r="CA17" s="14"/>
      <c r="CB17" s="14">
        <v>5.7982776404456697E-2</v>
      </c>
      <c r="CC17" s="14">
        <v>7.0743414435803703E-2</v>
      </c>
      <c r="CD17" s="14">
        <v>7.2526151869001201E-2</v>
      </c>
      <c r="CE17" s="14">
        <v>4.2877845457431299E-2</v>
      </c>
      <c r="CF17" s="14">
        <v>8.34005151406286E-2</v>
      </c>
      <c r="CG17" s="14"/>
      <c r="CH17" s="14">
        <v>4.3712109912109602E-2</v>
      </c>
      <c r="CI17" s="14">
        <v>7.5271921996388005E-2</v>
      </c>
      <c r="CJ17" s="14"/>
      <c r="CK17" s="14">
        <v>5.5919049537931802E-2</v>
      </c>
      <c r="CL17" s="14">
        <v>6.9075562814749095E-2</v>
      </c>
      <c r="CM17" s="14"/>
      <c r="CN17" s="14">
        <v>5.0466258364658401E-2</v>
      </c>
      <c r="CO17" s="14">
        <v>7.1410150412878404E-2</v>
      </c>
      <c r="CP17" s="14"/>
      <c r="CQ17" s="14">
        <v>6.6809986352566603E-2</v>
      </c>
      <c r="CR17" s="14">
        <v>6.64303309914583E-2</v>
      </c>
      <c r="CS17" s="14">
        <v>5.30358757665194E-2</v>
      </c>
    </row>
    <row r="18" spans="2:97" x14ac:dyDescent="0.35">
      <c r="B18" t="s">
        <v>118</v>
      </c>
      <c r="C18" s="14">
        <v>1.9505251663339E-2</v>
      </c>
      <c r="D18" s="14">
        <v>1.5900877316981601E-2</v>
      </c>
      <c r="E18" s="14">
        <v>2.3094391569909899E-2</v>
      </c>
      <c r="F18" s="14"/>
      <c r="G18" s="14">
        <v>2.53199703428077E-2</v>
      </c>
      <c r="H18" s="14">
        <v>1.9420094709434298E-2</v>
      </c>
      <c r="I18" s="14">
        <v>2.7850383743416401E-2</v>
      </c>
      <c r="J18" s="14">
        <v>1.9365449799809299E-2</v>
      </c>
      <c r="K18" s="14">
        <v>2.05724718671986E-2</v>
      </c>
      <c r="L18" s="14">
        <v>8.3393524437833395E-3</v>
      </c>
      <c r="M18" s="14"/>
      <c r="N18" s="14">
        <v>8.8642352763312303E-3</v>
      </c>
      <c r="O18" s="14">
        <v>1.45063883437697E-2</v>
      </c>
      <c r="P18" s="14">
        <v>2.55634955711272E-2</v>
      </c>
      <c r="Q18" s="14">
        <v>3.11106478862304E-2</v>
      </c>
      <c r="R18" s="14"/>
      <c r="S18" s="14">
        <v>1.8308382318446999E-2</v>
      </c>
      <c r="T18" s="14">
        <v>2.8949809276249301E-2</v>
      </c>
      <c r="U18" s="14">
        <v>2.06460523379021E-2</v>
      </c>
      <c r="V18" s="14">
        <v>1.9447803722745498E-2</v>
      </c>
      <c r="W18" s="14">
        <v>1.8472426343229102E-2</v>
      </c>
      <c r="X18" s="14">
        <v>6.8269781522147096E-3</v>
      </c>
      <c r="Y18" s="14">
        <v>3.9060764483439502E-2</v>
      </c>
      <c r="Z18" s="14">
        <v>7.1980076840555598E-3</v>
      </c>
      <c r="AA18" s="14">
        <v>1.9906493144948099E-2</v>
      </c>
      <c r="AB18" s="14">
        <v>1.1149721888713E-2</v>
      </c>
      <c r="AC18" s="14">
        <v>2.52917731607331E-2</v>
      </c>
      <c r="AD18" s="14">
        <v>0</v>
      </c>
      <c r="AE18" s="14"/>
      <c r="AF18" s="14">
        <v>1.26263612458903E-2</v>
      </c>
      <c r="AG18" s="14">
        <v>5.0485743456879202E-3</v>
      </c>
      <c r="AH18" s="14">
        <v>4.3447041500122401E-3</v>
      </c>
      <c r="AI18" s="14">
        <v>2.0724427898488801E-2</v>
      </c>
      <c r="AJ18" s="14">
        <v>1.24952384582535E-2</v>
      </c>
      <c r="AK18" s="14"/>
      <c r="AL18" s="14">
        <v>1.08573143842379E-2</v>
      </c>
      <c r="AM18" s="14">
        <v>1.2205283729138599E-2</v>
      </c>
      <c r="AN18" s="14">
        <v>3.8219619216447601E-3</v>
      </c>
      <c r="AO18" s="14">
        <v>1.38692805768498E-2</v>
      </c>
      <c r="AP18" s="14">
        <v>8.5268622506213497E-3</v>
      </c>
      <c r="AQ18" s="14">
        <v>5.7961062949334001E-2</v>
      </c>
      <c r="AR18" s="14"/>
      <c r="AS18" s="14">
        <v>2.6209107565159501E-2</v>
      </c>
      <c r="AT18" s="14">
        <v>2.25656080817274E-2</v>
      </c>
      <c r="AU18" s="14">
        <v>9.0747468451976201E-3</v>
      </c>
      <c r="AV18" s="14">
        <v>1.3299955453999E-2</v>
      </c>
      <c r="AW18" s="14">
        <v>0</v>
      </c>
      <c r="AX18" s="14"/>
      <c r="AY18" s="14">
        <v>0.14453878816132701</v>
      </c>
      <c r="AZ18" s="14">
        <v>0</v>
      </c>
      <c r="BA18" s="14">
        <v>0</v>
      </c>
      <c r="BB18" s="14">
        <v>0</v>
      </c>
      <c r="BC18" s="14">
        <v>0</v>
      </c>
      <c r="BD18" s="14">
        <v>0</v>
      </c>
      <c r="BE18" s="14">
        <v>0</v>
      </c>
      <c r="BF18" s="14">
        <v>0</v>
      </c>
      <c r="BG18" s="14">
        <v>0</v>
      </c>
      <c r="BH18" s="14">
        <v>0</v>
      </c>
      <c r="BI18" s="14">
        <v>0</v>
      </c>
      <c r="BJ18" s="14">
        <v>0</v>
      </c>
      <c r="BK18" s="14">
        <v>0</v>
      </c>
      <c r="BL18" s="14">
        <v>0</v>
      </c>
      <c r="BM18" s="14">
        <v>0</v>
      </c>
      <c r="BN18" s="14">
        <v>0</v>
      </c>
      <c r="BO18" s="14"/>
      <c r="BP18" s="14">
        <v>1.17711560455114E-2</v>
      </c>
      <c r="BQ18" s="14">
        <v>7.4017514792978903E-3</v>
      </c>
      <c r="BR18" s="14">
        <v>2.7372081973561301E-2</v>
      </c>
      <c r="BS18" s="14">
        <v>9.4115940613873801E-3</v>
      </c>
      <c r="BT18" s="14">
        <v>3.5527410175733402E-2</v>
      </c>
      <c r="BU18" s="14"/>
      <c r="BV18" s="14">
        <v>1.9569510781192401E-2</v>
      </c>
      <c r="BW18" s="14">
        <v>1.7490680289816998E-2</v>
      </c>
      <c r="BX18" s="14">
        <v>1.8455119681613501E-2</v>
      </c>
      <c r="BY18" s="14">
        <v>2.4469913773458501E-2</v>
      </c>
      <c r="BZ18" s="14">
        <v>2.7535152136156701E-2</v>
      </c>
      <c r="CA18" s="14"/>
      <c r="CB18" s="14">
        <v>1.99378705972105E-2</v>
      </c>
      <c r="CC18" s="14">
        <v>2.9003870674049199E-2</v>
      </c>
      <c r="CD18" s="14">
        <v>2.4630741843291799E-2</v>
      </c>
      <c r="CE18" s="14">
        <v>1.43012410849272E-2</v>
      </c>
      <c r="CF18" s="14">
        <v>1.16405028285009E-2</v>
      </c>
      <c r="CG18" s="14"/>
      <c r="CH18" s="14">
        <v>1.20420337913974E-2</v>
      </c>
      <c r="CI18" s="14">
        <v>2.26179374217827E-2</v>
      </c>
      <c r="CJ18" s="14"/>
      <c r="CK18" s="14">
        <v>1.15487220923774E-2</v>
      </c>
      <c r="CL18" s="14">
        <v>2.19499328374777E-2</v>
      </c>
      <c r="CM18" s="14"/>
      <c r="CN18" s="14">
        <v>1.1255018648174599E-2</v>
      </c>
      <c r="CO18" s="14">
        <v>2.2390659780953798E-2</v>
      </c>
      <c r="CP18" s="14"/>
      <c r="CQ18" s="14">
        <v>1.6684743591258398E-2</v>
      </c>
      <c r="CR18" s="14">
        <v>2.5535913341396599E-2</v>
      </c>
      <c r="CS18" s="14">
        <v>1.8819753091906199E-2</v>
      </c>
    </row>
    <row r="19" spans="2:97" x14ac:dyDescent="0.35">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row>
    <row r="20" spans="2:97" x14ac:dyDescent="0.35">
      <c r="B20" s="6" t="s">
        <v>124</v>
      </c>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row>
    <row r="21" spans="2:97" x14ac:dyDescent="0.35">
      <c r="B21" s="21" t="s">
        <v>122</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row>
    <row r="22" spans="2:97" x14ac:dyDescent="0.35">
      <c r="B22" t="s">
        <v>113</v>
      </c>
      <c r="C22" s="14">
        <v>0.14574612707312701</v>
      </c>
      <c r="D22" s="14">
        <v>0.145177812991518</v>
      </c>
      <c r="E22" s="14">
        <v>0.14620542079401999</v>
      </c>
      <c r="F22" s="14"/>
      <c r="G22" s="14">
        <v>0.10623795447194299</v>
      </c>
      <c r="H22" s="14">
        <v>0.16597082380810399</v>
      </c>
      <c r="I22" s="14">
        <v>0.12442007322896501</v>
      </c>
      <c r="J22" s="14">
        <v>0.147562708378143</v>
      </c>
      <c r="K22" s="14">
        <v>0.187423847469077</v>
      </c>
      <c r="L22" s="14">
        <v>0.143335947982247</v>
      </c>
      <c r="M22" s="14"/>
      <c r="N22" s="14">
        <v>0.11537688028198601</v>
      </c>
      <c r="O22" s="14">
        <v>0.123417847298569</v>
      </c>
      <c r="P22" s="14">
        <v>0.175697342288124</v>
      </c>
      <c r="Q22" s="14">
        <v>0.17490657173431501</v>
      </c>
      <c r="R22" s="14"/>
      <c r="S22" s="14">
        <v>0.11455410054286699</v>
      </c>
      <c r="T22" s="14">
        <v>0.14758203625778801</v>
      </c>
      <c r="U22" s="14">
        <v>0.14334204244916701</v>
      </c>
      <c r="V22" s="14">
        <v>0.128317356486739</v>
      </c>
      <c r="W22" s="14">
        <v>0.12760212604618901</v>
      </c>
      <c r="X22" s="14">
        <v>0.1536433129509</v>
      </c>
      <c r="Y22" s="14">
        <v>0.15586813589038501</v>
      </c>
      <c r="Z22" s="14">
        <v>0.14639004313940801</v>
      </c>
      <c r="AA22" s="14">
        <v>0.19264005166081699</v>
      </c>
      <c r="AB22" s="14">
        <v>0.13071973434759401</v>
      </c>
      <c r="AC22" s="14">
        <v>0.163755776660683</v>
      </c>
      <c r="AD22" s="14">
        <v>0.17597637681276901</v>
      </c>
      <c r="AE22" s="14"/>
      <c r="AF22" s="14">
        <v>0.12836673816517</v>
      </c>
      <c r="AG22" s="14">
        <v>9.9769934939580099E-2</v>
      </c>
      <c r="AH22" s="14">
        <v>8.3366202341067994E-2</v>
      </c>
      <c r="AI22" s="14">
        <v>0.244858638915633</v>
      </c>
      <c r="AJ22" s="14">
        <v>0.155174538379421</v>
      </c>
      <c r="AK22" s="14"/>
      <c r="AL22" s="14">
        <v>6.7570299732737704E-2</v>
      </c>
      <c r="AM22" s="14">
        <v>9.7758680768988998E-2</v>
      </c>
      <c r="AN22" s="14">
        <v>0.10500325989986201</v>
      </c>
      <c r="AO22" s="14">
        <v>0.23545593056213701</v>
      </c>
      <c r="AP22" s="14">
        <v>0.118296670524406</v>
      </c>
      <c r="AQ22" s="14">
        <v>0.102719124054205</v>
      </c>
      <c r="AR22" s="14"/>
      <c r="AS22" s="14">
        <v>0.19384714521589999</v>
      </c>
      <c r="AT22" s="14">
        <v>0.14524234593408</v>
      </c>
      <c r="AU22" s="14">
        <v>0.115466450983765</v>
      </c>
      <c r="AV22" s="14">
        <v>7.7056258744003903E-2</v>
      </c>
      <c r="AW22" s="14">
        <v>0.23361525810303799</v>
      </c>
      <c r="AX22" s="14"/>
      <c r="AY22" s="14">
        <v>0.28677178280509402</v>
      </c>
      <c r="AZ22" s="14">
        <v>0</v>
      </c>
      <c r="BA22" s="14">
        <v>0</v>
      </c>
      <c r="BB22" s="14">
        <v>0</v>
      </c>
      <c r="BC22" s="14">
        <v>0</v>
      </c>
      <c r="BD22" s="14">
        <v>0</v>
      </c>
      <c r="BE22" s="14">
        <v>0</v>
      </c>
      <c r="BF22" s="14">
        <v>0</v>
      </c>
      <c r="BG22" s="14">
        <v>0</v>
      </c>
      <c r="BH22" s="14">
        <v>0</v>
      </c>
      <c r="BI22" s="14">
        <v>0</v>
      </c>
      <c r="BJ22" s="14">
        <v>0</v>
      </c>
      <c r="BK22" s="14">
        <v>0</v>
      </c>
      <c r="BL22" s="14">
        <v>0</v>
      </c>
      <c r="BM22" s="14">
        <v>0</v>
      </c>
      <c r="BN22" s="14">
        <v>0</v>
      </c>
      <c r="BO22" s="14"/>
      <c r="BP22" s="14">
        <v>0.135738922528721</v>
      </c>
      <c r="BQ22" s="14">
        <v>0.117916774635219</v>
      </c>
      <c r="BR22" s="14">
        <v>0.13286195962550701</v>
      </c>
      <c r="BS22" s="14">
        <v>0.13604579204440101</v>
      </c>
      <c r="BT22" s="14">
        <v>0.224598255513214</v>
      </c>
      <c r="BU22" s="14"/>
      <c r="BV22" s="14">
        <v>0.18036937342079101</v>
      </c>
      <c r="BW22" s="14">
        <v>0.123278979414445</v>
      </c>
      <c r="BX22" s="14">
        <v>0.13146722594586899</v>
      </c>
      <c r="BY22" s="14">
        <v>0.17834199450213201</v>
      </c>
      <c r="BZ22" s="14">
        <v>0.28801834827697897</v>
      </c>
      <c r="CA22" s="14"/>
      <c r="CB22" s="14">
        <v>0.10138498336691</v>
      </c>
      <c r="CC22" s="14">
        <v>0.11478949561020001</v>
      </c>
      <c r="CD22" s="14">
        <v>8.6191926182852402E-2</v>
      </c>
      <c r="CE22" s="14">
        <v>0.16232085138053801</v>
      </c>
      <c r="CF22" s="14">
        <v>0.24110212976061199</v>
      </c>
      <c r="CG22" s="14"/>
      <c r="CH22" s="14">
        <v>0.210885851464576</v>
      </c>
      <c r="CI22" s="14">
        <v>0.118578289298419</v>
      </c>
      <c r="CJ22" s="14"/>
      <c r="CK22" s="14">
        <v>0.115443956934441</v>
      </c>
      <c r="CL22" s="14">
        <v>0.15505661152654401</v>
      </c>
      <c r="CM22" s="14"/>
      <c r="CN22" s="14">
        <v>6.7037132693659504E-2</v>
      </c>
      <c r="CO22" s="14">
        <v>0.17327354004369</v>
      </c>
      <c r="CP22" s="14"/>
      <c r="CQ22" s="14">
        <v>0.16664756308517101</v>
      </c>
      <c r="CR22" s="14">
        <v>0.107834546440468</v>
      </c>
      <c r="CS22" s="14">
        <v>0.1105809869043</v>
      </c>
    </row>
    <row r="23" spans="2:97" x14ac:dyDescent="0.35">
      <c r="B23" t="s">
        <v>114</v>
      </c>
      <c r="C23" s="14">
        <v>0.211366127387042</v>
      </c>
      <c r="D23" s="14">
        <v>0.22252719316408201</v>
      </c>
      <c r="E23" s="14">
        <v>0.19927632978649601</v>
      </c>
      <c r="F23" s="14"/>
      <c r="G23" s="14">
        <v>0.20234474838935201</v>
      </c>
      <c r="H23" s="14">
        <v>0.20677925248307499</v>
      </c>
      <c r="I23" s="14">
        <v>0.20056008178949999</v>
      </c>
      <c r="J23" s="14">
        <v>0.236798801954754</v>
      </c>
      <c r="K23" s="14">
        <v>0.20053980833535001</v>
      </c>
      <c r="L23" s="14">
        <v>0.216501047595168</v>
      </c>
      <c r="M23" s="14"/>
      <c r="N23" s="14">
        <v>0.19580906635574799</v>
      </c>
      <c r="O23" s="14">
        <v>0.21909904652826201</v>
      </c>
      <c r="P23" s="14">
        <v>0.23716240389635901</v>
      </c>
      <c r="Q23" s="14">
        <v>0.19849274750727</v>
      </c>
      <c r="R23" s="14"/>
      <c r="S23" s="14">
        <v>0.24041980395064499</v>
      </c>
      <c r="T23" s="14">
        <v>0.18001125061838</v>
      </c>
      <c r="U23" s="14">
        <v>0.23881336730341701</v>
      </c>
      <c r="V23" s="14">
        <v>0.234241470133049</v>
      </c>
      <c r="W23" s="14">
        <v>0.226693027001482</v>
      </c>
      <c r="X23" s="14">
        <v>0.20509652322365099</v>
      </c>
      <c r="Y23" s="14">
        <v>0.20292398291561001</v>
      </c>
      <c r="Z23" s="14">
        <v>0.20265694664948</v>
      </c>
      <c r="AA23" s="14">
        <v>0.19388080965613899</v>
      </c>
      <c r="AB23" s="14">
        <v>0.18650125988281899</v>
      </c>
      <c r="AC23" s="14">
        <v>0.18132885864783799</v>
      </c>
      <c r="AD23" s="14">
        <v>0.27523382772729998</v>
      </c>
      <c r="AE23" s="14"/>
      <c r="AF23" s="14">
        <v>0.210266176644196</v>
      </c>
      <c r="AG23" s="14">
        <v>0.186825242293055</v>
      </c>
      <c r="AH23" s="14">
        <v>0.20195228841776899</v>
      </c>
      <c r="AI23" s="14">
        <v>0.27476835134158201</v>
      </c>
      <c r="AJ23" s="14">
        <v>0.205987749344621</v>
      </c>
      <c r="AK23" s="14"/>
      <c r="AL23" s="14">
        <v>0.18820455368261799</v>
      </c>
      <c r="AM23" s="14">
        <v>0.18695549129515601</v>
      </c>
      <c r="AN23" s="14">
        <v>0.22405844138223099</v>
      </c>
      <c r="AO23" s="14">
        <v>0.24947280058047</v>
      </c>
      <c r="AP23" s="14">
        <v>0.18983298173368399</v>
      </c>
      <c r="AQ23" s="14">
        <v>0.18810087267460299</v>
      </c>
      <c r="AR23" s="14"/>
      <c r="AS23" s="14">
        <v>0.23310822435126999</v>
      </c>
      <c r="AT23" s="14">
        <v>0.20179782683969699</v>
      </c>
      <c r="AU23" s="14">
        <v>0.19151465299464701</v>
      </c>
      <c r="AV23" s="14">
        <v>0.21444418745306701</v>
      </c>
      <c r="AW23" s="14">
        <v>0.137477633892929</v>
      </c>
      <c r="AX23" s="14"/>
      <c r="AY23" s="14">
        <v>0.120036624825856</v>
      </c>
      <c r="AZ23" s="14">
        <v>0</v>
      </c>
      <c r="BA23" s="14">
        <v>0</v>
      </c>
      <c r="BB23" s="14">
        <v>0</v>
      </c>
      <c r="BC23" s="14">
        <v>0</v>
      </c>
      <c r="BD23" s="14">
        <v>0</v>
      </c>
      <c r="BE23" s="14">
        <v>0</v>
      </c>
      <c r="BF23" s="14">
        <v>0</v>
      </c>
      <c r="BG23" s="14">
        <v>0</v>
      </c>
      <c r="BH23" s="14">
        <v>0</v>
      </c>
      <c r="BI23" s="14">
        <v>0</v>
      </c>
      <c r="BJ23" s="14">
        <v>0</v>
      </c>
      <c r="BK23" s="14">
        <v>0</v>
      </c>
      <c r="BL23" s="14">
        <v>0</v>
      </c>
      <c r="BM23" s="14">
        <v>0</v>
      </c>
      <c r="BN23" s="14">
        <v>0</v>
      </c>
      <c r="BO23" s="14"/>
      <c r="BP23" s="14">
        <v>0.19192936217350401</v>
      </c>
      <c r="BQ23" s="14">
        <v>0.24961980555045599</v>
      </c>
      <c r="BR23" s="14">
        <v>0.21404489653270001</v>
      </c>
      <c r="BS23" s="14">
        <v>0.20915169199428199</v>
      </c>
      <c r="BT23" s="14">
        <v>0.18232245035766101</v>
      </c>
      <c r="BU23" s="14"/>
      <c r="BV23" s="14">
        <v>0.22445172342229899</v>
      </c>
      <c r="BW23" s="14">
        <v>0.21510722080943301</v>
      </c>
      <c r="BX23" s="14">
        <v>0.214556442360432</v>
      </c>
      <c r="BY23" s="14">
        <v>0.21177624836415501</v>
      </c>
      <c r="BZ23" s="14">
        <v>0.133702740178434</v>
      </c>
      <c r="CA23" s="14"/>
      <c r="CB23" s="14">
        <v>0.225172015838149</v>
      </c>
      <c r="CC23" s="14">
        <v>0.18506794471812699</v>
      </c>
      <c r="CD23" s="14">
        <v>0.218070907504192</v>
      </c>
      <c r="CE23" s="14">
        <v>0.21854117820623301</v>
      </c>
      <c r="CF23" s="14">
        <v>0.21047032707403601</v>
      </c>
      <c r="CG23" s="14"/>
      <c r="CH23" s="14">
        <v>0.26309127879039601</v>
      </c>
      <c r="CI23" s="14">
        <v>0.189793108229734</v>
      </c>
      <c r="CJ23" s="14"/>
      <c r="CK23" s="14">
        <v>0.214849504770904</v>
      </c>
      <c r="CL23" s="14">
        <v>0.21029584328430601</v>
      </c>
      <c r="CM23" s="14"/>
      <c r="CN23" s="14">
        <v>0.176866130245383</v>
      </c>
      <c r="CO23" s="14">
        <v>0.223432037722818</v>
      </c>
      <c r="CP23" s="14"/>
      <c r="CQ23" s="14">
        <v>0.215084832647748</v>
      </c>
      <c r="CR23" s="14">
        <v>0.20196664900717401</v>
      </c>
      <c r="CS23" s="14">
        <v>0.220868604492169</v>
      </c>
    </row>
    <row r="24" spans="2:97" x14ac:dyDescent="0.35">
      <c r="B24" t="s">
        <v>115</v>
      </c>
      <c r="C24" s="14">
        <v>0.21260701820011099</v>
      </c>
      <c r="D24" s="14">
        <v>0.199420305444865</v>
      </c>
      <c r="E24" s="14">
        <v>0.22571982278462099</v>
      </c>
      <c r="F24" s="14"/>
      <c r="G24" s="14">
        <v>0.21324126792492801</v>
      </c>
      <c r="H24" s="14">
        <v>0.214857586750093</v>
      </c>
      <c r="I24" s="14">
        <v>0.24534185925746799</v>
      </c>
      <c r="J24" s="14">
        <v>0.21230480901785101</v>
      </c>
      <c r="K24" s="14">
        <v>0.183438285065712</v>
      </c>
      <c r="L24" s="14">
        <v>0.20355493144680101</v>
      </c>
      <c r="M24" s="14"/>
      <c r="N24" s="14">
        <v>0.20690338825054999</v>
      </c>
      <c r="O24" s="14">
        <v>0.185971251299416</v>
      </c>
      <c r="P24" s="14">
        <v>0.192173895147037</v>
      </c>
      <c r="Q24" s="14">
        <v>0.26446471468419902</v>
      </c>
      <c r="R24" s="14"/>
      <c r="S24" s="14">
        <v>0.231590260136363</v>
      </c>
      <c r="T24" s="14">
        <v>0.17725659859007001</v>
      </c>
      <c r="U24" s="14">
        <v>0.21743849804457899</v>
      </c>
      <c r="V24" s="14">
        <v>0.234829777866008</v>
      </c>
      <c r="W24" s="14">
        <v>0.23884421063993999</v>
      </c>
      <c r="X24" s="14">
        <v>0.20602356861121199</v>
      </c>
      <c r="Y24" s="14">
        <v>0.219090514199377</v>
      </c>
      <c r="Z24" s="14">
        <v>0.22280882767444499</v>
      </c>
      <c r="AA24" s="14">
        <v>0.17523576833903501</v>
      </c>
      <c r="AB24" s="14">
        <v>0.251457659110562</v>
      </c>
      <c r="AC24" s="14">
        <v>0.173806502531477</v>
      </c>
      <c r="AD24" s="14">
        <v>0.21029800173869401</v>
      </c>
      <c r="AE24" s="14"/>
      <c r="AF24" s="14">
        <v>0.219673789172665</v>
      </c>
      <c r="AG24" s="14">
        <v>0.20430162833524501</v>
      </c>
      <c r="AH24" s="14">
        <v>0.26474785920543698</v>
      </c>
      <c r="AI24" s="14">
        <v>0.199458815894658</v>
      </c>
      <c r="AJ24" s="14">
        <v>0.18150759074176601</v>
      </c>
      <c r="AK24" s="14"/>
      <c r="AL24" s="14">
        <v>0.18523903802942801</v>
      </c>
      <c r="AM24" s="14">
        <v>0.23674936467837099</v>
      </c>
      <c r="AN24" s="14">
        <v>0.23824380907117201</v>
      </c>
      <c r="AO24" s="14">
        <v>0.20621988843632399</v>
      </c>
      <c r="AP24" s="14">
        <v>0.19423374449192299</v>
      </c>
      <c r="AQ24" s="14">
        <v>0.23048365100823501</v>
      </c>
      <c r="AR24" s="14"/>
      <c r="AS24" s="14">
        <v>0.234276346007599</v>
      </c>
      <c r="AT24" s="14">
        <v>0.21218014294347401</v>
      </c>
      <c r="AU24" s="14">
        <v>0.20330897038655599</v>
      </c>
      <c r="AV24" s="14">
        <v>0.19156694489016901</v>
      </c>
      <c r="AW24" s="14">
        <v>0.19924165680867501</v>
      </c>
      <c r="AX24" s="14"/>
      <c r="AY24" s="14">
        <v>0.21220542128126901</v>
      </c>
      <c r="AZ24" s="14">
        <v>0</v>
      </c>
      <c r="BA24" s="14">
        <v>0</v>
      </c>
      <c r="BB24" s="14">
        <v>0</v>
      </c>
      <c r="BC24" s="14">
        <v>0</v>
      </c>
      <c r="BD24" s="14">
        <v>0</v>
      </c>
      <c r="BE24" s="14">
        <v>0</v>
      </c>
      <c r="BF24" s="14">
        <v>0</v>
      </c>
      <c r="BG24" s="14">
        <v>0</v>
      </c>
      <c r="BH24" s="14">
        <v>0</v>
      </c>
      <c r="BI24" s="14">
        <v>0</v>
      </c>
      <c r="BJ24" s="14">
        <v>0</v>
      </c>
      <c r="BK24" s="14">
        <v>0</v>
      </c>
      <c r="BL24" s="14">
        <v>0</v>
      </c>
      <c r="BM24" s="14">
        <v>0</v>
      </c>
      <c r="BN24" s="14">
        <v>0</v>
      </c>
      <c r="BO24" s="14"/>
      <c r="BP24" s="14">
        <v>0.186862080227153</v>
      </c>
      <c r="BQ24" s="14">
        <v>0.20409529292417</v>
      </c>
      <c r="BR24" s="14">
        <v>0.28504334373468398</v>
      </c>
      <c r="BS24" s="14">
        <v>0.220746164870154</v>
      </c>
      <c r="BT24" s="14">
        <v>0.19401816149228401</v>
      </c>
      <c r="BU24" s="14"/>
      <c r="BV24" s="14">
        <v>0.144201006309153</v>
      </c>
      <c r="BW24" s="14">
        <v>0.212780585915162</v>
      </c>
      <c r="BX24" s="14">
        <v>0.232648314079623</v>
      </c>
      <c r="BY24" s="14">
        <v>0.21211497187421699</v>
      </c>
      <c r="BZ24" s="14">
        <v>0.14826221200668099</v>
      </c>
      <c r="CA24" s="14"/>
      <c r="CB24" s="14">
        <v>0.207522175021884</v>
      </c>
      <c r="CC24" s="14">
        <v>0.24768519150337701</v>
      </c>
      <c r="CD24" s="14">
        <v>0.23320576830227399</v>
      </c>
      <c r="CE24" s="14">
        <v>0.21587116516079899</v>
      </c>
      <c r="CF24" s="14">
        <v>0.16617984897749499</v>
      </c>
      <c r="CG24" s="14"/>
      <c r="CH24" s="14">
        <v>0.202399253258673</v>
      </c>
      <c r="CI24" s="14">
        <v>0.21686437274930701</v>
      </c>
      <c r="CJ24" s="14"/>
      <c r="CK24" s="14">
        <v>0.18931758936741899</v>
      </c>
      <c r="CL24" s="14">
        <v>0.21976280486764399</v>
      </c>
      <c r="CM24" s="14"/>
      <c r="CN24" s="14">
        <v>0.19595776138656901</v>
      </c>
      <c r="CO24" s="14">
        <v>0.218429872012087</v>
      </c>
      <c r="CP24" s="14"/>
      <c r="CQ24" s="14">
        <v>0.20401270811463201</v>
      </c>
      <c r="CR24" s="14">
        <v>0.23359915576376999</v>
      </c>
      <c r="CS24" s="14">
        <v>0.19498584671949301</v>
      </c>
    </row>
    <row r="25" spans="2:97" x14ac:dyDescent="0.35">
      <c r="B25" t="s">
        <v>116</v>
      </c>
      <c r="C25" s="14">
        <v>0.188867890981499</v>
      </c>
      <c r="D25" s="14">
        <v>0.190333459190107</v>
      </c>
      <c r="E25" s="14">
        <v>0.18753791244807999</v>
      </c>
      <c r="F25" s="14"/>
      <c r="G25" s="14">
        <v>0.20185003033702301</v>
      </c>
      <c r="H25" s="14">
        <v>0.18514967798961601</v>
      </c>
      <c r="I25" s="14">
        <v>0.217366899388793</v>
      </c>
      <c r="J25" s="14">
        <v>0.177209388636207</v>
      </c>
      <c r="K25" s="14">
        <v>0.19370437261437501</v>
      </c>
      <c r="L25" s="14">
        <v>0.16635479034763501</v>
      </c>
      <c r="M25" s="14"/>
      <c r="N25" s="14">
        <v>0.20759596028999</v>
      </c>
      <c r="O25" s="14">
        <v>0.19148708519340599</v>
      </c>
      <c r="P25" s="14">
        <v>0.193024060651344</v>
      </c>
      <c r="Q25" s="14">
        <v>0.16189608990707899</v>
      </c>
      <c r="R25" s="14"/>
      <c r="S25" s="14">
        <v>0.17317360582043301</v>
      </c>
      <c r="T25" s="14">
        <v>0.20243183334987</v>
      </c>
      <c r="U25" s="14">
        <v>0.132062213848822</v>
      </c>
      <c r="V25" s="14">
        <v>0.18815604868102301</v>
      </c>
      <c r="W25" s="14">
        <v>0.17173687435979301</v>
      </c>
      <c r="X25" s="14">
        <v>0.22382170339445001</v>
      </c>
      <c r="Y25" s="14">
        <v>0.18832592383527899</v>
      </c>
      <c r="Z25" s="14">
        <v>0.182026110258001</v>
      </c>
      <c r="AA25" s="14">
        <v>0.20915189316669899</v>
      </c>
      <c r="AB25" s="14">
        <v>0.20405843664749601</v>
      </c>
      <c r="AC25" s="14">
        <v>0.21856500131766399</v>
      </c>
      <c r="AD25" s="14">
        <v>0.13368055422515099</v>
      </c>
      <c r="AE25" s="14"/>
      <c r="AF25" s="14">
        <v>0.20206133316467201</v>
      </c>
      <c r="AG25" s="14">
        <v>0.233983519587626</v>
      </c>
      <c r="AH25" s="14">
        <v>0.16446353773958899</v>
      </c>
      <c r="AI25" s="14">
        <v>0.10964730666179</v>
      </c>
      <c r="AJ25" s="14">
        <v>0.213618682693585</v>
      </c>
      <c r="AK25" s="14"/>
      <c r="AL25" s="14">
        <v>0.236708396774748</v>
      </c>
      <c r="AM25" s="14">
        <v>0.220368230069272</v>
      </c>
      <c r="AN25" s="14">
        <v>0.18571852277841699</v>
      </c>
      <c r="AO25" s="14">
        <v>0.14918309045533801</v>
      </c>
      <c r="AP25" s="14">
        <v>0.232331099964139</v>
      </c>
      <c r="AQ25" s="14">
        <v>0.188560828857885</v>
      </c>
      <c r="AR25" s="14"/>
      <c r="AS25" s="14">
        <v>0.14704583349818201</v>
      </c>
      <c r="AT25" s="14">
        <v>0.21700277440547</v>
      </c>
      <c r="AU25" s="14">
        <v>0.192155421853511</v>
      </c>
      <c r="AV25" s="14">
        <v>0.23928275321926201</v>
      </c>
      <c r="AW25" s="14">
        <v>0.21439233476445099</v>
      </c>
      <c r="AX25" s="14"/>
      <c r="AY25" s="14">
        <v>0.176596393485387</v>
      </c>
      <c r="AZ25" s="14">
        <v>0</v>
      </c>
      <c r="BA25" s="14">
        <v>0</v>
      </c>
      <c r="BB25" s="14">
        <v>0</v>
      </c>
      <c r="BC25" s="14">
        <v>0</v>
      </c>
      <c r="BD25" s="14">
        <v>0</v>
      </c>
      <c r="BE25" s="14">
        <v>0</v>
      </c>
      <c r="BF25" s="14">
        <v>0</v>
      </c>
      <c r="BG25" s="14">
        <v>0</v>
      </c>
      <c r="BH25" s="14">
        <v>0</v>
      </c>
      <c r="BI25" s="14">
        <v>0</v>
      </c>
      <c r="BJ25" s="14">
        <v>0</v>
      </c>
      <c r="BK25" s="14">
        <v>0</v>
      </c>
      <c r="BL25" s="14">
        <v>0</v>
      </c>
      <c r="BM25" s="14">
        <v>0</v>
      </c>
      <c r="BN25" s="14">
        <v>0</v>
      </c>
      <c r="BO25" s="14"/>
      <c r="BP25" s="14">
        <v>0.18671650440545901</v>
      </c>
      <c r="BQ25" s="14">
        <v>0.20519947823402801</v>
      </c>
      <c r="BR25" s="14">
        <v>0.16883913314211799</v>
      </c>
      <c r="BS25" s="14">
        <v>0.223323605550071</v>
      </c>
      <c r="BT25" s="14">
        <v>0.15951903009343901</v>
      </c>
      <c r="BU25" s="14"/>
      <c r="BV25" s="14">
        <v>0.21958724373998201</v>
      </c>
      <c r="BW25" s="14">
        <v>0.194580530205822</v>
      </c>
      <c r="BX25" s="14">
        <v>0.194819876673794</v>
      </c>
      <c r="BY25" s="14">
        <v>0.160835201217359</v>
      </c>
      <c r="BZ25" s="14">
        <v>0.14723875270758</v>
      </c>
      <c r="CA25" s="14"/>
      <c r="CB25" s="14">
        <v>0.20343060048414999</v>
      </c>
      <c r="CC25" s="14">
        <v>0.19007706406219699</v>
      </c>
      <c r="CD25" s="14">
        <v>0.224242611240239</v>
      </c>
      <c r="CE25" s="14">
        <v>0.173788722577739</v>
      </c>
      <c r="CF25" s="14">
        <v>0.158909610121586</v>
      </c>
      <c r="CG25" s="14"/>
      <c r="CH25" s="14">
        <v>0.15763605211218301</v>
      </c>
      <c r="CI25" s="14">
        <v>0.20189376021466399</v>
      </c>
      <c r="CJ25" s="14"/>
      <c r="CK25" s="14">
        <v>0.20846293714805</v>
      </c>
      <c r="CL25" s="14">
        <v>0.18284722078320401</v>
      </c>
      <c r="CM25" s="14"/>
      <c r="CN25" s="14">
        <v>0.23672833650144601</v>
      </c>
      <c r="CO25" s="14">
        <v>0.17212934338386399</v>
      </c>
      <c r="CP25" s="14"/>
      <c r="CQ25" s="14">
        <v>0.184553818012205</v>
      </c>
      <c r="CR25" s="14">
        <v>0.19775993405227599</v>
      </c>
      <c r="CS25" s="14">
        <v>0.18979093147587001</v>
      </c>
    </row>
    <row r="26" spans="2:97" x14ac:dyDescent="0.35">
      <c r="B26" t="s">
        <v>117</v>
      </c>
      <c r="C26" s="14">
        <v>0.192622831896582</v>
      </c>
      <c r="D26" s="14">
        <v>0.210448482228665</v>
      </c>
      <c r="E26" s="14">
        <v>0.176006944792718</v>
      </c>
      <c r="F26" s="14"/>
      <c r="G26" s="14">
        <v>0.233717701883803</v>
      </c>
      <c r="H26" s="14">
        <v>0.185765734664707</v>
      </c>
      <c r="I26" s="14">
        <v>0.15625577433335699</v>
      </c>
      <c r="J26" s="14">
        <v>0.18764886631890701</v>
      </c>
      <c r="K26" s="14">
        <v>0.175455262002845</v>
      </c>
      <c r="L26" s="14">
        <v>0.21608003165727399</v>
      </c>
      <c r="M26" s="14"/>
      <c r="N26" s="14">
        <v>0.24521471524237501</v>
      </c>
      <c r="O26" s="14">
        <v>0.23507190045047299</v>
      </c>
      <c r="P26" s="14">
        <v>0.15952207245144101</v>
      </c>
      <c r="Q26" s="14">
        <v>0.121506052770931</v>
      </c>
      <c r="R26" s="14"/>
      <c r="S26" s="14">
        <v>0.199977328874796</v>
      </c>
      <c r="T26" s="14">
        <v>0.24542905579525001</v>
      </c>
      <c r="U26" s="14">
        <v>0.220346377246742</v>
      </c>
      <c r="V26" s="14">
        <v>0.16070989036546399</v>
      </c>
      <c r="W26" s="14">
        <v>0.20792135268735401</v>
      </c>
      <c r="X26" s="14">
        <v>0.17540155674571001</v>
      </c>
      <c r="Y26" s="14">
        <v>0.174486655630292</v>
      </c>
      <c r="Z26" s="14">
        <v>0.17442772971545201</v>
      </c>
      <c r="AA26" s="14">
        <v>0.18684041331421</v>
      </c>
      <c r="AB26" s="14">
        <v>0.18395893671779001</v>
      </c>
      <c r="AC26" s="14">
        <v>0.17713345611991199</v>
      </c>
      <c r="AD26" s="14">
        <v>0.112979759086724</v>
      </c>
      <c r="AE26" s="14"/>
      <c r="AF26" s="14">
        <v>0.193424986521673</v>
      </c>
      <c r="AG26" s="14">
        <v>0.23239573103637901</v>
      </c>
      <c r="AH26" s="14">
        <v>0.25076163552234099</v>
      </c>
      <c r="AI26" s="14">
        <v>0.140156569809368</v>
      </c>
      <c r="AJ26" s="14">
        <v>0.199912437730145</v>
      </c>
      <c r="AK26" s="14"/>
      <c r="AL26" s="14">
        <v>0.28759776253002001</v>
      </c>
      <c r="AM26" s="14">
        <v>0.22204416717116399</v>
      </c>
      <c r="AN26" s="14">
        <v>0.19303186581254</v>
      </c>
      <c r="AO26" s="14">
        <v>0.12934682757270199</v>
      </c>
      <c r="AP26" s="14">
        <v>0.23079718650205699</v>
      </c>
      <c r="AQ26" s="14">
        <v>0.168570181797947</v>
      </c>
      <c r="AR26" s="14"/>
      <c r="AS26" s="14">
        <v>0.13153398843771999</v>
      </c>
      <c r="AT26" s="14">
        <v>0.17655434480246299</v>
      </c>
      <c r="AU26" s="14">
        <v>0.25086464485180698</v>
      </c>
      <c r="AV26" s="14">
        <v>0.25304994872963199</v>
      </c>
      <c r="AW26" s="14">
        <v>0.194027831430272</v>
      </c>
      <c r="AX26" s="14"/>
      <c r="AY26" s="14">
        <v>8.8234666151506394E-2</v>
      </c>
      <c r="AZ26" s="14">
        <v>0</v>
      </c>
      <c r="BA26" s="14">
        <v>0</v>
      </c>
      <c r="BB26" s="14">
        <v>0</v>
      </c>
      <c r="BC26" s="14">
        <v>0</v>
      </c>
      <c r="BD26" s="14">
        <v>0</v>
      </c>
      <c r="BE26" s="14">
        <v>0</v>
      </c>
      <c r="BF26" s="14">
        <v>0</v>
      </c>
      <c r="BG26" s="14">
        <v>0</v>
      </c>
      <c r="BH26" s="14">
        <v>0</v>
      </c>
      <c r="BI26" s="14">
        <v>0</v>
      </c>
      <c r="BJ26" s="14">
        <v>0</v>
      </c>
      <c r="BK26" s="14">
        <v>0</v>
      </c>
      <c r="BL26" s="14">
        <v>0</v>
      </c>
      <c r="BM26" s="14">
        <v>0</v>
      </c>
      <c r="BN26" s="14">
        <v>0</v>
      </c>
      <c r="BO26" s="14"/>
      <c r="BP26" s="14">
        <v>0.25455942331746101</v>
      </c>
      <c r="BQ26" s="14">
        <v>0.19305609147797501</v>
      </c>
      <c r="BR26" s="14">
        <v>0.15279949743501101</v>
      </c>
      <c r="BS26" s="14">
        <v>0.16771978383711</v>
      </c>
      <c r="BT26" s="14">
        <v>0.15971266832748801</v>
      </c>
      <c r="BU26" s="14"/>
      <c r="BV26" s="14">
        <v>0.205667358823689</v>
      </c>
      <c r="BW26" s="14">
        <v>0.22152595271814299</v>
      </c>
      <c r="BX26" s="14">
        <v>0.165629370780916</v>
      </c>
      <c r="BY26" s="14">
        <v>0.17786292655588401</v>
      </c>
      <c r="BZ26" s="14">
        <v>0.19851320963809599</v>
      </c>
      <c r="CA26" s="14"/>
      <c r="CB26" s="14">
        <v>0.221658355150991</v>
      </c>
      <c r="CC26" s="14">
        <v>0.20450398807874701</v>
      </c>
      <c r="CD26" s="14">
        <v>0.193204202822886</v>
      </c>
      <c r="CE26" s="14">
        <v>0.180514650412156</v>
      </c>
      <c r="CF26" s="14">
        <v>0.17220651164353301</v>
      </c>
      <c r="CG26" s="14"/>
      <c r="CH26" s="14">
        <v>0.133165408084363</v>
      </c>
      <c r="CI26" s="14">
        <v>0.217420751441425</v>
      </c>
      <c r="CJ26" s="14"/>
      <c r="CK26" s="14">
        <v>0.24239843756545901</v>
      </c>
      <c r="CL26" s="14">
        <v>0.17732904268549601</v>
      </c>
      <c r="CM26" s="14"/>
      <c r="CN26" s="14">
        <v>0.29282935102403601</v>
      </c>
      <c r="CO26" s="14">
        <v>0.157576948562521</v>
      </c>
      <c r="CP26" s="14"/>
      <c r="CQ26" s="14">
        <v>0.18132681251570401</v>
      </c>
      <c r="CR26" s="14">
        <v>0.21273932437284501</v>
      </c>
      <c r="CS26" s="14">
        <v>0.213839230646378</v>
      </c>
    </row>
    <row r="27" spans="2:97" x14ac:dyDescent="0.35">
      <c r="B27" t="s">
        <v>118</v>
      </c>
      <c r="C27" s="14">
        <v>4.8790004461639197E-2</v>
      </c>
      <c r="D27" s="14">
        <v>3.2092746980763399E-2</v>
      </c>
      <c r="E27" s="14">
        <v>6.5253569394064501E-2</v>
      </c>
      <c r="F27" s="14"/>
      <c r="G27" s="14">
        <v>4.26082969929511E-2</v>
      </c>
      <c r="H27" s="14">
        <v>4.1476924304405902E-2</v>
      </c>
      <c r="I27" s="14">
        <v>5.6055312001917497E-2</v>
      </c>
      <c r="J27" s="14">
        <v>3.8475425694138199E-2</v>
      </c>
      <c r="K27" s="14">
        <v>5.9438424512640697E-2</v>
      </c>
      <c r="L27" s="14">
        <v>5.4173250970875601E-2</v>
      </c>
      <c r="M27" s="14"/>
      <c r="N27" s="14">
        <v>2.9099989579351102E-2</v>
      </c>
      <c r="O27" s="14">
        <v>4.49528692298733E-2</v>
      </c>
      <c r="P27" s="14">
        <v>4.2420225565694303E-2</v>
      </c>
      <c r="Q27" s="14">
        <v>7.8733823396206798E-2</v>
      </c>
      <c r="R27" s="14"/>
      <c r="S27" s="14">
        <v>4.0284900674896297E-2</v>
      </c>
      <c r="T27" s="14">
        <v>4.7289225388643497E-2</v>
      </c>
      <c r="U27" s="14">
        <v>4.7997501107272099E-2</v>
      </c>
      <c r="V27" s="14">
        <v>5.3745456467717501E-2</v>
      </c>
      <c r="W27" s="14">
        <v>2.7202409265241801E-2</v>
      </c>
      <c r="X27" s="14">
        <v>3.6013335074076197E-2</v>
      </c>
      <c r="Y27" s="14">
        <v>5.9304787529057802E-2</v>
      </c>
      <c r="Z27" s="14">
        <v>7.1690342563213799E-2</v>
      </c>
      <c r="AA27" s="14">
        <v>4.2251063863101103E-2</v>
      </c>
      <c r="AB27" s="14">
        <v>4.3303973293739202E-2</v>
      </c>
      <c r="AC27" s="14">
        <v>8.5410404722425906E-2</v>
      </c>
      <c r="AD27" s="14">
        <v>9.1831480409361302E-2</v>
      </c>
      <c r="AE27" s="14"/>
      <c r="AF27" s="14">
        <v>4.6206976331624301E-2</v>
      </c>
      <c r="AG27" s="14">
        <v>4.2723943808115103E-2</v>
      </c>
      <c r="AH27" s="14">
        <v>3.4708476773795703E-2</v>
      </c>
      <c r="AI27" s="14">
        <v>3.1110317376968202E-2</v>
      </c>
      <c r="AJ27" s="14">
        <v>4.3799001110461901E-2</v>
      </c>
      <c r="AK27" s="14"/>
      <c r="AL27" s="14">
        <v>3.4679949250448303E-2</v>
      </c>
      <c r="AM27" s="14">
        <v>3.61240660170477E-2</v>
      </c>
      <c r="AN27" s="14">
        <v>5.3944101055777599E-2</v>
      </c>
      <c r="AO27" s="14">
        <v>3.03214623930303E-2</v>
      </c>
      <c r="AP27" s="14">
        <v>3.4508316783789801E-2</v>
      </c>
      <c r="AQ27" s="14">
        <v>0.121565341607126</v>
      </c>
      <c r="AR27" s="14"/>
      <c r="AS27" s="14">
        <v>6.0188462489329103E-2</v>
      </c>
      <c r="AT27" s="14">
        <v>4.7222565074816002E-2</v>
      </c>
      <c r="AU27" s="14">
        <v>4.6689858929713501E-2</v>
      </c>
      <c r="AV27" s="14">
        <v>2.45999069638662E-2</v>
      </c>
      <c r="AW27" s="14">
        <v>2.1245285000633999E-2</v>
      </c>
      <c r="AX27" s="14"/>
      <c r="AY27" s="14">
        <v>0.116155111450888</v>
      </c>
      <c r="AZ27" s="14">
        <v>0</v>
      </c>
      <c r="BA27" s="14">
        <v>0</v>
      </c>
      <c r="BB27" s="14">
        <v>0</v>
      </c>
      <c r="BC27" s="14">
        <v>0</v>
      </c>
      <c r="BD27" s="14">
        <v>0</v>
      </c>
      <c r="BE27" s="14">
        <v>0</v>
      </c>
      <c r="BF27" s="14">
        <v>0</v>
      </c>
      <c r="BG27" s="14">
        <v>0</v>
      </c>
      <c r="BH27" s="14">
        <v>0</v>
      </c>
      <c r="BI27" s="14">
        <v>0</v>
      </c>
      <c r="BJ27" s="14">
        <v>0</v>
      </c>
      <c r="BK27" s="14">
        <v>0</v>
      </c>
      <c r="BL27" s="14">
        <v>0</v>
      </c>
      <c r="BM27" s="14">
        <v>0</v>
      </c>
      <c r="BN27" s="14">
        <v>0</v>
      </c>
      <c r="BO27" s="14"/>
      <c r="BP27" s="14">
        <v>4.4193707347700797E-2</v>
      </c>
      <c r="BQ27" s="14">
        <v>3.0112557178153799E-2</v>
      </c>
      <c r="BR27" s="14">
        <v>4.6411169529979299E-2</v>
      </c>
      <c r="BS27" s="14">
        <v>4.3012961703982701E-2</v>
      </c>
      <c r="BT27" s="14">
        <v>7.9829434215913098E-2</v>
      </c>
      <c r="BU27" s="14"/>
      <c r="BV27" s="14">
        <v>2.5723294284086599E-2</v>
      </c>
      <c r="BW27" s="14">
        <v>3.2726730936994602E-2</v>
      </c>
      <c r="BX27" s="14">
        <v>6.0878770159367102E-2</v>
      </c>
      <c r="BY27" s="14">
        <v>5.9068657486253E-2</v>
      </c>
      <c r="BZ27" s="14">
        <v>8.4264737192230793E-2</v>
      </c>
      <c r="CA27" s="14"/>
      <c r="CB27" s="14">
        <v>4.0831870137915699E-2</v>
      </c>
      <c r="CC27" s="14">
        <v>5.7876316027352E-2</v>
      </c>
      <c r="CD27" s="14">
        <v>4.5084583947557301E-2</v>
      </c>
      <c r="CE27" s="14">
        <v>4.8963432262534003E-2</v>
      </c>
      <c r="CF27" s="14">
        <v>5.1131572422738497E-2</v>
      </c>
      <c r="CG27" s="14"/>
      <c r="CH27" s="14">
        <v>3.2822156289809001E-2</v>
      </c>
      <c r="CI27" s="14">
        <v>5.5449718066451402E-2</v>
      </c>
      <c r="CJ27" s="14"/>
      <c r="CK27" s="14">
        <v>2.9527574213727301E-2</v>
      </c>
      <c r="CL27" s="14">
        <v>5.4708476852805103E-2</v>
      </c>
      <c r="CM27" s="14"/>
      <c r="CN27" s="14">
        <v>3.0581288148907201E-2</v>
      </c>
      <c r="CO27" s="14">
        <v>5.5158258275020002E-2</v>
      </c>
      <c r="CP27" s="14"/>
      <c r="CQ27" s="14">
        <v>4.83742656245401E-2</v>
      </c>
      <c r="CR27" s="14">
        <v>4.6100390363465402E-2</v>
      </c>
      <c r="CS27" s="14">
        <v>6.9934399761789903E-2</v>
      </c>
    </row>
    <row r="28" spans="2:97" x14ac:dyDescent="0.35">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row>
    <row r="29" spans="2:97" x14ac:dyDescent="0.35">
      <c r="B29" s="6" t="s">
        <v>125</v>
      </c>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row>
    <row r="30" spans="2:97" x14ac:dyDescent="0.35">
      <c r="B30" s="21" t="s">
        <v>122</v>
      </c>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row>
    <row r="31" spans="2:97" x14ac:dyDescent="0.35">
      <c r="B31" t="s">
        <v>113</v>
      </c>
      <c r="C31" s="14">
        <v>0.109463768880527</v>
      </c>
      <c r="D31" s="14">
        <v>0.12590264028553799</v>
      </c>
      <c r="E31" s="14">
        <v>9.2583950147887895E-2</v>
      </c>
      <c r="F31" s="14"/>
      <c r="G31" s="14">
        <v>0.1183141919049</v>
      </c>
      <c r="H31" s="14">
        <v>0.124810963449296</v>
      </c>
      <c r="I31" s="14">
        <v>9.22403922948275E-2</v>
      </c>
      <c r="J31" s="14">
        <v>7.9610485964885805E-2</v>
      </c>
      <c r="K31" s="14">
        <v>0.103540660833711</v>
      </c>
      <c r="L31" s="14">
        <v>0.133252558342453</v>
      </c>
      <c r="M31" s="14"/>
      <c r="N31" s="14">
        <v>0.123188353453922</v>
      </c>
      <c r="O31" s="14">
        <v>0.11239271646695601</v>
      </c>
      <c r="P31" s="14">
        <v>0.11914018372174701</v>
      </c>
      <c r="Q31" s="14">
        <v>8.2869033367063305E-2</v>
      </c>
      <c r="R31" s="14"/>
      <c r="S31" s="14">
        <v>0.113173541853255</v>
      </c>
      <c r="T31" s="14">
        <v>0.10972231184622599</v>
      </c>
      <c r="U31" s="14">
        <v>0.12584744880920201</v>
      </c>
      <c r="V31" s="14">
        <v>8.9097962768987196E-2</v>
      </c>
      <c r="W31" s="14">
        <v>0.118651358512774</v>
      </c>
      <c r="X31" s="14">
        <v>0.107319582046201</v>
      </c>
      <c r="Y31" s="14">
        <v>9.3313898283969396E-2</v>
      </c>
      <c r="Z31" s="14">
        <v>0.10792024151758001</v>
      </c>
      <c r="AA31" s="14">
        <v>0.10492476306526299</v>
      </c>
      <c r="AB31" s="14">
        <v>0.14169159481521101</v>
      </c>
      <c r="AC31" s="14">
        <v>0.10394783390182399</v>
      </c>
      <c r="AD31" s="14">
        <v>6.7804235889085004E-2</v>
      </c>
      <c r="AE31" s="14"/>
      <c r="AF31" s="14">
        <v>0.13469943989010599</v>
      </c>
      <c r="AG31" s="14">
        <v>0.12597190400066999</v>
      </c>
      <c r="AH31" s="14">
        <v>6.9288561684464595E-2</v>
      </c>
      <c r="AI31" s="14">
        <v>0.150276952501293</v>
      </c>
      <c r="AJ31" s="14">
        <v>0.100719167703636</v>
      </c>
      <c r="AK31" s="14"/>
      <c r="AL31" s="14">
        <v>0.166848504882077</v>
      </c>
      <c r="AM31" s="14">
        <v>0.120753230364902</v>
      </c>
      <c r="AN31" s="14">
        <v>6.8649799117283902E-2</v>
      </c>
      <c r="AO31" s="14">
        <v>0.125613199255246</v>
      </c>
      <c r="AP31" s="14">
        <v>0.11762967124035401</v>
      </c>
      <c r="AQ31" s="14">
        <v>6.2894654836778896E-3</v>
      </c>
      <c r="AR31" s="14"/>
      <c r="AS31" s="14">
        <v>0.102567078971928</v>
      </c>
      <c r="AT31" s="14">
        <v>9.7480345652230405E-2</v>
      </c>
      <c r="AU31" s="14">
        <v>9.5824200007605401E-2</v>
      </c>
      <c r="AV31" s="14">
        <v>0.14925520321407901</v>
      </c>
      <c r="AW31" s="14">
        <v>0.22920796669972099</v>
      </c>
      <c r="AX31" s="14"/>
      <c r="AY31" s="14">
        <v>0.12254604635765499</v>
      </c>
      <c r="AZ31" s="14">
        <v>0</v>
      </c>
      <c r="BA31" s="14">
        <v>0</v>
      </c>
      <c r="BB31" s="14">
        <v>0</v>
      </c>
      <c r="BC31" s="14">
        <v>0</v>
      </c>
      <c r="BD31" s="14">
        <v>0</v>
      </c>
      <c r="BE31" s="14">
        <v>0</v>
      </c>
      <c r="BF31" s="14">
        <v>0</v>
      </c>
      <c r="BG31" s="14">
        <v>0</v>
      </c>
      <c r="BH31" s="14">
        <v>0</v>
      </c>
      <c r="BI31" s="14">
        <v>0</v>
      </c>
      <c r="BJ31" s="14">
        <v>0</v>
      </c>
      <c r="BK31" s="14">
        <v>0</v>
      </c>
      <c r="BL31" s="14">
        <v>0</v>
      </c>
      <c r="BM31" s="14">
        <v>0</v>
      </c>
      <c r="BN31" s="14">
        <v>0</v>
      </c>
      <c r="BO31" s="14"/>
      <c r="BP31" s="14">
        <v>0.178060107242969</v>
      </c>
      <c r="BQ31" s="14">
        <v>0.104088510981518</v>
      </c>
      <c r="BR31" s="14">
        <v>8.4206606641008097E-2</v>
      </c>
      <c r="BS31" s="14">
        <v>7.6299482308817695E-2</v>
      </c>
      <c r="BT31" s="14">
        <v>7.5057847092759505E-2</v>
      </c>
      <c r="BU31" s="14"/>
      <c r="BV31" s="14">
        <v>0.23179951297586501</v>
      </c>
      <c r="BW31" s="14">
        <v>0.128650679401075</v>
      </c>
      <c r="BX31" s="14">
        <v>8.4997521070340601E-2</v>
      </c>
      <c r="BY31" s="14">
        <v>7.4198640063527901E-2</v>
      </c>
      <c r="BZ31" s="14">
        <v>9.4199588624430994E-2</v>
      </c>
      <c r="CA31" s="14"/>
      <c r="CB31" s="14">
        <v>0.21900264841694</v>
      </c>
      <c r="CC31" s="14">
        <v>9.2488233357312793E-2</v>
      </c>
      <c r="CD31" s="14">
        <v>8.4177694492907004E-2</v>
      </c>
      <c r="CE31" s="14">
        <v>6.5915044841177106E-2</v>
      </c>
      <c r="CF31" s="14">
        <v>0.100343707195045</v>
      </c>
      <c r="CG31" s="14"/>
      <c r="CH31" s="14">
        <v>0.14467061117276001</v>
      </c>
      <c r="CI31" s="14">
        <v>9.47800441811847E-2</v>
      </c>
      <c r="CJ31" s="14"/>
      <c r="CK31" s="14">
        <v>0.15052900469696601</v>
      </c>
      <c r="CL31" s="14">
        <v>9.6846281819534696E-2</v>
      </c>
      <c r="CM31" s="14"/>
      <c r="CN31" s="14">
        <v>0.160454463825522</v>
      </c>
      <c r="CO31" s="14">
        <v>9.1630458615632904E-2</v>
      </c>
      <c r="CP31" s="14"/>
      <c r="CQ31" s="14">
        <v>8.4431571168655198E-2</v>
      </c>
      <c r="CR31" s="14">
        <v>0.16860623433004901</v>
      </c>
      <c r="CS31" s="14">
        <v>7.0014757867638694E-2</v>
      </c>
    </row>
    <row r="32" spans="2:97" x14ac:dyDescent="0.35">
      <c r="B32" t="s">
        <v>114</v>
      </c>
      <c r="C32" s="14">
        <v>0.29983144613804902</v>
      </c>
      <c r="D32" s="14">
        <v>0.31788650610180902</v>
      </c>
      <c r="E32" s="14">
        <v>0.28200770431817401</v>
      </c>
      <c r="F32" s="14"/>
      <c r="G32" s="14">
        <v>0.33126617282443799</v>
      </c>
      <c r="H32" s="14">
        <v>0.33836675670084598</v>
      </c>
      <c r="I32" s="14">
        <v>0.27135063841766699</v>
      </c>
      <c r="J32" s="14">
        <v>0.270956284834039</v>
      </c>
      <c r="K32" s="14">
        <v>0.29277833586049101</v>
      </c>
      <c r="L32" s="14">
        <v>0.29885110621917899</v>
      </c>
      <c r="M32" s="14"/>
      <c r="N32" s="14">
        <v>0.36597739462242701</v>
      </c>
      <c r="O32" s="14">
        <v>0.31764544551003299</v>
      </c>
      <c r="P32" s="14">
        <v>0.28261488365405701</v>
      </c>
      <c r="Q32" s="14">
        <v>0.22597741121350101</v>
      </c>
      <c r="R32" s="14"/>
      <c r="S32" s="14">
        <v>0.36156557102946202</v>
      </c>
      <c r="T32" s="14">
        <v>0.30062941842871399</v>
      </c>
      <c r="U32" s="14">
        <v>0.23816283599249999</v>
      </c>
      <c r="V32" s="14">
        <v>0.30739562282689298</v>
      </c>
      <c r="W32" s="14">
        <v>0.26291615251970701</v>
      </c>
      <c r="X32" s="14">
        <v>0.31159715950049199</v>
      </c>
      <c r="Y32" s="14">
        <v>0.29556996680972603</v>
      </c>
      <c r="Z32" s="14">
        <v>0.27237057184349101</v>
      </c>
      <c r="AA32" s="14">
        <v>0.30350391594806297</v>
      </c>
      <c r="AB32" s="14">
        <v>0.29361919171095002</v>
      </c>
      <c r="AC32" s="14">
        <v>0.30849545735348699</v>
      </c>
      <c r="AD32" s="14">
        <v>0.23954471360755999</v>
      </c>
      <c r="AE32" s="14"/>
      <c r="AF32" s="14">
        <v>0.342792449302599</v>
      </c>
      <c r="AG32" s="14">
        <v>0.31813004339755802</v>
      </c>
      <c r="AH32" s="14">
        <v>0.30794753920636098</v>
      </c>
      <c r="AI32" s="14">
        <v>0.35302343992702601</v>
      </c>
      <c r="AJ32" s="14">
        <v>0.35013647710828399</v>
      </c>
      <c r="AK32" s="14"/>
      <c r="AL32" s="14">
        <v>0.37629386193881198</v>
      </c>
      <c r="AM32" s="14">
        <v>0.36655562922999302</v>
      </c>
      <c r="AN32" s="14">
        <v>0.32993062508349502</v>
      </c>
      <c r="AO32" s="14">
        <v>0.314224823342582</v>
      </c>
      <c r="AP32" s="14">
        <v>0.35861626121469398</v>
      </c>
      <c r="AQ32" s="14">
        <v>0.111876975015053</v>
      </c>
      <c r="AR32" s="14"/>
      <c r="AS32" s="14">
        <v>0.244445363704826</v>
      </c>
      <c r="AT32" s="14">
        <v>0.27606003808367202</v>
      </c>
      <c r="AU32" s="14">
        <v>0.36229247573567502</v>
      </c>
      <c r="AV32" s="14">
        <v>0.34766408740835902</v>
      </c>
      <c r="AW32" s="14">
        <v>0.33703631671698497</v>
      </c>
      <c r="AX32" s="14"/>
      <c r="AY32" s="14">
        <v>8.6904483868769894E-2</v>
      </c>
      <c r="AZ32" s="14">
        <v>0</v>
      </c>
      <c r="BA32" s="14">
        <v>0</v>
      </c>
      <c r="BB32" s="14">
        <v>0</v>
      </c>
      <c r="BC32" s="14">
        <v>0</v>
      </c>
      <c r="BD32" s="14">
        <v>0</v>
      </c>
      <c r="BE32" s="14">
        <v>0</v>
      </c>
      <c r="BF32" s="14">
        <v>0</v>
      </c>
      <c r="BG32" s="14">
        <v>0</v>
      </c>
      <c r="BH32" s="14">
        <v>0</v>
      </c>
      <c r="BI32" s="14">
        <v>0</v>
      </c>
      <c r="BJ32" s="14">
        <v>0</v>
      </c>
      <c r="BK32" s="14">
        <v>0</v>
      </c>
      <c r="BL32" s="14">
        <v>0</v>
      </c>
      <c r="BM32" s="14">
        <v>0</v>
      </c>
      <c r="BN32" s="14">
        <v>0</v>
      </c>
      <c r="BO32" s="14"/>
      <c r="BP32" s="14">
        <v>0.32445142567992102</v>
      </c>
      <c r="BQ32" s="14">
        <v>0.37420741567835097</v>
      </c>
      <c r="BR32" s="14">
        <v>0.25403039189158699</v>
      </c>
      <c r="BS32" s="14">
        <v>0.27398987909793199</v>
      </c>
      <c r="BT32" s="14">
        <v>0.22681510803109101</v>
      </c>
      <c r="BU32" s="14"/>
      <c r="BV32" s="14">
        <v>0.30946565889908001</v>
      </c>
      <c r="BW32" s="14">
        <v>0.364297144740863</v>
      </c>
      <c r="BX32" s="14">
        <v>0.27348864377174897</v>
      </c>
      <c r="BY32" s="14">
        <v>0.24474763435518099</v>
      </c>
      <c r="BZ32" s="14">
        <v>0.14506497218221601</v>
      </c>
      <c r="CA32" s="14"/>
      <c r="CB32" s="14">
        <v>0.42708684780364298</v>
      </c>
      <c r="CC32" s="14">
        <v>0.30611406685288201</v>
      </c>
      <c r="CD32" s="14">
        <v>0.27648201502715902</v>
      </c>
      <c r="CE32" s="14">
        <v>0.28095144051501397</v>
      </c>
      <c r="CF32" s="14">
        <v>0.23704999021029199</v>
      </c>
      <c r="CG32" s="14"/>
      <c r="CH32" s="14">
        <v>0.34160480419212502</v>
      </c>
      <c r="CI32" s="14">
        <v>0.28240902340721502</v>
      </c>
      <c r="CJ32" s="14"/>
      <c r="CK32" s="14">
        <v>0.37105200562092</v>
      </c>
      <c r="CL32" s="14">
        <v>0.27794859389366799</v>
      </c>
      <c r="CM32" s="14"/>
      <c r="CN32" s="14">
        <v>0.40663288319787599</v>
      </c>
      <c r="CO32" s="14">
        <v>0.26247907888988598</v>
      </c>
      <c r="CP32" s="14"/>
      <c r="CQ32" s="14">
        <v>0.263351966298559</v>
      </c>
      <c r="CR32" s="14">
        <v>0.376543268010882</v>
      </c>
      <c r="CS32" s="14">
        <v>0.29860436089939002</v>
      </c>
    </row>
    <row r="33" spans="2:97" x14ac:dyDescent="0.35">
      <c r="B33" t="s">
        <v>115</v>
      </c>
      <c r="C33" s="14">
        <v>0.25947116487863903</v>
      </c>
      <c r="D33" s="14">
        <v>0.243989242494356</v>
      </c>
      <c r="E33" s="14">
        <v>0.274346998153013</v>
      </c>
      <c r="F33" s="14"/>
      <c r="G33" s="14">
        <v>0.24729767881266401</v>
      </c>
      <c r="H33" s="14">
        <v>0.236427742998079</v>
      </c>
      <c r="I33" s="14">
        <v>0.25335000850591299</v>
      </c>
      <c r="J33" s="14">
        <v>0.25844176540146102</v>
      </c>
      <c r="K33" s="14">
        <v>0.25108032238182598</v>
      </c>
      <c r="L33" s="14">
        <v>0.29776939600852198</v>
      </c>
      <c r="M33" s="14"/>
      <c r="N33" s="14">
        <v>0.22710390716489501</v>
      </c>
      <c r="O33" s="14">
        <v>0.26919681084330999</v>
      </c>
      <c r="P33" s="14">
        <v>0.25448054178537899</v>
      </c>
      <c r="Q33" s="14">
        <v>0.28787081117027402</v>
      </c>
      <c r="R33" s="14"/>
      <c r="S33" s="14">
        <v>0.25692688795465202</v>
      </c>
      <c r="T33" s="14">
        <v>0.26405899382162901</v>
      </c>
      <c r="U33" s="14">
        <v>0.28130385055067902</v>
      </c>
      <c r="V33" s="14">
        <v>0.25366367194603401</v>
      </c>
      <c r="W33" s="14">
        <v>0.29247137026608599</v>
      </c>
      <c r="X33" s="14">
        <v>0.22528807289759101</v>
      </c>
      <c r="Y33" s="14">
        <v>0.25555917523085803</v>
      </c>
      <c r="Z33" s="14">
        <v>0.28192888467685101</v>
      </c>
      <c r="AA33" s="14">
        <v>0.246736614101464</v>
      </c>
      <c r="AB33" s="14">
        <v>0.25403042459088898</v>
      </c>
      <c r="AC33" s="14">
        <v>0.262476360240669</v>
      </c>
      <c r="AD33" s="14">
        <v>0.27452567787315202</v>
      </c>
      <c r="AE33" s="14"/>
      <c r="AF33" s="14">
        <v>0.25812007946828602</v>
      </c>
      <c r="AG33" s="14">
        <v>0.27628425449096899</v>
      </c>
      <c r="AH33" s="14">
        <v>0.30169661601699899</v>
      </c>
      <c r="AI33" s="14">
        <v>0.22182968295841701</v>
      </c>
      <c r="AJ33" s="14">
        <v>0.21030087692663901</v>
      </c>
      <c r="AK33" s="14"/>
      <c r="AL33" s="14">
        <v>0.26988241784218298</v>
      </c>
      <c r="AM33" s="14">
        <v>0.26207642653162999</v>
      </c>
      <c r="AN33" s="14">
        <v>0.27583561481452901</v>
      </c>
      <c r="AO33" s="14">
        <v>0.27255885521983603</v>
      </c>
      <c r="AP33" s="14">
        <v>0.20549375127272801</v>
      </c>
      <c r="AQ33" s="14">
        <v>0.31943582061529102</v>
      </c>
      <c r="AR33" s="14"/>
      <c r="AS33" s="14">
        <v>0.26178487781021498</v>
      </c>
      <c r="AT33" s="14">
        <v>0.28239400281414401</v>
      </c>
      <c r="AU33" s="14">
        <v>0.23903633214849099</v>
      </c>
      <c r="AV33" s="14">
        <v>0.25100362735801701</v>
      </c>
      <c r="AW33" s="14">
        <v>0.23621892486663701</v>
      </c>
      <c r="AX33" s="14"/>
      <c r="AY33" s="14">
        <v>0.187369327830472</v>
      </c>
      <c r="AZ33" s="14">
        <v>0</v>
      </c>
      <c r="BA33" s="14">
        <v>0</v>
      </c>
      <c r="BB33" s="14">
        <v>0</v>
      </c>
      <c r="BC33" s="14">
        <v>0</v>
      </c>
      <c r="BD33" s="14">
        <v>0</v>
      </c>
      <c r="BE33" s="14">
        <v>0</v>
      </c>
      <c r="BF33" s="14">
        <v>0</v>
      </c>
      <c r="BG33" s="14">
        <v>0</v>
      </c>
      <c r="BH33" s="14">
        <v>0</v>
      </c>
      <c r="BI33" s="14">
        <v>0</v>
      </c>
      <c r="BJ33" s="14">
        <v>0</v>
      </c>
      <c r="BK33" s="14">
        <v>0</v>
      </c>
      <c r="BL33" s="14">
        <v>0</v>
      </c>
      <c r="BM33" s="14">
        <v>0</v>
      </c>
      <c r="BN33" s="14">
        <v>0</v>
      </c>
      <c r="BO33" s="14"/>
      <c r="BP33" s="14">
        <v>0.249211118792523</v>
      </c>
      <c r="BQ33" s="14">
        <v>0.26201414557861602</v>
      </c>
      <c r="BR33" s="14">
        <v>0.33763348787185199</v>
      </c>
      <c r="BS33" s="14">
        <v>0.26083380441599802</v>
      </c>
      <c r="BT33" s="14">
        <v>0.21224214912553599</v>
      </c>
      <c r="BU33" s="14"/>
      <c r="BV33" s="14">
        <v>0.24804741390776999</v>
      </c>
      <c r="BW33" s="14">
        <v>0.257567977323511</v>
      </c>
      <c r="BX33" s="14">
        <v>0.27849680064143501</v>
      </c>
      <c r="BY33" s="14">
        <v>0.24026522690246599</v>
      </c>
      <c r="BZ33" s="14">
        <v>0.2058126221612</v>
      </c>
      <c r="CA33" s="14"/>
      <c r="CB33" s="14">
        <v>0.20683224817755799</v>
      </c>
      <c r="CC33" s="14">
        <v>0.31107134037884798</v>
      </c>
      <c r="CD33" s="14">
        <v>0.30111480582943501</v>
      </c>
      <c r="CE33" s="14">
        <v>0.255603930586002</v>
      </c>
      <c r="CF33" s="14">
        <v>0.22402979586160199</v>
      </c>
      <c r="CG33" s="14"/>
      <c r="CH33" s="14">
        <v>0.25763347807137599</v>
      </c>
      <c r="CI33" s="14">
        <v>0.26023760927991502</v>
      </c>
      <c r="CJ33" s="14"/>
      <c r="CK33" s="14">
        <v>0.19697118553562501</v>
      </c>
      <c r="CL33" s="14">
        <v>0.27867457781404298</v>
      </c>
      <c r="CM33" s="14"/>
      <c r="CN33" s="14">
        <v>0.24749908750595101</v>
      </c>
      <c r="CO33" s="14">
        <v>0.26365823804037603</v>
      </c>
      <c r="CP33" s="14"/>
      <c r="CQ33" s="14">
        <v>0.25914000618426603</v>
      </c>
      <c r="CR33" s="14">
        <v>0.24992439388044799</v>
      </c>
      <c r="CS33" s="14">
        <v>0.32027288543416699</v>
      </c>
    </row>
    <row r="34" spans="2:97" x14ac:dyDescent="0.35">
      <c r="B34" t="s">
        <v>116</v>
      </c>
      <c r="C34" s="14">
        <v>0.16154311654150999</v>
      </c>
      <c r="D34" s="14">
        <v>0.15175913534337199</v>
      </c>
      <c r="E34" s="14">
        <v>0.17171189317600699</v>
      </c>
      <c r="F34" s="14"/>
      <c r="G34" s="14">
        <v>0.173352640964125</v>
      </c>
      <c r="H34" s="14">
        <v>0.126978301148853</v>
      </c>
      <c r="I34" s="14">
        <v>0.193385169462024</v>
      </c>
      <c r="J34" s="14">
        <v>0.18931442382104799</v>
      </c>
      <c r="K34" s="14">
        <v>0.16260214731931699</v>
      </c>
      <c r="L34" s="14">
        <v>0.132814438637337</v>
      </c>
      <c r="M34" s="14"/>
      <c r="N34" s="14">
        <v>0.16004690903038199</v>
      </c>
      <c r="O34" s="14">
        <v>0.160917184715582</v>
      </c>
      <c r="P34" s="14">
        <v>0.16091297486217401</v>
      </c>
      <c r="Q34" s="14">
        <v>0.16505924604713401</v>
      </c>
      <c r="R34" s="14"/>
      <c r="S34" s="14">
        <v>0.132912678004285</v>
      </c>
      <c r="T34" s="14">
        <v>0.151458525379284</v>
      </c>
      <c r="U34" s="14">
        <v>0.17851362611224</v>
      </c>
      <c r="V34" s="14">
        <v>0.15945727378321101</v>
      </c>
      <c r="W34" s="14">
        <v>0.17883891346567399</v>
      </c>
      <c r="X34" s="14">
        <v>0.185334206300588</v>
      </c>
      <c r="Y34" s="14">
        <v>0.16368821179027601</v>
      </c>
      <c r="Z34" s="14">
        <v>0.20524495262150899</v>
      </c>
      <c r="AA34" s="14">
        <v>0.16410056113148699</v>
      </c>
      <c r="AB34" s="14">
        <v>0.14285904746720501</v>
      </c>
      <c r="AC34" s="14">
        <v>0.15644348773153799</v>
      </c>
      <c r="AD34" s="14">
        <v>0.179339523375771</v>
      </c>
      <c r="AE34" s="14"/>
      <c r="AF34" s="14">
        <v>0.155821742452217</v>
      </c>
      <c r="AG34" s="14">
        <v>0.15083377081577501</v>
      </c>
      <c r="AH34" s="14">
        <v>0.18364812029466901</v>
      </c>
      <c r="AI34" s="14">
        <v>0.13502211854479901</v>
      </c>
      <c r="AJ34" s="14">
        <v>0.16992168749405101</v>
      </c>
      <c r="AK34" s="14"/>
      <c r="AL34" s="14">
        <v>0.113905960913886</v>
      </c>
      <c r="AM34" s="14">
        <v>0.14424307737681799</v>
      </c>
      <c r="AN34" s="14">
        <v>0.19467172093882301</v>
      </c>
      <c r="AO34" s="14">
        <v>0.14521406393288</v>
      </c>
      <c r="AP34" s="14">
        <v>0.188470493380303</v>
      </c>
      <c r="AQ34" s="14">
        <v>0.235013768652338</v>
      </c>
      <c r="AR34" s="14"/>
      <c r="AS34" s="14">
        <v>0.14896708352796501</v>
      </c>
      <c r="AT34" s="14">
        <v>0.18281842059823</v>
      </c>
      <c r="AU34" s="14">
        <v>0.17570181212866101</v>
      </c>
      <c r="AV34" s="14">
        <v>0.12918285729659101</v>
      </c>
      <c r="AW34" s="14">
        <v>0.125735443305384</v>
      </c>
      <c r="AX34" s="14"/>
      <c r="AY34" s="14">
        <v>0.113315054484374</v>
      </c>
      <c r="AZ34" s="14">
        <v>0</v>
      </c>
      <c r="BA34" s="14">
        <v>0</v>
      </c>
      <c r="BB34" s="14">
        <v>0</v>
      </c>
      <c r="BC34" s="14">
        <v>0</v>
      </c>
      <c r="BD34" s="14">
        <v>0</v>
      </c>
      <c r="BE34" s="14">
        <v>0</v>
      </c>
      <c r="BF34" s="14">
        <v>0</v>
      </c>
      <c r="BG34" s="14">
        <v>0</v>
      </c>
      <c r="BH34" s="14">
        <v>0</v>
      </c>
      <c r="BI34" s="14">
        <v>0</v>
      </c>
      <c r="BJ34" s="14">
        <v>0</v>
      </c>
      <c r="BK34" s="14">
        <v>0</v>
      </c>
      <c r="BL34" s="14">
        <v>0</v>
      </c>
      <c r="BM34" s="14">
        <v>0</v>
      </c>
      <c r="BN34" s="14">
        <v>0</v>
      </c>
      <c r="BO34" s="14"/>
      <c r="BP34" s="14">
        <v>0.12304684493785201</v>
      </c>
      <c r="BQ34" s="14">
        <v>0.15933208944340399</v>
      </c>
      <c r="BR34" s="14">
        <v>0.16986565861698999</v>
      </c>
      <c r="BS34" s="14">
        <v>0.21835692794820599</v>
      </c>
      <c r="BT34" s="14">
        <v>0.159977165781688</v>
      </c>
      <c r="BU34" s="14"/>
      <c r="BV34" s="14">
        <v>9.7741732128031306E-2</v>
      </c>
      <c r="BW34" s="14">
        <v>0.14181940145034</v>
      </c>
      <c r="BX34" s="14">
        <v>0.18043019082971201</v>
      </c>
      <c r="BY34" s="14">
        <v>0.188347829567033</v>
      </c>
      <c r="BZ34" s="14">
        <v>0.172948117859793</v>
      </c>
      <c r="CA34" s="14"/>
      <c r="CB34" s="14">
        <v>8.2781115664222402E-2</v>
      </c>
      <c r="CC34" s="14">
        <v>0.124289587791172</v>
      </c>
      <c r="CD34" s="14">
        <v>0.18092007528218099</v>
      </c>
      <c r="CE34" s="14">
        <v>0.20265524832842999</v>
      </c>
      <c r="CF34" s="14">
        <v>0.198229407529316</v>
      </c>
      <c r="CG34" s="14"/>
      <c r="CH34" s="14">
        <v>0.13883294023578099</v>
      </c>
      <c r="CI34" s="14">
        <v>0.171014854278707</v>
      </c>
      <c r="CJ34" s="14"/>
      <c r="CK34" s="14">
        <v>0.152020545051268</v>
      </c>
      <c r="CL34" s="14">
        <v>0.16446897146908401</v>
      </c>
      <c r="CM34" s="14"/>
      <c r="CN34" s="14">
        <v>0.113927791195676</v>
      </c>
      <c r="CO34" s="14">
        <v>0.17819593665255501</v>
      </c>
      <c r="CP34" s="14"/>
      <c r="CQ34" s="14">
        <v>0.19361440477955799</v>
      </c>
      <c r="CR34" s="14">
        <v>9.6972804086684905E-2</v>
      </c>
      <c r="CS34" s="14">
        <v>0.145573271304168</v>
      </c>
    </row>
    <row r="35" spans="2:97" x14ac:dyDescent="0.35">
      <c r="B35" t="s">
        <v>117</v>
      </c>
      <c r="C35" s="14">
        <v>0.133943443809172</v>
      </c>
      <c r="D35" s="14">
        <v>0.13475218971813599</v>
      </c>
      <c r="E35" s="14">
        <v>0.13368090406435201</v>
      </c>
      <c r="F35" s="14"/>
      <c r="G35" s="14">
        <v>7.8512547032085503E-2</v>
      </c>
      <c r="H35" s="14">
        <v>0.13986012429227701</v>
      </c>
      <c r="I35" s="14">
        <v>0.149678266346778</v>
      </c>
      <c r="J35" s="14">
        <v>0.17448831728164399</v>
      </c>
      <c r="K35" s="14">
        <v>0.147843082970468</v>
      </c>
      <c r="L35" s="14">
        <v>0.11086318371682199</v>
      </c>
      <c r="M35" s="14"/>
      <c r="N35" s="14">
        <v>0.10510858094133201</v>
      </c>
      <c r="O35" s="14">
        <v>0.106728240479666</v>
      </c>
      <c r="P35" s="14">
        <v>0.145299590591107</v>
      </c>
      <c r="Q35" s="14">
        <v>0.18348521110176499</v>
      </c>
      <c r="R35" s="14"/>
      <c r="S35" s="14">
        <v>9.8467074357913201E-2</v>
      </c>
      <c r="T35" s="14">
        <v>0.129724569604277</v>
      </c>
      <c r="U35" s="14">
        <v>0.145729719987127</v>
      </c>
      <c r="V35" s="14">
        <v>0.136223089656556</v>
      </c>
      <c r="W35" s="14">
        <v>0.120481159592355</v>
      </c>
      <c r="X35" s="14">
        <v>0.14264698978180601</v>
      </c>
      <c r="Y35" s="14">
        <v>0.1393441133994</v>
      </c>
      <c r="Z35" s="14">
        <v>0.10944659565918299</v>
      </c>
      <c r="AA35" s="14">
        <v>0.14644523091390099</v>
      </c>
      <c r="AB35" s="14">
        <v>0.14360705676754201</v>
      </c>
      <c r="AC35" s="14">
        <v>0.13533384754618399</v>
      </c>
      <c r="AD35" s="14">
        <v>0.225929963478148</v>
      </c>
      <c r="AE35" s="14"/>
      <c r="AF35" s="14">
        <v>8.9500914720249097E-2</v>
      </c>
      <c r="AG35" s="14">
        <v>0.10197339879711501</v>
      </c>
      <c r="AH35" s="14">
        <v>0.10555480377474</v>
      </c>
      <c r="AI35" s="14">
        <v>0.130470591883182</v>
      </c>
      <c r="AJ35" s="14">
        <v>0.12856235555930201</v>
      </c>
      <c r="AK35" s="14"/>
      <c r="AL35" s="14">
        <v>4.73382267946253E-2</v>
      </c>
      <c r="AM35" s="14">
        <v>8.81937391093182E-2</v>
      </c>
      <c r="AN35" s="14">
        <v>0.10395243620010999</v>
      </c>
      <c r="AO35" s="14">
        <v>0.12822448487930099</v>
      </c>
      <c r="AP35" s="14">
        <v>9.7305443658913804E-2</v>
      </c>
      <c r="AQ35" s="14">
        <v>0.20524508462874999</v>
      </c>
      <c r="AR35" s="14"/>
      <c r="AS35" s="14">
        <v>0.196776517597233</v>
      </c>
      <c r="AT35" s="14">
        <v>0.12530743030442601</v>
      </c>
      <c r="AU35" s="14">
        <v>9.5687530121167402E-2</v>
      </c>
      <c r="AV35" s="14">
        <v>9.8828578498636105E-2</v>
      </c>
      <c r="AW35" s="14">
        <v>4.5764317651744997E-2</v>
      </c>
      <c r="AX35" s="14"/>
      <c r="AY35" s="14">
        <v>0.25844751110104902</v>
      </c>
      <c r="AZ35" s="14">
        <v>0</v>
      </c>
      <c r="BA35" s="14">
        <v>0</v>
      </c>
      <c r="BB35" s="14">
        <v>0</v>
      </c>
      <c r="BC35" s="14">
        <v>0</v>
      </c>
      <c r="BD35" s="14">
        <v>0</v>
      </c>
      <c r="BE35" s="14">
        <v>0</v>
      </c>
      <c r="BF35" s="14">
        <v>0</v>
      </c>
      <c r="BG35" s="14">
        <v>0</v>
      </c>
      <c r="BH35" s="14">
        <v>0</v>
      </c>
      <c r="BI35" s="14">
        <v>0</v>
      </c>
      <c r="BJ35" s="14">
        <v>0</v>
      </c>
      <c r="BK35" s="14">
        <v>0</v>
      </c>
      <c r="BL35" s="14">
        <v>0</v>
      </c>
      <c r="BM35" s="14">
        <v>0</v>
      </c>
      <c r="BN35" s="14">
        <v>0</v>
      </c>
      <c r="BO35" s="14"/>
      <c r="BP35" s="14">
        <v>0.103240379128395</v>
      </c>
      <c r="BQ35" s="14">
        <v>8.3010102414282805E-2</v>
      </c>
      <c r="BR35" s="14">
        <v>0.11886771837707601</v>
      </c>
      <c r="BS35" s="14">
        <v>0.13651195925071799</v>
      </c>
      <c r="BT35" s="14">
        <v>0.26666458412907601</v>
      </c>
      <c r="BU35" s="14"/>
      <c r="BV35" s="14">
        <v>9.5706970504262898E-2</v>
      </c>
      <c r="BW35" s="14">
        <v>8.6566194849911293E-2</v>
      </c>
      <c r="BX35" s="14">
        <v>0.14613110227937001</v>
      </c>
      <c r="BY35" s="14">
        <v>0.19399854413807699</v>
      </c>
      <c r="BZ35" s="14">
        <v>0.28104081923694701</v>
      </c>
      <c r="CA35" s="14"/>
      <c r="CB35" s="14">
        <v>3.7786253065035497E-2</v>
      </c>
      <c r="CC35" s="14">
        <v>0.123222432523045</v>
      </c>
      <c r="CD35" s="14">
        <v>0.10739358699935</v>
      </c>
      <c r="CE35" s="14">
        <v>0.16756666319192001</v>
      </c>
      <c r="CF35" s="14">
        <v>0.20837423384399001</v>
      </c>
      <c r="CG35" s="14"/>
      <c r="CH35" s="14">
        <v>9.8331545239070395E-2</v>
      </c>
      <c r="CI35" s="14">
        <v>0.148796105410683</v>
      </c>
      <c r="CJ35" s="14"/>
      <c r="CK35" s="14">
        <v>9.8540340082444194E-2</v>
      </c>
      <c r="CL35" s="14">
        <v>0.14482121412535201</v>
      </c>
      <c r="CM35" s="14"/>
      <c r="CN35" s="14">
        <v>4.9468320237612599E-2</v>
      </c>
      <c r="CO35" s="14">
        <v>0.163487482970474</v>
      </c>
      <c r="CP35" s="14"/>
      <c r="CQ35" s="14">
        <v>0.16320785643572</v>
      </c>
      <c r="CR35" s="14">
        <v>7.5692784527718798E-2</v>
      </c>
      <c r="CS35" s="14">
        <v>0.115402641462499</v>
      </c>
    </row>
    <row r="36" spans="2:97" x14ac:dyDescent="0.35">
      <c r="B36" t="s">
        <v>118</v>
      </c>
      <c r="C36" s="14">
        <v>3.5747059752101601E-2</v>
      </c>
      <c r="D36" s="14">
        <v>2.5710286056789201E-2</v>
      </c>
      <c r="E36" s="14">
        <v>4.56685501405674E-2</v>
      </c>
      <c r="F36" s="14"/>
      <c r="G36" s="14">
        <v>5.12567684617867E-2</v>
      </c>
      <c r="H36" s="14">
        <v>3.35561114106483E-2</v>
      </c>
      <c r="I36" s="14">
        <v>3.9995524972790103E-2</v>
      </c>
      <c r="J36" s="14">
        <v>2.7188722696922199E-2</v>
      </c>
      <c r="K36" s="14">
        <v>4.2155450634187297E-2</v>
      </c>
      <c r="L36" s="14">
        <v>2.6449317075686301E-2</v>
      </c>
      <c r="M36" s="14"/>
      <c r="N36" s="14">
        <v>1.8574854787041802E-2</v>
      </c>
      <c r="O36" s="14">
        <v>3.3119601984452601E-2</v>
      </c>
      <c r="P36" s="14">
        <v>3.7551825385536898E-2</v>
      </c>
      <c r="Q36" s="14">
        <v>5.4738287100261802E-2</v>
      </c>
      <c r="R36" s="14"/>
      <c r="S36" s="14">
        <v>3.6954246800433597E-2</v>
      </c>
      <c r="T36" s="14">
        <v>4.44061809198689E-2</v>
      </c>
      <c r="U36" s="14">
        <v>3.0442518548251099E-2</v>
      </c>
      <c r="V36" s="14">
        <v>5.41623790183186E-2</v>
      </c>
      <c r="W36" s="14">
        <v>2.6641045643403499E-2</v>
      </c>
      <c r="X36" s="14">
        <v>2.7813989473322202E-2</v>
      </c>
      <c r="Y36" s="14">
        <v>5.2524634485770001E-2</v>
      </c>
      <c r="Z36" s="14">
        <v>2.3088753681385701E-2</v>
      </c>
      <c r="AA36" s="14">
        <v>3.42889148398225E-2</v>
      </c>
      <c r="AB36" s="14">
        <v>2.4192684648201901E-2</v>
      </c>
      <c r="AC36" s="14">
        <v>3.3303013226298597E-2</v>
      </c>
      <c r="AD36" s="14">
        <v>1.28558857762834E-2</v>
      </c>
      <c r="AE36" s="14"/>
      <c r="AF36" s="14">
        <v>1.9065374166542699E-2</v>
      </c>
      <c r="AG36" s="14">
        <v>2.6806628497913099E-2</v>
      </c>
      <c r="AH36" s="14">
        <v>3.1864359022765999E-2</v>
      </c>
      <c r="AI36" s="14">
        <v>9.3772141852819096E-3</v>
      </c>
      <c r="AJ36" s="14">
        <v>4.0359435208089302E-2</v>
      </c>
      <c r="AK36" s="14"/>
      <c r="AL36" s="14">
        <v>2.5731027628416801E-2</v>
      </c>
      <c r="AM36" s="14">
        <v>1.81778973873391E-2</v>
      </c>
      <c r="AN36" s="14">
        <v>2.6959803845758201E-2</v>
      </c>
      <c r="AO36" s="14">
        <v>1.4164573370155E-2</v>
      </c>
      <c r="AP36" s="14">
        <v>3.2484379233007503E-2</v>
      </c>
      <c r="AQ36" s="14">
        <v>0.122138885604889</v>
      </c>
      <c r="AR36" s="14"/>
      <c r="AS36" s="14">
        <v>4.5459078387834001E-2</v>
      </c>
      <c r="AT36" s="14">
        <v>3.59397625472977E-2</v>
      </c>
      <c r="AU36" s="14">
        <v>3.14576498583998E-2</v>
      </c>
      <c r="AV36" s="14">
        <v>2.4065646224318199E-2</v>
      </c>
      <c r="AW36" s="14">
        <v>2.6037030759528099E-2</v>
      </c>
      <c r="AX36" s="14"/>
      <c r="AY36" s="14">
        <v>0.23141757635768101</v>
      </c>
      <c r="AZ36" s="14">
        <v>0</v>
      </c>
      <c r="BA36" s="14">
        <v>0</v>
      </c>
      <c r="BB36" s="14">
        <v>0</v>
      </c>
      <c r="BC36" s="14">
        <v>0</v>
      </c>
      <c r="BD36" s="14">
        <v>0</v>
      </c>
      <c r="BE36" s="14">
        <v>0</v>
      </c>
      <c r="BF36" s="14">
        <v>0</v>
      </c>
      <c r="BG36" s="14">
        <v>0</v>
      </c>
      <c r="BH36" s="14">
        <v>0</v>
      </c>
      <c r="BI36" s="14">
        <v>0</v>
      </c>
      <c r="BJ36" s="14">
        <v>0</v>
      </c>
      <c r="BK36" s="14">
        <v>0</v>
      </c>
      <c r="BL36" s="14">
        <v>0</v>
      </c>
      <c r="BM36" s="14">
        <v>0</v>
      </c>
      <c r="BN36" s="14">
        <v>0</v>
      </c>
      <c r="BO36" s="14"/>
      <c r="BP36" s="14">
        <v>2.1990124218339999E-2</v>
      </c>
      <c r="BQ36" s="14">
        <v>1.7347735903828002E-2</v>
      </c>
      <c r="BR36" s="14">
        <v>3.5396136601486099E-2</v>
      </c>
      <c r="BS36" s="14">
        <v>3.40079469783282E-2</v>
      </c>
      <c r="BT36" s="14">
        <v>5.9243145839848597E-2</v>
      </c>
      <c r="BU36" s="14"/>
      <c r="BV36" s="14">
        <v>1.72387115849903E-2</v>
      </c>
      <c r="BW36" s="14">
        <v>2.10986022342999E-2</v>
      </c>
      <c r="BX36" s="14">
        <v>3.6455741407393903E-2</v>
      </c>
      <c r="BY36" s="14">
        <v>5.8442124973714801E-2</v>
      </c>
      <c r="BZ36" s="14">
        <v>0.100933879935415</v>
      </c>
      <c r="CA36" s="14"/>
      <c r="CB36" s="14">
        <v>2.65108868726006E-2</v>
      </c>
      <c r="CC36" s="14">
        <v>4.2814339096740699E-2</v>
      </c>
      <c r="CD36" s="14">
        <v>4.9911822368967899E-2</v>
      </c>
      <c r="CE36" s="14">
        <v>2.7307672537456602E-2</v>
      </c>
      <c r="CF36" s="14">
        <v>3.1972865359755499E-2</v>
      </c>
      <c r="CG36" s="14"/>
      <c r="CH36" s="14">
        <v>1.89266210888882E-2</v>
      </c>
      <c r="CI36" s="14">
        <v>4.2762363442296399E-2</v>
      </c>
      <c r="CJ36" s="14"/>
      <c r="CK36" s="14">
        <v>3.0886919012777E-2</v>
      </c>
      <c r="CL36" s="14">
        <v>3.7240360878318002E-2</v>
      </c>
      <c r="CM36" s="14"/>
      <c r="CN36" s="14">
        <v>2.20174540373624E-2</v>
      </c>
      <c r="CO36" s="14">
        <v>4.0548804831076E-2</v>
      </c>
      <c r="CP36" s="14"/>
      <c r="CQ36" s="14">
        <v>3.6254195133242503E-2</v>
      </c>
      <c r="CR36" s="14">
        <v>3.2260515164217803E-2</v>
      </c>
      <c r="CS36" s="14">
        <v>5.0132083032137002E-2</v>
      </c>
    </row>
    <row r="37" spans="2:97" x14ac:dyDescent="0.35">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row>
    <row r="38" spans="2:97" x14ac:dyDescent="0.35">
      <c r="B38" s="6" t="s">
        <v>126</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row>
    <row r="39" spans="2:97" x14ac:dyDescent="0.35">
      <c r="B39" s="21" t="s">
        <v>122</v>
      </c>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row>
    <row r="40" spans="2:97" x14ac:dyDescent="0.35">
      <c r="B40" t="s">
        <v>113</v>
      </c>
      <c r="C40" s="14">
        <v>0.32208432319413</v>
      </c>
      <c r="D40" s="14">
        <v>0.31214783744229202</v>
      </c>
      <c r="E40" s="14">
        <v>0.33044212323873101</v>
      </c>
      <c r="F40" s="14"/>
      <c r="G40" s="14">
        <v>0.26092047481962999</v>
      </c>
      <c r="H40" s="14">
        <v>0.29991231727705903</v>
      </c>
      <c r="I40" s="14">
        <v>0.36321355522689303</v>
      </c>
      <c r="J40" s="14">
        <v>0.37478905200741502</v>
      </c>
      <c r="K40" s="14">
        <v>0.33679691355810099</v>
      </c>
      <c r="L40" s="14">
        <v>0.29467839998909801</v>
      </c>
      <c r="M40" s="14"/>
      <c r="N40" s="14">
        <v>0.27371216421488298</v>
      </c>
      <c r="O40" s="14">
        <v>0.29751702085738602</v>
      </c>
      <c r="P40" s="14">
        <v>0.349115201108541</v>
      </c>
      <c r="Q40" s="14">
        <v>0.37342119835952198</v>
      </c>
      <c r="R40" s="14"/>
      <c r="S40" s="14">
        <v>0.30814665883078801</v>
      </c>
      <c r="T40" s="14">
        <v>0.29335803018675499</v>
      </c>
      <c r="U40" s="14">
        <v>0.30879262717231498</v>
      </c>
      <c r="V40" s="14">
        <v>0.35572381713184598</v>
      </c>
      <c r="W40" s="14">
        <v>0.331716391442616</v>
      </c>
      <c r="X40" s="14">
        <v>0.291330947800781</v>
      </c>
      <c r="Y40" s="14">
        <v>0.324694455309393</v>
      </c>
      <c r="Z40" s="14">
        <v>0.328799123920617</v>
      </c>
      <c r="AA40" s="14">
        <v>0.35819278696513801</v>
      </c>
      <c r="AB40" s="14">
        <v>0.30318737604822399</v>
      </c>
      <c r="AC40" s="14">
        <v>0.33291281132290701</v>
      </c>
      <c r="AD40" s="14">
        <v>0.40588492327298598</v>
      </c>
      <c r="AE40" s="14"/>
      <c r="AF40" s="14">
        <v>0.27541392106165402</v>
      </c>
      <c r="AG40" s="14">
        <v>0.26523401432861898</v>
      </c>
      <c r="AH40" s="14">
        <v>0.22793925173364199</v>
      </c>
      <c r="AI40" s="14">
        <v>0.476096077113078</v>
      </c>
      <c r="AJ40" s="14">
        <v>0.30337667416561398</v>
      </c>
      <c r="AK40" s="14"/>
      <c r="AL40" s="14">
        <v>0.18173028160714499</v>
      </c>
      <c r="AM40" s="14">
        <v>0.25344931637056101</v>
      </c>
      <c r="AN40" s="14">
        <v>0.23077483882543801</v>
      </c>
      <c r="AO40" s="14">
        <v>0.45594842562076598</v>
      </c>
      <c r="AP40" s="14">
        <v>0.30372479074821401</v>
      </c>
      <c r="AQ40" s="14">
        <v>0.287725854427683</v>
      </c>
      <c r="AR40" s="14"/>
      <c r="AS40" s="14">
        <v>0.39014531458988799</v>
      </c>
      <c r="AT40" s="14">
        <v>0.33827793205637302</v>
      </c>
      <c r="AU40" s="14">
        <v>0.26377663232648502</v>
      </c>
      <c r="AV40" s="14">
        <v>0.23623791460129301</v>
      </c>
      <c r="AW40" s="14">
        <v>0.30966513743129498</v>
      </c>
      <c r="AX40" s="14"/>
      <c r="AY40" s="14">
        <v>0.49300198081549601</v>
      </c>
      <c r="AZ40" s="14">
        <v>0</v>
      </c>
      <c r="BA40" s="14">
        <v>0</v>
      </c>
      <c r="BB40" s="14">
        <v>0</v>
      </c>
      <c r="BC40" s="14">
        <v>0</v>
      </c>
      <c r="BD40" s="14">
        <v>0</v>
      </c>
      <c r="BE40" s="14">
        <v>0</v>
      </c>
      <c r="BF40" s="14">
        <v>0</v>
      </c>
      <c r="BG40" s="14">
        <v>0</v>
      </c>
      <c r="BH40" s="14">
        <v>0</v>
      </c>
      <c r="BI40" s="14">
        <v>0</v>
      </c>
      <c r="BJ40" s="14">
        <v>0</v>
      </c>
      <c r="BK40" s="14">
        <v>0</v>
      </c>
      <c r="BL40" s="14">
        <v>0</v>
      </c>
      <c r="BM40" s="14">
        <v>0</v>
      </c>
      <c r="BN40" s="14">
        <v>0</v>
      </c>
      <c r="BO40" s="14"/>
      <c r="BP40" s="14">
        <v>0.25206520223222501</v>
      </c>
      <c r="BQ40" s="14">
        <v>0.26180355668212502</v>
      </c>
      <c r="BR40" s="14">
        <v>0.30025431300801902</v>
      </c>
      <c r="BS40" s="14">
        <v>0.38130699387223799</v>
      </c>
      <c r="BT40" s="14">
        <v>0.48386443886474201</v>
      </c>
      <c r="BU40" s="14"/>
      <c r="BV40" s="14">
        <v>0.250130798239181</v>
      </c>
      <c r="BW40" s="14">
        <v>0.24606903015832099</v>
      </c>
      <c r="BX40" s="14">
        <v>0.36142794733928901</v>
      </c>
      <c r="BY40" s="14">
        <v>0.38225022339399001</v>
      </c>
      <c r="BZ40" s="14">
        <v>0.54076910932752797</v>
      </c>
      <c r="CA40" s="14"/>
      <c r="CB40" s="14">
        <v>0.22134800054985301</v>
      </c>
      <c r="CC40" s="14">
        <v>0.236073743508003</v>
      </c>
      <c r="CD40" s="14">
        <v>0.23350368089434501</v>
      </c>
      <c r="CE40" s="14">
        <v>0.35752390657219402</v>
      </c>
      <c r="CF40" s="14">
        <v>0.51389927840873195</v>
      </c>
      <c r="CG40" s="14"/>
      <c r="CH40" s="14">
        <v>0.42136962780224202</v>
      </c>
      <c r="CI40" s="14">
        <v>0.28067538150447602</v>
      </c>
      <c r="CJ40" s="14"/>
      <c r="CK40" s="14">
        <v>0.27045457692937702</v>
      </c>
      <c r="CL40" s="14">
        <v>0.337947805833552</v>
      </c>
      <c r="CM40" s="14"/>
      <c r="CN40" s="14">
        <v>0.17073889156750299</v>
      </c>
      <c r="CO40" s="14">
        <v>0.37501535389068202</v>
      </c>
      <c r="CP40" s="14"/>
      <c r="CQ40" s="14">
        <v>0.37401864467881801</v>
      </c>
      <c r="CR40" s="14">
        <v>0.228015079978655</v>
      </c>
      <c r="CS40" s="14">
        <v>0.23393319344927899</v>
      </c>
    </row>
    <row r="41" spans="2:97" x14ac:dyDescent="0.35">
      <c r="B41" t="s">
        <v>114</v>
      </c>
      <c r="C41" s="14">
        <v>0.38533929380161203</v>
      </c>
      <c r="D41" s="14">
        <v>0.38895312527422699</v>
      </c>
      <c r="E41" s="14">
        <v>0.383329606531014</v>
      </c>
      <c r="F41" s="14"/>
      <c r="G41" s="14">
        <v>0.39576748971111603</v>
      </c>
      <c r="H41" s="14">
        <v>0.38775798036458498</v>
      </c>
      <c r="I41" s="14">
        <v>0.39622708906663201</v>
      </c>
      <c r="J41" s="14">
        <v>0.36519513758045302</v>
      </c>
      <c r="K41" s="14">
        <v>0.39430694445971498</v>
      </c>
      <c r="L41" s="14">
        <v>0.37793237474515101</v>
      </c>
      <c r="M41" s="14"/>
      <c r="N41" s="14">
        <v>0.38481540032445899</v>
      </c>
      <c r="O41" s="14">
        <v>0.42596769051822603</v>
      </c>
      <c r="P41" s="14">
        <v>0.378044358911937</v>
      </c>
      <c r="Q41" s="14">
        <v>0.35048864682904501</v>
      </c>
      <c r="R41" s="14"/>
      <c r="S41" s="14">
        <v>0.40964329149252199</v>
      </c>
      <c r="T41" s="14">
        <v>0.38196625193236999</v>
      </c>
      <c r="U41" s="14">
        <v>0.41425085797864297</v>
      </c>
      <c r="V41" s="14">
        <v>0.35230620809675101</v>
      </c>
      <c r="W41" s="14">
        <v>0.36863868584225701</v>
      </c>
      <c r="X41" s="14">
        <v>0.36557948003965002</v>
      </c>
      <c r="Y41" s="14">
        <v>0.393653009068266</v>
      </c>
      <c r="Z41" s="14">
        <v>0.34617869963833298</v>
      </c>
      <c r="AA41" s="14">
        <v>0.38730044994985702</v>
      </c>
      <c r="AB41" s="14">
        <v>0.40341232498303897</v>
      </c>
      <c r="AC41" s="14">
        <v>0.398176714646168</v>
      </c>
      <c r="AD41" s="14">
        <v>0.35394278228918802</v>
      </c>
      <c r="AE41" s="14"/>
      <c r="AF41" s="14">
        <v>0.400212357531324</v>
      </c>
      <c r="AG41" s="14">
        <v>0.39709078568359102</v>
      </c>
      <c r="AH41" s="14">
        <v>0.43662806103283502</v>
      </c>
      <c r="AI41" s="14">
        <v>0.34607083648171899</v>
      </c>
      <c r="AJ41" s="14">
        <v>0.38619440867607402</v>
      </c>
      <c r="AK41" s="14"/>
      <c r="AL41" s="14">
        <v>0.38831905620574703</v>
      </c>
      <c r="AM41" s="14">
        <v>0.38869957418651502</v>
      </c>
      <c r="AN41" s="14">
        <v>0.485157783031334</v>
      </c>
      <c r="AO41" s="14">
        <v>0.34884534336640599</v>
      </c>
      <c r="AP41" s="14">
        <v>0.427717677992765</v>
      </c>
      <c r="AQ41" s="14">
        <v>0.41014107723061899</v>
      </c>
      <c r="AR41" s="14"/>
      <c r="AS41" s="14">
        <v>0.396702871051267</v>
      </c>
      <c r="AT41" s="14">
        <v>0.39043955072463699</v>
      </c>
      <c r="AU41" s="14">
        <v>0.39239081092648298</v>
      </c>
      <c r="AV41" s="14">
        <v>0.39732446675665301</v>
      </c>
      <c r="AW41" s="14">
        <v>0.332929405528259</v>
      </c>
      <c r="AX41" s="14"/>
      <c r="AY41" s="14">
        <v>0.26104342438844202</v>
      </c>
      <c r="AZ41" s="14">
        <v>0</v>
      </c>
      <c r="BA41" s="14">
        <v>0</v>
      </c>
      <c r="BB41" s="14">
        <v>0</v>
      </c>
      <c r="BC41" s="14">
        <v>0</v>
      </c>
      <c r="BD41" s="14">
        <v>0</v>
      </c>
      <c r="BE41" s="14">
        <v>0</v>
      </c>
      <c r="BF41" s="14">
        <v>0</v>
      </c>
      <c r="BG41" s="14">
        <v>0</v>
      </c>
      <c r="BH41" s="14">
        <v>0</v>
      </c>
      <c r="BI41" s="14">
        <v>0</v>
      </c>
      <c r="BJ41" s="14">
        <v>0</v>
      </c>
      <c r="BK41" s="14">
        <v>0</v>
      </c>
      <c r="BL41" s="14">
        <v>0</v>
      </c>
      <c r="BM41" s="14">
        <v>0</v>
      </c>
      <c r="BN41" s="14">
        <v>0</v>
      </c>
      <c r="BO41" s="14"/>
      <c r="BP41" s="14">
        <v>0.38322483834357601</v>
      </c>
      <c r="BQ41" s="14">
        <v>0.44089648348421601</v>
      </c>
      <c r="BR41" s="14">
        <v>0.36942123313144898</v>
      </c>
      <c r="BS41" s="14">
        <v>0.36926361408515401</v>
      </c>
      <c r="BT41" s="14">
        <v>0.34701711317717898</v>
      </c>
      <c r="BU41" s="14"/>
      <c r="BV41" s="14">
        <v>0.381264496654241</v>
      </c>
      <c r="BW41" s="14">
        <v>0.41462546728524502</v>
      </c>
      <c r="BX41" s="14">
        <v>0.37153297294391602</v>
      </c>
      <c r="BY41" s="14">
        <v>0.38246686513107098</v>
      </c>
      <c r="BZ41" s="14">
        <v>0.26387352516554302</v>
      </c>
      <c r="CA41" s="14"/>
      <c r="CB41" s="14">
        <v>0.38015516581393299</v>
      </c>
      <c r="CC41" s="14">
        <v>0.38849404027187301</v>
      </c>
      <c r="CD41" s="14">
        <v>0.40253486735399202</v>
      </c>
      <c r="CE41" s="14">
        <v>0.43906425450544401</v>
      </c>
      <c r="CF41" s="14">
        <v>0.325085816318126</v>
      </c>
      <c r="CG41" s="14"/>
      <c r="CH41" s="14">
        <v>0.374044301177064</v>
      </c>
      <c r="CI41" s="14">
        <v>0.39005009861629297</v>
      </c>
      <c r="CJ41" s="14"/>
      <c r="CK41" s="14">
        <v>0.428297041386907</v>
      </c>
      <c r="CL41" s="14">
        <v>0.37214032358871302</v>
      </c>
      <c r="CM41" s="14"/>
      <c r="CN41" s="14">
        <v>0.400906440567321</v>
      </c>
      <c r="CO41" s="14">
        <v>0.37989489343579003</v>
      </c>
      <c r="CP41" s="14"/>
      <c r="CQ41" s="14">
        <v>0.38585497737786301</v>
      </c>
      <c r="CR41" s="14">
        <v>0.39358791665577397</v>
      </c>
      <c r="CS41" s="14">
        <v>0.32994706656525402</v>
      </c>
    </row>
    <row r="42" spans="2:97" x14ac:dyDescent="0.35">
      <c r="B42" t="s">
        <v>115</v>
      </c>
      <c r="C42" s="14">
        <v>0.168883394682459</v>
      </c>
      <c r="D42" s="14">
        <v>0.17289797756955799</v>
      </c>
      <c r="E42" s="14">
        <v>0.164299195046931</v>
      </c>
      <c r="F42" s="14"/>
      <c r="G42" s="14">
        <v>0.195863136527338</v>
      </c>
      <c r="H42" s="14">
        <v>0.16684379901213101</v>
      </c>
      <c r="I42" s="14">
        <v>0.134273928995126</v>
      </c>
      <c r="J42" s="14">
        <v>0.15905798154838299</v>
      </c>
      <c r="K42" s="14">
        <v>0.18426939185361099</v>
      </c>
      <c r="L42" s="14">
        <v>0.178443093618978</v>
      </c>
      <c r="M42" s="14"/>
      <c r="N42" s="14">
        <v>0.17608442421293199</v>
      </c>
      <c r="O42" s="14">
        <v>0.15365933429374301</v>
      </c>
      <c r="P42" s="14">
        <v>0.164697672395583</v>
      </c>
      <c r="Q42" s="14">
        <v>0.18144514499290701</v>
      </c>
      <c r="R42" s="14"/>
      <c r="S42" s="14">
        <v>0.16690174998805099</v>
      </c>
      <c r="T42" s="14">
        <v>0.211102410222788</v>
      </c>
      <c r="U42" s="14">
        <v>0.178849498515181</v>
      </c>
      <c r="V42" s="14">
        <v>0.144956024638421</v>
      </c>
      <c r="W42" s="14">
        <v>0.13923707867183099</v>
      </c>
      <c r="X42" s="14">
        <v>0.18934598203165601</v>
      </c>
      <c r="Y42" s="14">
        <v>0.16789839360231401</v>
      </c>
      <c r="Z42" s="14">
        <v>0.17166571205706599</v>
      </c>
      <c r="AA42" s="14">
        <v>0.14980949101441399</v>
      </c>
      <c r="AB42" s="14">
        <v>0.15709287630804</v>
      </c>
      <c r="AC42" s="14">
        <v>0.16999212077547801</v>
      </c>
      <c r="AD42" s="14">
        <v>0.15082518307847401</v>
      </c>
      <c r="AE42" s="14"/>
      <c r="AF42" s="14">
        <v>0.19983914285099799</v>
      </c>
      <c r="AG42" s="14">
        <v>0.18608618421658801</v>
      </c>
      <c r="AH42" s="14">
        <v>0.19290807530760301</v>
      </c>
      <c r="AI42" s="14">
        <v>0.12660974177877499</v>
      </c>
      <c r="AJ42" s="14">
        <v>0.17969496126902801</v>
      </c>
      <c r="AK42" s="14"/>
      <c r="AL42" s="14">
        <v>0.213589867711969</v>
      </c>
      <c r="AM42" s="14">
        <v>0.232152676413384</v>
      </c>
      <c r="AN42" s="14">
        <v>0.18465572182548701</v>
      </c>
      <c r="AO42" s="14">
        <v>0.11857156081671499</v>
      </c>
      <c r="AP42" s="14">
        <v>0.16425528418319099</v>
      </c>
      <c r="AQ42" s="14">
        <v>0.16856171537378001</v>
      </c>
      <c r="AR42" s="14"/>
      <c r="AS42" s="14">
        <v>0.13297804704645</v>
      </c>
      <c r="AT42" s="14">
        <v>0.150759279902935</v>
      </c>
      <c r="AU42" s="14">
        <v>0.191960334703182</v>
      </c>
      <c r="AV42" s="14">
        <v>0.20755887832716399</v>
      </c>
      <c r="AW42" s="14">
        <v>0.19276879736677799</v>
      </c>
      <c r="AX42" s="14"/>
      <c r="AY42" s="14">
        <v>0.12517692987183801</v>
      </c>
      <c r="AZ42" s="14">
        <v>0</v>
      </c>
      <c r="BA42" s="14">
        <v>0</v>
      </c>
      <c r="BB42" s="14">
        <v>0</v>
      </c>
      <c r="BC42" s="14">
        <v>0</v>
      </c>
      <c r="BD42" s="14">
        <v>0</v>
      </c>
      <c r="BE42" s="14">
        <v>0</v>
      </c>
      <c r="BF42" s="14">
        <v>0</v>
      </c>
      <c r="BG42" s="14">
        <v>0</v>
      </c>
      <c r="BH42" s="14">
        <v>0</v>
      </c>
      <c r="BI42" s="14">
        <v>0</v>
      </c>
      <c r="BJ42" s="14">
        <v>0</v>
      </c>
      <c r="BK42" s="14">
        <v>0</v>
      </c>
      <c r="BL42" s="14">
        <v>0</v>
      </c>
      <c r="BM42" s="14">
        <v>0</v>
      </c>
      <c r="BN42" s="14">
        <v>0</v>
      </c>
      <c r="BO42" s="14"/>
      <c r="BP42" s="14">
        <v>0.19202219831744699</v>
      </c>
      <c r="BQ42" s="14">
        <v>0.172070512650109</v>
      </c>
      <c r="BR42" s="14">
        <v>0.22542215868996501</v>
      </c>
      <c r="BS42" s="14">
        <v>0.144369795301062</v>
      </c>
      <c r="BT42" s="14">
        <v>0.104669259451733</v>
      </c>
      <c r="BU42" s="14"/>
      <c r="BV42" s="14">
        <v>0.17281274071421701</v>
      </c>
      <c r="BW42" s="14">
        <v>0.19478313688992099</v>
      </c>
      <c r="BX42" s="14">
        <v>0.15978427028327799</v>
      </c>
      <c r="BY42" s="14">
        <v>0.14436142285840201</v>
      </c>
      <c r="BZ42" s="14">
        <v>0.103050092763759</v>
      </c>
      <c r="CA42" s="14"/>
      <c r="CB42" s="14">
        <v>0.20838181119607599</v>
      </c>
      <c r="CC42" s="14">
        <v>0.22231213221469001</v>
      </c>
      <c r="CD42" s="14">
        <v>0.21313279362204701</v>
      </c>
      <c r="CE42" s="14">
        <v>0.126544362741246</v>
      </c>
      <c r="CF42" s="14">
        <v>9.4106103284085293E-2</v>
      </c>
      <c r="CG42" s="14"/>
      <c r="CH42" s="14">
        <v>0.120437315151882</v>
      </c>
      <c r="CI42" s="14">
        <v>0.18908881068326899</v>
      </c>
      <c r="CJ42" s="14"/>
      <c r="CK42" s="14">
        <v>0.17337869547265999</v>
      </c>
      <c r="CL42" s="14">
        <v>0.167502192348466</v>
      </c>
      <c r="CM42" s="14"/>
      <c r="CN42" s="14">
        <v>0.22288893606242799</v>
      </c>
      <c r="CO42" s="14">
        <v>0.14999568239511901</v>
      </c>
      <c r="CP42" s="14"/>
      <c r="CQ42" s="14">
        <v>0.14291380338367099</v>
      </c>
      <c r="CR42" s="14">
        <v>0.20791500852098499</v>
      </c>
      <c r="CS42" s="14">
        <v>0.26050248481633198</v>
      </c>
    </row>
    <row r="43" spans="2:97" x14ac:dyDescent="0.35">
      <c r="B43" t="s">
        <v>116</v>
      </c>
      <c r="C43" s="14">
        <v>9.3169753667344299E-2</v>
      </c>
      <c r="D43" s="14">
        <v>0.100092250966271</v>
      </c>
      <c r="E43" s="14">
        <v>8.6789131191388702E-2</v>
      </c>
      <c r="F43" s="14"/>
      <c r="G43" s="14">
        <v>0.10036223543884699</v>
      </c>
      <c r="H43" s="14">
        <v>0.103380651229111</v>
      </c>
      <c r="I43" s="14">
        <v>8.0913272167874403E-2</v>
      </c>
      <c r="J43" s="14">
        <v>7.6321112884727094E-2</v>
      </c>
      <c r="K43" s="14">
        <v>6.6423480663924395E-2</v>
      </c>
      <c r="L43" s="14">
        <v>0.121627309819971</v>
      </c>
      <c r="M43" s="14"/>
      <c r="N43" s="14">
        <v>0.12934865242499399</v>
      </c>
      <c r="O43" s="14">
        <v>9.6394655871229695E-2</v>
      </c>
      <c r="P43" s="14">
        <v>8.0872640613822905E-2</v>
      </c>
      <c r="Q43" s="14">
        <v>6.2635785394346805E-2</v>
      </c>
      <c r="R43" s="14"/>
      <c r="S43" s="14">
        <v>8.8862158273941297E-2</v>
      </c>
      <c r="T43" s="14">
        <v>7.9698640537668106E-2</v>
      </c>
      <c r="U43" s="14">
        <v>6.3424321670812397E-2</v>
      </c>
      <c r="V43" s="14">
        <v>0.104990894869733</v>
      </c>
      <c r="W43" s="14">
        <v>0.132664938578991</v>
      </c>
      <c r="X43" s="14">
        <v>0.107419476124382</v>
      </c>
      <c r="Y43" s="14">
        <v>9.3497570214317399E-2</v>
      </c>
      <c r="Z43" s="14">
        <v>0.124363362568779</v>
      </c>
      <c r="AA43" s="14">
        <v>7.6254649568337399E-2</v>
      </c>
      <c r="AB43" s="14">
        <v>0.11840653734830101</v>
      </c>
      <c r="AC43" s="14">
        <v>7.4754665189028902E-2</v>
      </c>
      <c r="AD43" s="14">
        <v>5.5257416563582497E-2</v>
      </c>
      <c r="AE43" s="14"/>
      <c r="AF43" s="14">
        <v>8.9569418777849297E-2</v>
      </c>
      <c r="AG43" s="14">
        <v>0.120861533031957</v>
      </c>
      <c r="AH43" s="14">
        <v>0.116451694497879</v>
      </c>
      <c r="AI43" s="14">
        <v>3.5670655157108301E-2</v>
      </c>
      <c r="AJ43" s="14">
        <v>0.114097111574048</v>
      </c>
      <c r="AK43" s="14"/>
      <c r="AL43" s="14">
        <v>0.176356625881263</v>
      </c>
      <c r="AM43" s="14">
        <v>8.7644793645692498E-2</v>
      </c>
      <c r="AN43" s="14">
        <v>7.2861289385798694E-2</v>
      </c>
      <c r="AO43" s="14">
        <v>6.0923665372905701E-2</v>
      </c>
      <c r="AP43" s="14">
        <v>8.4718233973734597E-2</v>
      </c>
      <c r="AQ43" s="14">
        <v>8.8907846322757694E-2</v>
      </c>
      <c r="AR43" s="14"/>
      <c r="AS43" s="14">
        <v>5.3310481946177997E-2</v>
      </c>
      <c r="AT43" s="14">
        <v>8.5192929442561696E-2</v>
      </c>
      <c r="AU43" s="14">
        <v>0.118604956317634</v>
      </c>
      <c r="AV43" s="14">
        <v>0.13778734497061501</v>
      </c>
      <c r="AW43" s="14">
        <v>0.104822710629695</v>
      </c>
      <c r="AX43" s="14"/>
      <c r="AY43" s="14">
        <v>2.8306613215304199E-2</v>
      </c>
      <c r="AZ43" s="14">
        <v>0</v>
      </c>
      <c r="BA43" s="14">
        <v>0</v>
      </c>
      <c r="BB43" s="14">
        <v>0</v>
      </c>
      <c r="BC43" s="14">
        <v>0</v>
      </c>
      <c r="BD43" s="14">
        <v>0</v>
      </c>
      <c r="BE43" s="14">
        <v>0</v>
      </c>
      <c r="BF43" s="14">
        <v>0</v>
      </c>
      <c r="BG43" s="14">
        <v>0</v>
      </c>
      <c r="BH43" s="14">
        <v>0</v>
      </c>
      <c r="BI43" s="14">
        <v>0</v>
      </c>
      <c r="BJ43" s="14">
        <v>0</v>
      </c>
      <c r="BK43" s="14">
        <v>0</v>
      </c>
      <c r="BL43" s="14">
        <v>0</v>
      </c>
      <c r="BM43" s="14">
        <v>0</v>
      </c>
      <c r="BN43" s="14">
        <v>0</v>
      </c>
      <c r="BO43" s="14"/>
      <c r="BP43" s="14">
        <v>0.12715962884353199</v>
      </c>
      <c r="BQ43" s="14">
        <v>0.110390290529347</v>
      </c>
      <c r="BR43" s="14">
        <v>8.1492185628101899E-2</v>
      </c>
      <c r="BS43" s="14">
        <v>7.6925446754444404E-2</v>
      </c>
      <c r="BT43" s="14">
        <v>4.54276069828023E-2</v>
      </c>
      <c r="BU43" s="14"/>
      <c r="BV43" s="14">
        <v>0.138896208113928</v>
      </c>
      <c r="BW43" s="14">
        <v>0.11467306874260599</v>
      </c>
      <c r="BX43" s="14">
        <v>7.8185781969094703E-2</v>
      </c>
      <c r="BY43" s="14">
        <v>6.3224806910170295E-2</v>
      </c>
      <c r="BZ43" s="14">
        <v>7.1884196468826003E-2</v>
      </c>
      <c r="CA43" s="14"/>
      <c r="CB43" s="14">
        <v>0.14152810645231201</v>
      </c>
      <c r="CC43" s="14">
        <v>0.11529100677713799</v>
      </c>
      <c r="CD43" s="14">
        <v>0.109827007599774</v>
      </c>
      <c r="CE43" s="14">
        <v>6.30511344036985E-2</v>
      </c>
      <c r="CF43" s="14">
        <v>5.0564250250275798E-2</v>
      </c>
      <c r="CG43" s="14"/>
      <c r="CH43" s="14">
        <v>6.4261325509213693E-2</v>
      </c>
      <c r="CI43" s="14">
        <v>0.105226597534264</v>
      </c>
      <c r="CJ43" s="14"/>
      <c r="CK43" s="14">
        <v>0.105151474950251</v>
      </c>
      <c r="CL43" s="14">
        <v>8.9488313387023705E-2</v>
      </c>
      <c r="CM43" s="14"/>
      <c r="CN43" s="14">
        <v>0.164422278488493</v>
      </c>
      <c r="CO43" s="14">
        <v>6.8250140713189397E-2</v>
      </c>
      <c r="CP43" s="14"/>
      <c r="CQ43" s="14">
        <v>7.3692474344077302E-2</v>
      </c>
      <c r="CR43" s="14">
        <v>0.128606224441428</v>
      </c>
      <c r="CS43" s="14">
        <v>0.12529728964136999</v>
      </c>
    </row>
    <row r="44" spans="2:97" x14ac:dyDescent="0.35">
      <c r="B44" t="s">
        <v>117</v>
      </c>
      <c r="C44" s="14">
        <v>2.03604281602313E-2</v>
      </c>
      <c r="D44" s="14">
        <v>1.9819900454459499E-2</v>
      </c>
      <c r="E44" s="14">
        <v>2.09670900388811E-2</v>
      </c>
      <c r="F44" s="14"/>
      <c r="G44" s="14">
        <v>3.5024777502600801E-2</v>
      </c>
      <c r="H44" s="14">
        <v>2.0967971334037799E-2</v>
      </c>
      <c r="I44" s="14">
        <v>1.44194157670558E-2</v>
      </c>
      <c r="J44" s="14">
        <v>2.0865886219249001E-2</v>
      </c>
      <c r="K44" s="14">
        <v>6.7571322537551904E-3</v>
      </c>
      <c r="L44" s="14">
        <v>2.36861785862349E-2</v>
      </c>
      <c r="M44" s="14"/>
      <c r="N44" s="14">
        <v>3.01079947599373E-2</v>
      </c>
      <c r="O44" s="14">
        <v>1.8106412776866799E-2</v>
      </c>
      <c r="P44" s="14">
        <v>1.5047258149024301E-2</v>
      </c>
      <c r="Q44" s="14">
        <v>1.7082917354753299E-2</v>
      </c>
      <c r="R44" s="14"/>
      <c r="S44" s="14">
        <v>1.8765665163665401E-2</v>
      </c>
      <c r="T44" s="14">
        <v>2.1981678469175901E-2</v>
      </c>
      <c r="U44" s="14">
        <v>2.28886644386317E-2</v>
      </c>
      <c r="V44" s="14">
        <v>7.9122398094497604E-3</v>
      </c>
      <c r="W44" s="14">
        <v>2.25760197578199E-2</v>
      </c>
      <c r="X44" s="14">
        <v>3.8876870073327699E-2</v>
      </c>
      <c r="Y44" s="14">
        <v>1.6818514740545399E-2</v>
      </c>
      <c r="Z44" s="14">
        <v>1.44351442527743E-2</v>
      </c>
      <c r="AA44" s="14">
        <v>2.2341832352647601E-2</v>
      </c>
      <c r="AB44" s="14">
        <v>1.38892930321268E-2</v>
      </c>
      <c r="AC44" s="14">
        <v>1.19623070175497E-2</v>
      </c>
      <c r="AD44" s="14">
        <v>3.4089694795769503E-2</v>
      </c>
      <c r="AE44" s="14"/>
      <c r="AF44" s="14">
        <v>3.4965159778174201E-2</v>
      </c>
      <c r="AG44" s="14">
        <v>2.7771920735351601E-2</v>
      </c>
      <c r="AH44" s="14">
        <v>2.0505602158847398E-2</v>
      </c>
      <c r="AI44" s="14">
        <v>7.1495374134716901E-3</v>
      </c>
      <c r="AJ44" s="14">
        <v>8.3998888908457994E-3</v>
      </c>
      <c r="AK44" s="14"/>
      <c r="AL44" s="14">
        <v>3.8272286190191102E-2</v>
      </c>
      <c r="AM44" s="14">
        <v>3.3797677009760801E-2</v>
      </c>
      <c r="AN44" s="14">
        <v>2.1652894922348401E-2</v>
      </c>
      <c r="AO44" s="14">
        <v>1.1258209057717799E-2</v>
      </c>
      <c r="AP44" s="14">
        <v>8.8384916642420906E-3</v>
      </c>
      <c r="AQ44" s="14">
        <v>1.5230488747193301E-2</v>
      </c>
      <c r="AR44" s="14"/>
      <c r="AS44" s="14">
        <v>1.54099494064246E-2</v>
      </c>
      <c r="AT44" s="14">
        <v>2.1490145115735E-2</v>
      </c>
      <c r="AU44" s="14">
        <v>2.2938780876002401E-2</v>
      </c>
      <c r="AV44" s="14">
        <v>1.62965277150082E-2</v>
      </c>
      <c r="AW44" s="14">
        <v>5.9813949043973101E-2</v>
      </c>
      <c r="AX44" s="14"/>
      <c r="AY44" s="14">
        <v>3.3413505111605603E-2</v>
      </c>
      <c r="AZ44" s="14">
        <v>0</v>
      </c>
      <c r="BA44" s="14">
        <v>0</v>
      </c>
      <c r="BB44" s="14">
        <v>0</v>
      </c>
      <c r="BC44" s="14">
        <v>0</v>
      </c>
      <c r="BD44" s="14">
        <v>0</v>
      </c>
      <c r="BE44" s="14">
        <v>0</v>
      </c>
      <c r="BF44" s="14">
        <v>0</v>
      </c>
      <c r="BG44" s="14">
        <v>0</v>
      </c>
      <c r="BH44" s="14">
        <v>0</v>
      </c>
      <c r="BI44" s="14">
        <v>0</v>
      </c>
      <c r="BJ44" s="14">
        <v>0</v>
      </c>
      <c r="BK44" s="14">
        <v>0</v>
      </c>
      <c r="BL44" s="14">
        <v>0</v>
      </c>
      <c r="BM44" s="14">
        <v>0</v>
      </c>
      <c r="BN44" s="14">
        <v>0</v>
      </c>
      <c r="BO44" s="14"/>
      <c r="BP44" s="14">
        <v>4.28820186908161E-2</v>
      </c>
      <c r="BQ44" s="14">
        <v>1.0980865921124299E-2</v>
      </c>
      <c r="BR44" s="14">
        <v>1.7018382358170499E-2</v>
      </c>
      <c r="BS44" s="14">
        <v>1.9579169039133398E-2</v>
      </c>
      <c r="BT44" s="14">
        <v>3.7570371951933801E-3</v>
      </c>
      <c r="BU44" s="14"/>
      <c r="BV44" s="14">
        <v>5.2542607530355001E-2</v>
      </c>
      <c r="BW44" s="14">
        <v>2.2935807556604501E-2</v>
      </c>
      <c r="BX44" s="14">
        <v>1.5981621952095699E-2</v>
      </c>
      <c r="BY44" s="14">
        <v>1.49849139551011E-2</v>
      </c>
      <c r="BZ44" s="14">
        <v>6.9850758507010897E-3</v>
      </c>
      <c r="CA44" s="14"/>
      <c r="CB44" s="14">
        <v>3.6133362999809501E-2</v>
      </c>
      <c r="CC44" s="14">
        <v>1.8765969096184599E-2</v>
      </c>
      <c r="CD44" s="14">
        <v>2.79570335311825E-2</v>
      </c>
      <c r="CE44" s="14">
        <v>1.06540878472672E-2</v>
      </c>
      <c r="CF44" s="14">
        <v>1.13828769076545E-2</v>
      </c>
      <c r="CG44" s="14"/>
      <c r="CH44" s="14">
        <v>1.4185168124749899E-2</v>
      </c>
      <c r="CI44" s="14">
        <v>2.2935945088310501E-2</v>
      </c>
      <c r="CJ44" s="14"/>
      <c r="CK44" s="14">
        <v>1.7227713664373701E-2</v>
      </c>
      <c r="CL44" s="14">
        <v>2.1322969439525299E-2</v>
      </c>
      <c r="CM44" s="14"/>
      <c r="CN44" s="14">
        <v>3.7464937838130298E-2</v>
      </c>
      <c r="CO44" s="14">
        <v>1.43783557773403E-2</v>
      </c>
      <c r="CP44" s="14"/>
      <c r="CQ44" s="14">
        <v>1.6514123561384101E-2</v>
      </c>
      <c r="CR44" s="14">
        <v>2.64274938950614E-2</v>
      </c>
      <c r="CS44" s="14">
        <v>3.2230974210755499E-2</v>
      </c>
    </row>
    <row r="45" spans="2:97" x14ac:dyDescent="0.35">
      <c r="B45" t="s">
        <v>118</v>
      </c>
      <c r="C45" s="14">
        <v>1.01628064942232E-2</v>
      </c>
      <c r="D45" s="14">
        <v>6.0889082931928204E-3</v>
      </c>
      <c r="E45" s="14">
        <v>1.41728539530543E-2</v>
      </c>
      <c r="F45" s="14"/>
      <c r="G45" s="14">
        <v>1.20618860004681E-2</v>
      </c>
      <c r="H45" s="14">
        <v>2.1137280783076001E-2</v>
      </c>
      <c r="I45" s="14">
        <v>1.09527387764184E-2</v>
      </c>
      <c r="J45" s="14">
        <v>3.77082975977333E-3</v>
      </c>
      <c r="K45" s="14">
        <v>1.1446137210893799E-2</v>
      </c>
      <c r="L45" s="14">
        <v>3.6326432405672099E-3</v>
      </c>
      <c r="M45" s="14"/>
      <c r="N45" s="14">
        <v>5.9313640627942999E-3</v>
      </c>
      <c r="O45" s="14">
        <v>8.3548856825479897E-3</v>
      </c>
      <c r="P45" s="14">
        <v>1.2222868821091601E-2</v>
      </c>
      <c r="Q45" s="14">
        <v>1.49263070694249E-2</v>
      </c>
      <c r="R45" s="14"/>
      <c r="S45" s="14">
        <v>7.6804762510330098E-3</v>
      </c>
      <c r="T45" s="14">
        <v>1.1892988651242199E-2</v>
      </c>
      <c r="U45" s="14">
        <v>1.1794030224417201E-2</v>
      </c>
      <c r="V45" s="14">
        <v>3.4110815453799397E-2</v>
      </c>
      <c r="W45" s="14">
        <v>5.1668857064847496E-3</v>
      </c>
      <c r="X45" s="14">
        <v>7.4472439302036703E-3</v>
      </c>
      <c r="Y45" s="14">
        <v>3.4380570651647E-3</v>
      </c>
      <c r="Z45" s="14">
        <v>1.45579575624312E-2</v>
      </c>
      <c r="AA45" s="14">
        <v>6.1007901496069102E-3</v>
      </c>
      <c r="AB45" s="14">
        <v>4.0115922802701001E-3</v>
      </c>
      <c r="AC45" s="14">
        <v>1.22013810488676E-2</v>
      </c>
      <c r="AD45" s="14">
        <v>0</v>
      </c>
      <c r="AE45" s="14"/>
      <c r="AF45" s="14">
        <v>0</v>
      </c>
      <c r="AG45" s="14">
        <v>2.9555620038936698E-3</v>
      </c>
      <c r="AH45" s="14">
        <v>5.5673152691936099E-3</v>
      </c>
      <c r="AI45" s="14">
        <v>8.4031520558490603E-3</v>
      </c>
      <c r="AJ45" s="14">
        <v>8.2369554243898208E-3</v>
      </c>
      <c r="AK45" s="14"/>
      <c r="AL45" s="14">
        <v>1.7318824036858099E-3</v>
      </c>
      <c r="AM45" s="14">
        <v>4.2559623740872901E-3</v>
      </c>
      <c r="AN45" s="14">
        <v>4.8974720095934397E-3</v>
      </c>
      <c r="AO45" s="14">
        <v>4.4527957654890496E-3</v>
      </c>
      <c r="AP45" s="14">
        <v>1.0745521437853E-2</v>
      </c>
      <c r="AQ45" s="14">
        <v>2.9433017897966401E-2</v>
      </c>
      <c r="AR45" s="14"/>
      <c r="AS45" s="14">
        <v>1.1453335959791901E-2</v>
      </c>
      <c r="AT45" s="14">
        <v>1.3840162757757599E-2</v>
      </c>
      <c r="AU45" s="14">
        <v>1.0328484850214601E-2</v>
      </c>
      <c r="AV45" s="14">
        <v>4.7948676292657996E-3</v>
      </c>
      <c r="AW45" s="14">
        <v>0</v>
      </c>
      <c r="AX45" s="14"/>
      <c r="AY45" s="14">
        <v>5.9057546597314103E-2</v>
      </c>
      <c r="AZ45" s="14">
        <v>0</v>
      </c>
      <c r="BA45" s="14">
        <v>0</v>
      </c>
      <c r="BB45" s="14">
        <v>0</v>
      </c>
      <c r="BC45" s="14">
        <v>0</v>
      </c>
      <c r="BD45" s="14">
        <v>0</v>
      </c>
      <c r="BE45" s="14">
        <v>0</v>
      </c>
      <c r="BF45" s="14">
        <v>0</v>
      </c>
      <c r="BG45" s="14">
        <v>0</v>
      </c>
      <c r="BH45" s="14">
        <v>0</v>
      </c>
      <c r="BI45" s="14">
        <v>0</v>
      </c>
      <c r="BJ45" s="14">
        <v>0</v>
      </c>
      <c r="BK45" s="14">
        <v>0</v>
      </c>
      <c r="BL45" s="14">
        <v>0</v>
      </c>
      <c r="BM45" s="14">
        <v>0</v>
      </c>
      <c r="BN45" s="14">
        <v>0</v>
      </c>
      <c r="BO45" s="14"/>
      <c r="BP45" s="14">
        <v>2.64611357240464E-3</v>
      </c>
      <c r="BQ45" s="14">
        <v>3.8582907330787499E-3</v>
      </c>
      <c r="BR45" s="14">
        <v>6.39172718429519E-3</v>
      </c>
      <c r="BS45" s="14">
        <v>8.5549809479681903E-3</v>
      </c>
      <c r="BT45" s="14">
        <v>1.52645443283506E-2</v>
      </c>
      <c r="BU45" s="14"/>
      <c r="BV45" s="14">
        <v>4.35314874807815E-3</v>
      </c>
      <c r="BW45" s="14">
        <v>6.91348936730254E-3</v>
      </c>
      <c r="BX45" s="14">
        <v>1.3087405512326299E-2</v>
      </c>
      <c r="BY45" s="14">
        <v>1.2711767751265399E-2</v>
      </c>
      <c r="BZ45" s="14">
        <v>1.34380004236428E-2</v>
      </c>
      <c r="CA45" s="14"/>
      <c r="CB45" s="14">
        <v>1.2453552988016399E-2</v>
      </c>
      <c r="CC45" s="14">
        <v>1.9063108132112198E-2</v>
      </c>
      <c r="CD45" s="14">
        <v>1.30446169986588E-2</v>
      </c>
      <c r="CE45" s="14">
        <v>3.1622539301506599E-3</v>
      </c>
      <c r="CF45" s="14">
        <v>4.9616748311262599E-3</v>
      </c>
      <c r="CG45" s="14"/>
      <c r="CH45" s="14">
        <v>5.7022622348480902E-3</v>
      </c>
      <c r="CI45" s="14">
        <v>1.20231665733873E-2</v>
      </c>
      <c r="CJ45" s="14"/>
      <c r="CK45" s="14">
        <v>5.4904975964306397E-3</v>
      </c>
      <c r="CL45" s="14">
        <v>1.15983954027194E-2</v>
      </c>
      <c r="CM45" s="14"/>
      <c r="CN45" s="14">
        <v>3.5785154761252E-3</v>
      </c>
      <c r="CO45" s="14">
        <v>1.24655737878787E-2</v>
      </c>
      <c r="CP45" s="14"/>
      <c r="CQ45" s="14">
        <v>7.0059766541869699E-3</v>
      </c>
      <c r="CR45" s="14">
        <v>1.5448276508096799E-2</v>
      </c>
      <c r="CS45" s="14">
        <v>1.8088991317010399E-2</v>
      </c>
    </row>
    <row r="46" spans="2:97" x14ac:dyDescent="0.35">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row>
    <row r="47" spans="2:97" x14ac:dyDescent="0.35">
      <c r="B47" s="6" t="s">
        <v>127</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row>
    <row r="48" spans="2:97" x14ac:dyDescent="0.35">
      <c r="B48" s="21" t="s">
        <v>122</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row>
    <row r="49" spans="2:97" x14ac:dyDescent="0.35">
      <c r="B49" t="s">
        <v>113</v>
      </c>
      <c r="C49" s="14">
        <v>3.3051824280054702E-2</v>
      </c>
      <c r="D49" s="14">
        <v>2.9374285557239699E-2</v>
      </c>
      <c r="E49" s="14">
        <v>3.6765424349153898E-2</v>
      </c>
      <c r="F49" s="14"/>
      <c r="G49" s="14">
        <v>5.01354960358701E-2</v>
      </c>
      <c r="H49" s="14">
        <v>7.1964987505815897E-2</v>
      </c>
      <c r="I49" s="14">
        <v>2.9880126208380701E-2</v>
      </c>
      <c r="J49" s="14">
        <v>2.95788262968276E-2</v>
      </c>
      <c r="K49" s="14">
        <v>1.33426510158004E-2</v>
      </c>
      <c r="L49" s="14">
        <v>8.5952601970969902E-3</v>
      </c>
      <c r="M49" s="14"/>
      <c r="N49" s="14">
        <v>2.42658558527903E-2</v>
      </c>
      <c r="O49" s="14">
        <v>2.4575571999526102E-2</v>
      </c>
      <c r="P49" s="14">
        <v>3.6019692042425902E-2</v>
      </c>
      <c r="Q49" s="14">
        <v>4.9146938534992801E-2</v>
      </c>
      <c r="R49" s="14"/>
      <c r="S49" s="14">
        <v>4.5148554416555901E-2</v>
      </c>
      <c r="T49" s="14">
        <v>3.09012402021017E-2</v>
      </c>
      <c r="U49" s="14">
        <v>1.7032031932049101E-2</v>
      </c>
      <c r="V49" s="14">
        <v>2.89283894683382E-2</v>
      </c>
      <c r="W49" s="14">
        <v>4.2286589236015797E-2</v>
      </c>
      <c r="X49" s="14">
        <v>4.2412819347139002E-2</v>
      </c>
      <c r="Y49" s="14">
        <v>2.7842032444994301E-2</v>
      </c>
      <c r="Z49" s="14">
        <v>8.3748347805266497E-3</v>
      </c>
      <c r="AA49" s="14">
        <v>3.3532505953286301E-2</v>
      </c>
      <c r="AB49" s="14">
        <v>2.5199255141110499E-2</v>
      </c>
      <c r="AC49" s="14">
        <v>1.93325964348483E-2</v>
      </c>
      <c r="AD49" s="14">
        <v>8.2545890840019606E-2</v>
      </c>
      <c r="AE49" s="14"/>
      <c r="AF49" s="14">
        <v>3.8502312265724897E-2</v>
      </c>
      <c r="AG49" s="14">
        <v>2.9034102172657401E-2</v>
      </c>
      <c r="AH49" s="14">
        <v>1.0797690905856701E-2</v>
      </c>
      <c r="AI49" s="14">
        <v>3.3475648568055502E-2</v>
      </c>
      <c r="AJ49" s="14">
        <v>6.3174957543627897E-2</v>
      </c>
      <c r="AK49" s="14"/>
      <c r="AL49" s="14">
        <v>3.7567267383815703E-2</v>
      </c>
      <c r="AM49" s="14">
        <v>2.87416502797537E-2</v>
      </c>
      <c r="AN49" s="14">
        <v>4.3179510489096502E-3</v>
      </c>
      <c r="AO49" s="14">
        <v>3.5316131657831401E-2</v>
      </c>
      <c r="AP49" s="14">
        <v>3.5459152488442697E-2</v>
      </c>
      <c r="AQ49" s="14">
        <v>3.3359715938643703E-2</v>
      </c>
      <c r="AR49" s="14"/>
      <c r="AS49" s="14">
        <v>3.6173220036428803E-2</v>
      </c>
      <c r="AT49" s="14">
        <v>3.1728017459953198E-2</v>
      </c>
      <c r="AU49" s="14">
        <v>2.9991666596854E-2</v>
      </c>
      <c r="AV49" s="14">
        <v>4.1352584161926297E-2</v>
      </c>
      <c r="AW49" s="14">
        <v>8.3388434735103295E-2</v>
      </c>
      <c r="AX49" s="14"/>
      <c r="AY49" s="14">
        <v>0.125354611938477</v>
      </c>
      <c r="AZ49" s="14">
        <v>0</v>
      </c>
      <c r="BA49" s="14">
        <v>0</v>
      </c>
      <c r="BB49" s="14">
        <v>0</v>
      </c>
      <c r="BC49" s="14">
        <v>0</v>
      </c>
      <c r="BD49" s="14">
        <v>0</v>
      </c>
      <c r="BE49" s="14">
        <v>0</v>
      </c>
      <c r="BF49" s="14">
        <v>0</v>
      </c>
      <c r="BG49" s="14">
        <v>0</v>
      </c>
      <c r="BH49" s="14">
        <v>0</v>
      </c>
      <c r="BI49" s="14">
        <v>0</v>
      </c>
      <c r="BJ49" s="14">
        <v>0</v>
      </c>
      <c r="BK49" s="14">
        <v>0</v>
      </c>
      <c r="BL49" s="14">
        <v>0</v>
      </c>
      <c r="BM49" s="14">
        <v>0</v>
      </c>
      <c r="BN49" s="14">
        <v>0</v>
      </c>
      <c r="BO49" s="14"/>
      <c r="BP49" s="14">
        <v>2.7151010814056398E-2</v>
      </c>
      <c r="BQ49" s="14">
        <v>3.2328608213509198E-2</v>
      </c>
      <c r="BR49" s="14">
        <v>4.3918734765426903E-2</v>
      </c>
      <c r="BS49" s="14">
        <v>2.3962422344646898E-2</v>
      </c>
      <c r="BT49" s="14">
        <v>3.7449765421883503E-2</v>
      </c>
      <c r="BU49" s="14"/>
      <c r="BV49" s="14">
        <v>8.5754654401174399E-2</v>
      </c>
      <c r="BW49" s="14">
        <v>2.2135385567541101E-2</v>
      </c>
      <c r="BX49" s="14">
        <v>3.11152568387255E-2</v>
      </c>
      <c r="BY49" s="14">
        <v>3.5437380389880903E-2</v>
      </c>
      <c r="BZ49" s="14">
        <v>5.80793517103649E-2</v>
      </c>
      <c r="CA49" s="14"/>
      <c r="CB49" s="14">
        <v>6.4978564926006802E-2</v>
      </c>
      <c r="CC49" s="14">
        <v>2.6749750137561E-2</v>
      </c>
      <c r="CD49" s="14">
        <v>2.1329730413425601E-2</v>
      </c>
      <c r="CE49" s="14">
        <v>1.47961087764367E-2</v>
      </c>
      <c r="CF49" s="14">
        <v>4.0860160745419198E-2</v>
      </c>
      <c r="CG49" s="14"/>
      <c r="CH49" s="14">
        <v>4.7099561500002503E-2</v>
      </c>
      <c r="CI49" s="14">
        <v>2.7192931730866E-2</v>
      </c>
      <c r="CJ49" s="14"/>
      <c r="CK49" s="14">
        <v>4.6544117380124303E-2</v>
      </c>
      <c r="CL49" s="14">
        <v>2.8906253696356701E-2</v>
      </c>
      <c r="CM49" s="14"/>
      <c r="CN49" s="14">
        <v>4.5703554539873001E-2</v>
      </c>
      <c r="CO49" s="14">
        <v>2.8627051655275199E-2</v>
      </c>
      <c r="CP49" s="14"/>
      <c r="CQ49" s="14">
        <v>2.61411456607906E-2</v>
      </c>
      <c r="CR49" s="14">
        <v>5.1080816557488203E-2</v>
      </c>
      <c r="CS49" s="14">
        <v>1.20597632169711E-2</v>
      </c>
    </row>
    <row r="50" spans="2:97" x14ac:dyDescent="0.35">
      <c r="B50" t="s">
        <v>114</v>
      </c>
      <c r="C50" s="14">
        <v>0.146331974065492</v>
      </c>
      <c r="D50" s="14">
        <v>0.16356630727375801</v>
      </c>
      <c r="E50" s="14">
        <v>0.12813326286481599</v>
      </c>
      <c r="F50" s="14"/>
      <c r="G50" s="14">
        <v>0.233116160774689</v>
      </c>
      <c r="H50" s="14">
        <v>0.24141459449612501</v>
      </c>
      <c r="I50" s="14">
        <v>0.166779130827826</v>
      </c>
      <c r="J50" s="14">
        <v>0.11236207329447</v>
      </c>
      <c r="K50" s="14">
        <v>9.1161316447952695E-2</v>
      </c>
      <c r="L50" s="14">
        <v>5.9185545706687402E-2</v>
      </c>
      <c r="M50" s="14"/>
      <c r="N50" s="14">
        <v>0.16248560786701699</v>
      </c>
      <c r="O50" s="14">
        <v>0.117005206287184</v>
      </c>
      <c r="P50" s="14">
        <v>0.16682976947731701</v>
      </c>
      <c r="Q50" s="14">
        <v>0.14039022171934201</v>
      </c>
      <c r="R50" s="14"/>
      <c r="S50" s="14">
        <v>0.201834784038944</v>
      </c>
      <c r="T50" s="14">
        <v>0.128730200782154</v>
      </c>
      <c r="U50" s="14">
        <v>0.11290368683671299</v>
      </c>
      <c r="V50" s="14">
        <v>0.14287251661398601</v>
      </c>
      <c r="W50" s="14">
        <v>0.18413007325268699</v>
      </c>
      <c r="X50" s="14">
        <v>0.17142079759169601</v>
      </c>
      <c r="Y50" s="14">
        <v>9.7548971035224002E-2</v>
      </c>
      <c r="Z50" s="14">
        <v>0.165841448834916</v>
      </c>
      <c r="AA50" s="14">
        <v>0.150804226445311</v>
      </c>
      <c r="AB50" s="14">
        <v>8.6987273587820102E-2</v>
      </c>
      <c r="AC50" s="14">
        <v>0.14717045730419401</v>
      </c>
      <c r="AD50" s="14">
        <v>0.16332486688238501</v>
      </c>
      <c r="AE50" s="14"/>
      <c r="AF50" s="14">
        <v>0.10863812724097401</v>
      </c>
      <c r="AG50" s="14">
        <v>0.153958932746037</v>
      </c>
      <c r="AH50" s="14">
        <v>0.151100487314552</v>
      </c>
      <c r="AI50" s="14">
        <v>0.17306299457876501</v>
      </c>
      <c r="AJ50" s="14">
        <v>0.15626373975348501</v>
      </c>
      <c r="AK50" s="14"/>
      <c r="AL50" s="14">
        <v>0.18115267228058099</v>
      </c>
      <c r="AM50" s="14">
        <v>0.126520964253792</v>
      </c>
      <c r="AN50" s="14">
        <v>0.142253753113423</v>
      </c>
      <c r="AO50" s="14">
        <v>0.15481455359673499</v>
      </c>
      <c r="AP50" s="14">
        <v>0.17334002815260299</v>
      </c>
      <c r="AQ50" s="14">
        <v>7.8832478846708007E-2</v>
      </c>
      <c r="AR50" s="14"/>
      <c r="AS50" s="14">
        <v>0.12776719506895901</v>
      </c>
      <c r="AT50" s="14">
        <v>0.14882487778883199</v>
      </c>
      <c r="AU50" s="14">
        <v>0.16175917741432599</v>
      </c>
      <c r="AV50" s="14">
        <v>0.17967961102034399</v>
      </c>
      <c r="AW50" s="14">
        <v>0.16273384912722599</v>
      </c>
      <c r="AX50" s="14"/>
      <c r="AY50" s="14">
        <v>0.12076144530578101</v>
      </c>
      <c r="AZ50" s="14">
        <v>0</v>
      </c>
      <c r="BA50" s="14">
        <v>0</v>
      </c>
      <c r="BB50" s="14">
        <v>0</v>
      </c>
      <c r="BC50" s="14">
        <v>0</v>
      </c>
      <c r="BD50" s="14">
        <v>0</v>
      </c>
      <c r="BE50" s="14">
        <v>0</v>
      </c>
      <c r="BF50" s="14">
        <v>0</v>
      </c>
      <c r="BG50" s="14">
        <v>0</v>
      </c>
      <c r="BH50" s="14">
        <v>0</v>
      </c>
      <c r="BI50" s="14">
        <v>0</v>
      </c>
      <c r="BJ50" s="14">
        <v>0</v>
      </c>
      <c r="BK50" s="14">
        <v>0</v>
      </c>
      <c r="BL50" s="14">
        <v>0</v>
      </c>
      <c r="BM50" s="14">
        <v>0</v>
      </c>
      <c r="BN50" s="14">
        <v>0</v>
      </c>
      <c r="BO50" s="14"/>
      <c r="BP50" s="14">
        <v>9.5092118540215403E-2</v>
      </c>
      <c r="BQ50" s="14">
        <v>0.17486245796792901</v>
      </c>
      <c r="BR50" s="14">
        <v>0.14279874286793101</v>
      </c>
      <c r="BS50" s="14">
        <v>0.18836555850256101</v>
      </c>
      <c r="BT50" s="14">
        <v>0.13758796400846801</v>
      </c>
      <c r="BU50" s="14"/>
      <c r="BV50" s="14">
        <v>0.17647123859193101</v>
      </c>
      <c r="BW50" s="14">
        <v>0.156157019683551</v>
      </c>
      <c r="BX50" s="14">
        <v>0.13506049426713099</v>
      </c>
      <c r="BY50" s="14">
        <v>0.12735536513383999</v>
      </c>
      <c r="BZ50" s="14">
        <v>0.17786510622760099</v>
      </c>
      <c r="CA50" s="14"/>
      <c r="CB50" s="14">
        <v>0.19213225172715301</v>
      </c>
      <c r="CC50" s="14">
        <v>0.13696675723622201</v>
      </c>
      <c r="CD50" s="14">
        <v>0.12931046528874501</v>
      </c>
      <c r="CE50" s="14">
        <v>0.133152918760268</v>
      </c>
      <c r="CF50" s="14">
        <v>0.14688336374035299</v>
      </c>
      <c r="CG50" s="14"/>
      <c r="CH50" s="14">
        <v>0.17858613923609601</v>
      </c>
      <c r="CI50" s="14">
        <v>0.132879722999035</v>
      </c>
      <c r="CJ50" s="14"/>
      <c r="CK50" s="14">
        <v>0.18554502715818699</v>
      </c>
      <c r="CL50" s="14">
        <v>0.134283578867404</v>
      </c>
      <c r="CM50" s="14"/>
      <c r="CN50" s="14">
        <v>0.15860453571817501</v>
      </c>
      <c r="CO50" s="14">
        <v>0.14203981056520101</v>
      </c>
      <c r="CP50" s="14"/>
      <c r="CQ50" s="14">
        <v>0.13651067146109799</v>
      </c>
      <c r="CR50" s="14">
        <v>0.16694805577598401</v>
      </c>
      <c r="CS50" s="14">
        <v>0.14622067846767201</v>
      </c>
    </row>
    <row r="51" spans="2:97" x14ac:dyDescent="0.35">
      <c r="B51" t="s">
        <v>115</v>
      </c>
      <c r="C51" s="14">
        <v>0.23412399538057399</v>
      </c>
      <c r="D51" s="14">
        <v>0.21893872338537601</v>
      </c>
      <c r="E51" s="14">
        <v>0.247894638297112</v>
      </c>
      <c r="F51" s="14"/>
      <c r="G51" s="14">
        <v>0.26268964969814201</v>
      </c>
      <c r="H51" s="14">
        <v>0.23339442535061999</v>
      </c>
      <c r="I51" s="14">
        <v>0.25131084456466501</v>
      </c>
      <c r="J51" s="14">
        <v>0.25936702869398698</v>
      </c>
      <c r="K51" s="14">
        <v>0.22344907994841801</v>
      </c>
      <c r="L51" s="14">
        <v>0.18851557840571201</v>
      </c>
      <c r="M51" s="14"/>
      <c r="N51" s="14">
        <v>0.20811550528985701</v>
      </c>
      <c r="O51" s="14">
        <v>0.190777218055423</v>
      </c>
      <c r="P51" s="14">
        <v>0.27564604466444598</v>
      </c>
      <c r="Q51" s="14">
        <v>0.268583491505755</v>
      </c>
      <c r="R51" s="14"/>
      <c r="S51" s="14">
        <v>0.26198600548760098</v>
      </c>
      <c r="T51" s="14">
        <v>0.21461011786875001</v>
      </c>
      <c r="U51" s="14">
        <v>0.26052741361579101</v>
      </c>
      <c r="V51" s="14">
        <v>0.225094844551426</v>
      </c>
      <c r="W51" s="14">
        <v>0.239940874092754</v>
      </c>
      <c r="X51" s="14">
        <v>0.26499274988856902</v>
      </c>
      <c r="Y51" s="14">
        <v>0.21347860499201701</v>
      </c>
      <c r="Z51" s="14">
        <v>0.19888741074525601</v>
      </c>
      <c r="AA51" s="14">
        <v>0.22754847871978401</v>
      </c>
      <c r="AB51" s="14">
        <v>0.20427233941696199</v>
      </c>
      <c r="AC51" s="14">
        <v>0.239657821189905</v>
      </c>
      <c r="AD51" s="14">
        <v>0.245380455436159</v>
      </c>
      <c r="AE51" s="14"/>
      <c r="AF51" s="14">
        <v>0.19716671393080401</v>
      </c>
      <c r="AG51" s="14">
        <v>0.20654537711746701</v>
      </c>
      <c r="AH51" s="14">
        <v>0.18624587074121199</v>
      </c>
      <c r="AI51" s="14">
        <v>0.23998783251632599</v>
      </c>
      <c r="AJ51" s="14">
        <v>0.27340324289909301</v>
      </c>
      <c r="AK51" s="14"/>
      <c r="AL51" s="14">
        <v>0.201273917209152</v>
      </c>
      <c r="AM51" s="14">
        <v>0.20774104471291799</v>
      </c>
      <c r="AN51" s="14">
        <v>0.21906306923850299</v>
      </c>
      <c r="AO51" s="14">
        <v>0.24897758798929301</v>
      </c>
      <c r="AP51" s="14">
        <v>0.213269099293594</v>
      </c>
      <c r="AQ51" s="14">
        <v>0.29681250485418798</v>
      </c>
      <c r="AR51" s="14"/>
      <c r="AS51" s="14">
        <v>0.26664740092670702</v>
      </c>
      <c r="AT51" s="14">
        <v>0.24158281643135199</v>
      </c>
      <c r="AU51" s="14">
        <v>0.195895413903272</v>
      </c>
      <c r="AV51" s="14">
        <v>0.218439145907807</v>
      </c>
      <c r="AW51" s="14">
        <v>0.12765643524589201</v>
      </c>
      <c r="AX51" s="14"/>
      <c r="AY51" s="14">
        <v>0.39086920341360598</v>
      </c>
      <c r="AZ51" s="14">
        <v>0</v>
      </c>
      <c r="BA51" s="14">
        <v>0</v>
      </c>
      <c r="BB51" s="14">
        <v>0</v>
      </c>
      <c r="BC51" s="14">
        <v>0</v>
      </c>
      <c r="BD51" s="14">
        <v>0</v>
      </c>
      <c r="BE51" s="14">
        <v>0</v>
      </c>
      <c r="BF51" s="14">
        <v>0</v>
      </c>
      <c r="BG51" s="14">
        <v>0</v>
      </c>
      <c r="BH51" s="14">
        <v>0</v>
      </c>
      <c r="BI51" s="14">
        <v>0</v>
      </c>
      <c r="BJ51" s="14">
        <v>0</v>
      </c>
      <c r="BK51" s="14">
        <v>0</v>
      </c>
      <c r="BL51" s="14">
        <v>0</v>
      </c>
      <c r="BM51" s="14">
        <v>0</v>
      </c>
      <c r="BN51" s="14">
        <v>0</v>
      </c>
      <c r="BO51" s="14"/>
      <c r="BP51" s="14">
        <v>0.16523172808914399</v>
      </c>
      <c r="BQ51" s="14">
        <v>0.23621552918157299</v>
      </c>
      <c r="BR51" s="14">
        <v>0.28586064947039602</v>
      </c>
      <c r="BS51" s="14">
        <v>0.26591311002201801</v>
      </c>
      <c r="BT51" s="14">
        <v>0.25823919100624798</v>
      </c>
      <c r="BU51" s="14"/>
      <c r="BV51" s="14">
        <v>0.20975742044397999</v>
      </c>
      <c r="BW51" s="14">
        <v>0.206134620608981</v>
      </c>
      <c r="BX51" s="14">
        <v>0.25268643354992698</v>
      </c>
      <c r="BY51" s="14">
        <v>0.268648630560896</v>
      </c>
      <c r="BZ51" s="14">
        <v>0.23508457302264801</v>
      </c>
      <c r="CA51" s="14"/>
      <c r="CB51" s="14">
        <v>0.231602144162871</v>
      </c>
      <c r="CC51" s="14">
        <v>0.23780539956233099</v>
      </c>
      <c r="CD51" s="14">
        <v>0.22850588573403299</v>
      </c>
      <c r="CE51" s="14">
        <v>0.243300068049601</v>
      </c>
      <c r="CF51" s="14">
        <v>0.23003762005773201</v>
      </c>
      <c r="CG51" s="14"/>
      <c r="CH51" s="14">
        <v>0.22673583525825</v>
      </c>
      <c r="CI51" s="14">
        <v>0.23720537678849499</v>
      </c>
      <c r="CJ51" s="14"/>
      <c r="CK51" s="14">
        <v>0.21674814530665601</v>
      </c>
      <c r="CL51" s="14">
        <v>0.23946280713028401</v>
      </c>
      <c r="CM51" s="14"/>
      <c r="CN51" s="14">
        <v>0.201844098531542</v>
      </c>
      <c r="CO51" s="14">
        <v>0.245413455476158</v>
      </c>
      <c r="CP51" s="14"/>
      <c r="CQ51" s="14">
        <v>0.233764052266834</v>
      </c>
      <c r="CR51" s="14">
        <v>0.23564387651173799</v>
      </c>
      <c r="CS51" s="14">
        <v>0.229582218820058</v>
      </c>
    </row>
    <row r="52" spans="2:97" x14ac:dyDescent="0.35">
      <c r="B52" t="s">
        <v>116</v>
      </c>
      <c r="C52" s="14">
        <v>0.29219952095920099</v>
      </c>
      <c r="D52" s="14">
        <v>0.293594574662773</v>
      </c>
      <c r="E52" s="14">
        <v>0.29198662209822102</v>
      </c>
      <c r="F52" s="14"/>
      <c r="G52" s="14">
        <v>0.25737602652777303</v>
      </c>
      <c r="H52" s="14">
        <v>0.26542510262918501</v>
      </c>
      <c r="I52" s="14">
        <v>0.30144047666442803</v>
      </c>
      <c r="J52" s="14">
        <v>0.30619933612537498</v>
      </c>
      <c r="K52" s="14">
        <v>0.310240088677467</v>
      </c>
      <c r="L52" s="14">
        <v>0.30615896071851001</v>
      </c>
      <c r="M52" s="14"/>
      <c r="N52" s="14">
        <v>0.29497894364731198</v>
      </c>
      <c r="O52" s="14">
        <v>0.32248268574428701</v>
      </c>
      <c r="P52" s="14">
        <v>0.27633018922149399</v>
      </c>
      <c r="Q52" s="14">
        <v>0.27396819864717598</v>
      </c>
      <c r="R52" s="14"/>
      <c r="S52" s="14">
        <v>0.25785393263398998</v>
      </c>
      <c r="T52" s="14">
        <v>0.28948098407823503</v>
      </c>
      <c r="U52" s="14">
        <v>0.26239666985122001</v>
      </c>
      <c r="V52" s="14">
        <v>0.30875805602836298</v>
      </c>
      <c r="W52" s="14">
        <v>0.25745016674272903</v>
      </c>
      <c r="X52" s="14">
        <v>0.26811258967566598</v>
      </c>
      <c r="Y52" s="14">
        <v>0.36631952093188203</v>
      </c>
      <c r="Z52" s="14">
        <v>0.33924227851814798</v>
      </c>
      <c r="AA52" s="14">
        <v>0.28164710745712801</v>
      </c>
      <c r="AB52" s="14">
        <v>0.353117991760033</v>
      </c>
      <c r="AC52" s="14">
        <v>0.24606501046682</v>
      </c>
      <c r="AD52" s="14">
        <v>0.320114233399168</v>
      </c>
      <c r="AE52" s="14"/>
      <c r="AF52" s="14">
        <v>0.28005902648618503</v>
      </c>
      <c r="AG52" s="14">
        <v>0.314757373666812</v>
      </c>
      <c r="AH52" s="14">
        <v>0.34882148308304001</v>
      </c>
      <c r="AI52" s="14">
        <v>0.26336004570802102</v>
      </c>
      <c r="AJ52" s="14">
        <v>0.272529420662455</v>
      </c>
      <c r="AK52" s="14"/>
      <c r="AL52" s="14">
        <v>0.30517087906980001</v>
      </c>
      <c r="AM52" s="14">
        <v>0.27509853553954999</v>
      </c>
      <c r="AN52" s="14">
        <v>0.32996744116288002</v>
      </c>
      <c r="AO52" s="14">
        <v>0.27822954420453699</v>
      </c>
      <c r="AP52" s="14">
        <v>0.31750788361312898</v>
      </c>
      <c r="AQ52" s="14">
        <v>0.26396920812230901</v>
      </c>
      <c r="AR52" s="14"/>
      <c r="AS52" s="14">
        <v>0.27399345713555401</v>
      </c>
      <c r="AT52" s="14">
        <v>0.30052785790293002</v>
      </c>
      <c r="AU52" s="14">
        <v>0.31581441860306397</v>
      </c>
      <c r="AV52" s="14">
        <v>0.26627305223687098</v>
      </c>
      <c r="AW52" s="14">
        <v>0.237484261215895</v>
      </c>
      <c r="AX52" s="14"/>
      <c r="AY52" s="14">
        <v>0.117920816510749</v>
      </c>
      <c r="AZ52" s="14">
        <v>0</v>
      </c>
      <c r="BA52" s="14">
        <v>0</v>
      </c>
      <c r="BB52" s="14">
        <v>0</v>
      </c>
      <c r="BC52" s="14">
        <v>0</v>
      </c>
      <c r="BD52" s="14">
        <v>0</v>
      </c>
      <c r="BE52" s="14">
        <v>0</v>
      </c>
      <c r="BF52" s="14">
        <v>0</v>
      </c>
      <c r="BG52" s="14">
        <v>0</v>
      </c>
      <c r="BH52" s="14">
        <v>0</v>
      </c>
      <c r="BI52" s="14">
        <v>0</v>
      </c>
      <c r="BJ52" s="14">
        <v>0</v>
      </c>
      <c r="BK52" s="14">
        <v>0</v>
      </c>
      <c r="BL52" s="14">
        <v>0</v>
      </c>
      <c r="BM52" s="14">
        <v>0</v>
      </c>
      <c r="BN52" s="14">
        <v>0</v>
      </c>
      <c r="BO52" s="14"/>
      <c r="BP52" s="14">
        <v>0.30222001358568201</v>
      </c>
      <c r="BQ52" s="14">
        <v>0.32423008161399802</v>
      </c>
      <c r="BR52" s="14">
        <v>0.29489285523141701</v>
      </c>
      <c r="BS52" s="14">
        <v>0.28691623803913802</v>
      </c>
      <c r="BT52" s="14">
        <v>0.23886184886266501</v>
      </c>
      <c r="BU52" s="14"/>
      <c r="BV52" s="14">
        <v>0.208481615085333</v>
      </c>
      <c r="BW52" s="14">
        <v>0.31107155645858697</v>
      </c>
      <c r="BX52" s="14">
        <v>0.30560771288115202</v>
      </c>
      <c r="BY52" s="14">
        <v>0.29023769231045898</v>
      </c>
      <c r="BZ52" s="14">
        <v>0.14947751606053</v>
      </c>
      <c r="CA52" s="14"/>
      <c r="CB52" s="14">
        <v>0.24294615253296301</v>
      </c>
      <c r="CC52" s="14">
        <v>0.325640318479825</v>
      </c>
      <c r="CD52" s="14">
        <v>0.31463507302454202</v>
      </c>
      <c r="CE52" s="14">
        <v>0.31556398169496702</v>
      </c>
      <c r="CF52" s="14">
        <v>0.26200783924910498</v>
      </c>
      <c r="CG52" s="14"/>
      <c r="CH52" s="14">
        <v>0.27084523270555599</v>
      </c>
      <c r="CI52" s="14">
        <v>0.301105758197526</v>
      </c>
      <c r="CJ52" s="14"/>
      <c r="CK52" s="14">
        <v>0.28948843997879198</v>
      </c>
      <c r="CL52" s="14">
        <v>0.29303251335560498</v>
      </c>
      <c r="CM52" s="14"/>
      <c r="CN52" s="14">
        <v>0.31600143870166297</v>
      </c>
      <c r="CO52" s="14">
        <v>0.283875120115896</v>
      </c>
      <c r="CP52" s="14"/>
      <c r="CQ52" s="14">
        <v>0.296112153700752</v>
      </c>
      <c r="CR52" s="14">
        <v>0.276578805651431</v>
      </c>
      <c r="CS52" s="14">
        <v>0.33622243209695202</v>
      </c>
    </row>
    <row r="53" spans="2:97" x14ac:dyDescent="0.35">
      <c r="B53" t="s">
        <v>117</v>
      </c>
      <c r="C53" s="14">
        <v>0.25303995965119502</v>
      </c>
      <c r="D53" s="14">
        <v>0.260111598704307</v>
      </c>
      <c r="E53" s="14">
        <v>0.2471413468957</v>
      </c>
      <c r="F53" s="14"/>
      <c r="G53" s="14">
        <v>0.16181739023442701</v>
      </c>
      <c r="H53" s="14">
        <v>0.157037963054629</v>
      </c>
      <c r="I53" s="14">
        <v>0.20549770035196899</v>
      </c>
      <c r="J53" s="14">
        <v>0.25633784762296202</v>
      </c>
      <c r="K53" s="14">
        <v>0.31352501556229401</v>
      </c>
      <c r="L53" s="14">
        <v>0.38720053338543597</v>
      </c>
      <c r="M53" s="14"/>
      <c r="N53" s="14">
        <v>0.28320744458534902</v>
      </c>
      <c r="O53" s="14">
        <v>0.298966041552163</v>
      </c>
      <c r="P53" s="14">
        <v>0.20257188443486401</v>
      </c>
      <c r="Q53" s="14">
        <v>0.217026470479384</v>
      </c>
      <c r="R53" s="14"/>
      <c r="S53" s="14">
        <v>0.201279083457231</v>
      </c>
      <c r="T53" s="14">
        <v>0.30020203459036698</v>
      </c>
      <c r="U53" s="14">
        <v>0.29479135512237498</v>
      </c>
      <c r="V53" s="14">
        <v>0.24269540499176701</v>
      </c>
      <c r="W53" s="14">
        <v>0.20887950661770399</v>
      </c>
      <c r="X53" s="14">
        <v>0.24125112813187999</v>
      </c>
      <c r="Y53" s="14">
        <v>0.24165191787315499</v>
      </c>
      <c r="Z53" s="14">
        <v>0.234158722315157</v>
      </c>
      <c r="AA53" s="14">
        <v>0.25475854770496098</v>
      </c>
      <c r="AB53" s="14">
        <v>0.30128608548657598</v>
      </c>
      <c r="AC53" s="14">
        <v>0.30643708149364501</v>
      </c>
      <c r="AD53" s="14">
        <v>0.16485324298871601</v>
      </c>
      <c r="AE53" s="14"/>
      <c r="AF53" s="14">
        <v>0.347800959564596</v>
      </c>
      <c r="AG53" s="14">
        <v>0.26827320866805499</v>
      </c>
      <c r="AH53" s="14">
        <v>0.25677502504408201</v>
      </c>
      <c r="AI53" s="14">
        <v>0.25467455663476601</v>
      </c>
      <c r="AJ53" s="14">
        <v>0.217474097949657</v>
      </c>
      <c r="AK53" s="14"/>
      <c r="AL53" s="14">
        <v>0.25129827336594202</v>
      </c>
      <c r="AM53" s="14">
        <v>0.32167626092017898</v>
      </c>
      <c r="AN53" s="14">
        <v>0.290293088752963</v>
      </c>
      <c r="AO53" s="14">
        <v>0.25636227369181702</v>
      </c>
      <c r="AP53" s="14">
        <v>0.23593605217829799</v>
      </c>
      <c r="AQ53" s="14">
        <v>0.22334681337079701</v>
      </c>
      <c r="AR53" s="14"/>
      <c r="AS53" s="14">
        <v>0.24830515485591301</v>
      </c>
      <c r="AT53" s="14">
        <v>0.236324410841905</v>
      </c>
      <c r="AU53" s="14">
        <v>0.261219327838972</v>
      </c>
      <c r="AV53" s="14">
        <v>0.26453814140526</v>
      </c>
      <c r="AW53" s="14">
        <v>0.31903189142744698</v>
      </c>
      <c r="AX53" s="14"/>
      <c r="AY53" s="14">
        <v>0.15767402079301601</v>
      </c>
      <c r="AZ53" s="14">
        <v>0</v>
      </c>
      <c r="BA53" s="14">
        <v>0</v>
      </c>
      <c r="BB53" s="14">
        <v>0</v>
      </c>
      <c r="BC53" s="14">
        <v>0</v>
      </c>
      <c r="BD53" s="14">
        <v>0</v>
      </c>
      <c r="BE53" s="14">
        <v>0</v>
      </c>
      <c r="BF53" s="14">
        <v>0</v>
      </c>
      <c r="BG53" s="14">
        <v>0</v>
      </c>
      <c r="BH53" s="14">
        <v>0</v>
      </c>
      <c r="BI53" s="14">
        <v>0</v>
      </c>
      <c r="BJ53" s="14">
        <v>0</v>
      </c>
      <c r="BK53" s="14">
        <v>0</v>
      </c>
      <c r="BL53" s="14">
        <v>0</v>
      </c>
      <c r="BM53" s="14">
        <v>0</v>
      </c>
      <c r="BN53" s="14">
        <v>0</v>
      </c>
      <c r="BO53" s="14"/>
      <c r="BP53" s="14">
        <v>0.36847005065703098</v>
      </c>
      <c r="BQ53" s="14">
        <v>0.20302841291516599</v>
      </c>
      <c r="BR53" s="14">
        <v>0.19564932096875601</v>
      </c>
      <c r="BS53" s="14">
        <v>0.210982561616297</v>
      </c>
      <c r="BT53" s="14">
        <v>0.26539143911536001</v>
      </c>
      <c r="BU53" s="14"/>
      <c r="BV53" s="14">
        <v>0.27260673335881502</v>
      </c>
      <c r="BW53" s="14">
        <v>0.26909720765047801</v>
      </c>
      <c r="BX53" s="14">
        <v>0.23632016847628201</v>
      </c>
      <c r="BY53" s="14">
        <v>0.232319183529763</v>
      </c>
      <c r="BZ53" s="14">
        <v>0.29682172546329599</v>
      </c>
      <c r="CA53" s="14"/>
      <c r="CB53" s="14">
        <v>0.246730898809913</v>
      </c>
      <c r="CC53" s="14">
        <v>0.22822382280126599</v>
      </c>
      <c r="CD53" s="14">
        <v>0.24770830512103001</v>
      </c>
      <c r="CE53" s="14">
        <v>0.25113621766553501</v>
      </c>
      <c r="CF53" s="14">
        <v>0.282847454965311</v>
      </c>
      <c r="CG53" s="14"/>
      <c r="CH53" s="14">
        <v>0.25456376667007902</v>
      </c>
      <c r="CI53" s="14">
        <v>0.25240442515552802</v>
      </c>
      <c r="CJ53" s="14"/>
      <c r="CK53" s="14">
        <v>0.241900670180831</v>
      </c>
      <c r="CL53" s="14">
        <v>0.256462558790506</v>
      </c>
      <c r="CM53" s="14"/>
      <c r="CN53" s="14">
        <v>0.25977229006276098</v>
      </c>
      <c r="CO53" s="14">
        <v>0.250685417569257</v>
      </c>
      <c r="CP53" s="14"/>
      <c r="CQ53" s="14">
        <v>0.26182065877562799</v>
      </c>
      <c r="CR53" s="14">
        <v>0.23611863246075701</v>
      </c>
      <c r="CS53" s="14">
        <v>0.244172306098941</v>
      </c>
    </row>
    <row r="54" spans="2:97" x14ac:dyDescent="0.35">
      <c r="B54" t="s">
        <v>118</v>
      </c>
      <c r="C54" s="14">
        <v>4.1252725663483397E-2</v>
      </c>
      <c r="D54" s="14">
        <v>3.4414510416546598E-2</v>
      </c>
      <c r="E54" s="14">
        <v>4.8078705494997098E-2</v>
      </c>
      <c r="F54" s="14"/>
      <c r="G54" s="14">
        <v>3.4865276729097998E-2</v>
      </c>
      <c r="H54" s="14">
        <v>3.0762926963625401E-2</v>
      </c>
      <c r="I54" s="14">
        <v>4.5091721382731903E-2</v>
      </c>
      <c r="J54" s="14">
        <v>3.6154887966379397E-2</v>
      </c>
      <c r="K54" s="14">
        <v>4.8281848348067501E-2</v>
      </c>
      <c r="L54" s="14">
        <v>5.0344121586557398E-2</v>
      </c>
      <c r="M54" s="14"/>
      <c r="N54" s="14">
        <v>2.6946642757673799E-2</v>
      </c>
      <c r="O54" s="14">
        <v>4.6193276361416499E-2</v>
      </c>
      <c r="P54" s="14">
        <v>4.2602420159452599E-2</v>
      </c>
      <c r="Q54" s="14">
        <v>5.0884679113349603E-2</v>
      </c>
      <c r="R54" s="14"/>
      <c r="S54" s="14">
        <v>3.1897639965677703E-2</v>
      </c>
      <c r="T54" s="14">
        <v>3.6075422478391898E-2</v>
      </c>
      <c r="U54" s="14">
        <v>5.2348842641851898E-2</v>
      </c>
      <c r="V54" s="14">
        <v>5.1650788346119803E-2</v>
      </c>
      <c r="W54" s="14">
        <v>6.7312790058109001E-2</v>
      </c>
      <c r="X54" s="14">
        <v>1.18099153650495E-2</v>
      </c>
      <c r="Y54" s="14">
        <v>5.31589527227267E-2</v>
      </c>
      <c r="Z54" s="14">
        <v>5.34953048059967E-2</v>
      </c>
      <c r="AA54" s="14">
        <v>5.1709133719529003E-2</v>
      </c>
      <c r="AB54" s="14">
        <v>2.9137054607498301E-2</v>
      </c>
      <c r="AC54" s="14">
        <v>4.1337033110586403E-2</v>
      </c>
      <c r="AD54" s="14">
        <v>2.37813104535535E-2</v>
      </c>
      <c r="AE54" s="14"/>
      <c r="AF54" s="14">
        <v>2.7832860511716E-2</v>
      </c>
      <c r="AG54" s="14">
        <v>2.7431005628971598E-2</v>
      </c>
      <c r="AH54" s="14">
        <v>4.6259442911257997E-2</v>
      </c>
      <c r="AI54" s="14">
        <v>3.5438921994066098E-2</v>
      </c>
      <c r="AJ54" s="14">
        <v>1.71545411916821E-2</v>
      </c>
      <c r="AK54" s="14"/>
      <c r="AL54" s="14">
        <v>2.3536990690709601E-2</v>
      </c>
      <c r="AM54" s="14">
        <v>4.0221544293807303E-2</v>
      </c>
      <c r="AN54" s="14">
        <v>1.4104696683320799E-2</v>
      </c>
      <c r="AO54" s="14">
        <v>2.6299908859787401E-2</v>
      </c>
      <c r="AP54" s="14">
        <v>2.44877842739331E-2</v>
      </c>
      <c r="AQ54" s="14">
        <v>0.10367927886735499</v>
      </c>
      <c r="AR54" s="14"/>
      <c r="AS54" s="14">
        <v>4.7113571976438701E-2</v>
      </c>
      <c r="AT54" s="14">
        <v>4.1012019575027502E-2</v>
      </c>
      <c r="AU54" s="14">
        <v>3.5319995643513097E-2</v>
      </c>
      <c r="AV54" s="14">
        <v>2.9717465267790798E-2</v>
      </c>
      <c r="AW54" s="14">
        <v>6.9705128248437803E-2</v>
      </c>
      <c r="AX54" s="14"/>
      <c r="AY54" s="14">
        <v>8.7419902038370897E-2</v>
      </c>
      <c r="AZ54" s="14">
        <v>0</v>
      </c>
      <c r="BA54" s="14">
        <v>0</v>
      </c>
      <c r="BB54" s="14">
        <v>0</v>
      </c>
      <c r="BC54" s="14">
        <v>0</v>
      </c>
      <c r="BD54" s="14">
        <v>0</v>
      </c>
      <c r="BE54" s="14">
        <v>0</v>
      </c>
      <c r="BF54" s="14">
        <v>0</v>
      </c>
      <c r="BG54" s="14">
        <v>0</v>
      </c>
      <c r="BH54" s="14">
        <v>0</v>
      </c>
      <c r="BI54" s="14">
        <v>0</v>
      </c>
      <c r="BJ54" s="14">
        <v>0</v>
      </c>
      <c r="BK54" s="14">
        <v>0</v>
      </c>
      <c r="BL54" s="14">
        <v>0</v>
      </c>
      <c r="BM54" s="14">
        <v>0</v>
      </c>
      <c r="BN54" s="14">
        <v>0</v>
      </c>
      <c r="BO54" s="14"/>
      <c r="BP54" s="14">
        <v>4.1835078313870698E-2</v>
      </c>
      <c r="BQ54" s="14">
        <v>2.9334910107825098E-2</v>
      </c>
      <c r="BR54" s="14">
        <v>3.6879696696072897E-2</v>
      </c>
      <c r="BS54" s="14">
        <v>2.3860109475339099E-2</v>
      </c>
      <c r="BT54" s="14">
        <v>6.2469791585375398E-2</v>
      </c>
      <c r="BU54" s="14"/>
      <c r="BV54" s="14">
        <v>4.6928338118766497E-2</v>
      </c>
      <c r="BW54" s="14">
        <v>3.5404210030862998E-2</v>
      </c>
      <c r="BX54" s="14">
        <v>3.92099339867822E-2</v>
      </c>
      <c r="BY54" s="14">
        <v>4.6001748075161102E-2</v>
      </c>
      <c r="BZ54" s="14">
        <v>8.2671727515560497E-2</v>
      </c>
      <c r="CA54" s="14"/>
      <c r="CB54" s="14">
        <v>2.1609987841093799E-2</v>
      </c>
      <c r="CC54" s="14">
        <v>4.4613951782794897E-2</v>
      </c>
      <c r="CD54" s="14">
        <v>5.8510540418224601E-2</v>
      </c>
      <c r="CE54" s="14">
        <v>4.2050705053192201E-2</v>
      </c>
      <c r="CF54" s="14">
        <v>3.7363561242079499E-2</v>
      </c>
      <c r="CG54" s="14"/>
      <c r="CH54" s="14">
        <v>2.2169464630016799E-2</v>
      </c>
      <c r="CI54" s="14">
        <v>4.92117851285504E-2</v>
      </c>
      <c r="CJ54" s="14"/>
      <c r="CK54" s="14">
        <v>1.9773599995408699E-2</v>
      </c>
      <c r="CL54" s="14">
        <v>4.7852288159843999E-2</v>
      </c>
      <c r="CM54" s="14"/>
      <c r="CN54" s="14">
        <v>1.80740824459871E-2</v>
      </c>
      <c r="CO54" s="14">
        <v>4.9359144618212399E-2</v>
      </c>
      <c r="CP54" s="14"/>
      <c r="CQ54" s="14">
        <v>4.5651318134897499E-2</v>
      </c>
      <c r="CR54" s="14">
        <v>3.3629813042601903E-2</v>
      </c>
      <c r="CS54" s="14">
        <v>3.1742601299405197E-2</v>
      </c>
    </row>
    <row r="55" spans="2:97" x14ac:dyDescent="0.35">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row>
    <row r="56" spans="2:97" x14ac:dyDescent="0.35">
      <c r="B56" s="6" t="s">
        <v>128</v>
      </c>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row>
    <row r="57" spans="2:97" x14ac:dyDescent="0.35">
      <c r="B57" s="21" t="s">
        <v>122</v>
      </c>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row>
    <row r="58" spans="2:97" x14ac:dyDescent="0.35">
      <c r="B58" t="s">
        <v>113</v>
      </c>
      <c r="C58" s="14">
        <v>0.28042895132513801</v>
      </c>
      <c r="D58" s="14">
        <v>0.27836241761531</v>
      </c>
      <c r="E58" s="14">
        <v>0.28221919026530101</v>
      </c>
      <c r="F58" s="14"/>
      <c r="G58" s="14">
        <v>0.239957324247979</v>
      </c>
      <c r="H58" s="14">
        <v>0.278193756905454</v>
      </c>
      <c r="I58" s="14">
        <v>0.28030597673135799</v>
      </c>
      <c r="J58" s="14">
        <v>0.29828058650650502</v>
      </c>
      <c r="K58" s="14">
        <v>0.29413891559396899</v>
      </c>
      <c r="L58" s="14">
        <v>0.28550045874302599</v>
      </c>
      <c r="M58" s="14"/>
      <c r="N58" s="14">
        <v>0.23673607234112701</v>
      </c>
      <c r="O58" s="14">
        <v>0.27076531770572598</v>
      </c>
      <c r="P58" s="14">
        <v>0.31451412776437299</v>
      </c>
      <c r="Q58" s="14">
        <v>0.30666041554530798</v>
      </c>
      <c r="R58" s="14"/>
      <c r="S58" s="14">
        <v>0.26840322007799899</v>
      </c>
      <c r="T58" s="14">
        <v>0.279197320003023</v>
      </c>
      <c r="U58" s="14">
        <v>0.26361138749983598</v>
      </c>
      <c r="V58" s="14">
        <v>0.30315827366120501</v>
      </c>
      <c r="W58" s="14">
        <v>0.31478328557237301</v>
      </c>
      <c r="X58" s="14">
        <v>0.25305689902353901</v>
      </c>
      <c r="Y58" s="14">
        <v>0.26578621386384199</v>
      </c>
      <c r="Z58" s="14">
        <v>0.28728995936664298</v>
      </c>
      <c r="AA58" s="14">
        <v>0.28396326615336798</v>
      </c>
      <c r="AB58" s="14">
        <v>0.26257642464411202</v>
      </c>
      <c r="AC58" s="14">
        <v>0.27476468427633299</v>
      </c>
      <c r="AD58" s="14">
        <v>0.39999322193001802</v>
      </c>
      <c r="AE58" s="14"/>
      <c r="AF58" s="14">
        <v>0.27508357112866599</v>
      </c>
      <c r="AG58" s="14">
        <v>0.23004423629014401</v>
      </c>
      <c r="AH58" s="14">
        <v>0.22129484002757799</v>
      </c>
      <c r="AI58" s="14">
        <v>0.412899332181629</v>
      </c>
      <c r="AJ58" s="14">
        <v>0.263338775540295</v>
      </c>
      <c r="AK58" s="14"/>
      <c r="AL58" s="14">
        <v>0.155232642244331</v>
      </c>
      <c r="AM58" s="14">
        <v>0.23365955088045001</v>
      </c>
      <c r="AN58" s="14">
        <v>0.252696474677223</v>
      </c>
      <c r="AO58" s="14">
        <v>0.386538057455666</v>
      </c>
      <c r="AP58" s="14">
        <v>0.26191956527307803</v>
      </c>
      <c r="AQ58" s="14">
        <v>0.24703985189806499</v>
      </c>
      <c r="AR58" s="14"/>
      <c r="AS58" s="14">
        <v>0.32191367334349802</v>
      </c>
      <c r="AT58" s="14">
        <v>0.28363102479922397</v>
      </c>
      <c r="AU58" s="14">
        <v>0.25550633292014802</v>
      </c>
      <c r="AV58" s="14">
        <v>0.216349895430964</v>
      </c>
      <c r="AW58" s="14">
        <v>0.36006353683877101</v>
      </c>
      <c r="AX58" s="14"/>
      <c r="AY58" s="14">
        <v>0.34800559318138902</v>
      </c>
      <c r="AZ58" s="14">
        <v>0</v>
      </c>
      <c r="BA58" s="14">
        <v>0</v>
      </c>
      <c r="BB58" s="14">
        <v>0</v>
      </c>
      <c r="BC58" s="14">
        <v>0</v>
      </c>
      <c r="BD58" s="14">
        <v>0</v>
      </c>
      <c r="BE58" s="14">
        <v>0</v>
      </c>
      <c r="BF58" s="14">
        <v>0</v>
      </c>
      <c r="BG58" s="14">
        <v>0</v>
      </c>
      <c r="BH58" s="14">
        <v>0</v>
      </c>
      <c r="BI58" s="14">
        <v>0</v>
      </c>
      <c r="BJ58" s="14">
        <v>0</v>
      </c>
      <c r="BK58" s="14">
        <v>0</v>
      </c>
      <c r="BL58" s="14">
        <v>0</v>
      </c>
      <c r="BM58" s="14">
        <v>0</v>
      </c>
      <c r="BN58" s="14">
        <v>0</v>
      </c>
      <c r="BO58" s="14"/>
      <c r="BP58" s="14">
        <v>0.266214410290734</v>
      </c>
      <c r="BQ58" s="14">
        <v>0.25467758407692398</v>
      </c>
      <c r="BR58" s="14">
        <v>0.231555054030262</v>
      </c>
      <c r="BS58" s="14">
        <v>0.29056173382779799</v>
      </c>
      <c r="BT58" s="14">
        <v>0.37912610649619299</v>
      </c>
      <c r="BU58" s="14"/>
      <c r="BV58" s="14">
        <v>0.28060255144144503</v>
      </c>
      <c r="BW58" s="14">
        <v>0.23722436281373499</v>
      </c>
      <c r="BX58" s="14">
        <v>0.28692057201999499</v>
      </c>
      <c r="BY58" s="14">
        <v>0.32516080572127498</v>
      </c>
      <c r="BZ58" s="14">
        <v>0.43740345862846503</v>
      </c>
      <c r="CA58" s="14"/>
      <c r="CB58" s="14">
        <v>0.213442181848639</v>
      </c>
      <c r="CC58" s="14">
        <v>0.15986760441983</v>
      </c>
      <c r="CD58" s="14">
        <v>0.21580824391167799</v>
      </c>
      <c r="CE58" s="14">
        <v>0.31926977396210299</v>
      </c>
      <c r="CF58" s="14">
        <v>0.44879960470351699</v>
      </c>
      <c r="CG58" s="14"/>
      <c r="CH58" s="14">
        <v>0.36983365894684</v>
      </c>
      <c r="CI58" s="14">
        <v>0.243140912180772</v>
      </c>
      <c r="CJ58" s="14"/>
      <c r="CK58" s="14">
        <v>0.25855708167061803</v>
      </c>
      <c r="CL58" s="14">
        <v>0.28714918626057601</v>
      </c>
      <c r="CM58" s="14"/>
      <c r="CN58" s="14">
        <v>0.16347658174243901</v>
      </c>
      <c r="CO58" s="14">
        <v>0.321331470799186</v>
      </c>
      <c r="CP58" s="14"/>
      <c r="CQ58" s="14">
        <v>0.332993048507983</v>
      </c>
      <c r="CR58" s="14">
        <v>0.19130168699638</v>
      </c>
      <c r="CS58" s="14">
        <v>0.15509633506046799</v>
      </c>
    </row>
    <row r="59" spans="2:97" x14ac:dyDescent="0.35">
      <c r="B59" t="s">
        <v>114</v>
      </c>
      <c r="C59" s="14">
        <v>0.43020023989161299</v>
      </c>
      <c r="D59" s="14">
        <v>0.42305771876382597</v>
      </c>
      <c r="E59" s="14">
        <v>0.43746435476665302</v>
      </c>
      <c r="F59" s="14"/>
      <c r="G59" s="14">
        <v>0.39730173627797999</v>
      </c>
      <c r="H59" s="14">
        <v>0.40250445594214401</v>
      </c>
      <c r="I59" s="14">
        <v>0.42172927124645498</v>
      </c>
      <c r="J59" s="14">
        <v>0.45760508259843602</v>
      </c>
      <c r="K59" s="14">
        <v>0.460190061195551</v>
      </c>
      <c r="L59" s="14">
        <v>0.43914554822221802</v>
      </c>
      <c r="M59" s="14"/>
      <c r="N59" s="14">
        <v>0.45456495700175298</v>
      </c>
      <c r="O59" s="14">
        <v>0.45146004051566502</v>
      </c>
      <c r="P59" s="14">
        <v>0.37852946694377698</v>
      </c>
      <c r="Q59" s="14">
        <v>0.42613912247258601</v>
      </c>
      <c r="R59" s="14"/>
      <c r="S59" s="14">
        <v>0.379361811976962</v>
      </c>
      <c r="T59" s="14">
        <v>0.43495331726772402</v>
      </c>
      <c r="U59" s="14">
        <v>0.42680719340262802</v>
      </c>
      <c r="V59" s="14">
        <v>0.45003295579816999</v>
      </c>
      <c r="W59" s="14">
        <v>0.39773299148540697</v>
      </c>
      <c r="X59" s="14">
        <v>0.46127534690333399</v>
      </c>
      <c r="Y59" s="14">
        <v>0.436817758761467</v>
      </c>
      <c r="Z59" s="14">
        <v>0.39817731376191401</v>
      </c>
      <c r="AA59" s="14">
        <v>0.43889582550348799</v>
      </c>
      <c r="AB59" s="14">
        <v>0.48800520840765199</v>
      </c>
      <c r="AC59" s="14">
        <v>0.44733612675589501</v>
      </c>
      <c r="AD59" s="14">
        <v>0.37100871502850402</v>
      </c>
      <c r="AE59" s="14"/>
      <c r="AF59" s="14">
        <v>0.441354872021958</v>
      </c>
      <c r="AG59" s="14">
        <v>0.42816049319411198</v>
      </c>
      <c r="AH59" s="14">
        <v>0.48426622056746399</v>
      </c>
      <c r="AI59" s="14">
        <v>0.389711471397925</v>
      </c>
      <c r="AJ59" s="14">
        <v>0.45460655312414899</v>
      </c>
      <c r="AK59" s="14"/>
      <c r="AL59" s="14">
        <v>0.407028304020426</v>
      </c>
      <c r="AM59" s="14">
        <v>0.45771867694969898</v>
      </c>
      <c r="AN59" s="14">
        <v>0.48257629442674899</v>
      </c>
      <c r="AO59" s="14">
        <v>0.42017226032469202</v>
      </c>
      <c r="AP59" s="14">
        <v>0.43814779783874702</v>
      </c>
      <c r="AQ59" s="14">
        <v>0.45948514295346798</v>
      </c>
      <c r="AR59" s="14"/>
      <c r="AS59" s="14">
        <v>0.46470432932952799</v>
      </c>
      <c r="AT59" s="14">
        <v>0.43092888462443502</v>
      </c>
      <c r="AU59" s="14">
        <v>0.44247368067909498</v>
      </c>
      <c r="AV59" s="14">
        <v>0.3956066427039</v>
      </c>
      <c r="AW59" s="14">
        <v>0.34208278464945902</v>
      </c>
      <c r="AX59" s="14"/>
      <c r="AY59" s="14">
        <v>0.27138715056852702</v>
      </c>
      <c r="AZ59" s="14">
        <v>0</v>
      </c>
      <c r="BA59" s="14">
        <v>0</v>
      </c>
      <c r="BB59" s="14">
        <v>0</v>
      </c>
      <c r="BC59" s="14">
        <v>0</v>
      </c>
      <c r="BD59" s="14">
        <v>0</v>
      </c>
      <c r="BE59" s="14">
        <v>0</v>
      </c>
      <c r="BF59" s="14">
        <v>0</v>
      </c>
      <c r="BG59" s="14">
        <v>0</v>
      </c>
      <c r="BH59" s="14">
        <v>0</v>
      </c>
      <c r="BI59" s="14">
        <v>0</v>
      </c>
      <c r="BJ59" s="14">
        <v>0</v>
      </c>
      <c r="BK59" s="14">
        <v>0</v>
      </c>
      <c r="BL59" s="14">
        <v>0</v>
      </c>
      <c r="BM59" s="14">
        <v>0</v>
      </c>
      <c r="BN59" s="14">
        <v>0</v>
      </c>
      <c r="BO59" s="14"/>
      <c r="BP59" s="14">
        <v>0.44473820539625902</v>
      </c>
      <c r="BQ59" s="14">
        <v>0.45731130646095303</v>
      </c>
      <c r="BR59" s="14">
        <v>0.39661771375091898</v>
      </c>
      <c r="BS59" s="14">
        <v>0.42574434885412199</v>
      </c>
      <c r="BT59" s="14">
        <v>0.42127965418461999</v>
      </c>
      <c r="BU59" s="14"/>
      <c r="BV59" s="14">
        <v>0.34598293749799902</v>
      </c>
      <c r="BW59" s="14">
        <v>0.45887955020979698</v>
      </c>
      <c r="BX59" s="14">
        <v>0.43055481197744599</v>
      </c>
      <c r="BY59" s="14">
        <v>0.42966379591388398</v>
      </c>
      <c r="BZ59" s="14">
        <v>0.305295239525535</v>
      </c>
      <c r="CA59" s="14"/>
      <c r="CB59" s="14">
        <v>0.37738435876429</v>
      </c>
      <c r="CC59" s="14">
        <v>0.45749886984174698</v>
      </c>
      <c r="CD59" s="14">
        <v>0.46863339838364998</v>
      </c>
      <c r="CE59" s="14">
        <v>0.47261088302794402</v>
      </c>
      <c r="CF59" s="14">
        <v>0.37812609799096902</v>
      </c>
      <c r="CG59" s="14"/>
      <c r="CH59" s="14">
        <v>0.42281597075903998</v>
      </c>
      <c r="CI59" s="14">
        <v>0.433279998483666</v>
      </c>
      <c r="CJ59" s="14"/>
      <c r="CK59" s="14">
        <v>0.42424955987879798</v>
      </c>
      <c r="CL59" s="14">
        <v>0.43202861434443302</v>
      </c>
      <c r="CM59" s="14"/>
      <c r="CN59" s="14">
        <v>0.40804966981023899</v>
      </c>
      <c r="CO59" s="14">
        <v>0.43794710408382598</v>
      </c>
      <c r="CP59" s="14"/>
      <c r="CQ59" s="14">
        <v>0.43683165638302002</v>
      </c>
      <c r="CR59" s="14">
        <v>0.41560287801811002</v>
      </c>
      <c r="CS59" s="14">
        <v>0.43429605361562201</v>
      </c>
    </row>
    <row r="60" spans="2:97" x14ac:dyDescent="0.35">
      <c r="B60" t="s">
        <v>115</v>
      </c>
      <c r="C60" s="14">
        <v>0.166591756096962</v>
      </c>
      <c r="D60" s="14">
        <v>0.16048000281227101</v>
      </c>
      <c r="E60" s="14">
        <v>0.17262917580706999</v>
      </c>
      <c r="F60" s="14"/>
      <c r="G60" s="14">
        <v>0.20210468296561099</v>
      </c>
      <c r="H60" s="14">
        <v>0.19591358654042701</v>
      </c>
      <c r="I60" s="14">
        <v>0.15880277970597001</v>
      </c>
      <c r="J60" s="14">
        <v>0.13899670502253</v>
      </c>
      <c r="K60" s="14">
        <v>0.14493829619465901</v>
      </c>
      <c r="L60" s="14">
        <v>0.16236408134930599</v>
      </c>
      <c r="M60" s="14"/>
      <c r="N60" s="14">
        <v>0.168819100397336</v>
      </c>
      <c r="O60" s="14">
        <v>0.169629164731632</v>
      </c>
      <c r="P60" s="14">
        <v>0.177341290918724</v>
      </c>
      <c r="Q60" s="14">
        <v>0.15223538866635</v>
      </c>
      <c r="R60" s="14"/>
      <c r="S60" s="14">
        <v>0.218322711205366</v>
      </c>
      <c r="T60" s="14">
        <v>0.16501889516509499</v>
      </c>
      <c r="U60" s="14">
        <v>0.19776125036133299</v>
      </c>
      <c r="V60" s="14">
        <v>0.12695321943518201</v>
      </c>
      <c r="W60" s="14">
        <v>0.15728430252158301</v>
      </c>
      <c r="X60" s="14">
        <v>0.170045817397493</v>
      </c>
      <c r="Y60" s="14">
        <v>0.170743734912122</v>
      </c>
      <c r="Z60" s="14">
        <v>0.17209973691737701</v>
      </c>
      <c r="AA60" s="14">
        <v>0.14095032099454299</v>
      </c>
      <c r="AB60" s="14">
        <v>0.12617306704210099</v>
      </c>
      <c r="AC60" s="14">
        <v>0.17707548623081601</v>
      </c>
      <c r="AD60" s="14">
        <v>0.15816405248113</v>
      </c>
      <c r="AE60" s="14"/>
      <c r="AF60" s="14">
        <v>0.167028699062824</v>
      </c>
      <c r="AG60" s="14">
        <v>0.19374811410949699</v>
      </c>
      <c r="AH60" s="14">
        <v>0.18902617794363799</v>
      </c>
      <c r="AI60" s="14">
        <v>0.12782638745869501</v>
      </c>
      <c r="AJ60" s="14">
        <v>0.15131489019758099</v>
      </c>
      <c r="AK60" s="14"/>
      <c r="AL60" s="14">
        <v>0.23521182113682201</v>
      </c>
      <c r="AM60" s="14">
        <v>0.18561061793414699</v>
      </c>
      <c r="AN60" s="14">
        <v>0.15485732883738601</v>
      </c>
      <c r="AO60" s="14">
        <v>0.12750414652263101</v>
      </c>
      <c r="AP60" s="14">
        <v>0.14692858912841</v>
      </c>
      <c r="AQ60" s="14">
        <v>0.17859161233420101</v>
      </c>
      <c r="AR60" s="14"/>
      <c r="AS60" s="14">
        <v>0.126423829386313</v>
      </c>
      <c r="AT60" s="14">
        <v>0.16700977441676401</v>
      </c>
      <c r="AU60" s="14">
        <v>0.175558501854639</v>
      </c>
      <c r="AV60" s="14">
        <v>0.20136609386344401</v>
      </c>
      <c r="AW60" s="14">
        <v>0.12968884119242599</v>
      </c>
      <c r="AX60" s="14"/>
      <c r="AY60" s="14">
        <v>0.12100648118459501</v>
      </c>
      <c r="AZ60" s="14">
        <v>0</v>
      </c>
      <c r="BA60" s="14">
        <v>0</v>
      </c>
      <c r="BB60" s="14">
        <v>0</v>
      </c>
      <c r="BC60" s="14">
        <v>0</v>
      </c>
      <c r="BD60" s="14">
        <v>0</v>
      </c>
      <c r="BE60" s="14">
        <v>0</v>
      </c>
      <c r="BF60" s="14">
        <v>0</v>
      </c>
      <c r="BG60" s="14">
        <v>0</v>
      </c>
      <c r="BH60" s="14">
        <v>0</v>
      </c>
      <c r="BI60" s="14">
        <v>0</v>
      </c>
      <c r="BJ60" s="14">
        <v>0</v>
      </c>
      <c r="BK60" s="14">
        <v>0</v>
      </c>
      <c r="BL60" s="14">
        <v>0</v>
      </c>
      <c r="BM60" s="14">
        <v>0</v>
      </c>
      <c r="BN60" s="14">
        <v>0</v>
      </c>
      <c r="BO60" s="14"/>
      <c r="BP60" s="14">
        <v>0.15647563639456999</v>
      </c>
      <c r="BQ60" s="14">
        <v>0.17695317955812201</v>
      </c>
      <c r="BR60" s="14">
        <v>0.236343252412614</v>
      </c>
      <c r="BS60" s="14">
        <v>0.161905506332335</v>
      </c>
      <c r="BT60" s="14">
        <v>0.10652954480976499</v>
      </c>
      <c r="BU60" s="14"/>
      <c r="BV60" s="14">
        <v>0.17576546072507901</v>
      </c>
      <c r="BW60" s="14">
        <v>0.184197732001778</v>
      </c>
      <c r="BX60" s="14">
        <v>0.16129796612924299</v>
      </c>
      <c r="BY60" s="14">
        <v>0.14561933548320699</v>
      </c>
      <c r="BZ60" s="14">
        <v>0.120538963636457</v>
      </c>
      <c r="CA60" s="14"/>
      <c r="CB60" s="14">
        <v>0.20389339375213</v>
      </c>
      <c r="CC60" s="14">
        <v>0.23580381775291601</v>
      </c>
      <c r="CD60" s="14">
        <v>0.19526229621353</v>
      </c>
      <c r="CE60" s="14">
        <v>0.11241955428398601</v>
      </c>
      <c r="CF60" s="14">
        <v>0.10570330736078599</v>
      </c>
      <c r="CG60" s="14"/>
      <c r="CH60" s="14">
        <v>0.12575543706032699</v>
      </c>
      <c r="CI60" s="14">
        <v>0.18362336777889901</v>
      </c>
      <c r="CJ60" s="14"/>
      <c r="CK60" s="14">
        <v>0.17272436256323101</v>
      </c>
      <c r="CL60" s="14">
        <v>0.16470748388471501</v>
      </c>
      <c r="CM60" s="14"/>
      <c r="CN60" s="14">
        <v>0.224148683554732</v>
      </c>
      <c r="CO60" s="14">
        <v>0.14646199425795001</v>
      </c>
      <c r="CP60" s="14"/>
      <c r="CQ60" s="14">
        <v>0.136730335412489</v>
      </c>
      <c r="CR60" s="14">
        <v>0.21207776630252401</v>
      </c>
      <c r="CS60" s="14">
        <v>0.26834866734344498</v>
      </c>
    </row>
    <row r="61" spans="2:97" x14ac:dyDescent="0.35">
      <c r="B61" t="s">
        <v>116</v>
      </c>
      <c r="C61" s="14">
        <v>8.4885574639821604E-2</v>
      </c>
      <c r="D61" s="14">
        <v>9.9984873969918203E-2</v>
      </c>
      <c r="E61" s="14">
        <v>7.0503842509635095E-2</v>
      </c>
      <c r="F61" s="14"/>
      <c r="G61" s="14">
        <v>0.116769865524361</v>
      </c>
      <c r="H61" s="14">
        <v>6.3489596066337903E-2</v>
      </c>
      <c r="I61" s="14">
        <v>8.4213179430455698E-2</v>
      </c>
      <c r="J61" s="14">
        <v>7.5784224260043401E-2</v>
      </c>
      <c r="K61" s="14">
        <v>7.6368944253052795E-2</v>
      </c>
      <c r="L61" s="14">
        <v>9.4850618267187201E-2</v>
      </c>
      <c r="M61" s="14"/>
      <c r="N61" s="14">
        <v>9.9064223845120106E-2</v>
      </c>
      <c r="O61" s="14">
        <v>8.0660097676152107E-2</v>
      </c>
      <c r="P61" s="14">
        <v>8.8320951683772603E-2</v>
      </c>
      <c r="Q61" s="14">
        <v>7.1945906243028004E-2</v>
      </c>
      <c r="R61" s="14"/>
      <c r="S61" s="14">
        <v>8.7941721130853204E-2</v>
      </c>
      <c r="T61" s="14">
        <v>8.0477531566803401E-2</v>
      </c>
      <c r="U61" s="14">
        <v>7.8878208963536506E-2</v>
      </c>
      <c r="V61" s="14">
        <v>7.8832933775692296E-2</v>
      </c>
      <c r="W61" s="14">
        <v>9.6583920184086694E-2</v>
      </c>
      <c r="X61" s="14">
        <v>8.6110079185415397E-2</v>
      </c>
      <c r="Y61" s="14">
        <v>9.1149257184196197E-2</v>
      </c>
      <c r="Z61" s="14">
        <v>0.112393270271419</v>
      </c>
      <c r="AA61" s="14">
        <v>7.58736545027201E-2</v>
      </c>
      <c r="AB61" s="14">
        <v>9.0203864836216396E-2</v>
      </c>
      <c r="AC61" s="14">
        <v>7.6358268626619499E-2</v>
      </c>
      <c r="AD61" s="14">
        <v>7.0834010560349006E-2</v>
      </c>
      <c r="AE61" s="14"/>
      <c r="AF61" s="14">
        <v>8.3136648365378901E-2</v>
      </c>
      <c r="AG61" s="14">
        <v>0.109162823791951</v>
      </c>
      <c r="AH61" s="14">
        <v>8.4722446855151998E-2</v>
      </c>
      <c r="AI61" s="14">
        <v>4.3966733635727999E-2</v>
      </c>
      <c r="AJ61" s="14">
        <v>8.7828365392298602E-2</v>
      </c>
      <c r="AK61" s="14"/>
      <c r="AL61" s="14">
        <v>0.14939990987461399</v>
      </c>
      <c r="AM61" s="14">
        <v>8.1774919640632299E-2</v>
      </c>
      <c r="AN61" s="14">
        <v>9.6330543722569703E-2</v>
      </c>
      <c r="AO61" s="14">
        <v>4.5500067774244403E-2</v>
      </c>
      <c r="AP61" s="14">
        <v>0.119229276062453</v>
      </c>
      <c r="AQ61" s="14">
        <v>5.9443879872384801E-2</v>
      </c>
      <c r="AR61" s="14"/>
      <c r="AS61" s="14">
        <v>5.5461359594605901E-2</v>
      </c>
      <c r="AT61" s="14">
        <v>8.6188723558092706E-2</v>
      </c>
      <c r="AU61" s="14">
        <v>8.47289720191053E-2</v>
      </c>
      <c r="AV61" s="14">
        <v>0.136983612577595</v>
      </c>
      <c r="AW61" s="14">
        <v>0.10451118848388299</v>
      </c>
      <c r="AX61" s="14"/>
      <c r="AY61" s="14">
        <v>5.6250656128839803E-2</v>
      </c>
      <c r="AZ61" s="14">
        <v>0</v>
      </c>
      <c r="BA61" s="14">
        <v>0</v>
      </c>
      <c r="BB61" s="14">
        <v>0</v>
      </c>
      <c r="BC61" s="14">
        <v>0</v>
      </c>
      <c r="BD61" s="14">
        <v>0</v>
      </c>
      <c r="BE61" s="14">
        <v>0</v>
      </c>
      <c r="BF61" s="14">
        <v>0</v>
      </c>
      <c r="BG61" s="14">
        <v>0</v>
      </c>
      <c r="BH61" s="14">
        <v>0</v>
      </c>
      <c r="BI61" s="14">
        <v>0</v>
      </c>
      <c r="BJ61" s="14">
        <v>0</v>
      </c>
      <c r="BK61" s="14">
        <v>0</v>
      </c>
      <c r="BL61" s="14">
        <v>0</v>
      </c>
      <c r="BM61" s="14">
        <v>0</v>
      </c>
      <c r="BN61" s="14">
        <v>0</v>
      </c>
      <c r="BO61" s="14"/>
      <c r="BP61" s="14">
        <v>9.4653209915063305E-2</v>
      </c>
      <c r="BQ61" s="14">
        <v>8.3413634799111902E-2</v>
      </c>
      <c r="BR61" s="14">
        <v>9.3711826725659503E-2</v>
      </c>
      <c r="BS61" s="14">
        <v>8.8271138440016203E-2</v>
      </c>
      <c r="BT61" s="14">
        <v>5.63719156961325E-2</v>
      </c>
      <c r="BU61" s="14"/>
      <c r="BV61" s="14">
        <v>0.13148014372612901</v>
      </c>
      <c r="BW61" s="14">
        <v>8.4489194551619504E-2</v>
      </c>
      <c r="BX61" s="14">
        <v>8.3800487776948998E-2</v>
      </c>
      <c r="BY61" s="14">
        <v>7.5241650067700894E-2</v>
      </c>
      <c r="BZ61" s="14">
        <v>6.4676456665478194E-2</v>
      </c>
      <c r="CA61" s="14"/>
      <c r="CB61" s="14">
        <v>0.13055947135349399</v>
      </c>
      <c r="CC61" s="14">
        <v>9.8770748452270102E-2</v>
      </c>
      <c r="CD61" s="14">
        <v>8.8488419885523098E-2</v>
      </c>
      <c r="CE61" s="14">
        <v>7.2548408559118399E-2</v>
      </c>
      <c r="CF61" s="14">
        <v>4.6913855545105097E-2</v>
      </c>
      <c r="CG61" s="14"/>
      <c r="CH61" s="14">
        <v>5.3631820427357001E-2</v>
      </c>
      <c r="CI61" s="14">
        <v>9.7920584109500802E-2</v>
      </c>
      <c r="CJ61" s="14"/>
      <c r="CK61" s="14">
        <v>0.101138349469091</v>
      </c>
      <c r="CL61" s="14">
        <v>7.9891833047049707E-2</v>
      </c>
      <c r="CM61" s="14"/>
      <c r="CN61" s="14">
        <v>0.14738606216598299</v>
      </c>
      <c r="CO61" s="14">
        <v>6.3026869106124594E-2</v>
      </c>
      <c r="CP61" s="14"/>
      <c r="CQ61" s="14">
        <v>6.8483470849323699E-2</v>
      </c>
      <c r="CR61" s="14">
        <v>0.116820933635521</v>
      </c>
      <c r="CS61" s="14">
        <v>9.9509999743898098E-2</v>
      </c>
    </row>
    <row r="62" spans="2:97" x14ac:dyDescent="0.35">
      <c r="B62" t="s">
        <v>117</v>
      </c>
      <c r="C62" s="14">
        <v>2.52868682476548E-2</v>
      </c>
      <c r="D62" s="14">
        <v>2.7616234807636902E-2</v>
      </c>
      <c r="E62" s="14">
        <v>2.2473169951542599E-2</v>
      </c>
      <c r="F62" s="14"/>
      <c r="G62" s="14">
        <v>3.01047481067814E-2</v>
      </c>
      <c r="H62" s="14">
        <v>4.28077988379226E-2</v>
      </c>
      <c r="I62" s="14">
        <v>2.6217482267080101E-2</v>
      </c>
      <c r="J62" s="14">
        <v>1.95660108088259E-2</v>
      </c>
      <c r="K62" s="14">
        <v>1.5658972947727001E-2</v>
      </c>
      <c r="L62" s="14">
        <v>1.81392934182633E-2</v>
      </c>
      <c r="M62" s="14"/>
      <c r="N62" s="14">
        <v>3.3899804393859999E-2</v>
      </c>
      <c r="O62" s="14">
        <v>1.3270320791146199E-2</v>
      </c>
      <c r="P62" s="14">
        <v>3.2028680853926503E-2</v>
      </c>
      <c r="Q62" s="14">
        <v>2.2845476076588801E-2</v>
      </c>
      <c r="R62" s="14"/>
      <c r="S62" s="14">
        <v>3.8408720377331E-2</v>
      </c>
      <c r="T62" s="14">
        <v>2.4020845843246499E-2</v>
      </c>
      <c r="U62" s="14">
        <v>1.24440922040441E-2</v>
      </c>
      <c r="V62" s="14">
        <v>1.46335807574047E-2</v>
      </c>
      <c r="W62" s="14">
        <v>2.9224310716388702E-2</v>
      </c>
      <c r="X62" s="14">
        <v>1.43493095374256E-2</v>
      </c>
      <c r="Y62" s="14">
        <v>1.71006316183577E-2</v>
      </c>
      <c r="Z62" s="14">
        <v>2.2708528161032401E-2</v>
      </c>
      <c r="AA62" s="14">
        <v>5.1281122990404999E-2</v>
      </c>
      <c r="AB62" s="14">
        <v>2.54945950366736E-2</v>
      </c>
      <c r="AC62" s="14">
        <v>1.8407993190806899E-2</v>
      </c>
      <c r="AD62" s="14">
        <v>0</v>
      </c>
      <c r="AE62" s="14"/>
      <c r="AF62" s="14">
        <v>2.7406771150119299E-2</v>
      </c>
      <c r="AG62" s="14">
        <v>3.2826206002334199E-2</v>
      </c>
      <c r="AH62" s="14">
        <v>2.06903146061682E-2</v>
      </c>
      <c r="AI62" s="14">
        <v>2.3134959502377799E-2</v>
      </c>
      <c r="AJ62" s="14">
        <v>3.4936841720226097E-2</v>
      </c>
      <c r="AK62" s="14"/>
      <c r="AL62" s="14">
        <v>4.4509947927449403E-2</v>
      </c>
      <c r="AM62" s="14">
        <v>3.4289160667505002E-2</v>
      </c>
      <c r="AN62" s="14">
        <v>1.3539358336072E-2</v>
      </c>
      <c r="AO62" s="14">
        <v>1.73270394438358E-2</v>
      </c>
      <c r="AP62" s="14">
        <v>2.05195074803784E-2</v>
      </c>
      <c r="AQ62" s="14">
        <v>2.59616543057439E-2</v>
      </c>
      <c r="AR62" s="14"/>
      <c r="AS62" s="14">
        <v>1.49800604953429E-2</v>
      </c>
      <c r="AT62" s="14">
        <v>1.8258644272096801E-2</v>
      </c>
      <c r="AU62" s="14">
        <v>3.2796350551483902E-2</v>
      </c>
      <c r="AV62" s="14">
        <v>3.6795646727606102E-2</v>
      </c>
      <c r="AW62" s="14">
        <v>6.3653648835460305E-2</v>
      </c>
      <c r="AX62" s="14"/>
      <c r="AY62" s="14">
        <v>5.53935285429418E-2</v>
      </c>
      <c r="AZ62" s="14">
        <v>0</v>
      </c>
      <c r="BA62" s="14">
        <v>0</v>
      </c>
      <c r="BB62" s="14">
        <v>0</v>
      </c>
      <c r="BC62" s="14">
        <v>0</v>
      </c>
      <c r="BD62" s="14">
        <v>0</v>
      </c>
      <c r="BE62" s="14">
        <v>0</v>
      </c>
      <c r="BF62" s="14">
        <v>0</v>
      </c>
      <c r="BG62" s="14">
        <v>0</v>
      </c>
      <c r="BH62" s="14">
        <v>0</v>
      </c>
      <c r="BI62" s="14">
        <v>0</v>
      </c>
      <c r="BJ62" s="14">
        <v>0</v>
      </c>
      <c r="BK62" s="14">
        <v>0</v>
      </c>
      <c r="BL62" s="14">
        <v>0</v>
      </c>
      <c r="BM62" s="14">
        <v>0</v>
      </c>
      <c r="BN62" s="14">
        <v>0</v>
      </c>
      <c r="BO62" s="14"/>
      <c r="BP62" s="14">
        <v>3.39075436319611E-2</v>
      </c>
      <c r="BQ62" s="14">
        <v>2.1289242128862001E-2</v>
      </c>
      <c r="BR62" s="14">
        <v>2.6500942974838099E-2</v>
      </c>
      <c r="BS62" s="14">
        <v>2.57369019308471E-2</v>
      </c>
      <c r="BT62" s="14">
        <v>1.7738112192076098E-2</v>
      </c>
      <c r="BU62" s="14"/>
      <c r="BV62" s="14">
        <v>4.7224263547350799E-2</v>
      </c>
      <c r="BW62" s="14">
        <v>2.5460426407792901E-2</v>
      </c>
      <c r="BX62" s="14">
        <v>2.5505098443965701E-2</v>
      </c>
      <c r="BY62" s="14">
        <v>1.2289157954382899E-2</v>
      </c>
      <c r="BZ62" s="14">
        <v>3.6616285072562399E-2</v>
      </c>
      <c r="CA62" s="14"/>
      <c r="CB62" s="14">
        <v>5.8729683195847697E-2</v>
      </c>
      <c r="CC62" s="14">
        <v>2.8437503815045999E-2</v>
      </c>
      <c r="CD62" s="14">
        <v>1.7150868314261901E-2</v>
      </c>
      <c r="CE62" s="14">
        <v>1.3933924402950401E-2</v>
      </c>
      <c r="CF62" s="14">
        <v>1.48412254303093E-2</v>
      </c>
      <c r="CG62" s="14"/>
      <c r="CH62" s="14">
        <v>2.33192980584132E-2</v>
      </c>
      <c r="CI62" s="14">
        <v>2.6107483136818901E-2</v>
      </c>
      <c r="CJ62" s="14"/>
      <c r="CK62" s="14">
        <v>3.6441901064606402E-2</v>
      </c>
      <c r="CL62" s="14">
        <v>2.1859431890976298E-2</v>
      </c>
      <c r="CM62" s="14"/>
      <c r="CN62" s="14">
        <v>4.9571549446703098E-2</v>
      </c>
      <c r="CO62" s="14">
        <v>1.6793627373533401E-2</v>
      </c>
      <c r="CP62" s="14"/>
      <c r="CQ62" s="14">
        <v>1.5273375864585201E-2</v>
      </c>
      <c r="CR62" s="14">
        <v>4.54221267196767E-2</v>
      </c>
      <c r="CS62" s="14">
        <v>3.0423135721792199E-2</v>
      </c>
    </row>
    <row r="63" spans="2:97" x14ac:dyDescent="0.35">
      <c r="B63" t="s">
        <v>118</v>
      </c>
      <c r="C63" s="14">
        <v>1.26066097988102E-2</v>
      </c>
      <c r="D63" s="14">
        <v>1.0498752031036999E-2</v>
      </c>
      <c r="E63" s="14">
        <v>1.4710266699798301E-2</v>
      </c>
      <c r="F63" s="14"/>
      <c r="G63" s="14">
        <v>1.37616428772872E-2</v>
      </c>
      <c r="H63" s="14">
        <v>1.70908057077147E-2</v>
      </c>
      <c r="I63" s="14">
        <v>2.8731310618680801E-2</v>
      </c>
      <c r="J63" s="14">
        <v>9.7673908036596709E-3</v>
      </c>
      <c r="K63" s="14">
        <v>8.7048098150410893E-3</v>
      </c>
      <c r="L63" s="14">
        <v>0</v>
      </c>
      <c r="M63" s="14"/>
      <c r="N63" s="14">
        <v>6.9158420208040097E-3</v>
      </c>
      <c r="O63" s="14">
        <v>1.42150585796787E-2</v>
      </c>
      <c r="P63" s="14">
        <v>9.2654818354268292E-3</v>
      </c>
      <c r="Q63" s="14">
        <v>2.01736909961398E-2</v>
      </c>
      <c r="R63" s="14"/>
      <c r="S63" s="14">
        <v>7.5618152314885804E-3</v>
      </c>
      <c r="T63" s="14">
        <v>1.6332090154108098E-2</v>
      </c>
      <c r="U63" s="14">
        <v>2.0497867568622902E-2</v>
      </c>
      <c r="V63" s="14">
        <v>2.6389036572345499E-2</v>
      </c>
      <c r="W63" s="14">
        <v>4.3911895201618097E-3</v>
      </c>
      <c r="X63" s="14">
        <v>1.51625479527932E-2</v>
      </c>
      <c r="Y63" s="14">
        <v>1.8402403660015401E-2</v>
      </c>
      <c r="Z63" s="14">
        <v>7.3311915216149898E-3</v>
      </c>
      <c r="AA63" s="14">
        <v>9.0358098554753595E-3</v>
      </c>
      <c r="AB63" s="14">
        <v>7.5468400332455998E-3</v>
      </c>
      <c r="AC63" s="14">
        <v>6.0574409195295097E-3</v>
      </c>
      <c r="AD63" s="14">
        <v>0</v>
      </c>
      <c r="AE63" s="14"/>
      <c r="AF63" s="14">
        <v>5.9894382710530799E-3</v>
      </c>
      <c r="AG63" s="14">
        <v>6.0581266119633399E-3</v>
      </c>
      <c r="AH63" s="14">
        <v>0</v>
      </c>
      <c r="AI63" s="14">
        <v>2.4611158236448201E-3</v>
      </c>
      <c r="AJ63" s="14">
        <v>7.9745740254507907E-3</v>
      </c>
      <c r="AK63" s="14"/>
      <c r="AL63" s="14">
        <v>8.6173747963588596E-3</v>
      </c>
      <c r="AM63" s="14">
        <v>6.9470739275662302E-3</v>
      </c>
      <c r="AN63" s="14">
        <v>0</v>
      </c>
      <c r="AO63" s="14">
        <v>2.95842847893179E-3</v>
      </c>
      <c r="AP63" s="14">
        <v>1.32552642169321E-2</v>
      </c>
      <c r="AQ63" s="14">
        <v>2.94778586361364E-2</v>
      </c>
      <c r="AR63" s="14"/>
      <c r="AS63" s="14">
        <v>1.6516747850712801E-2</v>
      </c>
      <c r="AT63" s="14">
        <v>1.3982948329387601E-2</v>
      </c>
      <c r="AU63" s="14">
        <v>8.9361619755288398E-3</v>
      </c>
      <c r="AV63" s="14">
        <v>1.28981086964921E-2</v>
      </c>
      <c r="AW63" s="14">
        <v>0</v>
      </c>
      <c r="AX63" s="14"/>
      <c r="AY63" s="14">
        <v>0.14795659039370601</v>
      </c>
      <c r="AZ63" s="14">
        <v>0</v>
      </c>
      <c r="BA63" s="14">
        <v>0</v>
      </c>
      <c r="BB63" s="14">
        <v>0</v>
      </c>
      <c r="BC63" s="14">
        <v>0</v>
      </c>
      <c r="BD63" s="14">
        <v>0</v>
      </c>
      <c r="BE63" s="14">
        <v>0</v>
      </c>
      <c r="BF63" s="14">
        <v>0</v>
      </c>
      <c r="BG63" s="14">
        <v>0</v>
      </c>
      <c r="BH63" s="14">
        <v>0</v>
      </c>
      <c r="BI63" s="14">
        <v>0</v>
      </c>
      <c r="BJ63" s="14">
        <v>0</v>
      </c>
      <c r="BK63" s="14">
        <v>0</v>
      </c>
      <c r="BL63" s="14">
        <v>0</v>
      </c>
      <c r="BM63" s="14">
        <v>0</v>
      </c>
      <c r="BN63" s="14">
        <v>0</v>
      </c>
      <c r="BO63" s="14"/>
      <c r="BP63" s="14">
        <v>4.0109943714117802E-3</v>
      </c>
      <c r="BQ63" s="14">
        <v>6.3550529760266102E-3</v>
      </c>
      <c r="BR63" s="14">
        <v>1.5271210105708101E-2</v>
      </c>
      <c r="BS63" s="14">
        <v>7.7803706148810801E-3</v>
      </c>
      <c r="BT63" s="14">
        <v>1.89546666212136E-2</v>
      </c>
      <c r="BU63" s="14"/>
      <c r="BV63" s="14">
        <v>1.89446430619978E-2</v>
      </c>
      <c r="BW63" s="14">
        <v>9.7487340152765199E-3</v>
      </c>
      <c r="BX63" s="14">
        <v>1.19210636524012E-2</v>
      </c>
      <c r="BY63" s="14">
        <v>1.20252548595498E-2</v>
      </c>
      <c r="BZ63" s="14">
        <v>3.5469596471502697E-2</v>
      </c>
      <c r="CA63" s="14"/>
      <c r="CB63" s="14">
        <v>1.5990911085600499E-2</v>
      </c>
      <c r="CC63" s="14">
        <v>1.9621455718190899E-2</v>
      </c>
      <c r="CD63" s="14">
        <v>1.4656773291357001E-2</v>
      </c>
      <c r="CE63" s="14">
        <v>9.2174557638986104E-3</v>
      </c>
      <c r="CF63" s="14">
        <v>5.6159089693142697E-3</v>
      </c>
      <c r="CG63" s="14"/>
      <c r="CH63" s="14">
        <v>4.6438147480235099E-3</v>
      </c>
      <c r="CI63" s="14">
        <v>1.59276543103435E-2</v>
      </c>
      <c r="CJ63" s="14"/>
      <c r="CK63" s="14">
        <v>6.8887453536549499E-3</v>
      </c>
      <c r="CL63" s="14">
        <v>1.43634505722504E-2</v>
      </c>
      <c r="CM63" s="14"/>
      <c r="CN63" s="14">
        <v>7.3674532799038999E-3</v>
      </c>
      <c r="CO63" s="14">
        <v>1.4438934379378999E-2</v>
      </c>
      <c r="CP63" s="14"/>
      <c r="CQ63" s="14">
        <v>9.6881129825991206E-3</v>
      </c>
      <c r="CR63" s="14">
        <v>1.8774608327788701E-2</v>
      </c>
      <c r="CS63" s="14">
        <v>1.2325808514775599E-2</v>
      </c>
    </row>
    <row r="64" spans="2:97" x14ac:dyDescent="0.35">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row>
    <row r="65" spans="2:97" x14ac:dyDescent="0.35">
      <c r="B65" s="6" t="s">
        <v>129</v>
      </c>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row>
    <row r="66" spans="2:97" x14ac:dyDescent="0.35">
      <c r="B66" s="21" t="s">
        <v>122</v>
      </c>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row>
    <row r="67" spans="2:97" x14ac:dyDescent="0.35">
      <c r="B67" t="s">
        <v>113</v>
      </c>
      <c r="C67" s="14">
        <v>0.31452023017009101</v>
      </c>
      <c r="D67" s="14">
        <v>0.30114800203641801</v>
      </c>
      <c r="E67" s="14">
        <v>0.32683948014107</v>
      </c>
      <c r="F67" s="14"/>
      <c r="G67" s="14">
        <v>0.227586913494778</v>
      </c>
      <c r="H67" s="14">
        <v>0.32175299333572199</v>
      </c>
      <c r="I67" s="14">
        <v>0.33780606370453198</v>
      </c>
      <c r="J67" s="14">
        <v>0.33637272429359599</v>
      </c>
      <c r="K67" s="14">
        <v>0.33295718928460899</v>
      </c>
      <c r="L67" s="14">
        <v>0.31721923013837999</v>
      </c>
      <c r="M67" s="14"/>
      <c r="N67" s="14">
        <v>0.24743792129858</v>
      </c>
      <c r="O67" s="14">
        <v>0.30085163370934498</v>
      </c>
      <c r="P67" s="14">
        <v>0.35335554965692101</v>
      </c>
      <c r="Q67" s="14">
        <v>0.36246874214055302</v>
      </c>
      <c r="R67" s="14"/>
      <c r="S67" s="14">
        <v>0.30060684082855499</v>
      </c>
      <c r="T67" s="14">
        <v>0.29480194761891698</v>
      </c>
      <c r="U67" s="14">
        <v>0.37988730922800401</v>
      </c>
      <c r="V67" s="14">
        <v>0.27682661593907898</v>
      </c>
      <c r="W67" s="14">
        <v>0.32032935919669298</v>
      </c>
      <c r="X67" s="14">
        <v>0.30268975318206498</v>
      </c>
      <c r="Y67" s="14">
        <v>0.33130719845157097</v>
      </c>
      <c r="Z67" s="14">
        <v>0.33871264182737099</v>
      </c>
      <c r="AA67" s="14">
        <v>0.29820724161842499</v>
      </c>
      <c r="AB67" s="14">
        <v>0.32129192543145302</v>
      </c>
      <c r="AC67" s="14">
        <v>0.34025331315132301</v>
      </c>
      <c r="AD67" s="14">
        <v>0.34511784024464198</v>
      </c>
      <c r="AE67" s="14"/>
      <c r="AF67" s="14">
        <v>0.31126185517249699</v>
      </c>
      <c r="AG67" s="14">
        <v>0.255347844676239</v>
      </c>
      <c r="AH67" s="14">
        <v>0.18243410712275701</v>
      </c>
      <c r="AI67" s="14">
        <v>0.47126985067933802</v>
      </c>
      <c r="AJ67" s="14">
        <v>0.26182062467554901</v>
      </c>
      <c r="AK67" s="14"/>
      <c r="AL67" s="14">
        <v>0.177996387429773</v>
      </c>
      <c r="AM67" s="14">
        <v>0.26605460597485803</v>
      </c>
      <c r="AN67" s="14">
        <v>0.231734517086088</v>
      </c>
      <c r="AO67" s="14">
        <v>0.46535941942004899</v>
      </c>
      <c r="AP67" s="14">
        <v>0.26600818714431701</v>
      </c>
      <c r="AQ67" s="14">
        <v>0.26955970393690198</v>
      </c>
      <c r="AR67" s="14"/>
      <c r="AS67" s="14">
        <v>0.39834944944357498</v>
      </c>
      <c r="AT67" s="14">
        <v>0.30161802077972899</v>
      </c>
      <c r="AU67" s="14">
        <v>0.25515466313114799</v>
      </c>
      <c r="AV67" s="14">
        <v>0.23740763335311801</v>
      </c>
      <c r="AW67" s="14">
        <v>0.24217128982967001</v>
      </c>
      <c r="AX67" s="14"/>
      <c r="AY67" s="14">
        <v>0.40352734357672898</v>
      </c>
      <c r="AZ67" s="14">
        <v>0</v>
      </c>
      <c r="BA67" s="14">
        <v>0</v>
      </c>
      <c r="BB67" s="14">
        <v>0</v>
      </c>
      <c r="BC67" s="14">
        <v>0</v>
      </c>
      <c r="BD67" s="14">
        <v>0</v>
      </c>
      <c r="BE67" s="14">
        <v>0</v>
      </c>
      <c r="BF67" s="14">
        <v>0</v>
      </c>
      <c r="BG67" s="14">
        <v>0</v>
      </c>
      <c r="BH67" s="14">
        <v>0</v>
      </c>
      <c r="BI67" s="14">
        <v>0</v>
      </c>
      <c r="BJ67" s="14">
        <v>0</v>
      </c>
      <c r="BK67" s="14">
        <v>0</v>
      </c>
      <c r="BL67" s="14">
        <v>0</v>
      </c>
      <c r="BM67" s="14">
        <v>0</v>
      </c>
      <c r="BN67" s="14">
        <v>0</v>
      </c>
      <c r="BO67" s="14"/>
      <c r="BP67" s="14">
        <v>0.25573805360551899</v>
      </c>
      <c r="BQ67" s="14">
        <v>0.27442533100514899</v>
      </c>
      <c r="BR67" s="14">
        <v>0.27130499954405302</v>
      </c>
      <c r="BS67" s="14">
        <v>0.35042103641294597</v>
      </c>
      <c r="BT67" s="14">
        <v>0.47048683861748197</v>
      </c>
      <c r="BU67" s="14"/>
      <c r="BV67" s="14">
        <v>0.26011657814122802</v>
      </c>
      <c r="BW67" s="14">
        <v>0.25912849245228198</v>
      </c>
      <c r="BX67" s="14">
        <v>0.33168500862355499</v>
      </c>
      <c r="BY67" s="14">
        <v>0.37680829556926598</v>
      </c>
      <c r="BZ67" s="14">
        <v>0.50467235595868398</v>
      </c>
      <c r="CA67" s="14"/>
      <c r="CB67" s="14">
        <v>0.232028939517265</v>
      </c>
      <c r="CC67" s="14">
        <v>0.21141242262265</v>
      </c>
      <c r="CD67" s="14">
        <v>0.22509962222015201</v>
      </c>
      <c r="CE67" s="14">
        <v>0.34444168727436397</v>
      </c>
      <c r="CF67" s="14">
        <v>0.51308873106364195</v>
      </c>
      <c r="CG67" s="14"/>
      <c r="CH67" s="14">
        <v>0.42369327973263499</v>
      </c>
      <c r="CI67" s="14">
        <v>0.26898740473070798</v>
      </c>
      <c r="CJ67" s="14"/>
      <c r="CK67" s="14">
        <v>0.27509014899512302</v>
      </c>
      <c r="CL67" s="14">
        <v>0.32663530826833698</v>
      </c>
      <c r="CM67" s="14"/>
      <c r="CN67" s="14">
        <v>0.18110986789349301</v>
      </c>
      <c r="CO67" s="14">
        <v>0.36117871140077501</v>
      </c>
      <c r="CP67" s="14"/>
      <c r="CQ67" s="14">
        <v>0.36634519585824998</v>
      </c>
      <c r="CR67" s="14">
        <v>0.22638690616526699</v>
      </c>
      <c r="CS67" s="14">
        <v>0.19248957606605599</v>
      </c>
    </row>
    <row r="68" spans="2:97" x14ac:dyDescent="0.35">
      <c r="B68" t="s">
        <v>114</v>
      </c>
      <c r="C68" s="14">
        <v>0.40727613006704799</v>
      </c>
      <c r="D68" s="14">
        <v>0.39433312242160601</v>
      </c>
      <c r="E68" s="14">
        <v>0.42008280039352502</v>
      </c>
      <c r="F68" s="14"/>
      <c r="G68" s="14">
        <v>0.45658865088279699</v>
      </c>
      <c r="H68" s="14">
        <v>0.36695595964250999</v>
      </c>
      <c r="I68" s="14">
        <v>0.37302952256653299</v>
      </c>
      <c r="J68" s="14">
        <v>0.40504541807503203</v>
      </c>
      <c r="K68" s="14">
        <v>0.42016938479308302</v>
      </c>
      <c r="L68" s="14">
        <v>0.42848519293321902</v>
      </c>
      <c r="M68" s="14"/>
      <c r="N68" s="14">
        <v>0.413064822018682</v>
      </c>
      <c r="O68" s="14">
        <v>0.41700249776644599</v>
      </c>
      <c r="P68" s="14">
        <v>0.400681064784563</v>
      </c>
      <c r="Q68" s="14">
        <v>0.39800916165527001</v>
      </c>
      <c r="R68" s="14"/>
      <c r="S68" s="14">
        <v>0.355851365401887</v>
      </c>
      <c r="T68" s="14">
        <v>0.43357536960452497</v>
      </c>
      <c r="U68" s="14">
        <v>0.345318570410311</v>
      </c>
      <c r="V68" s="14">
        <v>0.45071643064919198</v>
      </c>
      <c r="W68" s="14">
        <v>0.402761619976303</v>
      </c>
      <c r="X68" s="14">
        <v>0.421357791563785</v>
      </c>
      <c r="Y68" s="14">
        <v>0.41170977467509501</v>
      </c>
      <c r="Z68" s="14">
        <v>0.38418055331351098</v>
      </c>
      <c r="AA68" s="14">
        <v>0.44691682689040402</v>
      </c>
      <c r="AB68" s="14">
        <v>0.42583693922196297</v>
      </c>
      <c r="AC68" s="14">
        <v>0.36438627383978001</v>
      </c>
      <c r="AD68" s="14">
        <v>0.42621903596256799</v>
      </c>
      <c r="AE68" s="14"/>
      <c r="AF68" s="14">
        <v>0.43219331964354102</v>
      </c>
      <c r="AG68" s="14">
        <v>0.40019153052117101</v>
      </c>
      <c r="AH68" s="14">
        <v>0.537028950702922</v>
      </c>
      <c r="AI68" s="14">
        <v>0.36200180297322798</v>
      </c>
      <c r="AJ68" s="14">
        <v>0.40222870033152902</v>
      </c>
      <c r="AK68" s="14"/>
      <c r="AL68" s="14">
        <v>0.38420512154425102</v>
      </c>
      <c r="AM68" s="14">
        <v>0.444530423684388</v>
      </c>
      <c r="AN68" s="14">
        <v>0.48750712691113302</v>
      </c>
      <c r="AO68" s="14">
        <v>0.35209077224379498</v>
      </c>
      <c r="AP68" s="14">
        <v>0.432977043237529</v>
      </c>
      <c r="AQ68" s="14">
        <v>0.48036154666423703</v>
      </c>
      <c r="AR68" s="14"/>
      <c r="AS68" s="14">
        <v>0.41191795603521802</v>
      </c>
      <c r="AT68" s="14">
        <v>0.42809401782468198</v>
      </c>
      <c r="AU68" s="14">
        <v>0.41897438320906499</v>
      </c>
      <c r="AV68" s="14">
        <v>0.37842650794252702</v>
      </c>
      <c r="AW68" s="14">
        <v>0.30142048037050601</v>
      </c>
      <c r="AX68" s="14"/>
      <c r="AY68" s="14">
        <v>0.29411813284608701</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c r="BP68" s="14">
        <v>0.40258174988671802</v>
      </c>
      <c r="BQ68" s="14">
        <v>0.45878515933230501</v>
      </c>
      <c r="BR68" s="14">
        <v>0.39776795281255201</v>
      </c>
      <c r="BS68" s="14">
        <v>0.42378451342707002</v>
      </c>
      <c r="BT68" s="14">
        <v>0.34329394270444002</v>
      </c>
      <c r="BU68" s="14"/>
      <c r="BV68" s="14">
        <v>0.380564259565984</v>
      </c>
      <c r="BW68" s="14">
        <v>0.42569953542362299</v>
      </c>
      <c r="BX68" s="14">
        <v>0.41288873766974898</v>
      </c>
      <c r="BY68" s="14">
        <v>0.39598703301890498</v>
      </c>
      <c r="BZ68" s="14">
        <v>0.28308932005524501</v>
      </c>
      <c r="CA68" s="14"/>
      <c r="CB68" s="14">
        <v>0.417220078361489</v>
      </c>
      <c r="CC68" s="14">
        <v>0.39252706809827098</v>
      </c>
      <c r="CD68" s="14">
        <v>0.45099192863743798</v>
      </c>
      <c r="CE68" s="14">
        <v>0.45413714365456198</v>
      </c>
      <c r="CF68" s="14">
        <v>0.33036032723044201</v>
      </c>
      <c r="CG68" s="14"/>
      <c r="CH68" s="14">
        <v>0.37618971475096602</v>
      </c>
      <c r="CI68" s="14">
        <v>0.42024134747001501</v>
      </c>
      <c r="CJ68" s="14"/>
      <c r="CK68" s="14">
        <v>0.41769602421498397</v>
      </c>
      <c r="CL68" s="14">
        <v>0.40407456852783702</v>
      </c>
      <c r="CM68" s="14"/>
      <c r="CN68" s="14">
        <v>0.38944771485002899</v>
      </c>
      <c r="CO68" s="14">
        <v>0.41351137868327897</v>
      </c>
      <c r="CP68" s="14"/>
      <c r="CQ68" s="14">
        <v>0.40876168185939898</v>
      </c>
      <c r="CR68" s="14">
        <v>0.40740796354244202</v>
      </c>
      <c r="CS68" s="14">
        <v>0.38799686775905201</v>
      </c>
    </row>
    <row r="69" spans="2:97" x14ac:dyDescent="0.35">
      <c r="B69" t="s">
        <v>115</v>
      </c>
      <c r="C69" s="14">
        <v>0.14879086282107601</v>
      </c>
      <c r="D69" s="14">
        <v>0.155355012997938</v>
      </c>
      <c r="E69" s="14">
        <v>0.142977728436116</v>
      </c>
      <c r="F69" s="14"/>
      <c r="G69" s="14">
        <v>0.18400987252860199</v>
      </c>
      <c r="H69" s="14">
        <v>0.15688597968612999</v>
      </c>
      <c r="I69" s="14">
        <v>0.151226273928312</v>
      </c>
      <c r="J69" s="14">
        <v>0.132994553092533</v>
      </c>
      <c r="K69" s="14">
        <v>0.141731052893145</v>
      </c>
      <c r="L69" s="14">
        <v>0.134415070307981</v>
      </c>
      <c r="M69" s="14"/>
      <c r="N69" s="14">
        <v>0.15565217004939499</v>
      </c>
      <c r="O69" s="14">
        <v>0.161481661131058</v>
      </c>
      <c r="P69" s="14">
        <v>0.12662063746069499</v>
      </c>
      <c r="Q69" s="14">
        <v>0.14944925262640199</v>
      </c>
      <c r="R69" s="14"/>
      <c r="S69" s="14">
        <v>0.17976178914009899</v>
      </c>
      <c r="T69" s="14">
        <v>0.14318008753446601</v>
      </c>
      <c r="U69" s="14">
        <v>0.14095968844207099</v>
      </c>
      <c r="V69" s="14">
        <v>0.155482536965346</v>
      </c>
      <c r="W69" s="14">
        <v>0.13652068126052599</v>
      </c>
      <c r="X69" s="14">
        <v>0.157903284644171</v>
      </c>
      <c r="Y69" s="14">
        <v>0.14399512507708201</v>
      </c>
      <c r="Z69" s="14">
        <v>0.15072327446716599</v>
      </c>
      <c r="AA69" s="14">
        <v>0.14003470935435799</v>
      </c>
      <c r="AB69" s="14">
        <v>0.11114471562036</v>
      </c>
      <c r="AC69" s="14">
        <v>0.17092212727449599</v>
      </c>
      <c r="AD69" s="14">
        <v>0.148906312261118</v>
      </c>
      <c r="AE69" s="14"/>
      <c r="AF69" s="14">
        <v>0.13976253246072001</v>
      </c>
      <c r="AG69" s="14">
        <v>0.17101403513465399</v>
      </c>
      <c r="AH69" s="14">
        <v>0.13562558411318201</v>
      </c>
      <c r="AI69" s="14">
        <v>0.105988939848546</v>
      </c>
      <c r="AJ69" s="14">
        <v>0.17562675842987299</v>
      </c>
      <c r="AK69" s="14"/>
      <c r="AL69" s="14">
        <v>0.20038168429598899</v>
      </c>
      <c r="AM69" s="14">
        <v>0.16962192788817099</v>
      </c>
      <c r="AN69" s="14">
        <v>0.15634695403479501</v>
      </c>
      <c r="AO69" s="14">
        <v>0.110311071174627</v>
      </c>
      <c r="AP69" s="14">
        <v>0.151525984884851</v>
      </c>
      <c r="AQ69" s="14">
        <v>0.14054432396306499</v>
      </c>
      <c r="AR69" s="14"/>
      <c r="AS69" s="14">
        <v>0.111770170925822</v>
      </c>
      <c r="AT69" s="14">
        <v>0.14923178499561801</v>
      </c>
      <c r="AU69" s="14">
        <v>0.161195433437956</v>
      </c>
      <c r="AV69" s="14">
        <v>0.190275082767529</v>
      </c>
      <c r="AW69" s="14">
        <v>0.26628309209365297</v>
      </c>
      <c r="AX69" s="14"/>
      <c r="AY69" s="14">
        <v>0.146267628680189</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c r="BP69" s="14">
        <v>0.15813189524568</v>
      </c>
      <c r="BQ69" s="14">
        <v>0.143007927335913</v>
      </c>
      <c r="BR69" s="14">
        <v>0.220371714473025</v>
      </c>
      <c r="BS69" s="14">
        <v>0.118962607418689</v>
      </c>
      <c r="BT69" s="14">
        <v>0.115996523965568</v>
      </c>
      <c r="BU69" s="14"/>
      <c r="BV69" s="14">
        <v>0.17718889208913999</v>
      </c>
      <c r="BW69" s="14">
        <v>0.16104121321847001</v>
      </c>
      <c r="BX69" s="14">
        <v>0.14678266357776101</v>
      </c>
      <c r="BY69" s="14">
        <v>0.122960238827568</v>
      </c>
      <c r="BZ69" s="14">
        <v>0.111464534924198</v>
      </c>
      <c r="CA69" s="14"/>
      <c r="CB69" s="14">
        <v>0.14087310900010799</v>
      </c>
      <c r="CC69" s="14">
        <v>0.22406398118496501</v>
      </c>
      <c r="CD69" s="14">
        <v>0.192337909194704</v>
      </c>
      <c r="CE69" s="14">
        <v>0.111691158084367</v>
      </c>
      <c r="CF69" s="14">
        <v>8.8755135407636604E-2</v>
      </c>
      <c r="CG69" s="14"/>
      <c r="CH69" s="14">
        <v>0.121159580281718</v>
      </c>
      <c r="CI69" s="14">
        <v>0.160315047311407</v>
      </c>
      <c r="CJ69" s="14"/>
      <c r="CK69" s="14">
        <v>0.154877898312344</v>
      </c>
      <c r="CL69" s="14">
        <v>0.14692059250546899</v>
      </c>
      <c r="CM69" s="14"/>
      <c r="CN69" s="14">
        <v>0.196067172635526</v>
      </c>
      <c r="CO69" s="14">
        <v>0.132256608835915</v>
      </c>
      <c r="CP69" s="14"/>
      <c r="CQ69" s="14">
        <v>0.12953249278053899</v>
      </c>
      <c r="CR69" s="14">
        <v>0.16989618574169199</v>
      </c>
      <c r="CS69" s="14">
        <v>0.26327572343911498</v>
      </c>
    </row>
    <row r="70" spans="2:97" x14ac:dyDescent="0.35">
      <c r="B70" t="s">
        <v>116</v>
      </c>
      <c r="C70" s="14">
        <v>9.3365595156045506E-2</v>
      </c>
      <c r="D70" s="14">
        <v>0.113302368451294</v>
      </c>
      <c r="E70" s="14">
        <v>7.3730395206458604E-2</v>
      </c>
      <c r="F70" s="14"/>
      <c r="G70" s="14">
        <v>0.101090527961643</v>
      </c>
      <c r="H70" s="14">
        <v>8.6839495406619199E-2</v>
      </c>
      <c r="I70" s="14">
        <v>9.1622959144715604E-2</v>
      </c>
      <c r="J70" s="14">
        <v>0.104544102996406</v>
      </c>
      <c r="K70" s="14">
        <v>7.6950197983209803E-2</v>
      </c>
      <c r="L70" s="14">
        <v>9.6928339181466303E-2</v>
      </c>
      <c r="M70" s="14"/>
      <c r="N70" s="14">
        <v>0.138966182218283</v>
      </c>
      <c r="O70" s="14">
        <v>9.0557800963615598E-2</v>
      </c>
      <c r="P70" s="14">
        <v>8.3087689725580102E-2</v>
      </c>
      <c r="Q70" s="14">
        <v>5.71472580843531E-2</v>
      </c>
      <c r="R70" s="14"/>
      <c r="S70" s="14">
        <v>0.127833074209873</v>
      </c>
      <c r="T70" s="14">
        <v>9.5263030823870401E-2</v>
      </c>
      <c r="U70" s="14">
        <v>0.105425252951672</v>
      </c>
      <c r="V70" s="14">
        <v>6.5688437295303895E-2</v>
      </c>
      <c r="W70" s="14">
        <v>9.4453676359098099E-2</v>
      </c>
      <c r="X70" s="14">
        <v>9.4134488969403796E-2</v>
      </c>
      <c r="Y70" s="14">
        <v>8.4335876936455098E-2</v>
      </c>
      <c r="Z70" s="14">
        <v>7.5593662990263197E-2</v>
      </c>
      <c r="AA70" s="14">
        <v>7.4301578882000702E-2</v>
      </c>
      <c r="AB70" s="14">
        <v>0.103660477355349</v>
      </c>
      <c r="AC70" s="14">
        <v>9.3070694950446703E-2</v>
      </c>
      <c r="AD70" s="14">
        <v>5.7509583667723102E-2</v>
      </c>
      <c r="AE70" s="14"/>
      <c r="AF70" s="14">
        <v>9.3537544146588603E-2</v>
      </c>
      <c r="AG70" s="14">
        <v>0.126676237430081</v>
      </c>
      <c r="AH70" s="14">
        <v>0.121207930190113</v>
      </c>
      <c r="AI70" s="14">
        <v>4.10626426208794E-2</v>
      </c>
      <c r="AJ70" s="14">
        <v>0.113167775170004</v>
      </c>
      <c r="AK70" s="14"/>
      <c r="AL70" s="14">
        <v>0.17810761040922701</v>
      </c>
      <c r="AM70" s="14">
        <v>9.0081182497046705E-2</v>
      </c>
      <c r="AN70" s="14">
        <v>9.9444212600948406E-2</v>
      </c>
      <c r="AO70" s="14">
        <v>4.7651652360717299E-2</v>
      </c>
      <c r="AP70" s="14">
        <v>0.106139717838203</v>
      </c>
      <c r="AQ70" s="14">
        <v>8.0222126424651596E-2</v>
      </c>
      <c r="AR70" s="14"/>
      <c r="AS70" s="14">
        <v>5.1411285950816198E-2</v>
      </c>
      <c r="AT70" s="14">
        <v>8.8304699958588695E-2</v>
      </c>
      <c r="AU70" s="14">
        <v>0.11916800555228101</v>
      </c>
      <c r="AV70" s="14">
        <v>0.13205642240135099</v>
      </c>
      <c r="AW70" s="14">
        <v>0.126595363315817</v>
      </c>
      <c r="AX70" s="14"/>
      <c r="AY70" s="14">
        <v>6.3615843188075505E-2</v>
      </c>
      <c r="AZ70" s="14">
        <v>0</v>
      </c>
      <c r="BA70" s="14">
        <v>0</v>
      </c>
      <c r="BB70" s="14">
        <v>0</v>
      </c>
      <c r="BC70" s="14">
        <v>0</v>
      </c>
      <c r="BD70" s="14">
        <v>0</v>
      </c>
      <c r="BE70" s="14">
        <v>0</v>
      </c>
      <c r="BF70" s="14">
        <v>0</v>
      </c>
      <c r="BG70" s="14">
        <v>0</v>
      </c>
      <c r="BH70" s="14">
        <v>0</v>
      </c>
      <c r="BI70" s="14">
        <v>0</v>
      </c>
      <c r="BJ70" s="14">
        <v>0</v>
      </c>
      <c r="BK70" s="14">
        <v>0</v>
      </c>
      <c r="BL70" s="14">
        <v>0</v>
      </c>
      <c r="BM70" s="14">
        <v>0</v>
      </c>
      <c r="BN70" s="14">
        <v>0</v>
      </c>
      <c r="BO70" s="14"/>
      <c r="BP70" s="14">
        <v>0.129442743198845</v>
      </c>
      <c r="BQ70" s="14">
        <v>0.10210693882366099</v>
      </c>
      <c r="BR70" s="14">
        <v>7.5508681553842202E-2</v>
      </c>
      <c r="BS70" s="14">
        <v>8.5222874660518005E-2</v>
      </c>
      <c r="BT70" s="14">
        <v>4.0865774462082297E-2</v>
      </c>
      <c r="BU70" s="14"/>
      <c r="BV70" s="14">
        <v>0.13165689515194601</v>
      </c>
      <c r="BW70" s="14">
        <v>0.116386095572378</v>
      </c>
      <c r="BX70" s="14">
        <v>7.7291205391194898E-2</v>
      </c>
      <c r="BY70" s="14">
        <v>7.5738897858745199E-2</v>
      </c>
      <c r="BZ70" s="14">
        <v>3.5175627481544403E-2</v>
      </c>
      <c r="CA70" s="14"/>
      <c r="CB70" s="14">
        <v>0.145208689794006</v>
      </c>
      <c r="CC70" s="14">
        <v>0.121865690814105</v>
      </c>
      <c r="CD70" s="14">
        <v>0.109808638499935</v>
      </c>
      <c r="CE70" s="14">
        <v>6.6299214983478405E-2</v>
      </c>
      <c r="CF70" s="14">
        <v>4.0432693058621599E-2</v>
      </c>
      <c r="CG70" s="14"/>
      <c r="CH70" s="14">
        <v>4.9610978308446997E-2</v>
      </c>
      <c r="CI70" s="14">
        <v>0.111614341884948</v>
      </c>
      <c r="CJ70" s="14"/>
      <c r="CK70" s="14">
        <v>0.117565526363217</v>
      </c>
      <c r="CL70" s="14">
        <v>8.5930052346836094E-2</v>
      </c>
      <c r="CM70" s="14"/>
      <c r="CN70" s="14">
        <v>0.16930851511014999</v>
      </c>
      <c r="CO70" s="14">
        <v>6.6805579540950497E-2</v>
      </c>
      <c r="CP70" s="14"/>
      <c r="CQ70" s="14">
        <v>7.1123394396475206E-2</v>
      </c>
      <c r="CR70" s="14">
        <v>0.13245262410033101</v>
      </c>
      <c r="CS70" s="14">
        <v>0.13824602209582601</v>
      </c>
    </row>
    <row r="71" spans="2:97" x14ac:dyDescent="0.35">
      <c r="B71" t="s">
        <v>117</v>
      </c>
      <c r="C71" s="14">
        <v>2.6184286433975901E-2</v>
      </c>
      <c r="D71" s="14">
        <v>2.99067653302642E-2</v>
      </c>
      <c r="E71" s="14">
        <v>2.2659341600515401E-2</v>
      </c>
      <c r="F71" s="14"/>
      <c r="G71" s="14">
        <v>2.5797440519614499E-2</v>
      </c>
      <c r="H71" s="14">
        <v>4.4020508608341502E-2</v>
      </c>
      <c r="I71" s="14">
        <v>2.96704367274804E-2</v>
      </c>
      <c r="J71" s="14">
        <v>1.73197020525458E-2</v>
      </c>
      <c r="K71" s="14">
        <v>2.1479716972891E-2</v>
      </c>
      <c r="L71" s="14">
        <v>1.9399974733565101E-2</v>
      </c>
      <c r="M71" s="14"/>
      <c r="N71" s="14">
        <v>3.7796346743686197E-2</v>
      </c>
      <c r="O71" s="14">
        <v>2.3042735783241799E-2</v>
      </c>
      <c r="P71" s="14">
        <v>2.4084796343211302E-2</v>
      </c>
      <c r="Q71" s="14">
        <v>1.90579828077748E-2</v>
      </c>
      <c r="R71" s="14"/>
      <c r="S71" s="14">
        <v>3.0745464173941899E-2</v>
      </c>
      <c r="T71" s="14">
        <v>2.3651905950578998E-2</v>
      </c>
      <c r="U71" s="14">
        <v>1.19588083303462E-2</v>
      </c>
      <c r="V71" s="14">
        <v>2.83331085020696E-2</v>
      </c>
      <c r="W71" s="14">
        <v>3.2539050117401103E-2</v>
      </c>
      <c r="X71" s="14">
        <v>2.39146816405745E-2</v>
      </c>
      <c r="Y71" s="14">
        <v>2.0653496118565502E-2</v>
      </c>
      <c r="Z71" s="14">
        <v>3.6231909839256601E-2</v>
      </c>
      <c r="AA71" s="14">
        <v>2.8056151678356098E-2</v>
      </c>
      <c r="AB71" s="14">
        <v>3.05191023376289E-2</v>
      </c>
      <c r="AC71" s="14">
        <v>2.5310149864425199E-2</v>
      </c>
      <c r="AD71" s="14">
        <v>2.2247227863948098E-2</v>
      </c>
      <c r="AE71" s="14"/>
      <c r="AF71" s="14">
        <v>1.9136448214435799E-2</v>
      </c>
      <c r="AG71" s="14">
        <v>4.2944211830263902E-2</v>
      </c>
      <c r="AH71" s="14">
        <v>1.79902020026502E-2</v>
      </c>
      <c r="AI71" s="14">
        <v>1.47101228309917E-2</v>
      </c>
      <c r="AJ71" s="14">
        <v>3.9223350183407897E-2</v>
      </c>
      <c r="AK71" s="14"/>
      <c r="AL71" s="14">
        <v>5.58023081810309E-2</v>
      </c>
      <c r="AM71" s="14">
        <v>2.2387696241360701E-2</v>
      </c>
      <c r="AN71" s="14">
        <v>1.9941362299241001E-2</v>
      </c>
      <c r="AO71" s="14">
        <v>2.05188942717827E-2</v>
      </c>
      <c r="AP71" s="14">
        <v>3.05638868052188E-2</v>
      </c>
      <c r="AQ71" s="14">
        <v>1.30649797004547E-2</v>
      </c>
      <c r="AR71" s="14"/>
      <c r="AS71" s="14">
        <v>1.6386581514864201E-2</v>
      </c>
      <c r="AT71" s="14">
        <v>2.3223143629151798E-2</v>
      </c>
      <c r="AU71" s="14">
        <v>3.7803953736588701E-2</v>
      </c>
      <c r="AV71" s="14">
        <v>4.3292721655095998E-2</v>
      </c>
      <c r="AW71" s="14">
        <v>6.3529774390354204E-2</v>
      </c>
      <c r="AX71" s="14"/>
      <c r="AY71" s="14">
        <v>3.3413505111605603E-2</v>
      </c>
      <c r="AZ71" s="14">
        <v>0</v>
      </c>
      <c r="BA71" s="14">
        <v>0</v>
      </c>
      <c r="BB71" s="14">
        <v>0</v>
      </c>
      <c r="BC71" s="14">
        <v>0</v>
      </c>
      <c r="BD71" s="14">
        <v>0</v>
      </c>
      <c r="BE71" s="14">
        <v>0</v>
      </c>
      <c r="BF71" s="14">
        <v>0</v>
      </c>
      <c r="BG71" s="14">
        <v>0</v>
      </c>
      <c r="BH71" s="14">
        <v>0</v>
      </c>
      <c r="BI71" s="14">
        <v>0</v>
      </c>
      <c r="BJ71" s="14">
        <v>0</v>
      </c>
      <c r="BK71" s="14">
        <v>0</v>
      </c>
      <c r="BL71" s="14">
        <v>0</v>
      </c>
      <c r="BM71" s="14">
        <v>0</v>
      </c>
      <c r="BN71" s="14">
        <v>0</v>
      </c>
      <c r="BO71" s="14"/>
      <c r="BP71" s="14">
        <v>4.8325474535424497E-2</v>
      </c>
      <c r="BQ71" s="14">
        <v>2.0454187685649699E-2</v>
      </c>
      <c r="BR71" s="14">
        <v>2.6451897785813999E-2</v>
      </c>
      <c r="BS71" s="14">
        <v>1.9337854109112599E-2</v>
      </c>
      <c r="BT71" s="14">
        <v>9.3449785418932892E-3</v>
      </c>
      <c r="BU71" s="14"/>
      <c r="BV71" s="14">
        <v>4.6120226303623703E-2</v>
      </c>
      <c r="BW71" s="14">
        <v>2.9133040061578401E-2</v>
      </c>
      <c r="BX71" s="14">
        <v>2.39864850022369E-2</v>
      </c>
      <c r="BY71" s="14">
        <v>1.7502981570622699E-2</v>
      </c>
      <c r="BZ71" s="14">
        <v>2.1088031570712502E-2</v>
      </c>
      <c r="CA71" s="14"/>
      <c r="CB71" s="14">
        <v>5.3692546897330301E-2</v>
      </c>
      <c r="CC71" s="14">
        <v>3.04648661103545E-2</v>
      </c>
      <c r="CD71" s="14">
        <v>1.21784047196747E-2</v>
      </c>
      <c r="CE71" s="14">
        <v>1.5546891011326201E-2</v>
      </c>
      <c r="CF71" s="14">
        <v>2.41285108521926E-2</v>
      </c>
      <c r="CG71" s="14"/>
      <c r="CH71" s="14">
        <v>2.5964532429184301E-2</v>
      </c>
      <c r="CI71" s="14">
        <v>2.62759392803503E-2</v>
      </c>
      <c r="CJ71" s="14"/>
      <c r="CK71" s="14">
        <v>2.7978916725944498E-2</v>
      </c>
      <c r="CL71" s="14">
        <v>2.563287782672E-2</v>
      </c>
      <c r="CM71" s="14"/>
      <c r="CN71" s="14">
        <v>5.5364042500172898E-2</v>
      </c>
      <c r="CO71" s="14">
        <v>1.5979058912684498E-2</v>
      </c>
      <c r="CP71" s="14"/>
      <c r="CQ71" s="14">
        <v>1.7467157776842698E-2</v>
      </c>
      <c r="CR71" s="14">
        <v>4.79219823433851E-2</v>
      </c>
      <c r="CS71" s="14">
        <v>5.6660021251756501E-3</v>
      </c>
    </row>
    <row r="72" spans="2:97" x14ac:dyDescent="0.35">
      <c r="B72" t="s">
        <v>118</v>
      </c>
      <c r="C72" s="14">
        <v>9.8628953517646001E-3</v>
      </c>
      <c r="D72" s="14">
        <v>5.9547287624793898E-3</v>
      </c>
      <c r="E72" s="14">
        <v>1.37102542223154E-2</v>
      </c>
      <c r="F72" s="14"/>
      <c r="G72" s="14">
        <v>4.9265946125658299E-3</v>
      </c>
      <c r="H72" s="14">
        <v>2.35450633206764E-2</v>
      </c>
      <c r="I72" s="14">
        <v>1.6644743928426999E-2</v>
      </c>
      <c r="J72" s="14">
        <v>3.7234994898885198E-3</v>
      </c>
      <c r="K72" s="14">
        <v>6.7124580730621303E-3</v>
      </c>
      <c r="L72" s="14">
        <v>3.5521927053889001E-3</v>
      </c>
      <c r="M72" s="14"/>
      <c r="N72" s="14">
        <v>7.0825576713735598E-3</v>
      </c>
      <c r="O72" s="14">
        <v>7.0636706462933897E-3</v>
      </c>
      <c r="P72" s="14">
        <v>1.21702620290292E-2</v>
      </c>
      <c r="Q72" s="14">
        <v>1.3867602685647301E-2</v>
      </c>
      <c r="R72" s="14"/>
      <c r="S72" s="14">
        <v>5.2014662456440599E-3</v>
      </c>
      <c r="T72" s="14">
        <v>9.5276584676430402E-3</v>
      </c>
      <c r="U72" s="14">
        <v>1.64503706375962E-2</v>
      </c>
      <c r="V72" s="14">
        <v>2.2952870649009801E-2</v>
      </c>
      <c r="W72" s="14">
        <v>1.33956130899798E-2</v>
      </c>
      <c r="X72" s="14">
        <v>0</v>
      </c>
      <c r="Y72" s="14">
        <v>7.9985287412311108E-3</v>
      </c>
      <c r="Z72" s="14">
        <v>1.45579575624312E-2</v>
      </c>
      <c r="AA72" s="14">
        <v>1.24834915764554E-2</v>
      </c>
      <c r="AB72" s="14">
        <v>7.5468400332455998E-3</v>
      </c>
      <c r="AC72" s="14">
        <v>6.0574409195295097E-3</v>
      </c>
      <c r="AD72" s="14">
        <v>0</v>
      </c>
      <c r="AE72" s="14"/>
      <c r="AF72" s="14">
        <v>4.1083003622189298E-3</v>
      </c>
      <c r="AG72" s="14">
        <v>3.82614040759034E-3</v>
      </c>
      <c r="AH72" s="14">
        <v>5.7132258683757799E-3</v>
      </c>
      <c r="AI72" s="14">
        <v>4.9666410470165599E-3</v>
      </c>
      <c r="AJ72" s="14">
        <v>7.9327912096375693E-3</v>
      </c>
      <c r="AK72" s="14"/>
      <c r="AL72" s="14">
        <v>3.5068881397285101E-3</v>
      </c>
      <c r="AM72" s="14">
        <v>7.3241637141754504E-3</v>
      </c>
      <c r="AN72" s="14">
        <v>5.0258270677939103E-3</v>
      </c>
      <c r="AO72" s="14">
        <v>4.0681905290292104E-3</v>
      </c>
      <c r="AP72" s="14">
        <v>1.27851800898813E-2</v>
      </c>
      <c r="AQ72" s="14">
        <v>1.62473193106893E-2</v>
      </c>
      <c r="AR72" s="14"/>
      <c r="AS72" s="14">
        <v>1.0164556129704299E-2</v>
      </c>
      <c r="AT72" s="14">
        <v>9.5283328122298602E-3</v>
      </c>
      <c r="AU72" s="14">
        <v>7.7035609329614103E-3</v>
      </c>
      <c r="AV72" s="14">
        <v>1.85416318803781E-2</v>
      </c>
      <c r="AW72" s="14">
        <v>0</v>
      </c>
      <c r="AX72" s="14"/>
      <c r="AY72" s="14">
        <v>5.9057546597314103E-2</v>
      </c>
      <c r="AZ72" s="14">
        <v>0</v>
      </c>
      <c r="BA72" s="14">
        <v>0</v>
      </c>
      <c r="BB72" s="14">
        <v>0</v>
      </c>
      <c r="BC72" s="14">
        <v>0</v>
      </c>
      <c r="BD72" s="14">
        <v>0</v>
      </c>
      <c r="BE72" s="14">
        <v>0</v>
      </c>
      <c r="BF72" s="14">
        <v>0</v>
      </c>
      <c r="BG72" s="14">
        <v>0</v>
      </c>
      <c r="BH72" s="14">
        <v>0</v>
      </c>
      <c r="BI72" s="14">
        <v>0</v>
      </c>
      <c r="BJ72" s="14">
        <v>0</v>
      </c>
      <c r="BK72" s="14">
        <v>0</v>
      </c>
      <c r="BL72" s="14">
        <v>0</v>
      </c>
      <c r="BM72" s="14">
        <v>0</v>
      </c>
      <c r="BN72" s="14">
        <v>0</v>
      </c>
      <c r="BO72" s="14"/>
      <c r="BP72" s="14">
        <v>5.7800835278136497E-3</v>
      </c>
      <c r="BQ72" s="14">
        <v>1.2204558173218201E-3</v>
      </c>
      <c r="BR72" s="14">
        <v>8.5947538307143499E-3</v>
      </c>
      <c r="BS72" s="14">
        <v>2.2711139716650301E-3</v>
      </c>
      <c r="BT72" s="14">
        <v>2.00119417085334E-2</v>
      </c>
      <c r="BU72" s="14"/>
      <c r="BV72" s="14">
        <v>4.35314874807815E-3</v>
      </c>
      <c r="BW72" s="14">
        <v>8.6116232716692692E-3</v>
      </c>
      <c r="BX72" s="14">
        <v>7.3658997355028604E-3</v>
      </c>
      <c r="BY72" s="14">
        <v>1.10025531548937E-2</v>
      </c>
      <c r="BZ72" s="14">
        <v>4.4510130009616698E-2</v>
      </c>
      <c r="CA72" s="14"/>
      <c r="CB72" s="14">
        <v>1.0976636429802299E-2</v>
      </c>
      <c r="CC72" s="14">
        <v>1.96659711696546E-2</v>
      </c>
      <c r="CD72" s="14">
        <v>9.5834967280973293E-3</v>
      </c>
      <c r="CE72" s="14">
        <v>7.8839049919031401E-3</v>
      </c>
      <c r="CF72" s="14">
        <v>3.2346023874654001E-3</v>
      </c>
      <c r="CG72" s="14"/>
      <c r="CH72" s="14">
        <v>3.3819144970498702E-3</v>
      </c>
      <c r="CI72" s="14">
        <v>1.2565919322572E-2</v>
      </c>
      <c r="CJ72" s="14"/>
      <c r="CK72" s="14">
        <v>6.7914853883877897E-3</v>
      </c>
      <c r="CL72" s="14">
        <v>1.0806600524800499E-2</v>
      </c>
      <c r="CM72" s="14"/>
      <c r="CN72" s="14">
        <v>8.7026870106294493E-3</v>
      </c>
      <c r="CO72" s="14">
        <v>1.0268662626395799E-2</v>
      </c>
      <c r="CP72" s="14"/>
      <c r="CQ72" s="14">
        <v>6.7700773284935399E-3</v>
      </c>
      <c r="CR72" s="14">
        <v>1.59343381068827E-2</v>
      </c>
      <c r="CS72" s="14">
        <v>1.2325808514775599E-2</v>
      </c>
    </row>
    <row r="73" spans="2:97" x14ac:dyDescent="0.35">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row>
    <row r="74" spans="2:97" x14ac:dyDescent="0.35">
      <c r="B74" s="6" t="s">
        <v>130</v>
      </c>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row>
    <row r="75" spans="2:97" x14ac:dyDescent="0.35">
      <c r="B75" s="21" t="s">
        <v>122</v>
      </c>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row>
    <row r="76" spans="2:97" x14ac:dyDescent="0.35">
      <c r="B76" t="s">
        <v>113</v>
      </c>
      <c r="C76" s="14">
        <v>4.8703324165149803E-2</v>
      </c>
      <c r="D76" s="14">
        <v>6.3534712592498099E-2</v>
      </c>
      <c r="E76" s="14">
        <v>3.3818104031828902E-2</v>
      </c>
      <c r="F76" s="14"/>
      <c r="G76" s="14">
        <v>6.5603810830185405E-2</v>
      </c>
      <c r="H76" s="14">
        <v>9.6065625235465996E-2</v>
      </c>
      <c r="I76" s="14">
        <v>6.5148952979426702E-2</v>
      </c>
      <c r="J76" s="14">
        <v>4.3053972579564399E-2</v>
      </c>
      <c r="K76" s="14">
        <v>1.9509978442829399E-2</v>
      </c>
      <c r="L76" s="14">
        <v>9.6597496676806404E-3</v>
      </c>
      <c r="M76" s="14"/>
      <c r="N76" s="14">
        <v>7.5715429592062802E-2</v>
      </c>
      <c r="O76" s="14">
        <v>4.6645645100320099E-2</v>
      </c>
      <c r="P76" s="14">
        <v>4.4909499692658103E-2</v>
      </c>
      <c r="Q76" s="14">
        <v>2.55627273569809E-2</v>
      </c>
      <c r="R76" s="14"/>
      <c r="S76" s="14">
        <v>7.9425449722206998E-2</v>
      </c>
      <c r="T76" s="14">
        <v>3.9689135448604897E-2</v>
      </c>
      <c r="U76" s="14">
        <v>4.1163119426113698E-2</v>
      </c>
      <c r="V76" s="14">
        <v>4.6896608464583101E-2</v>
      </c>
      <c r="W76" s="14">
        <v>5.0007458528601001E-2</v>
      </c>
      <c r="X76" s="14">
        <v>4.9078707100273899E-2</v>
      </c>
      <c r="Y76" s="14">
        <v>5.2923776679678597E-2</v>
      </c>
      <c r="Z76" s="14">
        <v>5.0600629725824298E-2</v>
      </c>
      <c r="AA76" s="14">
        <v>4.1187291495538202E-2</v>
      </c>
      <c r="AB76" s="14">
        <v>3.9353272061002899E-2</v>
      </c>
      <c r="AC76" s="14">
        <v>2.50263349449792E-2</v>
      </c>
      <c r="AD76" s="14">
        <v>4.6759515540816997E-2</v>
      </c>
      <c r="AE76" s="14"/>
      <c r="AF76" s="14">
        <v>5.7598955636526603E-2</v>
      </c>
      <c r="AG76" s="14">
        <v>6.3627040971969001E-2</v>
      </c>
      <c r="AH76" s="14">
        <v>3.7125568086260101E-2</v>
      </c>
      <c r="AI76" s="14">
        <v>4.67754379791116E-2</v>
      </c>
      <c r="AJ76" s="14">
        <v>5.1656047859960703E-2</v>
      </c>
      <c r="AK76" s="14"/>
      <c r="AL76" s="14">
        <v>7.1449281174254295E-2</v>
      </c>
      <c r="AM76" s="14">
        <v>6.3585308832473902E-2</v>
      </c>
      <c r="AN76" s="14">
        <v>3.4021922170764898E-2</v>
      </c>
      <c r="AO76" s="14">
        <v>5.1169526395541599E-2</v>
      </c>
      <c r="AP76" s="14">
        <v>5.4665339956931902E-2</v>
      </c>
      <c r="AQ76" s="14">
        <v>1.656135830298E-2</v>
      </c>
      <c r="AR76" s="14"/>
      <c r="AS76" s="14">
        <v>2.5863313352941002E-2</v>
      </c>
      <c r="AT76" s="14">
        <v>3.10675024484196E-2</v>
      </c>
      <c r="AU76" s="14">
        <v>6.16927205857596E-2</v>
      </c>
      <c r="AV76" s="14">
        <v>9.2638235949715694E-2</v>
      </c>
      <c r="AW76" s="14">
        <v>0.278975427433927</v>
      </c>
      <c r="AX76" s="14"/>
      <c r="AY76" s="14">
        <v>5.7127853897177998E-2</v>
      </c>
      <c r="AZ76" s="14">
        <v>0</v>
      </c>
      <c r="BA76" s="14">
        <v>0</v>
      </c>
      <c r="BB76" s="14">
        <v>0</v>
      </c>
      <c r="BC76" s="14">
        <v>0</v>
      </c>
      <c r="BD76" s="14">
        <v>0</v>
      </c>
      <c r="BE76" s="14">
        <v>0</v>
      </c>
      <c r="BF76" s="14">
        <v>0</v>
      </c>
      <c r="BG76" s="14">
        <v>0</v>
      </c>
      <c r="BH76" s="14">
        <v>0</v>
      </c>
      <c r="BI76" s="14">
        <v>0</v>
      </c>
      <c r="BJ76" s="14">
        <v>0</v>
      </c>
      <c r="BK76" s="14">
        <v>0</v>
      </c>
      <c r="BL76" s="14">
        <v>0</v>
      </c>
      <c r="BM76" s="14">
        <v>0</v>
      </c>
      <c r="BN76" s="14">
        <v>0</v>
      </c>
      <c r="BO76" s="14"/>
      <c r="BP76" s="14">
        <v>6.0491608469613802E-2</v>
      </c>
      <c r="BQ76" s="14">
        <v>5.9723112416200701E-2</v>
      </c>
      <c r="BR76" s="14">
        <v>2.6460005901684899E-2</v>
      </c>
      <c r="BS76" s="14">
        <v>4.4674568098699602E-2</v>
      </c>
      <c r="BT76" s="14">
        <v>3.9111442650046999E-2</v>
      </c>
      <c r="BU76" s="14"/>
      <c r="BV76" s="14">
        <v>0.12618955142667199</v>
      </c>
      <c r="BW76" s="14">
        <v>5.5912991487660102E-2</v>
      </c>
      <c r="BX76" s="14">
        <v>3.2207796845810398E-2</v>
      </c>
      <c r="BY76" s="14">
        <v>4.5439300695100097E-2</v>
      </c>
      <c r="BZ76" s="14">
        <v>2.1929707949230999E-2</v>
      </c>
      <c r="CA76" s="14"/>
      <c r="CB76" s="14">
        <v>0.121289003866941</v>
      </c>
      <c r="CC76" s="14">
        <v>3.7111096344838203E-2</v>
      </c>
      <c r="CD76" s="14">
        <v>2.3071811217654802E-2</v>
      </c>
      <c r="CE76" s="14">
        <v>2.69854350157804E-2</v>
      </c>
      <c r="CF76" s="14">
        <v>4.5449748947693901E-2</v>
      </c>
      <c r="CG76" s="14"/>
      <c r="CH76" s="14">
        <v>7.2664309228317597E-2</v>
      </c>
      <c r="CI76" s="14">
        <v>3.8709911371346301E-2</v>
      </c>
      <c r="CJ76" s="14"/>
      <c r="CK76" s="14">
        <v>8.0883404008538898E-2</v>
      </c>
      <c r="CL76" s="14">
        <v>3.8815843112791001E-2</v>
      </c>
      <c r="CM76" s="14"/>
      <c r="CN76" s="14">
        <v>0.100252818789226</v>
      </c>
      <c r="CO76" s="14">
        <v>3.0674581222513899E-2</v>
      </c>
      <c r="CP76" s="14"/>
      <c r="CQ76" s="14">
        <v>3.2213510799070602E-2</v>
      </c>
      <c r="CR76" s="14">
        <v>8.7115186093141297E-2</v>
      </c>
      <c r="CS76" s="14">
        <v>2.59693028433809E-2</v>
      </c>
    </row>
    <row r="77" spans="2:97" x14ac:dyDescent="0.35">
      <c r="B77" t="s">
        <v>114</v>
      </c>
      <c r="C77" s="14">
        <v>0.11194979537642</v>
      </c>
      <c r="D77" s="14">
        <v>0.137225337436955</v>
      </c>
      <c r="E77" s="14">
        <v>8.7114263379671097E-2</v>
      </c>
      <c r="F77" s="14"/>
      <c r="G77" s="14">
        <v>0.180900254646578</v>
      </c>
      <c r="H77" s="14">
        <v>0.204207392780861</v>
      </c>
      <c r="I77" s="14">
        <v>0.117740914757837</v>
      </c>
      <c r="J77" s="14">
        <v>0.100910510628171</v>
      </c>
      <c r="K77" s="14">
        <v>7.2374790229469299E-2</v>
      </c>
      <c r="L77" s="14">
        <v>2.1782111057274799E-2</v>
      </c>
      <c r="M77" s="14"/>
      <c r="N77" s="14">
        <v>0.12959335058525601</v>
      </c>
      <c r="O77" s="14">
        <v>0.106387977984818</v>
      </c>
      <c r="P77" s="14">
        <v>0.12572548639730899</v>
      </c>
      <c r="Q77" s="14">
        <v>8.78851167973108E-2</v>
      </c>
      <c r="R77" s="14"/>
      <c r="S77" s="14">
        <v>0.172054852199998</v>
      </c>
      <c r="T77" s="14">
        <v>0.113017099013005</v>
      </c>
      <c r="U77" s="14">
        <v>8.0233417179145297E-2</v>
      </c>
      <c r="V77" s="14">
        <v>8.5675688413917594E-2</v>
      </c>
      <c r="W77" s="14">
        <v>0.17039957789826601</v>
      </c>
      <c r="X77" s="14">
        <v>0.113750705940442</v>
      </c>
      <c r="Y77" s="14">
        <v>4.6259162657008801E-2</v>
      </c>
      <c r="Z77" s="14">
        <v>0.104338192392316</v>
      </c>
      <c r="AA77" s="14">
        <v>0.115533701283214</v>
      </c>
      <c r="AB77" s="14">
        <v>0.111014165691342</v>
      </c>
      <c r="AC77" s="14">
        <v>6.8023762412431105E-2</v>
      </c>
      <c r="AD77" s="14">
        <v>9.5978192722719805E-2</v>
      </c>
      <c r="AE77" s="14"/>
      <c r="AF77" s="14">
        <v>6.9501944248441902E-2</v>
      </c>
      <c r="AG77" s="14">
        <v>0.13596422314659501</v>
      </c>
      <c r="AH77" s="14">
        <v>0.15243498775802999</v>
      </c>
      <c r="AI77" s="14">
        <v>0.115846274653866</v>
      </c>
      <c r="AJ77" s="14">
        <v>0.14632371560503199</v>
      </c>
      <c r="AK77" s="14"/>
      <c r="AL77" s="14">
        <v>0.159243287731586</v>
      </c>
      <c r="AM77" s="14">
        <v>8.1781687988934093E-2</v>
      </c>
      <c r="AN77" s="14">
        <v>0.141867010984285</v>
      </c>
      <c r="AO77" s="14">
        <v>0.12003893634997199</v>
      </c>
      <c r="AP77" s="14">
        <v>0.15020196356635701</v>
      </c>
      <c r="AQ77" s="14">
        <v>3.8047949221550997E-2</v>
      </c>
      <c r="AR77" s="14"/>
      <c r="AS77" s="14">
        <v>7.9789012861696096E-2</v>
      </c>
      <c r="AT77" s="14">
        <v>0.10775132459598701</v>
      </c>
      <c r="AU77" s="14">
        <v>0.14809989413076</v>
      </c>
      <c r="AV77" s="14">
        <v>0.14855914661273201</v>
      </c>
      <c r="AW77" s="14">
        <v>0.158543191275097</v>
      </c>
      <c r="AX77" s="14"/>
      <c r="AY77" s="14">
        <v>6.2993046631420302E-2</v>
      </c>
      <c r="AZ77" s="14">
        <v>0</v>
      </c>
      <c r="BA77" s="14">
        <v>0</v>
      </c>
      <c r="BB77" s="14">
        <v>0</v>
      </c>
      <c r="BC77" s="14">
        <v>0</v>
      </c>
      <c r="BD77" s="14">
        <v>0</v>
      </c>
      <c r="BE77" s="14">
        <v>0</v>
      </c>
      <c r="BF77" s="14">
        <v>0</v>
      </c>
      <c r="BG77" s="14">
        <v>0</v>
      </c>
      <c r="BH77" s="14">
        <v>0</v>
      </c>
      <c r="BI77" s="14">
        <v>0</v>
      </c>
      <c r="BJ77" s="14">
        <v>0</v>
      </c>
      <c r="BK77" s="14">
        <v>0</v>
      </c>
      <c r="BL77" s="14">
        <v>0</v>
      </c>
      <c r="BM77" s="14">
        <v>0</v>
      </c>
      <c r="BN77" s="14">
        <v>0</v>
      </c>
      <c r="BO77" s="14"/>
      <c r="BP77" s="14">
        <v>6.6968498220371195E-2</v>
      </c>
      <c r="BQ77" s="14">
        <v>0.14319792548405999</v>
      </c>
      <c r="BR77" s="14">
        <v>0.14664668433936301</v>
      </c>
      <c r="BS77" s="14">
        <v>0.134491672165125</v>
      </c>
      <c r="BT77" s="14">
        <v>7.5526585209495706E-2</v>
      </c>
      <c r="BU77" s="14"/>
      <c r="BV77" s="14">
        <v>0.153488206587619</v>
      </c>
      <c r="BW77" s="14">
        <v>0.12000820595604</v>
      </c>
      <c r="BX77" s="14">
        <v>0.10858807456876</v>
      </c>
      <c r="BY77" s="14">
        <v>8.2471795090389405E-2</v>
      </c>
      <c r="BZ77" s="14">
        <v>0.115346557568983</v>
      </c>
      <c r="CA77" s="14"/>
      <c r="CB77" s="14">
        <v>0.20197392070716</v>
      </c>
      <c r="CC77" s="14">
        <v>0.122263490091351</v>
      </c>
      <c r="CD77" s="14">
        <v>8.4599606619581505E-2</v>
      </c>
      <c r="CE77" s="14">
        <v>9.0887490099067603E-2</v>
      </c>
      <c r="CF77" s="14">
        <v>7.9087484685326503E-2</v>
      </c>
      <c r="CG77" s="14"/>
      <c r="CH77" s="14">
        <v>0.13867617713526201</v>
      </c>
      <c r="CI77" s="14">
        <v>0.10080301803413701</v>
      </c>
      <c r="CJ77" s="14"/>
      <c r="CK77" s="14">
        <v>0.17065907866324001</v>
      </c>
      <c r="CL77" s="14">
        <v>9.3911091652841103E-2</v>
      </c>
      <c r="CM77" s="14"/>
      <c r="CN77" s="14">
        <v>0.15434099285235101</v>
      </c>
      <c r="CO77" s="14">
        <v>9.7124043777932906E-2</v>
      </c>
      <c r="CP77" s="14"/>
      <c r="CQ77" s="14">
        <v>8.4473248800525799E-2</v>
      </c>
      <c r="CR77" s="14">
        <v>0.17479450704133001</v>
      </c>
      <c r="CS77" s="14">
        <v>8.0955364321256398E-2</v>
      </c>
    </row>
    <row r="78" spans="2:97" x14ac:dyDescent="0.35">
      <c r="B78" t="s">
        <v>115</v>
      </c>
      <c r="C78" s="14">
        <v>0.122309467012338</v>
      </c>
      <c r="D78" s="14">
        <v>0.13004771014260799</v>
      </c>
      <c r="E78" s="14">
        <v>0.115248218000889</v>
      </c>
      <c r="F78" s="14"/>
      <c r="G78" s="14">
        <v>0.21375031979241799</v>
      </c>
      <c r="H78" s="14">
        <v>0.15530080089608</v>
      </c>
      <c r="I78" s="14">
        <v>0.13739138938592599</v>
      </c>
      <c r="J78" s="14">
        <v>9.9323241525982695E-2</v>
      </c>
      <c r="K78" s="14">
        <v>9.0169292091565795E-2</v>
      </c>
      <c r="L78" s="14">
        <v>6.2742413796135099E-2</v>
      </c>
      <c r="M78" s="14"/>
      <c r="N78" s="14">
        <v>0.14160862632837501</v>
      </c>
      <c r="O78" s="14">
        <v>0.12094025480795</v>
      </c>
      <c r="P78" s="14">
        <v>0.110256645093598</v>
      </c>
      <c r="Q78" s="14">
        <v>0.114930758339797</v>
      </c>
      <c r="R78" s="14"/>
      <c r="S78" s="14">
        <v>0.15151386564758301</v>
      </c>
      <c r="T78" s="14">
        <v>0.126840780140757</v>
      </c>
      <c r="U78" s="14">
        <v>9.4384624708287804E-2</v>
      </c>
      <c r="V78" s="14">
        <v>9.49074120099236E-2</v>
      </c>
      <c r="W78" s="14">
        <v>0.15703984699144499</v>
      </c>
      <c r="X78" s="14">
        <v>0.16431932841003799</v>
      </c>
      <c r="Y78" s="14">
        <v>8.3801074426926997E-2</v>
      </c>
      <c r="Z78" s="14">
        <v>0.125659811507596</v>
      </c>
      <c r="AA78" s="14">
        <v>0.121795094905514</v>
      </c>
      <c r="AB78" s="14">
        <v>8.5856218870750706E-2</v>
      </c>
      <c r="AC78" s="14">
        <v>0.15661202759619799</v>
      </c>
      <c r="AD78" s="14">
        <v>6.8221360893876995E-2</v>
      </c>
      <c r="AE78" s="14"/>
      <c r="AF78" s="14">
        <v>0.10093982312361099</v>
      </c>
      <c r="AG78" s="14">
        <v>0.14487450036127</v>
      </c>
      <c r="AH78" s="14">
        <v>0.11658131985687099</v>
      </c>
      <c r="AI78" s="14">
        <v>0.132160167595096</v>
      </c>
      <c r="AJ78" s="14">
        <v>0.11405753554267101</v>
      </c>
      <c r="AK78" s="14"/>
      <c r="AL78" s="14">
        <v>0.170135156411099</v>
      </c>
      <c r="AM78" s="14">
        <v>0.12583138506317701</v>
      </c>
      <c r="AN78" s="14">
        <v>0.13150878204156399</v>
      </c>
      <c r="AO78" s="14">
        <v>0.12188631260388801</v>
      </c>
      <c r="AP78" s="14">
        <v>0.13095089789419101</v>
      </c>
      <c r="AQ78" s="14">
        <v>7.95543459744735E-2</v>
      </c>
      <c r="AR78" s="14"/>
      <c r="AS78" s="14">
        <v>9.4666679568787701E-2</v>
      </c>
      <c r="AT78" s="14">
        <v>0.12098736495123701</v>
      </c>
      <c r="AU78" s="14">
        <v>0.13134519911020801</v>
      </c>
      <c r="AV78" s="14">
        <v>0.18134235873683799</v>
      </c>
      <c r="AW78" s="14">
        <v>0.108215255164599</v>
      </c>
      <c r="AX78" s="14"/>
      <c r="AY78" s="14">
        <v>8.9398935090947998E-2</v>
      </c>
      <c r="AZ78" s="14">
        <v>0</v>
      </c>
      <c r="BA78" s="14">
        <v>0</v>
      </c>
      <c r="BB78" s="14">
        <v>0</v>
      </c>
      <c r="BC78" s="14">
        <v>0</v>
      </c>
      <c r="BD78" s="14">
        <v>0</v>
      </c>
      <c r="BE78" s="14">
        <v>0</v>
      </c>
      <c r="BF78" s="14">
        <v>0</v>
      </c>
      <c r="BG78" s="14">
        <v>0</v>
      </c>
      <c r="BH78" s="14">
        <v>0</v>
      </c>
      <c r="BI78" s="14">
        <v>0</v>
      </c>
      <c r="BJ78" s="14">
        <v>0</v>
      </c>
      <c r="BK78" s="14">
        <v>0</v>
      </c>
      <c r="BL78" s="14">
        <v>0</v>
      </c>
      <c r="BM78" s="14">
        <v>0</v>
      </c>
      <c r="BN78" s="14">
        <v>0</v>
      </c>
      <c r="BO78" s="14"/>
      <c r="BP78" s="14">
        <v>7.4234791130806693E-2</v>
      </c>
      <c r="BQ78" s="14">
        <v>0.123430287780223</v>
      </c>
      <c r="BR78" s="14">
        <v>0.19323099210963601</v>
      </c>
      <c r="BS78" s="14">
        <v>0.142457663072765</v>
      </c>
      <c r="BT78" s="14">
        <v>0.10493290149621699</v>
      </c>
      <c r="BU78" s="14"/>
      <c r="BV78" s="14">
        <v>0.106853490861316</v>
      </c>
      <c r="BW78" s="14">
        <v>0.12050405829949901</v>
      </c>
      <c r="BX78" s="14">
        <v>0.123346357023185</v>
      </c>
      <c r="BY78" s="14">
        <v>0.13190451119636701</v>
      </c>
      <c r="BZ78" s="14">
        <v>0.11747154201964501</v>
      </c>
      <c r="CA78" s="14"/>
      <c r="CB78" s="14">
        <v>0.142199260458719</v>
      </c>
      <c r="CC78" s="14">
        <v>0.13195313683238899</v>
      </c>
      <c r="CD78" s="14">
        <v>0.115970529088404</v>
      </c>
      <c r="CE78" s="14">
        <v>0.117305346834524</v>
      </c>
      <c r="CF78" s="14">
        <v>0.11028263983462</v>
      </c>
      <c r="CG78" s="14"/>
      <c r="CH78" s="14">
        <v>0.11011419445886</v>
      </c>
      <c r="CI78" s="14">
        <v>0.12739575175557999</v>
      </c>
      <c r="CJ78" s="14"/>
      <c r="CK78" s="14">
        <v>0.13983083690857201</v>
      </c>
      <c r="CL78" s="14">
        <v>0.11692594361203799</v>
      </c>
      <c r="CM78" s="14"/>
      <c r="CN78" s="14">
        <v>0.150513659336209</v>
      </c>
      <c r="CO78" s="14">
        <v>0.112445429798785</v>
      </c>
      <c r="CP78" s="14"/>
      <c r="CQ78" s="14">
        <v>0.114143340113754</v>
      </c>
      <c r="CR78" s="14">
        <v>0.137794410785472</v>
      </c>
      <c r="CS78" s="14">
        <v>0.13205279523062</v>
      </c>
    </row>
    <row r="79" spans="2:97" x14ac:dyDescent="0.35">
      <c r="B79" t="s">
        <v>116</v>
      </c>
      <c r="C79" s="14">
        <v>0.16447816730498499</v>
      </c>
      <c r="D79" s="14">
        <v>0.16795196262043599</v>
      </c>
      <c r="E79" s="14">
        <v>0.161080618096032</v>
      </c>
      <c r="F79" s="14"/>
      <c r="G79" s="14">
        <v>0.23463092717551501</v>
      </c>
      <c r="H79" s="14">
        <v>0.15059931571572599</v>
      </c>
      <c r="I79" s="14">
        <v>0.173841053092541</v>
      </c>
      <c r="J79" s="14">
        <v>0.182590707209696</v>
      </c>
      <c r="K79" s="14">
        <v>0.15266723154508799</v>
      </c>
      <c r="L79" s="14">
        <v>0.114942580388605</v>
      </c>
      <c r="M79" s="14"/>
      <c r="N79" s="14">
        <v>0.17067039513406901</v>
      </c>
      <c r="O79" s="14">
        <v>0.15878768899676099</v>
      </c>
      <c r="P79" s="14">
        <v>0.186092658770692</v>
      </c>
      <c r="Q79" s="14">
        <v>0.145146940321769</v>
      </c>
      <c r="R79" s="14"/>
      <c r="S79" s="14">
        <v>0.17012429741382301</v>
      </c>
      <c r="T79" s="14">
        <v>0.167293691690198</v>
      </c>
      <c r="U79" s="14">
        <v>0.161145985044298</v>
      </c>
      <c r="V79" s="14">
        <v>0.14368921367231799</v>
      </c>
      <c r="W79" s="14">
        <v>0.146549883397217</v>
      </c>
      <c r="X79" s="14">
        <v>0.150793278699035</v>
      </c>
      <c r="Y79" s="14">
        <v>0.16495197098417499</v>
      </c>
      <c r="Z79" s="14">
        <v>0.17846435154468199</v>
      </c>
      <c r="AA79" s="14">
        <v>0.14285903186986501</v>
      </c>
      <c r="AB79" s="14">
        <v>0.21243537148107899</v>
      </c>
      <c r="AC79" s="14">
        <v>0.17973453331616501</v>
      </c>
      <c r="AD79" s="14">
        <v>0.17027850875930001</v>
      </c>
      <c r="AE79" s="14"/>
      <c r="AF79" s="14">
        <v>0.17132966611470299</v>
      </c>
      <c r="AG79" s="14">
        <v>0.16549247090713501</v>
      </c>
      <c r="AH79" s="14">
        <v>0.205644486226782</v>
      </c>
      <c r="AI79" s="14">
        <v>0.166325591202728</v>
      </c>
      <c r="AJ79" s="14">
        <v>0.167471538105992</v>
      </c>
      <c r="AK79" s="14"/>
      <c r="AL79" s="14">
        <v>0.17426488414161101</v>
      </c>
      <c r="AM79" s="14">
        <v>0.16301228368355</v>
      </c>
      <c r="AN79" s="14">
        <v>0.188067206894552</v>
      </c>
      <c r="AO79" s="14">
        <v>0.16116059744851599</v>
      </c>
      <c r="AP79" s="14">
        <v>0.17488184848153199</v>
      </c>
      <c r="AQ79" s="14">
        <v>0.150799968413381</v>
      </c>
      <c r="AR79" s="14"/>
      <c r="AS79" s="14">
        <v>0.15057345278685599</v>
      </c>
      <c r="AT79" s="14">
        <v>0.179968321129333</v>
      </c>
      <c r="AU79" s="14">
        <v>0.161703528952992</v>
      </c>
      <c r="AV79" s="14">
        <v>0.16748704341522999</v>
      </c>
      <c r="AW79" s="14">
        <v>0.19482171694994699</v>
      </c>
      <c r="AX79" s="14"/>
      <c r="AY79" s="14">
        <v>0.16873968302662001</v>
      </c>
      <c r="AZ79" s="14">
        <v>0</v>
      </c>
      <c r="BA79" s="14">
        <v>0</v>
      </c>
      <c r="BB79" s="14">
        <v>0</v>
      </c>
      <c r="BC79" s="14">
        <v>0</v>
      </c>
      <c r="BD79" s="14">
        <v>0</v>
      </c>
      <c r="BE79" s="14">
        <v>0</v>
      </c>
      <c r="BF79" s="14">
        <v>0</v>
      </c>
      <c r="BG79" s="14">
        <v>0</v>
      </c>
      <c r="BH79" s="14">
        <v>0</v>
      </c>
      <c r="BI79" s="14">
        <v>0</v>
      </c>
      <c r="BJ79" s="14">
        <v>0</v>
      </c>
      <c r="BK79" s="14">
        <v>0</v>
      </c>
      <c r="BL79" s="14">
        <v>0</v>
      </c>
      <c r="BM79" s="14">
        <v>0</v>
      </c>
      <c r="BN79" s="14">
        <v>0</v>
      </c>
      <c r="BO79" s="14"/>
      <c r="BP79" s="14">
        <v>0.14967807849647899</v>
      </c>
      <c r="BQ79" s="14">
        <v>0.178197346294166</v>
      </c>
      <c r="BR79" s="14">
        <v>0.182093167841166</v>
      </c>
      <c r="BS79" s="14">
        <v>0.19887345763188499</v>
      </c>
      <c r="BT79" s="14">
        <v>0.119800242547701</v>
      </c>
      <c r="BU79" s="14"/>
      <c r="BV79" s="14">
        <v>0.16853513662224601</v>
      </c>
      <c r="BW79" s="14">
        <v>0.16542439674214299</v>
      </c>
      <c r="BX79" s="14">
        <v>0.176545181763026</v>
      </c>
      <c r="BY79" s="14">
        <v>0.15024210327146501</v>
      </c>
      <c r="BZ79" s="14">
        <v>0.10328885652286</v>
      </c>
      <c r="CA79" s="14"/>
      <c r="CB79" s="14">
        <v>0.15400508291145201</v>
      </c>
      <c r="CC79" s="14">
        <v>0.18033950552521899</v>
      </c>
      <c r="CD79" s="14">
        <v>0.17954374067228901</v>
      </c>
      <c r="CE79" s="14">
        <v>0.166097915591045</v>
      </c>
      <c r="CF79" s="14">
        <v>0.144103625342627</v>
      </c>
      <c r="CG79" s="14"/>
      <c r="CH79" s="14">
        <v>0.159337006543706</v>
      </c>
      <c r="CI79" s="14">
        <v>0.16662239224362299</v>
      </c>
      <c r="CJ79" s="14"/>
      <c r="CK79" s="14">
        <v>0.16740092551581601</v>
      </c>
      <c r="CL79" s="14">
        <v>0.16358013608284899</v>
      </c>
      <c r="CM79" s="14"/>
      <c r="CN79" s="14">
        <v>0.17268233374830499</v>
      </c>
      <c r="CO79" s="14">
        <v>0.161608870351759</v>
      </c>
      <c r="CP79" s="14"/>
      <c r="CQ79" s="14">
        <v>0.162820399391016</v>
      </c>
      <c r="CR79" s="14">
        <v>0.15894941201336299</v>
      </c>
      <c r="CS79" s="14">
        <v>0.21794281302337601</v>
      </c>
    </row>
    <row r="80" spans="2:97" x14ac:dyDescent="0.35">
      <c r="B80" t="s">
        <v>117</v>
      </c>
      <c r="C80" s="14">
        <v>0.53891306061353395</v>
      </c>
      <c r="D80" s="14">
        <v>0.49072470554509501</v>
      </c>
      <c r="E80" s="14">
        <v>0.58598816030612999</v>
      </c>
      <c r="F80" s="14"/>
      <c r="G80" s="14">
        <v>0.28034559192817998</v>
      </c>
      <c r="H80" s="14">
        <v>0.38444075784822102</v>
      </c>
      <c r="I80" s="14">
        <v>0.48668891778663198</v>
      </c>
      <c r="J80" s="14">
        <v>0.56794394345675803</v>
      </c>
      <c r="K80" s="14">
        <v>0.65180951829542799</v>
      </c>
      <c r="L80" s="14">
        <v>0.77945008128637905</v>
      </c>
      <c r="M80" s="14"/>
      <c r="N80" s="14">
        <v>0.46695560054461399</v>
      </c>
      <c r="O80" s="14">
        <v>0.56017254805533301</v>
      </c>
      <c r="P80" s="14">
        <v>0.51816230533904095</v>
      </c>
      <c r="Q80" s="14">
        <v>0.60884166832783304</v>
      </c>
      <c r="R80" s="14"/>
      <c r="S80" s="14">
        <v>0.41167179476154397</v>
      </c>
      <c r="T80" s="14">
        <v>0.53898533519456404</v>
      </c>
      <c r="U80" s="14">
        <v>0.59827180200597296</v>
      </c>
      <c r="V80" s="14">
        <v>0.61293915815674405</v>
      </c>
      <c r="W80" s="14">
        <v>0.471480071588051</v>
      </c>
      <c r="X80" s="14">
        <v>0.50477034631652196</v>
      </c>
      <c r="Y80" s="14">
        <v>0.636810501203393</v>
      </c>
      <c r="Z80" s="14">
        <v>0.52585604372987804</v>
      </c>
      <c r="AA80" s="14">
        <v>0.56400468140218196</v>
      </c>
      <c r="AB80" s="14">
        <v>0.544481029605828</v>
      </c>
      <c r="AC80" s="14">
        <v>0.57060334173022698</v>
      </c>
      <c r="AD80" s="14">
        <v>0.60750942433838495</v>
      </c>
      <c r="AE80" s="14"/>
      <c r="AF80" s="14">
        <v>0.59077443426548204</v>
      </c>
      <c r="AG80" s="14">
        <v>0.48397241218523102</v>
      </c>
      <c r="AH80" s="14">
        <v>0.48821363807205598</v>
      </c>
      <c r="AI80" s="14">
        <v>0.52829027285665198</v>
      </c>
      <c r="AJ80" s="14">
        <v>0.50418168957098397</v>
      </c>
      <c r="AK80" s="14"/>
      <c r="AL80" s="14">
        <v>0.41774420789923999</v>
      </c>
      <c r="AM80" s="14">
        <v>0.55382039770207103</v>
      </c>
      <c r="AN80" s="14">
        <v>0.50453507790883401</v>
      </c>
      <c r="AO80" s="14">
        <v>0.53605870843242298</v>
      </c>
      <c r="AP80" s="14">
        <v>0.47468322731477502</v>
      </c>
      <c r="AQ80" s="14">
        <v>0.68503798295702301</v>
      </c>
      <c r="AR80" s="14"/>
      <c r="AS80" s="14">
        <v>0.63477833331238998</v>
      </c>
      <c r="AT80" s="14">
        <v>0.55190835759442303</v>
      </c>
      <c r="AU80" s="14">
        <v>0.48713349350325003</v>
      </c>
      <c r="AV80" s="14">
        <v>0.391301302761356</v>
      </c>
      <c r="AW80" s="14">
        <v>0.238621789903881</v>
      </c>
      <c r="AX80" s="14"/>
      <c r="AY80" s="14">
        <v>0.56205427142551401</v>
      </c>
      <c r="AZ80" s="14">
        <v>0</v>
      </c>
      <c r="BA80" s="14">
        <v>0</v>
      </c>
      <c r="BB80" s="14">
        <v>0</v>
      </c>
      <c r="BC80" s="14">
        <v>0</v>
      </c>
      <c r="BD80" s="14">
        <v>0</v>
      </c>
      <c r="BE80" s="14">
        <v>0</v>
      </c>
      <c r="BF80" s="14">
        <v>0</v>
      </c>
      <c r="BG80" s="14">
        <v>0</v>
      </c>
      <c r="BH80" s="14">
        <v>0</v>
      </c>
      <c r="BI80" s="14">
        <v>0</v>
      </c>
      <c r="BJ80" s="14">
        <v>0</v>
      </c>
      <c r="BK80" s="14">
        <v>0</v>
      </c>
      <c r="BL80" s="14">
        <v>0</v>
      </c>
      <c r="BM80" s="14">
        <v>0</v>
      </c>
      <c r="BN80" s="14">
        <v>0</v>
      </c>
      <c r="BO80" s="14"/>
      <c r="BP80" s="14">
        <v>0.64046646908882798</v>
      </c>
      <c r="BQ80" s="14">
        <v>0.48910811265618498</v>
      </c>
      <c r="BR80" s="14">
        <v>0.438134786682013</v>
      </c>
      <c r="BS80" s="14">
        <v>0.45980685593430598</v>
      </c>
      <c r="BT80" s="14">
        <v>0.64384553143045598</v>
      </c>
      <c r="BU80" s="14"/>
      <c r="BV80" s="14">
        <v>0.42406422895783902</v>
      </c>
      <c r="BW80" s="14">
        <v>0.53207748330307003</v>
      </c>
      <c r="BX80" s="14">
        <v>0.54520746746262005</v>
      </c>
      <c r="BY80" s="14">
        <v>0.57207019118244795</v>
      </c>
      <c r="BZ80" s="14">
        <v>0.59281464363088598</v>
      </c>
      <c r="CA80" s="14"/>
      <c r="CB80" s="14">
        <v>0.36591520280178202</v>
      </c>
      <c r="CC80" s="14">
        <v>0.51296582377084399</v>
      </c>
      <c r="CD80" s="14">
        <v>0.58240884290249695</v>
      </c>
      <c r="CE80" s="14">
        <v>0.58576682168354699</v>
      </c>
      <c r="CF80" s="14">
        <v>0.60955599430334895</v>
      </c>
      <c r="CG80" s="14"/>
      <c r="CH80" s="14">
        <v>0.50939436981346098</v>
      </c>
      <c r="CI80" s="14">
        <v>0.551224426841596</v>
      </c>
      <c r="CJ80" s="14"/>
      <c r="CK80" s="14">
        <v>0.43716086409418398</v>
      </c>
      <c r="CL80" s="14">
        <v>0.57017690209612804</v>
      </c>
      <c r="CM80" s="14"/>
      <c r="CN80" s="14">
        <v>0.41514482419583598</v>
      </c>
      <c r="CO80" s="14">
        <v>0.58219933791092404</v>
      </c>
      <c r="CP80" s="14"/>
      <c r="CQ80" s="14">
        <v>0.59345771492969501</v>
      </c>
      <c r="CR80" s="14">
        <v>0.42570987731944698</v>
      </c>
      <c r="CS80" s="14">
        <v>0.53185750751851202</v>
      </c>
    </row>
    <row r="81" spans="2:97" x14ac:dyDescent="0.35">
      <c r="B81" t="s">
        <v>118</v>
      </c>
      <c r="C81" s="14">
        <v>1.3646185527573801E-2</v>
      </c>
      <c r="D81" s="14">
        <v>1.0515571662407399E-2</v>
      </c>
      <c r="E81" s="14">
        <v>1.6750636185449599E-2</v>
      </c>
      <c r="F81" s="14"/>
      <c r="G81" s="14">
        <v>2.4769095627122501E-2</v>
      </c>
      <c r="H81" s="14">
        <v>9.3861075236458501E-3</v>
      </c>
      <c r="I81" s="14">
        <v>1.9188771997636501E-2</v>
      </c>
      <c r="J81" s="14">
        <v>6.1776245998280696E-3</v>
      </c>
      <c r="K81" s="14">
        <v>1.3469189395619899E-2</v>
      </c>
      <c r="L81" s="14">
        <v>1.14230638039255E-2</v>
      </c>
      <c r="M81" s="14"/>
      <c r="N81" s="14">
        <v>1.54565978156226E-2</v>
      </c>
      <c r="O81" s="14">
        <v>7.0658850548179298E-3</v>
      </c>
      <c r="P81" s="14">
        <v>1.48534047067026E-2</v>
      </c>
      <c r="Q81" s="14">
        <v>1.7632788856309201E-2</v>
      </c>
      <c r="R81" s="14"/>
      <c r="S81" s="14">
        <v>1.5209740254844201E-2</v>
      </c>
      <c r="T81" s="14">
        <v>1.41739585128705E-2</v>
      </c>
      <c r="U81" s="14">
        <v>2.4801051636182399E-2</v>
      </c>
      <c r="V81" s="14">
        <v>1.5891919282513101E-2</v>
      </c>
      <c r="W81" s="14">
        <v>4.5231615964207404E-3</v>
      </c>
      <c r="X81" s="14">
        <v>1.72876335336896E-2</v>
      </c>
      <c r="Y81" s="14">
        <v>1.5253514048816801E-2</v>
      </c>
      <c r="Z81" s="14">
        <v>1.5080971099703799E-2</v>
      </c>
      <c r="AA81" s="14">
        <v>1.46201990436877E-2</v>
      </c>
      <c r="AB81" s="14">
        <v>6.8599422899974002E-3</v>
      </c>
      <c r="AC81" s="14">
        <v>0</v>
      </c>
      <c r="AD81" s="14">
        <v>1.1252997744900999E-2</v>
      </c>
      <c r="AE81" s="14"/>
      <c r="AF81" s="14">
        <v>9.8551766112350506E-3</v>
      </c>
      <c r="AG81" s="14">
        <v>6.0693524277995103E-3</v>
      </c>
      <c r="AH81" s="14">
        <v>0</v>
      </c>
      <c r="AI81" s="14">
        <v>1.06022557125467E-2</v>
      </c>
      <c r="AJ81" s="14">
        <v>1.6309473315360101E-2</v>
      </c>
      <c r="AK81" s="14"/>
      <c r="AL81" s="14">
        <v>7.1631826422095196E-3</v>
      </c>
      <c r="AM81" s="14">
        <v>1.1968936729794301E-2</v>
      </c>
      <c r="AN81" s="14">
        <v>0</v>
      </c>
      <c r="AO81" s="14">
        <v>9.6859187696589598E-3</v>
      </c>
      <c r="AP81" s="14">
        <v>1.4616722786214001E-2</v>
      </c>
      <c r="AQ81" s="14">
        <v>2.9998395130591399E-2</v>
      </c>
      <c r="AR81" s="14"/>
      <c r="AS81" s="14">
        <v>1.4329208117329399E-2</v>
      </c>
      <c r="AT81" s="14">
        <v>8.3171292806008094E-3</v>
      </c>
      <c r="AU81" s="14">
        <v>1.0025163717030199E-2</v>
      </c>
      <c r="AV81" s="14">
        <v>1.86719125241279E-2</v>
      </c>
      <c r="AW81" s="14">
        <v>2.0822619272549001E-2</v>
      </c>
      <c r="AX81" s="14"/>
      <c r="AY81" s="14">
        <v>5.96862099283203E-2</v>
      </c>
      <c r="AZ81" s="14">
        <v>0</v>
      </c>
      <c r="BA81" s="14">
        <v>0</v>
      </c>
      <c r="BB81" s="14">
        <v>0</v>
      </c>
      <c r="BC81" s="14">
        <v>0</v>
      </c>
      <c r="BD81" s="14">
        <v>0</v>
      </c>
      <c r="BE81" s="14">
        <v>0</v>
      </c>
      <c r="BF81" s="14">
        <v>0</v>
      </c>
      <c r="BG81" s="14">
        <v>0</v>
      </c>
      <c r="BH81" s="14">
        <v>0</v>
      </c>
      <c r="BI81" s="14">
        <v>0</v>
      </c>
      <c r="BJ81" s="14">
        <v>0</v>
      </c>
      <c r="BK81" s="14">
        <v>0</v>
      </c>
      <c r="BL81" s="14">
        <v>0</v>
      </c>
      <c r="BM81" s="14">
        <v>0</v>
      </c>
      <c r="BN81" s="14">
        <v>0</v>
      </c>
      <c r="BO81" s="14"/>
      <c r="BP81" s="14">
        <v>8.1605545939003807E-3</v>
      </c>
      <c r="BQ81" s="14">
        <v>6.3432153691658196E-3</v>
      </c>
      <c r="BR81" s="14">
        <v>1.3434363126137E-2</v>
      </c>
      <c r="BS81" s="14">
        <v>1.9695783097221101E-2</v>
      </c>
      <c r="BT81" s="14">
        <v>1.6783296666082598E-2</v>
      </c>
      <c r="BU81" s="14"/>
      <c r="BV81" s="14">
        <v>2.0869385544309199E-2</v>
      </c>
      <c r="BW81" s="14">
        <v>6.0728642115877897E-3</v>
      </c>
      <c r="BX81" s="14">
        <v>1.4105122336597701E-2</v>
      </c>
      <c r="BY81" s="14">
        <v>1.7872098564231199E-2</v>
      </c>
      <c r="BZ81" s="14">
        <v>4.9148692308394699E-2</v>
      </c>
      <c r="CA81" s="14"/>
      <c r="CB81" s="14">
        <v>1.4617529253944999E-2</v>
      </c>
      <c r="CC81" s="14">
        <v>1.53669474353588E-2</v>
      </c>
      <c r="CD81" s="14">
        <v>1.44054694995741E-2</v>
      </c>
      <c r="CE81" s="14">
        <v>1.29569907760356E-2</v>
      </c>
      <c r="CF81" s="14">
        <v>1.1520506886384001E-2</v>
      </c>
      <c r="CG81" s="14"/>
      <c r="CH81" s="14">
        <v>9.8139428203928101E-3</v>
      </c>
      <c r="CI81" s="14">
        <v>1.5244499753718501E-2</v>
      </c>
      <c r="CJ81" s="14"/>
      <c r="CK81" s="14">
        <v>4.0648908096478998E-3</v>
      </c>
      <c r="CL81" s="14">
        <v>1.6590083443352801E-2</v>
      </c>
      <c r="CM81" s="14"/>
      <c r="CN81" s="14">
        <v>7.06537107807399E-3</v>
      </c>
      <c r="CO81" s="14">
        <v>1.5947736938085599E-2</v>
      </c>
      <c r="CP81" s="14"/>
      <c r="CQ81" s="14">
        <v>1.28917859659381E-2</v>
      </c>
      <c r="CR81" s="14">
        <v>1.5636606747246099E-2</v>
      </c>
      <c r="CS81" s="14">
        <v>1.12222170628544E-2</v>
      </c>
    </row>
    <row r="82" spans="2:97" x14ac:dyDescent="0.35">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row>
    <row r="83" spans="2:97" x14ac:dyDescent="0.35">
      <c r="B83" s="6" t="s">
        <v>131</v>
      </c>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row>
    <row r="84" spans="2:97" x14ac:dyDescent="0.35">
      <c r="B84" s="21" t="s">
        <v>122</v>
      </c>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row>
    <row r="85" spans="2:97" x14ac:dyDescent="0.35">
      <c r="B85" t="s">
        <v>113</v>
      </c>
      <c r="C85" s="14">
        <v>0.13984540429439499</v>
      </c>
      <c r="D85" s="14">
        <v>0.14758083489151899</v>
      </c>
      <c r="E85" s="14">
        <v>0.13155519629158699</v>
      </c>
      <c r="F85" s="14"/>
      <c r="G85" s="14">
        <v>0.109120153860343</v>
      </c>
      <c r="H85" s="14">
        <v>0.146111137899189</v>
      </c>
      <c r="I85" s="14">
        <v>0.16246134275379301</v>
      </c>
      <c r="J85" s="14">
        <v>0.13075530084991299</v>
      </c>
      <c r="K85" s="14">
        <v>0.136973163454054</v>
      </c>
      <c r="L85" s="14">
        <v>0.14601298228891199</v>
      </c>
      <c r="M85" s="14"/>
      <c r="N85" s="14">
        <v>0.14314281605446399</v>
      </c>
      <c r="O85" s="14">
        <v>0.134581332608596</v>
      </c>
      <c r="P85" s="14">
        <v>0.155051436141555</v>
      </c>
      <c r="Q85" s="14">
        <v>0.12890947845915701</v>
      </c>
      <c r="R85" s="14"/>
      <c r="S85" s="14">
        <v>0.14806846812581401</v>
      </c>
      <c r="T85" s="14">
        <v>0.100346487152077</v>
      </c>
      <c r="U85" s="14">
        <v>0.16476447392974899</v>
      </c>
      <c r="V85" s="14">
        <v>0.15259284246834101</v>
      </c>
      <c r="W85" s="14">
        <v>0.13698155156462799</v>
      </c>
      <c r="X85" s="14">
        <v>0.192645678442602</v>
      </c>
      <c r="Y85" s="14">
        <v>0.108872019289088</v>
      </c>
      <c r="Z85" s="14">
        <v>0.117295432537863</v>
      </c>
      <c r="AA85" s="14">
        <v>0.14982363836799001</v>
      </c>
      <c r="AB85" s="14">
        <v>0.15084367686761599</v>
      </c>
      <c r="AC85" s="14">
        <v>0.105927634096767</v>
      </c>
      <c r="AD85" s="14">
        <v>0.115829018113669</v>
      </c>
      <c r="AE85" s="14"/>
      <c r="AF85" s="14">
        <v>0.16662117851184999</v>
      </c>
      <c r="AG85" s="14">
        <v>0.15847983638003199</v>
      </c>
      <c r="AH85" s="14">
        <v>0.118797799041074</v>
      </c>
      <c r="AI85" s="14">
        <v>0.171003533290424</v>
      </c>
      <c r="AJ85" s="14">
        <v>0.10448806649563</v>
      </c>
      <c r="AK85" s="14"/>
      <c r="AL85" s="14">
        <v>0.14007222832039001</v>
      </c>
      <c r="AM85" s="14">
        <v>0.16374143914084099</v>
      </c>
      <c r="AN85" s="14">
        <v>0.10115232897924201</v>
      </c>
      <c r="AO85" s="14">
        <v>0.180640066273935</v>
      </c>
      <c r="AP85" s="14">
        <v>0.12326258789573399</v>
      </c>
      <c r="AQ85" s="14">
        <v>8.9539085080588596E-2</v>
      </c>
      <c r="AR85" s="14"/>
      <c r="AS85" s="14">
        <v>0.156689406631011</v>
      </c>
      <c r="AT85" s="14">
        <v>0.124489198994816</v>
      </c>
      <c r="AU85" s="14">
        <v>0.115964986420676</v>
      </c>
      <c r="AV85" s="14">
        <v>0.144310363578221</v>
      </c>
      <c r="AW85" s="14">
        <v>0.232099001524117</v>
      </c>
      <c r="AX85" s="14"/>
      <c r="AY85" s="14">
        <v>0.21226256588236</v>
      </c>
      <c r="AZ85" s="14">
        <v>0</v>
      </c>
      <c r="BA85" s="14">
        <v>0</v>
      </c>
      <c r="BB85" s="14">
        <v>0</v>
      </c>
      <c r="BC85" s="14">
        <v>0</v>
      </c>
      <c r="BD85" s="14">
        <v>0</v>
      </c>
      <c r="BE85" s="14">
        <v>0</v>
      </c>
      <c r="BF85" s="14">
        <v>0</v>
      </c>
      <c r="BG85" s="14">
        <v>0</v>
      </c>
      <c r="BH85" s="14">
        <v>0</v>
      </c>
      <c r="BI85" s="14">
        <v>0</v>
      </c>
      <c r="BJ85" s="14">
        <v>0</v>
      </c>
      <c r="BK85" s="14">
        <v>0</v>
      </c>
      <c r="BL85" s="14">
        <v>0</v>
      </c>
      <c r="BM85" s="14">
        <v>0</v>
      </c>
      <c r="BN85" s="14">
        <v>0</v>
      </c>
      <c r="BO85" s="14"/>
      <c r="BP85" s="14">
        <v>0.144449185943506</v>
      </c>
      <c r="BQ85" s="14">
        <v>0.12958426461004799</v>
      </c>
      <c r="BR85" s="14">
        <v>0.12762743219485401</v>
      </c>
      <c r="BS85" s="14">
        <v>0.13708867338692801</v>
      </c>
      <c r="BT85" s="14">
        <v>0.16401455720552</v>
      </c>
      <c r="BU85" s="14"/>
      <c r="BV85" s="14">
        <v>0.163341622921612</v>
      </c>
      <c r="BW85" s="14">
        <v>0.138214697486475</v>
      </c>
      <c r="BX85" s="14">
        <v>0.125308429056285</v>
      </c>
      <c r="BY85" s="14">
        <v>0.15075884820607299</v>
      </c>
      <c r="BZ85" s="14">
        <v>0.19930107692908</v>
      </c>
      <c r="CA85" s="14"/>
      <c r="CB85" s="14">
        <v>0.173243545692253</v>
      </c>
      <c r="CC85" s="14">
        <v>0.113855326600921</v>
      </c>
      <c r="CD85" s="14">
        <v>0.108639744823479</v>
      </c>
      <c r="CE85" s="14">
        <v>0.114235287496927</v>
      </c>
      <c r="CF85" s="14">
        <v>0.18431141088129599</v>
      </c>
      <c r="CG85" s="14"/>
      <c r="CH85" s="14">
        <v>0.17702837684433301</v>
      </c>
      <c r="CI85" s="14">
        <v>0.124337494556437</v>
      </c>
      <c r="CJ85" s="14"/>
      <c r="CK85" s="14">
        <v>0.15115511172283999</v>
      </c>
      <c r="CL85" s="14">
        <v>0.13637044343504801</v>
      </c>
      <c r="CM85" s="14"/>
      <c r="CN85" s="14">
        <v>0.13918536394884501</v>
      </c>
      <c r="CO85" s="14">
        <v>0.14007624453460499</v>
      </c>
      <c r="CP85" s="14"/>
      <c r="CQ85" s="14">
        <v>0.13813527355887001</v>
      </c>
      <c r="CR85" s="14">
        <v>0.15327566283221999</v>
      </c>
      <c r="CS85" s="14">
        <v>8.1403762169063199E-2</v>
      </c>
    </row>
    <row r="86" spans="2:97" x14ac:dyDescent="0.35">
      <c r="B86" t="s">
        <v>114</v>
      </c>
      <c r="C86" s="14">
        <v>0.266060462696592</v>
      </c>
      <c r="D86" s="14">
        <v>0.281828943900297</v>
      </c>
      <c r="E86" s="14">
        <v>0.25097542794767702</v>
      </c>
      <c r="F86" s="14"/>
      <c r="G86" s="14">
        <v>0.26981518271969501</v>
      </c>
      <c r="H86" s="14">
        <v>0.247889444981999</v>
      </c>
      <c r="I86" s="14">
        <v>0.22308755211224501</v>
      </c>
      <c r="J86" s="14">
        <v>0.24662962475359701</v>
      </c>
      <c r="K86" s="14">
        <v>0.32336880268357399</v>
      </c>
      <c r="L86" s="14">
        <v>0.29064542895690998</v>
      </c>
      <c r="M86" s="14"/>
      <c r="N86" s="14">
        <v>0.28763182422732098</v>
      </c>
      <c r="O86" s="14">
        <v>0.28506884651855202</v>
      </c>
      <c r="P86" s="14">
        <v>0.25092934467414801</v>
      </c>
      <c r="Q86" s="14">
        <v>0.23562482783795299</v>
      </c>
      <c r="R86" s="14"/>
      <c r="S86" s="14">
        <v>0.290156577901793</v>
      </c>
      <c r="T86" s="14">
        <v>0.237574465479921</v>
      </c>
      <c r="U86" s="14">
        <v>0.24789702508764599</v>
      </c>
      <c r="V86" s="14">
        <v>0.25326749355178102</v>
      </c>
      <c r="W86" s="14">
        <v>0.30321332082902402</v>
      </c>
      <c r="X86" s="14">
        <v>0.24723331585816399</v>
      </c>
      <c r="Y86" s="14">
        <v>0.28760644821132703</v>
      </c>
      <c r="Z86" s="14">
        <v>0.29155737054818798</v>
      </c>
      <c r="AA86" s="14">
        <v>0.25502649424350898</v>
      </c>
      <c r="AB86" s="14">
        <v>0.28159794855661902</v>
      </c>
      <c r="AC86" s="14">
        <v>0.297566006545467</v>
      </c>
      <c r="AD86" s="14">
        <v>0.183527842658426</v>
      </c>
      <c r="AE86" s="14"/>
      <c r="AF86" s="14">
        <v>0.26570563684742099</v>
      </c>
      <c r="AG86" s="14">
        <v>0.31238566559119002</v>
      </c>
      <c r="AH86" s="14">
        <v>0.29490177014859698</v>
      </c>
      <c r="AI86" s="14">
        <v>0.27637941000563399</v>
      </c>
      <c r="AJ86" s="14">
        <v>0.25246587242552299</v>
      </c>
      <c r="AK86" s="14"/>
      <c r="AL86" s="14">
        <v>0.33908216489839099</v>
      </c>
      <c r="AM86" s="14">
        <v>0.27047879158980898</v>
      </c>
      <c r="AN86" s="14">
        <v>0.28826409804750902</v>
      </c>
      <c r="AO86" s="14">
        <v>0.25614782956600801</v>
      </c>
      <c r="AP86" s="14">
        <v>0.27189809145858801</v>
      </c>
      <c r="AQ86" s="14">
        <v>0.21741911934377101</v>
      </c>
      <c r="AR86" s="14"/>
      <c r="AS86" s="14">
        <v>0.23316889479427699</v>
      </c>
      <c r="AT86" s="14">
        <v>0.25076519333713698</v>
      </c>
      <c r="AU86" s="14">
        <v>0.30024639921549001</v>
      </c>
      <c r="AV86" s="14">
        <v>0.33263732374807597</v>
      </c>
      <c r="AW86" s="14">
        <v>0.208425807882402</v>
      </c>
      <c r="AX86" s="14"/>
      <c r="AY86" s="14">
        <v>0.17454629797673599</v>
      </c>
      <c r="AZ86" s="14">
        <v>0</v>
      </c>
      <c r="BA86" s="14">
        <v>0</v>
      </c>
      <c r="BB86" s="14">
        <v>0</v>
      </c>
      <c r="BC86" s="14">
        <v>0</v>
      </c>
      <c r="BD86" s="14">
        <v>0</v>
      </c>
      <c r="BE86" s="14">
        <v>0</v>
      </c>
      <c r="BF86" s="14">
        <v>0</v>
      </c>
      <c r="BG86" s="14">
        <v>0</v>
      </c>
      <c r="BH86" s="14">
        <v>0</v>
      </c>
      <c r="BI86" s="14">
        <v>0</v>
      </c>
      <c r="BJ86" s="14">
        <v>0</v>
      </c>
      <c r="BK86" s="14">
        <v>0</v>
      </c>
      <c r="BL86" s="14">
        <v>0</v>
      </c>
      <c r="BM86" s="14">
        <v>0</v>
      </c>
      <c r="BN86" s="14">
        <v>0</v>
      </c>
      <c r="BO86" s="14"/>
      <c r="BP86" s="14">
        <v>0.30614712139466699</v>
      </c>
      <c r="BQ86" s="14">
        <v>0.29475652080751702</v>
      </c>
      <c r="BR86" s="14">
        <v>0.26254327976386999</v>
      </c>
      <c r="BS86" s="14">
        <v>0.25919817764785402</v>
      </c>
      <c r="BT86" s="14">
        <v>0.18334393664585499</v>
      </c>
      <c r="BU86" s="14"/>
      <c r="BV86" s="14">
        <v>0.28814849443743601</v>
      </c>
      <c r="BW86" s="14">
        <v>0.308904651664274</v>
      </c>
      <c r="BX86" s="14">
        <v>0.24655599497747799</v>
      </c>
      <c r="BY86" s="14">
        <v>0.20893362606493701</v>
      </c>
      <c r="BZ86" s="14">
        <v>0.22930868587453701</v>
      </c>
      <c r="CA86" s="14"/>
      <c r="CB86" s="14">
        <v>0.32249445850460101</v>
      </c>
      <c r="CC86" s="14">
        <v>0.27568692792187099</v>
      </c>
      <c r="CD86" s="14">
        <v>0.28599135648926399</v>
      </c>
      <c r="CE86" s="14">
        <v>0.26667972531168799</v>
      </c>
      <c r="CF86" s="14">
        <v>0.19770450436376399</v>
      </c>
      <c r="CG86" s="14"/>
      <c r="CH86" s="14">
        <v>0.26772776677293902</v>
      </c>
      <c r="CI86" s="14">
        <v>0.26536507985470098</v>
      </c>
      <c r="CJ86" s="14"/>
      <c r="CK86" s="14">
        <v>0.30585034369809999</v>
      </c>
      <c r="CL86" s="14">
        <v>0.25383483440751697</v>
      </c>
      <c r="CM86" s="14"/>
      <c r="CN86" s="14">
        <v>0.32805973689289297</v>
      </c>
      <c r="CO86" s="14">
        <v>0.24437704978893099</v>
      </c>
      <c r="CP86" s="14"/>
      <c r="CQ86" s="14">
        <v>0.24793667492670801</v>
      </c>
      <c r="CR86" s="14">
        <v>0.30145192314706698</v>
      </c>
      <c r="CS86" s="14">
        <v>0.28160292434908102</v>
      </c>
    </row>
    <row r="87" spans="2:97" x14ac:dyDescent="0.35">
      <c r="B87" t="s">
        <v>115</v>
      </c>
      <c r="C87" s="14">
        <v>0.22990723645976999</v>
      </c>
      <c r="D87" s="14">
        <v>0.21578357560675701</v>
      </c>
      <c r="E87" s="14">
        <v>0.24400102080561401</v>
      </c>
      <c r="F87" s="14"/>
      <c r="G87" s="14">
        <v>0.20783678899886501</v>
      </c>
      <c r="H87" s="14">
        <v>0.24060029254800999</v>
      </c>
      <c r="I87" s="14">
        <v>0.23533785464602699</v>
      </c>
      <c r="J87" s="14">
        <v>0.245506177226506</v>
      </c>
      <c r="K87" s="14">
        <v>0.24561865497889299</v>
      </c>
      <c r="L87" s="14">
        <v>0.20821229647339901</v>
      </c>
      <c r="M87" s="14"/>
      <c r="N87" s="14">
        <v>0.21479520086988399</v>
      </c>
      <c r="O87" s="14">
        <v>0.213721613966316</v>
      </c>
      <c r="P87" s="14">
        <v>0.23917438073745101</v>
      </c>
      <c r="Q87" s="14">
        <v>0.25634014657425203</v>
      </c>
      <c r="R87" s="14"/>
      <c r="S87" s="14">
        <v>0.255074753266884</v>
      </c>
      <c r="T87" s="14">
        <v>0.25483228368719402</v>
      </c>
      <c r="U87" s="14">
        <v>0.188745517587597</v>
      </c>
      <c r="V87" s="14">
        <v>0.23052179077660501</v>
      </c>
      <c r="W87" s="14">
        <v>0.212340324150392</v>
      </c>
      <c r="X87" s="14">
        <v>0.247895910055587</v>
      </c>
      <c r="Y87" s="14">
        <v>0.210438540174642</v>
      </c>
      <c r="Z87" s="14">
        <v>0.19390105064312099</v>
      </c>
      <c r="AA87" s="14">
        <v>0.22377392596356499</v>
      </c>
      <c r="AB87" s="14">
        <v>0.19612370582233901</v>
      </c>
      <c r="AC87" s="14">
        <v>0.23739611802409799</v>
      </c>
      <c r="AD87" s="14">
        <v>0.31041638607662603</v>
      </c>
      <c r="AE87" s="14"/>
      <c r="AF87" s="14">
        <v>0.23438198167520799</v>
      </c>
      <c r="AG87" s="14">
        <v>0.22622290193032599</v>
      </c>
      <c r="AH87" s="14">
        <v>0.20664756719925201</v>
      </c>
      <c r="AI87" s="14">
        <v>0.201758321570916</v>
      </c>
      <c r="AJ87" s="14">
        <v>0.241633469863102</v>
      </c>
      <c r="AK87" s="14"/>
      <c r="AL87" s="14">
        <v>0.23826375909989</v>
      </c>
      <c r="AM87" s="14">
        <v>0.200094149421644</v>
      </c>
      <c r="AN87" s="14">
        <v>0.260453313502364</v>
      </c>
      <c r="AO87" s="14">
        <v>0.21765666280203899</v>
      </c>
      <c r="AP87" s="14">
        <v>0.19672438513757301</v>
      </c>
      <c r="AQ87" s="14">
        <v>0.31239471938514801</v>
      </c>
      <c r="AR87" s="14"/>
      <c r="AS87" s="14">
        <v>0.23820336254455701</v>
      </c>
      <c r="AT87" s="14">
        <v>0.242949647298349</v>
      </c>
      <c r="AU87" s="14">
        <v>0.21471466973492301</v>
      </c>
      <c r="AV87" s="14">
        <v>0.22846995105413401</v>
      </c>
      <c r="AW87" s="14">
        <v>0.304875302744396</v>
      </c>
      <c r="AX87" s="14"/>
      <c r="AY87" s="14">
        <v>0.21672691036203701</v>
      </c>
      <c r="AZ87" s="14">
        <v>0</v>
      </c>
      <c r="BA87" s="14">
        <v>0</v>
      </c>
      <c r="BB87" s="14">
        <v>0</v>
      </c>
      <c r="BC87" s="14">
        <v>0</v>
      </c>
      <c r="BD87" s="14">
        <v>0</v>
      </c>
      <c r="BE87" s="14">
        <v>0</v>
      </c>
      <c r="BF87" s="14">
        <v>0</v>
      </c>
      <c r="BG87" s="14">
        <v>0</v>
      </c>
      <c r="BH87" s="14">
        <v>0</v>
      </c>
      <c r="BI87" s="14">
        <v>0</v>
      </c>
      <c r="BJ87" s="14">
        <v>0</v>
      </c>
      <c r="BK87" s="14">
        <v>0</v>
      </c>
      <c r="BL87" s="14">
        <v>0</v>
      </c>
      <c r="BM87" s="14">
        <v>0</v>
      </c>
      <c r="BN87" s="14">
        <v>0</v>
      </c>
      <c r="BO87" s="14"/>
      <c r="BP87" s="14">
        <v>0.199535056316612</v>
      </c>
      <c r="BQ87" s="14">
        <v>0.24607378073550501</v>
      </c>
      <c r="BR87" s="14">
        <v>0.30114356286418298</v>
      </c>
      <c r="BS87" s="14">
        <v>0.22804058067583699</v>
      </c>
      <c r="BT87" s="14">
        <v>0.185034092528611</v>
      </c>
      <c r="BU87" s="14"/>
      <c r="BV87" s="14">
        <v>0.22308279600487099</v>
      </c>
      <c r="BW87" s="14">
        <v>0.223651472190459</v>
      </c>
      <c r="BX87" s="14">
        <v>0.24935720331084901</v>
      </c>
      <c r="BY87" s="14">
        <v>0.23734441474503201</v>
      </c>
      <c r="BZ87" s="14">
        <v>0.109397540956905</v>
      </c>
      <c r="CA87" s="14"/>
      <c r="CB87" s="14">
        <v>0.21743014675538999</v>
      </c>
      <c r="CC87" s="14">
        <v>0.29191646321276699</v>
      </c>
      <c r="CD87" s="14">
        <v>0.26030553259736899</v>
      </c>
      <c r="CE87" s="14">
        <v>0.21103931986771801</v>
      </c>
      <c r="CF87" s="14">
        <v>0.180163855262199</v>
      </c>
      <c r="CG87" s="14"/>
      <c r="CH87" s="14">
        <v>0.208628181693915</v>
      </c>
      <c r="CI87" s="14">
        <v>0.23878209605241801</v>
      </c>
      <c r="CJ87" s="14"/>
      <c r="CK87" s="14">
        <v>0.19279895094362501</v>
      </c>
      <c r="CL87" s="14">
        <v>0.24130893190962699</v>
      </c>
      <c r="CM87" s="14"/>
      <c r="CN87" s="14">
        <v>0.23057334833620299</v>
      </c>
      <c r="CO87" s="14">
        <v>0.22967427278323299</v>
      </c>
      <c r="CP87" s="14"/>
      <c r="CQ87" s="14">
        <v>0.21566569004657099</v>
      </c>
      <c r="CR87" s="14">
        <v>0.24858101853565601</v>
      </c>
      <c r="CS87" s="14">
        <v>0.29636360001393702</v>
      </c>
    </row>
    <row r="88" spans="2:97" x14ac:dyDescent="0.35">
      <c r="B88" t="s">
        <v>116</v>
      </c>
      <c r="C88" s="14">
        <v>0.203905442020308</v>
      </c>
      <c r="D88" s="14">
        <v>0.203012372578077</v>
      </c>
      <c r="E88" s="14">
        <v>0.20495333361674001</v>
      </c>
      <c r="F88" s="14"/>
      <c r="G88" s="14">
        <v>0.23235884555376701</v>
      </c>
      <c r="H88" s="14">
        <v>0.189173441689344</v>
      </c>
      <c r="I88" s="14">
        <v>0.21165864264839901</v>
      </c>
      <c r="J88" s="14">
        <v>0.21537596688065999</v>
      </c>
      <c r="K88" s="14">
        <v>0.144879472738076</v>
      </c>
      <c r="L88" s="14">
        <v>0.22104446993775401</v>
      </c>
      <c r="M88" s="14"/>
      <c r="N88" s="14">
        <v>0.20378675348976599</v>
      </c>
      <c r="O88" s="14">
        <v>0.215551824660417</v>
      </c>
      <c r="P88" s="14">
        <v>0.20820626431824699</v>
      </c>
      <c r="Q88" s="14">
        <v>0.190576093157173</v>
      </c>
      <c r="R88" s="14"/>
      <c r="S88" s="14">
        <v>0.17669530043638301</v>
      </c>
      <c r="T88" s="14">
        <v>0.22959073327044699</v>
      </c>
      <c r="U88" s="14">
        <v>0.200735505716199</v>
      </c>
      <c r="V88" s="14">
        <v>0.20872867930130101</v>
      </c>
      <c r="W88" s="14">
        <v>0.17845631803075601</v>
      </c>
      <c r="X88" s="14">
        <v>0.181780434290684</v>
      </c>
      <c r="Y88" s="14">
        <v>0.26218175557481099</v>
      </c>
      <c r="Z88" s="14">
        <v>0.19412488664279201</v>
      </c>
      <c r="AA88" s="14">
        <v>0.20438463335035001</v>
      </c>
      <c r="AB88" s="14">
        <v>0.20707321358112199</v>
      </c>
      <c r="AC88" s="14">
        <v>0.20689071203520701</v>
      </c>
      <c r="AD88" s="14">
        <v>0.181059223724719</v>
      </c>
      <c r="AE88" s="14"/>
      <c r="AF88" s="14">
        <v>0.19216030006585699</v>
      </c>
      <c r="AG88" s="14">
        <v>0.18488979146225101</v>
      </c>
      <c r="AH88" s="14">
        <v>0.267142363977317</v>
      </c>
      <c r="AI88" s="14">
        <v>0.19033411366076899</v>
      </c>
      <c r="AJ88" s="14">
        <v>0.23533179321438299</v>
      </c>
      <c r="AK88" s="14"/>
      <c r="AL88" s="14">
        <v>0.180049410548382</v>
      </c>
      <c r="AM88" s="14">
        <v>0.191786599916801</v>
      </c>
      <c r="AN88" s="14">
        <v>0.22227236741456499</v>
      </c>
      <c r="AO88" s="14">
        <v>0.20493055775170699</v>
      </c>
      <c r="AP88" s="14">
        <v>0.243969926974614</v>
      </c>
      <c r="AQ88" s="14">
        <v>0.182760912214955</v>
      </c>
      <c r="AR88" s="14"/>
      <c r="AS88" s="14">
        <v>0.180516973358327</v>
      </c>
      <c r="AT88" s="14">
        <v>0.213881833482259</v>
      </c>
      <c r="AU88" s="14">
        <v>0.224860300665297</v>
      </c>
      <c r="AV88" s="14">
        <v>0.187500767179096</v>
      </c>
      <c r="AW88" s="14">
        <v>0.15554031259986301</v>
      </c>
      <c r="AX88" s="14"/>
      <c r="AY88" s="14">
        <v>0.14922375818322201</v>
      </c>
      <c r="AZ88" s="14">
        <v>0</v>
      </c>
      <c r="BA88" s="14">
        <v>0</v>
      </c>
      <c r="BB88" s="14">
        <v>0</v>
      </c>
      <c r="BC88" s="14">
        <v>0</v>
      </c>
      <c r="BD88" s="14">
        <v>0</v>
      </c>
      <c r="BE88" s="14">
        <v>0</v>
      </c>
      <c r="BF88" s="14">
        <v>0</v>
      </c>
      <c r="BG88" s="14">
        <v>0</v>
      </c>
      <c r="BH88" s="14">
        <v>0</v>
      </c>
      <c r="BI88" s="14">
        <v>0</v>
      </c>
      <c r="BJ88" s="14">
        <v>0</v>
      </c>
      <c r="BK88" s="14">
        <v>0</v>
      </c>
      <c r="BL88" s="14">
        <v>0</v>
      </c>
      <c r="BM88" s="14">
        <v>0</v>
      </c>
      <c r="BN88" s="14">
        <v>0</v>
      </c>
      <c r="BO88" s="14"/>
      <c r="BP88" s="14">
        <v>0.197646081475746</v>
      </c>
      <c r="BQ88" s="14">
        <v>0.202016761783604</v>
      </c>
      <c r="BR88" s="14">
        <v>0.18461247492414101</v>
      </c>
      <c r="BS88" s="14">
        <v>0.21702903751635799</v>
      </c>
      <c r="BT88" s="14">
        <v>0.220096944811981</v>
      </c>
      <c r="BU88" s="14"/>
      <c r="BV88" s="14">
        <v>0.146049521043665</v>
      </c>
      <c r="BW88" s="14">
        <v>0.19622836985532699</v>
      </c>
      <c r="BX88" s="14">
        <v>0.21570477566811799</v>
      </c>
      <c r="BY88" s="14">
        <v>0.223919283567761</v>
      </c>
      <c r="BZ88" s="14">
        <v>0.18564630013213601</v>
      </c>
      <c r="CA88" s="14"/>
      <c r="CB88" s="14">
        <v>0.150479475188279</v>
      </c>
      <c r="CC88" s="14">
        <v>0.176513078299154</v>
      </c>
      <c r="CD88" s="14">
        <v>0.214183864032432</v>
      </c>
      <c r="CE88" s="14">
        <v>0.23842221874279801</v>
      </c>
      <c r="CF88" s="14">
        <v>0.227707831352021</v>
      </c>
      <c r="CG88" s="14"/>
      <c r="CH88" s="14">
        <v>0.195354314614539</v>
      </c>
      <c r="CI88" s="14">
        <v>0.20747186242385099</v>
      </c>
      <c r="CJ88" s="14"/>
      <c r="CK88" s="14">
        <v>0.201580193008009</v>
      </c>
      <c r="CL88" s="14">
        <v>0.204619885727814</v>
      </c>
      <c r="CM88" s="14"/>
      <c r="CN88" s="14">
        <v>0.182903252300786</v>
      </c>
      <c r="CO88" s="14">
        <v>0.211250675614682</v>
      </c>
      <c r="CP88" s="14"/>
      <c r="CQ88" s="14">
        <v>0.226263985561835</v>
      </c>
      <c r="CR88" s="14">
        <v>0.160757354331972</v>
      </c>
      <c r="CS88" s="14">
        <v>0.18168663734287999</v>
      </c>
    </row>
    <row r="89" spans="2:97" x14ac:dyDescent="0.35">
      <c r="B89" t="s">
        <v>117</v>
      </c>
      <c r="C89" s="14">
        <v>0.137593009640298</v>
      </c>
      <c r="D89" s="14">
        <v>0.13514926539055599</v>
      </c>
      <c r="E89" s="14">
        <v>0.14051446539677701</v>
      </c>
      <c r="F89" s="14"/>
      <c r="G89" s="14">
        <v>0.152986127709581</v>
      </c>
      <c r="H89" s="14">
        <v>0.137879216972534</v>
      </c>
      <c r="I89" s="14">
        <v>0.150739432395467</v>
      </c>
      <c r="J89" s="14">
        <v>0.137932589001145</v>
      </c>
      <c r="K89" s="14">
        <v>0.12386902223881301</v>
      </c>
      <c r="L89" s="14">
        <v>0.125404763496378</v>
      </c>
      <c r="M89" s="14"/>
      <c r="N89" s="14">
        <v>0.13692916183346199</v>
      </c>
      <c r="O89" s="14">
        <v>0.13275260474806699</v>
      </c>
      <c r="P89" s="14">
        <v>0.12390655336855801</v>
      </c>
      <c r="Q89" s="14">
        <v>0.152878396134803</v>
      </c>
      <c r="R89" s="14"/>
      <c r="S89" s="14">
        <v>0.111366526244509</v>
      </c>
      <c r="T89" s="14">
        <v>0.14124379567533901</v>
      </c>
      <c r="U89" s="14">
        <v>0.16805296995119301</v>
      </c>
      <c r="V89" s="14">
        <v>0.12425856403412799</v>
      </c>
      <c r="W89" s="14">
        <v>0.15565302812548601</v>
      </c>
      <c r="X89" s="14">
        <v>0.115766466639451</v>
      </c>
      <c r="Y89" s="14">
        <v>0.10764488704634601</v>
      </c>
      <c r="Z89" s="14">
        <v>0.187126088149907</v>
      </c>
      <c r="AA89" s="14">
        <v>0.15261951458824499</v>
      </c>
      <c r="AB89" s="14">
        <v>0.13590575816971701</v>
      </c>
      <c r="AC89" s="14">
        <v>0.13286325080794101</v>
      </c>
      <c r="AD89" s="14">
        <v>0.19774059659119</v>
      </c>
      <c r="AE89" s="14"/>
      <c r="AF89" s="14">
        <v>0.13324147694449101</v>
      </c>
      <c r="AG89" s="14">
        <v>0.105979421940767</v>
      </c>
      <c r="AH89" s="14">
        <v>0.112510499633759</v>
      </c>
      <c r="AI89" s="14">
        <v>0.142026441585518</v>
      </c>
      <c r="AJ89" s="14">
        <v>0.132468269965345</v>
      </c>
      <c r="AK89" s="14"/>
      <c r="AL89" s="14">
        <v>9.3405278415070001E-2</v>
      </c>
      <c r="AM89" s="14">
        <v>0.16035951506204399</v>
      </c>
      <c r="AN89" s="14">
        <v>0.118934417829361</v>
      </c>
      <c r="AO89" s="14">
        <v>0.12204423426988401</v>
      </c>
      <c r="AP89" s="14">
        <v>0.13363017889526799</v>
      </c>
      <c r="AQ89" s="14">
        <v>0.155015382325525</v>
      </c>
      <c r="AR89" s="14"/>
      <c r="AS89" s="14">
        <v>0.16356725624327201</v>
      </c>
      <c r="AT89" s="14">
        <v>0.14601888729986601</v>
      </c>
      <c r="AU89" s="14">
        <v>0.12616667985222499</v>
      </c>
      <c r="AV89" s="14">
        <v>9.4384343518605099E-2</v>
      </c>
      <c r="AW89" s="14">
        <v>9.9059575249222195E-2</v>
      </c>
      <c r="AX89" s="14"/>
      <c r="AY89" s="14">
        <v>9.2492353824103798E-2</v>
      </c>
      <c r="AZ89" s="14">
        <v>0</v>
      </c>
      <c r="BA89" s="14">
        <v>0</v>
      </c>
      <c r="BB89" s="14">
        <v>0</v>
      </c>
      <c r="BC89" s="14">
        <v>0</v>
      </c>
      <c r="BD89" s="14">
        <v>0</v>
      </c>
      <c r="BE89" s="14">
        <v>0</v>
      </c>
      <c r="BF89" s="14">
        <v>0</v>
      </c>
      <c r="BG89" s="14">
        <v>0</v>
      </c>
      <c r="BH89" s="14">
        <v>0</v>
      </c>
      <c r="BI89" s="14">
        <v>0</v>
      </c>
      <c r="BJ89" s="14">
        <v>0</v>
      </c>
      <c r="BK89" s="14">
        <v>0</v>
      </c>
      <c r="BL89" s="14">
        <v>0</v>
      </c>
      <c r="BM89" s="14">
        <v>0</v>
      </c>
      <c r="BN89" s="14">
        <v>0</v>
      </c>
      <c r="BO89" s="14"/>
      <c r="BP89" s="14">
        <v>0.14252793214817999</v>
      </c>
      <c r="BQ89" s="14">
        <v>0.117871461072449</v>
      </c>
      <c r="BR89" s="14">
        <v>9.9793364940198998E-2</v>
      </c>
      <c r="BS89" s="14">
        <v>0.13950749994483</v>
      </c>
      <c r="BT89" s="14">
        <v>0.19657750443746</v>
      </c>
      <c r="BU89" s="14"/>
      <c r="BV89" s="14">
        <v>0.15463958770515901</v>
      </c>
      <c r="BW89" s="14">
        <v>0.11766586338799299</v>
      </c>
      <c r="BX89" s="14">
        <v>0.13612849093443</v>
      </c>
      <c r="BY89" s="14">
        <v>0.160561016221208</v>
      </c>
      <c r="BZ89" s="14">
        <v>0.213645380539362</v>
      </c>
      <c r="CA89" s="14"/>
      <c r="CB89" s="14">
        <v>0.112305315312299</v>
      </c>
      <c r="CC89" s="14">
        <v>0.109952247533025</v>
      </c>
      <c r="CD89" s="14">
        <v>0.112112098320997</v>
      </c>
      <c r="CE89" s="14">
        <v>0.15177610653464299</v>
      </c>
      <c r="CF89" s="14">
        <v>0.187936028229788</v>
      </c>
      <c r="CG89" s="14"/>
      <c r="CH89" s="14">
        <v>0.13555171531421101</v>
      </c>
      <c r="CI89" s="14">
        <v>0.138444372669842</v>
      </c>
      <c r="CJ89" s="14"/>
      <c r="CK89" s="14">
        <v>0.13156334672730399</v>
      </c>
      <c r="CL89" s="14">
        <v>0.13944565196109099</v>
      </c>
      <c r="CM89" s="14"/>
      <c r="CN89" s="14">
        <v>0.108286562291457</v>
      </c>
      <c r="CO89" s="14">
        <v>0.14784254573502001</v>
      </c>
      <c r="CP89" s="14"/>
      <c r="CQ89" s="14">
        <v>0.152351268064358</v>
      </c>
      <c r="CR89" s="14">
        <v>0.107237915540847</v>
      </c>
      <c r="CS89" s="14">
        <v>0.13405415627473799</v>
      </c>
    </row>
    <row r="90" spans="2:97" x14ac:dyDescent="0.35">
      <c r="B90" t="s">
        <v>118</v>
      </c>
      <c r="C90" s="14">
        <v>2.2688444888635698E-2</v>
      </c>
      <c r="D90" s="14">
        <v>1.6645007632795101E-2</v>
      </c>
      <c r="E90" s="14">
        <v>2.8000555941605498E-2</v>
      </c>
      <c r="F90" s="14"/>
      <c r="G90" s="14">
        <v>2.7882901157748999E-2</v>
      </c>
      <c r="H90" s="14">
        <v>3.8346465908925001E-2</v>
      </c>
      <c r="I90" s="14">
        <v>1.6715175444067601E-2</v>
      </c>
      <c r="J90" s="14">
        <v>2.3800341288179198E-2</v>
      </c>
      <c r="K90" s="14">
        <v>2.5290883906591899E-2</v>
      </c>
      <c r="L90" s="14">
        <v>8.6800588466468803E-3</v>
      </c>
      <c r="M90" s="14"/>
      <c r="N90" s="14">
        <v>1.37142435251021E-2</v>
      </c>
      <c r="O90" s="14">
        <v>1.83237774980523E-2</v>
      </c>
      <c r="P90" s="14">
        <v>2.2732020760039801E-2</v>
      </c>
      <c r="Q90" s="14">
        <v>3.5671057836661801E-2</v>
      </c>
      <c r="R90" s="14"/>
      <c r="S90" s="14">
        <v>1.8638374024618199E-2</v>
      </c>
      <c r="T90" s="14">
        <v>3.6412234735022198E-2</v>
      </c>
      <c r="U90" s="14">
        <v>2.9804507727616301E-2</v>
      </c>
      <c r="V90" s="14">
        <v>3.0630629867843599E-2</v>
      </c>
      <c r="W90" s="14">
        <v>1.3355457299714799E-2</v>
      </c>
      <c r="X90" s="14">
        <v>1.46781947135115E-2</v>
      </c>
      <c r="Y90" s="14">
        <v>2.3256349703784901E-2</v>
      </c>
      <c r="Z90" s="14">
        <v>1.5995171478128799E-2</v>
      </c>
      <c r="AA90" s="14">
        <v>1.4371793486340999E-2</v>
      </c>
      <c r="AB90" s="14">
        <v>2.84556970025883E-2</v>
      </c>
      <c r="AC90" s="14">
        <v>1.9356278490520001E-2</v>
      </c>
      <c r="AD90" s="14">
        <v>1.1426932835369E-2</v>
      </c>
      <c r="AE90" s="14"/>
      <c r="AF90" s="14">
        <v>7.8894259551723495E-3</v>
      </c>
      <c r="AG90" s="14">
        <v>1.20423826954346E-2</v>
      </c>
      <c r="AH90" s="14">
        <v>0</v>
      </c>
      <c r="AI90" s="14">
        <v>1.8498179886738499E-2</v>
      </c>
      <c r="AJ90" s="14">
        <v>3.3612528036017199E-2</v>
      </c>
      <c r="AK90" s="14"/>
      <c r="AL90" s="14">
        <v>9.1271587178766902E-3</v>
      </c>
      <c r="AM90" s="14">
        <v>1.35395048688605E-2</v>
      </c>
      <c r="AN90" s="14">
        <v>8.9234742269592004E-3</v>
      </c>
      <c r="AO90" s="14">
        <v>1.8580649336427502E-2</v>
      </c>
      <c r="AP90" s="14">
        <v>3.0514829638222499E-2</v>
      </c>
      <c r="AQ90" s="14">
        <v>4.2870781650012298E-2</v>
      </c>
      <c r="AR90" s="14"/>
      <c r="AS90" s="14">
        <v>2.7854106428556E-2</v>
      </c>
      <c r="AT90" s="14">
        <v>2.1895239587573102E-2</v>
      </c>
      <c r="AU90" s="14">
        <v>1.8046964111389702E-2</v>
      </c>
      <c r="AV90" s="14">
        <v>1.26972509218676E-2</v>
      </c>
      <c r="AW90" s="14">
        <v>0</v>
      </c>
      <c r="AX90" s="14"/>
      <c r="AY90" s="14">
        <v>0.15474811377154099</v>
      </c>
      <c r="AZ90" s="14">
        <v>0</v>
      </c>
      <c r="BA90" s="14">
        <v>0</v>
      </c>
      <c r="BB90" s="14">
        <v>0</v>
      </c>
      <c r="BC90" s="14">
        <v>0</v>
      </c>
      <c r="BD90" s="14">
        <v>0</v>
      </c>
      <c r="BE90" s="14">
        <v>0</v>
      </c>
      <c r="BF90" s="14">
        <v>0</v>
      </c>
      <c r="BG90" s="14">
        <v>0</v>
      </c>
      <c r="BH90" s="14">
        <v>0</v>
      </c>
      <c r="BI90" s="14">
        <v>0</v>
      </c>
      <c r="BJ90" s="14">
        <v>0</v>
      </c>
      <c r="BK90" s="14">
        <v>0</v>
      </c>
      <c r="BL90" s="14">
        <v>0</v>
      </c>
      <c r="BM90" s="14">
        <v>0</v>
      </c>
      <c r="BN90" s="14">
        <v>0</v>
      </c>
      <c r="BO90" s="14"/>
      <c r="BP90" s="14">
        <v>9.6946227212882392E-3</v>
      </c>
      <c r="BQ90" s="14">
        <v>9.6972109908763805E-3</v>
      </c>
      <c r="BR90" s="14">
        <v>2.42798853127522E-2</v>
      </c>
      <c r="BS90" s="14">
        <v>1.91360308281933E-2</v>
      </c>
      <c r="BT90" s="14">
        <v>5.0932964370572403E-2</v>
      </c>
      <c r="BU90" s="14"/>
      <c r="BV90" s="14">
        <v>2.4737977887257099E-2</v>
      </c>
      <c r="BW90" s="14">
        <v>1.5334945415471601E-2</v>
      </c>
      <c r="BX90" s="14">
        <v>2.69451060528401E-2</v>
      </c>
      <c r="BY90" s="14">
        <v>1.8482811194989401E-2</v>
      </c>
      <c r="BZ90" s="14">
        <v>6.2701015567980703E-2</v>
      </c>
      <c r="CA90" s="14"/>
      <c r="CB90" s="14">
        <v>2.40470585471779E-2</v>
      </c>
      <c r="CC90" s="14">
        <v>3.2075956432262701E-2</v>
      </c>
      <c r="CD90" s="14">
        <v>1.8767403736459E-2</v>
      </c>
      <c r="CE90" s="14">
        <v>1.7847342046226001E-2</v>
      </c>
      <c r="CF90" s="14">
        <v>2.2176369910931599E-2</v>
      </c>
      <c r="CG90" s="14"/>
      <c r="CH90" s="14">
        <v>1.5709644760063202E-2</v>
      </c>
      <c r="CI90" s="14">
        <v>2.5599094442751099E-2</v>
      </c>
      <c r="CJ90" s="14"/>
      <c r="CK90" s="14">
        <v>1.7052053900122301E-2</v>
      </c>
      <c r="CL90" s="14">
        <v>2.44202525589036E-2</v>
      </c>
      <c r="CM90" s="14"/>
      <c r="CN90" s="14">
        <v>1.09917362298164E-2</v>
      </c>
      <c r="CO90" s="14">
        <v>2.6779211543528698E-2</v>
      </c>
      <c r="CP90" s="14"/>
      <c r="CQ90" s="14">
        <v>1.9647107841658799E-2</v>
      </c>
      <c r="CR90" s="14">
        <v>2.86961256122386E-2</v>
      </c>
      <c r="CS90" s="14">
        <v>2.4888919850300398E-2</v>
      </c>
    </row>
    <row r="91" spans="2:97" x14ac:dyDescent="0.35">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row>
    <row r="92" spans="2:97" x14ac:dyDescent="0.35">
      <c r="B92" s="6" t="s">
        <v>135</v>
      </c>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row>
    <row r="93" spans="2:97" x14ac:dyDescent="0.35">
      <c r="B93" s="21" t="s">
        <v>122</v>
      </c>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row>
    <row r="94" spans="2:97" x14ac:dyDescent="0.35">
      <c r="B94" t="s">
        <v>113</v>
      </c>
      <c r="C94" s="14">
        <v>6.0949082923233699E-2</v>
      </c>
      <c r="D94" s="14">
        <v>6.8734934601589998E-2</v>
      </c>
      <c r="E94" s="14">
        <v>5.3600650505615202E-2</v>
      </c>
      <c r="F94" s="14"/>
      <c r="G94" s="14">
        <v>7.8967242365523105E-2</v>
      </c>
      <c r="H94" s="14">
        <v>0.118594610449165</v>
      </c>
      <c r="I94" s="14">
        <v>8.6730164443545102E-2</v>
      </c>
      <c r="J94" s="14">
        <v>3.5753291129959897E-2</v>
      </c>
      <c r="K94" s="14">
        <v>2.6399462536673801E-2</v>
      </c>
      <c r="L94" s="14">
        <v>2.4632006643226501E-2</v>
      </c>
      <c r="M94" s="14"/>
      <c r="N94" s="14">
        <v>0.10174122107623</v>
      </c>
      <c r="O94" s="14">
        <v>4.8789672907638401E-2</v>
      </c>
      <c r="P94" s="14">
        <v>4.5696661296314001E-2</v>
      </c>
      <c r="Q94" s="14">
        <v>4.36391122899338E-2</v>
      </c>
      <c r="R94" s="14"/>
      <c r="S94" s="14">
        <v>0.102887390078751</v>
      </c>
      <c r="T94" s="14">
        <v>4.39222300131775E-2</v>
      </c>
      <c r="U94" s="14">
        <v>3.5527448341624003E-2</v>
      </c>
      <c r="V94" s="14">
        <v>7.5720592181150695E-2</v>
      </c>
      <c r="W94" s="14">
        <v>6.4128199927369706E-2</v>
      </c>
      <c r="X94" s="14">
        <v>7.5681351142147898E-2</v>
      </c>
      <c r="Y94" s="14">
        <v>2.2314762470311202E-2</v>
      </c>
      <c r="Z94" s="14">
        <v>4.9181397095349001E-2</v>
      </c>
      <c r="AA94" s="14">
        <v>6.6974977648271997E-2</v>
      </c>
      <c r="AB94" s="14">
        <v>5.2744911117318903E-2</v>
      </c>
      <c r="AC94" s="14">
        <v>3.0822566426071001E-2</v>
      </c>
      <c r="AD94" s="14">
        <v>8.19191142638378E-2</v>
      </c>
      <c r="AE94" s="14"/>
      <c r="AF94" s="14">
        <v>7.1060715623810305E-2</v>
      </c>
      <c r="AG94" s="14">
        <v>7.9536584035559105E-2</v>
      </c>
      <c r="AH94" s="14">
        <v>5.4337885447726102E-2</v>
      </c>
      <c r="AI94" s="14">
        <v>4.4875319564022201E-2</v>
      </c>
      <c r="AJ94" s="14">
        <v>4.1278339526925702E-2</v>
      </c>
      <c r="AK94" s="14"/>
      <c r="AL94" s="14">
        <v>0.117084058266316</v>
      </c>
      <c r="AM94" s="14">
        <v>8.0103885013849893E-2</v>
      </c>
      <c r="AN94" s="14">
        <v>3.7899763584124099E-2</v>
      </c>
      <c r="AO94" s="14">
        <v>4.8441297845015503E-2</v>
      </c>
      <c r="AP94" s="14">
        <v>4.7020500760598903E-2</v>
      </c>
      <c r="AQ94" s="14">
        <v>3.5498213185597802E-2</v>
      </c>
      <c r="AR94" s="14"/>
      <c r="AS94" s="14">
        <v>3.1038007361628799E-2</v>
      </c>
      <c r="AT94" s="14">
        <v>4.3790221183936398E-2</v>
      </c>
      <c r="AU94" s="14">
        <v>7.6581881773464505E-2</v>
      </c>
      <c r="AV94" s="14">
        <v>0.117441668931585</v>
      </c>
      <c r="AW94" s="14">
        <v>0.29158112560662702</v>
      </c>
      <c r="AX94" s="14"/>
      <c r="AY94" s="14">
        <v>6.4030969899129694E-2</v>
      </c>
      <c r="AZ94" s="14">
        <v>0</v>
      </c>
      <c r="BA94" s="14">
        <v>0</v>
      </c>
      <c r="BB94" s="14">
        <v>0</v>
      </c>
      <c r="BC94" s="14">
        <v>0</v>
      </c>
      <c r="BD94" s="14">
        <v>0</v>
      </c>
      <c r="BE94" s="14">
        <v>0</v>
      </c>
      <c r="BF94" s="14">
        <v>0</v>
      </c>
      <c r="BG94" s="14">
        <v>0</v>
      </c>
      <c r="BH94" s="14">
        <v>0</v>
      </c>
      <c r="BI94" s="14">
        <v>0</v>
      </c>
      <c r="BJ94" s="14">
        <v>0</v>
      </c>
      <c r="BK94" s="14">
        <v>0</v>
      </c>
      <c r="BL94" s="14">
        <v>0</v>
      </c>
      <c r="BM94" s="14">
        <v>0</v>
      </c>
      <c r="BN94" s="14">
        <v>0</v>
      </c>
      <c r="BO94" s="14"/>
      <c r="BP94" s="14">
        <v>0.103039551401123</v>
      </c>
      <c r="BQ94" s="14">
        <v>7.1587822584818397E-2</v>
      </c>
      <c r="BR94" s="14">
        <v>5.2080233759215798E-2</v>
      </c>
      <c r="BS94" s="14">
        <v>3.62501180623774E-2</v>
      </c>
      <c r="BT94" s="14">
        <v>1.7337127587197802E-2</v>
      </c>
      <c r="BU94" s="14"/>
      <c r="BV94" s="14">
        <v>0.194435653552363</v>
      </c>
      <c r="BW94" s="14">
        <v>7.9231336746764802E-2</v>
      </c>
      <c r="BX94" s="14">
        <v>3.9783663133973801E-2</v>
      </c>
      <c r="BY94" s="14">
        <v>2.4979639150243201E-2</v>
      </c>
      <c r="BZ94" s="14">
        <v>1.3305064384876299E-2</v>
      </c>
      <c r="CA94" s="14"/>
      <c r="CB94" s="14">
        <v>0.173174569873601</v>
      </c>
      <c r="CC94" s="14">
        <v>5.0430577046372098E-2</v>
      </c>
      <c r="CD94" s="14">
        <v>5.05410635010951E-2</v>
      </c>
      <c r="CE94" s="14">
        <v>2.31426000442299E-2</v>
      </c>
      <c r="CF94" s="14">
        <v>2.69397019228148E-2</v>
      </c>
      <c r="CG94" s="14"/>
      <c r="CH94" s="14">
        <v>7.7471465305656503E-2</v>
      </c>
      <c r="CI94" s="14">
        <v>5.4058089625198202E-2</v>
      </c>
      <c r="CJ94" s="14"/>
      <c r="CK94" s="14">
        <v>8.9850469990515505E-2</v>
      </c>
      <c r="CL94" s="14">
        <v>5.2068995664117101E-2</v>
      </c>
      <c r="CM94" s="14"/>
      <c r="CN94" s="14">
        <v>0.124528448390382</v>
      </c>
      <c r="CO94" s="14">
        <v>3.8713054329312997E-2</v>
      </c>
      <c r="CP94" s="14"/>
      <c r="CQ94" s="14">
        <v>3.3347302493690799E-2</v>
      </c>
      <c r="CR94" s="14">
        <v>0.124956483861977</v>
      </c>
      <c r="CS94" s="14">
        <v>2.46111363450226E-2</v>
      </c>
    </row>
    <row r="95" spans="2:97" x14ac:dyDescent="0.35">
      <c r="B95" t="s">
        <v>114</v>
      </c>
      <c r="C95" s="14">
        <v>0.18219895413432199</v>
      </c>
      <c r="D95" s="14">
        <v>0.18622423723005599</v>
      </c>
      <c r="E95" s="14">
        <v>0.178348267224063</v>
      </c>
      <c r="F95" s="14"/>
      <c r="G95" s="14">
        <v>0.28134708307817002</v>
      </c>
      <c r="H95" s="14">
        <v>0.27314617385505002</v>
      </c>
      <c r="I95" s="14">
        <v>0.20433592203981199</v>
      </c>
      <c r="J95" s="14">
        <v>0.139381244538619</v>
      </c>
      <c r="K95" s="14">
        <v>9.2539506916300293E-2</v>
      </c>
      <c r="L95" s="14">
        <v>0.119158828902467</v>
      </c>
      <c r="M95" s="14"/>
      <c r="N95" s="14">
        <v>0.244915924091691</v>
      </c>
      <c r="O95" s="14">
        <v>0.18203166284113501</v>
      </c>
      <c r="P95" s="14">
        <v>0.182209746095081</v>
      </c>
      <c r="Q95" s="14">
        <v>0.11281540811337</v>
      </c>
      <c r="R95" s="14"/>
      <c r="S95" s="14">
        <v>0.21495625543726099</v>
      </c>
      <c r="T95" s="14">
        <v>0.18397406765428301</v>
      </c>
      <c r="U95" s="14">
        <v>0.17692810042139001</v>
      </c>
      <c r="V95" s="14">
        <v>0.13933934072066301</v>
      </c>
      <c r="W95" s="14">
        <v>0.18446745108516499</v>
      </c>
      <c r="X95" s="14">
        <v>0.20643985015069799</v>
      </c>
      <c r="Y95" s="14">
        <v>0.17692196044629299</v>
      </c>
      <c r="Z95" s="14">
        <v>0.17579960099125999</v>
      </c>
      <c r="AA95" s="14">
        <v>0.16894344661858399</v>
      </c>
      <c r="AB95" s="14">
        <v>0.14639046220970101</v>
      </c>
      <c r="AC95" s="14">
        <v>0.20898272661102199</v>
      </c>
      <c r="AD95" s="14">
        <v>0.219915422644541</v>
      </c>
      <c r="AE95" s="14"/>
      <c r="AF95" s="14">
        <v>0.190698050808839</v>
      </c>
      <c r="AG95" s="14">
        <v>0.19719458804426199</v>
      </c>
      <c r="AH95" s="14">
        <v>0.215859248088421</v>
      </c>
      <c r="AI95" s="14">
        <v>0.14664384208520601</v>
      </c>
      <c r="AJ95" s="14">
        <v>0.221139003682604</v>
      </c>
      <c r="AK95" s="14"/>
      <c r="AL95" s="14">
        <v>0.20918979424828199</v>
      </c>
      <c r="AM95" s="14">
        <v>0.215303946314646</v>
      </c>
      <c r="AN95" s="14">
        <v>0.19705824980380199</v>
      </c>
      <c r="AO95" s="14">
        <v>0.154068080623772</v>
      </c>
      <c r="AP95" s="14">
        <v>0.25180358577198803</v>
      </c>
      <c r="AQ95" s="14">
        <v>0.13170105480201599</v>
      </c>
      <c r="AR95" s="14"/>
      <c r="AS95" s="14">
        <v>0.112832427401705</v>
      </c>
      <c r="AT95" s="14">
        <v>0.182165631841294</v>
      </c>
      <c r="AU95" s="14">
        <v>0.22501770808480601</v>
      </c>
      <c r="AV95" s="14">
        <v>0.27949214978264703</v>
      </c>
      <c r="AW95" s="14">
        <v>0.225552121739897</v>
      </c>
      <c r="AX95" s="14"/>
      <c r="AY95" s="14">
        <v>0.122320305385462</v>
      </c>
      <c r="AZ95" s="14">
        <v>0</v>
      </c>
      <c r="BA95" s="14">
        <v>0</v>
      </c>
      <c r="BB95" s="14">
        <v>0</v>
      </c>
      <c r="BC95" s="14">
        <v>0</v>
      </c>
      <c r="BD95" s="14">
        <v>0</v>
      </c>
      <c r="BE95" s="14">
        <v>0</v>
      </c>
      <c r="BF95" s="14">
        <v>0</v>
      </c>
      <c r="BG95" s="14">
        <v>0</v>
      </c>
      <c r="BH95" s="14">
        <v>0</v>
      </c>
      <c r="BI95" s="14">
        <v>0</v>
      </c>
      <c r="BJ95" s="14">
        <v>0</v>
      </c>
      <c r="BK95" s="14">
        <v>0</v>
      </c>
      <c r="BL95" s="14">
        <v>0</v>
      </c>
      <c r="BM95" s="14">
        <v>0</v>
      </c>
      <c r="BN95" s="14">
        <v>0</v>
      </c>
      <c r="BO95" s="14"/>
      <c r="BP95" s="14">
        <v>0.15621816115190201</v>
      </c>
      <c r="BQ95" s="14">
        <v>0.23611692773485901</v>
      </c>
      <c r="BR95" s="14">
        <v>0.18441128826827</v>
      </c>
      <c r="BS95" s="14">
        <v>0.20922340037079801</v>
      </c>
      <c r="BT95" s="14">
        <v>0.11020011741664899</v>
      </c>
      <c r="BU95" s="14"/>
      <c r="BV95" s="14">
        <v>0.248698748249541</v>
      </c>
      <c r="BW95" s="14">
        <v>0.22254570709777399</v>
      </c>
      <c r="BX95" s="14">
        <v>0.159189006663712</v>
      </c>
      <c r="BY95" s="14">
        <v>0.13889406843955501</v>
      </c>
      <c r="BZ95" s="14">
        <v>8.3087641130966602E-2</v>
      </c>
      <c r="CA95" s="14"/>
      <c r="CB95" s="14">
        <v>0.30826101776613801</v>
      </c>
      <c r="CC95" s="14">
        <v>0.17575642660998</v>
      </c>
      <c r="CD95" s="14">
        <v>0.14856340687946601</v>
      </c>
      <c r="CE95" s="14">
        <v>0.17042714430828301</v>
      </c>
      <c r="CF95" s="14">
        <v>0.131281636615981</v>
      </c>
      <c r="CG95" s="14"/>
      <c r="CH95" s="14">
        <v>0.18390660021834401</v>
      </c>
      <c r="CI95" s="14">
        <v>0.181486745843287</v>
      </c>
      <c r="CJ95" s="14"/>
      <c r="CK95" s="14">
        <v>0.25541225954202801</v>
      </c>
      <c r="CL95" s="14">
        <v>0.159703821321656</v>
      </c>
      <c r="CM95" s="14"/>
      <c r="CN95" s="14">
        <v>0.218673067407683</v>
      </c>
      <c r="CO95" s="14">
        <v>0.16944262321272099</v>
      </c>
      <c r="CP95" s="14"/>
      <c r="CQ95" s="14">
        <v>0.149665386548722</v>
      </c>
      <c r="CR95" s="14">
        <v>0.263644315726553</v>
      </c>
      <c r="CS95" s="14">
        <v>0.103738717824156</v>
      </c>
    </row>
    <row r="96" spans="2:97" x14ac:dyDescent="0.35">
      <c r="B96" t="s">
        <v>115</v>
      </c>
      <c r="C96" s="14">
        <v>0.25525755649697301</v>
      </c>
      <c r="D96" s="14">
        <v>0.26558678456663098</v>
      </c>
      <c r="E96" s="14">
        <v>0.24485844225838099</v>
      </c>
      <c r="F96" s="14"/>
      <c r="G96" s="14">
        <v>0.231218441172473</v>
      </c>
      <c r="H96" s="14">
        <v>0.20185956837736599</v>
      </c>
      <c r="I96" s="14">
        <v>0.24295034143097599</v>
      </c>
      <c r="J96" s="14">
        <v>0.26933584042319503</v>
      </c>
      <c r="K96" s="14">
        <v>0.28323261330840699</v>
      </c>
      <c r="L96" s="14">
        <v>0.29457428150763998</v>
      </c>
      <c r="M96" s="14"/>
      <c r="N96" s="14">
        <v>0.23250728021383599</v>
      </c>
      <c r="O96" s="14">
        <v>0.24656082287978001</v>
      </c>
      <c r="P96" s="14">
        <v>0.28140635290925198</v>
      </c>
      <c r="Q96" s="14">
        <v>0.26743271590214002</v>
      </c>
      <c r="R96" s="14"/>
      <c r="S96" s="14">
        <v>0.31321688842218198</v>
      </c>
      <c r="T96" s="14">
        <v>0.209811534362075</v>
      </c>
      <c r="U96" s="14">
        <v>0.28064792975505398</v>
      </c>
      <c r="V96" s="14">
        <v>0.28488544762486701</v>
      </c>
      <c r="W96" s="14">
        <v>0.22161815118873701</v>
      </c>
      <c r="X96" s="14">
        <v>0.27933660585575099</v>
      </c>
      <c r="Y96" s="14">
        <v>0.23158041942389701</v>
      </c>
      <c r="Z96" s="14">
        <v>0.29679717417212598</v>
      </c>
      <c r="AA96" s="14">
        <v>0.23474238974104</v>
      </c>
      <c r="AB96" s="14">
        <v>0.218848846018562</v>
      </c>
      <c r="AC96" s="14">
        <v>0.25514110030062598</v>
      </c>
      <c r="AD96" s="14">
        <v>0.22358551679331601</v>
      </c>
      <c r="AE96" s="14"/>
      <c r="AF96" s="14">
        <v>0.276886874182381</v>
      </c>
      <c r="AG96" s="14">
        <v>0.241373951706782</v>
      </c>
      <c r="AH96" s="14">
        <v>0.30514361964417502</v>
      </c>
      <c r="AI96" s="14">
        <v>0.28725717102967302</v>
      </c>
      <c r="AJ96" s="14">
        <v>0.20414921658912</v>
      </c>
      <c r="AK96" s="14"/>
      <c r="AL96" s="14">
        <v>0.25351859938108401</v>
      </c>
      <c r="AM96" s="14">
        <v>0.28223132486017199</v>
      </c>
      <c r="AN96" s="14">
        <v>0.30000300149764503</v>
      </c>
      <c r="AO96" s="14">
        <v>0.26078318658162303</v>
      </c>
      <c r="AP96" s="14">
        <v>0.17991835791646599</v>
      </c>
      <c r="AQ96" s="14">
        <v>0.27290455787245599</v>
      </c>
      <c r="AR96" s="14"/>
      <c r="AS96" s="14">
        <v>0.27181953421597399</v>
      </c>
      <c r="AT96" s="14">
        <v>0.25596267867033501</v>
      </c>
      <c r="AU96" s="14">
        <v>0.23436495745125399</v>
      </c>
      <c r="AV96" s="14">
        <v>0.22384712018399</v>
      </c>
      <c r="AW96" s="14">
        <v>0.22121317772574001</v>
      </c>
      <c r="AX96" s="14"/>
      <c r="AY96" s="14">
        <v>0.19278511326850001</v>
      </c>
      <c r="AZ96" s="14">
        <v>0</v>
      </c>
      <c r="BA96" s="14">
        <v>0</v>
      </c>
      <c r="BB96" s="14">
        <v>0</v>
      </c>
      <c r="BC96" s="14">
        <v>0</v>
      </c>
      <c r="BD96" s="14">
        <v>0</v>
      </c>
      <c r="BE96" s="14">
        <v>0</v>
      </c>
      <c r="BF96" s="14">
        <v>0</v>
      </c>
      <c r="BG96" s="14">
        <v>0</v>
      </c>
      <c r="BH96" s="14">
        <v>0</v>
      </c>
      <c r="BI96" s="14">
        <v>0</v>
      </c>
      <c r="BJ96" s="14">
        <v>0</v>
      </c>
      <c r="BK96" s="14">
        <v>0</v>
      </c>
      <c r="BL96" s="14">
        <v>0</v>
      </c>
      <c r="BM96" s="14">
        <v>0</v>
      </c>
      <c r="BN96" s="14">
        <v>0</v>
      </c>
      <c r="BO96" s="14"/>
      <c r="BP96" s="14">
        <v>0.25309305878159</v>
      </c>
      <c r="BQ96" s="14">
        <v>0.24973830011376599</v>
      </c>
      <c r="BR96" s="14">
        <v>0.329846022705235</v>
      </c>
      <c r="BS96" s="14">
        <v>0.25392722315917499</v>
      </c>
      <c r="BT96" s="14">
        <v>0.19806472712658599</v>
      </c>
      <c r="BU96" s="14"/>
      <c r="BV96" s="14">
        <v>0.248028499803437</v>
      </c>
      <c r="BW96" s="14">
        <v>0.25836248363794401</v>
      </c>
      <c r="BX96" s="14">
        <v>0.26502500030114101</v>
      </c>
      <c r="BY96" s="14">
        <v>0.24304177401838101</v>
      </c>
      <c r="BZ96" s="14">
        <v>0.203249911987849</v>
      </c>
      <c r="CA96" s="14"/>
      <c r="CB96" s="14">
        <v>0.209671583427923</v>
      </c>
      <c r="CC96" s="14">
        <v>0.31497033331637198</v>
      </c>
      <c r="CD96" s="14">
        <v>0.27043968165964599</v>
      </c>
      <c r="CE96" s="14">
        <v>0.26052699400789597</v>
      </c>
      <c r="CF96" s="14">
        <v>0.225227521963656</v>
      </c>
      <c r="CG96" s="14"/>
      <c r="CH96" s="14">
        <v>0.259470825262829</v>
      </c>
      <c r="CI96" s="14">
        <v>0.25350032765694602</v>
      </c>
      <c r="CJ96" s="14"/>
      <c r="CK96" s="14">
        <v>0.19010642699435401</v>
      </c>
      <c r="CL96" s="14">
        <v>0.275275547801903</v>
      </c>
      <c r="CM96" s="14"/>
      <c r="CN96" s="14">
        <v>0.23947046452486001</v>
      </c>
      <c r="CO96" s="14">
        <v>0.26077887974276898</v>
      </c>
      <c r="CP96" s="14"/>
      <c r="CQ96" s="14">
        <v>0.250695432310925</v>
      </c>
      <c r="CR96" s="14">
        <v>0.23622017990042701</v>
      </c>
      <c r="CS96" s="14">
        <v>0.42508396714086599</v>
      </c>
    </row>
    <row r="97" spans="2:97" x14ac:dyDescent="0.35">
      <c r="B97" t="s">
        <v>116</v>
      </c>
      <c r="C97" s="14">
        <v>0.24194384798742299</v>
      </c>
      <c r="D97" s="14">
        <v>0.235250084527513</v>
      </c>
      <c r="E97" s="14">
        <v>0.24875895409458201</v>
      </c>
      <c r="F97" s="14"/>
      <c r="G97" s="14">
        <v>0.22760769714495199</v>
      </c>
      <c r="H97" s="14">
        <v>0.213346116017441</v>
      </c>
      <c r="I97" s="14">
        <v>0.23655552649681399</v>
      </c>
      <c r="J97" s="14">
        <v>0.25698912685949499</v>
      </c>
      <c r="K97" s="14">
        <v>0.26713531786568601</v>
      </c>
      <c r="L97" s="14">
        <v>0.25006048198501202</v>
      </c>
      <c r="M97" s="14"/>
      <c r="N97" s="14">
        <v>0.226460717954857</v>
      </c>
      <c r="O97" s="14">
        <v>0.25217331017904798</v>
      </c>
      <c r="P97" s="14">
        <v>0.24965556213325099</v>
      </c>
      <c r="Q97" s="14">
        <v>0.24415005590719799</v>
      </c>
      <c r="R97" s="14"/>
      <c r="S97" s="14">
        <v>0.17659608851919001</v>
      </c>
      <c r="T97" s="14">
        <v>0.24100653298314001</v>
      </c>
      <c r="U97" s="14">
        <v>0.21861802719367801</v>
      </c>
      <c r="V97" s="14">
        <v>0.265340455560647</v>
      </c>
      <c r="W97" s="14">
        <v>0.24393127429438299</v>
      </c>
      <c r="X97" s="14">
        <v>0.21925889132307699</v>
      </c>
      <c r="Y97" s="14">
        <v>0.289574504374218</v>
      </c>
      <c r="Z97" s="14">
        <v>0.24375950096349699</v>
      </c>
      <c r="AA97" s="14">
        <v>0.255538296414207</v>
      </c>
      <c r="AB97" s="14">
        <v>0.31125215793680999</v>
      </c>
      <c r="AC97" s="14">
        <v>0.23658723551592001</v>
      </c>
      <c r="AD97" s="14">
        <v>0.228668688297652</v>
      </c>
      <c r="AE97" s="14"/>
      <c r="AF97" s="14">
        <v>0.217959590189712</v>
      </c>
      <c r="AG97" s="14">
        <v>0.23723585007199299</v>
      </c>
      <c r="AH97" s="14">
        <v>0.23443843582440799</v>
      </c>
      <c r="AI97" s="14">
        <v>0.23621610658710401</v>
      </c>
      <c r="AJ97" s="14">
        <v>0.27870878925123999</v>
      </c>
      <c r="AK97" s="14"/>
      <c r="AL97" s="14">
        <v>0.201991592475598</v>
      </c>
      <c r="AM97" s="14">
        <v>0.19943165699491999</v>
      </c>
      <c r="AN97" s="14">
        <v>0.266699801554586</v>
      </c>
      <c r="AO97" s="14">
        <v>0.257773574464227</v>
      </c>
      <c r="AP97" s="14">
        <v>0.26014721927411899</v>
      </c>
      <c r="AQ97" s="14">
        <v>0.25866081854309603</v>
      </c>
      <c r="AR97" s="14"/>
      <c r="AS97" s="14">
        <v>0.25417468205346</v>
      </c>
      <c r="AT97" s="14">
        <v>0.27483381947576802</v>
      </c>
      <c r="AU97" s="14">
        <v>0.2293817774851</v>
      </c>
      <c r="AV97" s="14">
        <v>0.19610423378299399</v>
      </c>
      <c r="AW97" s="14">
        <v>0.19574856084638201</v>
      </c>
      <c r="AX97" s="14"/>
      <c r="AY97" s="14">
        <v>0.23095481985531499</v>
      </c>
      <c r="AZ97" s="14">
        <v>0</v>
      </c>
      <c r="BA97" s="14">
        <v>0</v>
      </c>
      <c r="BB97" s="14">
        <v>0</v>
      </c>
      <c r="BC97" s="14">
        <v>0</v>
      </c>
      <c r="BD97" s="14">
        <v>0</v>
      </c>
      <c r="BE97" s="14">
        <v>0</v>
      </c>
      <c r="BF97" s="14">
        <v>0</v>
      </c>
      <c r="BG97" s="14">
        <v>0</v>
      </c>
      <c r="BH97" s="14">
        <v>0</v>
      </c>
      <c r="BI97" s="14">
        <v>0</v>
      </c>
      <c r="BJ97" s="14">
        <v>0</v>
      </c>
      <c r="BK97" s="14">
        <v>0</v>
      </c>
      <c r="BL97" s="14">
        <v>0</v>
      </c>
      <c r="BM97" s="14">
        <v>0</v>
      </c>
      <c r="BN97" s="14">
        <v>0</v>
      </c>
      <c r="BO97" s="14"/>
      <c r="BP97" s="14">
        <v>0.21847424311416799</v>
      </c>
      <c r="BQ97" s="14">
        <v>0.26056841754573401</v>
      </c>
      <c r="BR97" s="14">
        <v>0.2215148200666</v>
      </c>
      <c r="BS97" s="14">
        <v>0.30071726665127801</v>
      </c>
      <c r="BT97" s="14">
        <v>0.21490589666773299</v>
      </c>
      <c r="BU97" s="14"/>
      <c r="BV97" s="14">
        <v>0.12537601829834899</v>
      </c>
      <c r="BW97" s="14">
        <v>0.23817084264524599</v>
      </c>
      <c r="BX97" s="14">
        <v>0.27038902256976799</v>
      </c>
      <c r="BY97" s="14">
        <v>0.25744938040410797</v>
      </c>
      <c r="BZ97" s="14">
        <v>0.15541997042782699</v>
      </c>
      <c r="CA97" s="14"/>
      <c r="CB97" s="14">
        <v>0.16997638841023299</v>
      </c>
      <c r="CC97" s="14">
        <v>0.22542943752758501</v>
      </c>
      <c r="CD97" s="14">
        <v>0.27523592905848498</v>
      </c>
      <c r="CE97" s="14">
        <v>0.29057941598856701</v>
      </c>
      <c r="CF97" s="14">
        <v>0.23644457081123499</v>
      </c>
      <c r="CG97" s="14"/>
      <c r="CH97" s="14">
        <v>0.22607555541535701</v>
      </c>
      <c r="CI97" s="14">
        <v>0.24856203991849099</v>
      </c>
      <c r="CJ97" s="14"/>
      <c r="CK97" s="14">
        <v>0.23700112409406299</v>
      </c>
      <c r="CL97" s="14">
        <v>0.243462523176561</v>
      </c>
      <c r="CM97" s="14"/>
      <c r="CN97" s="14">
        <v>0.21025481508361199</v>
      </c>
      <c r="CO97" s="14">
        <v>0.253026661359112</v>
      </c>
      <c r="CP97" s="14"/>
      <c r="CQ97" s="14">
        <v>0.26626208978878702</v>
      </c>
      <c r="CR97" s="14">
        <v>0.18919264154608501</v>
      </c>
      <c r="CS97" s="14">
        <v>0.252337880474862</v>
      </c>
    </row>
    <row r="98" spans="2:97" x14ac:dyDescent="0.35">
      <c r="B98" t="s">
        <v>117</v>
      </c>
      <c r="C98" s="14">
        <v>0.24513233496860001</v>
      </c>
      <c r="D98" s="14">
        <v>0.233879576514506</v>
      </c>
      <c r="E98" s="14">
        <v>0.25577143497502097</v>
      </c>
      <c r="F98" s="14"/>
      <c r="G98" s="14">
        <v>0.171145795242506</v>
      </c>
      <c r="H98" s="14">
        <v>0.177123721897855</v>
      </c>
      <c r="I98" s="14">
        <v>0.20636236208156999</v>
      </c>
      <c r="J98" s="14">
        <v>0.288586126461778</v>
      </c>
      <c r="K98" s="14">
        <v>0.317765821952251</v>
      </c>
      <c r="L98" s="14">
        <v>0.29720183195861299</v>
      </c>
      <c r="M98" s="14"/>
      <c r="N98" s="14">
        <v>0.18466401068612701</v>
      </c>
      <c r="O98" s="14">
        <v>0.26317743888038297</v>
      </c>
      <c r="P98" s="14">
        <v>0.224174118490722</v>
      </c>
      <c r="Q98" s="14">
        <v>0.30773423019336898</v>
      </c>
      <c r="R98" s="14"/>
      <c r="S98" s="14">
        <v>0.176353868590818</v>
      </c>
      <c r="T98" s="14">
        <v>0.307299914043763</v>
      </c>
      <c r="U98" s="14">
        <v>0.25649455716608599</v>
      </c>
      <c r="V98" s="14">
        <v>0.22260749055229001</v>
      </c>
      <c r="W98" s="14">
        <v>0.27694057238776298</v>
      </c>
      <c r="X98" s="14">
        <v>0.212184578758985</v>
      </c>
      <c r="Y98" s="14">
        <v>0.27216611323752099</v>
      </c>
      <c r="Z98" s="14">
        <v>0.227235560736952</v>
      </c>
      <c r="AA98" s="14">
        <v>0.25836691349961</v>
      </c>
      <c r="AB98" s="14">
        <v>0.25601695938518998</v>
      </c>
      <c r="AC98" s="14">
        <v>0.24180694701973299</v>
      </c>
      <c r="AD98" s="14">
        <v>0.23509096297207399</v>
      </c>
      <c r="AE98" s="14"/>
      <c r="AF98" s="14">
        <v>0.22965233254248901</v>
      </c>
      <c r="AG98" s="14">
        <v>0.237007523887793</v>
      </c>
      <c r="AH98" s="14">
        <v>0.190220810995269</v>
      </c>
      <c r="AI98" s="14">
        <v>0.27547697933444898</v>
      </c>
      <c r="AJ98" s="14">
        <v>0.23317383483647899</v>
      </c>
      <c r="AK98" s="14"/>
      <c r="AL98" s="14">
        <v>0.21459521695415701</v>
      </c>
      <c r="AM98" s="14">
        <v>0.20581242332258101</v>
      </c>
      <c r="AN98" s="14">
        <v>0.19833918355984201</v>
      </c>
      <c r="AO98" s="14">
        <v>0.26895585709036401</v>
      </c>
      <c r="AP98" s="14">
        <v>0.243665448204441</v>
      </c>
      <c r="AQ98" s="14">
        <v>0.266060332188715</v>
      </c>
      <c r="AR98" s="14"/>
      <c r="AS98" s="14">
        <v>0.30965394064728702</v>
      </c>
      <c r="AT98" s="14">
        <v>0.23215860720488499</v>
      </c>
      <c r="AU98" s="14">
        <v>0.22135168478881401</v>
      </c>
      <c r="AV98" s="14">
        <v>0.16958603548419199</v>
      </c>
      <c r="AW98" s="14">
        <v>6.5905014081353602E-2</v>
      </c>
      <c r="AX98" s="14"/>
      <c r="AY98" s="14">
        <v>0.35895779107579001</v>
      </c>
      <c r="AZ98" s="14">
        <v>0</v>
      </c>
      <c r="BA98" s="14">
        <v>0</v>
      </c>
      <c r="BB98" s="14">
        <v>0</v>
      </c>
      <c r="BC98" s="14">
        <v>0</v>
      </c>
      <c r="BD98" s="14">
        <v>0</v>
      </c>
      <c r="BE98" s="14">
        <v>0</v>
      </c>
      <c r="BF98" s="14">
        <v>0</v>
      </c>
      <c r="BG98" s="14">
        <v>0</v>
      </c>
      <c r="BH98" s="14">
        <v>0</v>
      </c>
      <c r="BI98" s="14">
        <v>0</v>
      </c>
      <c r="BJ98" s="14">
        <v>0</v>
      </c>
      <c r="BK98" s="14">
        <v>0</v>
      </c>
      <c r="BL98" s="14">
        <v>0</v>
      </c>
      <c r="BM98" s="14">
        <v>0</v>
      </c>
      <c r="BN98" s="14">
        <v>0</v>
      </c>
      <c r="BO98" s="14"/>
      <c r="BP98" s="14">
        <v>0.25721183300954797</v>
      </c>
      <c r="BQ98" s="14">
        <v>0.176807178893503</v>
      </c>
      <c r="BR98" s="14">
        <v>0.19669108594489901</v>
      </c>
      <c r="BS98" s="14">
        <v>0.191442738568433</v>
      </c>
      <c r="BT98" s="14">
        <v>0.435906044245434</v>
      </c>
      <c r="BU98" s="14"/>
      <c r="BV98" s="14">
        <v>0.16001537829811999</v>
      </c>
      <c r="BW98" s="14">
        <v>0.19019937470461401</v>
      </c>
      <c r="BX98" s="14">
        <v>0.25018762082635798</v>
      </c>
      <c r="BY98" s="14">
        <v>0.33098871749622599</v>
      </c>
      <c r="BZ98" s="14">
        <v>0.48993665498081301</v>
      </c>
      <c r="CA98" s="14"/>
      <c r="CB98" s="14">
        <v>0.13535006941591399</v>
      </c>
      <c r="CC98" s="14">
        <v>0.207238293231995</v>
      </c>
      <c r="CD98" s="14">
        <v>0.22966529709670899</v>
      </c>
      <c r="CE98" s="14">
        <v>0.24565650423209601</v>
      </c>
      <c r="CF98" s="14">
        <v>0.37219536547169402</v>
      </c>
      <c r="CG98" s="14"/>
      <c r="CH98" s="14">
        <v>0.24291213422185601</v>
      </c>
      <c r="CI98" s="14">
        <v>0.2460583145345</v>
      </c>
      <c r="CJ98" s="14"/>
      <c r="CK98" s="14">
        <v>0.21323036879523999</v>
      </c>
      <c r="CL98" s="14">
        <v>0.25493436428633898</v>
      </c>
      <c r="CM98" s="14"/>
      <c r="CN98" s="14">
        <v>0.20077392582015599</v>
      </c>
      <c r="CO98" s="14">
        <v>0.26064609241110398</v>
      </c>
      <c r="CP98" s="14"/>
      <c r="CQ98" s="14">
        <v>0.28584250232485497</v>
      </c>
      <c r="CR98" s="14">
        <v>0.17361106731616799</v>
      </c>
      <c r="CS98" s="14">
        <v>0.16286727668808901</v>
      </c>
    </row>
    <row r="99" spans="2:97" x14ac:dyDescent="0.35">
      <c r="B99" t="s">
        <v>118</v>
      </c>
      <c r="C99" s="14">
        <v>1.45182234894483E-2</v>
      </c>
      <c r="D99" s="14">
        <v>1.03243825597032E-2</v>
      </c>
      <c r="E99" s="14">
        <v>1.8662250942338299E-2</v>
      </c>
      <c r="F99" s="14"/>
      <c r="G99" s="14">
        <v>9.7137409963750105E-3</v>
      </c>
      <c r="H99" s="14">
        <v>1.5929809403123399E-2</v>
      </c>
      <c r="I99" s="14">
        <v>2.3065683507282001E-2</v>
      </c>
      <c r="J99" s="14">
        <v>9.9543705869525202E-3</v>
      </c>
      <c r="K99" s="14">
        <v>1.2927277420681799E-2</v>
      </c>
      <c r="L99" s="14">
        <v>1.4372569003040001E-2</v>
      </c>
      <c r="M99" s="14"/>
      <c r="N99" s="14">
        <v>9.7108459772593594E-3</v>
      </c>
      <c r="O99" s="14">
        <v>7.2670923120160503E-3</v>
      </c>
      <c r="P99" s="14">
        <v>1.6857559075379901E-2</v>
      </c>
      <c r="Q99" s="14">
        <v>2.4228477593989599E-2</v>
      </c>
      <c r="R99" s="14"/>
      <c r="S99" s="14">
        <v>1.5989508951797699E-2</v>
      </c>
      <c r="T99" s="14">
        <v>1.39857209435612E-2</v>
      </c>
      <c r="U99" s="14">
        <v>3.1783937122167899E-2</v>
      </c>
      <c r="V99" s="14">
        <v>1.21066733603825E-2</v>
      </c>
      <c r="W99" s="14">
        <v>8.9143511165825501E-3</v>
      </c>
      <c r="X99" s="14">
        <v>7.0987227693416997E-3</v>
      </c>
      <c r="Y99" s="14">
        <v>7.4422400477588604E-3</v>
      </c>
      <c r="Z99" s="14">
        <v>7.2267660408162496E-3</v>
      </c>
      <c r="AA99" s="14">
        <v>1.54339760782863E-2</v>
      </c>
      <c r="AB99" s="14">
        <v>1.47466633324186E-2</v>
      </c>
      <c r="AC99" s="14">
        <v>2.6659424126628799E-2</v>
      </c>
      <c r="AD99" s="14">
        <v>1.08202950285792E-2</v>
      </c>
      <c r="AE99" s="14"/>
      <c r="AF99" s="14">
        <v>1.37424366527684E-2</v>
      </c>
      <c r="AG99" s="14">
        <v>7.6515022536114002E-3</v>
      </c>
      <c r="AH99" s="14">
        <v>0</v>
      </c>
      <c r="AI99" s="14">
        <v>9.5305813995455405E-3</v>
      </c>
      <c r="AJ99" s="14">
        <v>2.1550816113631199E-2</v>
      </c>
      <c r="AK99" s="14"/>
      <c r="AL99" s="14">
        <v>3.6207386745639399E-3</v>
      </c>
      <c r="AM99" s="14">
        <v>1.7116763493831701E-2</v>
      </c>
      <c r="AN99" s="14">
        <v>0</v>
      </c>
      <c r="AO99" s="14">
        <v>9.9780033949982503E-3</v>
      </c>
      <c r="AP99" s="14">
        <v>1.74448880723874E-2</v>
      </c>
      <c r="AQ99" s="14">
        <v>3.5175023408117997E-2</v>
      </c>
      <c r="AR99" s="14"/>
      <c r="AS99" s="14">
        <v>2.04814083199449E-2</v>
      </c>
      <c r="AT99" s="14">
        <v>1.1089041623782299E-2</v>
      </c>
      <c r="AU99" s="14">
        <v>1.33019904165609E-2</v>
      </c>
      <c r="AV99" s="14">
        <v>1.35287918345921E-2</v>
      </c>
      <c r="AW99" s="14">
        <v>0</v>
      </c>
      <c r="AX99" s="14"/>
      <c r="AY99" s="14">
        <v>3.0951000515803E-2</v>
      </c>
      <c r="AZ99" s="14">
        <v>0</v>
      </c>
      <c r="BA99" s="14">
        <v>0</v>
      </c>
      <c r="BB99" s="14">
        <v>0</v>
      </c>
      <c r="BC99" s="14">
        <v>0</v>
      </c>
      <c r="BD99" s="14">
        <v>0</v>
      </c>
      <c r="BE99" s="14">
        <v>0</v>
      </c>
      <c r="BF99" s="14">
        <v>0</v>
      </c>
      <c r="BG99" s="14">
        <v>0</v>
      </c>
      <c r="BH99" s="14">
        <v>0</v>
      </c>
      <c r="BI99" s="14">
        <v>0</v>
      </c>
      <c r="BJ99" s="14">
        <v>0</v>
      </c>
      <c r="BK99" s="14">
        <v>0</v>
      </c>
      <c r="BL99" s="14">
        <v>0</v>
      </c>
      <c r="BM99" s="14">
        <v>0</v>
      </c>
      <c r="BN99" s="14">
        <v>0</v>
      </c>
      <c r="BO99" s="14"/>
      <c r="BP99" s="14">
        <v>1.1963152541668199E-2</v>
      </c>
      <c r="BQ99" s="14">
        <v>5.1813531273191202E-3</v>
      </c>
      <c r="BR99" s="14">
        <v>1.54565492557801E-2</v>
      </c>
      <c r="BS99" s="14">
        <v>8.4392531879385509E-3</v>
      </c>
      <c r="BT99" s="14">
        <v>2.35860869564E-2</v>
      </c>
      <c r="BU99" s="14"/>
      <c r="BV99" s="14">
        <v>2.34457017981907E-2</v>
      </c>
      <c r="BW99" s="14">
        <v>1.1490255167658199E-2</v>
      </c>
      <c r="BX99" s="14">
        <v>1.54256865050465E-2</v>
      </c>
      <c r="BY99" s="14">
        <v>4.6464204914870803E-3</v>
      </c>
      <c r="BZ99" s="14">
        <v>5.50007570876671E-2</v>
      </c>
      <c r="CA99" s="14"/>
      <c r="CB99" s="14">
        <v>3.56637110619117E-3</v>
      </c>
      <c r="CC99" s="14">
        <v>2.6174932267696099E-2</v>
      </c>
      <c r="CD99" s="14">
        <v>2.5554621804599002E-2</v>
      </c>
      <c r="CE99" s="14">
        <v>9.6673414189295901E-3</v>
      </c>
      <c r="CF99" s="14">
        <v>7.9112032146188699E-3</v>
      </c>
      <c r="CG99" s="14"/>
      <c r="CH99" s="14">
        <v>1.0163419575957599E-2</v>
      </c>
      <c r="CI99" s="14">
        <v>1.6334482421577E-2</v>
      </c>
      <c r="CJ99" s="14"/>
      <c r="CK99" s="14">
        <v>1.4399350583798799E-2</v>
      </c>
      <c r="CL99" s="14">
        <v>1.45547477494242E-2</v>
      </c>
      <c r="CM99" s="14"/>
      <c r="CN99" s="14">
        <v>6.2992787733073203E-3</v>
      </c>
      <c r="CO99" s="14">
        <v>1.7392688944980299E-2</v>
      </c>
      <c r="CP99" s="14"/>
      <c r="CQ99" s="14">
        <v>1.4187286533020199E-2</v>
      </c>
      <c r="CR99" s="14">
        <v>1.23753116487896E-2</v>
      </c>
      <c r="CS99" s="14">
        <v>3.13610215270037E-2</v>
      </c>
    </row>
    <row r="100" spans="2:97" x14ac:dyDescent="0.35">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row>
    <row r="101" spans="2:97" x14ac:dyDescent="0.35">
      <c r="B101" s="6" t="s">
        <v>136</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row>
    <row r="102" spans="2:97" x14ac:dyDescent="0.35">
      <c r="B102" s="21" t="s">
        <v>122</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row>
    <row r="103" spans="2:97" x14ac:dyDescent="0.35">
      <c r="B103" t="s">
        <v>113</v>
      </c>
      <c r="C103" s="14">
        <v>7.8837284641516903E-2</v>
      </c>
      <c r="D103" s="14">
        <v>7.8069433942145799E-2</v>
      </c>
      <c r="E103" s="14">
        <v>7.9894953035075295E-2</v>
      </c>
      <c r="F103" s="14"/>
      <c r="G103" s="14">
        <v>0.13637802476744801</v>
      </c>
      <c r="H103" s="14">
        <v>0.142072019363888</v>
      </c>
      <c r="I103" s="14">
        <v>8.9815981896753494E-2</v>
      </c>
      <c r="J103" s="14">
        <v>6.8378337051834298E-2</v>
      </c>
      <c r="K103" s="14">
        <v>3.5075416424595503E-2</v>
      </c>
      <c r="L103" s="14">
        <v>1.8027356363218599E-2</v>
      </c>
      <c r="M103" s="14"/>
      <c r="N103" s="14">
        <v>9.8796307518293797E-2</v>
      </c>
      <c r="O103" s="14">
        <v>6.1937240788729003E-2</v>
      </c>
      <c r="P103" s="14">
        <v>7.8783223805559605E-2</v>
      </c>
      <c r="Q103" s="14">
        <v>7.4680878024889305E-2</v>
      </c>
      <c r="R103" s="14"/>
      <c r="S103" s="14">
        <v>0.10780755223263699</v>
      </c>
      <c r="T103" s="14">
        <v>8.3158554522601E-2</v>
      </c>
      <c r="U103" s="14">
        <v>5.0359155261290998E-2</v>
      </c>
      <c r="V103" s="14">
        <v>9.6428751278435504E-2</v>
      </c>
      <c r="W103" s="14">
        <v>6.01426954214722E-2</v>
      </c>
      <c r="X103" s="14">
        <v>0.103052783676482</v>
      </c>
      <c r="Y103" s="14">
        <v>4.14961748715445E-2</v>
      </c>
      <c r="Z103" s="14">
        <v>6.8886421901116296E-2</v>
      </c>
      <c r="AA103" s="14">
        <v>8.4611037492619598E-2</v>
      </c>
      <c r="AB103" s="14">
        <v>5.73706463793403E-2</v>
      </c>
      <c r="AC103" s="14">
        <v>7.4896047797144705E-2</v>
      </c>
      <c r="AD103" s="14">
        <v>8.1612335826889496E-2</v>
      </c>
      <c r="AE103" s="14"/>
      <c r="AF103" s="14">
        <v>6.1801501423559599E-2</v>
      </c>
      <c r="AG103" s="14">
        <v>8.68115600917862E-2</v>
      </c>
      <c r="AH103" s="14">
        <v>5.8559499653043003E-2</v>
      </c>
      <c r="AI103" s="14">
        <v>9.1215623292364906E-2</v>
      </c>
      <c r="AJ103" s="14">
        <v>0.117940983783687</v>
      </c>
      <c r="AK103" s="14"/>
      <c r="AL103" s="14">
        <v>8.5398940315383795E-2</v>
      </c>
      <c r="AM103" s="14">
        <v>6.5139742737735803E-2</v>
      </c>
      <c r="AN103" s="14">
        <v>7.0035104827274E-2</v>
      </c>
      <c r="AO103" s="14">
        <v>8.4865784506238398E-2</v>
      </c>
      <c r="AP103" s="14">
        <v>0.104751752343568</v>
      </c>
      <c r="AQ103" s="14">
        <v>7.0489061743772202E-2</v>
      </c>
      <c r="AR103" s="14"/>
      <c r="AS103" s="14">
        <v>5.7233994737014002E-2</v>
      </c>
      <c r="AT103" s="14">
        <v>9.5895478693007102E-2</v>
      </c>
      <c r="AU103" s="14">
        <v>7.5599570573319605E-2</v>
      </c>
      <c r="AV103" s="14">
        <v>9.1062018676742296E-2</v>
      </c>
      <c r="AW103" s="14">
        <v>0.244092226503242</v>
      </c>
      <c r="AX103" s="14"/>
      <c r="AY103" s="14">
        <v>0.13212504636769901</v>
      </c>
      <c r="AZ103" s="14">
        <v>0</v>
      </c>
      <c r="BA103" s="14">
        <v>0</v>
      </c>
      <c r="BB103" s="14">
        <v>0</v>
      </c>
      <c r="BC103" s="14">
        <v>0</v>
      </c>
      <c r="BD103" s="14">
        <v>0</v>
      </c>
      <c r="BE103" s="14">
        <v>0</v>
      </c>
      <c r="BF103" s="14">
        <v>0</v>
      </c>
      <c r="BG103" s="14">
        <v>0</v>
      </c>
      <c r="BH103" s="14">
        <v>0</v>
      </c>
      <c r="BI103" s="14">
        <v>0</v>
      </c>
      <c r="BJ103" s="14">
        <v>0</v>
      </c>
      <c r="BK103" s="14">
        <v>0</v>
      </c>
      <c r="BL103" s="14">
        <v>0</v>
      </c>
      <c r="BM103" s="14">
        <v>0</v>
      </c>
      <c r="BN103" s="14">
        <v>0</v>
      </c>
      <c r="BO103" s="14"/>
      <c r="BP103" s="14">
        <v>6.8512534194954497E-2</v>
      </c>
      <c r="BQ103" s="14">
        <v>7.0019550364372699E-2</v>
      </c>
      <c r="BR103" s="14">
        <v>7.31300633141483E-2</v>
      </c>
      <c r="BS103" s="14">
        <v>6.7579611942610696E-2</v>
      </c>
      <c r="BT103" s="14">
        <v>0.12552103069801199</v>
      </c>
      <c r="BU103" s="14"/>
      <c r="BV103" s="14">
        <v>0.15759436657196799</v>
      </c>
      <c r="BW103" s="14">
        <v>6.1194281241433897E-2</v>
      </c>
      <c r="BX103" s="14">
        <v>7.2855078064208295E-2</v>
      </c>
      <c r="BY103" s="14">
        <v>7.9934642718124102E-2</v>
      </c>
      <c r="BZ103" s="14">
        <v>0.16119868362185999</v>
      </c>
      <c r="CA103" s="14"/>
      <c r="CB103" s="14">
        <v>0.13317050888131499</v>
      </c>
      <c r="CC103" s="14">
        <v>7.4435763015015796E-2</v>
      </c>
      <c r="CD103" s="14">
        <v>4.1084905811382903E-2</v>
      </c>
      <c r="CE103" s="14">
        <v>6.3225541566170607E-2</v>
      </c>
      <c r="CF103" s="14">
        <v>8.8316418435230401E-2</v>
      </c>
      <c r="CG103" s="14"/>
      <c r="CH103" s="14">
        <v>8.4823015003713698E-2</v>
      </c>
      <c r="CI103" s="14">
        <v>7.6340814891874303E-2</v>
      </c>
      <c r="CJ103" s="14"/>
      <c r="CK103" s="14">
        <v>0.110926044503646</v>
      </c>
      <c r="CL103" s="14">
        <v>6.8977862083382094E-2</v>
      </c>
      <c r="CM103" s="14"/>
      <c r="CN103" s="14">
        <v>0.107541127456127</v>
      </c>
      <c r="CO103" s="14">
        <v>6.8798501383906793E-2</v>
      </c>
      <c r="CP103" s="14"/>
      <c r="CQ103" s="14">
        <v>6.5277477209224097E-2</v>
      </c>
      <c r="CR103" s="14">
        <v>0.10523787966306</v>
      </c>
      <c r="CS103" s="14">
        <v>9.0931814966429894E-2</v>
      </c>
    </row>
    <row r="104" spans="2:97" x14ac:dyDescent="0.35">
      <c r="B104" t="s">
        <v>114</v>
      </c>
      <c r="C104" s="14">
        <v>0.253185433767872</v>
      </c>
      <c r="D104" s="14">
        <v>0.24244794498585401</v>
      </c>
      <c r="E104" s="14">
        <v>0.26204303156887598</v>
      </c>
      <c r="F104" s="14"/>
      <c r="G104" s="14">
        <v>0.36167604527173802</v>
      </c>
      <c r="H104" s="14">
        <v>0.33998548247430199</v>
      </c>
      <c r="I104" s="14">
        <v>0.29941582854883703</v>
      </c>
      <c r="J104" s="14">
        <v>0.28658788743805602</v>
      </c>
      <c r="K104" s="14">
        <v>0.1756598391892</v>
      </c>
      <c r="L104" s="14">
        <v>9.7821319253936598E-2</v>
      </c>
      <c r="M104" s="14"/>
      <c r="N104" s="14">
        <v>0.26314368326090598</v>
      </c>
      <c r="O104" s="14">
        <v>0.26050578296153998</v>
      </c>
      <c r="P104" s="14">
        <v>0.28045717730587799</v>
      </c>
      <c r="Q104" s="14">
        <v>0.212363268581681</v>
      </c>
      <c r="R104" s="14"/>
      <c r="S104" s="14">
        <v>0.27303867248792002</v>
      </c>
      <c r="T104" s="14">
        <v>0.25225104598251502</v>
      </c>
      <c r="U104" s="14">
        <v>0.25687784429399502</v>
      </c>
      <c r="V104" s="14">
        <v>0.24389834442140099</v>
      </c>
      <c r="W104" s="14">
        <v>0.29579891179344098</v>
      </c>
      <c r="X104" s="14">
        <v>0.25751945695738399</v>
      </c>
      <c r="Y104" s="14">
        <v>0.215515806853391</v>
      </c>
      <c r="Z104" s="14">
        <v>0.19088732851180701</v>
      </c>
      <c r="AA104" s="14">
        <v>0.23742857944659199</v>
      </c>
      <c r="AB104" s="14">
        <v>0.31346529653782101</v>
      </c>
      <c r="AC104" s="14">
        <v>0.200036843038922</v>
      </c>
      <c r="AD104" s="14">
        <v>0.21909868724590401</v>
      </c>
      <c r="AE104" s="14"/>
      <c r="AF104" s="14">
        <v>0.196180978431609</v>
      </c>
      <c r="AG104" s="14">
        <v>0.27142410868557099</v>
      </c>
      <c r="AH104" s="14">
        <v>0.222320066273509</v>
      </c>
      <c r="AI104" s="14">
        <v>0.207944811467069</v>
      </c>
      <c r="AJ104" s="14">
        <v>0.32960086921689902</v>
      </c>
      <c r="AK104" s="14"/>
      <c r="AL104" s="14">
        <v>0.28814853963096898</v>
      </c>
      <c r="AM104" s="14">
        <v>0.22356564753310501</v>
      </c>
      <c r="AN104" s="14">
        <v>0.20433447332174001</v>
      </c>
      <c r="AO104" s="14">
        <v>0.24135884098271501</v>
      </c>
      <c r="AP104" s="14">
        <v>0.34331827312872798</v>
      </c>
      <c r="AQ104" s="14">
        <v>0.19079656594508701</v>
      </c>
      <c r="AR104" s="14"/>
      <c r="AS104" s="14">
        <v>0.217742376046691</v>
      </c>
      <c r="AT104" s="14">
        <v>0.26109574391030399</v>
      </c>
      <c r="AU104" s="14">
        <v>0.28910406943174299</v>
      </c>
      <c r="AV104" s="14">
        <v>0.26317197401547299</v>
      </c>
      <c r="AW104" s="14">
        <v>0.12575578110954799</v>
      </c>
      <c r="AX104" s="14"/>
      <c r="AY104" s="14">
        <v>0.11738127989317899</v>
      </c>
      <c r="AZ104" s="14">
        <v>0</v>
      </c>
      <c r="BA104" s="14">
        <v>0</v>
      </c>
      <c r="BB104" s="14">
        <v>0</v>
      </c>
      <c r="BC104" s="14">
        <v>0</v>
      </c>
      <c r="BD104" s="14">
        <v>0</v>
      </c>
      <c r="BE104" s="14">
        <v>0</v>
      </c>
      <c r="BF104" s="14">
        <v>0</v>
      </c>
      <c r="BG104" s="14">
        <v>0</v>
      </c>
      <c r="BH104" s="14">
        <v>0</v>
      </c>
      <c r="BI104" s="14">
        <v>0</v>
      </c>
      <c r="BJ104" s="14">
        <v>0</v>
      </c>
      <c r="BK104" s="14">
        <v>0</v>
      </c>
      <c r="BL104" s="14">
        <v>0</v>
      </c>
      <c r="BM104" s="14">
        <v>0</v>
      </c>
      <c r="BN104" s="14">
        <v>0</v>
      </c>
      <c r="BO104" s="14"/>
      <c r="BP104" s="14">
        <v>0.155395597457089</v>
      </c>
      <c r="BQ104" s="14">
        <v>0.31715665014732602</v>
      </c>
      <c r="BR104" s="14">
        <v>0.22667086072592901</v>
      </c>
      <c r="BS104" s="14">
        <v>0.32532587273147501</v>
      </c>
      <c r="BT104" s="14">
        <v>0.250613249533509</v>
      </c>
      <c r="BU104" s="14"/>
      <c r="BV104" s="14">
        <v>0.19923052428480101</v>
      </c>
      <c r="BW104" s="14">
        <v>0.244372358658413</v>
      </c>
      <c r="BX104" s="14">
        <v>0.26255295245725502</v>
      </c>
      <c r="BY104" s="14">
        <v>0.27931030660661199</v>
      </c>
      <c r="BZ104" s="14">
        <v>0.237153342236743</v>
      </c>
      <c r="CA104" s="14"/>
      <c r="CB104" s="14">
        <v>0.27750521592482802</v>
      </c>
      <c r="CC104" s="14">
        <v>0.23167064172912799</v>
      </c>
      <c r="CD104" s="14">
        <v>0.23125818075395599</v>
      </c>
      <c r="CE104" s="14">
        <v>0.26214299274833402</v>
      </c>
      <c r="CF104" s="14">
        <v>0.26391815727387102</v>
      </c>
      <c r="CG104" s="14"/>
      <c r="CH104" s="14">
        <v>0.251825606629767</v>
      </c>
      <c r="CI104" s="14">
        <v>0.25375257714213101</v>
      </c>
      <c r="CJ104" s="14"/>
      <c r="CK104" s="14">
        <v>0.32319112622304802</v>
      </c>
      <c r="CL104" s="14">
        <v>0.23167585513797301</v>
      </c>
      <c r="CM104" s="14"/>
      <c r="CN104" s="14">
        <v>0.284573824472175</v>
      </c>
      <c r="CO104" s="14">
        <v>0.24220776596496399</v>
      </c>
      <c r="CP104" s="14"/>
      <c r="CQ104" s="14">
        <v>0.252676895815233</v>
      </c>
      <c r="CR104" s="14">
        <v>0.26902113395362498</v>
      </c>
      <c r="CS104" s="14">
        <v>0.165501854717091</v>
      </c>
    </row>
    <row r="105" spans="2:97" x14ac:dyDescent="0.35">
      <c r="B105" t="s">
        <v>115</v>
      </c>
      <c r="C105" s="14">
        <v>0.176619405547357</v>
      </c>
      <c r="D105" s="14">
        <v>0.17752451963030799</v>
      </c>
      <c r="E105" s="14">
        <v>0.17577277686398199</v>
      </c>
      <c r="F105" s="14"/>
      <c r="G105" s="14">
        <v>0.183513992622033</v>
      </c>
      <c r="H105" s="14">
        <v>0.178589187181417</v>
      </c>
      <c r="I105" s="14">
        <v>0.18786780996713601</v>
      </c>
      <c r="J105" s="14">
        <v>0.171607520875042</v>
      </c>
      <c r="K105" s="14">
        <v>0.18666968621517799</v>
      </c>
      <c r="L105" s="14">
        <v>0.15863062628449301</v>
      </c>
      <c r="M105" s="14"/>
      <c r="N105" s="14">
        <v>0.16580440365478899</v>
      </c>
      <c r="O105" s="14">
        <v>0.15162975767405901</v>
      </c>
      <c r="P105" s="14">
        <v>0.172233540270507</v>
      </c>
      <c r="Q105" s="14">
        <v>0.21907718383900501</v>
      </c>
      <c r="R105" s="14"/>
      <c r="S105" s="14">
        <v>0.24673001943812201</v>
      </c>
      <c r="T105" s="14">
        <v>0.14991050370964401</v>
      </c>
      <c r="U105" s="14">
        <v>0.189095641331645</v>
      </c>
      <c r="V105" s="14">
        <v>0.14741362231709401</v>
      </c>
      <c r="W105" s="14">
        <v>0.15110635401802699</v>
      </c>
      <c r="X105" s="14">
        <v>0.21462258728913</v>
      </c>
      <c r="Y105" s="14">
        <v>0.17285614414724801</v>
      </c>
      <c r="Z105" s="14">
        <v>0.19655775110029899</v>
      </c>
      <c r="AA105" s="14">
        <v>0.16692271048016499</v>
      </c>
      <c r="AB105" s="14">
        <v>0.125608467317712</v>
      </c>
      <c r="AC105" s="14">
        <v>0.15946715157074601</v>
      </c>
      <c r="AD105" s="14">
        <v>0.16514546294148899</v>
      </c>
      <c r="AE105" s="14"/>
      <c r="AF105" s="14">
        <v>0.17498828630827801</v>
      </c>
      <c r="AG105" s="14">
        <v>0.15087683188232601</v>
      </c>
      <c r="AH105" s="14">
        <v>0.21070511694104699</v>
      </c>
      <c r="AI105" s="14">
        <v>0.19471741513075799</v>
      </c>
      <c r="AJ105" s="14">
        <v>0.14429105949677401</v>
      </c>
      <c r="AK105" s="14"/>
      <c r="AL105" s="14">
        <v>0.174923759346678</v>
      </c>
      <c r="AM105" s="14">
        <v>0.18690656178394799</v>
      </c>
      <c r="AN105" s="14">
        <v>0.20011569487026201</v>
      </c>
      <c r="AO105" s="14">
        <v>0.17584816251365701</v>
      </c>
      <c r="AP105" s="14">
        <v>0.14571047139243701</v>
      </c>
      <c r="AQ105" s="14">
        <v>0.203343921340842</v>
      </c>
      <c r="AR105" s="14"/>
      <c r="AS105" s="14">
        <v>0.18238773110138801</v>
      </c>
      <c r="AT105" s="14">
        <v>0.168861935538064</v>
      </c>
      <c r="AU105" s="14">
        <v>0.17185763055192499</v>
      </c>
      <c r="AV105" s="14">
        <v>0.20297761595289801</v>
      </c>
      <c r="AW105" s="14">
        <v>0.17637316342067899</v>
      </c>
      <c r="AX105" s="14"/>
      <c r="AY105" s="14">
        <v>0.115251932824047</v>
      </c>
      <c r="AZ105" s="14">
        <v>0</v>
      </c>
      <c r="BA105" s="14">
        <v>0</v>
      </c>
      <c r="BB105" s="14">
        <v>0</v>
      </c>
      <c r="BC105" s="14">
        <v>0</v>
      </c>
      <c r="BD105" s="14">
        <v>0</v>
      </c>
      <c r="BE105" s="14">
        <v>0</v>
      </c>
      <c r="BF105" s="14">
        <v>0</v>
      </c>
      <c r="BG105" s="14">
        <v>0</v>
      </c>
      <c r="BH105" s="14">
        <v>0</v>
      </c>
      <c r="BI105" s="14">
        <v>0</v>
      </c>
      <c r="BJ105" s="14">
        <v>0</v>
      </c>
      <c r="BK105" s="14">
        <v>0</v>
      </c>
      <c r="BL105" s="14">
        <v>0</v>
      </c>
      <c r="BM105" s="14">
        <v>0</v>
      </c>
      <c r="BN105" s="14">
        <v>0</v>
      </c>
      <c r="BO105" s="14"/>
      <c r="BP105" s="14">
        <v>0.13532319847058</v>
      </c>
      <c r="BQ105" s="14">
        <v>0.16320354140500101</v>
      </c>
      <c r="BR105" s="14">
        <v>0.27215409034070098</v>
      </c>
      <c r="BS105" s="14">
        <v>0.180643815712065</v>
      </c>
      <c r="BT105" s="14">
        <v>0.16794156671148799</v>
      </c>
      <c r="BU105" s="14"/>
      <c r="BV105" s="14">
        <v>0.15897795408901599</v>
      </c>
      <c r="BW105" s="14">
        <v>0.160752176630821</v>
      </c>
      <c r="BX105" s="14">
        <v>0.184530699687455</v>
      </c>
      <c r="BY105" s="14">
        <v>0.19322243761281299</v>
      </c>
      <c r="BZ105" s="14">
        <v>0.214184363998592</v>
      </c>
      <c r="CA105" s="14"/>
      <c r="CB105" s="14">
        <v>0.16367194573843999</v>
      </c>
      <c r="CC105" s="14">
        <v>0.20356450528731199</v>
      </c>
      <c r="CD105" s="14">
        <v>0.19298916375228001</v>
      </c>
      <c r="CE105" s="14">
        <v>0.155484850714663</v>
      </c>
      <c r="CF105" s="14">
        <v>0.16852582322524101</v>
      </c>
      <c r="CG105" s="14"/>
      <c r="CH105" s="14">
        <v>0.183316324217284</v>
      </c>
      <c r="CI105" s="14">
        <v>0.17382632034911899</v>
      </c>
      <c r="CJ105" s="14"/>
      <c r="CK105" s="14">
        <v>0.15706433091904001</v>
      </c>
      <c r="CL105" s="14">
        <v>0.18262779430232301</v>
      </c>
      <c r="CM105" s="14"/>
      <c r="CN105" s="14">
        <v>0.155848111011651</v>
      </c>
      <c r="CO105" s="14">
        <v>0.18388388665431801</v>
      </c>
      <c r="CP105" s="14"/>
      <c r="CQ105" s="14">
        <v>0.17248261605842399</v>
      </c>
      <c r="CR105" s="14">
        <v>0.171623186111724</v>
      </c>
      <c r="CS105" s="14">
        <v>0.25778867535327998</v>
      </c>
    </row>
    <row r="106" spans="2:97" x14ac:dyDescent="0.35">
      <c r="B106" t="s">
        <v>116</v>
      </c>
      <c r="C106" s="14">
        <v>0.20424992304634201</v>
      </c>
      <c r="D106" s="14">
        <v>0.21087035529584899</v>
      </c>
      <c r="E106" s="14">
        <v>0.19859956909316501</v>
      </c>
      <c r="F106" s="14"/>
      <c r="G106" s="14">
        <v>0.14430859803205601</v>
      </c>
      <c r="H106" s="14">
        <v>0.17699168078956301</v>
      </c>
      <c r="I106" s="14">
        <v>0.19955320194741999</v>
      </c>
      <c r="J106" s="14">
        <v>0.21237725638521299</v>
      </c>
      <c r="K106" s="14">
        <v>0.25663481525510601</v>
      </c>
      <c r="L106" s="14">
        <v>0.228306607875739</v>
      </c>
      <c r="M106" s="14"/>
      <c r="N106" s="14">
        <v>0.21429753609108601</v>
      </c>
      <c r="O106" s="14">
        <v>0.21814823300568401</v>
      </c>
      <c r="P106" s="14">
        <v>0.21117009270466</v>
      </c>
      <c r="Q106" s="14">
        <v>0.17117380006597899</v>
      </c>
      <c r="R106" s="14"/>
      <c r="S106" s="14">
        <v>0.18991386974694199</v>
      </c>
      <c r="T106" s="14">
        <v>0.19042791733686301</v>
      </c>
      <c r="U106" s="14">
        <v>0.14209573779971801</v>
      </c>
      <c r="V106" s="14">
        <v>0.204741238125491</v>
      </c>
      <c r="W106" s="14">
        <v>0.21204330828009799</v>
      </c>
      <c r="X106" s="14">
        <v>0.20603185014353201</v>
      </c>
      <c r="Y106" s="14">
        <v>0.23941600343951799</v>
      </c>
      <c r="Z106" s="14">
        <v>0.21166786630562201</v>
      </c>
      <c r="AA106" s="14">
        <v>0.23347003803123201</v>
      </c>
      <c r="AB106" s="14">
        <v>0.215244319456914</v>
      </c>
      <c r="AC106" s="14">
        <v>0.23006106314570199</v>
      </c>
      <c r="AD106" s="14">
        <v>0.18509062122167</v>
      </c>
      <c r="AE106" s="14"/>
      <c r="AF106" s="14">
        <v>0.18227711306432201</v>
      </c>
      <c r="AG106" s="14">
        <v>0.229607793052127</v>
      </c>
      <c r="AH106" s="14">
        <v>0.23097307288636601</v>
      </c>
      <c r="AI106" s="14">
        <v>0.19566302743953101</v>
      </c>
      <c r="AJ106" s="14">
        <v>0.18391984427253899</v>
      </c>
      <c r="AK106" s="14"/>
      <c r="AL106" s="14">
        <v>0.208906479150372</v>
      </c>
      <c r="AM106" s="14">
        <v>0.19071108809961401</v>
      </c>
      <c r="AN106" s="14">
        <v>0.26570618576416299</v>
      </c>
      <c r="AO106" s="14">
        <v>0.19747925531406099</v>
      </c>
      <c r="AP106" s="14">
        <v>0.18347292788040301</v>
      </c>
      <c r="AQ106" s="14">
        <v>0.194110255126658</v>
      </c>
      <c r="AR106" s="14"/>
      <c r="AS106" s="14">
        <v>0.187369285844637</v>
      </c>
      <c r="AT106" s="14">
        <v>0.21347349151487699</v>
      </c>
      <c r="AU106" s="14">
        <v>0.20166586808815201</v>
      </c>
      <c r="AV106" s="14">
        <v>0.227555156338654</v>
      </c>
      <c r="AW106" s="14">
        <v>0.233321157767993</v>
      </c>
      <c r="AX106" s="14"/>
      <c r="AY106" s="14">
        <v>0.17515978207682401</v>
      </c>
      <c r="AZ106" s="14">
        <v>0</v>
      </c>
      <c r="BA106" s="14">
        <v>0</v>
      </c>
      <c r="BB106" s="14">
        <v>0</v>
      </c>
      <c r="BC106" s="14">
        <v>0</v>
      </c>
      <c r="BD106" s="14">
        <v>0</v>
      </c>
      <c r="BE106" s="14">
        <v>0</v>
      </c>
      <c r="BF106" s="14">
        <v>0</v>
      </c>
      <c r="BG106" s="14">
        <v>0</v>
      </c>
      <c r="BH106" s="14">
        <v>0</v>
      </c>
      <c r="BI106" s="14">
        <v>0</v>
      </c>
      <c r="BJ106" s="14">
        <v>0</v>
      </c>
      <c r="BK106" s="14">
        <v>0</v>
      </c>
      <c r="BL106" s="14">
        <v>0</v>
      </c>
      <c r="BM106" s="14">
        <v>0</v>
      </c>
      <c r="BN106" s="14">
        <v>0</v>
      </c>
      <c r="BO106" s="14"/>
      <c r="BP106" s="14">
        <v>0.22823655948676599</v>
      </c>
      <c r="BQ106" s="14">
        <v>0.219735940913761</v>
      </c>
      <c r="BR106" s="14">
        <v>0.19775220964760001</v>
      </c>
      <c r="BS106" s="14">
        <v>0.207585793192513</v>
      </c>
      <c r="BT106" s="14">
        <v>0.14694206730939699</v>
      </c>
      <c r="BU106" s="14"/>
      <c r="BV106" s="14">
        <v>0.18176750566899899</v>
      </c>
      <c r="BW106" s="14">
        <v>0.224610145843405</v>
      </c>
      <c r="BX106" s="14">
        <v>0.204683625537634</v>
      </c>
      <c r="BY106" s="14">
        <v>0.18787381582351001</v>
      </c>
      <c r="BZ106" s="14">
        <v>0.117358740467166</v>
      </c>
      <c r="CA106" s="14"/>
      <c r="CB106" s="14">
        <v>0.191589792374774</v>
      </c>
      <c r="CC106" s="14">
        <v>0.22103188258932599</v>
      </c>
      <c r="CD106" s="14">
        <v>0.21542074934598901</v>
      </c>
      <c r="CE106" s="14">
        <v>0.21189261063930701</v>
      </c>
      <c r="CF106" s="14">
        <v>0.18460109527252899</v>
      </c>
      <c r="CG106" s="14"/>
      <c r="CH106" s="14">
        <v>0.19990133416222799</v>
      </c>
      <c r="CI106" s="14">
        <v>0.206063589874936</v>
      </c>
      <c r="CJ106" s="14"/>
      <c r="CK106" s="14">
        <v>0.18173702579655501</v>
      </c>
      <c r="CL106" s="14">
        <v>0.21116711672871599</v>
      </c>
      <c r="CM106" s="14"/>
      <c r="CN106" s="14">
        <v>0.194190130703288</v>
      </c>
      <c r="CO106" s="14">
        <v>0.20776820021921899</v>
      </c>
      <c r="CP106" s="14"/>
      <c r="CQ106" s="14">
        <v>0.20292644293818399</v>
      </c>
      <c r="CR106" s="14">
        <v>0.20210393357584699</v>
      </c>
      <c r="CS106" s="14">
        <v>0.23346912841325801</v>
      </c>
    </row>
    <row r="107" spans="2:97" x14ac:dyDescent="0.35">
      <c r="B107" t="s">
        <v>117</v>
      </c>
      <c r="C107" s="14">
        <v>0.27366194309112002</v>
      </c>
      <c r="D107" s="14">
        <v>0.27977794058677502</v>
      </c>
      <c r="E107" s="14">
        <v>0.26877556266736902</v>
      </c>
      <c r="F107" s="14"/>
      <c r="G107" s="14">
        <v>0.151972350219614</v>
      </c>
      <c r="H107" s="14">
        <v>0.144677472665559</v>
      </c>
      <c r="I107" s="14">
        <v>0.20643086928912299</v>
      </c>
      <c r="J107" s="14">
        <v>0.25132238055646899</v>
      </c>
      <c r="K107" s="14">
        <v>0.333128756344162</v>
      </c>
      <c r="L107" s="14">
        <v>0.492384871470813</v>
      </c>
      <c r="M107" s="14"/>
      <c r="N107" s="14">
        <v>0.25338958390511401</v>
      </c>
      <c r="O107" s="14">
        <v>0.298214783172496</v>
      </c>
      <c r="P107" s="14">
        <v>0.24195304573166701</v>
      </c>
      <c r="Q107" s="14">
        <v>0.29832908563319699</v>
      </c>
      <c r="R107" s="14"/>
      <c r="S107" s="14">
        <v>0.16967735722208599</v>
      </c>
      <c r="T107" s="14">
        <v>0.30794029348464702</v>
      </c>
      <c r="U107" s="14">
        <v>0.33558835318243102</v>
      </c>
      <c r="V107" s="14">
        <v>0.29598272616413002</v>
      </c>
      <c r="W107" s="14">
        <v>0.25785308230804899</v>
      </c>
      <c r="X107" s="14">
        <v>0.21162512609002701</v>
      </c>
      <c r="Y107" s="14">
        <v>0.31918286172850202</v>
      </c>
      <c r="Z107" s="14">
        <v>0.32479505227503802</v>
      </c>
      <c r="AA107" s="14">
        <v>0.26849519810365002</v>
      </c>
      <c r="AB107" s="14">
        <v>0.28113400525431997</v>
      </c>
      <c r="AC107" s="14">
        <v>0.32336934614366297</v>
      </c>
      <c r="AD107" s="14">
        <v>0.326073000918019</v>
      </c>
      <c r="AE107" s="14"/>
      <c r="AF107" s="14">
        <v>0.37710509737360698</v>
      </c>
      <c r="AG107" s="14">
        <v>0.25815147812783001</v>
      </c>
      <c r="AH107" s="14">
        <v>0.27193548786639599</v>
      </c>
      <c r="AI107" s="14">
        <v>0.30264589119123603</v>
      </c>
      <c r="AJ107" s="14">
        <v>0.20763458158171699</v>
      </c>
      <c r="AK107" s="14"/>
      <c r="AL107" s="14">
        <v>0.237298714604672</v>
      </c>
      <c r="AM107" s="14">
        <v>0.324441390503794</v>
      </c>
      <c r="AN107" s="14">
        <v>0.25036188002638399</v>
      </c>
      <c r="AO107" s="14">
        <v>0.29335298071910398</v>
      </c>
      <c r="AP107" s="14">
        <v>0.20788316541861299</v>
      </c>
      <c r="AQ107" s="14">
        <v>0.314278163127513</v>
      </c>
      <c r="AR107" s="14"/>
      <c r="AS107" s="14">
        <v>0.33871813747021601</v>
      </c>
      <c r="AT107" s="14">
        <v>0.24410213193977201</v>
      </c>
      <c r="AU107" s="14">
        <v>0.25376863006223199</v>
      </c>
      <c r="AV107" s="14">
        <v>0.20483747990350601</v>
      </c>
      <c r="AW107" s="14">
        <v>0.22045767119853801</v>
      </c>
      <c r="AX107" s="14"/>
      <c r="AY107" s="14">
        <v>0.34225165887057601</v>
      </c>
      <c r="AZ107" s="14">
        <v>0</v>
      </c>
      <c r="BA107" s="14">
        <v>0</v>
      </c>
      <c r="BB107" s="14">
        <v>0</v>
      </c>
      <c r="BC107" s="14">
        <v>0</v>
      </c>
      <c r="BD107" s="14">
        <v>0</v>
      </c>
      <c r="BE107" s="14">
        <v>0</v>
      </c>
      <c r="BF107" s="14">
        <v>0</v>
      </c>
      <c r="BG107" s="14">
        <v>0</v>
      </c>
      <c r="BH107" s="14">
        <v>0</v>
      </c>
      <c r="BI107" s="14">
        <v>0</v>
      </c>
      <c r="BJ107" s="14">
        <v>0</v>
      </c>
      <c r="BK107" s="14">
        <v>0</v>
      </c>
      <c r="BL107" s="14">
        <v>0</v>
      </c>
      <c r="BM107" s="14">
        <v>0</v>
      </c>
      <c r="BN107" s="14">
        <v>0</v>
      </c>
      <c r="BO107" s="14"/>
      <c r="BP107" s="14">
        <v>0.405496382173683</v>
      </c>
      <c r="BQ107" s="14">
        <v>0.22609338501435799</v>
      </c>
      <c r="BR107" s="14">
        <v>0.214301447293372</v>
      </c>
      <c r="BS107" s="14">
        <v>0.21277865774396801</v>
      </c>
      <c r="BT107" s="14">
        <v>0.27790271002414002</v>
      </c>
      <c r="BU107" s="14"/>
      <c r="BV107" s="14">
        <v>0.293078741382022</v>
      </c>
      <c r="BW107" s="14">
        <v>0.299387798790825</v>
      </c>
      <c r="BX107" s="14">
        <v>0.26236688649957601</v>
      </c>
      <c r="BY107" s="14">
        <v>0.24682770868597501</v>
      </c>
      <c r="BZ107" s="14">
        <v>0.21315555217110599</v>
      </c>
      <c r="CA107" s="14"/>
      <c r="CB107" s="14">
        <v>0.226711434393466</v>
      </c>
      <c r="CC107" s="14">
        <v>0.24843625794332</v>
      </c>
      <c r="CD107" s="14">
        <v>0.30021425108818001</v>
      </c>
      <c r="CE107" s="14">
        <v>0.30070646445386701</v>
      </c>
      <c r="CF107" s="14">
        <v>0.28131181493909502</v>
      </c>
      <c r="CG107" s="14"/>
      <c r="CH107" s="14">
        <v>0.272317828453427</v>
      </c>
      <c r="CI107" s="14">
        <v>0.27422253324971502</v>
      </c>
      <c r="CJ107" s="14"/>
      <c r="CK107" s="14">
        <v>0.21466685291034801</v>
      </c>
      <c r="CL107" s="14">
        <v>0.29178846232859201</v>
      </c>
      <c r="CM107" s="14"/>
      <c r="CN107" s="14">
        <v>0.25292384779252303</v>
      </c>
      <c r="CO107" s="14">
        <v>0.28091481321108602</v>
      </c>
      <c r="CP107" s="14"/>
      <c r="CQ107" s="14">
        <v>0.29363870091315297</v>
      </c>
      <c r="CR107" s="14">
        <v>0.23836887498082099</v>
      </c>
      <c r="CS107" s="14">
        <v>0.234464038987824</v>
      </c>
    </row>
    <row r="108" spans="2:97" x14ac:dyDescent="0.35">
      <c r="B108" t="s">
        <v>118</v>
      </c>
      <c r="C108" s="14">
        <v>1.3446009905792099E-2</v>
      </c>
      <c r="D108" s="14">
        <v>1.1309805559067999E-2</v>
      </c>
      <c r="E108" s="14">
        <v>1.4914106771533301E-2</v>
      </c>
      <c r="F108" s="14"/>
      <c r="G108" s="14">
        <v>2.2150989087110998E-2</v>
      </c>
      <c r="H108" s="14">
        <v>1.7684157525270999E-2</v>
      </c>
      <c r="I108" s="14">
        <v>1.6916308350730699E-2</v>
      </c>
      <c r="J108" s="14">
        <v>9.7266176933854202E-3</v>
      </c>
      <c r="K108" s="14">
        <v>1.28314865717586E-2</v>
      </c>
      <c r="L108" s="14">
        <v>4.8292187517995199E-3</v>
      </c>
      <c r="M108" s="14"/>
      <c r="N108" s="14">
        <v>4.5684855698103696E-3</v>
      </c>
      <c r="O108" s="14">
        <v>9.5642023974923298E-3</v>
      </c>
      <c r="P108" s="14">
        <v>1.54029201817269E-2</v>
      </c>
      <c r="Q108" s="14">
        <v>2.4375783855249199E-2</v>
      </c>
      <c r="R108" s="14"/>
      <c r="S108" s="14">
        <v>1.2832528872292401E-2</v>
      </c>
      <c r="T108" s="14">
        <v>1.6311684963729801E-2</v>
      </c>
      <c r="U108" s="14">
        <v>2.5983268130920299E-2</v>
      </c>
      <c r="V108" s="14">
        <v>1.15353176934493E-2</v>
      </c>
      <c r="W108" s="14">
        <v>2.3055648178912799E-2</v>
      </c>
      <c r="X108" s="14">
        <v>7.1481958434440503E-3</v>
      </c>
      <c r="Y108" s="14">
        <v>1.15330089597977E-2</v>
      </c>
      <c r="Z108" s="14">
        <v>7.2055799061166801E-3</v>
      </c>
      <c r="AA108" s="14">
        <v>9.0724364457415198E-3</v>
      </c>
      <c r="AB108" s="14">
        <v>7.1772650538923502E-3</v>
      </c>
      <c r="AC108" s="14">
        <v>1.21695483038219E-2</v>
      </c>
      <c r="AD108" s="14">
        <v>2.2979891846028298E-2</v>
      </c>
      <c r="AE108" s="14"/>
      <c r="AF108" s="14">
        <v>7.64702339862361E-3</v>
      </c>
      <c r="AG108" s="14">
        <v>3.1282281603599899E-3</v>
      </c>
      <c r="AH108" s="14">
        <v>5.5067563796401004E-3</v>
      </c>
      <c r="AI108" s="14">
        <v>7.8132314790412202E-3</v>
      </c>
      <c r="AJ108" s="14">
        <v>1.6612661648383601E-2</v>
      </c>
      <c r="AK108" s="14"/>
      <c r="AL108" s="14">
        <v>5.3235669519247604E-3</v>
      </c>
      <c r="AM108" s="14">
        <v>9.2355693418032792E-3</v>
      </c>
      <c r="AN108" s="14">
        <v>9.4466611901769994E-3</v>
      </c>
      <c r="AO108" s="14">
        <v>7.0949759642253002E-3</v>
      </c>
      <c r="AP108" s="14">
        <v>1.4863409836250899E-2</v>
      </c>
      <c r="AQ108" s="14">
        <v>2.69820327161279E-2</v>
      </c>
      <c r="AR108" s="14"/>
      <c r="AS108" s="14">
        <v>1.6548474800053298E-2</v>
      </c>
      <c r="AT108" s="14">
        <v>1.6571218403974599E-2</v>
      </c>
      <c r="AU108" s="14">
        <v>8.0042312926284793E-3</v>
      </c>
      <c r="AV108" s="14">
        <v>1.03957551127274E-2</v>
      </c>
      <c r="AW108" s="14">
        <v>0</v>
      </c>
      <c r="AX108" s="14"/>
      <c r="AY108" s="14">
        <v>0.117830299967674</v>
      </c>
      <c r="AZ108" s="14">
        <v>0</v>
      </c>
      <c r="BA108" s="14">
        <v>0</v>
      </c>
      <c r="BB108" s="14">
        <v>0</v>
      </c>
      <c r="BC108" s="14">
        <v>0</v>
      </c>
      <c r="BD108" s="14">
        <v>0</v>
      </c>
      <c r="BE108" s="14">
        <v>0</v>
      </c>
      <c r="BF108" s="14">
        <v>0</v>
      </c>
      <c r="BG108" s="14">
        <v>0</v>
      </c>
      <c r="BH108" s="14">
        <v>0</v>
      </c>
      <c r="BI108" s="14">
        <v>0</v>
      </c>
      <c r="BJ108" s="14">
        <v>0</v>
      </c>
      <c r="BK108" s="14">
        <v>0</v>
      </c>
      <c r="BL108" s="14">
        <v>0</v>
      </c>
      <c r="BM108" s="14">
        <v>0</v>
      </c>
      <c r="BN108" s="14">
        <v>0</v>
      </c>
      <c r="BO108" s="14"/>
      <c r="BP108" s="14">
        <v>7.0357282169275798E-3</v>
      </c>
      <c r="BQ108" s="14">
        <v>3.79093215518061E-3</v>
      </c>
      <c r="BR108" s="14">
        <v>1.5991328678249799E-2</v>
      </c>
      <c r="BS108" s="14">
        <v>6.0862486773694503E-3</v>
      </c>
      <c r="BT108" s="14">
        <v>3.1079375723454299E-2</v>
      </c>
      <c r="BU108" s="14"/>
      <c r="BV108" s="14">
        <v>9.3509080031949701E-3</v>
      </c>
      <c r="BW108" s="14">
        <v>9.6832388351020694E-3</v>
      </c>
      <c r="BX108" s="14">
        <v>1.30107577538718E-2</v>
      </c>
      <c r="BY108" s="14">
        <v>1.2831088552965501E-2</v>
      </c>
      <c r="BZ108" s="14">
        <v>5.6949317504533699E-2</v>
      </c>
      <c r="CA108" s="14"/>
      <c r="CB108" s="14">
        <v>7.3511026871761901E-3</v>
      </c>
      <c r="CC108" s="14">
        <v>2.0860949435898401E-2</v>
      </c>
      <c r="CD108" s="14">
        <v>1.9032749248211901E-2</v>
      </c>
      <c r="CE108" s="14">
        <v>6.5475398776583902E-3</v>
      </c>
      <c r="CF108" s="14">
        <v>1.33266908540332E-2</v>
      </c>
      <c r="CG108" s="14"/>
      <c r="CH108" s="14">
        <v>7.8158915335799998E-3</v>
      </c>
      <c r="CI108" s="14">
        <v>1.5794164492223602E-2</v>
      </c>
      <c r="CJ108" s="14"/>
      <c r="CK108" s="14">
        <v>1.2414619647362801E-2</v>
      </c>
      <c r="CL108" s="14">
        <v>1.37629094190139E-2</v>
      </c>
      <c r="CM108" s="14"/>
      <c r="CN108" s="14">
        <v>4.92295856423524E-3</v>
      </c>
      <c r="CO108" s="14">
        <v>1.64268325665065E-2</v>
      </c>
      <c r="CP108" s="14"/>
      <c r="CQ108" s="14">
        <v>1.2997867065782501E-2</v>
      </c>
      <c r="CR108" s="14">
        <v>1.3644991714923799E-2</v>
      </c>
      <c r="CS108" s="14">
        <v>1.7844487562116301E-2</v>
      </c>
    </row>
    <row r="109" spans="2:97" x14ac:dyDescent="0.35">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row>
    <row r="110" spans="2:97" x14ac:dyDescent="0.35">
      <c r="B110" s="6" t="s">
        <v>137</v>
      </c>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row>
    <row r="111" spans="2:97" x14ac:dyDescent="0.35">
      <c r="B111" s="21" t="s">
        <v>122</v>
      </c>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row>
    <row r="112" spans="2:97" x14ac:dyDescent="0.35">
      <c r="B112" t="s">
        <v>113</v>
      </c>
      <c r="C112" s="14">
        <v>9.1355360265293797E-2</v>
      </c>
      <c r="D112" s="14">
        <v>9.0934919961372193E-2</v>
      </c>
      <c r="E112" s="14">
        <v>9.1480714637821106E-2</v>
      </c>
      <c r="F112" s="14"/>
      <c r="G112" s="14">
        <v>0.143756904437356</v>
      </c>
      <c r="H112" s="14">
        <v>0.14763515035356001</v>
      </c>
      <c r="I112" s="14">
        <v>9.0029014510853794E-2</v>
      </c>
      <c r="J112" s="14">
        <v>7.8275135361770595E-2</v>
      </c>
      <c r="K112" s="14">
        <v>3.8592539445089502E-2</v>
      </c>
      <c r="L112" s="14">
        <v>5.7782533150478398E-2</v>
      </c>
      <c r="M112" s="14"/>
      <c r="N112" s="14">
        <v>0.11794785030377</v>
      </c>
      <c r="O112" s="14">
        <v>7.6696131977511003E-2</v>
      </c>
      <c r="P112" s="14">
        <v>9.76885340991408E-2</v>
      </c>
      <c r="Q112" s="14">
        <v>7.2048713448940302E-2</v>
      </c>
      <c r="R112" s="14"/>
      <c r="S112" s="14">
        <v>0.15041149694956699</v>
      </c>
      <c r="T112" s="14">
        <v>7.9374271439190403E-2</v>
      </c>
      <c r="U112" s="14">
        <v>0.10868574993570899</v>
      </c>
      <c r="V112" s="14">
        <v>6.1124593381752801E-2</v>
      </c>
      <c r="W112" s="14">
        <v>0.109453402894443</v>
      </c>
      <c r="X112" s="14">
        <v>0.10168692612878</v>
      </c>
      <c r="Y112" s="14">
        <v>6.0404828607993399E-2</v>
      </c>
      <c r="Z112" s="14">
        <v>5.1374384737475902E-2</v>
      </c>
      <c r="AA112" s="14">
        <v>9.2018370207343894E-2</v>
      </c>
      <c r="AB112" s="14">
        <v>6.5753130388032197E-2</v>
      </c>
      <c r="AC112" s="14">
        <v>7.6980593467735295E-2</v>
      </c>
      <c r="AD112" s="14">
        <v>7.2561071918617298E-2</v>
      </c>
      <c r="AE112" s="14"/>
      <c r="AF112" s="14">
        <v>9.2448581873613503E-2</v>
      </c>
      <c r="AG112" s="14">
        <v>0.100290256045765</v>
      </c>
      <c r="AH112" s="14">
        <v>9.0030333140848906E-2</v>
      </c>
      <c r="AI112" s="14">
        <v>0.10687693158349</v>
      </c>
      <c r="AJ112" s="14">
        <v>0.11522569898475001</v>
      </c>
      <c r="AK112" s="14"/>
      <c r="AL112" s="14">
        <v>9.6623992340701098E-2</v>
      </c>
      <c r="AM112" s="14">
        <v>9.8705764040890195E-2</v>
      </c>
      <c r="AN112" s="14">
        <v>9.31183701931661E-2</v>
      </c>
      <c r="AO112" s="14">
        <v>9.4379729169592197E-2</v>
      </c>
      <c r="AP112" s="14">
        <v>0.10738746130193701</v>
      </c>
      <c r="AQ112" s="14">
        <v>5.1109854233997998E-2</v>
      </c>
      <c r="AR112" s="14"/>
      <c r="AS112" s="14">
        <v>7.0065062699362204E-2</v>
      </c>
      <c r="AT112" s="14">
        <v>7.1113376793025096E-2</v>
      </c>
      <c r="AU112" s="14">
        <v>9.5155768747325398E-2</v>
      </c>
      <c r="AV112" s="14">
        <v>0.14401761088033799</v>
      </c>
      <c r="AW112" s="14">
        <v>0.30102212017116398</v>
      </c>
      <c r="AX112" s="14"/>
      <c r="AY112" s="14">
        <v>0.162588309963276</v>
      </c>
      <c r="AZ112" s="14">
        <v>0</v>
      </c>
      <c r="BA112" s="14">
        <v>0</v>
      </c>
      <c r="BB112" s="14">
        <v>0</v>
      </c>
      <c r="BC112" s="14">
        <v>0</v>
      </c>
      <c r="BD112" s="14">
        <v>0</v>
      </c>
      <c r="BE112" s="14">
        <v>0</v>
      </c>
      <c r="BF112" s="14">
        <v>0</v>
      </c>
      <c r="BG112" s="14">
        <v>0</v>
      </c>
      <c r="BH112" s="14">
        <v>0</v>
      </c>
      <c r="BI112" s="14">
        <v>0</v>
      </c>
      <c r="BJ112" s="14">
        <v>0</v>
      </c>
      <c r="BK112" s="14">
        <v>0</v>
      </c>
      <c r="BL112" s="14">
        <v>0</v>
      </c>
      <c r="BM112" s="14">
        <v>0</v>
      </c>
      <c r="BN112" s="14">
        <v>0</v>
      </c>
      <c r="BO112" s="14"/>
      <c r="BP112" s="14">
        <v>0.10759551338423901</v>
      </c>
      <c r="BQ112" s="14">
        <v>8.77616852979239E-2</v>
      </c>
      <c r="BR112" s="14">
        <v>7.3571891250266905E-2</v>
      </c>
      <c r="BS112" s="14">
        <v>8.1006328669971706E-2</v>
      </c>
      <c r="BT112" s="14">
        <v>9.8545659196294905E-2</v>
      </c>
      <c r="BU112" s="14"/>
      <c r="BV112" s="14">
        <v>0.20773376680627001</v>
      </c>
      <c r="BW112" s="14">
        <v>9.1085190929326404E-2</v>
      </c>
      <c r="BX112" s="14">
        <v>6.9941864835671497E-2</v>
      </c>
      <c r="BY112" s="14">
        <v>8.0151324544089395E-2</v>
      </c>
      <c r="BZ112" s="14">
        <v>0.14053246896874899</v>
      </c>
      <c r="CA112" s="14"/>
      <c r="CB112" s="14">
        <v>0.15377477656524399</v>
      </c>
      <c r="CC112" s="14">
        <v>7.5875278420340198E-2</v>
      </c>
      <c r="CD112" s="14">
        <v>5.6626919751896702E-2</v>
      </c>
      <c r="CE112" s="14">
        <v>8.0380782288107105E-2</v>
      </c>
      <c r="CF112" s="14">
        <v>9.7968386379807995E-2</v>
      </c>
      <c r="CG112" s="14"/>
      <c r="CH112" s="14">
        <v>0.118295052431307</v>
      </c>
      <c r="CI112" s="14">
        <v>8.0119617509174595E-2</v>
      </c>
      <c r="CJ112" s="14"/>
      <c r="CK112" s="14">
        <v>0.12952335481954</v>
      </c>
      <c r="CL112" s="14">
        <v>7.9628064223821501E-2</v>
      </c>
      <c r="CM112" s="14"/>
      <c r="CN112" s="14">
        <v>0.124336467109363</v>
      </c>
      <c r="CO112" s="14">
        <v>7.9820661397894704E-2</v>
      </c>
      <c r="CP112" s="14"/>
      <c r="CQ112" s="14">
        <v>7.8743220184349705E-2</v>
      </c>
      <c r="CR112" s="14">
        <v>0.125612220010097</v>
      </c>
      <c r="CS112" s="14">
        <v>4.5008442756808799E-2</v>
      </c>
    </row>
    <row r="113" spans="2:97" x14ac:dyDescent="0.35">
      <c r="B113" t="s">
        <v>114</v>
      </c>
      <c r="C113" s="14">
        <v>0.200753894823791</v>
      </c>
      <c r="D113" s="14">
        <v>0.21612710802503099</v>
      </c>
      <c r="E113" s="14">
        <v>0.18579779113581199</v>
      </c>
      <c r="F113" s="14"/>
      <c r="G113" s="14">
        <v>0.26693256484431899</v>
      </c>
      <c r="H113" s="14">
        <v>0.26705562044676001</v>
      </c>
      <c r="I113" s="14">
        <v>0.25030951649970201</v>
      </c>
      <c r="J113" s="14">
        <v>0.170479986417226</v>
      </c>
      <c r="K113" s="14">
        <v>0.155920430046639</v>
      </c>
      <c r="L113" s="14">
        <v>0.117160675190391</v>
      </c>
      <c r="M113" s="14"/>
      <c r="N113" s="14">
        <v>0.22571593225060799</v>
      </c>
      <c r="O113" s="14">
        <v>0.20373688626799</v>
      </c>
      <c r="P113" s="14">
        <v>0.203583083394759</v>
      </c>
      <c r="Q113" s="14">
        <v>0.170579235985271</v>
      </c>
      <c r="R113" s="14"/>
      <c r="S113" s="14">
        <v>0.26457417314908699</v>
      </c>
      <c r="T113" s="14">
        <v>0.17997264387345999</v>
      </c>
      <c r="U113" s="14">
        <v>0.17189824398408499</v>
      </c>
      <c r="V113" s="14">
        <v>0.15791961287456899</v>
      </c>
      <c r="W113" s="14">
        <v>0.20130377326259999</v>
      </c>
      <c r="X113" s="14">
        <v>0.232308460333222</v>
      </c>
      <c r="Y113" s="14">
        <v>0.129849824633718</v>
      </c>
      <c r="Z113" s="14">
        <v>0.175829452133689</v>
      </c>
      <c r="AA113" s="14">
        <v>0.240138584646133</v>
      </c>
      <c r="AB113" s="14">
        <v>0.21649930232189801</v>
      </c>
      <c r="AC113" s="14">
        <v>0.178460403556891</v>
      </c>
      <c r="AD113" s="14">
        <v>0.16979655919211001</v>
      </c>
      <c r="AE113" s="14"/>
      <c r="AF113" s="14">
        <v>0.16379048061680501</v>
      </c>
      <c r="AG113" s="14">
        <v>0.23625774838604099</v>
      </c>
      <c r="AH113" s="14">
        <v>0.20158060772525199</v>
      </c>
      <c r="AI113" s="14">
        <v>0.15815699000719699</v>
      </c>
      <c r="AJ113" s="14">
        <v>0.27196811348549099</v>
      </c>
      <c r="AK113" s="14"/>
      <c r="AL113" s="14">
        <v>0.242477625500885</v>
      </c>
      <c r="AM113" s="14">
        <v>0.19315515150384499</v>
      </c>
      <c r="AN113" s="14">
        <v>0.246318690729491</v>
      </c>
      <c r="AO113" s="14">
        <v>0.16418224502875001</v>
      </c>
      <c r="AP113" s="14">
        <v>0.28526346277222098</v>
      </c>
      <c r="AQ113" s="14">
        <v>0.11461585757222501</v>
      </c>
      <c r="AR113" s="14"/>
      <c r="AS113" s="14">
        <v>0.150404375615486</v>
      </c>
      <c r="AT113" s="14">
        <v>0.203634837047764</v>
      </c>
      <c r="AU113" s="14">
        <v>0.24475404470537401</v>
      </c>
      <c r="AV113" s="14">
        <v>0.25357121331767901</v>
      </c>
      <c r="AW113" s="14">
        <v>0.24989114438062801</v>
      </c>
      <c r="AX113" s="14"/>
      <c r="AY113" s="14">
        <v>0.208838599902095</v>
      </c>
      <c r="AZ113" s="14">
        <v>0</v>
      </c>
      <c r="BA113" s="14">
        <v>0</v>
      </c>
      <c r="BB113" s="14">
        <v>0</v>
      </c>
      <c r="BC113" s="14">
        <v>0</v>
      </c>
      <c r="BD113" s="14">
        <v>0</v>
      </c>
      <c r="BE113" s="14">
        <v>0</v>
      </c>
      <c r="BF113" s="14">
        <v>0</v>
      </c>
      <c r="BG113" s="14">
        <v>0</v>
      </c>
      <c r="BH113" s="14">
        <v>0</v>
      </c>
      <c r="BI113" s="14">
        <v>0</v>
      </c>
      <c r="BJ113" s="14">
        <v>0</v>
      </c>
      <c r="BK113" s="14">
        <v>0</v>
      </c>
      <c r="BL113" s="14">
        <v>0</v>
      </c>
      <c r="BM113" s="14">
        <v>0</v>
      </c>
      <c r="BN113" s="14">
        <v>0</v>
      </c>
      <c r="BO113" s="14"/>
      <c r="BP113" s="14">
        <v>0.14103257253123999</v>
      </c>
      <c r="BQ113" s="14">
        <v>0.26294429899809202</v>
      </c>
      <c r="BR113" s="14">
        <v>0.182499304796398</v>
      </c>
      <c r="BS113" s="14">
        <v>0.21695309518244099</v>
      </c>
      <c r="BT113" s="14">
        <v>0.19344837973756199</v>
      </c>
      <c r="BU113" s="14"/>
      <c r="BV113" s="14">
        <v>0.20556271239639501</v>
      </c>
      <c r="BW113" s="14">
        <v>0.20593065019148199</v>
      </c>
      <c r="BX113" s="14">
        <v>0.18926000413914201</v>
      </c>
      <c r="BY113" s="14">
        <v>0.21568151696593399</v>
      </c>
      <c r="BZ113" s="14">
        <v>0.19019890068138001</v>
      </c>
      <c r="CA113" s="14"/>
      <c r="CB113" s="14">
        <v>0.27914164702987199</v>
      </c>
      <c r="CC113" s="14">
        <v>0.18218836138889599</v>
      </c>
      <c r="CD113" s="14">
        <v>0.206805308150036</v>
      </c>
      <c r="CE113" s="14">
        <v>0.181369236276269</v>
      </c>
      <c r="CF113" s="14">
        <v>0.16676318564525699</v>
      </c>
      <c r="CG113" s="14"/>
      <c r="CH113" s="14">
        <v>0.192680988356945</v>
      </c>
      <c r="CI113" s="14">
        <v>0.20412086352546499</v>
      </c>
      <c r="CJ113" s="14"/>
      <c r="CK113" s="14">
        <v>0.27703482848665201</v>
      </c>
      <c r="CL113" s="14">
        <v>0.17731621878574699</v>
      </c>
      <c r="CM113" s="14"/>
      <c r="CN113" s="14">
        <v>0.249984623497784</v>
      </c>
      <c r="CO113" s="14">
        <v>0.18353610910902099</v>
      </c>
      <c r="CP113" s="14"/>
      <c r="CQ113" s="14">
        <v>0.18466640120055799</v>
      </c>
      <c r="CR113" s="14">
        <v>0.245517202900879</v>
      </c>
      <c r="CS113" s="14">
        <v>0.13530253429778699</v>
      </c>
    </row>
    <row r="114" spans="2:97" x14ac:dyDescent="0.35">
      <c r="B114" t="s">
        <v>115</v>
      </c>
      <c r="C114" s="14">
        <v>0.27131330873607101</v>
      </c>
      <c r="D114" s="14">
        <v>0.27567880174110798</v>
      </c>
      <c r="E114" s="14">
        <v>0.266893559014941</v>
      </c>
      <c r="F114" s="14"/>
      <c r="G114" s="14">
        <v>0.238701074891493</v>
      </c>
      <c r="H114" s="14">
        <v>0.21961445373302399</v>
      </c>
      <c r="I114" s="14">
        <v>0.25149480219382098</v>
      </c>
      <c r="J114" s="14">
        <v>0.29008577814572101</v>
      </c>
      <c r="K114" s="14">
        <v>0.29330164156868099</v>
      </c>
      <c r="L114" s="14">
        <v>0.32123468229253199</v>
      </c>
      <c r="M114" s="14"/>
      <c r="N114" s="14">
        <v>0.23817035460923</v>
      </c>
      <c r="O114" s="14">
        <v>0.27625584111887902</v>
      </c>
      <c r="P114" s="14">
        <v>0.26425674758415202</v>
      </c>
      <c r="Q114" s="14">
        <v>0.31144179951538298</v>
      </c>
      <c r="R114" s="14"/>
      <c r="S114" s="14">
        <v>0.27062977300107599</v>
      </c>
      <c r="T114" s="14">
        <v>0.25421106158301898</v>
      </c>
      <c r="U114" s="14">
        <v>0.27717419688491102</v>
      </c>
      <c r="V114" s="14">
        <v>0.264959221518975</v>
      </c>
      <c r="W114" s="14">
        <v>0.28040170474346399</v>
      </c>
      <c r="X114" s="14">
        <v>0.308087711784861</v>
      </c>
      <c r="Y114" s="14">
        <v>0.30655661605413298</v>
      </c>
      <c r="Z114" s="14">
        <v>0.36241984906542102</v>
      </c>
      <c r="AA114" s="14">
        <v>0.22708504829635801</v>
      </c>
      <c r="AB114" s="14">
        <v>0.26678549707118498</v>
      </c>
      <c r="AC114" s="14">
        <v>0.27277915343016002</v>
      </c>
      <c r="AD114" s="14">
        <v>0.178755113393015</v>
      </c>
      <c r="AE114" s="14"/>
      <c r="AF114" s="14">
        <v>0.26026816629733801</v>
      </c>
      <c r="AG114" s="14">
        <v>0.25925873911200797</v>
      </c>
      <c r="AH114" s="14">
        <v>0.27070576414704001</v>
      </c>
      <c r="AI114" s="14">
        <v>0.30798191294876698</v>
      </c>
      <c r="AJ114" s="14">
        <v>0.19879041625150601</v>
      </c>
      <c r="AK114" s="14"/>
      <c r="AL114" s="14">
        <v>0.29468874944123202</v>
      </c>
      <c r="AM114" s="14">
        <v>0.28043495800010698</v>
      </c>
      <c r="AN114" s="14">
        <v>0.225477258121762</v>
      </c>
      <c r="AO114" s="14">
        <v>0.305917965672451</v>
      </c>
      <c r="AP114" s="14">
        <v>0.19411147991883401</v>
      </c>
      <c r="AQ114" s="14">
        <v>0.28216371489266201</v>
      </c>
      <c r="AR114" s="14"/>
      <c r="AS114" s="14">
        <v>0.26572806290192302</v>
      </c>
      <c r="AT114" s="14">
        <v>0.27252498762754701</v>
      </c>
      <c r="AU114" s="14">
        <v>0.24939170203248601</v>
      </c>
      <c r="AV114" s="14">
        <v>0.24341267689094101</v>
      </c>
      <c r="AW114" s="14">
        <v>0.25791036774818898</v>
      </c>
      <c r="AX114" s="14"/>
      <c r="AY114" s="14">
        <v>0.29791863901224602</v>
      </c>
      <c r="AZ114" s="14">
        <v>0</v>
      </c>
      <c r="BA114" s="14">
        <v>0</v>
      </c>
      <c r="BB114" s="14">
        <v>0</v>
      </c>
      <c r="BC114" s="14">
        <v>0</v>
      </c>
      <c r="BD114" s="14">
        <v>0</v>
      </c>
      <c r="BE114" s="14">
        <v>0</v>
      </c>
      <c r="BF114" s="14">
        <v>0</v>
      </c>
      <c r="BG114" s="14">
        <v>0</v>
      </c>
      <c r="BH114" s="14">
        <v>0</v>
      </c>
      <c r="BI114" s="14">
        <v>0</v>
      </c>
      <c r="BJ114" s="14">
        <v>0</v>
      </c>
      <c r="BK114" s="14">
        <v>0</v>
      </c>
      <c r="BL114" s="14">
        <v>0</v>
      </c>
      <c r="BM114" s="14">
        <v>0</v>
      </c>
      <c r="BN114" s="14">
        <v>0</v>
      </c>
      <c r="BO114" s="14"/>
      <c r="BP114" s="14">
        <v>0.23439097261692499</v>
      </c>
      <c r="BQ114" s="14">
        <v>0.22961739155656299</v>
      </c>
      <c r="BR114" s="14">
        <v>0.37697446142778401</v>
      </c>
      <c r="BS114" s="14">
        <v>0.30238950631060502</v>
      </c>
      <c r="BT114" s="14">
        <v>0.27209058883216303</v>
      </c>
      <c r="BU114" s="14"/>
      <c r="BV114" s="14">
        <v>0.19647343753826901</v>
      </c>
      <c r="BW114" s="14">
        <v>0.25361911576396901</v>
      </c>
      <c r="BX114" s="14">
        <v>0.29169955525139701</v>
      </c>
      <c r="BY114" s="14">
        <v>0.30495782045501302</v>
      </c>
      <c r="BZ114" s="14">
        <v>0.24496106105168</v>
      </c>
      <c r="CA114" s="14"/>
      <c r="CB114" s="14">
        <v>0.20381444843964</v>
      </c>
      <c r="CC114" s="14">
        <v>0.27242050459727501</v>
      </c>
      <c r="CD114" s="14">
        <v>0.31102935995540698</v>
      </c>
      <c r="CE114" s="14">
        <v>0.28067853143145699</v>
      </c>
      <c r="CF114" s="14">
        <v>0.27502810558456697</v>
      </c>
      <c r="CG114" s="14"/>
      <c r="CH114" s="14">
        <v>0.28110988954792498</v>
      </c>
      <c r="CI114" s="14">
        <v>0.26722744683337302</v>
      </c>
      <c r="CJ114" s="14"/>
      <c r="CK114" s="14">
        <v>0.20576407988510501</v>
      </c>
      <c r="CL114" s="14">
        <v>0.291453617940238</v>
      </c>
      <c r="CM114" s="14"/>
      <c r="CN114" s="14">
        <v>0.251077490896563</v>
      </c>
      <c r="CO114" s="14">
        <v>0.27839051406510501</v>
      </c>
      <c r="CP114" s="14"/>
      <c r="CQ114" s="14">
        <v>0.289399596181241</v>
      </c>
      <c r="CR114" s="14">
        <v>0.22317580694209099</v>
      </c>
      <c r="CS114" s="14">
        <v>0.33191006324658201</v>
      </c>
    </row>
    <row r="115" spans="2:97" x14ac:dyDescent="0.35">
      <c r="B115" t="s">
        <v>116</v>
      </c>
      <c r="C115" s="14">
        <v>0.228592482121628</v>
      </c>
      <c r="D115" s="14">
        <v>0.226218047543923</v>
      </c>
      <c r="E115" s="14">
        <v>0.23180348817806501</v>
      </c>
      <c r="F115" s="14"/>
      <c r="G115" s="14">
        <v>0.216130240574338</v>
      </c>
      <c r="H115" s="14">
        <v>0.22569256906253299</v>
      </c>
      <c r="I115" s="14">
        <v>0.219953087188134</v>
      </c>
      <c r="J115" s="14">
        <v>0.225071309742778</v>
      </c>
      <c r="K115" s="14">
        <v>0.25183104599274297</v>
      </c>
      <c r="L115" s="14">
        <v>0.233509787305585</v>
      </c>
      <c r="M115" s="14"/>
      <c r="N115" s="14">
        <v>0.233027643005007</v>
      </c>
      <c r="O115" s="14">
        <v>0.24026595759177299</v>
      </c>
      <c r="P115" s="14">
        <v>0.248610549247296</v>
      </c>
      <c r="Q115" s="14">
        <v>0.19404040362803099</v>
      </c>
      <c r="R115" s="14"/>
      <c r="S115" s="14">
        <v>0.165885674691271</v>
      </c>
      <c r="T115" s="14">
        <v>0.25968507713644501</v>
      </c>
      <c r="U115" s="14">
        <v>0.205709753415768</v>
      </c>
      <c r="V115" s="14">
        <v>0.287192417259863</v>
      </c>
      <c r="W115" s="14">
        <v>0.20244668054857701</v>
      </c>
      <c r="X115" s="14">
        <v>0.20458278362493101</v>
      </c>
      <c r="Y115" s="14">
        <v>0.25752376668780003</v>
      </c>
      <c r="Z115" s="14">
        <v>0.18301043267573899</v>
      </c>
      <c r="AA115" s="14">
        <v>0.23046722783093199</v>
      </c>
      <c r="AB115" s="14">
        <v>0.247969746635857</v>
      </c>
      <c r="AC115" s="14">
        <v>0.24223288802398801</v>
      </c>
      <c r="AD115" s="14">
        <v>0.30113650714595502</v>
      </c>
      <c r="AE115" s="14"/>
      <c r="AF115" s="14">
        <v>0.239065913165909</v>
      </c>
      <c r="AG115" s="14">
        <v>0.210924472291836</v>
      </c>
      <c r="AH115" s="14">
        <v>0.262908912099242</v>
      </c>
      <c r="AI115" s="14">
        <v>0.20256753789401399</v>
      </c>
      <c r="AJ115" s="14">
        <v>0.24408175364169801</v>
      </c>
      <c r="AK115" s="14"/>
      <c r="AL115" s="14">
        <v>0.18710958476593501</v>
      </c>
      <c r="AM115" s="14">
        <v>0.220109047532807</v>
      </c>
      <c r="AN115" s="14">
        <v>0.26454524103128502</v>
      </c>
      <c r="AO115" s="14">
        <v>0.21830719761640599</v>
      </c>
      <c r="AP115" s="14">
        <v>0.266460944115891</v>
      </c>
      <c r="AQ115" s="14">
        <v>0.241829595060022</v>
      </c>
      <c r="AR115" s="14"/>
      <c r="AS115" s="14">
        <v>0.240245132760386</v>
      </c>
      <c r="AT115" s="14">
        <v>0.24808505258538499</v>
      </c>
      <c r="AU115" s="14">
        <v>0.23541050358593199</v>
      </c>
      <c r="AV115" s="14">
        <v>0.21488568022889701</v>
      </c>
      <c r="AW115" s="14">
        <v>0.128215692471293</v>
      </c>
      <c r="AX115" s="14"/>
      <c r="AY115" s="14">
        <v>0.11945156291103499</v>
      </c>
      <c r="AZ115" s="14">
        <v>0</v>
      </c>
      <c r="BA115" s="14">
        <v>0</v>
      </c>
      <c r="BB115" s="14">
        <v>0</v>
      </c>
      <c r="BC115" s="14">
        <v>0</v>
      </c>
      <c r="BD115" s="14">
        <v>0</v>
      </c>
      <c r="BE115" s="14">
        <v>0</v>
      </c>
      <c r="BF115" s="14">
        <v>0</v>
      </c>
      <c r="BG115" s="14">
        <v>0</v>
      </c>
      <c r="BH115" s="14">
        <v>0</v>
      </c>
      <c r="BI115" s="14">
        <v>0</v>
      </c>
      <c r="BJ115" s="14">
        <v>0</v>
      </c>
      <c r="BK115" s="14">
        <v>0</v>
      </c>
      <c r="BL115" s="14">
        <v>0</v>
      </c>
      <c r="BM115" s="14">
        <v>0</v>
      </c>
      <c r="BN115" s="14">
        <v>0</v>
      </c>
      <c r="BO115" s="14"/>
      <c r="BP115" s="14">
        <v>0.23652734582221099</v>
      </c>
      <c r="BQ115" s="14">
        <v>0.26135597018543999</v>
      </c>
      <c r="BR115" s="14">
        <v>0.220236367512681</v>
      </c>
      <c r="BS115" s="14">
        <v>0.227531676724679</v>
      </c>
      <c r="BT115" s="14">
        <v>0.17856170930693099</v>
      </c>
      <c r="BU115" s="14"/>
      <c r="BV115" s="14">
        <v>0.18113355150574301</v>
      </c>
      <c r="BW115" s="14">
        <v>0.24458258990273701</v>
      </c>
      <c r="BX115" s="14">
        <v>0.241742621535318</v>
      </c>
      <c r="BY115" s="14">
        <v>0.188844477105331</v>
      </c>
      <c r="BZ115" s="14">
        <v>0.19398078713177799</v>
      </c>
      <c r="CA115" s="14"/>
      <c r="CB115" s="14">
        <v>0.197183634437057</v>
      </c>
      <c r="CC115" s="14">
        <v>0.25330050968317103</v>
      </c>
      <c r="CD115" s="14">
        <v>0.21092853966535299</v>
      </c>
      <c r="CE115" s="14">
        <v>0.25923303072215298</v>
      </c>
      <c r="CF115" s="14">
        <v>0.22291698407083599</v>
      </c>
      <c r="CG115" s="14"/>
      <c r="CH115" s="14">
        <v>0.20806344755186501</v>
      </c>
      <c r="CI115" s="14">
        <v>0.23715453064229899</v>
      </c>
      <c r="CJ115" s="14"/>
      <c r="CK115" s="14">
        <v>0.24218523075133799</v>
      </c>
      <c r="CL115" s="14">
        <v>0.224416046103452</v>
      </c>
      <c r="CM115" s="14"/>
      <c r="CN115" s="14">
        <v>0.200022283578704</v>
      </c>
      <c r="CO115" s="14">
        <v>0.23858452509133499</v>
      </c>
      <c r="CP115" s="14"/>
      <c r="CQ115" s="14">
        <v>0.23012507023967099</v>
      </c>
      <c r="CR115" s="14">
        <v>0.21681250659352999</v>
      </c>
      <c r="CS115" s="14">
        <v>0.27944709635654702</v>
      </c>
    </row>
    <row r="116" spans="2:97" x14ac:dyDescent="0.35">
      <c r="B116" t="s">
        <v>117</v>
      </c>
      <c r="C116" s="14">
        <v>0.170112110746405</v>
      </c>
      <c r="D116" s="14">
        <v>0.15378245226572701</v>
      </c>
      <c r="E116" s="14">
        <v>0.186693522233294</v>
      </c>
      <c r="F116" s="14"/>
      <c r="G116" s="14">
        <v>0.104065901982294</v>
      </c>
      <c r="H116" s="14">
        <v>0.114116151146663</v>
      </c>
      <c r="I116" s="14">
        <v>0.147635481850588</v>
      </c>
      <c r="J116" s="14">
        <v>0.199915240097919</v>
      </c>
      <c r="K116" s="14">
        <v>0.21550214932422401</v>
      </c>
      <c r="L116" s="14">
        <v>0.223216995932037</v>
      </c>
      <c r="M116" s="14"/>
      <c r="N116" s="14">
        <v>0.15307678504667799</v>
      </c>
      <c r="O116" s="14">
        <v>0.173716230075216</v>
      </c>
      <c r="P116" s="14">
        <v>0.14501832486664801</v>
      </c>
      <c r="Q116" s="14">
        <v>0.203641450488872</v>
      </c>
      <c r="R116" s="14"/>
      <c r="S116" s="14">
        <v>0.11492954337649799</v>
      </c>
      <c r="T116" s="14">
        <v>0.17218587760163601</v>
      </c>
      <c r="U116" s="14">
        <v>0.19718936230560599</v>
      </c>
      <c r="V116" s="14">
        <v>0.18466024217990801</v>
      </c>
      <c r="W116" s="14">
        <v>0.19257164432256199</v>
      </c>
      <c r="X116" s="14">
        <v>0.13243619007165</v>
      </c>
      <c r="Y116" s="14">
        <v>0.17655244467463899</v>
      </c>
      <c r="Z116" s="14">
        <v>0.21026589102953799</v>
      </c>
      <c r="AA116" s="14">
        <v>0.177824198659574</v>
      </c>
      <c r="AB116" s="14">
        <v>0.17350368415293699</v>
      </c>
      <c r="AC116" s="14">
        <v>0.183196212171096</v>
      </c>
      <c r="AD116" s="14">
        <v>0.23250460736977299</v>
      </c>
      <c r="AE116" s="14"/>
      <c r="AF116" s="14">
        <v>0.19653838720220901</v>
      </c>
      <c r="AG116" s="14">
        <v>0.17242794907335399</v>
      </c>
      <c r="AH116" s="14">
        <v>0.14512529291748399</v>
      </c>
      <c r="AI116" s="14">
        <v>0.187731364446207</v>
      </c>
      <c r="AJ116" s="14">
        <v>0.13024733382651599</v>
      </c>
      <c r="AK116" s="14"/>
      <c r="AL116" s="14">
        <v>0.159319925934615</v>
      </c>
      <c r="AM116" s="14">
        <v>0.16698607227352699</v>
      </c>
      <c r="AN116" s="14">
        <v>0.14496190131144099</v>
      </c>
      <c r="AO116" s="14">
        <v>0.18326242361925599</v>
      </c>
      <c r="AP116" s="14">
        <v>0.120424621170244</v>
      </c>
      <c r="AQ116" s="14">
        <v>0.22396128908701701</v>
      </c>
      <c r="AR116" s="14"/>
      <c r="AS116" s="14">
        <v>0.23319025605534399</v>
      </c>
      <c r="AT116" s="14">
        <v>0.17032437374803</v>
      </c>
      <c r="AU116" s="14">
        <v>0.149707933567647</v>
      </c>
      <c r="AV116" s="14">
        <v>0.10587256228359</v>
      </c>
      <c r="AW116" s="14">
        <v>6.2960675228726004E-2</v>
      </c>
      <c r="AX116" s="14"/>
      <c r="AY116" s="14">
        <v>0.115749629584614</v>
      </c>
      <c r="AZ116" s="14">
        <v>0</v>
      </c>
      <c r="BA116" s="14">
        <v>0</v>
      </c>
      <c r="BB116" s="14">
        <v>0</v>
      </c>
      <c r="BC116" s="14">
        <v>0</v>
      </c>
      <c r="BD116" s="14">
        <v>0</v>
      </c>
      <c r="BE116" s="14">
        <v>0</v>
      </c>
      <c r="BF116" s="14">
        <v>0</v>
      </c>
      <c r="BG116" s="14">
        <v>0</v>
      </c>
      <c r="BH116" s="14">
        <v>0</v>
      </c>
      <c r="BI116" s="14">
        <v>0</v>
      </c>
      <c r="BJ116" s="14">
        <v>0</v>
      </c>
      <c r="BK116" s="14">
        <v>0</v>
      </c>
      <c r="BL116" s="14">
        <v>0</v>
      </c>
      <c r="BM116" s="14">
        <v>0</v>
      </c>
      <c r="BN116" s="14">
        <v>0</v>
      </c>
      <c r="BO116" s="14"/>
      <c r="BP116" s="14">
        <v>0.23531624720975</v>
      </c>
      <c r="BQ116" s="14">
        <v>0.13983412899426501</v>
      </c>
      <c r="BR116" s="14">
        <v>0.11688180275590999</v>
      </c>
      <c r="BS116" s="14">
        <v>0.140782735451396</v>
      </c>
      <c r="BT116" s="14">
        <v>0.20213453583714</v>
      </c>
      <c r="BU116" s="14"/>
      <c r="BV116" s="14">
        <v>0.17800233696541401</v>
      </c>
      <c r="BW116" s="14">
        <v>0.17519446212853801</v>
      </c>
      <c r="BX116" s="14">
        <v>0.15923941570165501</v>
      </c>
      <c r="BY116" s="14">
        <v>0.18114783453924599</v>
      </c>
      <c r="BZ116" s="14">
        <v>0.16466557273367399</v>
      </c>
      <c r="CA116" s="14"/>
      <c r="CB116" s="14">
        <v>0.137896877421879</v>
      </c>
      <c r="CC116" s="14">
        <v>0.18102628873977</v>
      </c>
      <c r="CD116" s="14">
        <v>0.15956000696150999</v>
      </c>
      <c r="CE116" s="14">
        <v>0.164948407920636</v>
      </c>
      <c r="CF116" s="14">
        <v>0.20135556389749801</v>
      </c>
      <c r="CG116" s="14"/>
      <c r="CH116" s="14">
        <v>0.165809677043041</v>
      </c>
      <c r="CI116" s="14">
        <v>0.17190652762460701</v>
      </c>
      <c r="CJ116" s="14"/>
      <c r="CK116" s="14">
        <v>0.119528102127074</v>
      </c>
      <c r="CL116" s="14">
        <v>0.18565428557039701</v>
      </c>
      <c r="CM116" s="14"/>
      <c r="CN116" s="14">
        <v>0.156130687770863</v>
      </c>
      <c r="CO116" s="14">
        <v>0.17500192552803401</v>
      </c>
      <c r="CP116" s="14"/>
      <c r="CQ116" s="14">
        <v>0.17578919083998601</v>
      </c>
      <c r="CR116" s="14">
        <v>0.159971612221185</v>
      </c>
      <c r="CS116" s="14">
        <v>0.159630282058321</v>
      </c>
    </row>
    <row r="117" spans="2:97" x14ac:dyDescent="0.35">
      <c r="B117" t="s">
        <v>118</v>
      </c>
      <c r="C117" s="14">
        <v>3.7872843306810601E-2</v>
      </c>
      <c r="D117" s="14">
        <v>3.7258670462838803E-2</v>
      </c>
      <c r="E117" s="14">
        <v>3.7330924800066501E-2</v>
      </c>
      <c r="F117" s="14"/>
      <c r="G117" s="14">
        <v>3.0413313270199999E-2</v>
      </c>
      <c r="H117" s="14">
        <v>2.5886055257458799E-2</v>
      </c>
      <c r="I117" s="14">
        <v>4.0578097756900501E-2</v>
      </c>
      <c r="J117" s="14">
        <v>3.6172550234584697E-2</v>
      </c>
      <c r="K117" s="14">
        <v>4.4852193622623299E-2</v>
      </c>
      <c r="L117" s="14">
        <v>4.7095326128975198E-2</v>
      </c>
      <c r="M117" s="14"/>
      <c r="N117" s="14">
        <v>3.2061434784707403E-2</v>
      </c>
      <c r="O117" s="14">
        <v>2.9328952968630501E-2</v>
      </c>
      <c r="P117" s="14">
        <v>4.0842760808003302E-2</v>
      </c>
      <c r="Q117" s="14">
        <v>4.82483969335036E-2</v>
      </c>
      <c r="R117" s="14"/>
      <c r="S117" s="14">
        <v>3.3569338832501801E-2</v>
      </c>
      <c r="T117" s="14">
        <v>5.45710683662501E-2</v>
      </c>
      <c r="U117" s="14">
        <v>3.9342693473920498E-2</v>
      </c>
      <c r="V117" s="14">
        <v>4.4143912784931398E-2</v>
      </c>
      <c r="W117" s="14">
        <v>1.3822794228354E-2</v>
      </c>
      <c r="X117" s="14">
        <v>2.08979280565561E-2</v>
      </c>
      <c r="Y117" s="14">
        <v>6.9112519341717693E-2</v>
      </c>
      <c r="Z117" s="14">
        <v>1.7099990358136401E-2</v>
      </c>
      <c r="AA117" s="14">
        <v>3.2466570359659302E-2</v>
      </c>
      <c r="AB117" s="14">
        <v>2.9488639430092001E-2</v>
      </c>
      <c r="AC117" s="14">
        <v>4.6350749350128902E-2</v>
      </c>
      <c r="AD117" s="14">
        <v>4.5246140980529502E-2</v>
      </c>
      <c r="AE117" s="14"/>
      <c r="AF117" s="14">
        <v>4.7888470844125099E-2</v>
      </c>
      <c r="AG117" s="14">
        <v>2.0840835090996501E-2</v>
      </c>
      <c r="AH117" s="14">
        <v>2.96490899701338E-2</v>
      </c>
      <c r="AI117" s="14">
        <v>3.6685263120325703E-2</v>
      </c>
      <c r="AJ117" s="14">
        <v>3.9686683810038398E-2</v>
      </c>
      <c r="AK117" s="14"/>
      <c r="AL117" s="14">
        <v>1.97801220166322E-2</v>
      </c>
      <c r="AM117" s="14">
        <v>4.06090066488239E-2</v>
      </c>
      <c r="AN117" s="14">
        <v>2.5578538612854699E-2</v>
      </c>
      <c r="AO117" s="14">
        <v>3.3950438893543398E-2</v>
      </c>
      <c r="AP117" s="14">
        <v>2.63520307208726E-2</v>
      </c>
      <c r="AQ117" s="14">
        <v>8.6319689154076604E-2</v>
      </c>
      <c r="AR117" s="14"/>
      <c r="AS117" s="14">
        <v>4.0367109967499197E-2</v>
      </c>
      <c r="AT117" s="14">
        <v>3.4317372198248798E-2</v>
      </c>
      <c r="AU117" s="14">
        <v>2.55800473612359E-2</v>
      </c>
      <c r="AV117" s="14">
        <v>3.8240256398554599E-2</v>
      </c>
      <c r="AW117" s="14">
        <v>0</v>
      </c>
      <c r="AX117" s="14"/>
      <c r="AY117" s="14">
        <v>9.5453258626734205E-2</v>
      </c>
      <c r="AZ117" s="14">
        <v>0</v>
      </c>
      <c r="BA117" s="14">
        <v>0</v>
      </c>
      <c r="BB117" s="14">
        <v>0</v>
      </c>
      <c r="BC117" s="14">
        <v>0</v>
      </c>
      <c r="BD117" s="14">
        <v>0</v>
      </c>
      <c r="BE117" s="14">
        <v>0</v>
      </c>
      <c r="BF117" s="14">
        <v>0</v>
      </c>
      <c r="BG117" s="14">
        <v>0</v>
      </c>
      <c r="BH117" s="14">
        <v>0</v>
      </c>
      <c r="BI117" s="14">
        <v>0</v>
      </c>
      <c r="BJ117" s="14">
        <v>0</v>
      </c>
      <c r="BK117" s="14">
        <v>0</v>
      </c>
      <c r="BL117" s="14">
        <v>0</v>
      </c>
      <c r="BM117" s="14">
        <v>0</v>
      </c>
      <c r="BN117" s="14">
        <v>0</v>
      </c>
      <c r="BO117" s="14"/>
      <c r="BP117" s="14">
        <v>4.51373484356343E-2</v>
      </c>
      <c r="BQ117" s="14">
        <v>1.8486524967716599E-2</v>
      </c>
      <c r="BR117" s="14">
        <v>2.9836172256961099E-2</v>
      </c>
      <c r="BS117" s="14">
        <v>3.1336657660907097E-2</v>
      </c>
      <c r="BT117" s="14">
        <v>5.5219127089909198E-2</v>
      </c>
      <c r="BU117" s="14"/>
      <c r="BV117" s="14">
        <v>3.1094194787910399E-2</v>
      </c>
      <c r="BW117" s="14">
        <v>2.9587991083946899E-2</v>
      </c>
      <c r="BX117" s="14">
        <v>4.8116538536816397E-2</v>
      </c>
      <c r="BY117" s="14">
        <v>2.9217026390387198E-2</v>
      </c>
      <c r="BZ117" s="14">
        <v>6.5661209432738898E-2</v>
      </c>
      <c r="CA117" s="14"/>
      <c r="CB117" s="14">
        <v>2.8188616106308E-2</v>
      </c>
      <c r="CC117" s="14">
        <v>3.5189057170548398E-2</v>
      </c>
      <c r="CD117" s="14">
        <v>5.5049865515796298E-2</v>
      </c>
      <c r="CE117" s="14">
        <v>3.3390011361378397E-2</v>
      </c>
      <c r="CF117" s="14">
        <v>3.59677744220342E-2</v>
      </c>
      <c r="CG117" s="14"/>
      <c r="CH117" s="14">
        <v>3.4040945068916001E-2</v>
      </c>
      <c r="CI117" s="14">
        <v>3.9471013865081797E-2</v>
      </c>
      <c r="CJ117" s="14"/>
      <c r="CK117" s="14">
        <v>2.5964403930290699E-2</v>
      </c>
      <c r="CL117" s="14">
        <v>4.1531767376344703E-2</v>
      </c>
      <c r="CM117" s="14"/>
      <c r="CN117" s="14">
        <v>1.8448447146723002E-2</v>
      </c>
      <c r="CO117" s="14">
        <v>4.4666264808611002E-2</v>
      </c>
      <c r="CP117" s="14"/>
      <c r="CQ117" s="14">
        <v>4.1276521354194101E-2</v>
      </c>
      <c r="CR117" s="14">
        <v>2.8910651332217999E-2</v>
      </c>
      <c r="CS117" s="14">
        <v>4.87015812839535E-2</v>
      </c>
    </row>
    <row r="118" spans="2:97" x14ac:dyDescent="0.35">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row>
    <row r="119" spans="2:97" x14ac:dyDescent="0.35">
      <c r="B119" s="6" t="s">
        <v>146</v>
      </c>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row>
    <row r="120" spans="2:97" x14ac:dyDescent="0.35">
      <c r="B120" s="21" t="s">
        <v>122</v>
      </c>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row>
    <row r="121" spans="2:97" x14ac:dyDescent="0.35">
      <c r="B121" t="s">
        <v>87</v>
      </c>
      <c r="C121" s="14">
        <v>0.124981005341575</v>
      </c>
      <c r="D121" s="14">
        <v>0.14806783915504301</v>
      </c>
      <c r="E121" s="14">
        <v>0.101663109502157</v>
      </c>
      <c r="F121" s="14"/>
      <c r="G121" s="14">
        <v>0.17650794282483301</v>
      </c>
      <c r="H121" s="14">
        <v>0.22299916743519599</v>
      </c>
      <c r="I121" s="14">
        <v>0.14499213626756</v>
      </c>
      <c r="J121" s="14">
        <v>0.111831551236983</v>
      </c>
      <c r="K121" s="14">
        <v>4.9911317510407401E-2</v>
      </c>
      <c r="L121" s="14">
        <v>5.5613343571832403E-2</v>
      </c>
      <c r="M121" s="14"/>
      <c r="N121" s="14">
        <v>0.18448910043368599</v>
      </c>
      <c r="O121" s="14">
        <v>0.106077603172644</v>
      </c>
      <c r="P121" s="14">
        <v>0.12990511471183899</v>
      </c>
      <c r="Q121" s="14">
        <v>7.7476117192981905E-2</v>
      </c>
      <c r="R121" s="14"/>
      <c r="S121" s="14">
        <v>0.181068316816484</v>
      </c>
      <c r="T121" s="14">
        <v>0.133042210830496</v>
      </c>
      <c r="U121" s="14">
        <v>7.3178879810512701E-2</v>
      </c>
      <c r="V121" s="14">
        <v>0.11909961301385399</v>
      </c>
      <c r="W121" s="14">
        <v>0.113091165357093</v>
      </c>
      <c r="X121" s="14">
        <v>0.167211862075416</v>
      </c>
      <c r="Y121" s="14">
        <v>8.1618070030859496E-2</v>
      </c>
      <c r="Z121" s="14">
        <v>0.15241341759634799</v>
      </c>
      <c r="AA121" s="14">
        <v>0.122527267086074</v>
      </c>
      <c r="AB121" s="14">
        <v>0.116010044800329</v>
      </c>
      <c r="AC121" s="14">
        <v>6.2443205181333901E-2</v>
      </c>
      <c r="AD121" s="14">
        <v>0.104027143578953</v>
      </c>
      <c r="AE121" s="14"/>
      <c r="AF121" s="14">
        <v>0.13829860067265801</v>
      </c>
      <c r="AG121" s="14">
        <v>0.13876989536760001</v>
      </c>
      <c r="AH121" s="14">
        <v>0.13567210424142301</v>
      </c>
      <c r="AI121" s="14">
        <v>0.109432601409591</v>
      </c>
      <c r="AJ121" s="14">
        <v>0.16449164363027999</v>
      </c>
      <c r="AK121" s="14"/>
      <c r="AL121" s="14">
        <v>0.17808730141637699</v>
      </c>
      <c r="AM121" s="14">
        <v>0.14280646907542899</v>
      </c>
      <c r="AN121" s="14">
        <v>0.13183099201170601</v>
      </c>
      <c r="AO121" s="14">
        <v>0.11448990070904901</v>
      </c>
      <c r="AP121" s="14">
        <v>0.12209496030813199</v>
      </c>
      <c r="AQ121" s="14">
        <v>6.17952523443503E-2</v>
      </c>
      <c r="AR121" s="14"/>
      <c r="AS121" s="14">
        <v>7.0012232529773399E-2</v>
      </c>
      <c r="AT121" s="14">
        <v>0.100396087106254</v>
      </c>
      <c r="AU121" s="14">
        <v>0.14523625117605099</v>
      </c>
      <c r="AV121" s="14">
        <v>0.24273405939148399</v>
      </c>
      <c r="AW121" s="14">
        <v>0.41379585049621398</v>
      </c>
      <c r="AX121" s="14"/>
      <c r="AY121" s="14">
        <v>3.7049492336551498E-2</v>
      </c>
      <c r="AZ121" s="14">
        <v>0</v>
      </c>
      <c r="BA121" s="14">
        <v>0</v>
      </c>
      <c r="BB121" s="14">
        <v>0</v>
      </c>
      <c r="BC121" s="14">
        <v>0</v>
      </c>
      <c r="BD121" s="14">
        <v>0</v>
      </c>
      <c r="BE121" s="14">
        <v>0</v>
      </c>
      <c r="BF121" s="14">
        <v>0</v>
      </c>
      <c r="BG121" s="14">
        <v>0</v>
      </c>
      <c r="BH121" s="14">
        <v>0</v>
      </c>
      <c r="BI121" s="14">
        <v>0</v>
      </c>
      <c r="BJ121" s="14">
        <v>0</v>
      </c>
      <c r="BK121" s="14">
        <v>0</v>
      </c>
      <c r="BL121" s="14">
        <v>0</v>
      </c>
      <c r="BM121" s="14">
        <v>0</v>
      </c>
      <c r="BN121" s="14">
        <v>0</v>
      </c>
      <c r="BO121" s="14"/>
      <c r="BP121" s="14">
        <v>0.12610359881211</v>
      </c>
      <c r="BQ121" s="14">
        <v>0.17240214695365899</v>
      </c>
      <c r="BR121" s="14">
        <v>0.14238173011623101</v>
      </c>
      <c r="BS121" s="14">
        <v>9.8526469298038696E-2</v>
      </c>
      <c r="BT121" s="14">
        <v>5.7328471057693099E-2</v>
      </c>
      <c r="BU121" s="14"/>
      <c r="BV121" s="14">
        <v>0.25492160407405201</v>
      </c>
      <c r="BW121" s="14">
        <v>0.14696317552388599</v>
      </c>
      <c r="BX121" s="14">
        <v>0.10762846133670199</v>
      </c>
      <c r="BY121" s="14">
        <v>8.6880555907383999E-2</v>
      </c>
      <c r="BZ121" s="14">
        <v>2.7621422836634699E-2</v>
      </c>
      <c r="CA121" s="14"/>
      <c r="CB121" s="14">
        <v>0.249223486652033</v>
      </c>
      <c r="CC121" s="14">
        <v>0.10535249918548199</v>
      </c>
      <c r="CD121" s="14">
        <v>0.11583073479049399</v>
      </c>
      <c r="CE121" s="14">
        <v>9.6960406390415504E-2</v>
      </c>
      <c r="CF121" s="14">
        <v>7.9486023958323798E-2</v>
      </c>
      <c r="CG121" s="14"/>
      <c r="CH121" s="14">
        <v>0.142800572553235</v>
      </c>
      <c r="CI121" s="14">
        <v>0.11754899490946701</v>
      </c>
      <c r="CJ121" s="14"/>
      <c r="CK121" s="14">
        <v>0.15615078756878301</v>
      </c>
      <c r="CL121" s="14">
        <v>0.115403942988793</v>
      </c>
      <c r="CM121" s="14"/>
      <c r="CN121" s="14">
        <v>0.18833401803599201</v>
      </c>
      <c r="CO121" s="14">
        <v>0.10282414058783799</v>
      </c>
      <c r="CP121" s="14"/>
      <c r="CQ121" s="14">
        <v>9.6695191119638105E-2</v>
      </c>
      <c r="CR121" s="14">
        <v>0.19275862075078801</v>
      </c>
      <c r="CS121" s="14">
        <v>7.4776467181089601E-2</v>
      </c>
    </row>
    <row r="122" spans="2:97" x14ac:dyDescent="0.35">
      <c r="B122" t="s">
        <v>88</v>
      </c>
      <c r="C122" s="14">
        <v>0.87501899465842503</v>
      </c>
      <c r="D122" s="14">
        <v>0.85193216084495704</v>
      </c>
      <c r="E122" s="14">
        <v>0.89833689049784304</v>
      </c>
      <c r="F122" s="14"/>
      <c r="G122" s="14">
        <v>0.82349205717516705</v>
      </c>
      <c r="H122" s="14">
        <v>0.77700083256480401</v>
      </c>
      <c r="I122" s="14">
        <v>0.85500786373243998</v>
      </c>
      <c r="J122" s="14">
        <v>0.88816844876301704</v>
      </c>
      <c r="K122" s="14">
        <v>0.95008868248959299</v>
      </c>
      <c r="L122" s="14">
        <v>0.94438665642816799</v>
      </c>
      <c r="M122" s="14"/>
      <c r="N122" s="14">
        <v>0.81551089956631395</v>
      </c>
      <c r="O122" s="14">
        <v>0.89392239682735597</v>
      </c>
      <c r="P122" s="14">
        <v>0.87009488528816104</v>
      </c>
      <c r="Q122" s="14">
        <v>0.92252388280701803</v>
      </c>
      <c r="R122" s="14"/>
      <c r="S122" s="14">
        <v>0.81893168318351595</v>
      </c>
      <c r="T122" s="14">
        <v>0.86695778916950395</v>
      </c>
      <c r="U122" s="14">
        <v>0.92682112018948704</v>
      </c>
      <c r="V122" s="14">
        <v>0.88090038698614603</v>
      </c>
      <c r="W122" s="14">
        <v>0.88690883464290704</v>
      </c>
      <c r="X122" s="14">
        <v>0.83278813792458395</v>
      </c>
      <c r="Y122" s="14">
        <v>0.91838192996914003</v>
      </c>
      <c r="Z122" s="14">
        <v>0.84758658240365203</v>
      </c>
      <c r="AA122" s="14">
        <v>0.87747273291392602</v>
      </c>
      <c r="AB122" s="14">
        <v>0.88398995519967105</v>
      </c>
      <c r="AC122" s="14">
        <v>0.93755679481866605</v>
      </c>
      <c r="AD122" s="14">
        <v>0.89597285642104696</v>
      </c>
      <c r="AE122" s="14"/>
      <c r="AF122" s="14">
        <v>0.86170139932734202</v>
      </c>
      <c r="AG122" s="14">
        <v>0.86123010463240002</v>
      </c>
      <c r="AH122" s="14">
        <v>0.86432789575857705</v>
      </c>
      <c r="AI122" s="14">
        <v>0.89056739859040901</v>
      </c>
      <c r="AJ122" s="14">
        <v>0.83550835636971998</v>
      </c>
      <c r="AK122" s="14"/>
      <c r="AL122" s="14">
        <v>0.82191269858362304</v>
      </c>
      <c r="AM122" s="14">
        <v>0.85719353092457096</v>
      </c>
      <c r="AN122" s="14">
        <v>0.86816900798829399</v>
      </c>
      <c r="AO122" s="14">
        <v>0.88551009929095104</v>
      </c>
      <c r="AP122" s="14">
        <v>0.87790503969186795</v>
      </c>
      <c r="AQ122" s="14">
        <v>0.93820474765564998</v>
      </c>
      <c r="AR122" s="14"/>
      <c r="AS122" s="14">
        <v>0.92998776747022704</v>
      </c>
      <c r="AT122" s="14">
        <v>0.89960391289374597</v>
      </c>
      <c r="AU122" s="14">
        <v>0.85476374882394901</v>
      </c>
      <c r="AV122" s="14">
        <v>0.75726594060851604</v>
      </c>
      <c r="AW122" s="14">
        <v>0.58620414950378597</v>
      </c>
      <c r="AX122" s="14"/>
      <c r="AY122" s="14">
        <v>0.96295050766344903</v>
      </c>
      <c r="AZ122" s="14">
        <v>0</v>
      </c>
      <c r="BA122" s="14">
        <v>0</v>
      </c>
      <c r="BB122" s="14">
        <v>0</v>
      </c>
      <c r="BC122" s="14">
        <v>0</v>
      </c>
      <c r="BD122" s="14">
        <v>0</v>
      </c>
      <c r="BE122" s="14">
        <v>0</v>
      </c>
      <c r="BF122" s="14">
        <v>0</v>
      </c>
      <c r="BG122" s="14">
        <v>0</v>
      </c>
      <c r="BH122" s="14">
        <v>0</v>
      </c>
      <c r="BI122" s="14">
        <v>0</v>
      </c>
      <c r="BJ122" s="14">
        <v>0</v>
      </c>
      <c r="BK122" s="14">
        <v>0</v>
      </c>
      <c r="BL122" s="14">
        <v>0</v>
      </c>
      <c r="BM122" s="14">
        <v>0</v>
      </c>
      <c r="BN122" s="14">
        <v>0</v>
      </c>
      <c r="BO122" s="14"/>
      <c r="BP122" s="14">
        <v>0.87389640118789003</v>
      </c>
      <c r="BQ122" s="14">
        <v>0.82759785304634104</v>
      </c>
      <c r="BR122" s="14">
        <v>0.85761826988376899</v>
      </c>
      <c r="BS122" s="14">
        <v>0.90147353070196101</v>
      </c>
      <c r="BT122" s="14">
        <v>0.94267152894230699</v>
      </c>
      <c r="BU122" s="14"/>
      <c r="BV122" s="14">
        <v>0.74507839592594804</v>
      </c>
      <c r="BW122" s="14">
        <v>0.85303682447611395</v>
      </c>
      <c r="BX122" s="14">
        <v>0.89237153866329799</v>
      </c>
      <c r="BY122" s="14">
        <v>0.91311944409261603</v>
      </c>
      <c r="BZ122" s="14">
        <v>0.97237857716336495</v>
      </c>
      <c r="CA122" s="14"/>
      <c r="CB122" s="14">
        <v>0.75077651334796702</v>
      </c>
      <c r="CC122" s="14">
        <v>0.89464750081451805</v>
      </c>
      <c r="CD122" s="14">
        <v>0.88416926520950601</v>
      </c>
      <c r="CE122" s="14">
        <v>0.90303959360958497</v>
      </c>
      <c r="CF122" s="14">
        <v>0.92051397604167595</v>
      </c>
      <c r="CG122" s="14"/>
      <c r="CH122" s="14">
        <v>0.85719942744676503</v>
      </c>
      <c r="CI122" s="14">
        <v>0.88245100509053298</v>
      </c>
      <c r="CJ122" s="14"/>
      <c r="CK122" s="14">
        <v>0.84384921243121702</v>
      </c>
      <c r="CL122" s="14">
        <v>0.88459605701120703</v>
      </c>
      <c r="CM122" s="14"/>
      <c r="CN122" s="14">
        <v>0.81166598196400797</v>
      </c>
      <c r="CO122" s="14">
        <v>0.89717585941216205</v>
      </c>
      <c r="CP122" s="14"/>
      <c r="CQ122" s="14">
        <v>0.90330480888036202</v>
      </c>
      <c r="CR122" s="14">
        <v>0.80724137924921202</v>
      </c>
      <c r="CS122" s="14">
        <v>0.92522353281891001</v>
      </c>
    </row>
    <row r="123" spans="2:97" x14ac:dyDescent="0.35">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row>
    <row r="124" spans="2:97" x14ac:dyDescent="0.35">
      <c r="B124" s="6" t="s">
        <v>147</v>
      </c>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row>
    <row r="125" spans="2:97" x14ac:dyDescent="0.35">
      <c r="B125" s="21" t="s">
        <v>122</v>
      </c>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row>
    <row r="126" spans="2:97" x14ac:dyDescent="0.35">
      <c r="B126" t="s">
        <v>87</v>
      </c>
      <c r="C126" s="14">
        <v>0.32380961801337299</v>
      </c>
      <c r="D126" s="14">
        <v>0.34279591595305597</v>
      </c>
      <c r="E126" s="14">
        <v>0.30329615880716398</v>
      </c>
      <c r="F126" s="14"/>
      <c r="G126" s="14">
        <v>0.47434307074822502</v>
      </c>
      <c r="H126" s="14">
        <v>0.51521293738013296</v>
      </c>
      <c r="I126" s="14">
        <v>0.35543418309668001</v>
      </c>
      <c r="J126" s="14">
        <v>0.223560368292991</v>
      </c>
      <c r="K126" s="14">
        <v>0.216441236735849</v>
      </c>
      <c r="L126" s="14">
        <v>0.195506974055873</v>
      </c>
      <c r="M126" s="14"/>
      <c r="N126" s="14">
        <v>0.43448798764705898</v>
      </c>
      <c r="O126" s="14">
        <v>0.28288638508774</v>
      </c>
      <c r="P126" s="14">
        <v>0.33936099391792202</v>
      </c>
      <c r="Q126" s="14">
        <v>0.23422163741940599</v>
      </c>
      <c r="R126" s="14"/>
      <c r="S126" s="14">
        <v>0.52712587335331096</v>
      </c>
      <c r="T126" s="14">
        <v>0.295570971402625</v>
      </c>
      <c r="U126" s="14">
        <v>0.25544836495458201</v>
      </c>
      <c r="V126" s="14">
        <v>0.31188320434980399</v>
      </c>
      <c r="W126" s="14">
        <v>0.34800325544925997</v>
      </c>
      <c r="X126" s="14">
        <v>0.31036149083270698</v>
      </c>
      <c r="Y126" s="14">
        <v>0.25690240955981603</v>
      </c>
      <c r="Z126" s="14">
        <v>0.248786215159156</v>
      </c>
      <c r="AA126" s="14">
        <v>0.26699969821994801</v>
      </c>
      <c r="AB126" s="14">
        <v>0.27862453306821899</v>
      </c>
      <c r="AC126" s="14">
        <v>0.25571663555267599</v>
      </c>
      <c r="AD126" s="14">
        <v>0.43325313320524</v>
      </c>
      <c r="AE126" s="14"/>
      <c r="AF126" s="14">
        <v>0.29781977334868598</v>
      </c>
      <c r="AG126" s="14">
        <v>0.35962360857922798</v>
      </c>
      <c r="AH126" s="14">
        <v>0.27316512091610501</v>
      </c>
      <c r="AI126" s="14">
        <v>0.29323423481017802</v>
      </c>
      <c r="AJ126" s="14">
        <v>0.43796969671686298</v>
      </c>
      <c r="AK126" s="14"/>
      <c r="AL126" s="14">
        <v>0.43512540556740198</v>
      </c>
      <c r="AM126" s="14">
        <v>0.33363590302924701</v>
      </c>
      <c r="AN126" s="14">
        <v>0.31400814408704403</v>
      </c>
      <c r="AO126" s="14">
        <v>0.26782658655349301</v>
      </c>
      <c r="AP126" s="14">
        <v>0.40028957204439802</v>
      </c>
      <c r="AQ126" s="14">
        <v>0.22270512648874799</v>
      </c>
      <c r="AR126" s="14"/>
      <c r="AS126" s="14">
        <v>0.21823424668029301</v>
      </c>
      <c r="AT126" s="14">
        <v>0.29097083368850202</v>
      </c>
      <c r="AU126" s="14">
        <v>0.40894875378593398</v>
      </c>
      <c r="AV126" s="14">
        <v>0.53034841100646002</v>
      </c>
      <c r="AW126" s="14">
        <v>0.45662751893538001</v>
      </c>
      <c r="AX126" s="14"/>
      <c r="AY126" s="14">
        <v>0.18806822287736399</v>
      </c>
      <c r="AZ126" s="14">
        <v>0</v>
      </c>
      <c r="BA126" s="14">
        <v>0</v>
      </c>
      <c r="BB126" s="14">
        <v>0</v>
      </c>
      <c r="BC126" s="14">
        <v>0</v>
      </c>
      <c r="BD126" s="14">
        <v>0</v>
      </c>
      <c r="BE126" s="14">
        <v>0</v>
      </c>
      <c r="BF126" s="14">
        <v>0</v>
      </c>
      <c r="BG126" s="14">
        <v>0</v>
      </c>
      <c r="BH126" s="14">
        <v>0</v>
      </c>
      <c r="BI126" s="14">
        <v>0</v>
      </c>
      <c r="BJ126" s="14">
        <v>0</v>
      </c>
      <c r="BK126" s="14">
        <v>0</v>
      </c>
      <c r="BL126" s="14">
        <v>0</v>
      </c>
      <c r="BM126" s="14">
        <v>0</v>
      </c>
      <c r="BN126" s="14">
        <v>0</v>
      </c>
      <c r="BO126" s="14"/>
      <c r="BP126" s="14">
        <v>0.33604658326332398</v>
      </c>
      <c r="BQ126" s="14">
        <v>0.38856463306427802</v>
      </c>
      <c r="BR126" s="14">
        <v>0.34803549372526099</v>
      </c>
      <c r="BS126" s="14">
        <v>0.31788300215111198</v>
      </c>
      <c r="BT126" s="14">
        <v>0.18128474793645899</v>
      </c>
      <c r="BU126" s="14"/>
      <c r="BV126" s="14">
        <v>0.56789893661147195</v>
      </c>
      <c r="BW126" s="14">
        <v>0.37691107167035998</v>
      </c>
      <c r="BX126" s="14">
        <v>0.29185241198362699</v>
      </c>
      <c r="BY126" s="14">
        <v>0.20789885293021901</v>
      </c>
      <c r="BZ126" s="14">
        <v>0.191600883841091</v>
      </c>
      <c r="CA126" s="14"/>
      <c r="CB126" s="14">
        <v>0.54308698921374798</v>
      </c>
      <c r="CC126" s="14">
        <v>0.34973001009383198</v>
      </c>
      <c r="CD126" s="14">
        <v>0.30356599347478802</v>
      </c>
      <c r="CE126" s="14">
        <v>0.25884628947307098</v>
      </c>
      <c r="CF126" s="14">
        <v>0.211808751119443</v>
      </c>
      <c r="CG126" s="14"/>
      <c r="CH126" s="14">
        <v>0.32385567554142097</v>
      </c>
      <c r="CI126" s="14">
        <v>0.32379040879101301</v>
      </c>
      <c r="CJ126" s="14"/>
      <c r="CK126" s="14">
        <v>0.417801728702693</v>
      </c>
      <c r="CL126" s="14">
        <v>0.29493009944055698</v>
      </c>
      <c r="CM126" s="14"/>
      <c r="CN126" s="14">
        <v>0.45095312507481999</v>
      </c>
      <c r="CO126" s="14">
        <v>0.27934288517045802</v>
      </c>
      <c r="CP126" s="14"/>
      <c r="CQ126" s="14">
        <v>0.25665603833912998</v>
      </c>
      <c r="CR126" s="14">
        <v>0.47102130939147802</v>
      </c>
      <c r="CS126" s="14">
        <v>0.28595267250337197</v>
      </c>
    </row>
    <row r="127" spans="2:97" x14ac:dyDescent="0.35">
      <c r="B127" t="s">
        <v>88</v>
      </c>
      <c r="C127" s="14">
        <v>0.67619038198662695</v>
      </c>
      <c r="D127" s="14">
        <v>0.65720408404694397</v>
      </c>
      <c r="E127" s="14">
        <v>0.69670384119283602</v>
      </c>
      <c r="F127" s="14"/>
      <c r="G127" s="14">
        <v>0.52565692925177498</v>
      </c>
      <c r="H127" s="14">
        <v>0.48478706261986698</v>
      </c>
      <c r="I127" s="14">
        <v>0.64456581690332004</v>
      </c>
      <c r="J127" s="14">
        <v>0.77643963170700903</v>
      </c>
      <c r="K127" s="14">
        <v>0.78355876326415197</v>
      </c>
      <c r="L127" s="14">
        <v>0.80449302594412697</v>
      </c>
      <c r="M127" s="14"/>
      <c r="N127" s="14">
        <v>0.56551201235294102</v>
      </c>
      <c r="O127" s="14">
        <v>0.71711361491226</v>
      </c>
      <c r="P127" s="14">
        <v>0.66063900608207804</v>
      </c>
      <c r="Q127" s="14">
        <v>0.76577836258059395</v>
      </c>
      <c r="R127" s="14"/>
      <c r="S127" s="14">
        <v>0.47287412664668899</v>
      </c>
      <c r="T127" s="14">
        <v>0.704429028597375</v>
      </c>
      <c r="U127" s="14">
        <v>0.74455163504541799</v>
      </c>
      <c r="V127" s="14">
        <v>0.68811679565019601</v>
      </c>
      <c r="W127" s="14">
        <v>0.65199674455073997</v>
      </c>
      <c r="X127" s="14">
        <v>0.68963850916729297</v>
      </c>
      <c r="Y127" s="14">
        <v>0.74309759044018397</v>
      </c>
      <c r="Z127" s="14">
        <v>0.751213784840844</v>
      </c>
      <c r="AA127" s="14">
        <v>0.73300030178005204</v>
      </c>
      <c r="AB127" s="14">
        <v>0.72137546693178101</v>
      </c>
      <c r="AC127" s="14">
        <v>0.74428336444732401</v>
      </c>
      <c r="AD127" s="14">
        <v>0.56674686679476005</v>
      </c>
      <c r="AE127" s="14"/>
      <c r="AF127" s="14">
        <v>0.70218022665131397</v>
      </c>
      <c r="AG127" s="14">
        <v>0.64037639142077196</v>
      </c>
      <c r="AH127" s="14">
        <v>0.72683487908389499</v>
      </c>
      <c r="AI127" s="14">
        <v>0.70676576518982204</v>
      </c>
      <c r="AJ127" s="14">
        <v>0.56203030328313697</v>
      </c>
      <c r="AK127" s="14"/>
      <c r="AL127" s="14">
        <v>0.56487459443259802</v>
      </c>
      <c r="AM127" s="14">
        <v>0.66636409697075305</v>
      </c>
      <c r="AN127" s="14">
        <v>0.68599185591295597</v>
      </c>
      <c r="AO127" s="14">
        <v>0.73217341344650799</v>
      </c>
      <c r="AP127" s="14">
        <v>0.59971042795560203</v>
      </c>
      <c r="AQ127" s="14">
        <v>0.77729487351125204</v>
      </c>
      <c r="AR127" s="14"/>
      <c r="AS127" s="14">
        <v>0.78176575331970599</v>
      </c>
      <c r="AT127" s="14">
        <v>0.70902916631149804</v>
      </c>
      <c r="AU127" s="14">
        <v>0.59105124621406602</v>
      </c>
      <c r="AV127" s="14">
        <v>0.46965158899353998</v>
      </c>
      <c r="AW127" s="14">
        <v>0.54337248106461999</v>
      </c>
      <c r="AX127" s="14"/>
      <c r="AY127" s="14">
        <v>0.81193177712263598</v>
      </c>
      <c r="AZ127" s="14">
        <v>0</v>
      </c>
      <c r="BA127" s="14">
        <v>0</v>
      </c>
      <c r="BB127" s="14">
        <v>0</v>
      </c>
      <c r="BC127" s="14">
        <v>0</v>
      </c>
      <c r="BD127" s="14">
        <v>0</v>
      </c>
      <c r="BE127" s="14">
        <v>0</v>
      </c>
      <c r="BF127" s="14">
        <v>0</v>
      </c>
      <c r="BG127" s="14">
        <v>0</v>
      </c>
      <c r="BH127" s="14">
        <v>0</v>
      </c>
      <c r="BI127" s="14">
        <v>0</v>
      </c>
      <c r="BJ127" s="14">
        <v>0</v>
      </c>
      <c r="BK127" s="14">
        <v>0</v>
      </c>
      <c r="BL127" s="14">
        <v>0</v>
      </c>
      <c r="BM127" s="14">
        <v>0</v>
      </c>
      <c r="BN127" s="14">
        <v>0</v>
      </c>
      <c r="BO127" s="14"/>
      <c r="BP127" s="14">
        <v>0.66395341673667596</v>
      </c>
      <c r="BQ127" s="14">
        <v>0.61143536693572198</v>
      </c>
      <c r="BR127" s="14">
        <v>0.65196450627473901</v>
      </c>
      <c r="BS127" s="14">
        <v>0.68211699784888802</v>
      </c>
      <c r="BT127" s="14">
        <v>0.81871525206354101</v>
      </c>
      <c r="BU127" s="14"/>
      <c r="BV127" s="14">
        <v>0.432101063388528</v>
      </c>
      <c r="BW127" s="14">
        <v>0.62308892832964002</v>
      </c>
      <c r="BX127" s="14">
        <v>0.70814758801637301</v>
      </c>
      <c r="BY127" s="14">
        <v>0.79210114706978096</v>
      </c>
      <c r="BZ127" s="14">
        <v>0.80839911615890903</v>
      </c>
      <c r="CA127" s="14"/>
      <c r="CB127" s="14">
        <v>0.45691301078625202</v>
      </c>
      <c r="CC127" s="14">
        <v>0.65026998990616802</v>
      </c>
      <c r="CD127" s="14">
        <v>0.69643400652521203</v>
      </c>
      <c r="CE127" s="14">
        <v>0.74115371052692902</v>
      </c>
      <c r="CF127" s="14">
        <v>0.78819124888055703</v>
      </c>
      <c r="CG127" s="14"/>
      <c r="CH127" s="14">
        <v>0.67614432445857897</v>
      </c>
      <c r="CI127" s="14">
        <v>0.67620959120898705</v>
      </c>
      <c r="CJ127" s="14"/>
      <c r="CK127" s="14">
        <v>0.58219827129730695</v>
      </c>
      <c r="CL127" s="14">
        <v>0.70506990055944296</v>
      </c>
      <c r="CM127" s="14"/>
      <c r="CN127" s="14">
        <v>0.54904687492518001</v>
      </c>
      <c r="CO127" s="14">
        <v>0.72065711482954098</v>
      </c>
      <c r="CP127" s="14"/>
      <c r="CQ127" s="14">
        <v>0.74334396166087002</v>
      </c>
      <c r="CR127" s="14">
        <v>0.52897869060852198</v>
      </c>
      <c r="CS127" s="14">
        <v>0.71404732749662803</v>
      </c>
    </row>
    <row r="128" spans="2:97" x14ac:dyDescent="0.35">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row>
    <row r="129" spans="2:97" x14ac:dyDescent="0.35">
      <c r="B129" s="6" t="s">
        <v>148</v>
      </c>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row>
    <row r="130" spans="2:97" x14ac:dyDescent="0.35">
      <c r="B130" s="21" t="s">
        <v>122</v>
      </c>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row>
    <row r="131" spans="2:97" x14ac:dyDescent="0.35">
      <c r="B131" t="s">
        <v>87</v>
      </c>
      <c r="C131" s="14">
        <v>0.75607243851324801</v>
      </c>
      <c r="D131" s="14">
        <v>0.75617103643304695</v>
      </c>
      <c r="E131" s="14">
        <v>0.75578126019604397</v>
      </c>
      <c r="F131" s="14"/>
      <c r="G131" s="14">
        <v>0.73075935133789904</v>
      </c>
      <c r="H131" s="14">
        <v>0.77916873643836604</v>
      </c>
      <c r="I131" s="14">
        <v>0.78099770064531404</v>
      </c>
      <c r="J131" s="14">
        <v>0.73699371269106195</v>
      </c>
      <c r="K131" s="14">
        <v>0.72791830859489803</v>
      </c>
      <c r="L131" s="14">
        <v>0.76809765443842504</v>
      </c>
      <c r="M131" s="14"/>
      <c r="N131" s="14">
        <v>0.85745448146224301</v>
      </c>
      <c r="O131" s="14">
        <v>0.78924259606742797</v>
      </c>
      <c r="P131" s="14">
        <v>0.75428089600863901</v>
      </c>
      <c r="Q131" s="14">
        <v>0.61617570220991502</v>
      </c>
      <c r="R131" s="14"/>
      <c r="S131" s="14">
        <v>0.84677259685523099</v>
      </c>
      <c r="T131" s="14">
        <v>0.75793840092683296</v>
      </c>
      <c r="U131" s="14">
        <v>0.75476381904856005</v>
      </c>
      <c r="V131" s="14">
        <v>0.778981946405221</v>
      </c>
      <c r="W131" s="14">
        <v>0.757462414871374</v>
      </c>
      <c r="X131" s="14">
        <v>0.70833492398771203</v>
      </c>
      <c r="Y131" s="14">
        <v>0.73555357057584603</v>
      </c>
      <c r="Z131" s="14">
        <v>0.72043511941132998</v>
      </c>
      <c r="AA131" s="14">
        <v>0.74867150761889101</v>
      </c>
      <c r="AB131" s="14">
        <v>0.68825330042106503</v>
      </c>
      <c r="AC131" s="14">
        <v>0.743295401568842</v>
      </c>
      <c r="AD131" s="14">
        <v>0.75277747997139299</v>
      </c>
      <c r="AE131" s="14"/>
      <c r="AF131" s="14">
        <v>0.828409449794548</v>
      </c>
      <c r="AG131" s="14">
        <v>0.76719686093601602</v>
      </c>
      <c r="AH131" s="14">
        <v>0.77841914672845003</v>
      </c>
      <c r="AI131" s="14">
        <v>0.76169437719361599</v>
      </c>
      <c r="AJ131" s="14">
        <v>0.75560172089153999</v>
      </c>
      <c r="AK131" s="14"/>
      <c r="AL131" s="14">
        <v>0.79370363161499302</v>
      </c>
      <c r="AM131" s="14">
        <v>0.83055093169869199</v>
      </c>
      <c r="AN131" s="14">
        <v>0.74755979357134905</v>
      </c>
      <c r="AO131" s="14">
        <v>0.74087477393303502</v>
      </c>
      <c r="AP131" s="14">
        <v>0.74096289886742295</v>
      </c>
      <c r="AQ131" s="14">
        <v>0.73047238257677605</v>
      </c>
      <c r="AR131" s="14"/>
      <c r="AS131" s="14">
        <v>0.64756081156141199</v>
      </c>
      <c r="AT131" s="14">
        <v>0.73632394899701004</v>
      </c>
      <c r="AU131" s="14">
        <v>0.84412667615828596</v>
      </c>
      <c r="AV131" s="14">
        <v>0.86519782372909604</v>
      </c>
      <c r="AW131" s="14">
        <v>0.802984436899844</v>
      </c>
      <c r="AX131" s="14"/>
      <c r="AY131" s="14">
        <v>0.55596759091524395</v>
      </c>
      <c r="AZ131" s="14">
        <v>0</v>
      </c>
      <c r="BA131" s="14">
        <v>0</v>
      </c>
      <c r="BB131" s="14">
        <v>0</v>
      </c>
      <c r="BC131" s="14">
        <v>0</v>
      </c>
      <c r="BD131" s="14">
        <v>0</v>
      </c>
      <c r="BE131" s="14">
        <v>0</v>
      </c>
      <c r="BF131" s="14">
        <v>0</v>
      </c>
      <c r="BG131" s="14">
        <v>0</v>
      </c>
      <c r="BH131" s="14">
        <v>0</v>
      </c>
      <c r="BI131" s="14">
        <v>0</v>
      </c>
      <c r="BJ131" s="14">
        <v>0</v>
      </c>
      <c r="BK131" s="14">
        <v>0</v>
      </c>
      <c r="BL131" s="14">
        <v>0</v>
      </c>
      <c r="BM131" s="14">
        <v>0</v>
      </c>
      <c r="BN131" s="14">
        <v>0</v>
      </c>
      <c r="BO131" s="14"/>
      <c r="BP131" s="14">
        <v>0.82266197946278097</v>
      </c>
      <c r="BQ131" s="14">
        <v>0.78992529758970498</v>
      </c>
      <c r="BR131" s="14">
        <v>0.77539434731356605</v>
      </c>
      <c r="BS131" s="14">
        <v>0.73957355857891705</v>
      </c>
      <c r="BT131" s="14">
        <v>0.62200849416584503</v>
      </c>
      <c r="BU131" s="14"/>
      <c r="BV131" s="14">
        <v>0.85768444665655397</v>
      </c>
      <c r="BW131" s="14">
        <v>0.81973903558765204</v>
      </c>
      <c r="BX131" s="14">
        <v>0.73898910217893798</v>
      </c>
      <c r="BY131" s="14">
        <v>0.648456469846313</v>
      </c>
      <c r="BZ131" s="14">
        <v>0.58742385113087803</v>
      </c>
      <c r="CA131" s="14"/>
      <c r="CB131" s="14">
        <v>0.79335926051942296</v>
      </c>
      <c r="CC131" s="14">
        <v>0.76543767193251699</v>
      </c>
      <c r="CD131" s="14">
        <v>0.73782961915710299</v>
      </c>
      <c r="CE131" s="14">
        <v>0.76722223921891197</v>
      </c>
      <c r="CF131" s="14">
        <v>0.725258250294044</v>
      </c>
      <c r="CG131" s="14"/>
      <c r="CH131" s="14">
        <v>0.75965150847591001</v>
      </c>
      <c r="CI131" s="14">
        <v>0.75457971509388599</v>
      </c>
      <c r="CJ131" s="14"/>
      <c r="CK131" s="14">
        <v>0.77695114068959903</v>
      </c>
      <c r="CL131" s="14">
        <v>0.74965735896182495</v>
      </c>
      <c r="CM131" s="14"/>
      <c r="CN131" s="14">
        <v>0.80892598379840097</v>
      </c>
      <c r="CO131" s="14">
        <v>0.73758762137775802</v>
      </c>
      <c r="CP131" s="14"/>
      <c r="CQ131" s="14">
        <v>0.74324281431705097</v>
      </c>
      <c r="CR131" s="14">
        <v>0.78058776372186101</v>
      </c>
      <c r="CS131" s="14">
        <v>0.77026817821748395</v>
      </c>
    </row>
    <row r="132" spans="2:97" x14ac:dyDescent="0.35">
      <c r="B132" t="s">
        <v>88</v>
      </c>
      <c r="C132" s="14">
        <v>0.24392756148675199</v>
      </c>
      <c r="D132" s="14">
        <v>0.24382896356695299</v>
      </c>
      <c r="E132" s="14">
        <v>0.244218739803956</v>
      </c>
      <c r="F132" s="14"/>
      <c r="G132" s="14">
        <v>0.26924064866210101</v>
      </c>
      <c r="H132" s="14">
        <v>0.22083126356163399</v>
      </c>
      <c r="I132" s="14">
        <v>0.21900229935468599</v>
      </c>
      <c r="J132" s="14">
        <v>0.26300628730893799</v>
      </c>
      <c r="K132" s="14">
        <v>0.27208169140510202</v>
      </c>
      <c r="L132" s="14">
        <v>0.23190234556157499</v>
      </c>
      <c r="M132" s="14"/>
      <c r="N132" s="14">
        <v>0.14254551853775699</v>
      </c>
      <c r="O132" s="14">
        <v>0.210757403932572</v>
      </c>
      <c r="P132" s="14">
        <v>0.24571910399136099</v>
      </c>
      <c r="Q132" s="14">
        <v>0.38382429779008498</v>
      </c>
      <c r="R132" s="14"/>
      <c r="S132" s="14">
        <v>0.15322740314476899</v>
      </c>
      <c r="T132" s="14">
        <v>0.24206159907316699</v>
      </c>
      <c r="U132" s="14">
        <v>0.24523618095144001</v>
      </c>
      <c r="V132" s="14">
        <v>0.221018053594779</v>
      </c>
      <c r="W132" s="14">
        <v>0.242537585128626</v>
      </c>
      <c r="X132" s="14">
        <v>0.29166507601228803</v>
      </c>
      <c r="Y132" s="14">
        <v>0.26444642942415397</v>
      </c>
      <c r="Z132" s="14">
        <v>0.27956488058867002</v>
      </c>
      <c r="AA132" s="14">
        <v>0.25132849238110899</v>
      </c>
      <c r="AB132" s="14">
        <v>0.31174669957893503</v>
      </c>
      <c r="AC132" s="14">
        <v>0.256704598431159</v>
      </c>
      <c r="AD132" s="14">
        <v>0.24722252002860701</v>
      </c>
      <c r="AE132" s="14"/>
      <c r="AF132" s="14">
        <v>0.171590550205452</v>
      </c>
      <c r="AG132" s="14">
        <v>0.232803139063984</v>
      </c>
      <c r="AH132" s="14">
        <v>0.22158085327155</v>
      </c>
      <c r="AI132" s="14">
        <v>0.23830562280638401</v>
      </c>
      <c r="AJ132" s="14">
        <v>0.24439827910845899</v>
      </c>
      <c r="AK132" s="14"/>
      <c r="AL132" s="14">
        <v>0.20629636838500701</v>
      </c>
      <c r="AM132" s="14">
        <v>0.16944906830130799</v>
      </c>
      <c r="AN132" s="14">
        <v>0.252440206428651</v>
      </c>
      <c r="AO132" s="14">
        <v>0.25912522606696597</v>
      </c>
      <c r="AP132" s="14">
        <v>0.259037101132577</v>
      </c>
      <c r="AQ132" s="14">
        <v>0.26952761742322401</v>
      </c>
      <c r="AR132" s="14"/>
      <c r="AS132" s="14">
        <v>0.35243918843858801</v>
      </c>
      <c r="AT132" s="14">
        <v>0.26367605100298902</v>
      </c>
      <c r="AU132" s="14">
        <v>0.15587332384171401</v>
      </c>
      <c r="AV132" s="14">
        <v>0.13480217627090399</v>
      </c>
      <c r="AW132" s="14">
        <v>0.197015563100156</v>
      </c>
      <c r="AX132" s="14"/>
      <c r="AY132" s="14">
        <v>0.444032409084756</v>
      </c>
      <c r="AZ132" s="14">
        <v>0</v>
      </c>
      <c r="BA132" s="14">
        <v>0</v>
      </c>
      <c r="BB132" s="14">
        <v>0</v>
      </c>
      <c r="BC132" s="14">
        <v>0</v>
      </c>
      <c r="BD132" s="14">
        <v>0</v>
      </c>
      <c r="BE132" s="14">
        <v>0</v>
      </c>
      <c r="BF132" s="14">
        <v>0</v>
      </c>
      <c r="BG132" s="14">
        <v>0</v>
      </c>
      <c r="BH132" s="14">
        <v>0</v>
      </c>
      <c r="BI132" s="14">
        <v>0</v>
      </c>
      <c r="BJ132" s="14">
        <v>0</v>
      </c>
      <c r="BK132" s="14">
        <v>0</v>
      </c>
      <c r="BL132" s="14">
        <v>0</v>
      </c>
      <c r="BM132" s="14">
        <v>0</v>
      </c>
      <c r="BN132" s="14">
        <v>0</v>
      </c>
      <c r="BO132" s="14"/>
      <c r="BP132" s="14">
        <v>0.177338020537219</v>
      </c>
      <c r="BQ132" s="14">
        <v>0.21007470241029599</v>
      </c>
      <c r="BR132" s="14">
        <v>0.22460565268643401</v>
      </c>
      <c r="BS132" s="14">
        <v>0.26042644142108301</v>
      </c>
      <c r="BT132" s="14">
        <v>0.37799150583415497</v>
      </c>
      <c r="BU132" s="14"/>
      <c r="BV132" s="14">
        <v>0.14231555334344601</v>
      </c>
      <c r="BW132" s="14">
        <v>0.18026096441234801</v>
      </c>
      <c r="BX132" s="14">
        <v>0.26101089782106202</v>
      </c>
      <c r="BY132" s="14">
        <v>0.351543530153688</v>
      </c>
      <c r="BZ132" s="14">
        <v>0.41257614886912197</v>
      </c>
      <c r="CA132" s="14"/>
      <c r="CB132" s="14">
        <v>0.20664073948057701</v>
      </c>
      <c r="CC132" s="14">
        <v>0.23456232806748301</v>
      </c>
      <c r="CD132" s="14">
        <v>0.26217038084289701</v>
      </c>
      <c r="CE132" s="14">
        <v>0.232777760781088</v>
      </c>
      <c r="CF132" s="14">
        <v>0.274741749705956</v>
      </c>
      <c r="CG132" s="14"/>
      <c r="CH132" s="14">
        <v>0.24034849152408999</v>
      </c>
      <c r="CI132" s="14">
        <v>0.24542028490611401</v>
      </c>
      <c r="CJ132" s="14"/>
      <c r="CK132" s="14">
        <v>0.223048859310401</v>
      </c>
      <c r="CL132" s="14">
        <v>0.250342641038175</v>
      </c>
      <c r="CM132" s="14"/>
      <c r="CN132" s="14">
        <v>0.191074016201599</v>
      </c>
      <c r="CO132" s="14">
        <v>0.26241237862224198</v>
      </c>
      <c r="CP132" s="14"/>
      <c r="CQ132" s="14">
        <v>0.25675718568294897</v>
      </c>
      <c r="CR132" s="14">
        <v>0.21941223627813899</v>
      </c>
      <c r="CS132" s="14">
        <v>0.229731821782516</v>
      </c>
    </row>
    <row r="133" spans="2:97" x14ac:dyDescent="0.35">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row>
    <row r="134" spans="2:97" x14ac:dyDescent="0.35">
      <c r="B134" s="6" t="s">
        <v>149</v>
      </c>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row>
    <row r="135" spans="2:97" x14ac:dyDescent="0.35">
      <c r="B135" s="21" t="s">
        <v>122</v>
      </c>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row>
    <row r="136" spans="2:97" x14ac:dyDescent="0.35">
      <c r="B136" t="s">
        <v>87</v>
      </c>
      <c r="C136" s="14">
        <v>0.245655357600325</v>
      </c>
      <c r="D136" s="14">
        <v>0.26821133845464601</v>
      </c>
      <c r="E136" s="14">
        <v>0.22256622533804099</v>
      </c>
      <c r="F136" s="14"/>
      <c r="G136" s="14">
        <v>0.28703046014599598</v>
      </c>
      <c r="H136" s="14">
        <v>0.362594847565747</v>
      </c>
      <c r="I136" s="14">
        <v>0.30828653364637398</v>
      </c>
      <c r="J136" s="14">
        <v>0.198178418664403</v>
      </c>
      <c r="K136" s="14">
        <v>0.15838306086427401</v>
      </c>
      <c r="L136" s="14">
        <v>0.168966228284085</v>
      </c>
      <c r="M136" s="14"/>
      <c r="N136" s="14">
        <v>0.25777993357115198</v>
      </c>
      <c r="O136" s="14">
        <v>0.21235466366952499</v>
      </c>
      <c r="P136" s="14">
        <v>0.25523121091446399</v>
      </c>
      <c r="Q136" s="14">
        <v>0.25940194969188801</v>
      </c>
      <c r="R136" s="14"/>
      <c r="S136" s="14">
        <v>0.37837122284660102</v>
      </c>
      <c r="T136" s="14">
        <v>0.19702793095659901</v>
      </c>
      <c r="U136" s="14">
        <v>0.218837059398548</v>
      </c>
      <c r="V136" s="14">
        <v>0.20899867762264099</v>
      </c>
      <c r="W136" s="14">
        <v>0.22577918331188601</v>
      </c>
      <c r="X136" s="14">
        <v>0.28570335283208598</v>
      </c>
      <c r="Y136" s="14">
        <v>0.16995024154317501</v>
      </c>
      <c r="Z136" s="14">
        <v>0.208217203941405</v>
      </c>
      <c r="AA136" s="14">
        <v>0.24157580023177</v>
      </c>
      <c r="AB136" s="14">
        <v>0.24102547619040299</v>
      </c>
      <c r="AC136" s="14">
        <v>0.218843142568525</v>
      </c>
      <c r="AD136" s="14">
        <v>0.26908953972288802</v>
      </c>
      <c r="AE136" s="14"/>
      <c r="AF136" s="14">
        <v>0.23804560020089799</v>
      </c>
      <c r="AG136" s="14">
        <v>0.25822749615496898</v>
      </c>
      <c r="AH136" s="14">
        <v>0.28083651534381898</v>
      </c>
      <c r="AI136" s="14">
        <v>0.24650610997984601</v>
      </c>
      <c r="AJ136" s="14">
        <v>0.25788059019260701</v>
      </c>
      <c r="AK136" s="14"/>
      <c r="AL136" s="14">
        <v>0.33242331022657601</v>
      </c>
      <c r="AM136" s="14">
        <v>0.25598988694734798</v>
      </c>
      <c r="AN136" s="14">
        <v>0.23316334637017799</v>
      </c>
      <c r="AO136" s="14">
        <v>0.25129913484868399</v>
      </c>
      <c r="AP136" s="14">
        <v>0.241639611844811</v>
      </c>
      <c r="AQ136" s="14">
        <v>0.14053763774887601</v>
      </c>
      <c r="AR136" s="14"/>
      <c r="AS136" s="14">
        <v>0.21422386799325899</v>
      </c>
      <c r="AT136" s="14">
        <v>0.22941630743217201</v>
      </c>
      <c r="AU136" s="14">
        <v>0.24412434916470099</v>
      </c>
      <c r="AV136" s="14">
        <v>0.36288538916278301</v>
      </c>
      <c r="AW136" s="14">
        <v>0.33009614242605601</v>
      </c>
      <c r="AX136" s="14"/>
      <c r="AY136" s="14">
        <v>9.24443462592415E-2</v>
      </c>
      <c r="AZ136" s="14">
        <v>0</v>
      </c>
      <c r="BA136" s="14">
        <v>0</v>
      </c>
      <c r="BB136" s="14">
        <v>0</v>
      </c>
      <c r="BC136" s="14">
        <v>0</v>
      </c>
      <c r="BD136" s="14">
        <v>0</v>
      </c>
      <c r="BE136" s="14">
        <v>0</v>
      </c>
      <c r="BF136" s="14">
        <v>0</v>
      </c>
      <c r="BG136" s="14">
        <v>0</v>
      </c>
      <c r="BH136" s="14">
        <v>0</v>
      </c>
      <c r="BI136" s="14">
        <v>0</v>
      </c>
      <c r="BJ136" s="14">
        <v>0</v>
      </c>
      <c r="BK136" s="14">
        <v>0</v>
      </c>
      <c r="BL136" s="14">
        <v>0</v>
      </c>
      <c r="BM136" s="14">
        <v>0</v>
      </c>
      <c r="BN136" s="14">
        <v>0</v>
      </c>
      <c r="BO136" s="14"/>
      <c r="BP136" s="14">
        <v>0.23318818263128099</v>
      </c>
      <c r="BQ136" s="14">
        <v>0.26227779911654597</v>
      </c>
      <c r="BR136" s="14">
        <v>0.268374256465989</v>
      </c>
      <c r="BS136" s="14">
        <v>0.23689672625031699</v>
      </c>
      <c r="BT136" s="14">
        <v>0.213237568220152</v>
      </c>
      <c r="BU136" s="14"/>
      <c r="BV136" s="14">
        <v>0.381986228543789</v>
      </c>
      <c r="BW136" s="14">
        <v>0.25210915104853299</v>
      </c>
      <c r="BX136" s="14">
        <v>0.22368489836536001</v>
      </c>
      <c r="BY136" s="14">
        <v>0.216594460975368</v>
      </c>
      <c r="BZ136" s="14">
        <v>0.27668610897920098</v>
      </c>
      <c r="CA136" s="14"/>
      <c r="CB136" s="14">
        <v>0.41579434114082098</v>
      </c>
      <c r="CC136" s="14">
        <v>0.25052123481688499</v>
      </c>
      <c r="CD136" s="14">
        <v>0.20840295416063701</v>
      </c>
      <c r="CE136" s="14">
        <v>0.16571359514734799</v>
      </c>
      <c r="CF136" s="14">
        <v>0.21657882011988899</v>
      </c>
      <c r="CG136" s="14"/>
      <c r="CH136" s="14">
        <v>0.273942869704564</v>
      </c>
      <c r="CI136" s="14">
        <v>0.233857479315182</v>
      </c>
      <c r="CJ136" s="14"/>
      <c r="CK136" s="14">
        <v>0.26097950717482299</v>
      </c>
      <c r="CL136" s="14">
        <v>0.24094694048953</v>
      </c>
      <c r="CM136" s="14"/>
      <c r="CN136" s="14">
        <v>0.31183799543194102</v>
      </c>
      <c r="CO136" s="14">
        <v>0.22250886948374701</v>
      </c>
      <c r="CP136" s="14"/>
      <c r="CQ136" s="14">
        <v>0.19788819687561501</v>
      </c>
      <c r="CR136" s="14">
        <v>0.35162865833909102</v>
      </c>
      <c r="CS136" s="14">
        <v>0.21124774399944299</v>
      </c>
    </row>
    <row r="137" spans="2:97" x14ac:dyDescent="0.35">
      <c r="B137" t="s">
        <v>88</v>
      </c>
      <c r="C137" s="14">
        <v>0.75434464239967502</v>
      </c>
      <c r="D137" s="14">
        <v>0.73178866154535405</v>
      </c>
      <c r="E137" s="14">
        <v>0.77743377466195895</v>
      </c>
      <c r="F137" s="14"/>
      <c r="G137" s="14">
        <v>0.71296953985400402</v>
      </c>
      <c r="H137" s="14">
        <v>0.637405152434253</v>
      </c>
      <c r="I137" s="14">
        <v>0.69171346635362596</v>
      </c>
      <c r="J137" s="14">
        <v>0.801821581335597</v>
      </c>
      <c r="K137" s="14">
        <v>0.84161693913572599</v>
      </c>
      <c r="L137" s="14">
        <v>0.83103377171591497</v>
      </c>
      <c r="M137" s="14"/>
      <c r="N137" s="14">
        <v>0.74222006642884797</v>
      </c>
      <c r="O137" s="14">
        <v>0.78764533633047495</v>
      </c>
      <c r="P137" s="14">
        <v>0.74476878908553601</v>
      </c>
      <c r="Q137" s="14">
        <v>0.74059805030811199</v>
      </c>
      <c r="R137" s="14"/>
      <c r="S137" s="14">
        <v>0.62162877715339904</v>
      </c>
      <c r="T137" s="14">
        <v>0.80297206904340102</v>
      </c>
      <c r="U137" s="14">
        <v>0.78116294060145197</v>
      </c>
      <c r="V137" s="14">
        <v>0.79100132237735898</v>
      </c>
      <c r="W137" s="14">
        <v>0.77422081668811404</v>
      </c>
      <c r="X137" s="14">
        <v>0.71429664716791397</v>
      </c>
      <c r="Y137" s="14">
        <v>0.83004975845682505</v>
      </c>
      <c r="Z137" s="14">
        <v>0.79178279605859503</v>
      </c>
      <c r="AA137" s="14">
        <v>0.75842419976822995</v>
      </c>
      <c r="AB137" s="14">
        <v>0.75897452380959696</v>
      </c>
      <c r="AC137" s="14">
        <v>0.78115685743147401</v>
      </c>
      <c r="AD137" s="14">
        <v>0.73091046027711204</v>
      </c>
      <c r="AE137" s="14"/>
      <c r="AF137" s="14">
        <v>0.76195439979910196</v>
      </c>
      <c r="AG137" s="14">
        <v>0.74177250384503102</v>
      </c>
      <c r="AH137" s="14">
        <v>0.71916348465618096</v>
      </c>
      <c r="AI137" s="14">
        <v>0.75349389002015399</v>
      </c>
      <c r="AJ137" s="14">
        <v>0.74211940980739399</v>
      </c>
      <c r="AK137" s="14"/>
      <c r="AL137" s="14">
        <v>0.66757668977342399</v>
      </c>
      <c r="AM137" s="14">
        <v>0.74401011305265197</v>
      </c>
      <c r="AN137" s="14">
        <v>0.76683665362982201</v>
      </c>
      <c r="AO137" s="14">
        <v>0.74870086515131595</v>
      </c>
      <c r="AP137" s="14">
        <v>0.75836038815518902</v>
      </c>
      <c r="AQ137" s="14">
        <v>0.85946236225112405</v>
      </c>
      <c r="AR137" s="14"/>
      <c r="AS137" s="14">
        <v>0.78577613200674101</v>
      </c>
      <c r="AT137" s="14">
        <v>0.77058369256782799</v>
      </c>
      <c r="AU137" s="14">
        <v>0.75587565083529895</v>
      </c>
      <c r="AV137" s="14">
        <v>0.63711461083721699</v>
      </c>
      <c r="AW137" s="14">
        <v>0.66990385757394399</v>
      </c>
      <c r="AX137" s="14"/>
      <c r="AY137" s="14">
        <v>0.90755565374075897</v>
      </c>
      <c r="AZ137" s="14">
        <v>0</v>
      </c>
      <c r="BA137" s="14">
        <v>0</v>
      </c>
      <c r="BB137" s="14">
        <v>0</v>
      </c>
      <c r="BC137" s="14">
        <v>0</v>
      </c>
      <c r="BD137" s="14">
        <v>0</v>
      </c>
      <c r="BE137" s="14">
        <v>0</v>
      </c>
      <c r="BF137" s="14">
        <v>0</v>
      </c>
      <c r="BG137" s="14">
        <v>0</v>
      </c>
      <c r="BH137" s="14">
        <v>0</v>
      </c>
      <c r="BI137" s="14">
        <v>0</v>
      </c>
      <c r="BJ137" s="14">
        <v>0</v>
      </c>
      <c r="BK137" s="14">
        <v>0</v>
      </c>
      <c r="BL137" s="14">
        <v>0</v>
      </c>
      <c r="BM137" s="14">
        <v>0</v>
      </c>
      <c r="BN137" s="14">
        <v>0</v>
      </c>
      <c r="BO137" s="14"/>
      <c r="BP137" s="14">
        <v>0.76681181736871895</v>
      </c>
      <c r="BQ137" s="14">
        <v>0.73772220088345397</v>
      </c>
      <c r="BR137" s="14">
        <v>0.731625743534011</v>
      </c>
      <c r="BS137" s="14">
        <v>0.76310327374968301</v>
      </c>
      <c r="BT137" s="14">
        <v>0.78676243177984795</v>
      </c>
      <c r="BU137" s="14"/>
      <c r="BV137" s="14">
        <v>0.61801377145621095</v>
      </c>
      <c r="BW137" s="14">
        <v>0.74789084895146696</v>
      </c>
      <c r="BX137" s="14">
        <v>0.77631510163464001</v>
      </c>
      <c r="BY137" s="14">
        <v>0.78340553902463195</v>
      </c>
      <c r="BZ137" s="14">
        <v>0.72331389102079902</v>
      </c>
      <c r="CA137" s="14"/>
      <c r="CB137" s="14">
        <v>0.58420565885917897</v>
      </c>
      <c r="CC137" s="14">
        <v>0.74947876518311496</v>
      </c>
      <c r="CD137" s="14">
        <v>0.79159704583936397</v>
      </c>
      <c r="CE137" s="14">
        <v>0.83428640485265204</v>
      </c>
      <c r="CF137" s="14">
        <v>0.78342117988011095</v>
      </c>
      <c r="CG137" s="14"/>
      <c r="CH137" s="14">
        <v>0.72605713029543595</v>
      </c>
      <c r="CI137" s="14">
        <v>0.76614252068481803</v>
      </c>
      <c r="CJ137" s="14"/>
      <c r="CK137" s="14">
        <v>0.73902049282517701</v>
      </c>
      <c r="CL137" s="14">
        <v>0.75905305951046997</v>
      </c>
      <c r="CM137" s="14"/>
      <c r="CN137" s="14">
        <v>0.68816200456805898</v>
      </c>
      <c r="CO137" s="14">
        <v>0.77749113051625296</v>
      </c>
      <c r="CP137" s="14"/>
      <c r="CQ137" s="14">
        <v>0.80211180312438501</v>
      </c>
      <c r="CR137" s="14">
        <v>0.64837134166090904</v>
      </c>
      <c r="CS137" s="14">
        <v>0.78875225600055698</v>
      </c>
    </row>
    <row r="138" spans="2:97" x14ac:dyDescent="0.35">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row>
    <row r="139" spans="2:97" x14ac:dyDescent="0.35">
      <c r="B139" s="6" t="s">
        <v>150</v>
      </c>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row>
    <row r="140" spans="2:97" x14ac:dyDescent="0.35">
      <c r="B140" s="21" t="s">
        <v>122</v>
      </c>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row>
    <row r="141" spans="2:97" x14ac:dyDescent="0.35">
      <c r="B141" t="s">
        <v>87</v>
      </c>
      <c r="C141" s="14">
        <v>0.37391995507417503</v>
      </c>
      <c r="D141" s="14">
        <v>0.41359476801364198</v>
      </c>
      <c r="E141" s="14">
        <v>0.33672267299090802</v>
      </c>
      <c r="F141" s="14"/>
      <c r="G141" s="14">
        <v>0.29648400728206298</v>
      </c>
      <c r="H141" s="14">
        <v>0.41632858002053003</v>
      </c>
      <c r="I141" s="14">
        <v>0.36420673399863002</v>
      </c>
      <c r="J141" s="14">
        <v>0.319813441703304</v>
      </c>
      <c r="K141" s="14">
        <v>0.36704260486686402</v>
      </c>
      <c r="L141" s="14">
        <v>0.44700845149567697</v>
      </c>
      <c r="M141" s="14"/>
      <c r="N141" s="14">
        <v>0.513815129453843</v>
      </c>
      <c r="O141" s="14">
        <v>0.35952778698716498</v>
      </c>
      <c r="P141" s="14">
        <v>0.36413329793145799</v>
      </c>
      <c r="Q141" s="14">
        <v>0.249369812051523</v>
      </c>
      <c r="R141" s="14"/>
      <c r="S141" s="14">
        <v>0.44156779996511702</v>
      </c>
      <c r="T141" s="14">
        <v>0.34750590700978301</v>
      </c>
      <c r="U141" s="14">
        <v>0.41108132764748001</v>
      </c>
      <c r="V141" s="14">
        <v>0.32180361005337099</v>
      </c>
      <c r="W141" s="14">
        <v>0.35830619939217601</v>
      </c>
      <c r="X141" s="14">
        <v>0.34795858488135201</v>
      </c>
      <c r="Y141" s="14">
        <v>0.36620498521572997</v>
      </c>
      <c r="Z141" s="14">
        <v>0.41474642333296802</v>
      </c>
      <c r="AA141" s="14">
        <v>0.33082424023282098</v>
      </c>
      <c r="AB141" s="14">
        <v>0.38155392779026298</v>
      </c>
      <c r="AC141" s="14">
        <v>0.37994595036932</v>
      </c>
      <c r="AD141" s="14">
        <v>0.43481786775524101</v>
      </c>
      <c r="AE141" s="14"/>
      <c r="AF141" s="14">
        <v>0.47554529865141199</v>
      </c>
      <c r="AG141" s="14">
        <v>0.41704868989135802</v>
      </c>
      <c r="AH141" s="14">
        <v>0.44709227667026402</v>
      </c>
      <c r="AI141" s="14">
        <v>0.33524043483219901</v>
      </c>
      <c r="AJ141" s="14">
        <v>0.345610182486775</v>
      </c>
      <c r="AK141" s="14"/>
      <c r="AL141" s="14">
        <v>0.44274159021811499</v>
      </c>
      <c r="AM141" s="14">
        <v>0.48773958146322299</v>
      </c>
      <c r="AN141" s="14">
        <v>0.45154580171582798</v>
      </c>
      <c r="AO141" s="14">
        <v>0.359845468459495</v>
      </c>
      <c r="AP141" s="14">
        <v>0.29031637705381202</v>
      </c>
      <c r="AQ141" s="14">
        <v>0.30431154982534597</v>
      </c>
      <c r="AR141" s="14"/>
      <c r="AS141" s="14">
        <v>0.29002897363465902</v>
      </c>
      <c r="AT141" s="14">
        <v>0.303595539814</v>
      </c>
      <c r="AU141" s="14">
        <v>0.43045407782331602</v>
      </c>
      <c r="AV141" s="14">
        <v>0.546270780066618</v>
      </c>
      <c r="AW141" s="14">
        <v>0.63264807251157995</v>
      </c>
      <c r="AX141" s="14"/>
      <c r="AY141" s="14">
        <v>0.155776041522459</v>
      </c>
      <c r="AZ141" s="14">
        <v>0</v>
      </c>
      <c r="BA141" s="14">
        <v>0</v>
      </c>
      <c r="BB141" s="14">
        <v>0</v>
      </c>
      <c r="BC141" s="14">
        <v>0</v>
      </c>
      <c r="BD141" s="14">
        <v>0</v>
      </c>
      <c r="BE141" s="14">
        <v>0</v>
      </c>
      <c r="BF141" s="14">
        <v>0</v>
      </c>
      <c r="BG141" s="14">
        <v>0</v>
      </c>
      <c r="BH141" s="14">
        <v>0</v>
      </c>
      <c r="BI141" s="14">
        <v>0</v>
      </c>
      <c r="BJ141" s="14">
        <v>0</v>
      </c>
      <c r="BK141" s="14">
        <v>0</v>
      </c>
      <c r="BL141" s="14">
        <v>0</v>
      </c>
      <c r="BM141" s="14">
        <v>0</v>
      </c>
      <c r="BN141" s="14">
        <v>0</v>
      </c>
      <c r="BO141" s="14"/>
      <c r="BP141" s="14">
        <v>0.51797100942831598</v>
      </c>
      <c r="BQ141" s="14">
        <v>0.43515367679567002</v>
      </c>
      <c r="BR141" s="14">
        <v>0.32982615540687998</v>
      </c>
      <c r="BS141" s="14">
        <v>0.29165796509741998</v>
      </c>
      <c r="BT141" s="14">
        <v>0.197062260698773</v>
      </c>
      <c r="BU141" s="14"/>
      <c r="BV141" s="14">
        <v>0.60329041882081502</v>
      </c>
      <c r="BW141" s="14">
        <v>0.47962378827188401</v>
      </c>
      <c r="BX141" s="14">
        <v>0.29703502866864501</v>
      </c>
      <c r="BY141" s="14">
        <v>0.250888087965008</v>
      </c>
      <c r="BZ141" s="14">
        <v>0.203681973843611</v>
      </c>
      <c r="CA141" s="14"/>
      <c r="CB141" s="14">
        <v>0.53820295136315099</v>
      </c>
      <c r="CC141" s="14">
        <v>0.36914733855764298</v>
      </c>
      <c r="CD141" s="14">
        <v>0.32637594370537598</v>
      </c>
      <c r="CE141" s="14">
        <v>0.34792587079832199</v>
      </c>
      <c r="CF141" s="14">
        <v>0.31484988524055602</v>
      </c>
      <c r="CG141" s="14"/>
      <c r="CH141" s="14">
        <v>0.39862505007018401</v>
      </c>
      <c r="CI141" s="14">
        <v>0.36361619620306102</v>
      </c>
      <c r="CJ141" s="14"/>
      <c r="CK141" s="14">
        <v>0.37178285918052101</v>
      </c>
      <c r="CL141" s="14">
        <v>0.37457658785005399</v>
      </c>
      <c r="CM141" s="14"/>
      <c r="CN141" s="14">
        <v>0.46794230135530201</v>
      </c>
      <c r="CO141" s="14">
        <v>0.34103690308060097</v>
      </c>
      <c r="CP141" s="14"/>
      <c r="CQ141" s="14">
        <v>0.33049160009631001</v>
      </c>
      <c r="CR141" s="14">
        <v>0.47620653530123602</v>
      </c>
      <c r="CS141" s="14">
        <v>0.30737774039823601</v>
      </c>
    </row>
    <row r="142" spans="2:97" x14ac:dyDescent="0.35">
      <c r="B142" t="s">
        <v>88</v>
      </c>
      <c r="C142" s="14">
        <v>0.62608004492582503</v>
      </c>
      <c r="D142" s="14">
        <v>0.58640523198635797</v>
      </c>
      <c r="E142" s="14">
        <v>0.66327732700909203</v>
      </c>
      <c r="F142" s="14"/>
      <c r="G142" s="14">
        <v>0.70351599271793697</v>
      </c>
      <c r="H142" s="14">
        <v>0.58367141997947003</v>
      </c>
      <c r="I142" s="14">
        <v>0.63579326600136998</v>
      </c>
      <c r="J142" s="14">
        <v>0.68018655829669605</v>
      </c>
      <c r="K142" s="14">
        <v>0.63295739513313598</v>
      </c>
      <c r="L142" s="14">
        <v>0.55299154850432297</v>
      </c>
      <c r="M142" s="14"/>
      <c r="N142" s="14">
        <v>0.486184870546157</v>
      </c>
      <c r="O142" s="14">
        <v>0.64047221301283497</v>
      </c>
      <c r="P142" s="14">
        <v>0.63586670206854201</v>
      </c>
      <c r="Q142" s="14">
        <v>0.75063018794847702</v>
      </c>
      <c r="R142" s="14"/>
      <c r="S142" s="14">
        <v>0.55843220003488303</v>
      </c>
      <c r="T142" s="14">
        <v>0.65249409299021699</v>
      </c>
      <c r="U142" s="14">
        <v>0.58891867235252005</v>
      </c>
      <c r="V142" s="14">
        <v>0.67819638994662901</v>
      </c>
      <c r="W142" s="14">
        <v>0.64169380060782399</v>
      </c>
      <c r="X142" s="14">
        <v>0.65204141511864799</v>
      </c>
      <c r="Y142" s="14">
        <v>0.63379501478427003</v>
      </c>
      <c r="Z142" s="14">
        <v>0.58525357666703204</v>
      </c>
      <c r="AA142" s="14">
        <v>0.66917575976717902</v>
      </c>
      <c r="AB142" s="14">
        <v>0.61844607220973702</v>
      </c>
      <c r="AC142" s="14">
        <v>0.62005404963068</v>
      </c>
      <c r="AD142" s="14">
        <v>0.56518213224475899</v>
      </c>
      <c r="AE142" s="14"/>
      <c r="AF142" s="14">
        <v>0.52445470134858796</v>
      </c>
      <c r="AG142" s="14">
        <v>0.58295131010864198</v>
      </c>
      <c r="AH142" s="14">
        <v>0.55290772332973603</v>
      </c>
      <c r="AI142" s="14">
        <v>0.66475956516780099</v>
      </c>
      <c r="AJ142" s="14">
        <v>0.654389817513225</v>
      </c>
      <c r="AK142" s="14"/>
      <c r="AL142" s="14">
        <v>0.55725840978188501</v>
      </c>
      <c r="AM142" s="14">
        <v>0.51226041853677695</v>
      </c>
      <c r="AN142" s="14">
        <v>0.54845419828417197</v>
      </c>
      <c r="AO142" s="14">
        <v>0.64015453154050606</v>
      </c>
      <c r="AP142" s="14">
        <v>0.70968362294618703</v>
      </c>
      <c r="AQ142" s="14">
        <v>0.69568845017465397</v>
      </c>
      <c r="AR142" s="14"/>
      <c r="AS142" s="14">
        <v>0.70997102636534104</v>
      </c>
      <c r="AT142" s="14">
        <v>0.696404460186</v>
      </c>
      <c r="AU142" s="14">
        <v>0.56954592217668398</v>
      </c>
      <c r="AV142" s="14">
        <v>0.453729219933382</v>
      </c>
      <c r="AW142" s="14">
        <v>0.36735192748841999</v>
      </c>
      <c r="AX142" s="14"/>
      <c r="AY142" s="14">
        <v>0.84422395847754095</v>
      </c>
      <c r="AZ142" s="14">
        <v>0</v>
      </c>
      <c r="BA142" s="14">
        <v>0</v>
      </c>
      <c r="BB142" s="14">
        <v>0</v>
      </c>
      <c r="BC142" s="14">
        <v>0</v>
      </c>
      <c r="BD142" s="14">
        <v>0</v>
      </c>
      <c r="BE142" s="14">
        <v>0</v>
      </c>
      <c r="BF142" s="14">
        <v>0</v>
      </c>
      <c r="BG142" s="14">
        <v>0</v>
      </c>
      <c r="BH142" s="14">
        <v>0</v>
      </c>
      <c r="BI142" s="14">
        <v>0</v>
      </c>
      <c r="BJ142" s="14">
        <v>0</v>
      </c>
      <c r="BK142" s="14">
        <v>0</v>
      </c>
      <c r="BL142" s="14">
        <v>0</v>
      </c>
      <c r="BM142" s="14">
        <v>0</v>
      </c>
      <c r="BN142" s="14">
        <v>0</v>
      </c>
      <c r="BO142" s="14"/>
      <c r="BP142" s="14">
        <v>0.48202899057168402</v>
      </c>
      <c r="BQ142" s="14">
        <v>0.56484632320433004</v>
      </c>
      <c r="BR142" s="14">
        <v>0.67017384459312002</v>
      </c>
      <c r="BS142" s="14">
        <v>0.70834203490257996</v>
      </c>
      <c r="BT142" s="14">
        <v>0.80293773930122703</v>
      </c>
      <c r="BU142" s="14"/>
      <c r="BV142" s="14">
        <v>0.39670958117918498</v>
      </c>
      <c r="BW142" s="14">
        <v>0.52037621172811599</v>
      </c>
      <c r="BX142" s="14">
        <v>0.70296497133135405</v>
      </c>
      <c r="BY142" s="14">
        <v>0.74911191203499194</v>
      </c>
      <c r="BZ142" s="14">
        <v>0.79631802615638902</v>
      </c>
      <c r="CA142" s="14"/>
      <c r="CB142" s="14">
        <v>0.46179704863684901</v>
      </c>
      <c r="CC142" s="14">
        <v>0.63085266144235697</v>
      </c>
      <c r="CD142" s="14">
        <v>0.67362405629462396</v>
      </c>
      <c r="CE142" s="14">
        <v>0.65207412920167795</v>
      </c>
      <c r="CF142" s="14">
        <v>0.68515011475944398</v>
      </c>
      <c r="CG142" s="14"/>
      <c r="CH142" s="14">
        <v>0.60137494992981599</v>
      </c>
      <c r="CI142" s="14">
        <v>0.63638380379693904</v>
      </c>
      <c r="CJ142" s="14"/>
      <c r="CK142" s="14">
        <v>0.62821714081947899</v>
      </c>
      <c r="CL142" s="14">
        <v>0.62542341214994601</v>
      </c>
      <c r="CM142" s="14"/>
      <c r="CN142" s="14">
        <v>0.53205769864469799</v>
      </c>
      <c r="CO142" s="14">
        <v>0.65896309691939903</v>
      </c>
      <c r="CP142" s="14"/>
      <c r="CQ142" s="14">
        <v>0.66950839990369004</v>
      </c>
      <c r="CR142" s="14">
        <v>0.52379346469876398</v>
      </c>
      <c r="CS142" s="14">
        <v>0.69262225960176405</v>
      </c>
    </row>
    <row r="143" spans="2:97" x14ac:dyDescent="0.35">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row>
    <row r="144" spans="2:97" x14ac:dyDescent="0.35">
      <c r="B144" s="6" t="s">
        <v>151</v>
      </c>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row>
    <row r="145" spans="2:97" x14ac:dyDescent="0.35">
      <c r="B145" s="21" t="s">
        <v>122</v>
      </c>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row>
    <row r="146" spans="2:97" x14ac:dyDescent="0.35">
      <c r="B146" t="s">
        <v>87</v>
      </c>
      <c r="C146" s="14">
        <v>0.18782090352644101</v>
      </c>
      <c r="D146" s="14">
        <v>0.22933656993290299</v>
      </c>
      <c r="E146" s="14">
        <v>0.14752691646388999</v>
      </c>
      <c r="F146" s="14"/>
      <c r="G146" s="14">
        <v>0.24278474391430999</v>
      </c>
      <c r="H146" s="14">
        <v>0.31230432364003002</v>
      </c>
      <c r="I146" s="14">
        <v>0.18618121718763</v>
      </c>
      <c r="J146" s="14">
        <v>0.13533278982055399</v>
      </c>
      <c r="K146" s="14">
        <v>0.11611521314758699</v>
      </c>
      <c r="L146" s="14">
        <v>0.14182127111669099</v>
      </c>
      <c r="M146" s="14"/>
      <c r="N146" s="14">
        <v>0.27165951604674199</v>
      </c>
      <c r="O146" s="14">
        <v>0.15259124365190599</v>
      </c>
      <c r="P146" s="14">
        <v>0.192940377847693</v>
      </c>
      <c r="Q146" s="14">
        <v>0.13020051494975901</v>
      </c>
      <c r="R146" s="14"/>
      <c r="S146" s="14">
        <v>0.33954891068848803</v>
      </c>
      <c r="T146" s="14">
        <v>0.16497624840610101</v>
      </c>
      <c r="U146" s="14">
        <v>0.15182545268042</v>
      </c>
      <c r="V146" s="14">
        <v>0.120702753636114</v>
      </c>
      <c r="W146" s="14">
        <v>0.17255190115298799</v>
      </c>
      <c r="X146" s="14">
        <v>0.228242519782036</v>
      </c>
      <c r="Y146" s="14">
        <v>0.14254553791514801</v>
      </c>
      <c r="Z146" s="14">
        <v>0.13476277188378</v>
      </c>
      <c r="AA146" s="14">
        <v>0.17784486794961099</v>
      </c>
      <c r="AB146" s="14">
        <v>0.15503772618790501</v>
      </c>
      <c r="AC146" s="14">
        <v>0.132402778719412</v>
      </c>
      <c r="AD146" s="14">
        <v>0.207961986060271</v>
      </c>
      <c r="AE146" s="14"/>
      <c r="AF146" s="14">
        <v>0.224537115404119</v>
      </c>
      <c r="AG146" s="14">
        <v>0.19793651367479401</v>
      </c>
      <c r="AH146" s="14">
        <v>0.25295262891804898</v>
      </c>
      <c r="AI146" s="14">
        <v>0.18095912236893799</v>
      </c>
      <c r="AJ146" s="14">
        <v>0.23209553184378101</v>
      </c>
      <c r="AK146" s="14"/>
      <c r="AL146" s="14">
        <v>0.23547292168005299</v>
      </c>
      <c r="AM146" s="14">
        <v>0.24547968993427199</v>
      </c>
      <c r="AN146" s="14">
        <v>0.21757063395963899</v>
      </c>
      <c r="AO146" s="14">
        <v>0.195674209389503</v>
      </c>
      <c r="AP146" s="14">
        <v>0.191169061522176</v>
      </c>
      <c r="AQ146" s="14">
        <v>8.7117934231118604E-2</v>
      </c>
      <c r="AR146" s="14"/>
      <c r="AS146" s="14">
        <v>0.11110334317798599</v>
      </c>
      <c r="AT146" s="14">
        <v>0.16396277482319599</v>
      </c>
      <c r="AU146" s="14">
        <v>0.20971020112407401</v>
      </c>
      <c r="AV146" s="14">
        <v>0.32272440668052799</v>
      </c>
      <c r="AW146" s="14">
        <v>0.53872801263485004</v>
      </c>
      <c r="AX146" s="14"/>
      <c r="AY146" s="14">
        <v>3.7049492336551498E-2</v>
      </c>
      <c r="AZ146" s="14">
        <v>0</v>
      </c>
      <c r="BA146" s="14">
        <v>0</v>
      </c>
      <c r="BB146" s="14">
        <v>0</v>
      </c>
      <c r="BC146" s="14">
        <v>0</v>
      </c>
      <c r="BD146" s="14">
        <v>0</v>
      </c>
      <c r="BE146" s="14">
        <v>0</v>
      </c>
      <c r="BF146" s="14">
        <v>0</v>
      </c>
      <c r="BG146" s="14">
        <v>0</v>
      </c>
      <c r="BH146" s="14">
        <v>0</v>
      </c>
      <c r="BI146" s="14">
        <v>0</v>
      </c>
      <c r="BJ146" s="14">
        <v>0</v>
      </c>
      <c r="BK146" s="14">
        <v>0</v>
      </c>
      <c r="BL146" s="14">
        <v>0</v>
      </c>
      <c r="BM146" s="14">
        <v>0</v>
      </c>
      <c r="BN146" s="14">
        <v>0</v>
      </c>
      <c r="BO146" s="14"/>
      <c r="BP146" s="14">
        <v>0.285103639404368</v>
      </c>
      <c r="BQ146" s="14">
        <v>0.21721690105524999</v>
      </c>
      <c r="BR146" s="14">
        <v>0.18148427370369499</v>
      </c>
      <c r="BS146" s="14">
        <v>0.13070902565678799</v>
      </c>
      <c r="BT146" s="14">
        <v>6.2418899245898801E-2</v>
      </c>
      <c r="BU146" s="14"/>
      <c r="BV146" s="14">
        <v>0.46356241214778798</v>
      </c>
      <c r="BW146" s="14">
        <v>0.24310089979086</v>
      </c>
      <c r="BX146" s="14">
        <v>0.13435396467928801</v>
      </c>
      <c r="BY146" s="14">
        <v>0.102449651174678</v>
      </c>
      <c r="BZ146" s="14">
        <v>5.8277060948382697E-2</v>
      </c>
      <c r="CA146" s="14"/>
      <c r="CB146" s="14">
        <v>0.31478760020737301</v>
      </c>
      <c r="CC146" s="14">
        <v>0.20843821762807399</v>
      </c>
      <c r="CD146" s="14">
        <v>0.151378666788439</v>
      </c>
      <c r="CE146" s="14">
        <v>0.144101405767915</v>
      </c>
      <c r="CF146" s="14">
        <v>0.14738256810553199</v>
      </c>
      <c r="CG146" s="14"/>
      <c r="CH146" s="14">
        <v>0.218626873892552</v>
      </c>
      <c r="CI146" s="14">
        <v>0.17497265135439399</v>
      </c>
      <c r="CJ146" s="14"/>
      <c r="CK146" s="14">
        <v>0.22443352481843501</v>
      </c>
      <c r="CL146" s="14">
        <v>0.17657150324329801</v>
      </c>
      <c r="CM146" s="14"/>
      <c r="CN146" s="14">
        <v>0.259605628835471</v>
      </c>
      <c r="CO146" s="14">
        <v>0.16271516060418501</v>
      </c>
      <c r="CP146" s="14"/>
      <c r="CQ146" s="14">
        <v>0.1473415894574</v>
      </c>
      <c r="CR146" s="14">
        <v>0.27193122840456002</v>
      </c>
      <c r="CS146" s="14">
        <v>0.192471314673613</v>
      </c>
    </row>
    <row r="147" spans="2:97" x14ac:dyDescent="0.35">
      <c r="B147" t="s">
        <v>88</v>
      </c>
      <c r="C147" s="14">
        <v>0.81217909647355901</v>
      </c>
      <c r="D147" s="14">
        <v>0.77066343006709703</v>
      </c>
      <c r="E147" s="14">
        <v>0.85247308353610995</v>
      </c>
      <c r="F147" s="14"/>
      <c r="G147" s="14">
        <v>0.75721525608568996</v>
      </c>
      <c r="H147" s="14">
        <v>0.68769567635996998</v>
      </c>
      <c r="I147" s="14">
        <v>0.81381878281236897</v>
      </c>
      <c r="J147" s="14">
        <v>0.86466721017944603</v>
      </c>
      <c r="K147" s="14">
        <v>0.88388478685241301</v>
      </c>
      <c r="L147" s="14">
        <v>0.85817872888330904</v>
      </c>
      <c r="M147" s="14"/>
      <c r="N147" s="14">
        <v>0.72834048395325801</v>
      </c>
      <c r="O147" s="14">
        <v>0.84740875634809398</v>
      </c>
      <c r="P147" s="14">
        <v>0.80705962215230698</v>
      </c>
      <c r="Q147" s="14">
        <v>0.86979948505024096</v>
      </c>
      <c r="R147" s="14"/>
      <c r="S147" s="14">
        <v>0.66045108931151197</v>
      </c>
      <c r="T147" s="14">
        <v>0.83502375159389897</v>
      </c>
      <c r="U147" s="14">
        <v>0.84817454731957997</v>
      </c>
      <c r="V147" s="14">
        <v>0.87929724636388595</v>
      </c>
      <c r="W147" s="14">
        <v>0.82744809884701198</v>
      </c>
      <c r="X147" s="14">
        <v>0.77175748021796398</v>
      </c>
      <c r="Y147" s="14">
        <v>0.85745446208485199</v>
      </c>
      <c r="Z147" s="14">
        <v>0.86523722811621895</v>
      </c>
      <c r="AA147" s="14">
        <v>0.82215513205038904</v>
      </c>
      <c r="AB147" s="14">
        <v>0.84496227381209499</v>
      </c>
      <c r="AC147" s="14">
        <v>0.86759722128058803</v>
      </c>
      <c r="AD147" s="14">
        <v>0.79203801393972895</v>
      </c>
      <c r="AE147" s="14"/>
      <c r="AF147" s="14">
        <v>0.77546288459588097</v>
      </c>
      <c r="AG147" s="14">
        <v>0.80206348632520597</v>
      </c>
      <c r="AH147" s="14">
        <v>0.74704737108195096</v>
      </c>
      <c r="AI147" s="14">
        <v>0.81904087763106204</v>
      </c>
      <c r="AJ147" s="14">
        <v>0.76790446815621805</v>
      </c>
      <c r="AK147" s="14"/>
      <c r="AL147" s="14">
        <v>0.76452707831994704</v>
      </c>
      <c r="AM147" s="14">
        <v>0.75452031006572795</v>
      </c>
      <c r="AN147" s="14">
        <v>0.78242936604036095</v>
      </c>
      <c r="AO147" s="14">
        <v>0.80432579061049703</v>
      </c>
      <c r="AP147" s="14">
        <v>0.80883093847782395</v>
      </c>
      <c r="AQ147" s="14">
        <v>0.91288206576888098</v>
      </c>
      <c r="AR147" s="14"/>
      <c r="AS147" s="14">
        <v>0.88889665682201402</v>
      </c>
      <c r="AT147" s="14">
        <v>0.83603722517680401</v>
      </c>
      <c r="AU147" s="14">
        <v>0.79028979887592599</v>
      </c>
      <c r="AV147" s="14">
        <v>0.67727559331947196</v>
      </c>
      <c r="AW147" s="14">
        <v>0.46127198736515002</v>
      </c>
      <c r="AX147" s="14"/>
      <c r="AY147" s="14">
        <v>0.96295050766344903</v>
      </c>
      <c r="AZ147" s="14">
        <v>0</v>
      </c>
      <c r="BA147" s="14">
        <v>0</v>
      </c>
      <c r="BB147" s="14">
        <v>0</v>
      </c>
      <c r="BC147" s="14">
        <v>0</v>
      </c>
      <c r="BD147" s="14">
        <v>0</v>
      </c>
      <c r="BE147" s="14">
        <v>0</v>
      </c>
      <c r="BF147" s="14">
        <v>0</v>
      </c>
      <c r="BG147" s="14">
        <v>0</v>
      </c>
      <c r="BH147" s="14">
        <v>0</v>
      </c>
      <c r="BI147" s="14">
        <v>0</v>
      </c>
      <c r="BJ147" s="14">
        <v>0</v>
      </c>
      <c r="BK147" s="14">
        <v>0</v>
      </c>
      <c r="BL147" s="14">
        <v>0</v>
      </c>
      <c r="BM147" s="14">
        <v>0</v>
      </c>
      <c r="BN147" s="14">
        <v>0</v>
      </c>
      <c r="BO147" s="14"/>
      <c r="BP147" s="14">
        <v>0.714896360595632</v>
      </c>
      <c r="BQ147" s="14">
        <v>0.78278309894474996</v>
      </c>
      <c r="BR147" s="14">
        <v>0.81851572629630498</v>
      </c>
      <c r="BS147" s="14">
        <v>0.86929097434321201</v>
      </c>
      <c r="BT147" s="14">
        <v>0.93758110075410095</v>
      </c>
      <c r="BU147" s="14"/>
      <c r="BV147" s="14">
        <v>0.53643758785221196</v>
      </c>
      <c r="BW147" s="14">
        <v>0.75689910020913997</v>
      </c>
      <c r="BX147" s="14">
        <v>0.86564603532071205</v>
      </c>
      <c r="BY147" s="14">
        <v>0.89755034882532203</v>
      </c>
      <c r="BZ147" s="14">
        <v>0.94172293905161697</v>
      </c>
      <c r="CA147" s="14"/>
      <c r="CB147" s="14">
        <v>0.68521239979262705</v>
      </c>
      <c r="CC147" s="14">
        <v>0.79156178237192598</v>
      </c>
      <c r="CD147" s="14">
        <v>0.84862133321155997</v>
      </c>
      <c r="CE147" s="14">
        <v>0.85589859423208503</v>
      </c>
      <c r="CF147" s="14">
        <v>0.85261743189446804</v>
      </c>
      <c r="CG147" s="14"/>
      <c r="CH147" s="14">
        <v>0.78137312610744802</v>
      </c>
      <c r="CI147" s="14">
        <v>0.82502734864560601</v>
      </c>
      <c r="CJ147" s="14"/>
      <c r="CK147" s="14">
        <v>0.77556647518156496</v>
      </c>
      <c r="CL147" s="14">
        <v>0.82342849675670204</v>
      </c>
      <c r="CM147" s="14"/>
      <c r="CN147" s="14">
        <v>0.740394371164529</v>
      </c>
      <c r="CO147" s="14">
        <v>0.83728483939581499</v>
      </c>
      <c r="CP147" s="14"/>
      <c r="CQ147" s="14">
        <v>0.85265841054260005</v>
      </c>
      <c r="CR147" s="14">
        <v>0.72806877159544003</v>
      </c>
      <c r="CS147" s="14">
        <v>0.807528685326387</v>
      </c>
    </row>
    <row r="148" spans="2:97" x14ac:dyDescent="0.35">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row>
    <row r="149" spans="2:97" x14ac:dyDescent="0.35">
      <c r="B149" s="6" t="s">
        <v>152</v>
      </c>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row>
    <row r="150" spans="2:97" x14ac:dyDescent="0.35">
      <c r="B150" s="21" t="s">
        <v>122</v>
      </c>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row>
    <row r="151" spans="2:97" x14ac:dyDescent="0.35">
      <c r="B151" t="s">
        <v>87</v>
      </c>
      <c r="C151" s="14">
        <v>0.35534892807067903</v>
      </c>
      <c r="D151" s="14">
        <v>0.43746446336555</v>
      </c>
      <c r="E151" s="14">
        <v>0.27614624509024999</v>
      </c>
      <c r="F151" s="14"/>
      <c r="G151" s="14">
        <v>0.37796434069852902</v>
      </c>
      <c r="H151" s="14">
        <v>0.48624600327773099</v>
      </c>
      <c r="I151" s="14">
        <v>0.38007010117814199</v>
      </c>
      <c r="J151" s="14">
        <v>0.29584707246964798</v>
      </c>
      <c r="K151" s="14">
        <v>0.26971492351075999</v>
      </c>
      <c r="L151" s="14">
        <v>0.31915784761148702</v>
      </c>
      <c r="M151" s="14"/>
      <c r="N151" s="14">
        <v>0.53717954694025405</v>
      </c>
      <c r="O151" s="14">
        <v>0.36865323546371098</v>
      </c>
      <c r="P151" s="14">
        <v>0.306539450925774</v>
      </c>
      <c r="Q151" s="14">
        <v>0.190807576662888</v>
      </c>
      <c r="R151" s="14"/>
      <c r="S151" s="14">
        <v>0.483549979741354</v>
      </c>
      <c r="T151" s="14">
        <v>0.33765177074549402</v>
      </c>
      <c r="U151" s="14">
        <v>0.30695954590894903</v>
      </c>
      <c r="V151" s="14">
        <v>0.36580402273732798</v>
      </c>
      <c r="W151" s="14">
        <v>0.34121490238214602</v>
      </c>
      <c r="X151" s="14">
        <v>0.37271663611356598</v>
      </c>
      <c r="Y151" s="14">
        <v>0.32800376957777799</v>
      </c>
      <c r="Z151" s="14">
        <v>0.28627822678720999</v>
      </c>
      <c r="AA151" s="14">
        <v>0.35698628202170202</v>
      </c>
      <c r="AB151" s="14">
        <v>0.33160363065174803</v>
      </c>
      <c r="AC151" s="14">
        <v>0.282213934921767</v>
      </c>
      <c r="AD151" s="14">
        <v>0.26373872632115303</v>
      </c>
      <c r="AE151" s="14"/>
      <c r="AF151" s="14">
        <v>0.42836961290511899</v>
      </c>
      <c r="AG151" s="14">
        <v>0.39429492503464397</v>
      </c>
      <c r="AH151" s="14">
        <v>0.46091040709603698</v>
      </c>
      <c r="AI151" s="14">
        <v>0.359538810980368</v>
      </c>
      <c r="AJ151" s="14">
        <v>0.36138156187690601</v>
      </c>
      <c r="AK151" s="14"/>
      <c r="AL151" s="14">
        <v>0.40637941372725001</v>
      </c>
      <c r="AM151" s="14">
        <v>0.44767010602783802</v>
      </c>
      <c r="AN151" s="14">
        <v>0.45037959463278399</v>
      </c>
      <c r="AO151" s="14">
        <v>0.35815089061565097</v>
      </c>
      <c r="AP151" s="14">
        <v>0.34128188107062002</v>
      </c>
      <c r="AQ151" s="14">
        <v>0.272424380745803</v>
      </c>
      <c r="AR151" s="14"/>
      <c r="AS151" s="14">
        <v>0.20755839066972401</v>
      </c>
      <c r="AT151" s="14">
        <v>0.31724167978926698</v>
      </c>
      <c r="AU151" s="14">
        <v>0.46911196498802599</v>
      </c>
      <c r="AV151" s="14">
        <v>0.53540395033418697</v>
      </c>
      <c r="AW151" s="14">
        <v>0.67159417369127195</v>
      </c>
      <c r="AX151" s="14"/>
      <c r="AY151" s="14">
        <v>2.7503887120618999E-2</v>
      </c>
      <c r="AZ151" s="14">
        <v>0</v>
      </c>
      <c r="BA151" s="14">
        <v>0</v>
      </c>
      <c r="BB151" s="14">
        <v>0</v>
      </c>
      <c r="BC151" s="14">
        <v>0</v>
      </c>
      <c r="BD151" s="14">
        <v>0</v>
      </c>
      <c r="BE151" s="14">
        <v>0</v>
      </c>
      <c r="BF151" s="14">
        <v>0</v>
      </c>
      <c r="BG151" s="14">
        <v>0</v>
      </c>
      <c r="BH151" s="14">
        <v>0</v>
      </c>
      <c r="BI151" s="14">
        <v>0</v>
      </c>
      <c r="BJ151" s="14">
        <v>0</v>
      </c>
      <c r="BK151" s="14">
        <v>0</v>
      </c>
      <c r="BL151" s="14">
        <v>0</v>
      </c>
      <c r="BM151" s="14">
        <v>0</v>
      </c>
      <c r="BN151" s="14">
        <v>0</v>
      </c>
      <c r="BO151" s="14"/>
      <c r="BP151" s="14">
        <v>0.52138989869943597</v>
      </c>
      <c r="BQ151" s="14">
        <v>0.42979874927447598</v>
      </c>
      <c r="BR151" s="14">
        <v>0.35224596209166198</v>
      </c>
      <c r="BS151" s="14">
        <v>0.26001386771773999</v>
      </c>
      <c r="BT151" s="14">
        <v>9.8932529038776695E-2</v>
      </c>
      <c r="BU151" s="14"/>
      <c r="BV151" s="14">
        <v>0.62609823049056601</v>
      </c>
      <c r="BW151" s="14">
        <v>0.48616708776328599</v>
      </c>
      <c r="BX151" s="14">
        <v>0.289460038400429</v>
      </c>
      <c r="BY151" s="14">
        <v>0.16113281986398401</v>
      </c>
      <c r="BZ151" s="14">
        <v>7.4641526120762205E-2</v>
      </c>
      <c r="CA151" s="14"/>
      <c r="CB151" s="14">
        <v>0.52518387432680802</v>
      </c>
      <c r="CC151" s="14">
        <v>0.38932691167137901</v>
      </c>
      <c r="CD151" s="14">
        <v>0.319441105768897</v>
      </c>
      <c r="CE151" s="14">
        <v>0.32198962507865803</v>
      </c>
      <c r="CF151" s="14">
        <v>0.26081706357001799</v>
      </c>
      <c r="CG151" s="14"/>
      <c r="CH151" s="14">
        <v>0.39571111151586202</v>
      </c>
      <c r="CI151" s="14">
        <v>0.33851506421393102</v>
      </c>
      <c r="CJ151" s="14"/>
      <c r="CK151" s="14">
        <v>0.410204214629598</v>
      </c>
      <c r="CL151" s="14">
        <v>0.33849438298835999</v>
      </c>
      <c r="CM151" s="14"/>
      <c r="CN151" s="14">
        <v>0.45019712275941998</v>
      </c>
      <c r="CO151" s="14">
        <v>0.32217704669557601</v>
      </c>
      <c r="CP151" s="14"/>
      <c r="CQ151" s="14">
        <v>0.29938160935281499</v>
      </c>
      <c r="CR151" s="14">
        <v>0.47119721957063099</v>
      </c>
      <c r="CS151" s="14">
        <v>0.36441423736699702</v>
      </c>
    </row>
    <row r="152" spans="2:97" x14ac:dyDescent="0.35">
      <c r="B152" t="s">
        <v>88</v>
      </c>
      <c r="C152" s="14">
        <v>0.64465107192932103</v>
      </c>
      <c r="D152" s="14">
        <v>0.56253553663445</v>
      </c>
      <c r="E152" s="14">
        <v>0.72385375490975001</v>
      </c>
      <c r="F152" s="14"/>
      <c r="G152" s="14">
        <v>0.62203565930147098</v>
      </c>
      <c r="H152" s="14">
        <v>0.51375399672226896</v>
      </c>
      <c r="I152" s="14">
        <v>0.61992989882185801</v>
      </c>
      <c r="J152" s="14">
        <v>0.70415292753035197</v>
      </c>
      <c r="K152" s="14">
        <v>0.73028507648924001</v>
      </c>
      <c r="L152" s="14">
        <v>0.68084215238851298</v>
      </c>
      <c r="M152" s="14"/>
      <c r="N152" s="14">
        <v>0.46282045305974501</v>
      </c>
      <c r="O152" s="14">
        <v>0.63134676453628902</v>
      </c>
      <c r="P152" s="14">
        <v>0.69346054907422605</v>
      </c>
      <c r="Q152" s="14">
        <v>0.80919242333711205</v>
      </c>
      <c r="R152" s="14"/>
      <c r="S152" s="14">
        <v>0.51645002025864595</v>
      </c>
      <c r="T152" s="14">
        <v>0.66234822925450598</v>
      </c>
      <c r="U152" s="14">
        <v>0.69304045409105097</v>
      </c>
      <c r="V152" s="14">
        <v>0.63419597726267196</v>
      </c>
      <c r="W152" s="14">
        <v>0.65878509761785398</v>
      </c>
      <c r="X152" s="14">
        <v>0.62728336388643402</v>
      </c>
      <c r="Y152" s="14">
        <v>0.67199623042222201</v>
      </c>
      <c r="Z152" s="14">
        <v>0.71372177321278996</v>
      </c>
      <c r="AA152" s="14">
        <v>0.64301371797829798</v>
      </c>
      <c r="AB152" s="14">
        <v>0.66839636934825197</v>
      </c>
      <c r="AC152" s="14">
        <v>0.71778606507823295</v>
      </c>
      <c r="AD152" s="14">
        <v>0.73626127367884697</v>
      </c>
      <c r="AE152" s="14"/>
      <c r="AF152" s="14">
        <v>0.57163038709488201</v>
      </c>
      <c r="AG152" s="14">
        <v>0.60570507496535597</v>
      </c>
      <c r="AH152" s="14">
        <v>0.53908959290396297</v>
      </c>
      <c r="AI152" s="14">
        <v>0.640461189019632</v>
      </c>
      <c r="AJ152" s="14">
        <v>0.63861843812309405</v>
      </c>
      <c r="AK152" s="14"/>
      <c r="AL152" s="14">
        <v>0.59362058627275005</v>
      </c>
      <c r="AM152" s="14">
        <v>0.55232989397216203</v>
      </c>
      <c r="AN152" s="14">
        <v>0.54962040536721601</v>
      </c>
      <c r="AO152" s="14">
        <v>0.64184910938434903</v>
      </c>
      <c r="AP152" s="14">
        <v>0.65871811892938004</v>
      </c>
      <c r="AQ152" s="14">
        <v>0.727575619254197</v>
      </c>
      <c r="AR152" s="14"/>
      <c r="AS152" s="14">
        <v>0.79244160933027596</v>
      </c>
      <c r="AT152" s="14">
        <v>0.68275832021073302</v>
      </c>
      <c r="AU152" s="14">
        <v>0.53088803501197401</v>
      </c>
      <c r="AV152" s="14">
        <v>0.46459604966581303</v>
      </c>
      <c r="AW152" s="14">
        <v>0.328405826308728</v>
      </c>
      <c r="AX152" s="14"/>
      <c r="AY152" s="14">
        <v>0.97249611287938098</v>
      </c>
      <c r="AZ152" s="14">
        <v>0</v>
      </c>
      <c r="BA152" s="14">
        <v>0</v>
      </c>
      <c r="BB152" s="14">
        <v>0</v>
      </c>
      <c r="BC152" s="14">
        <v>0</v>
      </c>
      <c r="BD152" s="14">
        <v>0</v>
      </c>
      <c r="BE152" s="14">
        <v>0</v>
      </c>
      <c r="BF152" s="14">
        <v>0</v>
      </c>
      <c r="BG152" s="14">
        <v>0</v>
      </c>
      <c r="BH152" s="14">
        <v>0</v>
      </c>
      <c r="BI152" s="14">
        <v>0</v>
      </c>
      <c r="BJ152" s="14">
        <v>0</v>
      </c>
      <c r="BK152" s="14">
        <v>0</v>
      </c>
      <c r="BL152" s="14">
        <v>0</v>
      </c>
      <c r="BM152" s="14">
        <v>0</v>
      </c>
      <c r="BN152" s="14">
        <v>0</v>
      </c>
      <c r="BO152" s="14"/>
      <c r="BP152" s="14">
        <v>0.47861010130056397</v>
      </c>
      <c r="BQ152" s="14">
        <v>0.57020125072552397</v>
      </c>
      <c r="BR152" s="14">
        <v>0.64775403790833797</v>
      </c>
      <c r="BS152" s="14">
        <v>0.73998613228225996</v>
      </c>
      <c r="BT152" s="14">
        <v>0.90106747096122297</v>
      </c>
      <c r="BU152" s="14"/>
      <c r="BV152" s="14">
        <v>0.37390176950943399</v>
      </c>
      <c r="BW152" s="14">
        <v>0.51383291223671401</v>
      </c>
      <c r="BX152" s="14">
        <v>0.710539961599571</v>
      </c>
      <c r="BY152" s="14">
        <v>0.83886718013601602</v>
      </c>
      <c r="BZ152" s="14">
        <v>0.92535847387923797</v>
      </c>
      <c r="CA152" s="14"/>
      <c r="CB152" s="14">
        <v>0.47481612567319198</v>
      </c>
      <c r="CC152" s="14">
        <v>0.61067308832862099</v>
      </c>
      <c r="CD152" s="14">
        <v>0.68055889423110305</v>
      </c>
      <c r="CE152" s="14">
        <v>0.67801037492134197</v>
      </c>
      <c r="CF152" s="14">
        <v>0.73918293642998201</v>
      </c>
      <c r="CG152" s="14"/>
      <c r="CH152" s="14">
        <v>0.60428888848413798</v>
      </c>
      <c r="CI152" s="14">
        <v>0.66148493578606904</v>
      </c>
      <c r="CJ152" s="14"/>
      <c r="CK152" s="14">
        <v>0.589795785370402</v>
      </c>
      <c r="CL152" s="14">
        <v>0.66150561701164001</v>
      </c>
      <c r="CM152" s="14"/>
      <c r="CN152" s="14">
        <v>0.54980287724058097</v>
      </c>
      <c r="CO152" s="14">
        <v>0.67782295330442399</v>
      </c>
      <c r="CP152" s="14"/>
      <c r="CQ152" s="14">
        <v>0.70061839064718501</v>
      </c>
      <c r="CR152" s="14">
        <v>0.52880278042936901</v>
      </c>
      <c r="CS152" s="14">
        <v>0.63558576263300304</v>
      </c>
    </row>
    <row r="153" spans="2:97" x14ac:dyDescent="0.3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row>
    <row r="154" spans="2:97" x14ac:dyDescent="0.35">
      <c r="B154" s="6" t="s">
        <v>169</v>
      </c>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row>
    <row r="155" spans="2:97" x14ac:dyDescent="0.35">
      <c r="B155" s="21" t="s">
        <v>122</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row>
    <row r="156" spans="2:97" x14ac:dyDescent="0.35">
      <c r="B156" t="s">
        <v>162</v>
      </c>
      <c r="C156" s="14">
        <v>0.20707187273174099</v>
      </c>
      <c r="D156" s="14">
        <v>0.240872728327092</v>
      </c>
      <c r="E156" s="14">
        <v>0.17427776821017699</v>
      </c>
      <c r="F156" s="14"/>
      <c r="G156" s="14">
        <v>0.150436241406288</v>
      </c>
      <c r="H156" s="14">
        <v>0.18257801075247901</v>
      </c>
      <c r="I156" s="14">
        <v>0.13923359196269799</v>
      </c>
      <c r="J156" s="14">
        <v>0.15960068141991299</v>
      </c>
      <c r="K156" s="14">
        <v>0.222726712372633</v>
      </c>
      <c r="L156" s="14">
        <v>0.347696045044049</v>
      </c>
      <c r="M156" s="14"/>
      <c r="N156" s="14">
        <v>0.28889722485661901</v>
      </c>
      <c r="O156" s="14">
        <v>0.20375957622861701</v>
      </c>
      <c r="P156" s="14">
        <v>0.178843064804968</v>
      </c>
      <c r="Q156" s="14">
        <v>0.14803746119376701</v>
      </c>
      <c r="R156" s="14"/>
      <c r="S156" s="14">
        <v>0.19389916844924701</v>
      </c>
      <c r="T156" s="14">
        <v>0.16857421907946199</v>
      </c>
      <c r="U156" s="14">
        <v>0.19505710432738199</v>
      </c>
      <c r="V156" s="14">
        <v>0.17981462957000799</v>
      </c>
      <c r="W156" s="14">
        <v>0.187297382623662</v>
      </c>
      <c r="X156" s="14">
        <v>0.23297534590232999</v>
      </c>
      <c r="Y156" s="14">
        <v>0.28087701204752802</v>
      </c>
      <c r="Z156" s="14">
        <v>0.27377241429299698</v>
      </c>
      <c r="AA156" s="14">
        <v>0.22486578006851901</v>
      </c>
      <c r="AB156" s="14">
        <v>0.212276797022867</v>
      </c>
      <c r="AC156" s="14">
        <v>0.15458453306498199</v>
      </c>
      <c r="AD156" s="14">
        <v>0.238239290963013</v>
      </c>
      <c r="AE156" s="14"/>
      <c r="AF156" s="14">
        <v>0.29328171834535699</v>
      </c>
      <c r="AG156" s="14">
        <v>0.20972433340289201</v>
      </c>
      <c r="AH156" s="14">
        <v>0.25530248222806401</v>
      </c>
      <c r="AI156" s="14">
        <v>0.21777854746825101</v>
      </c>
      <c r="AJ156" s="14">
        <v>0.13840392099808499</v>
      </c>
      <c r="AK156" s="14"/>
      <c r="AL156" s="14">
        <v>0.21212183007312399</v>
      </c>
      <c r="AM156" s="14">
        <v>0.26793536152380298</v>
      </c>
      <c r="AN156" s="14">
        <v>0.21692363170410001</v>
      </c>
      <c r="AO156" s="14">
        <v>0.23501884112712801</v>
      </c>
      <c r="AP156" s="14">
        <v>0.14745107597799001</v>
      </c>
      <c r="AQ156" s="14">
        <v>0.16106380058272901</v>
      </c>
      <c r="AR156" s="14"/>
      <c r="AS156" s="14">
        <v>0.19771441471057599</v>
      </c>
      <c r="AT156" s="14">
        <v>0.17740749476262699</v>
      </c>
      <c r="AU156" s="14">
        <v>0.219822222610558</v>
      </c>
      <c r="AV156" s="14">
        <v>0.22716513608885899</v>
      </c>
      <c r="AW156" s="14">
        <v>0.37569850007771299</v>
      </c>
      <c r="AX156" s="14"/>
      <c r="AY156" s="14">
        <v>5.6606180804290598E-2</v>
      </c>
      <c r="AZ156" s="14">
        <v>0</v>
      </c>
      <c r="BA156" s="14">
        <v>0</v>
      </c>
      <c r="BB156" s="14">
        <v>0</v>
      </c>
      <c r="BC156" s="14">
        <v>0</v>
      </c>
      <c r="BD156" s="14">
        <v>0</v>
      </c>
      <c r="BE156" s="14">
        <v>0</v>
      </c>
      <c r="BF156" s="14">
        <v>0</v>
      </c>
      <c r="BG156" s="14">
        <v>0</v>
      </c>
      <c r="BH156" s="14">
        <v>0</v>
      </c>
      <c r="BI156" s="14">
        <v>0</v>
      </c>
      <c r="BJ156" s="14">
        <v>0</v>
      </c>
      <c r="BK156" s="14">
        <v>0</v>
      </c>
      <c r="BL156" s="14">
        <v>0</v>
      </c>
      <c r="BM156" s="14">
        <v>0</v>
      </c>
      <c r="BN156" s="14">
        <v>0</v>
      </c>
      <c r="BO156" s="14"/>
      <c r="BP156" s="14">
        <v>0.45591636997177698</v>
      </c>
      <c r="BQ156" s="14">
        <v>0.197117635204862</v>
      </c>
      <c r="BR156" s="14">
        <v>0.13143016174400099</v>
      </c>
      <c r="BS156" s="14">
        <v>6.8240091369869194E-2</v>
      </c>
      <c r="BT156" s="14">
        <v>6.9873622569482305E-2</v>
      </c>
      <c r="BU156" s="14"/>
      <c r="BV156" s="14">
        <v>0.58745682033639501</v>
      </c>
      <c r="BW156" s="14">
        <v>0.34201665344252002</v>
      </c>
      <c r="BX156" s="14">
        <v>8.9329550666717605E-2</v>
      </c>
      <c r="BY156" s="14">
        <v>5.0275362164478303E-2</v>
      </c>
      <c r="BZ156" s="14">
        <v>2.24630707520075E-2</v>
      </c>
      <c r="CA156" s="14"/>
      <c r="CB156" s="14">
        <v>0.26761773134668898</v>
      </c>
      <c r="CC156" s="14">
        <v>0.22955854344568299</v>
      </c>
      <c r="CD156" s="14">
        <v>0.21504454296174999</v>
      </c>
      <c r="CE156" s="14">
        <v>0.19148520356663601</v>
      </c>
      <c r="CF156" s="14">
        <v>0.150385763553645</v>
      </c>
      <c r="CG156" s="14"/>
      <c r="CH156" s="14">
        <v>0.24451403510156</v>
      </c>
      <c r="CI156" s="14">
        <v>0.19145586264418399</v>
      </c>
      <c r="CJ156" s="14"/>
      <c r="CK156" s="14">
        <v>0.18080590439137501</v>
      </c>
      <c r="CL156" s="14">
        <v>0.21514221517809701</v>
      </c>
      <c r="CM156" s="14"/>
      <c r="CN156" s="14">
        <v>0.22788458742607201</v>
      </c>
      <c r="CO156" s="14">
        <v>0.19979290548096801</v>
      </c>
      <c r="CP156" s="14"/>
      <c r="CQ156" s="14">
        <v>0.18416810762619601</v>
      </c>
      <c r="CR156" s="14">
        <v>0.25302915522145403</v>
      </c>
      <c r="CS156" s="14">
        <v>0.21940123980972501</v>
      </c>
    </row>
    <row r="157" spans="2:97" x14ac:dyDescent="0.35">
      <c r="B157" t="s">
        <v>163</v>
      </c>
      <c r="C157" s="14">
        <v>0.19020654410299601</v>
      </c>
      <c r="D157" s="14">
        <v>0.19403919863577701</v>
      </c>
      <c r="E157" s="14">
        <v>0.18581288758106801</v>
      </c>
      <c r="F157" s="14"/>
      <c r="G157" s="14">
        <v>0.165161659424827</v>
      </c>
      <c r="H157" s="14">
        <v>0.23961366822125499</v>
      </c>
      <c r="I157" s="14">
        <v>0.16021958499357</v>
      </c>
      <c r="J157" s="14">
        <v>0.194061071078932</v>
      </c>
      <c r="K157" s="14">
        <v>0.18826047631634099</v>
      </c>
      <c r="L157" s="14">
        <v>0.189039194271344</v>
      </c>
      <c r="M157" s="14"/>
      <c r="N157" s="14">
        <v>0.257200709336593</v>
      </c>
      <c r="O157" s="14">
        <v>0.18174925315194901</v>
      </c>
      <c r="P157" s="14">
        <v>0.17404136284820401</v>
      </c>
      <c r="Q157" s="14">
        <v>0.14307079544131601</v>
      </c>
      <c r="R157" s="14"/>
      <c r="S157" s="14">
        <v>0.24895041708298599</v>
      </c>
      <c r="T157" s="14">
        <v>0.18653668615293101</v>
      </c>
      <c r="U157" s="14">
        <v>0.19048876062800699</v>
      </c>
      <c r="V157" s="14">
        <v>0.186095896553436</v>
      </c>
      <c r="W157" s="14">
        <v>0.14933415718075199</v>
      </c>
      <c r="X157" s="14">
        <v>0.18212064231671299</v>
      </c>
      <c r="Y157" s="14">
        <v>0.20154546544459001</v>
      </c>
      <c r="Z157" s="14">
        <v>0.19721807318862</v>
      </c>
      <c r="AA157" s="14">
        <v>0.162406393190827</v>
      </c>
      <c r="AB157" s="14">
        <v>0.18076626044466099</v>
      </c>
      <c r="AC157" s="14">
        <v>0.18537149926471799</v>
      </c>
      <c r="AD157" s="14">
        <v>0.16174336374722101</v>
      </c>
      <c r="AE157" s="14"/>
      <c r="AF157" s="14">
        <v>0.23307886740461201</v>
      </c>
      <c r="AG157" s="14">
        <v>0.19610576900350099</v>
      </c>
      <c r="AH157" s="14">
        <v>0.24805683358358499</v>
      </c>
      <c r="AI157" s="14">
        <v>0.17127885088897599</v>
      </c>
      <c r="AJ157" s="14">
        <v>0.21249823744422999</v>
      </c>
      <c r="AK157" s="14"/>
      <c r="AL157" s="14">
        <v>0.21579273913325001</v>
      </c>
      <c r="AM157" s="14">
        <v>0.251169547467472</v>
      </c>
      <c r="AN157" s="14">
        <v>0.23963034688819099</v>
      </c>
      <c r="AO157" s="14">
        <v>0.179063497161769</v>
      </c>
      <c r="AP157" s="14">
        <v>0.166222304957515</v>
      </c>
      <c r="AQ157" s="14">
        <v>0.15174752171077599</v>
      </c>
      <c r="AR157" s="14"/>
      <c r="AS157" s="14">
        <v>0.15618885452735201</v>
      </c>
      <c r="AT157" s="14">
        <v>0.17763270612117099</v>
      </c>
      <c r="AU157" s="14">
        <v>0.22334527843486501</v>
      </c>
      <c r="AV157" s="14">
        <v>0.233367505040183</v>
      </c>
      <c r="AW157" s="14">
        <v>0.25286679680413499</v>
      </c>
      <c r="AX157" s="14"/>
      <c r="AY157" s="14">
        <v>9.9610651738308395E-2</v>
      </c>
      <c r="AZ157" s="14">
        <v>0</v>
      </c>
      <c r="BA157" s="14">
        <v>0</v>
      </c>
      <c r="BB157" s="14">
        <v>0</v>
      </c>
      <c r="BC157" s="14">
        <v>0</v>
      </c>
      <c r="BD157" s="14">
        <v>0</v>
      </c>
      <c r="BE157" s="14">
        <v>0</v>
      </c>
      <c r="BF157" s="14">
        <v>0</v>
      </c>
      <c r="BG157" s="14">
        <v>0</v>
      </c>
      <c r="BH157" s="14">
        <v>0</v>
      </c>
      <c r="BI157" s="14">
        <v>0</v>
      </c>
      <c r="BJ157" s="14">
        <v>0</v>
      </c>
      <c r="BK157" s="14">
        <v>0</v>
      </c>
      <c r="BL157" s="14">
        <v>0</v>
      </c>
      <c r="BM157" s="14">
        <v>0</v>
      </c>
      <c r="BN157" s="14">
        <v>0</v>
      </c>
      <c r="BO157" s="14"/>
      <c r="BP157" s="14">
        <v>0.22088251996884101</v>
      </c>
      <c r="BQ157" s="14">
        <v>0.257058356788058</v>
      </c>
      <c r="BR157" s="14">
        <v>0.19974204611431801</v>
      </c>
      <c r="BS157" s="14">
        <v>0.15434904967137</v>
      </c>
      <c r="BT157" s="14">
        <v>6.7592610143033693E-2</v>
      </c>
      <c r="BU157" s="14"/>
      <c r="BV157" s="14">
        <v>0.19893889705095499</v>
      </c>
      <c r="BW157" s="14">
        <v>0.277962292855159</v>
      </c>
      <c r="BX157" s="14">
        <v>0.16546001996645701</v>
      </c>
      <c r="BY157" s="14">
        <v>6.3908171994062804E-2</v>
      </c>
      <c r="BZ157" s="14">
        <v>7.67480017481596E-2</v>
      </c>
      <c r="CA157" s="14"/>
      <c r="CB157" s="14">
        <v>0.25852012366514499</v>
      </c>
      <c r="CC157" s="14">
        <v>0.21036529853743899</v>
      </c>
      <c r="CD157" s="14">
        <v>0.175081817927696</v>
      </c>
      <c r="CE157" s="14">
        <v>0.17323606229168101</v>
      </c>
      <c r="CF157" s="14">
        <v>0.15171066910818701</v>
      </c>
      <c r="CG157" s="14"/>
      <c r="CH157" s="14">
        <v>0.188095932721874</v>
      </c>
      <c r="CI157" s="14">
        <v>0.19108681721043499</v>
      </c>
      <c r="CJ157" s="14"/>
      <c r="CK157" s="14">
        <v>0.18775299383196001</v>
      </c>
      <c r="CL157" s="14">
        <v>0.19096040897635699</v>
      </c>
      <c r="CM157" s="14"/>
      <c r="CN157" s="14">
        <v>0.20983580684487901</v>
      </c>
      <c r="CO157" s="14">
        <v>0.183341473267528</v>
      </c>
      <c r="CP157" s="14"/>
      <c r="CQ157" s="14">
        <v>0.16584751347798601</v>
      </c>
      <c r="CR157" s="14">
        <v>0.239262432088935</v>
      </c>
      <c r="CS157" s="14">
        <v>0.20225920355670299</v>
      </c>
    </row>
    <row r="158" spans="2:97" x14ac:dyDescent="0.35">
      <c r="B158" t="s">
        <v>164</v>
      </c>
      <c r="C158" s="14">
        <v>0.31389343650603202</v>
      </c>
      <c r="D158" s="14">
        <v>0.31128805019012201</v>
      </c>
      <c r="E158" s="14">
        <v>0.316434161668808</v>
      </c>
      <c r="F158" s="14"/>
      <c r="G158" s="14">
        <v>0.35957923315497697</v>
      </c>
      <c r="H158" s="14">
        <v>0.31824275717641398</v>
      </c>
      <c r="I158" s="14">
        <v>0.38197632179232999</v>
      </c>
      <c r="J158" s="14">
        <v>0.32511874313172401</v>
      </c>
      <c r="K158" s="14">
        <v>0.31503894847284297</v>
      </c>
      <c r="L158" s="14">
        <v>0.21488649492528999</v>
      </c>
      <c r="M158" s="14"/>
      <c r="N158" s="14">
        <v>0.30737464253590102</v>
      </c>
      <c r="O158" s="14">
        <v>0.33737167765207798</v>
      </c>
      <c r="P158" s="14">
        <v>0.34321985314866899</v>
      </c>
      <c r="Q158" s="14">
        <v>0.26942984932703301</v>
      </c>
      <c r="R158" s="14"/>
      <c r="S158" s="14">
        <v>0.3253633809641</v>
      </c>
      <c r="T158" s="14">
        <v>0.30825842835338502</v>
      </c>
      <c r="U158" s="14">
        <v>0.285527304176171</v>
      </c>
      <c r="V158" s="14">
        <v>0.31146935718685798</v>
      </c>
      <c r="W158" s="14">
        <v>0.36281087578704102</v>
      </c>
      <c r="X158" s="14">
        <v>0.30141117874339701</v>
      </c>
      <c r="Y158" s="14">
        <v>0.25665109436396799</v>
      </c>
      <c r="Z158" s="14">
        <v>0.27939119816904601</v>
      </c>
      <c r="AA158" s="14">
        <v>0.318065614786257</v>
      </c>
      <c r="AB158" s="14">
        <v>0.33635605946783298</v>
      </c>
      <c r="AC158" s="14">
        <v>0.33812862873246602</v>
      </c>
      <c r="AD158" s="14">
        <v>0.366292595586867</v>
      </c>
      <c r="AE158" s="14"/>
      <c r="AF158" s="14">
        <v>0.25902859257604999</v>
      </c>
      <c r="AG158" s="14">
        <v>0.34149721857663901</v>
      </c>
      <c r="AH158" s="14">
        <v>0.28442643093227798</v>
      </c>
      <c r="AI158" s="14">
        <v>0.32832800431262399</v>
      </c>
      <c r="AJ158" s="14">
        <v>0.31621275652578401</v>
      </c>
      <c r="AK158" s="14"/>
      <c r="AL158" s="14">
        <v>0.34490638881228203</v>
      </c>
      <c r="AM158" s="14">
        <v>0.27707205372118499</v>
      </c>
      <c r="AN158" s="14">
        <v>0.298113752014668</v>
      </c>
      <c r="AO158" s="14">
        <v>0.30927414189791103</v>
      </c>
      <c r="AP158" s="14">
        <v>0.32835645014868298</v>
      </c>
      <c r="AQ158" s="14">
        <v>0.34544093153182098</v>
      </c>
      <c r="AR158" s="14"/>
      <c r="AS158" s="14">
        <v>0.28284138812960502</v>
      </c>
      <c r="AT158" s="14">
        <v>0.31919328767225602</v>
      </c>
      <c r="AU158" s="14">
        <v>0.34872311050626797</v>
      </c>
      <c r="AV158" s="14">
        <v>0.34043204243878</v>
      </c>
      <c r="AW158" s="14">
        <v>0.236625635215097</v>
      </c>
      <c r="AX158" s="14"/>
      <c r="AY158" s="14">
        <v>0.144892883061746</v>
      </c>
      <c r="AZ158" s="14">
        <v>0</v>
      </c>
      <c r="BA158" s="14">
        <v>0</v>
      </c>
      <c r="BB158" s="14">
        <v>0</v>
      </c>
      <c r="BC158" s="14">
        <v>0</v>
      </c>
      <c r="BD158" s="14">
        <v>0</v>
      </c>
      <c r="BE158" s="14">
        <v>0</v>
      </c>
      <c r="BF158" s="14">
        <v>0</v>
      </c>
      <c r="BG158" s="14">
        <v>0</v>
      </c>
      <c r="BH158" s="14">
        <v>0</v>
      </c>
      <c r="BI158" s="14">
        <v>0</v>
      </c>
      <c r="BJ158" s="14">
        <v>0</v>
      </c>
      <c r="BK158" s="14">
        <v>0</v>
      </c>
      <c r="BL158" s="14">
        <v>0</v>
      </c>
      <c r="BM158" s="14">
        <v>0</v>
      </c>
      <c r="BN158" s="14">
        <v>0</v>
      </c>
      <c r="BO158" s="14"/>
      <c r="BP158" s="14">
        <v>0.20790486459462401</v>
      </c>
      <c r="BQ158" s="14">
        <v>0.355233505719523</v>
      </c>
      <c r="BR158" s="14">
        <v>0.396807174599556</v>
      </c>
      <c r="BS158" s="14">
        <v>0.41864413758327601</v>
      </c>
      <c r="BT158" s="14">
        <v>0.23707049946867401</v>
      </c>
      <c r="BU158" s="14"/>
      <c r="BV158" s="14">
        <v>0.12920680106764501</v>
      </c>
      <c r="BW158" s="14">
        <v>0.259581680756999</v>
      </c>
      <c r="BX158" s="14">
        <v>0.42205601306829099</v>
      </c>
      <c r="BY158" s="14">
        <v>0.31805158661985</v>
      </c>
      <c r="BZ158" s="14">
        <v>0.14966746571432299</v>
      </c>
      <c r="CA158" s="14"/>
      <c r="CB158" s="14">
        <v>0.29369786070158299</v>
      </c>
      <c r="CC158" s="14">
        <v>0.31425647445789401</v>
      </c>
      <c r="CD158" s="14">
        <v>0.33108346715046799</v>
      </c>
      <c r="CE158" s="14">
        <v>0.321833953914413</v>
      </c>
      <c r="CF158" s="14">
        <v>0.30237993086184001</v>
      </c>
      <c r="CG158" s="14"/>
      <c r="CH158" s="14">
        <v>0.31583972895729101</v>
      </c>
      <c r="CI158" s="14">
        <v>0.31308169592726898</v>
      </c>
      <c r="CJ158" s="14"/>
      <c r="CK158" s="14">
        <v>0.32440199459053698</v>
      </c>
      <c r="CL158" s="14">
        <v>0.31066463255483501</v>
      </c>
      <c r="CM158" s="14"/>
      <c r="CN158" s="14">
        <v>0.35180451578302702</v>
      </c>
      <c r="CO158" s="14">
        <v>0.30063454603683998</v>
      </c>
      <c r="CP158" s="14"/>
      <c r="CQ158" s="14">
        <v>0.31929579319211499</v>
      </c>
      <c r="CR158" s="14">
        <v>0.30108510340921102</v>
      </c>
      <c r="CS158" s="14">
        <v>0.322670919288647</v>
      </c>
    </row>
    <row r="159" spans="2:97" x14ac:dyDescent="0.35">
      <c r="B159" t="s">
        <v>165</v>
      </c>
      <c r="C159" s="14">
        <v>0.236054178377191</v>
      </c>
      <c r="D159" s="14">
        <v>0.19200712195613201</v>
      </c>
      <c r="E159" s="14">
        <v>0.27928341079221097</v>
      </c>
      <c r="F159" s="14"/>
      <c r="G159" s="14">
        <v>0.28883155839972602</v>
      </c>
      <c r="H159" s="14">
        <v>0.23866030357102899</v>
      </c>
      <c r="I159" s="14">
        <v>0.28076192091110203</v>
      </c>
      <c r="J159" s="14">
        <v>0.27183256220495799</v>
      </c>
      <c r="K159" s="14">
        <v>0.20029389695474001</v>
      </c>
      <c r="L159" s="14">
        <v>0.157597123749705</v>
      </c>
      <c r="M159" s="14"/>
      <c r="N159" s="14">
        <v>0.12575614034639801</v>
      </c>
      <c r="O159" s="14">
        <v>0.24005931064769601</v>
      </c>
      <c r="P159" s="14">
        <v>0.25549722950995202</v>
      </c>
      <c r="Q159" s="14">
        <v>0.33127982922645199</v>
      </c>
      <c r="R159" s="14"/>
      <c r="S159" s="14">
        <v>0.19259640297803099</v>
      </c>
      <c r="T159" s="14">
        <v>0.27553692633886101</v>
      </c>
      <c r="U159" s="14">
        <v>0.26399500227091099</v>
      </c>
      <c r="V159" s="14">
        <v>0.25898464512588498</v>
      </c>
      <c r="W159" s="14">
        <v>0.26283380342263601</v>
      </c>
      <c r="X159" s="14">
        <v>0.239670493186287</v>
      </c>
      <c r="Y159" s="14">
        <v>0.18770924120032501</v>
      </c>
      <c r="Z159" s="14">
        <v>0.20261320376407399</v>
      </c>
      <c r="AA159" s="14">
        <v>0.24743612533513401</v>
      </c>
      <c r="AB159" s="14">
        <v>0.22666999832138901</v>
      </c>
      <c r="AC159" s="14">
        <v>0.24368792326494201</v>
      </c>
      <c r="AD159" s="14">
        <v>0.198760860750375</v>
      </c>
      <c r="AE159" s="14"/>
      <c r="AF159" s="14">
        <v>0.16105850594950799</v>
      </c>
      <c r="AG159" s="14">
        <v>0.201266539045689</v>
      </c>
      <c r="AH159" s="14">
        <v>0.150827389246419</v>
      </c>
      <c r="AI159" s="14">
        <v>0.23140196783499101</v>
      </c>
      <c r="AJ159" s="14">
        <v>0.29455356327738402</v>
      </c>
      <c r="AK159" s="14"/>
      <c r="AL159" s="14">
        <v>0.181122252375603</v>
      </c>
      <c r="AM159" s="14">
        <v>0.15618017927804301</v>
      </c>
      <c r="AN159" s="14">
        <v>0.18434588272531799</v>
      </c>
      <c r="AO159" s="14">
        <v>0.22854996690274099</v>
      </c>
      <c r="AP159" s="14">
        <v>0.31832906561063001</v>
      </c>
      <c r="AQ159" s="14">
        <v>0.28257718903780299</v>
      </c>
      <c r="AR159" s="14"/>
      <c r="AS159" s="14">
        <v>0.28139315247247298</v>
      </c>
      <c r="AT159" s="14">
        <v>0.279713010443359</v>
      </c>
      <c r="AU159" s="14">
        <v>0.18381545540986099</v>
      </c>
      <c r="AV159" s="14">
        <v>0.16623319241493301</v>
      </c>
      <c r="AW159" s="14">
        <v>0.112629265920577</v>
      </c>
      <c r="AX159" s="14"/>
      <c r="AY159" s="14">
        <v>0.48172587506443898</v>
      </c>
      <c r="AZ159" s="14">
        <v>0</v>
      </c>
      <c r="BA159" s="14">
        <v>0</v>
      </c>
      <c r="BB159" s="14">
        <v>0</v>
      </c>
      <c r="BC159" s="14">
        <v>0</v>
      </c>
      <c r="BD159" s="14">
        <v>0</v>
      </c>
      <c r="BE159" s="14">
        <v>0</v>
      </c>
      <c r="BF159" s="14">
        <v>0</v>
      </c>
      <c r="BG159" s="14">
        <v>0</v>
      </c>
      <c r="BH159" s="14">
        <v>0</v>
      </c>
      <c r="BI159" s="14">
        <v>0</v>
      </c>
      <c r="BJ159" s="14">
        <v>0</v>
      </c>
      <c r="BK159" s="14">
        <v>0</v>
      </c>
      <c r="BL159" s="14">
        <v>0</v>
      </c>
      <c r="BM159" s="14">
        <v>0</v>
      </c>
      <c r="BN159" s="14">
        <v>0</v>
      </c>
      <c r="BO159" s="14"/>
      <c r="BP159" s="14">
        <v>7.9248234992475006E-2</v>
      </c>
      <c r="BQ159" s="14">
        <v>0.13855256834743601</v>
      </c>
      <c r="BR159" s="14">
        <v>0.216491811339942</v>
      </c>
      <c r="BS159" s="14">
        <v>0.32137870961260001</v>
      </c>
      <c r="BT159" s="14">
        <v>0.54947047979461705</v>
      </c>
      <c r="BU159" s="14"/>
      <c r="BV159" s="14">
        <v>5.65330053681481E-2</v>
      </c>
      <c r="BW159" s="14">
        <v>9.09950680595802E-2</v>
      </c>
      <c r="BX159" s="14">
        <v>0.258866474656538</v>
      </c>
      <c r="BY159" s="14">
        <v>0.49817850426357901</v>
      </c>
      <c r="BZ159" s="14">
        <v>0.61685044831829905</v>
      </c>
      <c r="CA159" s="14"/>
      <c r="CB159" s="14">
        <v>0.155899869812993</v>
      </c>
      <c r="CC159" s="14">
        <v>0.189610999777307</v>
      </c>
      <c r="CD159" s="14">
        <v>0.20798591582503101</v>
      </c>
      <c r="CE159" s="14">
        <v>0.25888312428098098</v>
      </c>
      <c r="CF159" s="14">
        <v>0.34141667535998999</v>
      </c>
      <c r="CG159" s="14"/>
      <c r="CH159" s="14">
        <v>0.20990906372351001</v>
      </c>
      <c r="CI159" s="14">
        <v>0.246958526532608</v>
      </c>
      <c r="CJ159" s="14"/>
      <c r="CK159" s="14">
        <v>0.26445916067515302</v>
      </c>
      <c r="CL159" s="14">
        <v>0.22732661382077801</v>
      </c>
      <c r="CM159" s="14"/>
      <c r="CN159" s="14">
        <v>0.17562370847778</v>
      </c>
      <c r="CO159" s="14">
        <v>0.25718892306604202</v>
      </c>
      <c r="CP159" s="14"/>
      <c r="CQ159" s="14">
        <v>0.27111969314824802</v>
      </c>
      <c r="CR159" s="14">
        <v>0.16767288412798401</v>
      </c>
      <c r="CS159" s="14">
        <v>0.20542879196674499</v>
      </c>
    </row>
    <row r="160" spans="2:97" x14ac:dyDescent="0.35">
      <c r="B160" t="s">
        <v>166</v>
      </c>
      <c r="C160" s="14">
        <v>4.4527662387570499E-2</v>
      </c>
      <c r="D160" s="14">
        <v>5.2116716987817099E-2</v>
      </c>
      <c r="E160" s="14">
        <v>3.7306576083470003E-2</v>
      </c>
      <c r="F160" s="14"/>
      <c r="G160" s="14">
        <v>2.5775982401665998E-2</v>
      </c>
      <c r="H160" s="14">
        <v>1.1314372245619901E-2</v>
      </c>
      <c r="I160" s="14">
        <v>3.1488607995663401E-2</v>
      </c>
      <c r="J160" s="14">
        <v>4.3211421684888597E-2</v>
      </c>
      <c r="K160" s="14">
        <v>6.7345524054499104E-2</v>
      </c>
      <c r="L160" s="14">
        <v>8.0410203936866098E-2</v>
      </c>
      <c r="M160" s="14"/>
      <c r="N160" s="14">
        <v>1.6204491408944099E-2</v>
      </c>
      <c r="O160" s="14">
        <v>3.5791726329065097E-2</v>
      </c>
      <c r="P160" s="14">
        <v>4.0452452541124603E-2</v>
      </c>
      <c r="Q160" s="14">
        <v>8.8340621680847095E-2</v>
      </c>
      <c r="R160" s="14"/>
      <c r="S160" s="14">
        <v>3.15158953498553E-2</v>
      </c>
      <c r="T160" s="14">
        <v>5.6277838623337302E-2</v>
      </c>
      <c r="U160" s="14">
        <v>3.6505397451011501E-2</v>
      </c>
      <c r="V160" s="14">
        <v>5.2325348653791903E-2</v>
      </c>
      <c r="W160" s="14">
        <v>2.8243595767194901E-2</v>
      </c>
      <c r="X160" s="14">
        <v>4.0443897937124301E-2</v>
      </c>
      <c r="Y160" s="14">
        <v>6.2226912853249203E-2</v>
      </c>
      <c r="Z160" s="14">
        <v>3.8394127395200199E-2</v>
      </c>
      <c r="AA160" s="14">
        <v>4.3968189028050698E-2</v>
      </c>
      <c r="AB160" s="14">
        <v>4.0397777922652998E-2</v>
      </c>
      <c r="AC160" s="14">
        <v>7.8227415672891404E-2</v>
      </c>
      <c r="AD160" s="14">
        <v>2.21456917531506E-2</v>
      </c>
      <c r="AE160" s="14"/>
      <c r="AF160" s="14">
        <v>4.8795682085657897E-2</v>
      </c>
      <c r="AG160" s="14">
        <v>4.48453029784706E-2</v>
      </c>
      <c r="AH160" s="14">
        <v>3.9843785752141897E-2</v>
      </c>
      <c r="AI160" s="14">
        <v>4.3668132351451498E-2</v>
      </c>
      <c r="AJ160" s="14">
        <v>3.4590059655845599E-2</v>
      </c>
      <c r="AK160" s="14"/>
      <c r="AL160" s="14">
        <v>3.3940629238742998E-2</v>
      </c>
      <c r="AM160" s="14">
        <v>4.76428580094964E-2</v>
      </c>
      <c r="AN160" s="14">
        <v>5.6142187277368E-2</v>
      </c>
      <c r="AO160" s="14">
        <v>4.3974865908492901E-2</v>
      </c>
      <c r="AP160" s="14">
        <v>3.2801996600254298E-2</v>
      </c>
      <c r="AQ160" s="14">
        <v>2.80397854274331E-2</v>
      </c>
      <c r="AR160" s="14"/>
      <c r="AS160" s="14">
        <v>7.0499889164999704E-2</v>
      </c>
      <c r="AT160" s="14">
        <v>3.8719985264831003E-2</v>
      </c>
      <c r="AU160" s="14">
        <v>2.0545403875019502E-2</v>
      </c>
      <c r="AV160" s="14">
        <v>2.7615488680702301E-2</v>
      </c>
      <c r="AW160" s="14">
        <v>2.2179801982478299E-2</v>
      </c>
      <c r="AX160" s="14"/>
      <c r="AY160" s="14">
        <v>0.160385083726649</v>
      </c>
      <c r="AZ160" s="14">
        <v>0</v>
      </c>
      <c r="BA160" s="14">
        <v>0</v>
      </c>
      <c r="BB160" s="14">
        <v>0</v>
      </c>
      <c r="BC160" s="14">
        <v>0</v>
      </c>
      <c r="BD160" s="14">
        <v>0</v>
      </c>
      <c r="BE160" s="14">
        <v>0</v>
      </c>
      <c r="BF160" s="14">
        <v>0</v>
      </c>
      <c r="BG160" s="14">
        <v>0</v>
      </c>
      <c r="BH160" s="14">
        <v>0</v>
      </c>
      <c r="BI160" s="14">
        <v>0</v>
      </c>
      <c r="BJ160" s="14">
        <v>0</v>
      </c>
      <c r="BK160" s="14">
        <v>0</v>
      </c>
      <c r="BL160" s="14">
        <v>0</v>
      </c>
      <c r="BM160" s="14">
        <v>0</v>
      </c>
      <c r="BN160" s="14">
        <v>0</v>
      </c>
      <c r="BO160" s="14"/>
      <c r="BP160" s="14">
        <v>2.5492098839770001E-2</v>
      </c>
      <c r="BQ160" s="14">
        <v>4.9467246926005001E-2</v>
      </c>
      <c r="BR160" s="14">
        <v>4.6345757911398403E-2</v>
      </c>
      <c r="BS160" s="14">
        <v>3.3602784436883602E-2</v>
      </c>
      <c r="BT160" s="14">
        <v>6.96408840193911E-2</v>
      </c>
      <c r="BU160" s="14"/>
      <c r="BV160" s="14">
        <v>5.0699577718965596E-3</v>
      </c>
      <c r="BW160" s="14">
        <v>2.30851490575716E-2</v>
      </c>
      <c r="BX160" s="14">
        <v>6.03587515720816E-2</v>
      </c>
      <c r="BY160" s="14">
        <v>6.1259267395478698E-2</v>
      </c>
      <c r="BZ160" s="14">
        <v>9.6083160714011906E-2</v>
      </c>
      <c r="CA160" s="14"/>
      <c r="CB160" s="14">
        <v>1.8602678603405299E-2</v>
      </c>
      <c r="CC160" s="14">
        <v>3.5880697641931199E-2</v>
      </c>
      <c r="CD160" s="14">
        <v>6.2176729143985303E-2</v>
      </c>
      <c r="CE160" s="14">
        <v>5.0993289054624802E-2</v>
      </c>
      <c r="CF160" s="14">
        <v>4.9670385809395298E-2</v>
      </c>
      <c r="CG160" s="14"/>
      <c r="CH160" s="14">
        <v>3.4780938196415298E-2</v>
      </c>
      <c r="CI160" s="14">
        <v>4.8592730579582702E-2</v>
      </c>
      <c r="CJ160" s="14"/>
      <c r="CK160" s="14">
        <v>3.5143068845829198E-2</v>
      </c>
      <c r="CL160" s="14">
        <v>4.74111229407959E-2</v>
      </c>
      <c r="CM160" s="14"/>
      <c r="CN160" s="14">
        <v>2.83443680333441E-2</v>
      </c>
      <c r="CO160" s="14">
        <v>5.0187552091728503E-2</v>
      </c>
      <c r="CP160" s="14"/>
      <c r="CQ160" s="14">
        <v>5.40554974926983E-2</v>
      </c>
      <c r="CR160" s="14">
        <v>2.8985989408957299E-2</v>
      </c>
      <c r="CS160" s="14">
        <v>1.8166528588332499E-2</v>
      </c>
    </row>
    <row r="161" spans="2:97" x14ac:dyDescent="0.35">
      <c r="B161" t="s">
        <v>167</v>
      </c>
      <c r="C161" s="14">
        <v>8.2463058944703804E-3</v>
      </c>
      <c r="D161" s="14">
        <v>9.6761839030599407E-3</v>
      </c>
      <c r="E161" s="14">
        <v>6.8851956642658699E-3</v>
      </c>
      <c r="F161" s="14"/>
      <c r="G161" s="14">
        <v>1.0215325212515201E-2</v>
      </c>
      <c r="H161" s="14">
        <v>9.5908880332040009E-3</v>
      </c>
      <c r="I161" s="14">
        <v>6.31997234463529E-3</v>
      </c>
      <c r="J161" s="14">
        <v>6.1755204795842997E-3</v>
      </c>
      <c r="K161" s="14">
        <v>6.3344418289444102E-3</v>
      </c>
      <c r="L161" s="14">
        <v>1.03709380727463E-2</v>
      </c>
      <c r="M161" s="14"/>
      <c r="N161" s="14">
        <v>4.5667915155449303E-3</v>
      </c>
      <c r="O161" s="14">
        <v>1.26845599059511E-3</v>
      </c>
      <c r="P161" s="14">
        <v>7.9460371470828906E-3</v>
      </c>
      <c r="Q161" s="14">
        <v>1.9841443130585199E-2</v>
      </c>
      <c r="R161" s="14"/>
      <c r="S161" s="14">
        <v>7.6747351757798102E-3</v>
      </c>
      <c r="T161" s="14">
        <v>4.8159014520233996E-3</v>
      </c>
      <c r="U161" s="14">
        <v>2.84264311465178E-2</v>
      </c>
      <c r="V161" s="14">
        <v>1.13101229100212E-2</v>
      </c>
      <c r="W161" s="14">
        <v>9.4801852187147793E-3</v>
      </c>
      <c r="X161" s="14">
        <v>3.3784419141481298E-3</v>
      </c>
      <c r="Y161" s="14">
        <v>1.09902740903394E-2</v>
      </c>
      <c r="Z161" s="14">
        <v>8.6109831900626505E-3</v>
      </c>
      <c r="AA161" s="14">
        <v>3.25789759121147E-3</v>
      </c>
      <c r="AB161" s="14">
        <v>3.5331068205976001E-3</v>
      </c>
      <c r="AC161" s="14">
        <v>0</v>
      </c>
      <c r="AD161" s="14">
        <v>1.2818197199373599E-2</v>
      </c>
      <c r="AE161" s="14"/>
      <c r="AF161" s="14">
        <v>4.7566336388150596E-3</v>
      </c>
      <c r="AG161" s="14">
        <v>6.5608369928089102E-3</v>
      </c>
      <c r="AH161" s="14">
        <v>2.1543078257512199E-2</v>
      </c>
      <c r="AI161" s="14">
        <v>7.5444971437059203E-3</v>
      </c>
      <c r="AJ161" s="14">
        <v>3.74146209867109E-3</v>
      </c>
      <c r="AK161" s="14"/>
      <c r="AL161" s="14">
        <v>1.21161603669984E-2</v>
      </c>
      <c r="AM161" s="14">
        <v>0</v>
      </c>
      <c r="AN161" s="14">
        <v>4.8441993903542303E-3</v>
      </c>
      <c r="AO161" s="14">
        <v>4.1186870019591102E-3</v>
      </c>
      <c r="AP161" s="14">
        <v>6.8391067049276303E-3</v>
      </c>
      <c r="AQ161" s="14">
        <v>3.1130771709437802E-2</v>
      </c>
      <c r="AR161" s="14"/>
      <c r="AS161" s="14">
        <v>1.13623009949939E-2</v>
      </c>
      <c r="AT161" s="14">
        <v>7.33351573575619E-3</v>
      </c>
      <c r="AU161" s="14">
        <v>3.7485291634281998E-3</v>
      </c>
      <c r="AV161" s="14">
        <v>5.1866353365426204E-3</v>
      </c>
      <c r="AW161" s="14">
        <v>0</v>
      </c>
      <c r="AX161" s="14"/>
      <c r="AY161" s="14">
        <v>5.6779325604567402E-2</v>
      </c>
      <c r="AZ161" s="14">
        <v>0</v>
      </c>
      <c r="BA161" s="14">
        <v>0</v>
      </c>
      <c r="BB161" s="14">
        <v>0</v>
      </c>
      <c r="BC161" s="14">
        <v>0</v>
      </c>
      <c r="BD161" s="14">
        <v>0</v>
      </c>
      <c r="BE161" s="14">
        <v>0</v>
      </c>
      <c r="BF161" s="14">
        <v>0</v>
      </c>
      <c r="BG161" s="14">
        <v>0</v>
      </c>
      <c r="BH161" s="14">
        <v>0</v>
      </c>
      <c r="BI161" s="14">
        <v>0</v>
      </c>
      <c r="BJ161" s="14">
        <v>0</v>
      </c>
      <c r="BK161" s="14">
        <v>0</v>
      </c>
      <c r="BL161" s="14">
        <v>0</v>
      </c>
      <c r="BM161" s="14">
        <v>0</v>
      </c>
      <c r="BN161" s="14">
        <v>0</v>
      </c>
      <c r="BO161" s="14"/>
      <c r="BP161" s="14">
        <v>1.05559116325122E-2</v>
      </c>
      <c r="BQ161" s="14">
        <v>2.57068701411596E-3</v>
      </c>
      <c r="BR161" s="14">
        <v>9.1830482907846091E-3</v>
      </c>
      <c r="BS161" s="14">
        <v>3.7852273260013001E-3</v>
      </c>
      <c r="BT161" s="14">
        <v>6.3519040048020002E-3</v>
      </c>
      <c r="BU161" s="14"/>
      <c r="BV161" s="14">
        <v>2.2794518404959999E-2</v>
      </c>
      <c r="BW161" s="14">
        <v>6.3591558281705903E-3</v>
      </c>
      <c r="BX161" s="14">
        <v>3.9291900699145298E-3</v>
      </c>
      <c r="BY161" s="14">
        <v>8.3271075625515698E-3</v>
      </c>
      <c r="BZ161" s="14">
        <v>3.8187852753198401E-2</v>
      </c>
      <c r="CA161" s="14"/>
      <c r="CB161" s="14">
        <v>5.6617358701845999E-3</v>
      </c>
      <c r="CC161" s="14">
        <v>2.03279861397468E-2</v>
      </c>
      <c r="CD161" s="14">
        <v>8.6275269910694799E-3</v>
      </c>
      <c r="CE161" s="14">
        <v>3.5683668916638199E-3</v>
      </c>
      <c r="CF161" s="14">
        <v>4.4365753069426396E-3</v>
      </c>
      <c r="CG161" s="14"/>
      <c r="CH161" s="14">
        <v>6.8603012993487698E-3</v>
      </c>
      <c r="CI161" s="14">
        <v>8.8243671059207301E-3</v>
      </c>
      <c r="CJ161" s="14"/>
      <c r="CK161" s="14">
        <v>7.4368776651458496E-3</v>
      </c>
      <c r="CL161" s="14">
        <v>8.4950065291375301E-3</v>
      </c>
      <c r="CM161" s="14"/>
      <c r="CN161" s="14">
        <v>6.5070134348975302E-3</v>
      </c>
      <c r="CO161" s="14">
        <v>8.8546000568938098E-3</v>
      </c>
      <c r="CP161" s="14"/>
      <c r="CQ161" s="14">
        <v>5.5133950627567997E-3</v>
      </c>
      <c r="CR161" s="14">
        <v>9.9644357434591699E-3</v>
      </c>
      <c r="CS161" s="14">
        <v>3.2073316789848101E-2</v>
      </c>
    </row>
    <row r="162" spans="2:97" x14ac:dyDescent="0.35">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row>
    <row r="163" spans="2:97" x14ac:dyDescent="0.35">
      <c r="B163" s="6" t="s">
        <v>170</v>
      </c>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row>
    <row r="164" spans="2:97" x14ac:dyDescent="0.35">
      <c r="B164" s="21" t="s">
        <v>122</v>
      </c>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row>
    <row r="165" spans="2:97" x14ac:dyDescent="0.35">
      <c r="B165" t="s">
        <v>162</v>
      </c>
      <c r="C165" s="14">
        <v>0.39736332067327801</v>
      </c>
      <c r="D165" s="14">
        <v>0.44413775334017502</v>
      </c>
      <c r="E165" s="14">
        <v>0.35201506715165498</v>
      </c>
      <c r="F165" s="14"/>
      <c r="G165" s="14">
        <v>0.29678950435756701</v>
      </c>
      <c r="H165" s="14">
        <v>0.32725094610479299</v>
      </c>
      <c r="I165" s="14">
        <v>0.30502459700110701</v>
      </c>
      <c r="J165" s="14">
        <v>0.361714876900674</v>
      </c>
      <c r="K165" s="14">
        <v>0.46403688305482099</v>
      </c>
      <c r="L165" s="14">
        <v>0.58042887485862604</v>
      </c>
      <c r="M165" s="14"/>
      <c r="N165" s="14">
        <v>0.47026734003402898</v>
      </c>
      <c r="O165" s="14">
        <v>0.39006436052518201</v>
      </c>
      <c r="P165" s="14">
        <v>0.40415746927785201</v>
      </c>
      <c r="Q165" s="14">
        <v>0.32235833001525399</v>
      </c>
      <c r="R165" s="14"/>
      <c r="S165" s="14">
        <v>0.34188478518808801</v>
      </c>
      <c r="T165" s="14">
        <v>0.425592020618903</v>
      </c>
      <c r="U165" s="14">
        <v>0.38210448485652798</v>
      </c>
      <c r="V165" s="14">
        <v>0.39272761341099399</v>
      </c>
      <c r="W165" s="14">
        <v>0.35723502330975698</v>
      </c>
      <c r="X165" s="14">
        <v>0.40607949685507</v>
      </c>
      <c r="Y165" s="14">
        <v>0.47207640811735602</v>
      </c>
      <c r="Z165" s="14">
        <v>0.456662907346231</v>
      </c>
      <c r="AA165" s="14">
        <v>0.41390835177414498</v>
      </c>
      <c r="AB165" s="14">
        <v>0.37281716950852201</v>
      </c>
      <c r="AC165" s="14">
        <v>0.37461086277707101</v>
      </c>
      <c r="AD165" s="14">
        <v>0.42887986917568199</v>
      </c>
      <c r="AE165" s="14"/>
      <c r="AF165" s="14">
        <v>0.51592161624380695</v>
      </c>
      <c r="AG165" s="14">
        <v>0.38886857678078002</v>
      </c>
      <c r="AH165" s="14">
        <v>0.45552858030085203</v>
      </c>
      <c r="AI165" s="14">
        <v>0.40750117136859898</v>
      </c>
      <c r="AJ165" s="14">
        <v>0.28066083377922701</v>
      </c>
      <c r="AK165" s="14"/>
      <c r="AL165" s="14">
        <v>0.42671496044463098</v>
      </c>
      <c r="AM165" s="14">
        <v>0.48093641880834598</v>
      </c>
      <c r="AN165" s="14">
        <v>0.45142722875194202</v>
      </c>
      <c r="AO165" s="14">
        <v>0.40013776796712902</v>
      </c>
      <c r="AP165" s="14">
        <v>0.30935917938580498</v>
      </c>
      <c r="AQ165" s="14">
        <v>0.363912086869492</v>
      </c>
      <c r="AR165" s="14"/>
      <c r="AS165" s="14">
        <v>0.40216360045497901</v>
      </c>
      <c r="AT165" s="14">
        <v>0.38455567063863799</v>
      </c>
      <c r="AU165" s="14">
        <v>0.38459576155452901</v>
      </c>
      <c r="AV165" s="14">
        <v>0.40647664456973198</v>
      </c>
      <c r="AW165" s="14">
        <v>0.47914162012483902</v>
      </c>
      <c r="AX165" s="14"/>
      <c r="AY165" s="14">
        <v>0.185504997393548</v>
      </c>
      <c r="AZ165" s="14">
        <v>0</v>
      </c>
      <c r="BA165" s="14">
        <v>0</v>
      </c>
      <c r="BB165" s="14">
        <v>0</v>
      </c>
      <c r="BC165" s="14">
        <v>0</v>
      </c>
      <c r="BD165" s="14">
        <v>0</v>
      </c>
      <c r="BE165" s="14">
        <v>0</v>
      </c>
      <c r="BF165" s="14">
        <v>0</v>
      </c>
      <c r="BG165" s="14">
        <v>0</v>
      </c>
      <c r="BH165" s="14">
        <v>0</v>
      </c>
      <c r="BI165" s="14">
        <v>0</v>
      </c>
      <c r="BJ165" s="14">
        <v>0</v>
      </c>
      <c r="BK165" s="14">
        <v>0</v>
      </c>
      <c r="BL165" s="14">
        <v>0</v>
      </c>
      <c r="BM165" s="14">
        <v>0</v>
      </c>
      <c r="BN165" s="14">
        <v>0</v>
      </c>
      <c r="BO165" s="14"/>
      <c r="BP165" s="14">
        <v>0.67321440528931098</v>
      </c>
      <c r="BQ165" s="14">
        <v>0.41653075407384699</v>
      </c>
      <c r="BR165" s="14">
        <v>0.32069965034845399</v>
      </c>
      <c r="BS165" s="14">
        <v>0.22157711437608499</v>
      </c>
      <c r="BT165" s="14">
        <v>0.21240238337679301</v>
      </c>
      <c r="BU165" s="14"/>
      <c r="BV165" s="14">
        <v>0.74492299639114401</v>
      </c>
      <c r="BW165" s="14">
        <v>0.53917818852041799</v>
      </c>
      <c r="BX165" s="14">
        <v>0.31064256979406002</v>
      </c>
      <c r="BY165" s="14">
        <v>0.18165826216799599</v>
      </c>
      <c r="BZ165" s="14">
        <v>0.157912921836728</v>
      </c>
      <c r="CA165" s="14"/>
      <c r="CB165" s="14">
        <v>0.487510917137226</v>
      </c>
      <c r="CC165" s="14">
        <v>0.43408273049194401</v>
      </c>
      <c r="CD165" s="14">
        <v>0.40370288886472899</v>
      </c>
      <c r="CE165" s="14">
        <v>0.39169244550021098</v>
      </c>
      <c r="CF165" s="14">
        <v>0.30021936499942398</v>
      </c>
      <c r="CG165" s="14"/>
      <c r="CH165" s="14">
        <v>0.40383691006236899</v>
      </c>
      <c r="CI165" s="14">
        <v>0.39466337946250402</v>
      </c>
      <c r="CJ165" s="14"/>
      <c r="CK165" s="14">
        <v>0.35600954770179999</v>
      </c>
      <c r="CL165" s="14">
        <v>0.41006946213373902</v>
      </c>
      <c r="CM165" s="14"/>
      <c r="CN165" s="14">
        <v>0.43051849822858501</v>
      </c>
      <c r="CO165" s="14">
        <v>0.38576774291405502</v>
      </c>
      <c r="CP165" s="14"/>
      <c r="CQ165" s="14">
        <v>0.36234009890012497</v>
      </c>
      <c r="CR165" s="14">
        <v>0.47701480348587999</v>
      </c>
      <c r="CS165" s="14">
        <v>0.36055184572908699</v>
      </c>
    </row>
    <row r="166" spans="2:97" x14ac:dyDescent="0.35">
      <c r="B166" t="s">
        <v>163</v>
      </c>
      <c r="C166" s="14">
        <v>0.18056816967936201</v>
      </c>
      <c r="D166" s="14">
        <v>0.18434148523482799</v>
      </c>
      <c r="E166" s="14">
        <v>0.17759950745184799</v>
      </c>
      <c r="F166" s="14"/>
      <c r="G166" s="14">
        <v>0.213455122273879</v>
      </c>
      <c r="H166" s="14">
        <v>0.217566433179467</v>
      </c>
      <c r="I166" s="14">
        <v>0.224941118412676</v>
      </c>
      <c r="J166" s="14">
        <v>0.16368335009644799</v>
      </c>
      <c r="K166" s="14">
        <v>0.15590325710793501</v>
      </c>
      <c r="L166" s="14">
        <v>0.122770432070944</v>
      </c>
      <c r="M166" s="14"/>
      <c r="N166" s="14">
        <v>0.193210289151899</v>
      </c>
      <c r="O166" s="14">
        <v>0.167825274766953</v>
      </c>
      <c r="P166" s="14">
        <v>0.20621299002306601</v>
      </c>
      <c r="Q166" s="14">
        <v>0.158615067105736</v>
      </c>
      <c r="R166" s="14"/>
      <c r="S166" s="14">
        <v>0.252715700883411</v>
      </c>
      <c r="T166" s="14">
        <v>0.147711775845217</v>
      </c>
      <c r="U166" s="14">
        <v>0.14055969175146199</v>
      </c>
      <c r="V166" s="14">
        <v>0.177212276691429</v>
      </c>
      <c r="W166" s="14">
        <v>0.208772149732493</v>
      </c>
      <c r="X166" s="14">
        <v>0.19592771668192799</v>
      </c>
      <c r="Y166" s="14">
        <v>0.14632585696310599</v>
      </c>
      <c r="Z166" s="14">
        <v>0.139807284440015</v>
      </c>
      <c r="AA166" s="14">
        <v>0.16589272371276401</v>
      </c>
      <c r="AB166" s="14">
        <v>0.21201000538720999</v>
      </c>
      <c r="AC166" s="14">
        <v>0.162623734384717</v>
      </c>
      <c r="AD166" s="14">
        <v>0.125844321481412</v>
      </c>
      <c r="AE166" s="14"/>
      <c r="AF166" s="14">
        <v>0.15310630877588799</v>
      </c>
      <c r="AG166" s="14">
        <v>0.20223056892135699</v>
      </c>
      <c r="AH166" s="14">
        <v>0.15969739488563101</v>
      </c>
      <c r="AI166" s="14">
        <v>0.177164279057932</v>
      </c>
      <c r="AJ166" s="14">
        <v>0.23491791019303601</v>
      </c>
      <c r="AK166" s="14"/>
      <c r="AL166" s="14">
        <v>0.20691790510081301</v>
      </c>
      <c r="AM166" s="14">
        <v>0.17250680183643799</v>
      </c>
      <c r="AN166" s="14">
        <v>0.18870550550607601</v>
      </c>
      <c r="AO166" s="14">
        <v>0.18971794467262901</v>
      </c>
      <c r="AP166" s="14">
        <v>0.20137424431960901</v>
      </c>
      <c r="AQ166" s="14">
        <v>0.13102731741267401</v>
      </c>
      <c r="AR166" s="14"/>
      <c r="AS166" s="14">
        <v>0.16164026022679401</v>
      </c>
      <c r="AT166" s="14">
        <v>0.15086694905798001</v>
      </c>
      <c r="AU166" s="14">
        <v>0.21606741309097199</v>
      </c>
      <c r="AV166" s="14">
        <v>0.17316787504615999</v>
      </c>
      <c r="AW166" s="14">
        <v>0.34546302707960402</v>
      </c>
      <c r="AX166" s="14"/>
      <c r="AY166" s="14">
        <v>0.27654623792584099</v>
      </c>
      <c r="AZ166" s="14">
        <v>0</v>
      </c>
      <c r="BA166" s="14">
        <v>0</v>
      </c>
      <c r="BB166" s="14">
        <v>0</v>
      </c>
      <c r="BC166" s="14">
        <v>0</v>
      </c>
      <c r="BD166" s="14">
        <v>0</v>
      </c>
      <c r="BE166" s="14">
        <v>0</v>
      </c>
      <c r="BF166" s="14">
        <v>0</v>
      </c>
      <c r="BG166" s="14">
        <v>0</v>
      </c>
      <c r="BH166" s="14">
        <v>0</v>
      </c>
      <c r="BI166" s="14">
        <v>0</v>
      </c>
      <c r="BJ166" s="14">
        <v>0</v>
      </c>
      <c r="BK166" s="14">
        <v>0</v>
      </c>
      <c r="BL166" s="14">
        <v>0</v>
      </c>
      <c r="BM166" s="14">
        <v>0</v>
      </c>
      <c r="BN166" s="14">
        <v>0</v>
      </c>
      <c r="BO166" s="14"/>
      <c r="BP166" s="14">
        <v>0.11399719244819501</v>
      </c>
      <c r="BQ166" s="14">
        <v>0.229498630770296</v>
      </c>
      <c r="BR166" s="14">
        <v>0.212927526808186</v>
      </c>
      <c r="BS166" s="14">
        <v>0.22977083416732</v>
      </c>
      <c r="BT166" s="14">
        <v>0.12590695915644801</v>
      </c>
      <c r="BU166" s="14"/>
      <c r="BV166" s="14">
        <v>0.128234358952906</v>
      </c>
      <c r="BW166" s="14">
        <v>0.19239853979864699</v>
      </c>
      <c r="BX166" s="14">
        <v>0.19852144619703599</v>
      </c>
      <c r="BY166" s="14">
        <v>0.148958414343347</v>
      </c>
      <c r="BZ166" s="14">
        <v>0.120763783778914</v>
      </c>
      <c r="CA166" s="14"/>
      <c r="CB166" s="14">
        <v>0.217266689469897</v>
      </c>
      <c r="CC166" s="14">
        <v>0.172144235317987</v>
      </c>
      <c r="CD166" s="14">
        <v>0.18521269285887301</v>
      </c>
      <c r="CE166" s="14">
        <v>0.152834753669185</v>
      </c>
      <c r="CF166" s="14">
        <v>0.17944254616604299</v>
      </c>
      <c r="CG166" s="14"/>
      <c r="CH166" s="14">
        <v>0.20927453164021501</v>
      </c>
      <c r="CI166" s="14">
        <v>0.168595601601427</v>
      </c>
      <c r="CJ166" s="14"/>
      <c r="CK166" s="14">
        <v>0.20008285486451899</v>
      </c>
      <c r="CL166" s="14">
        <v>0.17457219077097999</v>
      </c>
      <c r="CM166" s="14"/>
      <c r="CN166" s="14">
        <v>0.19731839523747999</v>
      </c>
      <c r="CO166" s="14">
        <v>0.174710003405944</v>
      </c>
      <c r="CP166" s="14"/>
      <c r="CQ166" s="14">
        <v>0.17296034144411601</v>
      </c>
      <c r="CR166" s="14">
        <v>0.194909647557064</v>
      </c>
      <c r="CS166" s="14">
        <v>0.190148804045253</v>
      </c>
    </row>
    <row r="167" spans="2:97" x14ac:dyDescent="0.35">
      <c r="B167" t="s">
        <v>164</v>
      </c>
      <c r="C167" s="14">
        <v>0.238392536491767</v>
      </c>
      <c r="D167" s="14">
        <v>0.21622769103540199</v>
      </c>
      <c r="E167" s="14">
        <v>0.258328473979135</v>
      </c>
      <c r="F167" s="14"/>
      <c r="G167" s="14">
        <v>0.29260647966155101</v>
      </c>
      <c r="H167" s="14">
        <v>0.30108320473591099</v>
      </c>
      <c r="I167" s="14">
        <v>0.27014969765011099</v>
      </c>
      <c r="J167" s="14">
        <v>0.23698803717998501</v>
      </c>
      <c r="K167" s="14">
        <v>0.22446249533447099</v>
      </c>
      <c r="L167" s="14">
        <v>0.13600497278666099</v>
      </c>
      <c r="M167" s="14"/>
      <c r="N167" s="14">
        <v>0.209437740872954</v>
      </c>
      <c r="O167" s="14">
        <v>0.24578370984655301</v>
      </c>
      <c r="P167" s="14">
        <v>0.22151520627862001</v>
      </c>
      <c r="Q167" s="14">
        <v>0.275996974273513</v>
      </c>
      <c r="R167" s="14"/>
      <c r="S167" s="14">
        <v>0.25182448817722702</v>
      </c>
      <c r="T167" s="14">
        <v>0.234093226787606</v>
      </c>
      <c r="U167" s="14">
        <v>0.25680657629381098</v>
      </c>
      <c r="V167" s="14">
        <v>0.23426217534574301</v>
      </c>
      <c r="W167" s="14">
        <v>0.26755330021141699</v>
      </c>
      <c r="X167" s="14">
        <v>0.215771501427893</v>
      </c>
      <c r="Y167" s="14">
        <v>0.21275205210278</v>
      </c>
      <c r="Z167" s="14">
        <v>0.24493499544751901</v>
      </c>
      <c r="AA167" s="14">
        <v>0.254254407551468</v>
      </c>
      <c r="AB167" s="14">
        <v>0.20085112123569401</v>
      </c>
      <c r="AC167" s="14">
        <v>0.23374362508406299</v>
      </c>
      <c r="AD167" s="14">
        <v>0.27879726548707501</v>
      </c>
      <c r="AE167" s="14"/>
      <c r="AF167" s="14">
        <v>0.18343222588203301</v>
      </c>
      <c r="AG167" s="14">
        <v>0.24384689847996299</v>
      </c>
      <c r="AH167" s="14">
        <v>0.20055789106376701</v>
      </c>
      <c r="AI167" s="14">
        <v>0.22917498423336599</v>
      </c>
      <c r="AJ167" s="14">
        <v>0.31231488568497401</v>
      </c>
      <c r="AK167" s="14"/>
      <c r="AL167" s="14">
        <v>0.21467038667796801</v>
      </c>
      <c r="AM167" s="14">
        <v>0.204289280374195</v>
      </c>
      <c r="AN167" s="14">
        <v>0.207527358368786</v>
      </c>
      <c r="AO167" s="14">
        <v>0.233017572104676</v>
      </c>
      <c r="AP167" s="14">
        <v>0.279475435564845</v>
      </c>
      <c r="AQ167" s="14">
        <v>0.28446261730688499</v>
      </c>
      <c r="AR167" s="14"/>
      <c r="AS167" s="14">
        <v>0.22103499563764301</v>
      </c>
      <c r="AT167" s="14">
        <v>0.26845344690820599</v>
      </c>
      <c r="AU167" s="14">
        <v>0.235792923809828</v>
      </c>
      <c r="AV167" s="14">
        <v>0.253454964041536</v>
      </c>
      <c r="AW167" s="14">
        <v>0.110486906506801</v>
      </c>
      <c r="AX167" s="14"/>
      <c r="AY167" s="14">
        <v>0.14671444723861901</v>
      </c>
      <c r="AZ167" s="14">
        <v>0</v>
      </c>
      <c r="BA167" s="14">
        <v>0</v>
      </c>
      <c r="BB167" s="14">
        <v>0</v>
      </c>
      <c r="BC167" s="14">
        <v>0</v>
      </c>
      <c r="BD167" s="14">
        <v>0</v>
      </c>
      <c r="BE167" s="14">
        <v>0</v>
      </c>
      <c r="BF167" s="14">
        <v>0</v>
      </c>
      <c r="BG167" s="14">
        <v>0</v>
      </c>
      <c r="BH167" s="14">
        <v>0</v>
      </c>
      <c r="BI167" s="14">
        <v>0</v>
      </c>
      <c r="BJ167" s="14">
        <v>0</v>
      </c>
      <c r="BK167" s="14">
        <v>0</v>
      </c>
      <c r="BL167" s="14">
        <v>0</v>
      </c>
      <c r="BM167" s="14">
        <v>0</v>
      </c>
      <c r="BN167" s="14">
        <v>0</v>
      </c>
      <c r="BO167" s="14"/>
      <c r="BP167" s="14">
        <v>0.103006430630854</v>
      </c>
      <c r="BQ167" s="14">
        <v>0.233600501972313</v>
      </c>
      <c r="BR167" s="14">
        <v>0.29172308491612797</v>
      </c>
      <c r="BS167" s="14">
        <v>0.31353176831385599</v>
      </c>
      <c r="BT167" s="14">
        <v>0.318868128395211</v>
      </c>
      <c r="BU167" s="14"/>
      <c r="BV167" s="14">
        <v>7.1080075164655004E-2</v>
      </c>
      <c r="BW167" s="14">
        <v>0.17721296448031201</v>
      </c>
      <c r="BX167" s="14">
        <v>0.291347944861579</v>
      </c>
      <c r="BY167" s="14">
        <v>0.33697493638324399</v>
      </c>
      <c r="BZ167" s="14">
        <v>0.2213221853034</v>
      </c>
      <c r="CA167" s="14"/>
      <c r="CB167" s="14">
        <v>0.193113064337018</v>
      </c>
      <c r="CC167" s="14">
        <v>0.23732623922455601</v>
      </c>
      <c r="CD167" s="14">
        <v>0.23500501551724701</v>
      </c>
      <c r="CE167" s="14">
        <v>0.26231620179259602</v>
      </c>
      <c r="CF167" s="14">
        <v>0.25269262956918298</v>
      </c>
      <c r="CG167" s="14"/>
      <c r="CH167" s="14">
        <v>0.22745988618593399</v>
      </c>
      <c r="CI167" s="14">
        <v>0.24295221912369799</v>
      </c>
      <c r="CJ167" s="14"/>
      <c r="CK167" s="14">
        <v>0.268314633739477</v>
      </c>
      <c r="CL167" s="14">
        <v>0.22919883122368201</v>
      </c>
      <c r="CM167" s="14"/>
      <c r="CN167" s="14">
        <v>0.216211750064837</v>
      </c>
      <c r="CO167" s="14">
        <v>0.24614996844474399</v>
      </c>
      <c r="CP167" s="14"/>
      <c r="CQ167" s="14">
        <v>0.25103985730478601</v>
      </c>
      <c r="CR167" s="14">
        <v>0.210156389098275</v>
      </c>
      <c r="CS167" s="14">
        <v>0.24855689753122501</v>
      </c>
    </row>
    <row r="168" spans="2:97" x14ac:dyDescent="0.35">
      <c r="B168" t="s">
        <v>165</v>
      </c>
      <c r="C168" s="14">
        <v>0.11292000849947</v>
      </c>
      <c r="D168" s="14">
        <v>8.3009264397613705E-2</v>
      </c>
      <c r="E168" s="14">
        <v>0.142512268935478</v>
      </c>
      <c r="F168" s="14"/>
      <c r="G168" s="14">
        <v>0.146507811299705</v>
      </c>
      <c r="H168" s="14">
        <v>0.109044542800244</v>
      </c>
      <c r="I168" s="14">
        <v>0.119563396937571</v>
      </c>
      <c r="J168" s="14">
        <v>0.13811132458185299</v>
      </c>
      <c r="K168" s="14">
        <v>8.7595297232683805E-2</v>
      </c>
      <c r="L168" s="14">
        <v>8.4981026825137099E-2</v>
      </c>
      <c r="M168" s="14"/>
      <c r="N168" s="14">
        <v>6.20131484229288E-2</v>
      </c>
      <c r="O168" s="14">
        <v>0.119867832164736</v>
      </c>
      <c r="P168" s="14">
        <v>0.102823948512901</v>
      </c>
      <c r="Q168" s="14">
        <v>0.16640855062589199</v>
      </c>
      <c r="R168" s="14"/>
      <c r="S168" s="14">
        <v>9.7777009282283806E-2</v>
      </c>
      <c r="T168" s="14">
        <v>0.11458257564920001</v>
      </c>
      <c r="U168" s="14">
        <v>0.125403909237675</v>
      </c>
      <c r="V168" s="14">
        <v>0.133340034502515</v>
      </c>
      <c r="W168" s="14">
        <v>0.110092811409888</v>
      </c>
      <c r="X168" s="14">
        <v>0.125455783851775</v>
      </c>
      <c r="Y168" s="14">
        <v>9.3187130783727298E-2</v>
      </c>
      <c r="Z168" s="14">
        <v>0.111462976029869</v>
      </c>
      <c r="AA168" s="14">
        <v>9.4369901834581799E-2</v>
      </c>
      <c r="AB168" s="14">
        <v>0.120212373051338</v>
      </c>
      <c r="AC168" s="14">
        <v>0.141381777720857</v>
      </c>
      <c r="AD168" s="14">
        <v>0.104452030777264</v>
      </c>
      <c r="AE168" s="14"/>
      <c r="AF168" s="14">
        <v>9.4474282562004505E-2</v>
      </c>
      <c r="AG168" s="14">
        <v>9.7972220142387906E-2</v>
      </c>
      <c r="AH168" s="14">
        <v>0.10768992830544701</v>
      </c>
      <c r="AI168" s="14">
        <v>0.103611737203491</v>
      </c>
      <c r="AJ168" s="14">
        <v>0.10250424078484</v>
      </c>
      <c r="AK168" s="14"/>
      <c r="AL168" s="14">
        <v>8.1627225144815699E-2</v>
      </c>
      <c r="AM168" s="14">
        <v>9.2659803865609305E-2</v>
      </c>
      <c r="AN168" s="14">
        <v>6.7564134202021703E-2</v>
      </c>
      <c r="AO168" s="14">
        <v>0.117116871757382</v>
      </c>
      <c r="AP168" s="14">
        <v>0.15212265795368499</v>
      </c>
      <c r="AQ168" s="14">
        <v>0.13528400443556299</v>
      </c>
      <c r="AR168" s="14"/>
      <c r="AS168" s="14">
        <v>0.13780543526900199</v>
      </c>
      <c r="AT168" s="14">
        <v>0.12706507113585699</v>
      </c>
      <c r="AU168" s="14">
        <v>0.100853032936842</v>
      </c>
      <c r="AV168" s="14">
        <v>9.3205297023069095E-2</v>
      </c>
      <c r="AW168" s="14">
        <v>4.34238935926827E-2</v>
      </c>
      <c r="AX168" s="14"/>
      <c r="AY168" s="14">
        <v>0.232019747925164</v>
      </c>
      <c r="AZ168" s="14">
        <v>0</v>
      </c>
      <c r="BA168" s="14">
        <v>0</v>
      </c>
      <c r="BB168" s="14">
        <v>0</v>
      </c>
      <c r="BC168" s="14">
        <v>0</v>
      </c>
      <c r="BD168" s="14">
        <v>0</v>
      </c>
      <c r="BE168" s="14">
        <v>0</v>
      </c>
      <c r="BF168" s="14">
        <v>0</v>
      </c>
      <c r="BG168" s="14">
        <v>0</v>
      </c>
      <c r="BH168" s="14">
        <v>0</v>
      </c>
      <c r="BI168" s="14">
        <v>0</v>
      </c>
      <c r="BJ168" s="14">
        <v>0</v>
      </c>
      <c r="BK168" s="14">
        <v>0</v>
      </c>
      <c r="BL168" s="14">
        <v>0</v>
      </c>
      <c r="BM168" s="14">
        <v>0</v>
      </c>
      <c r="BN168" s="14">
        <v>0</v>
      </c>
      <c r="BO168" s="14"/>
      <c r="BP168" s="14">
        <v>4.96834092710184E-2</v>
      </c>
      <c r="BQ168" s="14">
        <v>6.4809039526412801E-2</v>
      </c>
      <c r="BR168" s="14">
        <v>9.2547532392459594E-2</v>
      </c>
      <c r="BS168" s="14">
        <v>0.15567002041035799</v>
      </c>
      <c r="BT168" s="14">
        <v>0.26033342021987299</v>
      </c>
      <c r="BU168" s="14"/>
      <c r="BV168" s="14">
        <v>2.5780251002532301E-2</v>
      </c>
      <c r="BW168" s="14">
        <v>4.2067702498928702E-2</v>
      </c>
      <c r="BX168" s="14">
        <v>0.11259044560933</v>
      </c>
      <c r="BY168" s="14">
        <v>0.24576448992772401</v>
      </c>
      <c r="BZ168" s="14">
        <v>0.373901105058488</v>
      </c>
      <c r="CA168" s="14"/>
      <c r="CB168" s="14">
        <v>7.0533663939755006E-2</v>
      </c>
      <c r="CC168" s="14">
        <v>8.1904968734624703E-2</v>
      </c>
      <c r="CD168" s="14">
        <v>0.10002699922842399</v>
      </c>
      <c r="CE168" s="14">
        <v>0.120912892995355</v>
      </c>
      <c r="CF168" s="14">
        <v>0.17561432787501599</v>
      </c>
      <c r="CG168" s="14"/>
      <c r="CH168" s="14">
        <v>0.10142958981825601</v>
      </c>
      <c r="CI168" s="14">
        <v>0.11771231969837399</v>
      </c>
      <c r="CJ168" s="14"/>
      <c r="CK168" s="14">
        <v>0.118622410906798</v>
      </c>
      <c r="CL168" s="14">
        <v>0.111167918509955</v>
      </c>
      <c r="CM168" s="14"/>
      <c r="CN168" s="14">
        <v>9.3166239534115902E-2</v>
      </c>
      <c r="CO168" s="14">
        <v>0.11982862371328901</v>
      </c>
      <c r="CP168" s="14"/>
      <c r="CQ168" s="14">
        <v>0.13329969995989899</v>
      </c>
      <c r="CR168" s="14">
        <v>7.0230131993492803E-2</v>
      </c>
      <c r="CS168" s="14">
        <v>0.112619487237284</v>
      </c>
    </row>
    <row r="169" spans="2:97" x14ac:dyDescent="0.35">
      <c r="B169" t="s">
        <v>166</v>
      </c>
      <c r="C169" s="14">
        <v>5.8806021295951902E-2</v>
      </c>
      <c r="D169" s="14">
        <v>5.70668280932769E-2</v>
      </c>
      <c r="E169" s="14">
        <v>6.0731693922441897E-2</v>
      </c>
      <c r="F169" s="14"/>
      <c r="G169" s="14">
        <v>3.62208141396222E-2</v>
      </c>
      <c r="H169" s="14">
        <v>3.9298194332641402E-2</v>
      </c>
      <c r="I169" s="14">
        <v>6.8429270395051006E-2</v>
      </c>
      <c r="J169" s="14">
        <v>7.9803480117514605E-2</v>
      </c>
      <c r="K169" s="14">
        <v>6.1885185173844497E-2</v>
      </c>
      <c r="L169" s="14">
        <v>6.2774751367085893E-2</v>
      </c>
      <c r="M169" s="14"/>
      <c r="N169" s="14">
        <v>5.5996910271197797E-2</v>
      </c>
      <c r="O169" s="14">
        <v>6.3681502837361403E-2</v>
      </c>
      <c r="P169" s="14">
        <v>5.60488470387615E-2</v>
      </c>
      <c r="Q169" s="14">
        <v>5.9899268883339497E-2</v>
      </c>
      <c r="R169" s="14"/>
      <c r="S169" s="14">
        <v>3.9894164318802897E-2</v>
      </c>
      <c r="T169" s="14">
        <v>7.0928023831684603E-2</v>
      </c>
      <c r="U169" s="14">
        <v>7.2629796221970203E-2</v>
      </c>
      <c r="V169" s="14">
        <v>5.8795086472219898E-2</v>
      </c>
      <c r="W169" s="14">
        <v>4.20483540510544E-2</v>
      </c>
      <c r="X169" s="14">
        <v>4.65610909198527E-2</v>
      </c>
      <c r="Y169" s="14">
        <v>6.8526922710030899E-2</v>
      </c>
      <c r="Z169" s="14">
        <v>3.9524693535482498E-2</v>
      </c>
      <c r="AA169" s="14">
        <v>5.0805368625170703E-2</v>
      </c>
      <c r="AB169" s="14">
        <v>8.3664943465506694E-2</v>
      </c>
      <c r="AC169" s="14">
        <v>7.4609552481513505E-2</v>
      </c>
      <c r="AD169" s="14">
        <v>6.2026513078567401E-2</v>
      </c>
      <c r="AE169" s="14"/>
      <c r="AF169" s="14">
        <v>4.7238707277136499E-2</v>
      </c>
      <c r="AG169" s="14">
        <v>5.4149128268162601E-2</v>
      </c>
      <c r="AH169" s="14">
        <v>6.06481189136387E-2</v>
      </c>
      <c r="AI169" s="14">
        <v>6.9971023628714199E-2</v>
      </c>
      <c r="AJ169" s="14">
        <v>6.5860667459252994E-2</v>
      </c>
      <c r="AK169" s="14"/>
      <c r="AL169" s="14">
        <v>4.8648454601155799E-2</v>
      </c>
      <c r="AM169" s="14">
        <v>4.2392831447850603E-2</v>
      </c>
      <c r="AN169" s="14">
        <v>7.9443983999915105E-2</v>
      </c>
      <c r="AO169" s="14">
        <v>5.1783749169820301E-2</v>
      </c>
      <c r="AP169" s="14">
        <v>4.8602333402085099E-2</v>
      </c>
      <c r="AQ169" s="14">
        <v>6.3233908939288305E-2</v>
      </c>
      <c r="AR169" s="14"/>
      <c r="AS169" s="14">
        <v>6.2473531822185999E-2</v>
      </c>
      <c r="AT169" s="14">
        <v>5.4452249061437703E-2</v>
      </c>
      <c r="AU169" s="14">
        <v>5.6058423032516499E-2</v>
      </c>
      <c r="AV169" s="14">
        <v>6.3151808856028904E-2</v>
      </c>
      <c r="AW169" s="14">
        <v>0</v>
      </c>
      <c r="AX169" s="14"/>
      <c r="AY169" s="14">
        <v>0.13090795630152399</v>
      </c>
      <c r="AZ169" s="14">
        <v>0</v>
      </c>
      <c r="BA169" s="14">
        <v>0</v>
      </c>
      <c r="BB169" s="14">
        <v>0</v>
      </c>
      <c r="BC169" s="14">
        <v>0</v>
      </c>
      <c r="BD169" s="14">
        <v>0</v>
      </c>
      <c r="BE169" s="14">
        <v>0</v>
      </c>
      <c r="BF169" s="14">
        <v>0</v>
      </c>
      <c r="BG169" s="14">
        <v>0</v>
      </c>
      <c r="BH169" s="14">
        <v>0</v>
      </c>
      <c r="BI169" s="14">
        <v>0</v>
      </c>
      <c r="BJ169" s="14">
        <v>0</v>
      </c>
      <c r="BK169" s="14">
        <v>0</v>
      </c>
      <c r="BL169" s="14">
        <v>0</v>
      </c>
      <c r="BM169" s="14">
        <v>0</v>
      </c>
      <c r="BN169" s="14">
        <v>0</v>
      </c>
      <c r="BO169" s="14"/>
      <c r="BP169" s="14">
        <v>5.0718293088593401E-2</v>
      </c>
      <c r="BQ169" s="14">
        <v>4.6760177549369501E-2</v>
      </c>
      <c r="BR169" s="14">
        <v>7.0717550729177597E-2</v>
      </c>
      <c r="BS169" s="14">
        <v>6.5679143332402601E-2</v>
      </c>
      <c r="BT169" s="14">
        <v>6.9778857401444197E-2</v>
      </c>
      <c r="BU169" s="14"/>
      <c r="BV169" s="14">
        <v>9.2135791368330201E-3</v>
      </c>
      <c r="BW169" s="14">
        <v>3.9512083855062503E-2</v>
      </c>
      <c r="BX169" s="14">
        <v>7.8563402366289198E-2</v>
      </c>
      <c r="BY169" s="14">
        <v>6.9493283034286604E-2</v>
      </c>
      <c r="BZ169" s="14">
        <v>9.6086133177538197E-2</v>
      </c>
      <c r="CA169" s="14"/>
      <c r="CB169" s="14">
        <v>1.44216056513592E-2</v>
      </c>
      <c r="CC169" s="14">
        <v>5.48580603421185E-2</v>
      </c>
      <c r="CD169" s="14">
        <v>6.3094232969917299E-2</v>
      </c>
      <c r="CE169" s="14">
        <v>6.2407957484136703E-2</v>
      </c>
      <c r="CF169" s="14">
        <v>8.9238203515018294E-2</v>
      </c>
      <c r="CG169" s="14"/>
      <c r="CH169" s="14">
        <v>4.65952924513282E-2</v>
      </c>
      <c r="CI169" s="14">
        <v>6.3898752397608602E-2</v>
      </c>
      <c r="CJ169" s="14"/>
      <c r="CK169" s="14">
        <v>4.8284230411730002E-2</v>
      </c>
      <c r="CL169" s="14">
        <v>6.2038891087168299E-2</v>
      </c>
      <c r="CM169" s="14"/>
      <c r="CN169" s="14">
        <v>4.9570391712831598E-2</v>
      </c>
      <c r="CO169" s="14">
        <v>6.2036058619920398E-2</v>
      </c>
      <c r="CP169" s="14"/>
      <c r="CQ169" s="14">
        <v>7.2029232445501107E-2</v>
      </c>
      <c r="CR169" s="14">
        <v>3.35976812709496E-2</v>
      </c>
      <c r="CS169" s="14">
        <v>4.3824115483843802E-2</v>
      </c>
    </row>
    <row r="170" spans="2:97" x14ac:dyDescent="0.35">
      <c r="B170" t="s">
        <v>167</v>
      </c>
      <c r="C170" s="14">
        <v>1.1949943360172501E-2</v>
      </c>
      <c r="D170" s="14">
        <v>1.5216977898704E-2</v>
      </c>
      <c r="E170" s="14">
        <v>8.81298855944216E-3</v>
      </c>
      <c r="F170" s="14"/>
      <c r="G170" s="14">
        <v>1.44202682676747E-2</v>
      </c>
      <c r="H170" s="14">
        <v>5.7566788469434003E-3</v>
      </c>
      <c r="I170" s="14">
        <v>1.18919196034838E-2</v>
      </c>
      <c r="J170" s="14">
        <v>1.96989311235241E-2</v>
      </c>
      <c r="K170" s="14">
        <v>6.1168820962454896E-3</v>
      </c>
      <c r="L170" s="14">
        <v>1.30399420915459E-2</v>
      </c>
      <c r="M170" s="14"/>
      <c r="N170" s="14">
        <v>9.0745712469918992E-3</v>
      </c>
      <c r="O170" s="14">
        <v>1.27773198592153E-2</v>
      </c>
      <c r="P170" s="14">
        <v>9.2415388687995693E-3</v>
      </c>
      <c r="Q170" s="14">
        <v>1.6721809096265802E-2</v>
      </c>
      <c r="R170" s="14"/>
      <c r="S170" s="14">
        <v>1.5903852150187602E-2</v>
      </c>
      <c r="T170" s="14">
        <v>7.0923772673891702E-3</v>
      </c>
      <c r="U170" s="14">
        <v>2.2495541638553801E-2</v>
      </c>
      <c r="V170" s="14">
        <v>3.6628135771000899E-3</v>
      </c>
      <c r="W170" s="14">
        <v>1.4298361285390601E-2</v>
      </c>
      <c r="X170" s="14">
        <v>1.02044102634813E-2</v>
      </c>
      <c r="Y170" s="14">
        <v>7.13162932300001E-3</v>
      </c>
      <c r="Z170" s="14">
        <v>7.6071432008833597E-3</v>
      </c>
      <c r="AA170" s="14">
        <v>2.0769246501870901E-2</v>
      </c>
      <c r="AB170" s="14">
        <v>1.04443873517293E-2</v>
      </c>
      <c r="AC170" s="14">
        <v>1.30304475517784E-2</v>
      </c>
      <c r="AD170" s="14">
        <v>0</v>
      </c>
      <c r="AE170" s="14"/>
      <c r="AF170" s="14">
        <v>5.8268592591306902E-3</v>
      </c>
      <c r="AG170" s="14">
        <v>1.29326074073492E-2</v>
      </c>
      <c r="AH170" s="14">
        <v>1.5878086530664401E-2</v>
      </c>
      <c r="AI170" s="14">
        <v>1.2576804507896999E-2</v>
      </c>
      <c r="AJ170" s="14">
        <v>3.74146209867109E-3</v>
      </c>
      <c r="AK170" s="14"/>
      <c r="AL170" s="14">
        <v>2.14210680306165E-2</v>
      </c>
      <c r="AM170" s="14">
        <v>7.2148636675611697E-3</v>
      </c>
      <c r="AN170" s="14">
        <v>5.3317891712604303E-3</v>
      </c>
      <c r="AO170" s="14">
        <v>8.2260943283638307E-3</v>
      </c>
      <c r="AP170" s="14">
        <v>9.0661493739715195E-3</v>
      </c>
      <c r="AQ170" s="14">
        <v>2.2080065036097898E-2</v>
      </c>
      <c r="AR170" s="14"/>
      <c r="AS170" s="14">
        <v>1.48821765893955E-2</v>
      </c>
      <c r="AT170" s="14">
        <v>1.46066131978815E-2</v>
      </c>
      <c r="AU170" s="14">
        <v>6.6324455753124598E-3</v>
      </c>
      <c r="AV170" s="14">
        <v>1.05434104634743E-2</v>
      </c>
      <c r="AW170" s="14">
        <v>2.1484552696073099E-2</v>
      </c>
      <c r="AX170" s="14"/>
      <c r="AY170" s="14">
        <v>2.8306613215304199E-2</v>
      </c>
      <c r="AZ170" s="14">
        <v>0</v>
      </c>
      <c r="BA170" s="14">
        <v>0</v>
      </c>
      <c r="BB170" s="14">
        <v>0</v>
      </c>
      <c r="BC170" s="14">
        <v>0</v>
      </c>
      <c r="BD170" s="14">
        <v>0</v>
      </c>
      <c r="BE170" s="14">
        <v>0</v>
      </c>
      <c r="BF170" s="14">
        <v>0</v>
      </c>
      <c r="BG170" s="14">
        <v>0</v>
      </c>
      <c r="BH170" s="14">
        <v>0</v>
      </c>
      <c r="BI170" s="14">
        <v>0</v>
      </c>
      <c r="BJ170" s="14">
        <v>0</v>
      </c>
      <c r="BK170" s="14">
        <v>0</v>
      </c>
      <c r="BL170" s="14">
        <v>0</v>
      </c>
      <c r="BM170" s="14">
        <v>0</v>
      </c>
      <c r="BN170" s="14">
        <v>0</v>
      </c>
      <c r="BO170" s="14"/>
      <c r="BP170" s="14">
        <v>9.3802692720270607E-3</v>
      </c>
      <c r="BQ170" s="14">
        <v>8.8008961077616892E-3</v>
      </c>
      <c r="BR170" s="14">
        <v>1.13846548055939E-2</v>
      </c>
      <c r="BS170" s="14">
        <v>1.37711193999791E-2</v>
      </c>
      <c r="BT170" s="14">
        <v>1.27102514502297E-2</v>
      </c>
      <c r="BU170" s="14"/>
      <c r="BV170" s="14">
        <v>2.07687393519305E-2</v>
      </c>
      <c r="BW170" s="14">
        <v>9.6305208466323598E-3</v>
      </c>
      <c r="BX170" s="14">
        <v>8.3341911717061401E-3</v>
      </c>
      <c r="BY170" s="14">
        <v>1.7150614143402999E-2</v>
      </c>
      <c r="BZ170" s="14">
        <v>3.0013870844931598E-2</v>
      </c>
      <c r="CA170" s="14"/>
      <c r="CB170" s="14">
        <v>1.71540594647446E-2</v>
      </c>
      <c r="CC170" s="14">
        <v>1.9683765888770102E-2</v>
      </c>
      <c r="CD170" s="14">
        <v>1.29581705608101E-2</v>
      </c>
      <c r="CE170" s="14">
        <v>9.8357485585173193E-3</v>
      </c>
      <c r="CF170" s="14">
        <v>2.7929278753154999E-3</v>
      </c>
      <c r="CG170" s="14"/>
      <c r="CH170" s="14">
        <v>1.1403789841897299E-2</v>
      </c>
      <c r="CI170" s="14">
        <v>1.21777277163883E-2</v>
      </c>
      <c r="CJ170" s="14"/>
      <c r="CK170" s="14">
        <v>8.6863223756755894E-3</v>
      </c>
      <c r="CL170" s="14">
        <v>1.29527062744765E-2</v>
      </c>
      <c r="CM170" s="14"/>
      <c r="CN170" s="14">
        <v>1.3214725222149899E-2</v>
      </c>
      <c r="CO170" s="14">
        <v>1.1507602902047999E-2</v>
      </c>
      <c r="CP170" s="14"/>
      <c r="CQ170" s="14">
        <v>8.3307699455733592E-3</v>
      </c>
      <c r="CR170" s="14">
        <v>1.40913465943383E-2</v>
      </c>
      <c r="CS170" s="14">
        <v>4.4298849973306798E-2</v>
      </c>
    </row>
    <row r="171" spans="2:97" x14ac:dyDescent="0.35">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row>
    <row r="172" spans="2:97" x14ac:dyDescent="0.35">
      <c r="B172" s="6" t="s">
        <v>171</v>
      </c>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row>
    <row r="173" spans="2:97" x14ac:dyDescent="0.35">
      <c r="B173" s="21" t="s">
        <v>122</v>
      </c>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row>
    <row r="174" spans="2:97" x14ac:dyDescent="0.35">
      <c r="B174" t="s">
        <v>162</v>
      </c>
      <c r="C174" s="14">
        <v>0.30226176281730199</v>
      </c>
      <c r="D174" s="14">
        <v>0.33685344838898301</v>
      </c>
      <c r="E174" s="14">
        <v>0.26830838736681201</v>
      </c>
      <c r="F174" s="14"/>
      <c r="G174" s="14">
        <v>0.23951208081122799</v>
      </c>
      <c r="H174" s="14">
        <v>0.31396570706313198</v>
      </c>
      <c r="I174" s="14">
        <v>0.243647121538208</v>
      </c>
      <c r="J174" s="14">
        <v>0.26618376429521801</v>
      </c>
      <c r="K174" s="14">
        <v>0.29739153376660998</v>
      </c>
      <c r="L174" s="14">
        <v>0.41443582454794198</v>
      </c>
      <c r="M174" s="14"/>
      <c r="N174" s="14">
        <v>0.41075384679238802</v>
      </c>
      <c r="O174" s="14">
        <v>0.29634469956288401</v>
      </c>
      <c r="P174" s="14">
        <v>0.27839696819315102</v>
      </c>
      <c r="Q174" s="14">
        <v>0.213176248969112</v>
      </c>
      <c r="R174" s="14"/>
      <c r="S174" s="14">
        <v>0.29472849308372101</v>
      </c>
      <c r="T174" s="14">
        <v>0.27131186319127498</v>
      </c>
      <c r="U174" s="14">
        <v>0.30257454172292497</v>
      </c>
      <c r="V174" s="14">
        <v>0.28289317445337298</v>
      </c>
      <c r="W174" s="14">
        <v>0.28425418746783698</v>
      </c>
      <c r="X174" s="14">
        <v>0.30991152085167201</v>
      </c>
      <c r="Y174" s="14">
        <v>0.35447567567556099</v>
      </c>
      <c r="Z174" s="14">
        <v>0.39457152405785001</v>
      </c>
      <c r="AA174" s="14">
        <v>0.301419179989727</v>
      </c>
      <c r="AB174" s="14">
        <v>0.33729393516185902</v>
      </c>
      <c r="AC174" s="14">
        <v>0.246678351786108</v>
      </c>
      <c r="AD174" s="14">
        <v>0.27618510981449101</v>
      </c>
      <c r="AE174" s="14"/>
      <c r="AF174" s="14">
        <v>0.38476360252133501</v>
      </c>
      <c r="AG174" s="14">
        <v>0.32739656538553003</v>
      </c>
      <c r="AH174" s="14">
        <v>0.376815193924112</v>
      </c>
      <c r="AI174" s="14">
        <v>0.29022066216704001</v>
      </c>
      <c r="AJ174" s="14">
        <v>0.180021979549155</v>
      </c>
      <c r="AK174" s="14"/>
      <c r="AL174" s="14">
        <v>0.36203787489258399</v>
      </c>
      <c r="AM174" s="14">
        <v>0.34296666210899501</v>
      </c>
      <c r="AN174" s="14">
        <v>0.353820826507595</v>
      </c>
      <c r="AO174" s="14">
        <v>0.30211523180074501</v>
      </c>
      <c r="AP174" s="14">
        <v>0.22305611979046699</v>
      </c>
      <c r="AQ174" s="14">
        <v>0.27629887912545897</v>
      </c>
      <c r="AR174" s="14"/>
      <c r="AS174" s="14">
        <v>0.26311495803891399</v>
      </c>
      <c r="AT174" s="14">
        <v>0.29622961549097399</v>
      </c>
      <c r="AU174" s="14">
        <v>0.33088523354961602</v>
      </c>
      <c r="AV174" s="14">
        <v>0.32644638657272501</v>
      </c>
      <c r="AW174" s="14">
        <v>0.49337188093984502</v>
      </c>
      <c r="AX174" s="14"/>
      <c r="AY174" s="14">
        <v>0.183967088158484</v>
      </c>
      <c r="AZ174" s="14">
        <v>0</v>
      </c>
      <c r="BA174" s="14">
        <v>0</v>
      </c>
      <c r="BB174" s="14">
        <v>0</v>
      </c>
      <c r="BC174" s="14">
        <v>0</v>
      </c>
      <c r="BD174" s="14">
        <v>0</v>
      </c>
      <c r="BE174" s="14">
        <v>0</v>
      </c>
      <c r="BF174" s="14">
        <v>0</v>
      </c>
      <c r="BG174" s="14">
        <v>0</v>
      </c>
      <c r="BH174" s="14">
        <v>0</v>
      </c>
      <c r="BI174" s="14">
        <v>0</v>
      </c>
      <c r="BJ174" s="14">
        <v>0</v>
      </c>
      <c r="BK174" s="14">
        <v>0</v>
      </c>
      <c r="BL174" s="14">
        <v>0</v>
      </c>
      <c r="BM174" s="14">
        <v>0</v>
      </c>
      <c r="BN174" s="14">
        <v>0</v>
      </c>
      <c r="BO174" s="14"/>
      <c r="BP174" s="14">
        <v>0.59284828403172796</v>
      </c>
      <c r="BQ174" s="14">
        <v>0.325791423139771</v>
      </c>
      <c r="BR174" s="14">
        <v>0.20678032769725799</v>
      </c>
      <c r="BS174" s="14">
        <v>0.12793454926004999</v>
      </c>
      <c r="BT174" s="14">
        <v>0.10776178209264101</v>
      </c>
      <c r="BU174" s="14"/>
      <c r="BV174" s="14">
        <v>0.68190123553854698</v>
      </c>
      <c r="BW174" s="14">
        <v>0.48448711510817999</v>
      </c>
      <c r="BX174" s="14">
        <v>0.17299381480756201</v>
      </c>
      <c r="BY174" s="14">
        <v>7.8783584873169804E-2</v>
      </c>
      <c r="BZ174" s="14">
        <v>4.4868202332732102E-2</v>
      </c>
      <c r="CA174" s="14"/>
      <c r="CB174" s="14">
        <v>0.389795972457399</v>
      </c>
      <c r="CC174" s="14">
        <v>0.36073935039209298</v>
      </c>
      <c r="CD174" s="14">
        <v>0.30843147547558097</v>
      </c>
      <c r="CE174" s="14">
        <v>0.26551313327449499</v>
      </c>
      <c r="CF174" s="14">
        <v>0.21715085835193501</v>
      </c>
      <c r="CG174" s="14"/>
      <c r="CH174" s="14">
        <v>0.31614074594049402</v>
      </c>
      <c r="CI174" s="14">
        <v>0.296473252572725</v>
      </c>
      <c r="CJ174" s="14"/>
      <c r="CK174" s="14">
        <v>0.27489795401738298</v>
      </c>
      <c r="CL174" s="14">
        <v>0.310669421914057</v>
      </c>
      <c r="CM174" s="14"/>
      <c r="CN174" s="14">
        <v>0.37756741603545502</v>
      </c>
      <c r="CO174" s="14">
        <v>0.27592462267852602</v>
      </c>
      <c r="CP174" s="14"/>
      <c r="CQ174" s="14">
        <v>0.26176030677734402</v>
      </c>
      <c r="CR174" s="14">
        <v>0.38241662378180402</v>
      </c>
      <c r="CS174" s="14">
        <v>0.33067115855629198</v>
      </c>
    </row>
    <row r="175" spans="2:97" x14ac:dyDescent="0.35">
      <c r="B175" t="s">
        <v>163</v>
      </c>
      <c r="C175" s="14">
        <v>0.182697037063698</v>
      </c>
      <c r="D175" s="14">
        <v>0.19034494892175999</v>
      </c>
      <c r="E175" s="14">
        <v>0.17531791662986501</v>
      </c>
      <c r="F175" s="14"/>
      <c r="G175" s="14">
        <v>0.221746956721731</v>
      </c>
      <c r="H175" s="14">
        <v>0.24616870832880999</v>
      </c>
      <c r="I175" s="14">
        <v>0.199098936394693</v>
      </c>
      <c r="J175" s="14">
        <v>0.15201142565696599</v>
      </c>
      <c r="K175" s="14">
        <v>0.15296003506251801</v>
      </c>
      <c r="L175" s="14">
        <v>0.136537477961722</v>
      </c>
      <c r="M175" s="14"/>
      <c r="N175" s="14">
        <v>0.227203168987309</v>
      </c>
      <c r="O175" s="14">
        <v>0.169398365109969</v>
      </c>
      <c r="P175" s="14">
        <v>0.19046101837512899</v>
      </c>
      <c r="Q175" s="14">
        <v>0.143771858042578</v>
      </c>
      <c r="R175" s="14"/>
      <c r="S175" s="14">
        <v>0.24456052204242201</v>
      </c>
      <c r="T175" s="14">
        <v>0.18473555943158099</v>
      </c>
      <c r="U175" s="14">
        <v>0.16781402304298099</v>
      </c>
      <c r="V175" s="14">
        <v>0.18313922202430399</v>
      </c>
      <c r="W175" s="14">
        <v>0.17116534445766801</v>
      </c>
      <c r="X175" s="14">
        <v>0.187854083701258</v>
      </c>
      <c r="Y175" s="14">
        <v>0.170998845904175</v>
      </c>
      <c r="Z175" s="14">
        <v>0.14368562179979799</v>
      </c>
      <c r="AA175" s="14">
        <v>0.18139409534471701</v>
      </c>
      <c r="AB175" s="14">
        <v>0.13975052913736899</v>
      </c>
      <c r="AC175" s="14">
        <v>0.16424547636175901</v>
      </c>
      <c r="AD175" s="14">
        <v>0.182066157988268</v>
      </c>
      <c r="AE175" s="14"/>
      <c r="AF175" s="14">
        <v>0.189494112973184</v>
      </c>
      <c r="AG175" s="14">
        <v>0.20167849527840001</v>
      </c>
      <c r="AH175" s="14">
        <v>0.184389104168239</v>
      </c>
      <c r="AI175" s="14">
        <v>0.17585996705881299</v>
      </c>
      <c r="AJ175" s="14">
        <v>0.258473006276565</v>
      </c>
      <c r="AK175" s="14"/>
      <c r="AL175" s="14">
        <v>0.20430139183308199</v>
      </c>
      <c r="AM175" s="14">
        <v>0.20288425776576099</v>
      </c>
      <c r="AN175" s="14">
        <v>0.178292159150616</v>
      </c>
      <c r="AO175" s="14">
        <v>0.19453688765490901</v>
      </c>
      <c r="AP175" s="14">
        <v>0.20879717488105501</v>
      </c>
      <c r="AQ175" s="14">
        <v>0.144410474403182</v>
      </c>
      <c r="AR175" s="14"/>
      <c r="AS175" s="14">
        <v>0.16545110610854499</v>
      </c>
      <c r="AT175" s="14">
        <v>0.13567097433274</v>
      </c>
      <c r="AU175" s="14">
        <v>0.21310067307543401</v>
      </c>
      <c r="AV175" s="14">
        <v>0.225428571289021</v>
      </c>
      <c r="AW175" s="14">
        <v>0.28168771673376197</v>
      </c>
      <c r="AX175" s="14"/>
      <c r="AY175" s="14">
        <v>0.23476257113045301</v>
      </c>
      <c r="AZ175" s="14">
        <v>0</v>
      </c>
      <c r="BA175" s="14">
        <v>0</v>
      </c>
      <c r="BB175" s="14">
        <v>0</v>
      </c>
      <c r="BC175" s="14">
        <v>0</v>
      </c>
      <c r="BD175" s="14">
        <v>0</v>
      </c>
      <c r="BE175" s="14">
        <v>0</v>
      </c>
      <c r="BF175" s="14">
        <v>0</v>
      </c>
      <c r="BG175" s="14">
        <v>0</v>
      </c>
      <c r="BH175" s="14">
        <v>0</v>
      </c>
      <c r="BI175" s="14">
        <v>0</v>
      </c>
      <c r="BJ175" s="14">
        <v>0</v>
      </c>
      <c r="BK175" s="14">
        <v>0</v>
      </c>
      <c r="BL175" s="14">
        <v>0</v>
      </c>
      <c r="BM175" s="14">
        <v>0</v>
      </c>
      <c r="BN175" s="14">
        <v>0</v>
      </c>
      <c r="BO175" s="14"/>
      <c r="BP175" s="14">
        <v>0.14193340718068501</v>
      </c>
      <c r="BQ175" s="14">
        <v>0.26370420338902001</v>
      </c>
      <c r="BR175" s="14">
        <v>0.19973903011400901</v>
      </c>
      <c r="BS175" s="14">
        <v>0.19146538013359901</v>
      </c>
      <c r="BT175" s="14">
        <v>8.2874757054814202E-2</v>
      </c>
      <c r="BU175" s="14"/>
      <c r="BV175" s="14">
        <v>0.16838334329070401</v>
      </c>
      <c r="BW175" s="14">
        <v>0.22457243796836801</v>
      </c>
      <c r="BX175" s="14">
        <v>0.18561887415595699</v>
      </c>
      <c r="BY175" s="14">
        <v>0.110930590780688</v>
      </c>
      <c r="BZ175" s="14">
        <v>7.6325094799657198E-2</v>
      </c>
      <c r="CA175" s="14"/>
      <c r="CB175" s="14">
        <v>0.25381453996421599</v>
      </c>
      <c r="CC175" s="14">
        <v>0.195762627376317</v>
      </c>
      <c r="CD175" s="14">
        <v>0.16350272520300599</v>
      </c>
      <c r="CE175" s="14">
        <v>0.15771535419860599</v>
      </c>
      <c r="CF175" s="14">
        <v>0.15859542523571299</v>
      </c>
      <c r="CG175" s="14"/>
      <c r="CH175" s="14">
        <v>0.18826367803271399</v>
      </c>
      <c r="CI175" s="14">
        <v>0.18037535701040999</v>
      </c>
      <c r="CJ175" s="14"/>
      <c r="CK175" s="14">
        <v>0.211142862894526</v>
      </c>
      <c r="CL175" s="14">
        <v>0.17395692313950001</v>
      </c>
      <c r="CM175" s="14"/>
      <c r="CN175" s="14">
        <v>0.21013407665006301</v>
      </c>
      <c r="CO175" s="14">
        <v>0.173101301209898</v>
      </c>
      <c r="CP175" s="14"/>
      <c r="CQ175" s="14">
        <v>0.15959177381285</v>
      </c>
      <c r="CR175" s="14">
        <v>0.223482851911328</v>
      </c>
      <c r="CS175" s="14">
        <v>0.22823787278594301</v>
      </c>
    </row>
    <row r="176" spans="2:97" x14ac:dyDescent="0.35">
      <c r="B176" t="s">
        <v>164</v>
      </c>
      <c r="C176" s="14">
        <v>0.32755584402628801</v>
      </c>
      <c r="D176" s="14">
        <v>0.30243186924304499</v>
      </c>
      <c r="E176" s="14">
        <v>0.35213044283327299</v>
      </c>
      <c r="F176" s="14"/>
      <c r="G176" s="14">
        <v>0.40326934562810501</v>
      </c>
      <c r="H176" s="14">
        <v>0.30601805371719898</v>
      </c>
      <c r="I176" s="14">
        <v>0.34090867934705499</v>
      </c>
      <c r="J176" s="14">
        <v>0.36876974260456702</v>
      </c>
      <c r="K176" s="14">
        <v>0.30586984725817701</v>
      </c>
      <c r="L176" s="14">
        <v>0.26523026567617503</v>
      </c>
      <c r="M176" s="14"/>
      <c r="N176" s="14">
        <v>0.26548496069475502</v>
      </c>
      <c r="O176" s="14">
        <v>0.34828442245100999</v>
      </c>
      <c r="P176" s="14">
        <v>0.35596488383513297</v>
      </c>
      <c r="Q176" s="14">
        <v>0.34671325490529198</v>
      </c>
      <c r="R176" s="14"/>
      <c r="S176" s="14">
        <v>0.31357460831879802</v>
      </c>
      <c r="T176" s="14">
        <v>0.34337574875457699</v>
      </c>
      <c r="U176" s="14">
        <v>0.32769060341141398</v>
      </c>
      <c r="V176" s="14">
        <v>0.336294269768179</v>
      </c>
      <c r="W176" s="14">
        <v>0.37213650441311602</v>
      </c>
      <c r="X176" s="14">
        <v>0.30400421688309398</v>
      </c>
      <c r="Y176" s="14">
        <v>0.25867160933445299</v>
      </c>
      <c r="Z176" s="14">
        <v>0.27978807391208599</v>
      </c>
      <c r="AA176" s="14">
        <v>0.31630443155806598</v>
      </c>
      <c r="AB176" s="14">
        <v>0.35604639456055298</v>
      </c>
      <c r="AC176" s="14">
        <v>0.35872934234231502</v>
      </c>
      <c r="AD176" s="14">
        <v>0.41542944925031999</v>
      </c>
      <c r="AE176" s="14"/>
      <c r="AF176" s="14">
        <v>0.28004055674585199</v>
      </c>
      <c r="AG176" s="14">
        <v>0.30221804780210598</v>
      </c>
      <c r="AH176" s="14">
        <v>0.25885340528106698</v>
      </c>
      <c r="AI176" s="14">
        <v>0.32511168914122801</v>
      </c>
      <c r="AJ176" s="14">
        <v>0.39335191960807298</v>
      </c>
      <c r="AK176" s="14"/>
      <c r="AL176" s="14">
        <v>0.26778359486734898</v>
      </c>
      <c r="AM176" s="14">
        <v>0.317099569538838</v>
      </c>
      <c r="AN176" s="14">
        <v>0.33092579170906999</v>
      </c>
      <c r="AO176" s="14">
        <v>0.30624702985143698</v>
      </c>
      <c r="AP176" s="14">
        <v>0.380998576615312</v>
      </c>
      <c r="AQ176" s="14">
        <v>0.35005940182870698</v>
      </c>
      <c r="AR176" s="14"/>
      <c r="AS176" s="14">
        <v>0.32076572899810402</v>
      </c>
      <c r="AT176" s="14">
        <v>0.381951173286039</v>
      </c>
      <c r="AU176" s="14">
        <v>0.31320656708709399</v>
      </c>
      <c r="AV176" s="14">
        <v>0.29221693309187302</v>
      </c>
      <c r="AW176" s="14">
        <v>0.13415362643443801</v>
      </c>
      <c r="AX176" s="14"/>
      <c r="AY176" s="14">
        <v>0.31040877190363803</v>
      </c>
      <c r="AZ176" s="14">
        <v>0</v>
      </c>
      <c r="BA176" s="14">
        <v>0</v>
      </c>
      <c r="BB176" s="14">
        <v>0</v>
      </c>
      <c r="BC176" s="14">
        <v>0</v>
      </c>
      <c r="BD176" s="14">
        <v>0</v>
      </c>
      <c r="BE176" s="14">
        <v>0</v>
      </c>
      <c r="BF176" s="14">
        <v>0</v>
      </c>
      <c r="BG176" s="14">
        <v>0</v>
      </c>
      <c r="BH176" s="14">
        <v>0</v>
      </c>
      <c r="BI176" s="14">
        <v>0</v>
      </c>
      <c r="BJ176" s="14">
        <v>0</v>
      </c>
      <c r="BK176" s="14">
        <v>0</v>
      </c>
      <c r="BL176" s="14">
        <v>0</v>
      </c>
      <c r="BM176" s="14">
        <v>0</v>
      </c>
      <c r="BN176" s="14">
        <v>0</v>
      </c>
      <c r="BO176" s="14"/>
      <c r="BP176" s="14">
        <v>0.18627018674894699</v>
      </c>
      <c r="BQ176" s="14">
        <v>0.30399912004810697</v>
      </c>
      <c r="BR176" s="14">
        <v>0.39791260659984701</v>
      </c>
      <c r="BS176" s="14">
        <v>0.45340683542710702</v>
      </c>
      <c r="BT176" s="14">
        <v>0.39241421537572502</v>
      </c>
      <c r="BU176" s="14"/>
      <c r="BV176" s="14">
        <v>0.100342183946043</v>
      </c>
      <c r="BW176" s="14">
        <v>0.22275559169579301</v>
      </c>
      <c r="BX176" s="14">
        <v>0.44145997764627998</v>
      </c>
      <c r="BY176" s="14">
        <v>0.44046295758533199</v>
      </c>
      <c r="BZ176" s="14">
        <v>0.22351159241048099</v>
      </c>
      <c r="CA176" s="14"/>
      <c r="CB176" s="14">
        <v>0.25030157257948099</v>
      </c>
      <c r="CC176" s="14">
        <v>0.280817115033271</v>
      </c>
      <c r="CD176" s="14">
        <v>0.35920449920469599</v>
      </c>
      <c r="CE176" s="14">
        <v>0.37824036554527402</v>
      </c>
      <c r="CF176" s="14">
        <v>0.34615788175800599</v>
      </c>
      <c r="CG176" s="14"/>
      <c r="CH176" s="14">
        <v>0.31304556429194202</v>
      </c>
      <c r="CI176" s="14">
        <v>0.333607649273719</v>
      </c>
      <c r="CJ176" s="14"/>
      <c r="CK176" s="14">
        <v>0.330967754217324</v>
      </c>
      <c r="CL176" s="14">
        <v>0.326507518555053</v>
      </c>
      <c r="CM176" s="14"/>
      <c r="CN176" s="14">
        <v>0.26850836777348902</v>
      </c>
      <c r="CO176" s="14">
        <v>0.34820690527405301</v>
      </c>
      <c r="CP176" s="14"/>
      <c r="CQ176" s="14">
        <v>0.36191485123619799</v>
      </c>
      <c r="CR176" s="14">
        <v>0.26580745739998302</v>
      </c>
      <c r="CS176" s="14">
        <v>0.26634808996641901</v>
      </c>
    </row>
    <row r="177" spans="2:97" x14ac:dyDescent="0.35">
      <c r="B177" t="s">
        <v>165</v>
      </c>
      <c r="C177" s="14">
        <v>0.12765365628039799</v>
      </c>
      <c r="D177" s="14">
        <v>9.9221143469956904E-2</v>
      </c>
      <c r="E177" s="14">
        <v>0.15520550045109799</v>
      </c>
      <c r="F177" s="14"/>
      <c r="G177" s="14">
        <v>9.4996158326972793E-2</v>
      </c>
      <c r="H177" s="14">
        <v>0.10273437908709</v>
      </c>
      <c r="I177" s="14">
        <v>0.16350130605869601</v>
      </c>
      <c r="J177" s="14">
        <v>0.159260946467081</v>
      </c>
      <c r="K177" s="14">
        <v>0.15837111082181701</v>
      </c>
      <c r="L177" s="14">
        <v>9.4269475977736605E-2</v>
      </c>
      <c r="M177" s="14"/>
      <c r="N177" s="14">
        <v>5.90112886217984E-2</v>
      </c>
      <c r="O177" s="14">
        <v>0.14634931032420401</v>
      </c>
      <c r="P177" s="14">
        <v>0.117055387279123</v>
      </c>
      <c r="Q177" s="14">
        <v>0.18918877464999301</v>
      </c>
      <c r="R177" s="14"/>
      <c r="S177" s="14">
        <v>0.10330177623968601</v>
      </c>
      <c r="T177" s="14">
        <v>0.127731647340492</v>
      </c>
      <c r="U177" s="14">
        <v>0.13609229643311799</v>
      </c>
      <c r="V177" s="14">
        <v>0.136762160324849</v>
      </c>
      <c r="W177" s="14">
        <v>0.121868515516978</v>
      </c>
      <c r="X177" s="14">
        <v>0.13562433042452199</v>
      </c>
      <c r="Y177" s="14">
        <v>0.15524466788579999</v>
      </c>
      <c r="Z177" s="14">
        <v>0.14582621716851399</v>
      </c>
      <c r="AA177" s="14">
        <v>0.13980821543747499</v>
      </c>
      <c r="AB177" s="14">
        <v>9.6160223751936294E-2</v>
      </c>
      <c r="AC177" s="14">
        <v>0.15353146049670299</v>
      </c>
      <c r="AD177" s="14">
        <v>8.9958493588444502E-2</v>
      </c>
      <c r="AE177" s="14"/>
      <c r="AF177" s="14">
        <v>0.104219382676873</v>
      </c>
      <c r="AG177" s="14">
        <v>0.112201701272707</v>
      </c>
      <c r="AH177" s="14">
        <v>0.11374579626004699</v>
      </c>
      <c r="AI177" s="14">
        <v>0.13843066594210299</v>
      </c>
      <c r="AJ177" s="14">
        <v>0.120555577704726</v>
      </c>
      <c r="AK177" s="14"/>
      <c r="AL177" s="14">
        <v>0.101122715819845</v>
      </c>
      <c r="AM177" s="14">
        <v>7.8653172960221104E-2</v>
      </c>
      <c r="AN177" s="14">
        <v>8.8006104608504901E-2</v>
      </c>
      <c r="AO177" s="14">
        <v>0.14349751964170401</v>
      </c>
      <c r="AP177" s="14">
        <v>0.14773906291740099</v>
      </c>
      <c r="AQ177" s="14">
        <v>0.15205106031006599</v>
      </c>
      <c r="AR177" s="14"/>
      <c r="AS177" s="14">
        <v>0.16547913021236399</v>
      </c>
      <c r="AT177" s="14">
        <v>0.12825496534147099</v>
      </c>
      <c r="AU177" s="14">
        <v>9.9014857984520505E-2</v>
      </c>
      <c r="AV177" s="14">
        <v>0.10949821363355799</v>
      </c>
      <c r="AW177" s="14">
        <v>6.9302223195882001E-2</v>
      </c>
      <c r="AX177" s="14"/>
      <c r="AY177" s="14">
        <v>0.20563714178825401</v>
      </c>
      <c r="AZ177" s="14">
        <v>0</v>
      </c>
      <c r="BA177" s="14">
        <v>0</v>
      </c>
      <c r="BB177" s="14">
        <v>0</v>
      </c>
      <c r="BC177" s="14">
        <v>0</v>
      </c>
      <c r="BD177" s="14">
        <v>0</v>
      </c>
      <c r="BE177" s="14">
        <v>0</v>
      </c>
      <c r="BF177" s="14">
        <v>0</v>
      </c>
      <c r="BG177" s="14">
        <v>0</v>
      </c>
      <c r="BH177" s="14">
        <v>0</v>
      </c>
      <c r="BI177" s="14">
        <v>0</v>
      </c>
      <c r="BJ177" s="14">
        <v>0</v>
      </c>
      <c r="BK177" s="14">
        <v>0</v>
      </c>
      <c r="BL177" s="14">
        <v>0</v>
      </c>
      <c r="BM177" s="14">
        <v>0</v>
      </c>
      <c r="BN177" s="14">
        <v>0</v>
      </c>
      <c r="BO177" s="14"/>
      <c r="BP177" s="14">
        <v>3.83068911343823E-2</v>
      </c>
      <c r="BQ177" s="14">
        <v>5.4591764213960101E-2</v>
      </c>
      <c r="BR177" s="14">
        <v>0.13978941728458899</v>
      </c>
      <c r="BS177" s="14">
        <v>0.17434158197364799</v>
      </c>
      <c r="BT177" s="14">
        <v>0.32052805144833102</v>
      </c>
      <c r="BU177" s="14"/>
      <c r="BV177" s="14">
        <v>1.1612922560062199E-2</v>
      </c>
      <c r="BW177" s="14">
        <v>3.3001390160177099E-2</v>
      </c>
      <c r="BX177" s="14">
        <v>0.12482063050574201</v>
      </c>
      <c r="BY177" s="14">
        <v>0.30164240989049601</v>
      </c>
      <c r="BZ177" s="14">
        <v>0.50737312424379599</v>
      </c>
      <c r="CA177" s="14"/>
      <c r="CB177" s="14">
        <v>6.8006044159429693E-2</v>
      </c>
      <c r="CC177" s="14">
        <v>9.6605004009614207E-2</v>
      </c>
      <c r="CD177" s="14">
        <v>9.3978405063981502E-2</v>
      </c>
      <c r="CE177" s="14">
        <v>0.14851613997157001</v>
      </c>
      <c r="CF177" s="14">
        <v>0.211208805051632</v>
      </c>
      <c r="CG177" s="14"/>
      <c r="CH177" s="14">
        <v>0.12954513034496801</v>
      </c>
      <c r="CI177" s="14">
        <v>0.126864778817047</v>
      </c>
      <c r="CJ177" s="14"/>
      <c r="CK177" s="14">
        <v>0.14337471095467599</v>
      </c>
      <c r="CL177" s="14">
        <v>0.122823288208861</v>
      </c>
      <c r="CM177" s="14"/>
      <c r="CN177" s="14">
        <v>9.1960279319212399E-2</v>
      </c>
      <c r="CO177" s="14">
        <v>0.14013693516956199</v>
      </c>
      <c r="CP177" s="14"/>
      <c r="CQ177" s="14">
        <v>0.152748619211588</v>
      </c>
      <c r="CR177" s="14">
        <v>7.6441005009822705E-2</v>
      </c>
      <c r="CS177" s="14">
        <v>0.11924246121286</v>
      </c>
    </row>
    <row r="178" spans="2:97" x14ac:dyDescent="0.35">
      <c r="B178" t="s">
        <v>166</v>
      </c>
      <c r="C178" s="14">
        <v>5.1616690901269698E-2</v>
      </c>
      <c r="D178" s="14">
        <v>6.1073812864779101E-2</v>
      </c>
      <c r="E178" s="14">
        <v>4.2602921023732997E-2</v>
      </c>
      <c r="F178" s="14"/>
      <c r="G178" s="14">
        <v>3.1427976140528301E-2</v>
      </c>
      <c r="H178" s="14">
        <v>2.3361296652261498E-2</v>
      </c>
      <c r="I178" s="14">
        <v>4.50429187374864E-2</v>
      </c>
      <c r="J178" s="14">
        <v>4.20956611250968E-2</v>
      </c>
      <c r="K178" s="14">
        <v>7.8820924477250698E-2</v>
      </c>
      <c r="L178" s="14">
        <v>8.2865983246323799E-2</v>
      </c>
      <c r="M178" s="14"/>
      <c r="N178" s="14">
        <v>3.0539095905627998E-2</v>
      </c>
      <c r="O178" s="14">
        <v>3.46382980157207E-2</v>
      </c>
      <c r="P178" s="14">
        <v>4.7317006690329302E-2</v>
      </c>
      <c r="Q178" s="14">
        <v>9.6450299380955895E-2</v>
      </c>
      <c r="R178" s="14"/>
      <c r="S178" s="14">
        <v>3.3569734272379199E-2</v>
      </c>
      <c r="T178" s="14">
        <v>5.9746902733959301E-2</v>
      </c>
      <c r="U178" s="14">
        <v>4.88133067281913E-2</v>
      </c>
      <c r="V178" s="14">
        <v>5.7510227530431599E-2</v>
      </c>
      <c r="W178" s="14">
        <v>4.6052286547979798E-2</v>
      </c>
      <c r="X178" s="14">
        <v>5.2054367393588097E-2</v>
      </c>
      <c r="Y178" s="14">
        <v>5.34775718770105E-2</v>
      </c>
      <c r="Z178" s="14">
        <v>2.88186124885106E-2</v>
      </c>
      <c r="AA178" s="14">
        <v>5.4973287520407699E-2</v>
      </c>
      <c r="AB178" s="14">
        <v>6.7600633202980098E-2</v>
      </c>
      <c r="AC178" s="14">
        <v>7.0322206678061897E-2</v>
      </c>
      <c r="AD178" s="14">
        <v>3.63607893584766E-2</v>
      </c>
      <c r="AE178" s="14"/>
      <c r="AF178" s="14">
        <v>3.7224436531919897E-2</v>
      </c>
      <c r="AG178" s="14">
        <v>4.9190832385599001E-2</v>
      </c>
      <c r="AH178" s="14">
        <v>6.0914094342382201E-2</v>
      </c>
      <c r="AI178" s="14">
        <v>6.3079367729421507E-2</v>
      </c>
      <c r="AJ178" s="14">
        <v>3.5598684901581301E-2</v>
      </c>
      <c r="AK178" s="14"/>
      <c r="AL178" s="14">
        <v>5.3376100604405299E-2</v>
      </c>
      <c r="AM178" s="14">
        <v>5.3589394420906399E-2</v>
      </c>
      <c r="AN178" s="14">
        <v>4.8955118024214199E-2</v>
      </c>
      <c r="AO178" s="14">
        <v>5.09536097846204E-2</v>
      </c>
      <c r="AP178" s="14">
        <v>2.5985528838630399E-2</v>
      </c>
      <c r="AQ178" s="14">
        <v>5.4123463812271302E-2</v>
      </c>
      <c r="AR178" s="14"/>
      <c r="AS178" s="14">
        <v>7.6893783350821004E-2</v>
      </c>
      <c r="AT178" s="14">
        <v>4.9693828628329002E-2</v>
      </c>
      <c r="AU178" s="14">
        <v>3.9879576968592498E-2</v>
      </c>
      <c r="AV178" s="14">
        <v>3.0082891742129001E-2</v>
      </c>
      <c r="AW178" s="14">
        <v>0</v>
      </c>
      <c r="AX178" s="14"/>
      <c r="AY178" s="14">
        <v>3.6917813803866599E-2</v>
      </c>
      <c r="AZ178" s="14">
        <v>0</v>
      </c>
      <c r="BA178" s="14">
        <v>0</v>
      </c>
      <c r="BB178" s="14">
        <v>0</v>
      </c>
      <c r="BC178" s="14">
        <v>0</v>
      </c>
      <c r="BD178" s="14">
        <v>0</v>
      </c>
      <c r="BE178" s="14">
        <v>0</v>
      </c>
      <c r="BF178" s="14">
        <v>0</v>
      </c>
      <c r="BG178" s="14">
        <v>0</v>
      </c>
      <c r="BH178" s="14">
        <v>0</v>
      </c>
      <c r="BI178" s="14">
        <v>0</v>
      </c>
      <c r="BJ178" s="14">
        <v>0</v>
      </c>
      <c r="BK178" s="14">
        <v>0</v>
      </c>
      <c r="BL178" s="14">
        <v>0</v>
      </c>
      <c r="BM178" s="14">
        <v>0</v>
      </c>
      <c r="BN178" s="14">
        <v>0</v>
      </c>
      <c r="BO178" s="14"/>
      <c r="BP178" s="14">
        <v>3.63222643543442E-2</v>
      </c>
      <c r="BQ178" s="14">
        <v>4.6855911894496498E-2</v>
      </c>
      <c r="BR178" s="14">
        <v>4.4947453861687303E-2</v>
      </c>
      <c r="BS178" s="14">
        <v>4.9094239942393002E-2</v>
      </c>
      <c r="BT178" s="14">
        <v>8.8437573553643803E-2</v>
      </c>
      <c r="BU178" s="14"/>
      <c r="BV178" s="14">
        <v>2.1807366324590498E-2</v>
      </c>
      <c r="BW178" s="14">
        <v>2.8093888068334402E-2</v>
      </c>
      <c r="BX178" s="14">
        <v>6.7930939909357294E-2</v>
      </c>
      <c r="BY178" s="14">
        <v>6.2132596682616302E-2</v>
      </c>
      <c r="BZ178" s="14">
        <v>0.12511884661372799</v>
      </c>
      <c r="CA178" s="14"/>
      <c r="CB178" s="14">
        <v>2.9033089801988599E-2</v>
      </c>
      <c r="CC178" s="14">
        <v>4.8128231510880103E-2</v>
      </c>
      <c r="CD178" s="14">
        <v>6.5065480343155402E-2</v>
      </c>
      <c r="CE178" s="14">
        <v>4.8235563367731202E-2</v>
      </c>
      <c r="CF178" s="14">
        <v>6.2767372962602305E-2</v>
      </c>
      <c r="CG178" s="14"/>
      <c r="CH178" s="14">
        <v>4.6549018317378003E-2</v>
      </c>
      <c r="CI178" s="14">
        <v>5.37302661111854E-2</v>
      </c>
      <c r="CJ178" s="14"/>
      <c r="CK178" s="14">
        <v>2.99409674977347E-2</v>
      </c>
      <c r="CL178" s="14">
        <v>5.8276658977534403E-2</v>
      </c>
      <c r="CM178" s="14"/>
      <c r="CN178" s="14">
        <v>4.1633840808736403E-2</v>
      </c>
      <c r="CO178" s="14">
        <v>5.5108058556096198E-2</v>
      </c>
      <c r="CP178" s="14"/>
      <c r="CQ178" s="14">
        <v>5.8765899808779699E-2</v>
      </c>
      <c r="CR178" s="14">
        <v>4.1265942885686198E-2</v>
      </c>
      <c r="CS178" s="14">
        <v>2.4053650299759099E-2</v>
      </c>
    </row>
    <row r="179" spans="2:97" x14ac:dyDescent="0.35">
      <c r="B179" t="s">
        <v>167</v>
      </c>
      <c r="C179" s="14">
        <v>8.2150089110445898E-3</v>
      </c>
      <c r="D179" s="14">
        <v>1.00747771114756E-2</v>
      </c>
      <c r="E179" s="14">
        <v>6.4348316952196798E-3</v>
      </c>
      <c r="F179" s="14"/>
      <c r="G179" s="14">
        <v>9.0474823714349201E-3</v>
      </c>
      <c r="H179" s="14">
        <v>7.7518551515063198E-3</v>
      </c>
      <c r="I179" s="14">
        <v>7.8010379238615197E-3</v>
      </c>
      <c r="J179" s="14">
        <v>1.16784598510717E-2</v>
      </c>
      <c r="K179" s="14">
        <v>6.5865486136273297E-3</v>
      </c>
      <c r="L179" s="14">
        <v>6.6609725901006101E-3</v>
      </c>
      <c r="M179" s="14"/>
      <c r="N179" s="14">
        <v>7.0076389981212402E-3</v>
      </c>
      <c r="O179" s="14">
        <v>4.9849045362121997E-3</v>
      </c>
      <c r="P179" s="14">
        <v>1.0804735627135501E-2</v>
      </c>
      <c r="Q179" s="14">
        <v>1.0699564052068801E-2</v>
      </c>
      <c r="R179" s="14"/>
      <c r="S179" s="14">
        <v>1.02648660429932E-2</v>
      </c>
      <c r="T179" s="14">
        <v>1.3098278548115801E-2</v>
      </c>
      <c r="U179" s="14">
        <v>1.70152286613716E-2</v>
      </c>
      <c r="V179" s="14">
        <v>3.4009458988642099E-3</v>
      </c>
      <c r="W179" s="14">
        <v>4.5231615964207404E-3</v>
      </c>
      <c r="X179" s="14">
        <v>1.0551480745865101E-2</v>
      </c>
      <c r="Y179" s="14">
        <v>7.13162932300001E-3</v>
      </c>
      <c r="Z179" s="14">
        <v>7.3099505732408697E-3</v>
      </c>
      <c r="AA179" s="14">
        <v>6.1007901496069102E-3</v>
      </c>
      <c r="AB179" s="14">
        <v>3.14828418530241E-3</v>
      </c>
      <c r="AC179" s="14">
        <v>6.4931623350525901E-3</v>
      </c>
      <c r="AD179" s="14">
        <v>0</v>
      </c>
      <c r="AE179" s="14"/>
      <c r="AF179" s="14">
        <v>4.2579085508358998E-3</v>
      </c>
      <c r="AG179" s="14">
        <v>7.3143578756583501E-3</v>
      </c>
      <c r="AH179" s="14">
        <v>5.2824060241537102E-3</v>
      </c>
      <c r="AI179" s="14">
        <v>7.29764796139398E-3</v>
      </c>
      <c r="AJ179" s="14">
        <v>1.19988319598992E-2</v>
      </c>
      <c r="AK179" s="14"/>
      <c r="AL179" s="14">
        <v>1.1378321982734601E-2</v>
      </c>
      <c r="AM179" s="14">
        <v>4.8069432052782598E-3</v>
      </c>
      <c r="AN179" s="14">
        <v>0</v>
      </c>
      <c r="AO179" s="14">
        <v>2.6497212665853201E-3</v>
      </c>
      <c r="AP179" s="14">
        <v>1.3423536957134099E-2</v>
      </c>
      <c r="AQ179" s="14">
        <v>2.3056720520314201E-2</v>
      </c>
      <c r="AR179" s="14"/>
      <c r="AS179" s="14">
        <v>8.2952932912517194E-3</v>
      </c>
      <c r="AT179" s="14">
        <v>8.1994429204460505E-3</v>
      </c>
      <c r="AU179" s="14">
        <v>3.9130913347429604E-3</v>
      </c>
      <c r="AV179" s="14">
        <v>1.6327003670693899E-2</v>
      </c>
      <c r="AW179" s="14">
        <v>2.1484552696073099E-2</v>
      </c>
      <c r="AX179" s="14"/>
      <c r="AY179" s="14">
        <v>2.8306613215304199E-2</v>
      </c>
      <c r="AZ179" s="14">
        <v>0</v>
      </c>
      <c r="BA179" s="14">
        <v>0</v>
      </c>
      <c r="BB179" s="14">
        <v>0</v>
      </c>
      <c r="BC179" s="14">
        <v>0</v>
      </c>
      <c r="BD179" s="14">
        <v>0</v>
      </c>
      <c r="BE179" s="14">
        <v>0</v>
      </c>
      <c r="BF179" s="14">
        <v>0</v>
      </c>
      <c r="BG179" s="14">
        <v>0</v>
      </c>
      <c r="BH179" s="14">
        <v>0</v>
      </c>
      <c r="BI179" s="14">
        <v>0</v>
      </c>
      <c r="BJ179" s="14">
        <v>0</v>
      </c>
      <c r="BK179" s="14">
        <v>0</v>
      </c>
      <c r="BL179" s="14">
        <v>0</v>
      </c>
      <c r="BM179" s="14">
        <v>0</v>
      </c>
      <c r="BN179" s="14">
        <v>0</v>
      </c>
      <c r="BO179" s="14"/>
      <c r="BP179" s="14">
        <v>4.3189665499125699E-3</v>
      </c>
      <c r="BQ179" s="14">
        <v>5.05757731464479E-3</v>
      </c>
      <c r="BR179" s="14">
        <v>1.08311644426095E-2</v>
      </c>
      <c r="BS179" s="14">
        <v>3.75741326320318E-3</v>
      </c>
      <c r="BT179" s="14">
        <v>7.9836204748446292E-3</v>
      </c>
      <c r="BU179" s="14"/>
      <c r="BV179" s="14">
        <v>1.59529483400539E-2</v>
      </c>
      <c r="BW179" s="14">
        <v>7.0895769991476502E-3</v>
      </c>
      <c r="BX179" s="14">
        <v>7.1757629751018201E-3</v>
      </c>
      <c r="BY179" s="14">
        <v>6.0478601876974396E-3</v>
      </c>
      <c r="BZ179" s="14">
        <v>2.28031395996065E-2</v>
      </c>
      <c r="CA179" s="14"/>
      <c r="CB179" s="14">
        <v>9.0487810374851804E-3</v>
      </c>
      <c r="CC179" s="14">
        <v>1.7947671677823698E-2</v>
      </c>
      <c r="CD179" s="14">
        <v>9.8174147095808299E-3</v>
      </c>
      <c r="CE179" s="14">
        <v>1.77944364232438E-3</v>
      </c>
      <c r="CF179" s="14">
        <v>4.1196566401114701E-3</v>
      </c>
      <c r="CG179" s="14"/>
      <c r="CH179" s="14">
        <v>6.4558630725039699E-3</v>
      </c>
      <c r="CI179" s="14">
        <v>8.9486962149134697E-3</v>
      </c>
      <c r="CJ179" s="14"/>
      <c r="CK179" s="14">
        <v>9.6757504183554704E-3</v>
      </c>
      <c r="CL179" s="14">
        <v>7.7661892049959999E-3</v>
      </c>
      <c r="CM179" s="14"/>
      <c r="CN179" s="14">
        <v>1.0196019413044001E-2</v>
      </c>
      <c r="CO179" s="14">
        <v>7.5221771118647697E-3</v>
      </c>
      <c r="CP179" s="14"/>
      <c r="CQ179" s="14">
        <v>5.2185491532412299E-3</v>
      </c>
      <c r="CR179" s="14">
        <v>1.05861190113771E-2</v>
      </c>
      <c r="CS179" s="14">
        <v>3.1446767178727401E-2</v>
      </c>
    </row>
    <row r="180" spans="2:97" x14ac:dyDescent="0.35">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row>
    <row r="181" spans="2:97" x14ac:dyDescent="0.35">
      <c r="B181" s="6" t="s">
        <v>172</v>
      </c>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row>
    <row r="182" spans="2:97" x14ac:dyDescent="0.35">
      <c r="B182" s="21" t="s">
        <v>122</v>
      </c>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row>
    <row r="183" spans="2:97" x14ac:dyDescent="0.35">
      <c r="B183" t="s">
        <v>162</v>
      </c>
      <c r="C183" s="14">
        <v>0.30572299964127903</v>
      </c>
      <c r="D183" s="14">
        <v>0.35779025719783097</v>
      </c>
      <c r="E183" s="14">
        <v>0.25618119907911002</v>
      </c>
      <c r="F183" s="14"/>
      <c r="G183" s="14">
        <v>0.22279411771796601</v>
      </c>
      <c r="H183" s="14">
        <v>0.286246188227823</v>
      </c>
      <c r="I183" s="14">
        <v>0.24403822517955701</v>
      </c>
      <c r="J183" s="14">
        <v>0.28277760634592197</v>
      </c>
      <c r="K183" s="14">
        <v>0.32886126002641802</v>
      </c>
      <c r="L183" s="14">
        <v>0.42977108636334299</v>
      </c>
      <c r="M183" s="14"/>
      <c r="N183" s="14">
        <v>0.40287950012309698</v>
      </c>
      <c r="O183" s="14">
        <v>0.29752720577736402</v>
      </c>
      <c r="P183" s="14">
        <v>0.28888526546896898</v>
      </c>
      <c r="Q183" s="14">
        <v>0.225121882870949</v>
      </c>
      <c r="R183" s="14"/>
      <c r="S183" s="14">
        <v>0.28299630024359601</v>
      </c>
      <c r="T183" s="14">
        <v>0.301428774775168</v>
      </c>
      <c r="U183" s="14">
        <v>0.356144767174563</v>
      </c>
      <c r="V183" s="14">
        <v>0.26344083662769702</v>
      </c>
      <c r="W183" s="14">
        <v>0.260343884796015</v>
      </c>
      <c r="X183" s="14">
        <v>0.31207091394254999</v>
      </c>
      <c r="Y183" s="14">
        <v>0.38189062682788799</v>
      </c>
      <c r="Z183" s="14">
        <v>0.36890241948874403</v>
      </c>
      <c r="AA183" s="14">
        <v>0.33228561898645298</v>
      </c>
      <c r="AB183" s="14">
        <v>0.28729588454761601</v>
      </c>
      <c r="AC183" s="14">
        <v>0.27524159178533902</v>
      </c>
      <c r="AD183" s="14">
        <v>0.23110534167632599</v>
      </c>
      <c r="AE183" s="14"/>
      <c r="AF183" s="14">
        <v>0.41198231322314</v>
      </c>
      <c r="AG183" s="14">
        <v>0.332217978014341</v>
      </c>
      <c r="AH183" s="14">
        <v>0.35841833610274398</v>
      </c>
      <c r="AI183" s="14">
        <v>0.29715719862321199</v>
      </c>
      <c r="AJ183" s="14">
        <v>0.21805511137375899</v>
      </c>
      <c r="AK183" s="14"/>
      <c r="AL183" s="14">
        <v>0.36072424450913998</v>
      </c>
      <c r="AM183" s="14">
        <v>0.34979311690045201</v>
      </c>
      <c r="AN183" s="14">
        <v>0.35386933137055998</v>
      </c>
      <c r="AO183" s="14">
        <v>0.31435275861326201</v>
      </c>
      <c r="AP183" s="14">
        <v>0.24803087190715301</v>
      </c>
      <c r="AQ183" s="14">
        <v>0.22733609492469001</v>
      </c>
      <c r="AR183" s="14"/>
      <c r="AS183" s="14">
        <v>0.27987491481391502</v>
      </c>
      <c r="AT183" s="14">
        <v>0.30592544813352102</v>
      </c>
      <c r="AU183" s="14">
        <v>0.31162257831696499</v>
      </c>
      <c r="AV183" s="14">
        <v>0.31583271813797098</v>
      </c>
      <c r="AW183" s="14">
        <v>0.54196246338436704</v>
      </c>
      <c r="AX183" s="14"/>
      <c r="AY183" s="14">
        <v>0.18369675716054301</v>
      </c>
      <c r="AZ183" s="14">
        <v>0</v>
      </c>
      <c r="BA183" s="14">
        <v>0</v>
      </c>
      <c r="BB183" s="14">
        <v>0</v>
      </c>
      <c r="BC183" s="14">
        <v>0</v>
      </c>
      <c r="BD183" s="14">
        <v>0</v>
      </c>
      <c r="BE183" s="14">
        <v>0</v>
      </c>
      <c r="BF183" s="14">
        <v>0</v>
      </c>
      <c r="BG183" s="14">
        <v>0</v>
      </c>
      <c r="BH183" s="14">
        <v>0</v>
      </c>
      <c r="BI183" s="14">
        <v>0</v>
      </c>
      <c r="BJ183" s="14">
        <v>0</v>
      </c>
      <c r="BK183" s="14">
        <v>0</v>
      </c>
      <c r="BL183" s="14">
        <v>0</v>
      </c>
      <c r="BM183" s="14">
        <v>0</v>
      </c>
      <c r="BN183" s="14">
        <v>0</v>
      </c>
      <c r="BO183" s="14"/>
      <c r="BP183" s="14">
        <v>0.55097560651452004</v>
      </c>
      <c r="BQ183" s="14">
        <v>0.33721610031339899</v>
      </c>
      <c r="BR183" s="14">
        <v>0.24207733347656801</v>
      </c>
      <c r="BS183" s="14">
        <v>0.14832613299455799</v>
      </c>
      <c r="BT183" s="14">
        <v>0.120883378843235</v>
      </c>
      <c r="BU183" s="14"/>
      <c r="BV183" s="14">
        <v>0.60285924141251901</v>
      </c>
      <c r="BW183" s="14">
        <v>0.46658223544106597</v>
      </c>
      <c r="BX183" s="14">
        <v>0.204885218337232</v>
      </c>
      <c r="BY183" s="14">
        <v>9.2220536553438801E-2</v>
      </c>
      <c r="BZ183" s="14">
        <v>8.2486286239434395E-2</v>
      </c>
      <c r="CA183" s="14"/>
      <c r="CB183" s="14">
        <v>0.38349002260368498</v>
      </c>
      <c r="CC183" s="14">
        <v>0.34116668768495501</v>
      </c>
      <c r="CD183" s="14">
        <v>0.32277739413008999</v>
      </c>
      <c r="CE183" s="14">
        <v>0.28213097711459401</v>
      </c>
      <c r="CF183" s="14">
        <v>0.22484192966401501</v>
      </c>
      <c r="CG183" s="14"/>
      <c r="CH183" s="14">
        <v>0.33300824241806898</v>
      </c>
      <c r="CI183" s="14">
        <v>0.29434313802337198</v>
      </c>
      <c r="CJ183" s="14"/>
      <c r="CK183" s="14">
        <v>0.284320117783469</v>
      </c>
      <c r="CL183" s="14">
        <v>0.312299135867941</v>
      </c>
      <c r="CM183" s="14"/>
      <c r="CN183" s="14">
        <v>0.36783010816193401</v>
      </c>
      <c r="CO183" s="14">
        <v>0.28400187312792102</v>
      </c>
      <c r="CP183" s="14"/>
      <c r="CQ183" s="14">
        <v>0.274437898941984</v>
      </c>
      <c r="CR183" s="14">
        <v>0.36932472574269298</v>
      </c>
      <c r="CS183" s="14">
        <v>0.31765446418040499</v>
      </c>
    </row>
    <row r="184" spans="2:97" x14ac:dyDescent="0.35">
      <c r="B184" t="s">
        <v>163</v>
      </c>
      <c r="C184" s="14">
        <v>0.13187071620451801</v>
      </c>
      <c r="D184" s="14">
        <v>0.13682835259477799</v>
      </c>
      <c r="E184" s="14">
        <v>0.12615180423640099</v>
      </c>
      <c r="F184" s="14"/>
      <c r="G184" s="14">
        <v>0.177199765749986</v>
      </c>
      <c r="H184" s="14">
        <v>0.20225211008895599</v>
      </c>
      <c r="I184" s="14">
        <v>0.14978189289755001</v>
      </c>
      <c r="J184" s="14">
        <v>0.109912656651997</v>
      </c>
      <c r="K184" s="14">
        <v>0.11307597565168501</v>
      </c>
      <c r="L184" s="14">
        <v>6.0274252342758301E-2</v>
      </c>
      <c r="M184" s="14"/>
      <c r="N184" s="14">
        <v>0.16066224351788699</v>
      </c>
      <c r="O184" s="14">
        <v>0.124767162372783</v>
      </c>
      <c r="P184" s="14">
        <v>0.139648927523121</v>
      </c>
      <c r="Q184" s="14">
        <v>0.102870681436998</v>
      </c>
      <c r="R184" s="14"/>
      <c r="S184" s="14">
        <v>0.18095192831366599</v>
      </c>
      <c r="T184" s="14">
        <v>0.14073662728359199</v>
      </c>
      <c r="U184" s="14">
        <v>7.9768101130491598E-2</v>
      </c>
      <c r="V184" s="14">
        <v>0.120925088666994</v>
      </c>
      <c r="W184" s="14">
        <v>0.15497852627184</v>
      </c>
      <c r="X184" s="14">
        <v>0.124752484940254</v>
      </c>
      <c r="Y184" s="14">
        <v>0.11129269078581799</v>
      </c>
      <c r="Z184" s="14">
        <v>0.103498172862758</v>
      </c>
      <c r="AA184" s="14">
        <v>0.141968916842728</v>
      </c>
      <c r="AB184" s="14">
        <v>0.11765565341834799</v>
      </c>
      <c r="AC184" s="14">
        <v>0.121265507464064</v>
      </c>
      <c r="AD184" s="14">
        <v>0.11918120225345299</v>
      </c>
      <c r="AE184" s="14"/>
      <c r="AF184" s="14">
        <v>0.12241224215756601</v>
      </c>
      <c r="AG184" s="14">
        <v>0.143401436779382</v>
      </c>
      <c r="AH184" s="14">
        <v>0.17920844308144199</v>
      </c>
      <c r="AI184" s="14">
        <v>0.134377842043513</v>
      </c>
      <c r="AJ184" s="14">
        <v>0.15897938283466501</v>
      </c>
      <c r="AK184" s="14"/>
      <c r="AL184" s="14">
        <v>0.15871968115963001</v>
      </c>
      <c r="AM184" s="14">
        <v>0.12814325846779701</v>
      </c>
      <c r="AN184" s="14">
        <v>0.14590864304012699</v>
      </c>
      <c r="AO184" s="14">
        <v>0.13537593908996301</v>
      </c>
      <c r="AP184" s="14">
        <v>0.14909139997948001</v>
      </c>
      <c r="AQ184" s="14">
        <v>0.118073237152727</v>
      </c>
      <c r="AR184" s="14"/>
      <c r="AS184" s="14">
        <v>0.11507467588865</v>
      </c>
      <c r="AT184" s="14">
        <v>0.12299785269744699</v>
      </c>
      <c r="AU184" s="14">
        <v>0.161035349434652</v>
      </c>
      <c r="AV184" s="14">
        <v>0.1531245488985</v>
      </c>
      <c r="AW184" s="14">
        <v>0.16793169030503</v>
      </c>
      <c r="AX184" s="14"/>
      <c r="AY184" s="14">
        <v>0.118274655753937</v>
      </c>
      <c r="AZ184" s="14">
        <v>0</v>
      </c>
      <c r="BA184" s="14">
        <v>0</v>
      </c>
      <c r="BB184" s="14">
        <v>0</v>
      </c>
      <c r="BC184" s="14">
        <v>0</v>
      </c>
      <c r="BD184" s="14">
        <v>0</v>
      </c>
      <c r="BE184" s="14">
        <v>0</v>
      </c>
      <c r="BF184" s="14">
        <v>0</v>
      </c>
      <c r="BG184" s="14">
        <v>0</v>
      </c>
      <c r="BH184" s="14">
        <v>0</v>
      </c>
      <c r="BI184" s="14">
        <v>0</v>
      </c>
      <c r="BJ184" s="14">
        <v>0</v>
      </c>
      <c r="BK184" s="14">
        <v>0</v>
      </c>
      <c r="BL184" s="14">
        <v>0</v>
      </c>
      <c r="BM184" s="14">
        <v>0</v>
      </c>
      <c r="BN184" s="14">
        <v>0</v>
      </c>
      <c r="BO184" s="14"/>
      <c r="BP184" s="14">
        <v>0.108662766288075</v>
      </c>
      <c r="BQ184" s="14">
        <v>0.17131073083239201</v>
      </c>
      <c r="BR184" s="14">
        <v>0.12569589681016</v>
      </c>
      <c r="BS184" s="14">
        <v>0.16142393098834101</v>
      </c>
      <c r="BT184" s="14">
        <v>8.1258157106668602E-2</v>
      </c>
      <c r="BU184" s="14"/>
      <c r="BV184" s="14">
        <v>0.131795078198335</v>
      </c>
      <c r="BW184" s="14">
        <v>0.15464850224534801</v>
      </c>
      <c r="BX184" s="14">
        <v>0.13125171389962301</v>
      </c>
      <c r="BY184" s="14">
        <v>0.10517454652034</v>
      </c>
      <c r="BZ184" s="14">
        <v>3.7400866716153398E-2</v>
      </c>
      <c r="CA184" s="14"/>
      <c r="CB184" s="14">
        <v>0.19566359006898201</v>
      </c>
      <c r="CC184" s="14">
        <v>0.12673626404850499</v>
      </c>
      <c r="CD184" s="14">
        <v>0.118614785311798</v>
      </c>
      <c r="CE184" s="14">
        <v>0.104018711050353</v>
      </c>
      <c r="CF184" s="14">
        <v>0.123514338439769</v>
      </c>
      <c r="CG184" s="14"/>
      <c r="CH184" s="14">
        <v>0.14496348508826001</v>
      </c>
      <c r="CI184" s="14">
        <v>0.12641011248876199</v>
      </c>
      <c r="CJ184" s="14"/>
      <c r="CK184" s="14">
        <v>0.157951322696014</v>
      </c>
      <c r="CL184" s="14">
        <v>0.123857327059006</v>
      </c>
      <c r="CM184" s="14"/>
      <c r="CN184" s="14">
        <v>0.16188666617053199</v>
      </c>
      <c r="CO184" s="14">
        <v>0.121373041104837</v>
      </c>
      <c r="CP184" s="14"/>
      <c r="CQ184" s="14">
        <v>0.11594058639867399</v>
      </c>
      <c r="CR184" s="14">
        <v>0.167164630053487</v>
      </c>
      <c r="CS184" s="14">
        <v>0.120679111712776</v>
      </c>
    </row>
    <row r="185" spans="2:97" x14ac:dyDescent="0.35">
      <c r="B185" t="s">
        <v>164</v>
      </c>
      <c r="C185" s="14">
        <v>0.237273265566007</v>
      </c>
      <c r="D185" s="14">
        <v>0.226360926757704</v>
      </c>
      <c r="E185" s="14">
        <v>0.24883884529429501</v>
      </c>
      <c r="F185" s="14"/>
      <c r="G185" s="14">
        <v>0.28016874113912499</v>
      </c>
      <c r="H185" s="14">
        <v>0.245803633035758</v>
      </c>
      <c r="I185" s="14">
        <v>0.27742515370287701</v>
      </c>
      <c r="J185" s="14">
        <v>0.27887993942573902</v>
      </c>
      <c r="K185" s="14">
        <v>0.20361536175512801</v>
      </c>
      <c r="L185" s="14">
        <v>0.158096926751365</v>
      </c>
      <c r="M185" s="14"/>
      <c r="N185" s="14">
        <v>0.21679428894466299</v>
      </c>
      <c r="O185" s="14">
        <v>0.25257194269830802</v>
      </c>
      <c r="P185" s="14">
        <v>0.25430947287579397</v>
      </c>
      <c r="Q185" s="14">
        <v>0.22502803243866601</v>
      </c>
      <c r="R185" s="14"/>
      <c r="S185" s="14">
        <v>0.26789916589769702</v>
      </c>
      <c r="T185" s="14">
        <v>0.245847890475835</v>
      </c>
      <c r="U185" s="14">
        <v>0.20506428365710999</v>
      </c>
      <c r="V185" s="14">
        <v>0.26655041688028402</v>
      </c>
      <c r="W185" s="14">
        <v>0.27367340353259201</v>
      </c>
      <c r="X185" s="14">
        <v>0.21824694536014999</v>
      </c>
      <c r="Y185" s="14">
        <v>0.19189995388081901</v>
      </c>
      <c r="Z185" s="14">
        <v>0.21330566431678899</v>
      </c>
      <c r="AA185" s="14">
        <v>0.24383455695067</v>
      </c>
      <c r="AB185" s="14">
        <v>0.20630071392001001</v>
      </c>
      <c r="AC185" s="14">
        <v>0.25179472145821102</v>
      </c>
      <c r="AD185" s="14">
        <v>0.22475250846620601</v>
      </c>
      <c r="AE185" s="14"/>
      <c r="AF185" s="14">
        <v>0.20636414760440899</v>
      </c>
      <c r="AG185" s="14">
        <v>0.24035471914622</v>
      </c>
      <c r="AH185" s="14">
        <v>0.20554813883060899</v>
      </c>
      <c r="AI185" s="14">
        <v>0.24944907105543401</v>
      </c>
      <c r="AJ185" s="14">
        <v>0.27145807337591998</v>
      </c>
      <c r="AK185" s="14"/>
      <c r="AL185" s="14">
        <v>0.22156039225251101</v>
      </c>
      <c r="AM185" s="14">
        <v>0.243937615431018</v>
      </c>
      <c r="AN185" s="14">
        <v>0.22642478868302399</v>
      </c>
      <c r="AO185" s="14">
        <v>0.25371312680132901</v>
      </c>
      <c r="AP185" s="14">
        <v>0.249521294380043</v>
      </c>
      <c r="AQ185" s="14">
        <v>0.21792480212169299</v>
      </c>
      <c r="AR185" s="14"/>
      <c r="AS185" s="14">
        <v>0.21311834854502201</v>
      </c>
      <c r="AT185" s="14">
        <v>0.24388454809555801</v>
      </c>
      <c r="AU185" s="14">
        <v>0.25576928045561598</v>
      </c>
      <c r="AV185" s="14">
        <v>0.23232441791922401</v>
      </c>
      <c r="AW185" s="14">
        <v>0.15064437889836399</v>
      </c>
      <c r="AX185" s="14"/>
      <c r="AY185" s="14">
        <v>0.114757172835991</v>
      </c>
      <c r="AZ185" s="14">
        <v>0</v>
      </c>
      <c r="BA185" s="14">
        <v>0</v>
      </c>
      <c r="BB185" s="14">
        <v>0</v>
      </c>
      <c r="BC185" s="14">
        <v>0</v>
      </c>
      <c r="BD185" s="14">
        <v>0</v>
      </c>
      <c r="BE185" s="14">
        <v>0</v>
      </c>
      <c r="BF185" s="14">
        <v>0</v>
      </c>
      <c r="BG185" s="14">
        <v>0</v>
      </c>
      <c r="BH185" s="14">
        <v>0</v>
      </c>
      <c r="BI185" s="14">
        <v>0</v>
      </c>
      <c r="BJ185" s="14">
        <v>0</v>
      </c>
      <c r="BK185" s="14">
        <v>0</v>
      </c>
      <c r="BL185" s="14">
        <v>0</v>
      </c>
      <c r="BM185" s="14">
        <v>0</v>
      </c>
      <c r="BN185" s="14">
        <v>0</v>
      </c>
      <c r="BO185" s="14"/>
      <c r="BP185" s="14">
        <v>0.13000799528871099</v>
      </c>
      <c r="BQ185" s="14">
        <v>0.236973826627874</v>
      </c>
      <c r="BR185" s="14">
        <v>0.252568330393796</v>
      </c>
      <c r="BS185" s="14">
        <v>0.354784719910892</v>
      </c>
      <c r="BT185" s="14">
        <v>0.26705745392146801</v>
      </c>
      <c r="BU185" s="14"/>
      <c r="BV185" s="14">
        <v>9.3788153366582805E-2</v>
      </c>
      <c r="BW185" s="14">
        <v>0.17026508706239499</v>
      </c>
      <c r="BX185" s="14">
        <v>0.28365575925013398</v>
      </c>
      <c r="BY185" s="14">
        <v>0.34682005611510702</v>
      </c>
      <c r="BZ185" s="14">
        <v>0.250327175394987</v>
      </c>
      <c r="CA185" s="14"/>
      <c r="CB185" s="14">
        <v>0.20185502340097</v>
      </c>
      <c r="CC185" s="14">
        <v>0.229595346057345</v>
      </c>
      <c r="CD185" s="14">
        <v>0.22686790593651299</v>
      </c>
      <c r="CE185" s="14">
        <v>0.25358782784870598</v>
      </c>
      <c r="CF185" s="14">
        <v>0.26393018042400601</v>
      </c>
      <c r="CG185" s="14"/>
      <c r="CH185" s="14">
        <v>0.24380802863015499</v>
      </c>
      <c r="CI185" s="14">
        <v>0.23454781063844199</v>
      </c>
      <c r="CJ185" s="14"/>
      <c r="CK185" s="14">
        <v>0.24604788435800201</v>
      </c>
      <c r="CL185" s="14">
        <v>0.23457722262671801</v>
      </c>
      <c r="CM185" s="14"/>
      <c r="CN185" s="14">
        <v>0.23490252550225801</v>
      </c>
      <c r="CO185" s="14">
        <v>0.23810240004161801</v>
      </c>
      <c r="CP185" s="14"/>
      <c r="CQ185" s="14">
        <v>0.24911340544858401</v>
      </c>
      <c r="CR185" s="14">
        <v>0.20603340290706099</v>
      </c>
      <c r="CS185" s="14">
        <v>0.27532065516256599</v>
      </c>
    </row>
    <row r="186" spans="2:97" x14ac:dyDescent="0.35">
      <c r="B186" t="s">
        <v>165</v>
      </c>
      <c r="C186" s="14">
        <v>0.119404226813853</v>
      </c>
      <c r="D186" s="14">
        <v>9.5758850056699998E-2</v>
      </c>
      <c r="E186" s="14">
        <v>0.142916095980302</v>
      </c>
      <c r="F186" s="14"/>
      <c r="G186" s="14">
        <v>0.120954349293627</v>
      </c>
      <c r="H186" s="14">
        <v>9.7565140750846296E-2</v>
      </c>
      <c r="I186" s="14">
        <v>0.15077825818203</v>
      </c>
      <c r="J186" s="14">
        <v>0.15243590130901299</v>
      </c>
      <c r="K186" s="14">
        <v>0.11707548045621401</v>
      </c>
      <c r="L186" s="14">
        <v>8.5477895529374501E-2</v>
      </c>
      <c r="M186" s="14"/>
      <c r="N186" s="14">
        <v>6.8582279040791103E-2</v>
      </c>
      <c r="O186" s="14">
        <v>0.119227346208943</v>
      </c>
      <c r="P186" s="14">
        <v>0.14225920209894</v>
      </c>
      <c r="Q186" s="14">
        <v>0.15431317306019299</v>
      </c>
      <c r="R186" s="14"/>
      <c r="S186" s="14">
        <v>8.9628337011172496E-2</v>
      </c>
      <c r="T186" s="14">
        <v>0.112098707664317</v>
      </c>
      <c r="U186" s="14">
        <v>0.136441280533072</v>
      </c>
      <c r="V186" s="14">
        <v>0.13533839622160801</v>
      </c>
      <c r="W186" s="14">
        <v>0.116073630971054</v>
      </c>
      <c r="X186" s="14">
        <v>0.125387420673922</v>
      </c>
      <c r="Y186" s="14">
        <v>0.13674631866051201</v>
      </c>
      <c r="Z186" s="14">
        <v>0.105695994106517</v>
      </c>
      <c r="AA186" s="14">
        <v>9.8259941810590307E-2</v>
      </c>
      <c r="AB186" s="14">
        <v>0.138137673495007</v>
      </c>
      <c r="AC186" s="14">
        <v>0.10843524424817499</v>
      </c>
      <c r="AD186" s="14">
        <v>0.19832482249633401</v>
      </c>
      <c r="AE186" s="14"/>
      <c r="AF186" s="14">
        <v>9.1482112273099797E-2</v>
      </c>
      <c r="AG186" s="14">
        <v>0.10401884748818201</v>
      </c>
      <c r="AH186" s="14">
        <v>8.9330611460187906E-2</v>
      </c>
      <c r="AI186" s="14">
        <v>0.127556556773746</v>
      </c>
      <c r="AJ186" s="14">
        <v>0.12620067561324799</v>
      </c>
      <c r="AK186" s="14"/>
      <c r="AL186" s="14">
        <v>8.2227893188597106E-2</v>
      </c>
      <c r="AM186" s="14">
        <v>8.5518509285515104E-2</v>
      </c>
      <c r="AN186" s="14">
        <v>8.6456155786873295E-2</v>
      </c>
      <c r="AO186" s="14">
        <v>0.13592502388554401</v>
      </c>
      <c r="AP186" s="14">
        <v>0.14319377726268601</v>
      </c>
      <c r="AQ186" s="14">
        <v>0.12731620376159999</v>
      </c>
      <c r="AR186" s="14"/>
      <c r="AS186" s="14">
        <v>0.141358080181713</v>
      </c>
      <c r="AT186" s="14">
        <v>0.13695057146556699</v>
      </c>
      <c r="AU186" s="14">
        <v>8.4124479047318207E-2</v>
      </c>
      <c r="AV186" s="14">
        <v>0.11887016492115</v>
      </c>
      <c r="AW186" s="14">
        <v>6.8102820790552104E-2</v>
      </c>
      <c r="AX186" s="14"/>
      <c r="AY186" s="14">
        <v>0.24895842049584699</v>
      </c>
      <c r="AZ186" s="14">
        <v>0</v>
      </c>
      <c r="BA186" s="14">
        <v>0</v>
      </c>
      <c r="BB186" s="14">
        <v>0</v>
      </c>
      <c r="BC186" s="14">
        <v>0</v>
      </c>
      <c r="BD186" s="14">
        <v>0</v>
      </c>
      <c r="BE186" s="14">
        <v>0</v>
      </c>
      <c r="BF186" s="14">
        <v>0</v>
      </c>
      <c r="BG186" s="14">
        <v>0</v>
      </c>
      <c r="BH186" s="14">
        <v>0</v>
      </c>
      <c r="BI186" s="14">
        <v>0</v>
      </c>
      <c r="BJ186" s="14">
        <v>0</v>
      </c>
      <c r="BK186" s="14">
        <v>0</v>
      </c>
      <c r="BL186" s="14">
        <v>0</v>
      </c>
      <c r="BM186" s="14">
        <v>0</v>
      </c>
      <c r="BN186" s="14">
        <v>0</v>
      </c>
      <c r="BO186" s="14"/>
      <c r="BP186" s="14">
        <v>3.8779630031005902E-2</v>
      </c>
      <c r="BQ186" s="14">
        <v>7.2402428584097706E-2</v>
      </c>
      <c r="BR186" s="14">
        <v>0.12809255662167501</v>
      </c>
      <c r="BS186" s="14">
        <v>0.132977242264252</v>
      </c>
      <c r="BT186" s="14">
        <v>0.28705380751137599</v>
      </c>
      <c r="BU186" s="14"/>
      <c r="BV186" s="14">
        <v>3.8660425616173999E-2</v>
      </c>
      <c r="BW186" s="14">
        <v>4.6694994463446902E-2</v>
      </c>
      <c r="BX186" s="14">
        <v>0.130208350411913</v>
      </c>
      <c r="BY186" s="14">
        <v>0.23469489482285499</v>
      </c>
      <c r="BZ186" s="14">
        <v>0.358931053965445</v>
      </c>
      <c r="CA186" s="14"/>
      <c r="CB186" s="14">
        <v>7.5657664961041704E-2</v>
      </c>
      <c r="CC186" s="14">
        <v>9.0482328936831405E-2</v>
      </c>
      <c r="CD186" s="14">
        <v>0.10131299718265099</v>
      </c>
      <c r="CE186" s="14">
        <v>0.119426806445423</v>
      </c>
      <c r="CF186" s="14">
        <v>0.19340326680307901</v>
      </c>
      <c r="CG186" s="14"/>
      <c r="CH186" s="14">
        <v>0.11988991534693599</v>
      </c>
      <c r="CI186" s="14">
        <v>0.119201660601006</v>
      </c>
      <c r="CJ186" s="14"/>
      <c r="CK186" s="14">
        <v>0.12227721308768801</v>
      </c>
      <c r="CL186" s="14">
        <v>0.11852148825371001</v>
      </c>
      <c r="CM186" s="14"/>
      <c r="CN186" s="14">
        <v>7.2957530430001902E-2</v>
      </c>
      <c r="CO186" s="14">
        <v>0.135648334651294</v>
      </c>
      <c r="CP186" s="14"/>
      <c r="CQ186" s="14">
        <v>0.13955919052532501</v>
      </c>
      <c r="CR186" s="14">
        <v>8.1253160500191296E-2</v>
      </c>
      <c r="CS186" s="14">
        <v>9.4955207578084094E-2</v>
      </c>
    </row>
    <row r="187" spans="2:97" x14ac:dyDescent="0.35">
      <c r="B187" t="s">
        <v>166</v>
      </c>
      <c r="C187" s="14">
        <v>0.19320698231062</v>
      </c>
      <c r="D187" s="14">
        <v>0.17231800488551099</v>
      </c>
      <c r="E187" s="14">
        <v>0.21180309231153799</v>
      </c>
      <c r="F187" s="14"/>
      <c r="G187" s="14">
        <v>0.188941008045269</v>
      </c>
      <c r="H187" s="14">
        <v>0.15306048223263399</v>
      </c>
      <c r="I187" s="14">
        <v>0.16411350110307099</v>
      </c>
      <c r="J187" s="14">
        <v>0.16601118730176101</v>
      </c>
      <c r="K187" s="14">
        <v>0.22669896809118101</v>
      </c>
      <c r="L187" s="14">
        <v>0.25202068132661698</v>
      </c>
      <c r="M187" s="14"/>
      <c r="N187" s="14">
        <v>0.145179588289717</v>
      </c>
      <c r="O187" s="14">
        <v>0.19411548897106701</v>
      </c>
      <c r="P187" s="14">
        <v>0.16245607829009201</v>
      </c>
      <c r="Q187" s="14">
        <v>0.27352099970007798</v>
      </c>
      <c r="R187" s="14"/>
      <c r="S187" s="14">
        <v>0.16548407334007201</v>
      </c>
      <c r="T187" s="14">
        <v>0.18711675826996399</v>
      </c>
      <c r="U187" s="14">
        <v>0.19673121257260401</v>
      </c>
      <c r="V187" s="14">
        <v>0.20955300662726301</v>
      </c>
      <c r="W187" s="14">
        <v>0.18524050712559401</v>
      </c>
      <c r="X187" s="14">
        <v>0.20236386712243001</v>
      </c>
      <c r="Y187" s="14">
        <v>0.159134252826031</v>
      </c>
      <c r="Z187" s="14">
        <v>0.19993376926867801</v>
      </c>
      <c r="AA187" s="14">
        <v>0.17114404585690701</v>
      </c>
      <c r="AB187" s="14">
        <v>0.25061007461902002</v>
      </c>
      <c r="AC187" s="14">
        <v>0.235536620271318</v>
      </c>
      <c r="AD187" s="14">
        <v>0.20223211518384401</v>
      </c>
      <c r="AE187" s="14"/>
      <c r="AF187" s="14">
        <v>0.16398826147175</v>
      </c>
      <c r="AG187" s="14">
        <v>0.17019016097478501</v>
      </c>
      <c r="AH187" s="14">
        <v>0.15725583512587499</v>
      </c>
      <c r="AI187" s="14">
        <v>0.173280443904062</v>
      </c>
      <c r="AJ187" s="14">
        <v>0.22156529470373701</v>
      </c>
      <c r="AK187" s="14"/>
      <c r="AL187" s="14">
        <v>0.16879651278593999</v>
      </c>
      <c r="AM187" s="14">
        <v>0.18357296694318401</v>
      </c>
      <c r="AN187" s="14">
        <v>0.187341081119415</v>
      </c>
      <c r="AO187" s="14">
        <v>0.150338813842712</v>
      </c>
      <c r="AP187" s="14">
        <v>0.203011793035906</v>
      </c>
      <c r="AQ187" s="14">
        <v>0.26163237007679402</v>
      </c>
      <c r="AR187" s="14"/>
      <c r="AS187" s="14">
        <v>0.23143228194607199</v>
      </c>
      <c r="AT187" s="14">
        <v>0.182975320304128</v>
      </c>
      <c r="AU187" s="14">
        <v>0.17880348008661001</v>
      </c>
      <c r="AV187" s="14">
        <v>0.15817469683833299</v>
      </c>
      <c r="AW187" s="14">
        <v>7.13586466216867E-2</v>
      </c>
      <c r="AX187" s="14"/>
      <c r="AY187" s="14">
        <v>0.27505538002257501</v>
      </c>
      <c r="AZ187" s="14">
        <v>0</v>
      </c>
      <c r="BA187" s="14">
        <v>0</v>
      </c>
      <c r="BB187" s="14">
        <v>0</v>
      </c>
      <c r="BC187" s="14">
        <v>0</v>
      </c>
      <c r="BD187" s="14">
        <v>0</v>
      </c>
      <c r="BE187" s="14">
        <v>0</v>
      </c>
      <c r="BF187" s="14">
        <v>0</v>
      </c>
      <c r="BG187" s="14">
        <v>0</v>
      </c>
      <c r="BH187" s="14">
        <v>0</v>
      </c>
      <c r="BI187" s="14">
        <v>0</v>
      </c>
      <c r="BJ187" s="14">
        <v>0</v>
      </c>
      <c r="BK187" s="14">
        <v>0</v>
      </c>
      <c r="BL187" s="14">
        <v>0</v>
      </c>
      <c r="BM187" s="14">
        <v>0</v>
      </c>
      <c r="BN187" s="14">
        <v>0</v>
      </c>
      <c r="BO187" s="14"/>
      <c r="BP187" s="14">
        <v>0.16583106365205799</v>
      </c>
      <c r="BQ187" s="14">
        <v>0.178299334946775</v>
      </c>
      <c r="BR187" s="14">
        <v>0.237676186238268</v>
      </c>
      <c r="BS187" s="14">
        <v>0.18443725590820101</v>
      </c>
      <c r="BT187" s="14">
        <v>0.22467099578361399</v>
      </c>
      <c r="BU187" s="14"/>
      <c r="BV187" s="14">
        <v>0.11696990388163001</v>
      </c>
      <c r="BW187" s="14">
        <v>0.15907686620709299</v>
      </c>
      <c r="BX187" s="14">
        <v>0.23683948920003201</v>
      </c>
      <c r="BY187" s="14">
        <v>0.193115132757712</v>
      </c>
      <c r="BZ187" s="14">
        <v>0.239558154291479</v>
      </c>
      <c r="CA187" s="14"/>
      <c r="CB187" s="14">
        <v>0.1337463384932</v>
      </c>
      <c r="CC187" s="14">
        <v>0.19019464226820301</v>
      </c>
      <c r="CD187" s="14">
        <v>0.21204067573358201</v>
      </c>
      <c r="CE187" s="14">
        <v>0.23625632782086201</v>
      </c>
      <c r="CF187" s="14">
        <v>0.185172397605189</v>
      </c>
      <c r="CG187" s="14"/>
      <c r="CH187" s="14">
        <v>0.149290848756294</v>
      </c>
      <c r="CI187" s="14">
        <v>0.21152309284443899</v>
      </c>
      <c r="CJ187" s="14"/>
      <c r="CK187" s="14">
        <v>0.179180460458432</v>
      </c>
      <c r="CL187" s="14">
        <v>0.197516697193832</v>
      </c>
      <c r="CM187" s="14"/>
      <c r="CN187" s="14">
        <v>0.15454342863338999</v>
      </c>
      <c r="CO187" s="14">
        <v>0.20672904058837499</v>
      </c>
      <c r="CP187" s="14"/>
      <c r="CQ187" s="14">
        <v>0.210274018410399</v>
      </c>
      <c r="CR187" s="14">
        <v>0.163182463481194</v>
      </c>
      <c r="CS187" s="14">
        <v>0.15895898174842801</v>
      </c>
    </row>
    <row r="188" spans="2:97" x14ac:dyDescent="0.35">
      <c r="B188" t="s">
        <v>167</v>
      </c>
      <c r="C188" s="14">
        <v>1.2521809463723299E-2</v>
      </c>
      <c r="D188" s="14">
        <v>1.09436085074761E-2</v>
      </c>
      <c r="E188" s="14">
        <v>1.4108963098354001E-2</v>
      </c>
      <c r="F188" s="14"/>
      <c r="G188" s="14">
        <v>9.94201805402729E-3</v>
      </c>
      <c r="H188" s="14">
        <v>1.50724456639826E-2</v>
      </c>
      <c r="I188" s="14">
        <v>1.38629689349146E-2</v>
      </c>
      <c r="J188" s="14">
        <v>9.9827089655679206E-3</v>
      </c>
      <c r="K188" s="14">
        <v>1.06729540193736E-2</v>
      </c>
      <c r="L188" s="14">
        <v>1.4359157686541999E-2</v>
      </c>
      <c r="M188" s="14"/>
      <c r="N188" s="14">
        <v>5.9021000838448603E-3</v>
      </c>
      <c r="O188" s="14">
        <v>1.1790853971535601E-2</v>
      </c>
      <c r="P188" s="14">
        <v>1.2441053743083699E-2</v>
      </c>
      <c r="Q188" s="14">
        <v>1.9145230493115901E-2</v>
      </c>
      <c r="R188" s="14"/>
      <c r="S188" s="14">
        <v>1.30401951937961E-2</v>
      </c>
      <c r="T188" s="14">
        <v>1.2771241531123899E-2</v>
      </c>
      <c r="U188" s="14">
        <v>2.5850354932158499E-2</v>
      </c>
      <c r="V188" s="14">
        <v>4.19225497615313E-3</v>
      </c>
      <c r="W188" s="14">
        <v>9.6900473029054995E-3</v>
      </c>
      <c r="X188" s="14">
        <v>1.71783679606935E-2</v>
      </c>
      <c r="Y188" s="14">
        <v>1.9036157018933401E-2</v>
      </c>
      <c r="Z188" s="14">
        <v>8.6639799565138599E-3</v>
      </c>
      <c r="AA188" s="14">
        <v>1.25069195526513E-2</v>
      </c>
      <c r="AB188" s="14">
        <v>0</v>
      </c>
      <c r="AC188" s="14">
        <v>7.7263147728942796E-3</v>
      </c>
      <c r="AD188" s="14">
        <v>2.4404009923837799E-2</v>
      </c>
      <c r="AE188" s="14"/>
      <c r="AF188" s="14">
        <v>3.77092327003597E-3</v>
      </c>
      <c r="AG188" s="14">
        <v>9.8168575970905697E-3</v>
      </c>
      <c r="AH188" s="14">
        <v>1.02386353991409E-2</v>
      </c>
      <c r="AI188" s="14">
        <v>1.8178887600033201E-2</v>
      </c>
      <c r="AJ188" s="14">
        <v>3.74146209867109E-3</v>
      </c>
      <c r="AK188" s="14"/>
      <c r="AL188" s="14">
        <v>7.9712761041816904E-3</v>
      </c>
      <c r="AM188" s="14">
        <v>9.03453297203341E-3</v>
      </c>
      <c r="AN188" s="14">
        <v>0</v>
      </c>
      <c r="AO188" s="14">
        <v>1.0294337767189601E-2</v>
      </c>
      <c r="AP188" s="14">
        <v>7.1508634347330702E-3</v>
      </c>
      <c r="AQ188" s="14">
        <v>4.7717291962495703E-2</v>
      </c>
      <c r="AR188" s="14"/>
      <c r="AS188" s="14">
        <v>1.9141698624628101E-2</v>
      </c>
      <c r="AT188" s="14">
        <v>7.2662593037790798E-3</v>
      </c>
      <c r="AU188" s="14">
        <v>8.6448326588395297E-3</v>
      </c>
      <c r="AV188" s="14">
        <v>2.16734532848229E-2</v>
      </c>
      <c r="AW188" s="14">
        <v>0</v>
      </c>
      <c r="AX188" s="14"/>
      <c r="AY188" s="14">
        <v>5.9257613731107203E-2</v>
      </c>
      <c r="AZ188" s="14">
        <v>0</v>
      </c>
      <c r="BA188" s="14">
        <v>0</v>
      </c>
      <c r="BB188" s="14">
        <v>0</v>
      </c>
      <c r="BC188" s="14">
        <v>0</v>
      </c>
      <c r="BD188" s="14">
        <v>0</v>
      </c>
      <c r="BE188" s="14">
        <v>0</v>
      </c>
      <c r="BF188" s="14">
        <v>0</v>
      </c>
      <c r="BG188" s="14">
        <v>0</v>
      </c>
      <c r="BH188" s="14">
        <v>0</v>
      </c>
      <c r="BI188" s="14">
        <v>0</v>
      </c>
      <c r="BJ188" s="14">
        <v>0</v>
      </c>
      <c r="BK188" s="14">
        <v>0</v>
      </c>
      <c r="BL188" s="14">
        <v>0</v>
      </c>
      <c r="BM188" s="14">
        <v>0</v>
      </c>
      <c r="BN188" s="14">
        <v>0</v>
      </c>
      <c r="BO188" s="14"/>
      <c r="BP188" s="14">
        <v>5.74293822563099E-3</v>
      </c>
      <c r="BQ188" s="14">
        <v>3.7975786954623199E-3</v>
      </c>
      <c r="BR188" s="14">
        <v>1.3889696459533101E-2</v>
      </c>
      <c r="BS188" s="14">
        <v>1.8050717933756101E-2</v>
      </c>
      <c r="BT188" s="14">
        <v>1.9076206833638299E-2</v>
      </c>
      <c r="BU188" s="14"/>
      <c r="BV188" s="14">
        <v>1.5927197524759001E-2</v>
      </c>
      <c r="BW188" s="14">
        <v>2.7323145806504201E-3</v>
      </c>
      <c r="BX188" s="14">
        <v>1.3159468901065299E-2</v>
      </c>
      <c r="BY188" s="14">
        <v>2.79748332305477E-2</v>
      </c>
      <c r="BZ188" s="14">
        <v>3.1296463392500702E-2</v>
      </c>
      <c r="CA188" s="14"/>
      <c r="CB188" s="14">
        <v>9.5873604721199903E-3</v>
      </c>
      <c r="CC188" s="14">
        <v>2.18247310041608E-2</v>
      </c>
      <c r="CD188" s="14">
        <v>1.83862417053656E-2</v>
      </c>
      <c r="CE188" s="14">
        <v>4.5793497200633604E-3</v>
      </c>
      <c r="CF188" s="14">
        <v>9.1378870639428796E-3</v>
      </c>
      <c r="CG188" s="14"/>
      <c r="CH188" s="14">
        <v>9.0394797602863994E-3</v>
      </c>
      <c r="CI188" s="14">
        <v>1.39741854039788E-2</v>
      </c>
      <c r="CJ188" s="14"/>
      <c r="CK188" s="14">
        <v>1.02230016163961E-2</v>
      </c>
      <c r="CL188" s="14">
        <v>1.32281289987921E-2</v>
      </c>
      <c r="CM188" s="14"/>
      <c r="CN188" s="14">
        <v>7.8797411018844601E-3</v>
      </c>
      <c r="CO188" s="14">
        <v>1.41453104859554E-2</v>
      </c>
      <c r="CP188" s="14"/>
      <c r="CQ188" s="14">
        <v>1.06749002750346E-2</v>
      </c>
      <c r="CR188" s="14">
        <v>1.3041617315373901E-2</v>
      </c>
      <c r="CS188" s="14">
        <v>3.2431579617741298E-2</v>
      </c>
    </row>
    <row r="189" spans="2:97" x14ac:dyDescent="0.35">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row>
    <row r="190" spans="2:97" x14ac:dyDescent="0.35">
      <c r="B190" s="6" t="s">
        <v>173</v>
      </c>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row>
    <row r="191" spans="2:97" x14ac:dyDescent="0.35">
      <c r="B191" s="21" t="s">
        <v>122</v>
      </c>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row>
    <row r="192" spans="2:97" x14ac:dyDescent="0.35">
      <c r="B192" t="s">
        <v>162</v>
      </c>
      <c r="C192" s="14">
        <v>0.43294274700281299</v>
      </c>
      <c r="D192" s="14">
        <v>0.45368944835643898</v>
      </c>
      <c r="E192" s="14">
        <v>0.41235176870385698</v>
      </c>
      <c r="F192" s="14"/>
      <c r="G192" s="14">
        <v>0.40282306773420101</v>
      </c>
      <c r="H192" s="14">
        <v>0.41054084568288302</v>
      </c>
      <c r="I192" s="14">
        <v>0.36333643543150801</v>
      </c>
      <c r="J192" s="14">
        <v>0.366409831639189</v>
      </c>
      <c r="K192" s="14">
        <v>0.43721272559546898</v>
      </c>
      <c r="L192" s="14">
        <v>0.57881783224249095</v>
      </c>
      <c r="M192" s="14"/>
      <c r="N192" s="14">
        <v>0.46935874571879199</v>
      </c>
      <c r="O192" s="14">
        <v>0.42702644469566597</v>
      </c>
      <c r="P192" s="14">
        <v>0.444192392486979</v>
      </c>
      <c r="Q192" s="14">
        <v>0.38953910106091999</v>
      </c>
      <c r="R192" s="14"/>
      <c r="S192" s="14">
        <v>0.34712990516019598</v>
      </c>
      <c r="T192" s="14">
        <v>0.41270511014430999</v>
      </c>
      <c r="U192" s="14">
        <v>0.49503503373227498</v>
      </c>
      <c r="V192" s="14">
        <v>0.40419107987891301</v>
      </c>
      <c r="W192" s="14">
        <v>0.454137533100681</v>
      </c>
      <c r="X192" s="14">
        <v>0.41253375764635303</v>
      </c>
      <c r="Y192" s="14">
        <v>0.48018755364634202</v>
      </c>
      <c r="Z192" s="14">
        <v>0.47575851293379801</v>
      </c>
      <c r="AA192" s="14">
        <v>0.46792986091142103</v>
      </c>
      <c r="AB192" s="14">
        <v>0.45439306828681297</v>
      </c>
      <c r="AC192" s="14">
        <v>0.42688924452138799</v>
      </c>
      <c r="AD192" s="14">
        <v>0.48798028072323202</v>
      </c>
      <c r="AE192" s="14"/>
      <c r="AF192" s="14">
        <v>0.51760732433689804</v>
      </c>
      <c r="AG192" s="14">
        <v>0.45077309044457098</v>
      </c>
      <c r="AH192" s="14">
        <v>0.41667207097933301</v>
      </c>
      <c r="AI192" s="14">
        <v>0.465588730257743</v>
      </c>
      <c r="AJ192" s="14">
        <v>0.31788721268238201</v>
      </c>
      <c r="AK192" s="14"/>
      <c r="AL192" s="14">
        <v>0.45239018167325801</v>
      </c>
      <c r="AM192" s="14">
        <v>0.49159736853264702</v>
      </c>
      <c r="AN192" s="14">
        <v>0.41343750673051</v>
      </c>
      <c r="AO192" s="14">
        <v>0.47321234558192099</v>
      </c>
      <c r="AP192" s="14">
        <v>0.33131334184278299</v>
      </c>
      <c r="AQ192" s="14">
        <v>0.42688092452754101</v>
      </c>
      <c r="AR192" s="14"/>
      <c r="AS192" s="14">
        <v>0.45784170694612097</v>
      </c>
      <c r="AT192" s="14">
        <v>0.42002677783105902</v>
      </c>
      <c r="AU192" s="14">
        <v>0.44132640685652003</v>
      </c>
      <c r="AV192" s="14">
        <v>0.391645020606605</v>
      </c>
      <c r="AW192" s="14">
        <v>0.44827074770903103</v>
      </c>
      <c r="AX192" s="14"/>
      <c r="AY192" s="14">
        <v>0.21153585365855301</v>
      </c>
      <c r="AZ192" s="14">
        <v>0</v>
      </c>
      <c r="BA192" s="14">
        <v>0</v>
      </c>
      <c r="BB192" s="14">
        <v>0</v>
      </c>
      <c r="BC192" s="14">
        <v>0</v>
      </c>
      <c r="BD192" s="14">
        <v>0</v>
      </c>
      <c r="BE192" s="14">
        <v>0</v>
      </c>
      <c r="BF192" s="14">
        <v>0</v>
      </c>
      <c r="BG192" s="14">
        <v>0</v>
      </c>
      <c r="BH192" s="14">
        <v>0</v>
      </c>
      <c r="BI192" s="14">
        <v>0</v>
      </c>
      <c r="BJ192" s="14">
        <v>0</v>
      </c>
      <c r="BK192" s="14">
        <v>0</v>
      </c>
      <c r="BL192" s="14">
        <v>0</v>
      </c>
      <c r="BM192" s="14">
        <v>0</v>
      </c>
      <c r="BN192" s="14">
        <v>0</v>
      </c>
      <c r="BO192" s="14"/>
      <c r="BP192" s="14">
        <v>0.61431076683324404</v>
      </c>
      <c r="BQ192" s="14">
        <v>0.45965967376155598</v>
      </c>
      <c r="BR192" s="14">
        <v>0.36631263621285198</v>
      </c>
      <c r="BS192" s="14">
        <v>0.337308923336749</v>
      </c>
      <c r="BT192" s="14">
        <v>0.28019357996459798</v>
      </c>
      <c r="BU192" s="14"/>
      <c r="BV192" s="14">
        <v>0.681017706066818</v>
      </c>
      <c r="BW192" s="14">
        <v>0.56392514666635996</v>
      </c>
      <c r="BX192" s="14">
        <v>0.37055352003471498</v>
      </c>
      <c r="BY192" s="14">
        <v>0.24158427933920801</v>
      </c>
      <c r="BZ192" s="14">
        <v>0.14476238035427</v>
      </c>
      <c r="CA192" s="14"/>
      <c r="CB192" s="14">
        <v>0.49408368072931302</v>
      </c>
      <c r="CC192" s="14">
        <v>0.47247228155743598</v>
      </c>
      <c r="CD192" s="14">
        <v>0.44726743750530301</v>
      </c>
      <c r="CE192" s="14">
        <v>0.43119065574242699</v>
      </c>
      <c r="CF192" s="14">
        <v>0.34520353883625099</v>
      </c>
      <c r="CG192" s="14"/>
      <c r="CH192" s="14">
        <v>0.46693202355143998</v>
      </c>
      <c r="CI192" s="14">
        <v>0.41876683268970399</v>
      </c>
      <c r="CJ192" s="14"/>
      <c r="CK192" s="14">
        <v>0.37676734101759002</v>
      </c>
      <c r="CL192" s="14">
        <v>0.45020290499466997</v>
      </c>
      <c r="CM192" s="14"/>
      <c r="CN192" s="14">
        <v>0.46529562090681997</v>
      </c>
      <c r="CO192" s="14">
        <v>0.42162776416303199</v>
      </c>
      <c r="CP192" s="14"/>
      <c r="CQ192" s="14">
        <v>0.40502767964948</v>
      </c>
      <c r="CR192" s="14">
        <v>0.49271463969174301</v>
      </c>
      <c r="CS192" s="14">
        <v>0.42565142763320202</v>
      </c>
    </row>
    <row r="193" spans="2:97" x14ac:dyDescent="0.35">
      <c r="B193" t="s">
        <v>163</v>
      </c>
      <c r="C193" s="14">
        <v>0.241930818720104</v>
      </c>
      <c r="D193" s="14">
        <v>0.230020881682405</v>
      </c>
      <c r="E193" s="14">
        <v>0.25448687238642298</v>
      </c>
      <c r="F193" s="14"/>
      <c r="G193" s="14">
        <v>0.264553419392762</v>
      </c>
      <c r="H193" s="14">
        <v>0.250792993235047</v>
      </c>
      <c r="I193" s="14">
        <v>0.26100786094789202</v>
      </c>
      <c r="J193" s="14">
        <v>0.25077664936100902</v>
      </c>
      <c r="K193" s="14">
        <v>0.21802829312098099</v>
      </c>
      <c r="L193" s="14">
        <v>0.21306436082521399</v>
      </c>
      <c r="M193" s="14"/>
      <c r="N193" s="14">
        <v>0.28364169248360499</v>
      </c>
      <c r="O193" s="14">
        <v>0.248149061275037</v>
      </c>
      <c r="P193" s="14">
        <v>0.22638670464118499</v>
      </c>
      <c r="Q193" s="14">
        <v>0.203098805998046</v>
      </c>
      <c r="R193" s="14"/>
      <c r="S193" s="14">
        <v>0.28745681038509102</v>
      </c>
      <c r="T193" s="14">
        <v>0.22482565926596801</v>
      </c>
      <c r="U193" s="14">
        <v>0.227697756509841</v>
      </c>
      <c r="V193" s="14">
        <v>0.26606608645012703</v>
      </c>
      <c r="W193" s="14">
        <v>0.22104319939852801</v>
      </c>
      <c r="X193" s="14">
        <v>0.27361896241564798</v>
      </c>
      <c r="Y193" s="14">
        <v>0.211384393976735</v>
      </c>
      <c r="Z193" s="14">
        <v>0.22842507224835801</v>
      </c>
      <c r="AA193" s="14">
        <v>0.191981235710035</v>
      </c>
      <c r="AB193" s="14">
        <v>0.26150369586331002</v>
      </c>
      <c r="AC193" s="14">
        <v>0.252459216222301</v>
      </c>
      <c r="AD193" s="14">
        <v>0.22931223563436801</v>
      </c>
      <c r="AE193" s="14"/>
      <c r="AF193" s="14">
        <v>0.22657853772518599</v>
      </c>
      <c r="AG193" s="14">
        <v>0.25227165037649701</v>
      </c>
      <c r="AH193" s="14">
        <v>0.286010044855603</v>
      </c>
      <c r="AI193" s="14">
        <v>0.23947311643657801</v>
      </c>
      <c r="AJ193" s="14">
        <v>0.302726372386177</v>
      </c>
      <c r="AK193" s="14"/>
      <c r="AL193" s="14">
        <v>0.26370117243443503</v>
      </c>
      <c r="AM193" s="14">
        <v>0.22629914487566699</v>
      </c>
      <c r="AN193" s="14">
        <v>0.27092803501666002</v>
      </c>
      <c r="AO193" s="14">
        <v>0.22423717307715299</v>
      </c>
      <c r="AP193" s="14">
        <v>0.30188003400461899</v>
      </c>
      <c r="AQ193" s="14">
        <v>0.19850918612209201</v>
      </c>
      <c r="AR193" s="14"/>
      <c r="AS193" s="14">
        <v>0.20342882029408799</v>
      </c>
      <c r="AT193" s="14">
        <v>0.24599487330891801</v>
      </c>
      <c r="AU193" s="14">
        <v>0.26949217812920201</v>
      </c>
      <c r="AV193" s="14">
        <v>0.262477680714918</v>
      </c>
      <c r="AW193" s="14">
        <v>0.29403894651650098</v>
      </c>
      <c r="AX193" s="14"/>
      <c r="AY193" s="14">
        <v>0.219434951063781</v>
      </c>
      <c r="AZ193" s="14">
        <v>0</v>
      </c>
      <c r="BA193" s="14">
        <v>0</v>
      </c>
      <c r="BB193" s="14">
        <v>0</v>
      </c>
      <c r="BC193" s="14">
        <v>0</v>
      </c>
      <c r="BD193" s="14">
        <v>0</v>
      </c>
      <c r="BE193" s="14">
        <v>0</v>
      </c>
      <c r="BF193" s="14">
        <v>0</v>
      </c>
      <c r="BG193" s="14">
        <v>0</v>
      </c>
      <c r="BH193" s="14">
        <v>0</v>
      </c>
      <c r="BI193" s="14">
        <v>0</v>
      </c>
      <c r="BJ193" s="14">
        <v>0</v>
      </c>
      <c r="BK193" s="14">
        <v>0</v>
      </c>
      <c r="BL193" s="14">
        <v>0</v>
      </c>
      <c r="BM193" s="14">
        <v>0</v>
      </c>
      <c r="BN193" s="14">
        <v>0</v>
      </c>
      <c r="BO193" s="14"/>
      <c r="BP193" s="14">
        <v>0.20105976519892299</v>
      </c>
      <c r="BQ193" s="14">
        <v>0.28016605696201002</v>
      </c>
      <c r="BR193" s="14">
        <v>0.26236041215374301</v>
      </c>
      <c r="BS193" s="14">
        <v>0.274621238375927</v>
      </c>
      <c r="BT193" s="14">
        <v>0.19456532560984199</v>
      </c>
      <c r="BU193" s="14"/>
      <c r="BV193" s="14">
        <v>0.14724196929733099</v>
      </c>
      <c r="BW193" s="14">
        <v>0.25334094504002702</v>
      </c>
      <c r="BX193" s="14">
        <v>0.25843885502406599</v>
      </c>
      <c r="BY193" s="14">
        <v>0.23122957482282799</v>
      </c>
      <c r="BZ193" s="14">
        <v>0.18400306460004301</v>
      </c>
      <c r="CA193" s="14"/>
      <c r="CB193" s="14">
        <v>0.26388801431387598</v>
      </c>
      <c r="CC193" s="14">
        <v>0.212085107121991</v>
      </c>
      <c r="CD193" s="14">
        <v>0.235225935384411</v>
      </c>
      <c r="CE193" s="14">
        <v>0.25127929428756601</v>
      </c>
      <c r="CF193" s="14">
        <v>0.246802767674628</v>
      </c>
      <c r="CG193" s="14"/>
      <c r="CH193" s="14">
        <v>0.23804253962458999</v>
      </c>
      <c r="CI193" s="14">
        <v>0.24355250405384801</v>
      </c>
      <c r="CJ193" s="14"/>
      <c r="CK193" s="14">
        <v>0.29323088060600599</v>
      </c>
      <c r="CL193" s="14">
        <v>0.22616863315840899</v>
      </c>
      <c r="CM193" s="14"/>
      <c r="CN193" s="14">
        <v>0.25611538282888902</v>
      </c>
      <c r="CO193" s="14">
        <v>0.23696995805724999</v>
      </c>
      <c r="CP193" s="14"/>
      <c r="CQ193" s="14">
        <v>0.24443669350128699</v>
      </c>
      <c r="CR193" s="14">
        <v>0.23966109638373301</v>
      </c>
      <c r="CS193" s="14">
        <v>0.22420539292872199</v>
      </c>
    </row>
    <row r="194" spans="2:97" x14ac:dyDescent="0.35">
      <c r="B194" t="s">
        <v>164</v>
      </c>
      <c r="C194" s="14">
        <v>0.20859937779167201</v>
      </c>
      <c r="D194" s="14">
        <v>0.20613133908540701</v>
      </c>
      <c r="E194" s="14">
        <v>0.21125070453273401</v>
      </c>
      <c r="F194" s="14"/>
      <c r="G194" s="14">
        <v>0.22956277750402901</v>
      </c>
      <c r="H194" s="14">
        <v>0.212935683693773</v>
      </c>
      <c r="I194" s="14">
        <v>0.243056717336712</v>
      </c>
      <c r="J194" s="14">
        <v>0.23545080843784399</v>
      </c>
      <c r="K194" s="14">
        <v>0.215088697515046</v>
      </c>
      <c r="L194" s="14">
        <v>0.13705089134746501</v>
      </c>
      <c r="M194" s="14"/>
      <c r="N194" s="14">
        <v>0.194151960318516</v>
      </c>
      <c r="O194" s="14">
        <v>0.19768318660864201</v>
      </c>
      <c r="P194" s="14">
        <v>0.22113506922337001</v>
      </c>
      <c r="Q194" s="14">
        <v>0.224402864908962</v>
      </c>
      <c r="R194" s="14"/>
      <c r="S194" s="14">
        <v>0.24076520929737399</v>
      </c>
      <c r="T194" s="14">
        <v>0.23590875177103601</v>
      </c>
      <c r="U194" s="14">
        <v>0.17978450534353699</v>
      </c>
      <c r="V194" s="14">
        <v>0.22049383742130599</v>
      </c>
      <c r="W194" s="14">
        <v>0.208065247272992</v>
      </c>
      <c r="X194" s="14">
        <v>0.18974211223703399</v>
      </c>
      <c r="Y194" s="14">
        <v>0.20558747367841301</v>
      </c>
      <c r="Z194" s="14">
        <v>0.24164193550927801</v>
      </c>
      <c r="AA194" s="14">
        <v>0.19158124871005799</v>
      </c>
      <c r="AB194" s="14">
        <v>0.186432277710568</v>
      </c>
      <c r="AC194" s="14">
        <v>0.18203347441224599</v>
      </c>
      <c r="AD194" s="14">
        <v>0.176149708762597</v>
      </c>
      <c r="AE194" s="14"/>
      <c r="AF194" s="14">
        <v>0.18166443334264401</v>
      </c>
      <c r="AG194" s="14">
        <v>0.20273860589943701</v>
      </c>
      <c r="AH194" s="14">
        <v>0.185272085110741</v>
      </c>
      <c r="AI194" s="14">
        <v>0.193450355107226</v>
      </c>
      <c r="AJ194" s="14">
        <v>0.22104365379567001</v>
      </c>
      <c r="AK194" s="14"/>
      <c r="AL194" s="14">
        <v>0.18622762344471</v>
      </c>
      <c r="AM194" s="14">
        <v>0.201772160933472</v>
      </c>
      <c r="AN194" s="14">
        <v>0.180890626644026</v>
      </c>
      <c r="AO194" s="14">
        <v>0.20285347611778501</v>
      </c>
      <c r="AP194" s="14">
        <v>0.23069435638660299</v>
      </c>
      <c r="AQ194" s="14">
        <v>0.25505006963305099</v>
      </c>
      <c r="AR194" s="14"/>
      <c r="AS194" s="14">
        <v>0.202061316878064</v>
      </c>
      <c r="AT194" s="14">
        <v>0.216510661823896</v>
      </c>
      <c r="AU194" s="14">
        <v>0.19291621599865799</v>
      </c>
      <c r="AV194" s="14">
        <v>0.240650771326304</v>
      </c>
      <c r="AW194" s="14">
        <v>0.16940932240317499</v>
      </c>
      <c r="AX194" s="14"/>
      <c r="AY194" s="14">
        <v>0.25016413146150701</v>
      </c>
      <c r="AZ194" s="14">
        <v>0</v>
      </c>
      <c r="BA194" s="14">
        <v>0</v>
      </c>
      <c r="BB194" s="14">
        <v>0</v>
      </c>
      <c r="BC194" s="14">
        <v>0</v>
      </c>
      <c r="BD194" s="14">
        <v>0</v>
      </c>
      <c r="BE194" s="14">
        <v>0</v>
      </c>
      <c r="BF194" s="14">
        <v>0</v>
      </c>
      <c r="BG194" s="14">
        <v>0</v>
      </c>
      <c r="BH194" s="14">
        <v>0</v>
      </c>
      <c r="BI194" s="14">
        <v>0</v>
      </c>
      <c r="BJ194" s="14">
        <v>0</v>
      </c>
      <c r="BK194" s="14">
        <v>0</v>
      </c>
      <c r="BL194" s="14">
        <v>0</v>
      </c>
      <c r="BM194" s="14">
        <v>0</v>
      </c>
      <c r="BN194" s="14">
        <v>0</v>
      </c>
      <c r="BO194" s="14"/>
      <c r="BP194" s="14">
        <v>0.132020350465159</v>
      </c>
      <c r="BQ194" s="14">
        <v>0.18676638221336</v>
      </c>
      <c r="BR194" s="14">
        <v>0.25364869535455198</v>
      </c>
      <c r="BS194" s="14">
        <v>0.26193392688202699</v>
      </c>
      <c r="BT194" s="14">
        <v>0.26889647199497002</v>
      </c>
      <c r="BU194" s="14"/>
      <c r="BV194" s="14">
        <v>0.128786444196927</v>
      </c>
      <c r="BW194" s="14">
        <v>0.13752297893889001</v>
      </c>
      <c r="BX194" s="14">
        <v>0.25260283300790298</v>
      </c>
      <c r="BY194" s="14">
        <v>0.29084763274303299</v>
      </c>
      <c r="BZ194" s="14">
        <v>0.28101411239308099</v>
      </c>
      <c r="CA194" s="14"/>
      <c r="CB194" s="14">
        <v>0.174313471078025</v>
      </c>
      <c r="CC194" s="14">
        <v>0.203525411959147</v>
      </c>
      <c r="CD194" s="14">
        <v>0.21878647448062499</v>
      </c>
      <c r="CE194" s="14">
        <v>0.19283502799170599</v>
      </c>
      <c r="CF194" s="14">
        <v>0.24064055527009501</v>
      </c>
      <c r="CG194" s="14"/>
      <c r="CH194" s="14">
        <v>0.206232013637074</v>
      </c>
      <c r="CI194" s="14">
        <v>0.209586734829281</v>
      </c>
      <c r="CJ194" s="14"/>
      <c r="CK194" s="14">
        <v>0.21010390009244101</v>
      </c>
      <c r="CL194" s="14">
        <v>0.20813710623069101</v>
      </c>
      <c r="CM194" s="14"/>
      <c r="CN194" s="14">
        <v>0.183264585901462</v>
      </c>
      <c r="CO194" s="14">
        <v>0.21745988076701001</v>
      </c>
      <c r="CP194" s="14"/>
      <c r="CQ194" s="14">
        <v>0.219389941339559</v>
      </c>
      <c r="CR194" s="14">
        <v>0.18250818218640699</v>
      </c>
      <c r="CS194" s="14">
        <v>0.22914776840268899</v>
      </c>
    </row>
    <row r="195" spans="2:97" x14ac:dyDescent="0.35">
      <c r="B195" t="s">
        <v>165</v>
      </c>
      <c r="C195" s="14">
        <v>8.3728530342909294E-2</v>
      </c>
      <c r="D195" s="14">
        <v>7.2266191700444196E-2</v>
      </c>
      <c r="E195" s="14">
        <v>9.3947339649297898E-2</v>
      </c>
      <c r="F195" s="14"/>
      <c r="G195" s="14">
        <v>7.43442836159251E-2</v>
      </c>
      <c r="H195" s="14">
        <v>8.3876115364233603E-2</v>
      </c>
      <c r="I195" s="14">
        <v>8.6706105324363306E-2</v>
      </c>
      <c r="J195" s="14">
        <v>0.114733694369615</v>
      </c>
      <c r="K195" s="14">
        <v>8.8994142319396799E-2</v>
      </c>
      <c r="L195" s="14">
        <v>5.8734694410072397E-2</v>
      </c>
      <c r="M195" s="14"/>
      <c r="N195" s="14">
        <v>4.0990478713793202E-2</v>
      </c>
      <c r="O195" s="14">
        <v>9.9166515410473194E-2</v>
      </c>
      <c r="P195" s="14">
        <v>8.0690820691652995E-2</v>
      </c>
      <c r="Q195" s="14">
        <v>0.117542442884857</v>
      </c>
      <c r="R195" s="14"/>
      <c r="S195" s="14">
        <v>7.7174104698751106E-2</v>
      </c>
      <c r="T195" s="14">
        <v>0.10225350798240899</v>
      </c>
      <c r="U195" s="14">
        <v>7.1125781417618994E-2</v>
      </c>
      <c r="V195" s="14">
        <v>6.3468005719724302E-2</v>
      </c>
      <c r="W195" s="14">
        <v>8.3965168077300395E-2</v>
      </c>
      <c r="X195" s="14">
        <v>9.8656940816442107E-2</v>
      </c>
      <c r="Y195" s="14">
        <v>8.2877265639178896E-2</v>
      </c>
      <c r="Z195" s="14">
        <v>4.6798558771979401E-2</v>
      </c>
      <c r="AA195" s="14">
        <v>0.11581632543627</v>
      </c>
      <c r="AB195" s="14">
        <v>6.1909293399411099E-2</v>
      </c>
      <c r="AC195" s="14">
        <v>9.8657222507888498E-2</v>
      </c>
      <c r="AD195" s="14">
        <v>5.7565830737457302E-2</v>
      </c>
      <c r="AE195" s="14"/>
      <c r="AF195" s="14">
        <v>5.64608866145902E-2</v>
      </c>
      <c r="AG195" s="14">
        <v>7.4049959535241502E-2</v>
      </c>
      <c r="AH195" s="14">
        <v>7.34036119909664E-2</v>
      </c>
      <c r="AI195" s="14">
        <v>7.4683948852662094E-2</v>
      </c>
      <c r="AJ195" s="14">
        <v>0.12119521983534901</v>
      </c>
      <c r="AK195" s="14"/>
      <c r="AL195" s="14">
        <v>7.1554044998569002E-2</v>
      </c>
      <c r="AM195" s="14">
        <v>5.4398079634929902E-2</v>
      </c>
      <c r="AN195" s="14">
        <v>0.105793018015436</v>
      </c>
      <c r="AO195" s="14">
        <v>7.5389493114376899E-2</v>
      </c>
      <c r="AP195" s="14">
        <v>9.98223862711968E-2</v>
      </c>
      <c r="AQ195" s="14">
        <v>8.9885715606948705E-2</v>
      </c>
      <c r="AR195" s="14"/>
      <c r="AS195" s="14">
        <v>8.7329180137812198E-2</v>
      </c>
      <c r="AT195" s="14">
        <v>8.4431858633646106E-2</v>
      </c>
      <c r="AU195" s="14">
        <v>7.4397435736967596E-2</v>
      </c>
      <c r="AV195" s="14">
        <v>8.6048531748285501E-2</v>
      </c>
      <c r="AW195" s="14">
        <v>8.8280983371293503E-2</v>
      </c>
      <c r="AX195" s="14"/>
      <c r="AY195" s="14">
        <v>0.17492827588298401</v>
      </c>
      <c r="AZ195" s="14">
        <v>0</v>
      </c>
      <c r="BA195" s="14">
        <v>0</v>
      </c>
      <c r="BB195" s="14">
        <v>0</v>
      </c>
      <c r="BC195" s="14">
        <v>0</v>
      </c>
      <c r="BD195" s="14">
        <v>0</v>
      </c>
      <c r="BE195" s="14">
        <v>0</v>
      </c>
      <c r="BF195" s="14">
        <v>0</v>
      </c>
      <c r="BG195" s="14">
        <v>0</v>
      </c>
      <c r="BH195" s="14">
        <v>0</v>
      </c>
      <c r="BI195" s="14">
        <v>0</v>
      </c>
      <c r="BJ195" s="14">
        <v>0</v>
      </c>
      <c r="BK195" s="14">
        <v>0</v>
      </c>
      <c r="BL195" s="14">
        <v>0</v>
      </c>
      <c r="BM195" s="14">
        <v>0</v>
      </c>
      <c r="BN195" s="14">
        <v>0</v>
      </c>
      <c r="BO195" s="14"/>
      <c r="BP195" s="14">
        <v>2.9934724480868102E-2</v>
      </c>
      <c r="BQ195" s="14">
        <v>4.9477055675904699E-2</v>
      </c>
      <c r="BR195" s="14">
        <v>8.6049507111312207E-2</v>
      </c>
      <c r="BS195" s="14">
        <v>0.10126234901320599</v>
      </c>
      <c r="BT195" s="14">
        <v>0.200119989723372</v>
      </c>
      <c r="BU195" s="14"/>
      <c r="BV195" s="14">
        <v>3.1379831662242501E-2</v>
      </c>
      <c r="BW195" s="14">
        <v>2.8933780901249199E-2</v>
      </c>
      <c r="BX195" s="14">
        <v>8.6071293820391095E-2</v>
      </c>
      <c r="BY195" s="14">
        <v>0.17966936799309899</v>
      </c>
      <c r="BZ195" s="14">
        <v>0.26710161590499099</v>
      </c>
      <c r="CA195" s="14"/>
      <c r="CB195" s="14">
        <v>5.3577863410747703E-2</v>
      </c>
      <c r="CC195" s="14">
        <v>6.6587067591289503E-2</v>
      </c>
      <c r="CD195" s="14">
        <v>6.8785204666116498E-2</v>
      </c>
      <c r="CE195" s="14">
        <v>9.5676025220475497E-2</v>
      </c>
      <c r="CF195" s="14">
        <v>0.124073016274269</v>
      </c>
      <c r="CG195" s="14"/>
      <c r="CH195" s="14">
        <v>6.8538462523769203E-2</v>
      </c>
      <c r="CI195" s="14">
        <v>9.0063854941724794E-2</v>
      </c>
      <c r="CJ195" s="14"/>
      <c r="CK195" s="14">
        <v>8.9287257562710803E-2</v>
      </c>
      <c r="CL195" s="14">
        <v>8.2020585231259505E-2</v>
      </c>
      <c r="CM195" s="14"/>
      <c r="CN195" s="14">
        <v>7.6496365129746002E-2</v>
      </c>
      <c r="CO195" s="14">
        <v>8.6257882929149807E-2</v>
      </c>
      <c r="CP195" s="14"/>
      <c r="CQ195" s="14">
        <v>9.6825230942909707E-2</v>
      </c>
      <c r="CR195" s="14">
        <v>5.7617892534619797E-2</v>
      </c>
      <c r="CS195" s="14">
        <v>7.5678679839882898E-2</v>
      </c>
    </row>
    <row r="196" spans="2:97" x14ac:dyDescent="0.35">
      <c r="B196" t="s">
        <v>166</v>
      </c>
      <c r="C196" s="14">
        <v>2.5093578777966499E-2</v>
      </c>
      <c r="D196" s="14">
        <v>2.84904317004285E-2</v>
      </c>
      <c r="E196" s="14">
        <v>2.1881688615861299E-2</v>
      </c>
      <c r="F196" s="14"/>
      <c r="G196" s="14">
        <v>1.67780933249683E-2</v>
      </c>
      <c r="H196" s="14">
        <v>3.0379859045630501E-2</v>
      </c>
      <c r="I196" s="14">
        <v>3.98222811110008E-2</v>
      </c>
      <c r="J196" s="14">
        <v>2.2805114891424401E-2</v>
      </c>
      <c r="K196" s="14">
        <v>3.8506218263962902E-2</v>
      </c>
      <c r="L196" s="14">
        <v>7.1866903485268297E-3</v>
      </c>
      <c r="M196" s="14"/>
      <c r="N196" s="14">
        <v>5.90228434590184E-3</v>
      </c>
      <c r="O196" s="14">
        <v>2.27483358078036E-2</v>
      </c>
      <c r="P196" s="14">
        <v>2.29847534910258E-2</v>
      </c>
      <c r="Q196" s="14">
        <v>5.0429876954337503E-2</v>
      </c>
      <c r="R196" s="14"/>
      <c r="S196" s="14">
        <v>3.5035577085534897E-2</v>
      </c>
      <c r="T196" s="14">
        <v>1.9513003041878099E-2</v>
      </c>
      <c r="U196" s="14">
        <v>1.7973709220222199E-2</v>
      </c>
      <c r="V196" s="14">
        <v>4.2287575676152697E-2</v>
      </c>
      <c r="W196" s="14">
        <v>2.30293886190811E-2</v>
      </c>
      <c r="X196" s="14">
        <v>1.4491702094115299E-2</v>
      </c>
      <c r="Y196" s="14">
        <v>7.5009182587943996E-3</v>
      </c>
      <c r="Z196" s="14">
        <v>7.3759205365866599E-3</v>
      </c>
      <c r="AA196" s="14">
        <v>2.3694762190442399E-2</v>
      </c>
      <c r="AB196" s="14">
        <v>3.2354911026951802E-2</v>
      </c>
      <c r="AC196" s="14">
        <v>3.99608423361765E-2</v>
      </c>
      <c r="AD196" s="14">
        <v>3.5994272452230303E-2</v>
      </c>
      <c r="AE196" s="14"/>
      <c r="AF196" s="14">
        <v>1.5748421944378699E-2</v>
      </c>
      <c r="AG196" s="14">
        <v>1.58393473142956E-2</v>
      </c>
      <c r="AH196" s="14">
        <v>3.3851670171347999E-2</v>
      </c>
      <c r="AI196" s="14">
        <v>1.9097461553794898E-2</v>
      </c>
      <c r="AJ196" s="14">
        <v>3.71475413004222E-2</v>
      </c>
      <c r="AK196" s="14"/>
      <c r="AL196" s="14">
        <v>2.0090093737684101E-2</v>
      </c>
      <c r="AM196" s="14">
        <v>1.86952261893207E-2</v>
      </c>
      <c r="AN196" s="14">
        <v>2.8950813593368301E-2</v>
      </c>
      <c r="AO196" s="14">
        <v>1.8737563158749599E-2</v>
      </c>
      <c r="AP196" s="14">
        <v>2.73000455960778E-2</v>
      </c>
      <c r="AQ196" s="14">
        <v>1.34992908186539E-2</v>
      </c>
      <c r="AR196" s="14"/>
      <c r="AS196" s="14">
        <v>3.3586864140302999E-2</v>
      </c>
      <c r="AT196" s="14">
        <v>2.7432818781484399E-2</v>
      </c>
      <c r="AU196" s="14">
        <v>1.9399274312502601E-2</v>
      </c>
      <c r="AV196" s="14">
        <v>1.09852404379605E-2</v>
      </c>
      <c r="AW196" s="14">
        <v>0</v>
      </c>
      <c r="AX196" s="14"/>
      <c r="AY196" s="14">
        <v>5.6358566885100901E-2</v>
      </c>
      <c r="AZ196" s="14">
        <v>0</v>
      </c>
      <c r="BA196" s="14">
        <v>0</v>
      </c>
      <c r="BB196" s="14">
        <v>0</v>
      </c>
      <c r="BC196" s="14">
        <v>0</v>
      </c>
      <c r="BD196" s="14">
        <v>0</v>
      </c>
      <c r="BE196" s="14">
        <v>0</v>
      </c>
      <c r="BF196" s="14">
        <v>0</v>
      </c>
      <c r="BG196" s="14">
        <v>0</v>
      </c>
      <c r="BH196" s="14">
        <v>0</v>
      </c>
      <c r="BI196" s="14">
        <v>0</v>
      </c>
      <c r="BJ196" s="14">
        <v>0</v>
      </c>
      <c r="BK196" s="14">
        <v>0</v>
      </c>
      <c r="BL196" s="14">
        <v>0</v>
      </c>
      <c r="BM196" s="14">
        <v>0</v>
      </c>
      <c r="BN196" s="14">
        <v>0</v>
      </c>
      <c r="BO196" s="14"/>
      <c r="BP196" s="14">
        <v>1.6971494102029399E-2</v>
      </c>
      <c r="BQ196" s="14">
        <v>2.2734317194674E-2</v>
      </c>
      <c r="BR196" s="14">
        <v>2.4687399288591299E-2</v>
      </c>
      <c r="BS196" s="14">
        <v>1.69224628806398E-2</v>
      </c>
      <c r="BT196" s="14">
        <v>4.7948316956691703E-2</v>
      </c>
      <c r="BU196" s="14"/>
      <c r="BV196" s="14">
        <v>0</v>
      </c>
      <c r="BW196" s="14">
        <v>1.2721917015489401E-2</v>
      </c>
      <c r="BX196" s="14">
        <v>2.6915243875449701E-2</v>
      </c>
      <c r="BY196" s="14">
        <v>4.3911329367647203E-2</v>
      </c>
      <c r="BZ196" s="14">
        <v>8.4964838083135402E-2</v>
      </c>
      <c r="CA196" s="14"/>
      <c r="CB196" s="14">
        <v>1.05257166167615E-2</v>
      </c>
      <c r="CC196" s="14">
        <v>2.7047975831099198E-2</v>
      </c>
      <c r="CD196" s="14">
        <v>2.3185315724711501E-2</v>
      </c>
      <c r="CE196" s="14">
        <v>2.58855065022623E-2</v>
      </c>
      <c r="CF196" s="14">
        <v>3.58948083456576E-2</v>
      </c>
      <c r="CG196" s="14"/>
      <c r="CH196" s="14">
        <v>1.5909141217284501E-2</v>
      </c>
      <c r="CI196" s="14">
        <v>2.8924133973457802E-2</v>
      </c>
      <c r="CJ196" s="14"/>
      <c r="CK196" s="14">
        <v>2.5033926666460499E-2</v>
      </c>
      <c r="CL196" s="14">
        <v>2.5111907170099701E-2</v>
      </c>
      <c r="CM196" s="14"/>
      <c r="CN196" s="14">
        <v>1.4667266225889E-2</v>
      </c>
      <c r="CO196" s="14">
        <v>2.8740041468081599E-2</v>
      </c>
      <c r="CP196" s="14"/>
      <c r="CQ196" s="14">
        <v>2.8508950182051698E-2</v>
      </c>
      <c r="CR196" s="14">
        <v>1.88756698813311E-2</v>
      </c>
      <c r="CS196" s="14">
        <v>1.9484118280345599E-2</v>
      </c>
    </row>
    <row r="197" spans="2:97" x14ac:dyDescent="0.35">
      <c r="B197" t="s">
        <v>167</v>
      </c>
      <c r="C197" s="14">
        <v>7.7049473645338096E-3</v>
      </c>
      <c r="D197" s="14">
        <v>9.4017074748761597E-3</v>
      </c>
      <c r="E197" s="14">
        <v>6.0816261118270803E-3</v>
      </c>
      <c r="F197" s="14"/>
      <c r="G197" s="14">
        <v>1.19383584281148E-2</v>
      </c>
      <c r="H197" s="14">
        <v>1.14745029784335E-2</v>
      </c>
      <c r="I197" s="14">
        <v>6.0705998485244498E-3</v>
      </c>
      <c r="J197" s="14">
        <v>9.8239013009188501E-3</v>
      </c>
      <c r="K197" s="14">
        <v>2.16992318514461E-3</v>
      </c>
      <c r="L197" s="14">
        <v>5.1455308262311501E-3</v>
      </c>
      <c r="M197" s="14"/>
      <c r="N197" s="14">
        <v>5.95483841939213E-3</v>
      </c>
      <c r="O197" s="14">
        <v>5.2264562023775704E-3</v>
      </c>
      <c r="P197" s="14">
        <v>4.6102594657873499E-3</v>
      </c>
      <c r="Q197" s="14">
        <v>1.49869081928769E-2</v>
      </c>
      <c r="R197" s="14"/>
      <c r="S197" s="14">
        <v>1.24383933730529E-2</v>
      </c>
      <c r="T197" s="14">
        <v>4.7939677943976298E-3</v>
      </c>
      <c r="U197" s="14">
        <v>8.3832137765065002E-3</v>
      </c>
      <c r="V197" s="14">
        <v>3.49341485377744E-3</v>
      </c>
      <c r="W197" s="14">
        <v>9.7594635314176299E-3</v>
      </c>
      <c r="X197" s="14">
        <v>1.0956524790408E-2</v>
      </c>
      <c r="Y197" s="14">
        <v>1.24623948005366E-2</v>
      </c>
      <c r="Z197" s="14">
        <v>0</v>
      </c>
      <c r="AA197" s="14">
        <v>8.9965670417726604E-3</v>
      </c>
      <c r="AB197" s="14">
        <v>3.4067537129458701E-3</v>
      </c>
      <c r="AC197" s="14">
        <v>0</v>
      </c>
      <c r="AD197" s="14">
        <v>1.2997671690115E-2</v>
      </c>
      <c r="AE197" s="14"/>
      <c r="AF197" s="14">
        <v>1.9403960363039E-3</v>
      </c>
      <c r="AG197" s="14">
        <v>4.3273464299576798E-3</v>
      </c>
      <c r="AH197" s="14">
        <v>4.7905168920088399E-3</v>
      </c>
      <c r="AI197" s="14">
        <v>7.7063877919954999E-3</v>
      </c>
      <c r="AJ197" s="14">
        <v>0</v>
      </c>
      <c r="AK197" s="14"/>
      <c r="AL197" s="14">
        <v>6.0368837113437502E-3</v>
      </c>
      <c r="AM197" s="14">
        <v>7.23801983396346E-3</v>
      </c>
      <c r="AN197" s="14">
        <v>0</v>
      </c>
      <c r="AO197" s="14">
        <v>5.5699489500144602E-3</v>
      </c>
      <c r="AP197" s="14">
        <v>8.9898358987203202E-3</v>
      </c>
      <c r="AQ197" s="14">
        <v>1.6174813291713299E-2</v>
      </c>
      <c r="AR197" s="14"/>
      <c r="AS197" s="14">
        <v>1.5752111603611701E-2</v>
      </c>
      <c r="AT197" s="14">
        <v>5.6030096209968103E-3</v>
      </c>
      <c r="AU197" s="14">
        <v>2.4684889661501399E-3</v>
      </c>
      <c r="AV197" s="14">
        <v>8.1927551659268603E-3</v>
      </c>
      <c r="AW197" s="14">
        <v>0</v>
      </c>
      <c r="AX197" s="14"/>
      <c r="AY197" s="14">
        <v>8.7578221048074306E-2</v>
      </c>
      <c r="AZ197" s="14">
        <v>0</v>
      </c>
      <c r="BA197" s="14">
        <v>0</v>
      </c>
      <c r="BB197" s="14">
        <v>0</v>
      </c>
      <c r="BC197" s="14">
        <v>0</v>
      </c>
      <c r="BD197" s="14">
        <v>0</v>
      </c>
      <c r="BE197" s="14">
        <v>0</v>
      </c>
      <c r="BF197" s="14">
        <v>0</v>
      </c>
      <c r="BG197" s="14">
        <v>0</v>
      </c>
      <c r="BH197" s="14">
        <v>0</v>
      </c>
      <c r="BI197" s="14">
        <v>0</v>
      </c>
      <c r="BJ197" s="14">
        <v>0</v>
      </c>
      <c r="BK197" s="14">
        <v>0</v>
      </c>
      <c r="BL197" s="14">
        <v>0</v>
      </c>
      <c r="BM197" s="14">
        <v>0</v>
      </c>
      <c r="BN197" s="14">
        <v>0</v>
      </c>
      <c r="BO197" s="14"/>
      <c r="BP197" s="14">
        <v>5.7028989197755601E-3</v>
      </c>
      <c r="BQ197" s="14">
        <v>1.1965141924959401E-3</v>
      </c>
      <c r="BR197" s="14">
        <v>6.9413498789502202E-3</v>
      </c>
      <c r="BS197" s="14">
        <v>7.9510995114512994E-3</v>
      </c>
      <c r="BT197" s="14">
        <v>8.2763157505261597E-3</v>
      </c>
      <c r="BU197" s="14"/>
      <c r="BV197" s="14">
        <v>1.15740487766809E-2</v>
      </c>
      <c r="BW197" s="14">
        <v>3.5552314379842099E-3</v>
      </c>
      <c r="BX197" s="14">
        <v>5.4182542374750101E-3</v>
      </c>
      <c r="BY197" s="14">
        <v>1.2757815734184901E-2</v>
      </c>
      <c r="BZ197" s="14">
        <v>3.8153988664478999E-2</v>
      </c>
      <c r="CA197" s="14"/>
      <c r="CB197" s="14">
        <v>3.6112538512770298E-3</v>
      </c>
      <c r="CC197" s="14">
        <v>1.82821559390378E-2</v>
      </c>
      <c r="CD197" s="14">
        <v>6.74963223883284E-3</v>
      </c>
      <c r="CE197" s="14">
        <v>3.1334902555637699E-3</v>
      </c>
      <c r="CF197" s="14">
        <v>7.3853135991000301E-3</v>
      </c>
      <c r="CG197" s="14"/>
      <c r="CH197" s="14">
        <v>4.3458194458423499E-3</v>
      </c>
      <c r="CI197" s="14">
        <v>9.1059395119841794E-3</v>
      </c>
      <c r="CJ197" s="14"/>
      <c r="CK197" s="14">
        <v>5.5766940547922897E-3</v>
      </c>
      <c r="CL197" s="14">
        <v>8.3588632148703899E-3</v>
      </c>
      <c r="CM197" s="14"/>
      <c r="CN197" s="14">
        <v>4.1607790071948496E-3</v>
      </c>
      <c r="CO197" s="14">
        <v>8.9444726154767201E-3</v>
      </c>
      <c r="CP197" s="14"/>
      <c r="CQ197" s="14">
        <v>5.8115043847118799E-3</v>
      </c>
      <c r="CR197" s="14">
        <v>8.6225193221657198E-3</v>
      </c>
      <c r="CS197" s="14">
        <v>2.5832612915158999E-2</v>
      </c>
    </row>
    <row r="198" spans="2:97" x14ac:dyDescent="0.35">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row>
    <row r="199" spans="2:97" x14ac:dyDescent="0.35">
      <c r="B199" s="6" t="s">
        <v>174</v>
      </c>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row>
    <row r="200" spans="2:97" x14ac:dyDescent="0.35">
      <c r="B200" s="21" t="s">
        <v>122</v>
      </c>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row>
    <row r="201" spans="2:97" x14ac:dyDescent="0.35">
      <c r="B201" t="s">
        <v>162</v>
      </c>
      <c r="C201" s="14">
        <v>0.45230929682371201</v>
      </c>
      <c r="D201" s="14">
        <v>0.47010165081945399</v>
      </c>
      <c r="E201" s="14">
        <v>0.434777913509794</v>
      </c>
      <c r="F201" s="14"/>
      <c r="G201" s="14">
        <v>0.34979607471845803</v>
      </c>
      <c r="H201" s="14">
        <v>0.39412137331526398</v>
      </c>
      <c r="I201" s="14">
        <v>0.373700130472367</v>
      </c>
      <c r="J201" s="14">
        <v>0.41394507218594701</v>
      </c>
      <c r="K201" s="14">
        <v>0.50407512545766597</v>
      </c>
      <c r="L201" s="14">
        <v>0.62797392122256301</v>
      </c>
      <c r="M201" s="14"/>
      <c r="N201" s="14">
        <v>0.51539924680841998</v>
      </c>
      <c r="O201" s="14">
        <v>0.43431255535537799</v>
      </c>
      <c r="P201" s="14">
        <v>0.45635465039832701</v>
      </c>
      <c r="Q201" s="14">
        <v>0.40057152924247102</v>
      </c>
      <c r="R201" s="14"/>
      <c r="S201" s="14">
        <v>0.35360469001325101</v>
      </c>
      <c r="T201" s="14">
        <v>0.454376931466491</v>
      </c>
      <c r="U201" s="14">
        <v>0.54906330542751902</v>
      </c>
      <c r="V201" s="14">
        <v>0.483979373437809</v>
      </c>
      <c r="W201" s="14">
        <v>0.44271025538158099</v>
      </c>
      <c r="X201" s="14">
        <v>0.40807949660531501</v>
      </c>
      <c r="Y201" s="14">
        <v>0.50933445475773298</v>
      </c>
      <c r="Z201" s="14">
        <v>0.54331504610054204</v>
      </c>
      <c r="AA201" s="14">
        <v>0.45881793650795999</v>
      </c>
      <c r="AB201" s="14">
        <v>0.41866657152863102</v>
      </c>
      <c r="AC201" s="14">
        <v>0.49771819220673302</v>
      </c>
      <c r="AD201" s="14">
        <v>0.43465971673744203</v>
      </c>
      <c r="AE201" s="14"/>
      <c r="AF201" s="14">
        <v>0.55982018941728395</v>
      </c>
      <c r="AG201" s="14">
        <v>0.43913908678305602</v>
      </c>
      <c r="AH201" s="14">
        <v>0.48577491107099602</v>
      </c>
      <c r="AI201" s="14">
        <v>0.46573337921595498</v>
      </c>
      <c r="AJ201" s="14">
        <v>0.38542063478260202</v>
      </c>
      <c r="AK201" s="14"/>
      <c r="AL201" s="14">
        <v>0.44573751997826999</v>
      </c>
      <c r="AM201" s="14">
        <v>0.50099163238673705</v>
      </c>
      <c r="AN201" s="14">
        <v>0.47992719090438501</v>
      </c>
      <c r="AO201" s="14">
        <v>0.474832707919774</v>
      </c>
      <c r="AP201" s="14">
        <v>0.383003102119857</v>
      </c>
      <c r="AQ201" s="14">
        <v>0.450099983669008</v>
      </c>
      <c r="AR201" s="14"/>
      <c r="AS201" s="14">
        <v>0.48705214701016802</v>
      </c>
      <c r="AT201" s="14">
        <v>0.44580039189759801</v>
      </c>
      <c r="AU201" s="14">
        <v>0.44129958632668098</v>
      </c>
      <c r="AV201" s="14">
        <v>0.41493457504308601</v>
      </c>
      <c r="AW201" s="14">
        <v>0.45858957499664399</v>
      </c>
      <c r="AX201" s="14"/>
      <c r="AY201" s="14">
        <v>0.24385131412345801</v>
      </c>
      <c r="AZ201" s="14">
        <v>0</v>
      </c>
      <c r="BA201" s="14">
        <v>0</v>
      </c>
      <c r="BB201" s="14">
        <v>0</v>
      </c>
      <c r="BC201" s="14">
        <v>0</v>
      </c>
      <c r="BD201" s="14">
        <v>0</v>
      </c>
      <c r="BE201" s="14">
        <v>0</v>
      </c>
      <c r="BF201" s="14">
        <v>0</v>
      </c>
      <c r="BG201" s="14">
        <v>0</v>
      </c>
      <c r="BH201" s="14">
        <v>0</v>
      </c>
      <c r="BI201" s="14">
        <v>0</v>
      </c>
      <c r="BJ201" s="14">
        <v>0</v>
      </c>
      <c r="BK201" s="14">
        <v>0</v>
      </c>
      <c r="BL201" s="14">
        <v>0</v>
      </c>
      <c r="BM201" s="14">
        <v>0</v>
      </c>
      <c r="BN201" s="14">
        <v>0</v>
      </c>
      <c r="BO201" s="14"/>
      <c r="BP201" s="14">
        <v>0.65782656186865496</v>
      </c>
      <c r="BQ201" s="14">
        <v>0.45010643139582701</v>
      </c>
      <c r="BR201" s="14">
        <v>0.372486857151554</v>
      </c>
      <c r="BS201" s="14">
        <v>0.35091955686131898</v>
      </c>
      <c r="BT201" s="14">
        <v>0.33628003046092397</v>
      </c>
      <c r="BU201" s="14"/>
      <c r="BV201" s="14">
        <v>0.66256235127724905</v>
      </c>
      <c r="BW201" s="14">
        <v>0.55246411294662801</v>
      </c>
      <c r="BX201" s="14">
        <v>0.39934415850606397</v>
      </c>
      <c r="BY201" s="14">
        <v>0.31123275541824102</v>
      </c>
      <c r="BZ201" s="14">
        <v>0.22671169499865801</v>
      </c>
      <c r="CA201" s="14"/>
      <c r="CB201" s="14">
        <v>0.50410724702826004</v>
      </c>
      <c r="CC201" s="14">
        <v>0.45667845862074202</v>
      </c>
      <c r="CD201" s="14">
        <v>0.47969784425952999</v>
      </c>
      <c r="CE201" s="14">
        <v>0.41726975808081401</v>
      </c>
      <c r="CF201" s="14">
        <v>0.41790813657906301</v>
      </c>
      <c r="CG201" s="14"/>
      <c r="CH201" s="14">
        <v>0.46980249356707099</v>
      </c>
      <c r="CI201" s="14">
        <v>0.44501340578756599</v>
      </c>
      <c r="CJ201" s="14"/>
      <c r="CK201" s="14">
        <v>0.40189168983754098</v>
      </c>
      <c r="CL201" s="14">
        <v>0.46780034396241099</v>
      </c>
      <c r="CM201" s="14"/>
      <c r="CN201" s="14">
        <v>0.45879164410599899</v>
      </c>
      <c r="CO201" s="14">
        <v>0.450042182981578</v>
      </c>
      <c r="CP201" s="14"/>
      <c r="CQ201" s="14">
        <v>0.43694519210154498</v>
      </c>
      <c r="CR201" s="14">
        <v>0.487033736242445</v>
      </c>
      <c r="CS201" s="14">
        <v>0.43745105229116898</v>
      </c>
    </row>
    <row r="202" spans="2:97" x14ac:dyDescent="0.35">
      <c r="B202" t="s">
        <v>163</v>
      </c>
      <c r="C202" s="14">
        <v>0.22437377170717501</v>
      </c>
      <c r="D202" s="14">
        <v>0.222356877706964</v>
      </c>
      <c r="E202" s="14">
        <v>0.22659719333954501</v>
      </c>
      <c r="F202" s="14"/>
      <c r="G202" s="14">
        <v>0.26446799101973101</v>
      </c>
      <c r="H202" s="14">
        <v>0.31132597309718602</v>
      </c>
      <c r="I202" s="14">
        <v>0.23997512844211999</v>
      </c>
      <c r="J202" s="14">
        <v>0.21637370026152999</v>
      </c>
      <c r="K202" s="14">
        <v>0.20169714405637701</v>
      </c>
      <c r="L202" s="14">
        <v>0.13588872326663601</v>
      </c>
      <c r="M202" s="14"/>
      <c r="N202" s="14">
        <v>0.23501040399223799</v>
      </c>
      <c r="O202" s="14">
        <v>0.24787166633105101</v>
      </c>
      <c r="P202" s="14">
        <v>0.24709254741415601</v>
      </c>
      <c r="Q202" s="14">
        <v>0.171145139020427</v>
      </c>
      <c r="R202" s="14"/>
      <c r="S202" s="14">
        <v>0.28721500238751002</v>
      </c>
      <c r="T202" s="14">
        <v>0.22220562853685899</v>
      </c>
      <c r="U202" s="14">
        <v>0.18803611633073999</v>
      </c>
      <c r="V202" s="14">
        <v>0.18400104801935199</v>
      </c>
      <c r="W202" s="14">
        <v>0.23505647618727901</v>
      </c>
      <c r="X202" s="14">
        <v>0.239175975828083</v>
      </c>
      <c r="Y202" s="14">
        <v>0.21429545824729901</v>
      </c>
      <c r="Z202" s="14">
        <v>0.16970406344449901</v>
      </c>
      <c r="AA202" s="14">
        <v>0.22049702815368599</v>
      </c>
      <c r="AB202" s="14">
        <v>0.23878917807813099</v>
      </c>
      <c r="AC202" s="14">
        <v>0.195768064509421</v>
      </c>
      <c r="AD202" s="14">
        <v>0.20715046063645501</v>
      </c>
      <c r="AE202" s="14"/>
      <c r="AF202" s="14">
        <v>0.205319963569738</v>
      </c>
      <c r="AG202" s="14">
        <v>0.234804823245851</v>
      </c>
      <c r="AH202" s="14">
        <v>0.208289932127601</v>
      </c>
      <c r="AI202" s="14">
        <v>0.22051462489547699</v>
      </c>
      <c r="AJ202" s="14">
        <v>0.28247176266123197</v>
      </c>
      <c r="AK202" s="14"/>
      <c r="AL202" s="14">
        <v>0.23508151599827001</v>
      </c>
      <c r="AM202" s="14">
        <v>0.24516384444225001</v>
      </c>
      <c r="AN202" s="14">
        <v>0.223162203995801</v>
      </c>
      <c r="AO202" s="14">
        <v>0.20892871844687699</v>
      </c>
      <c r="AP202" s="14">
        <v>0.27643327742593699</v>
      </c>
      <c r="AQ202" s="14">
        <v>0.19728825203202099</v>
      </c>
      <c r="AR202" s="14"/>
      <c r="AS202" s="14">
        <v>0.16741308053225801</v>
      </c>
      <c r="AT202" s="14">
        <v>0.21984129135474201</v>
      </c>
      <c r="AU202" s="14">
        <v>0.26944035300562802</v>
      </c>
      <c r="AV202" s="14">
        <v>0.26712847057955402</v>
      </c>
      <c r="AW202" s="14">
        <v>0.29492291862523601</v>
      </c>
      <c r="AX202" s="14"/>
      <c r="AY202" s="14">
        <v>0.23806615199859299</v>
      </c>
      <c r="AZ202" s="14">
        <v>0</v>
      </c>
      <c r="BA202" s="14">
        <v>0</v>
      </c>
      <c r="BB202" s="14">
        <v>0</v>
      </c>
      <c r="BC202" s="14">
        <v>0</v>
      </c>
      <c r="BD202" s="14">
        <v>0</v>
      </c>
      <c r="BE202" s="14">
        <v>0</v>
      </c>
      <c r="BF202" s="14">
        <v>0</v>
      </c>
      <c r="BG202" s="14">
        <v>0</v>
      </c>
      <c r="BH202" s="14">
        <v>0</v>
      </c>
      <c r="BI202" s="14">
        <v>0</v>
      </c>
      <c r="BJ202" s="14">
        <v>0</v>
      </c>
      <c r="BK202" s="14">
        <v>0</v>
      </c>
      <c r="BL202" s="14">
        <v>0</v>
      </c>
      <c r="BM202" s="14">
        <v>0</v>
      </c>
      <c r="BN202" s="14">
        <v>0</v>
      </c>
      <c r="BO202" s="14"/>
      <c r="BP202" s="14">
        <v>0.16673612660461701</v>
      </c>
      <c r="BQ202" s="14">
        <v>0.27579738122927699</v>
      </c>
      <c r="BR202" s="14">
        <v>0.23121146026344</v>
      </c>
      <c r="BS202" s="14">
        <v>0.25902822746940202</v>
      </c>
      <c r="BT202" s="14">
        <v>0.18119372201903999</v>
      </c>
      <c r="BU202" s="14"/>
      <c r="BV202" s="14">
        <v>0.20654099341344401</v>
      </c>
      <c r="BW202" s="14">
        <v>0.22333192780405201</v>
      </c>
      <c r="BX202" s="14">
        <v>0.234581960677685</v>
      </c>
      <c r="BY202" s="14">
        <v>0.221295602632266</v>
      </c>
      <c r="BZ202" s="14">
        <v>0.18695590603530901</v>
      </c>
      <c r="CA202" s="14"/>
      <c r="CB202" s="14">
        <v>0.24649403295515901</v>
      </c>
      <c r="CC202" s="14">
        <v>0.245306008529384</v>
      </c>
      <c r="CD202" s="14">
        <v>0.21445650854918499</v>
      </c>
      <c r="CE202" s="14">
        <v>0.22406163051775899</v>
      </c>
      <c r="CF202" s="14">
        <v>0.199916891718036</v>
      </c>
      <c r="CG202" s="14"/>
      <c r="CH202" s="14">
        <v>0.22027209540124401</v>
      </c>
      <c r="CI202" s="14">
        <v>0.226084458657802</v>
      </c>
      <c r="CJ202" s="14"/>
      <c r="CK202" s="14">
        <v>0.27675710197231002</v>
      </c>
      <c r="CL202" s="14">
        <v>0.20827874683537201</v>
      </c>
      <c r="CM202" s="14"/>
      <c r="CN202" s="14">
        <v>0.25208282566214602</v>
      </c>
      <c r="CO202" s="14">
        <v>0.214682902483707</v>
      </c>
      <c r="CP202" s="14"/>
      <c r="CQ202" s="14">
        <v>0.212387733174703</v>
      </c>
      <c r="CR202" s="14">
        <v>0.24674177988624499</v>
      </c>
      <c r="CS202" s="14">
        <v>0.24081450420120201</v>
      </c>
    </row>
    <row r="203" spans="2:97" x14ac:dyDescent="0.35">
      <c r="B203" t="s">
        <v>164</v>
      </c>
      <c r="C203" s="14">
        <v>0.218546985273322</v>
      </c>
      <c r="D203" s="14">
        <v>0.208783059118548</v>
      </c>
      <c r="E203" s="14">
        <v>0.228347464788416</v>
      </c>
      <c r="F203" s="14"/>
      <c r="G203" s="14">
        <v>0.27615710913031399</v>
      </c>
      <c r="H203" s="14">
        <v>0.20906535246272601</v>
      </c>
      <c r="I203" s="14">
        <v>0.267243252930428</v>
      </c>
      <c r="J203" s="14">
        <v>0.238283826045946</v>
      </c>
      <c r="K203" s="14">
        <v>0.17808938856466</v>
      </c>
      <c r="L203" s="14">
        <v>0.159665289335084</v>
      </c>
      <c r="M203" s="14"/>
      <c r="N203" s="14">
        <v>0.195525910529498</v>
      </c>
      <c r="O203" s="14">
        <v>0.21685456846114601</v>
      </c>
      <c r="P203" s="14">
        <v>0.201894277890424</v>
      </c>
      <c r="Q203" s="14">
        <v>0.25597451766294599</v>
      </c>
      <c r="R203" s="14"/>
      <c r="S203" s="14">
        <v>0.25217420094287701</v>
      </c>
      <c r="T203" s="14">
        <v>0.236931507122837</v>
      </c>
      <c r="U203" s="14">
        <v>0.159830284082562</v>
      </c>
      <c r="V203" s="14">
        <v>0.20839593689250299</v>
      </c>
      <c r="W203" s="14">
        <v>0.21623824451672299</v>
      </c>
      <c r="X203" s="14">
        <v>0.25340459953608102</v>
      </c>
      <c r="Y203" s="14">
        <v>0.18018038785160601</v>
      </c>
      <c r="Z203" s="14">
        <v>0.22635738957288601</v>
      </c>
      <c r="AA203" s="14">
        <v>0.18534442393972</v>
      </c>
      <c r="AB203" s="14">
        <v>0.210896409487183</v>
      </c>
      <c r="AC203" s="14">
        <v>0.23627266997530599</v>
      </c>
      <c r="AD203" s="14">
        <v>0.276731317101924</v>
      </c>
      <c r="AE203" s="14"/>
      <c r="AF203" s="14">
        <v>0.16410108714928601</v>
      </c>
      <c r="AG203" s="14">
        <v>0.22813146827494399</v>
      </c>
      <c r="AH203" s="14">
        <v>0.20371915149153699</v>
      </c>
      <c r="AI203" s="14">
        <v>0.18727933087708801</v>
      </c>
      <c r="AJ203" s="14">
        <v>0.23847193107011599</v>
      </c>
      <c r="AK203" s="14"/>
      <c r="AL203" s="14">
        <v>0.22292922343834801</v>
      </c>
      <c r="AM203" s="14">
        <v>0.17618928934538899</v>
      </c>
      <c r="AN203" s="14">
        <v>0.192870577734331</v>
      </c>
      <c r="AO203" s="14">
        <v>0.212630853009103</v>
      </c>
      <c r="AP203" s="14">
        <v>0.24104318585944201</v>
      </c>
      <c r="AQ203" s="14">
        <v>0.25269286770829102</v>
      </c>
      <c r="AR203" s="14"/>
      <c r="AS203" s="14">
        <v>0.20920822585221599</v>
      </c>
      <c r="AT203" s="14">
        <v>0.229991356068593</v>
      </c>
      <c r="AU203" s="14">
        <v>0.20015228521694201</v>
      </c>
      <c r="AV203" s="14">
        <v>0.24348935732719401</v>
      </c>
      <c r="AW203" s="14">
        <v>0.203063612785437</v>
      </c>
      <c r="AX203" s="14"/>
      <c r="AY203" s="14">
        <v>0.23154060717932901</v>
      </c>
      <c r="AZ203" s="14">
        <v>0</v>
      </c>
      <c r="BA203" s="14">
        <v>0</v>
      </c>
      <c r="BB203" s="14">
        <v>0</v>
      </c>
      <c r="BC203" s="14">
        <v>0</v>
      </c>
      <c r="BD203" s="14">
        <v>0</v>
      </c>
      <c r="BE203" s="14">
        <v>0</v>
      </c>
      <c r="BF203" s="14">
        <v>0</v>
      </c>
      <c r="BG203" s="14">
        <v>0</v>
      </c>
      <c r="BH203" s="14">
        <v>0</v>
      </c>
      <c r="BI203" s="14">
        <v>0</v>
      </c>
      <c r="BJ203" s="14">
        <v>0</v>
      </c>
      <c r="BK203" s="14">
        <v>0</v>
      </c>
      <c r="BL203" s="14">
        <v>0</v>
      </c>
      <c r="BM203" s="14">
        <v>0</v>
      </c>
      <c r="BN203" s="14">
        <v>0</v>
      </c>
      <c r="BO203" s="14"/>
      <c r="BP203" s="14">
        <v>0.113109971030652</v>
      </c>
      <c r="BQ203" s="14">
        <v>0.21056951959706199</v>
      </c>
      <c r="BR203" s="14">
        <v>0.272233200136558</v>
      </c>
      <c r="BS203" s="14">
        <v>0.285857932917707</v>
      </c>
      <c r="BT203" s="14">
        <v>0.27827780746115299</v>
      </c>
      <c r="BU203" s="14"/>
      <c r="BV203" s="14">
        <v>7.7227588695948396E-2</v>
      </c>
      <c r="BW203" s="14">
        <v>0.16107880205456099</v>
      </c>
      <c r="BX203" s="14">
        <v>0.254549369674551</v>
      </c>
      <c r="BY203" s="14">
        <v>0.31202247409199102</v>
      </c>
      <c r="BZ203" s="14">
        <v>0.28793774292068203</v>
      </c>
      <c r="CA203" s="14"/>
      <c r="CB203" s="14">
        <v>0.189088763903033</v>
      </c>
      <c r="CC203" s="14">
        <v>0.19640296832725901</v>
      </c>
      <c r="CD203" s="14">
        <v>0.196076739730876</v>
      </c>
      <c r="CE203" s="14">
        <v>0.26026017189692902</v>
      </c>
      <c r="CF203" s="14">
        <v>0.2404015161103</v>
      </c>
      <c r="CG203" s="14"/>
      <c r="CH203" s="14">
        <v>0.20477367228625101</v>
      </c>
      <c r="CI203" s="14">
        <v>0.22429142365326299</v>
      </c>
      <c r="CJ203" s="14"/>
      <c r="CK203" s="14">
        <v>0.224590336213117</v>
      </c>
      <c r="CL203" s="14">
        <v>0.21669013724184399</v>
      </c>
      <c r="CM203" s="14"/>
      <c r="CN203" s="14">
        <v>0.19770881514272301</v>
      </c>
      <c r="CO203" s="14">
        <v>0.225834855220819</v>
      </c>
      <c r="CP203" s="14"/>
      <c r="CQ203" s="14">
        <v>0.232878251971609</v>
      </c>
      <c r="CR203" s="14">
        <v>0.19003942873391599</v>
      </c>
      <c r="CS203" s="14">
        <v>0.20935590445331401</v>
      </c>
    </row>
    <row r="204" spans="2:97" x14ac:dyDescent="0.35">
      <c r="B204" t="s">
        <v>165</v>
      </c>
      <c r="C204" s="14">
        <v>7.28287651441092E-2</v>
      </c>
      <c r="D204" s="14">
        <v>6.5487267376833302E-2</v>
      </c>
      <c r="E204" s="14">
        <v>7.9507005366087097E-2</v>
      </c>
      <c r="F204" s="14"/>
      <c r="G204" s="14">
        <v>7.6613700765944606E-2</v>
      </c>
      <c r="H204" s="14">
        <v>6.2038699080821297E-2</v>
      </c>
      <c r="I204" s="14">
        <v>8.1431374106377005E-2</v>
      </c>
      <c r="J204" s="14">
        <v>7.9778383892027599E-2</v>
      </c>
      <c r="K204" s="14">
        <v>8.4710489410464496E-2</v>
      </c>
      <c r="L204" s="14">
        <v>5.85320668262009E-2</v>
      </c>
      <c r="M204" s="14"/>
      <c r="N204" s="14">
        <v>4.0421579510992497E-2</v>
      </c>
      <c r="O204" s="14">
        <v>6.7086005823002601E-2</v>
      </c>
      <c r="P204" s="14">
        <v>6.8148109193709103E-2</v>
      </c>
      <c r="Q204" s="14">
        <v>0.11744332694649</v>
      </c>
      <c r="R204" s="14"/>
      <c r="S204" s="14">
        <v>6.9888553680695603E-2</v>
      </c>
      <c r="T204" s="14">
        <v>6.184561813654E-2</v>
      </c>
      <c r="U204" s="14">
        <v>6.4817782861391504E-2</v>
      </c>
      <c r="V204" s="14">
        <v>8.9780948698699695E-2</v>
      </c>
      <c r="W204" s="14">
        <v>6.4731665304688504E-2</v>
      </c>
      <c r="X204" s="14">
        <v>8.1684511735070395E-2</v>
      </c>
      <c r="Y204" s="14">
        <v>6.8100956664837203E-2</v>
      </c>
      <c r="Z204" s="14">
        <v>6.0623500882073203E-2</v>
      </c>
      <c r="AA204" s="14">
        <v>9.0481179719117802E-2</v>
      </c>
      <c r="AB204" s="14">
        <v>9.7487571540112006E-2</v>
      </c>
      <c r="AC204" s="14">
        <v>3.7407984269612601E-2</v>
      </c>
      <c r="AD204" s="14">
        <v>4.62614578123237E-2</v>
      </c>
      <c r="AE204" s="14"/>
      <c r="AF204" s="14">
        <v>5.1532702355138502E-2</v>
      </c>
      <c r="AG204" s="14">
        <v>7.7899094426344295E-2</v>
      </c>
      <c r="AH204" s="14">
        <v>7.7987708816063095E-2</v>
      </c>
      <c r="AI204" s="14">
        <v>7.5402127160442395E-2</v>
      </c>
      <c r="AJ204" s="14">
        <v>6.81183601625132E-2</v>
      </c>
      <c r="AK204" s="14"/>
      <c r="AL204" s="14">
        <v>7.3139823409618804E-2</v>
      </c>
      <c r="AM204" s="14">
        <v>5.7738727470255102E-2</v>
      </c>
      <c r="AN204" s="14">
        <v>8.6848742426732906E-2</v>
      </c>
      <c r="AO204" s="14">
        <v>6.4986250076687901E-2</v>
      </c>
      <c r="AP204" s="14">
        <v>7.7476983502966099E-2</v>
      </c>
      <c r="AQ204" s="14">
        <v>5.4346849486224903E-2</v>
      </c>
      <c r="AR204" s="14"/>
      <c r="AS204" s="14">
        <v>8.4221949139994298E-2</v>
      </c>
      <c r="AT204" s="14">
        <v>7.2148838807647206E-2</v>
      </c>
      <c r="AU204" s="14">
        <v>6.9780730433747995E-2</v>
      </c>
      <c r="AV204" s="14">
        <v>5.2554422095903802E-2</v>
      </c>
      <c r="AW204" s="14">
        <v>4.34238935926827E-2</v>
      </c>
      <c r="AX204" s="14"/>
      <c r="AY204" s="14">
        <v>0.194453371121281</v>
      </c>
      <c r="AZ204" s="14">
        <v>0</v>
      </c>
      <c r="BA204" s="14">
        <v>0</v>
      </c>
      <c r="BB204" s="14">
        <v>0</v>
      </c>
      <c r="BC204" s="14">
        <v>0</v>
      </c>
      <c r="BD204" s="14">
        <v>0</v>
      </c>
      <c r="BE204" s="14">
        <v>0</v>
      </c>
      <c r="BF204" s="14">
        <v>0</v>
      </c>
      <c r="BG204" s="14">
        <v>0</v>
      </c>
      <c r="BH204" s="14">
        <v>0</v>
      </c>
      <c r="BI204" s="14">
        <v>0</v>
      </c>
      <c r="BJ204" s="14">
        <v>0</v>
      </c>
      <c r="BK204" s="14">
        <v>0</v>
      </c>
      <c r="BL204" s="14">
        <v>0</v>
      </c>
      <c r="BM204" s="14">
        <v>0</v>
      </c>
      <c r="BN204" s="14">
        <v>0</v>
      </c>
      <c r="BO204" s="14"/>
      <c r="BP204" s="14">
        <v>4.3949820963885299E-2</v>
      </c>
      <c r="BQ204" s="14">
        <v>4.62518271341541E-2</v>
      </c>
      <c r="BR204" s="14">
        <v>8.7699748767686395E-2</v>
      </c>
      <c r="BS204" s="14">
        <v>7.3956765177647904E-2</v>
      </c>
      <c r="BT204" s="14">
        <v>0.14430415905767</v>
      </c>
      <c r="BU204" s="14"/>
      <c r="BV204" s="14">
        <v>2.0922377196060101E-2</v>
      </c>
      <c r="BW204" s="14">
        <v>4.4691761199566298E-2</v>
      </c>
      <c r="BX204" s="14">
        <v>7.8164333874935293E-2</v>
      </c>
      <c r="BY204" s="14">
        <v>0.120110459010173</v>
      </c>
      <c r="BZ204" s="14">
        <v>0.176204077984533</v>
      </c>
      <c r="CA204" s="14"/>
      <c r="CB204" s="14">
        <v>4.3626191970632701E-2</v>
      </c>
      <c r="CC204" s="14">
        <v>5.7118848101341498E-2</v>
      </c>
      <c r="CD204" s="14">
        <v>7.88274677078524E-2</v>
      </c>
      <c r="CE204" s="14">
        <v>6.8974049518956998E-2</v>
      </c>
      <c r="CF204" s="14">
        <v>0.104833617065686</v>
      </c>
      <c r="CG204" s="14"/>
      <c r="CH204" s="14">
        <v>7.04978527944672E-2</v>
      </c>
      <c r="CI204" s="14">
        <v>7.3800919220193203E-2</v>
      </c>
      <c r="CJ204" s="14"/>
      <c r="CK204" s="14">
        <v>7.2595927445857106E-2</v>
      </c>
      <c r="CL204" s="14">
        <v>7.2900305623217601E-2</v>
      </c>
      <c r="CM204" s="14"/>
      <c r="CN204" s="14">
        <v>7.3328191750146293E-2</v>
      </c>
      <c r="CO204" s="14">
        <v>7.2654097400717696E-2</v>
      </c>
      <c r="CP204" s="14"/>
      <c r="CQ204" s="14">
        <v>8.5259692968930406E-2</v>
      </c>
      <c r="CR204" s="14">
        <v>4.8896945431842101E-2</v>
      </c>
      <c r="CS204" s="14">
        <v>6.0132957509027397E-2</v>
      </c>
    </row>
    <row r="205" spans="2:97" x14ac:dyDescent="0.35">
      <c r="B205" t="s">
        <v>166</v>
      </c>
      <c r="C205" s="14">
        <v>2.43314391089255E-2</v>
      </c>
      <c r="D205" s="14">
        <v>2.44123454317586E-2</v>
      </c>
      <c r="E205" s="14">
        <v>2.4348072963162101E-2</v>
      </c>
      <c r="F205" s="14"/>
      <c r="G205" s="14">
        <v>2.57001694348362E-2</v>
      </c>
      <c r="H205" s="14">
        <v>1.58242313232742E-2</v>
      </c>
      <c r="I205" s="14">
        <v>2.7492072025469501E-2</v>
      </c>
      <c r="J205" s="14">
        <v>4.1792631692316298E-2</v>
      </c>
      <c r="K205" s="14">
        <v>2.26975033113576E-2</v>
      </c>
      <c r="L205" s="14">
        <v>1.47330167048312E-2</v>
      </c>
      <c r="M205" s="14"/>
      <c r="N205" s="14">
        <v>9.2232313596652508E-3</v>
      </c>
      <c r="O205" s="14">
        <v>2.98627771439261E-2</v>
      </c>
      <c r="P205" s="14">
        <v>1.5846395747475199E-2</v>
      </c>
      <c r="Q205" s="14">
        <v>4.2661925842119697E-2</v>
      </c>
      <c r="R205" s="14"/>
      <c r="S205" s="14">
        <v>2.6894954327629599E-2</v>
      </c>
      <c r="T205" s="14">
        <v>2.2242543824693699E-2</v>
      </c>
      <c r="U205" s="14">
        <v>1.6664766510235601E-2</v>
      </c>
      <c r="V205" s="14">
        <v>3.0167485759715399E-2</v>
      </c>
      <c r="W205" s="14">
        <v>2.2809194551007401E-2</v>
      </c>
      <c r="X205" s="14">
        <v>1.7655416295450699E-2</v>
      </c>
      <c r="Y205" s="14">
        <v>1.6589130718098598E-2</v>
      </c>
      <c r="Z205" s="14">
        <v>0</v>
      </c>
      <c r="AA205" s="14">
        <v>3.2945758694090901E-2</v>
      </c>
      <c r="AB205" s="14">
        <v>3.10119851806409E-2</v>
      </c>
      <c r="AC205" s="14">
        <v>3.2833089038927697E-2</v>
      </c>
      <c r="AD205" s="14">
        <v>3.5197047711855403E-2</v>
      </c>
      <c r="AE205" s="14"/>
      <c r="AF205" s="14">
        <v>1.54189118407128E-2</v>
      </c>
      <c r="AG205" s="14">
        <v>1.4796855096820501E-2</v>
      </c>
      <c r="AH205" s="14">
        <v>1.34391340900087E-2</v>
      </c>
      <c r="AI205" s="14">
        <v>3.8427777497443402E-2</v>
      </c>
      <c r="AJ205" s="14">
        <v>2.1775849224866101E-2</v>
      </c>
      <c r="AK205" s="14"/>
      <c r="AL205" s="14">
        <v>1.73477987358601E-2</v>
      </c>
      <c r="AM205" s="14">
        <v>1.29077056935521E-2</v>
      </c>
      <c r="AN205" s="14">
        <v>1.2347085548395699E-2</v>
      </c>
      <c r="AO205" s="14">
        <v>2.8918507109386201E-2</v>
      </c>
      <c r="AP205" s="14">
        <v>1.5204344386869999E-2</v>
      </c>
      <c r="AQ205" s="14">
        <v>3.2814506261468E-2</v>
      </c>
      <c r="AR205" s="14"/>
      <c r="AS205" s="14">
        <v>3.6926558501401197E-2</v>
      </c>
      <c r="AT205" s="14">
        <v>2.6389628956884702E-2</v>
      </c>
      <c r="AU205" s="14">
        <v>1.9327045017001099E-2</v>
      </c>
      <c r="AV205" s="14">
        <v>8.78495929873877E-3</v>
      </c>
      <c r="AW205" s="14">
        <v>0</v>
      </c>
      <c r="AX205" s="14"/>
      <c r="AY205" s="14">
        <v>3.5309229972771299E-2</v>
      </c>
      <c r="AZ205" s="14">
        <v>0</v>
      </c>
      <c r="BA205" s="14">
        <v>0</v>
      </c>
      <c r="BB205" s="14">
        <v>0</v>
      </c>
      <c r="BC205" s="14">
        <v>0</v>
      </c>
      <c r="BD205" s="14">
        <v>0</v>
      </c>
      <c r="BE205" s="14">
        <v>0</v>
      </c>
      <c r="BF205" s="14">
        <v>0</v>
      </c>
      <c r="BG205" s="14">
        <v>0</v>
      </c>
      <c r="BH205" s="14">
        <v>0</v>
      </c>
      <c r="BI205" s="14">
        <v>0</v>
      </c>
      <c r="BJ205" s="14">
        <v>0</v>
      </c>
      <c r="BK205" s="14">
        <v>0</v>
      </c>
      <c r="BL205" s="14">
        <v>0</v>
      </c>
      <c r="BM205" s="14">
        <v>0</v>
      </c>
      <c r="BN205" s="14">
        <v>0</v>
      </c>
      <c r="BO205" s="14"/>
      <c r="BP205" s="14">
        <v>1.4139039938529101E-2</v>
      </c>
      <c r="BQ205" s="14">
        <v>1.60783264511839E-2</v>
      </c>
      <c r="BR205" s="14">
        <v>2.0852021233295898E-2</v>
      </c>
      <c r="BS205" s="14">
        <v>2.8146439316761199E-2</v>
      </c>
      <c r="BT205" s="14">
        <v>5.1989049266835903E-2</v>
      </c>
      <c r="BU205" s="14"/>
      <c r="BV205" s="14">
        <v>2.2647089471254499E-2</v>
      </c>
      <c r="BW205" s="14">
        <v>1.31435871594483E-2</v>
      </c>
      <c r="BX205" s="14">
        <v>2.67806411153815E-2</v>
      </c>
      <c r="BY205" s="14">
        <v>2.7071239072337001E-2</v>
      </c>
      <c r="BZ205" s="14">
        <v>9.2393345893608494E-2</v>
      </c>
      <c r="CA205" s="14"/>
      <c r="CB205" s="14">
        <v>1.1130847312230199E-2</v>
      </c>
      <c r="CC205" s="14">
        <v>2.42194041966853E-2</v>
      </c>
      <c r="CD205" s="14">
        <v>2.6108966312588699E-2</v>
      </c>
      <c r="CE205" s="14">
        <v>2.6103124466763199E-2</v>
      </c>
      <c r="CF205" s="14">
        <v>3.1482375772618899E-2</v>
      </c>
      <c r="CG205" s="14"/>
      <c r="CH205" s="14">
        <v>2.3757035738823401E-2</v>
      </c>
      <c r="CI205" s="14">
        <v>2.45710056364471E-2</v>
      </c>
      <c r="CJ205" s="14"/>
      <c r="CK205" s="14">
        <v>1.8573735082793901E-2</v>
      </c>
      <c r="CL205" s="14">
        <v>2.6100520781206098E-2</v>
      </c>
      <c r="CM205" s="14"/>
      <c r="CN205" s="14">
        <v>1.3054281142845601E-2</v>
      </c>
      <c r="CO205" s="14">
        <v>2.82754735476064E-2</v>
      </c>
      <c r="CP205" s="14"/>
      <c r="CQ205" s="14">
        <v>2.7962015908972002E-2</v>
      </c>
      <c r="CR205" s="14">
        <v>1.6415164004531701E-2</v>
      </c>
      <c r="CS205" s="14">
        <v>2.6125534345938301E-2</v>
      </c>
    </row>
    <row r="206" spans="2:97" x14ac:dyDescent="0.35">
      <c r="B206" t="s">
        <v>167</v>
      </c>
      <c r="C206" s="14">
        <v>7.6097419427562799E-3</v>
      </c>
      <c r="D206" s="14">
        <v>8.8587995464411203E-3</v>
      </c>
      <c r="E206" s="14">
        <v>6.4223500329962302E-3</v>
      </c>
      <c r="F206" s="14"/>
      <c r="G206" s="14">
        <v>7.2649549307159797E-3</v>
      </c>
      <c r="H206" s="14">
        <v>7.6243707207291796E-3</v>
      </c>
      <c r="I206" s="14">
        <v>1.01580420232376E-2</v>
      </c>
      <c r="J206" s="14">
        <v>9.8263859222330104E-3</v>
      </c>
      <c r="K206" s="14">
        <v>8.7303491994752003E-3</v>
      </c>
      <c r="L206" s="14">
        <v>3.2069826446849601E-3</v>
      </c>
      <c r="M206" s="14"/>
      <c r="N206" s="14">
        <v>4.4196277991861302E-3</v>
      </c>
      <c r="O206" s="14">
        <v>4.0124268854973997E-3</v>
      </c>
      <c r="P206" s="14">
        <v>1.0664019355909601E-2</v>
      </c>
      <c r="Q206" s="14">
        <v>1.2203561285547801E-2</v>
      </c>
      <c r="R206" s="14"/>
      <c r="S206" s="14">
        <v>1.0222598648036599E-2</v>
      </c>
      <c r="T206" s="14">
        <v>2.39777091257876E-3</v>
      </c>
      <c r="U206" s="14">
        <v>2.15877447875517E-2</v>
      </c>
      <c r="V206" s="14">
        <v>3.6752071919214199E-3</v>
      </c>
      <c r="W206" s="14">
        <v>1.8454164058722002E-2</v>
      </c>
      <c r="X206" s="14">
        <v>0</v>
      </c>
      <c r="Y206" s="14">
        <v>1.14996117604261E-2</v>
      </c>
      <c r="Z206" s="14">
        <v>0</v>
      </c>
      <c r="AA206" s="14">
        <v>1.1913672985425E-2</v>
      </c>
      <c r="AB206" s="14">
        <v>3.14828418530241E-3</v>
      </c>
      <c r="AC206" s="14">
        <v>0</v>
      </c>
      <c r="AD206" s="14">
        <v>0</v>
      </c>
      <c r="AE206" s="14"/>
      <c r="AF206" s="14">
        <v>3.8071456678414901E-3</v>
      </c>
      <c r="AG206" s="14">
        <v>5.2286721729846702E-3</v>
      </c>
      <c r="AH206" s="14">
        <v>1.07891624037938E-2</v>
      </c>
      <c r="AI206" s="14">
        <v>1.26427603535945E-2</v>
      </c>
      <c r="AJ206" s="14">
        <v>3.74146209867109E-3</v>
      </c>
      <c r="AK206" s="14"/>
      <c r="AL206" s="14">
        <v>5.7641184396329398E-3</v>
      </c>
      <c r="AM206" s="14">
        <v>7.0088006618166899E-3</v>
      </c>
      <c r="AN206" s="14">
        <v>4.8441993903542303E-3</v>
      </c>
      <c r="AO206" s="14">
        <v>9.7029634381710205E-3</v>
      </c>
      <c r="AP206" s="14">
        <v>6.8391067049276303E-3</v>
      </c>
      <c r="AQ206" s="14">
        <v>1.27575408429871E-2</v>
      </c>
      <c r="AR206" s="14"/>
      <c r="AS206" s="14">
        <v>1.51780389639611E-2</v>
      </c>
      <c r="AT206" s="14">
        <v>5.8284929145359298E-3</v>
      </c>
      <c r="AU206" s="14">
        <v>0</v>
      </c>
      <c r="AV206" s="14">
        <v>1.3108215655523E-2</v>
      </c>
      <c r="AW206" s="14">
        <v>0</v>
      </c>
      <c r="AX206" s="14"/>
      <c r="AY206" s="14">
        <v>5.6779325604567402E-2</v>
      </c>
      <c r="AZ206" s="14">
        <v>0</v>
      </c>
      <c r="BA206" s="14">
        <v>0</v>
      </c>
      <c r="BB206" s="14">
        <v>0</v>
      </c>
      <c r="BC206" s="14">
        <v>0</v>
      </c>
      <c r="BD206" s="14">
        <v>0</v>
      </c>
      <c r="BE206" s="14">
        <v>0</v>
      </c>
      <c r="BF206" s="14">
        <v>0</v>
      </c>
      <c r="BG206" s="14">
        <v>0</v>
      </c>
      <c r="BH206" s="14">
        <v>0</v>
      </c>
      <c r="BI206" s="14">
        <v>0</v>
      </c>
      <c r="BJ206" s="14">
        <v>0</v>
      </c>
      <c r="BK206" s="14">
        <v>0</v>
      </c>
      <c r="BL206" s="14">
        <v>0</v>
      </c>
      <c r="BM206" s="14">
        <v>0</v>
      </c>
      <c r="BN206" s="14">
        <v>0</v>
      </c>
      <c r="BO206" s="14"/>
      <c r="BP206" s="14">
        <v>4.2384795936614003E-3</v>
      </c>
      <c r="BQ206" s="14">
        <v>1.1965141924959401E-3</v>
      </c>
      <c r="BR206" s="14">
        <v>1.55167124474662E-2</v>
      </c>
      <c r="BS206" s="14">
        <v>2.09107825716377E-3</v>
      </c>
      <c r="BT206" s="14">
        <v>7.9552317343765302E-3</v>
      </c>
      <c r="BU206" s="14"/>
      <c r="BV206" s="14">
        <v>1.00995999460438E-2</v>
      </c>
      <c r="BW206" s="14">
        <v>5.2898088357449602E-3</v>
      </c>
      <c r="BX206" s="14">
        <v>6.57953615138293E-3</v>
      </c>
      <c r="BY206" s="14">
        <v>8.2674697749926702E-3</v>
      </c>
      <c r="BZ206" s="14">
        <v>2.9797232167209399E-2</v>
      </c>
      <c r="CA206" s="14"/>
      <c r="CB206" s="14">
        <v>5.5529168306857604E-3</v>
      </c>
      <c r="CC206" s="14">
        <v>2.0274312224587799E-2</v>
      </c>
      <c r="CD206" s="14">
        <v>4.8324734399671299E-3</v>
      </c>
      <c r="CE206" s="14">
        <v>3.3312655187771301E-3</v>
      </c>
      <c r="CF206" s="14">
        <v>5.4574627542960698E-3</v>
      </c>
      <c r="CG206" s="14"/>
      <c r="CH206" s="14">
        <v>1.0896850212143301E-2</v>
      </c>
      <c r="CI206" s="14">
        <v>6.2387870447289401E-3</v>
      </c>
      <c r="CJ206" s="14"/>
      <c r="CK206" s="14">
        <v>5.5912094483805599E-3</v>
      </c>
      <c r="CL206" s="14">
        <v>8.2299455559493202E-3</v>
      </c>
      <c r="CM206" s="14"/>
      <c r="CN206" s="14">
        <v>5.0342421961401002E-3</v>
      </c>
      <c r="CO206" s="14">
        <v>8.5104883655714603E-3</v>
      </c>
      <c r="CP206" s="14"/>
      <c r="CQ206" s="14">
        <v>4.5671138742408197E-3</v>
      </c>
      <c r="CR206" s="14">
        <v>1.0872945701020801E-2</v>
      </c>
      <c r="CS206" s="14">
        <v>2.6120047199349902E-2</v>
      </c>
    </row>
    <row r="207" spans="2:97" x14ac:dyDescent="0.35">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row>
    <row r="208" spans="2:97" x14ac:dyDescent="0.35">
      <c r="B208" s="6" t="s">
        <v>175</v>
      </c>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row>
    <row r="209" spans="2:97" x14ac:dyDescent="0.35">
      <c r="B209" s="21" t="s">
        <v>122</v>
      </c>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row>
    <row r="210" spans="2:97" x14ac:dyDescent="0.35">
      <c r="B210" t="s">
        <v>162</v>
      </c>
      <c r="C210" s="14">
        <v>0.19836958720747599</v>
      </c>
      <c r="D210" s="14">
        <v>0.22322745272918099</v>
      </c>
      <c r="E210" s="14">
        <v>0.17492309283514201</v>
      </c>
      <c r="F210" s="14"/>
      <c r="G210" s="14">
        <v>0.116107935548943</v>
      </c>
      <c r="H210" s="14">
        <v>0.184178541334169</v>
      </c>
      <c r="I210" s="14">
        <v>0.13513468361512301</v>
      </c>
      <c r="J210" s="14">
        <v>0.16957334285855699</v>
      </c>
      <c r="K210" s="14">
        <v>0.208337463823527</v>
      </c>
      <c r="L210" s="14">
        <v>0.33249758364356402</v>
      </c>
      <c r="M210" s="14"/>
      <c r="N210" s="14">
        <v>0.26599526268531798</v>
      </c>
      <c r="O210" s="14">
        <v>0.196387666148333</v>
      </c>
      <c r="P210" s="14">
        <v>0.17789139762607101</v>
      </c>
      <c r="Q210" s="14">
        <v>0.14514696821383499</v>
      </c>
      <c r="R210" s="14"/>
      <c r="S210" s="14">
        <v>0.13996577690876499</v>
      </c>
      <c r="T210" s="14">
        <v>0.17780472843638001</v>
      </c>
      <c r="U210" s="14">
        <v>0.23423566838932999</v>
      </c>
      <c r="V210" s="14">
        <v>0.188578737426606</v>
      </c>
      <c r="W210" s="14">
        <v>0.194922890962058</v>
      </c>
      <c r="X210" s="14">
        <v>0.20239053417382699</v>
      </c>
      <c r="Y210" s="14">
        <v>0.24490298164034999</v>
      </c>
      <c r="Z210" s="14">
        <v>0.28408512847419898</v>
      </c>
      <c r="AA210" s="14">
        <v>0.18895968094482801</v>
      </c>
      <c r="AB210" s="14">
        <v>0.216723749961893</v>
      </c>
      <c r="AC210" s="14">
        <v>0.24133424564599401</v>
      </c>
      <c r="AD210" s="14">
        <v>0.159789955199376</v>
      </c>
      <c r="AE210" s="14"/>
      <c r="AF210" s="14">
        <v>0.26874830258593202</v>
      </c>
      <c r="AG210" s="14">
        <v>0.202848511843637</v>
      </c>
      <c r="AH210" s="14">
        <v>0.243732250293796</v>
      </c>
      <c r="AI210" s="14">
        <v>0.20614975181178499</v>
      </c>
      <c r="AJ210" s="14">
        <v>0.16393390752133</v>
      </c>
      <c r="AK210" s="14"/>
      <c r="AL210" s="14">
        <v>0.23361641414348799</v>
      </c>
      <c r="AM210" s="14">
        <v>0.24118287294415799</v>
      </c>
      <c r="AN210" s="14">
        <v>0.22373602304926199</v>
      </c>
      <c r="AO210" s="14">
        <v>0.195883331772396</v>
      </c>
      <c r="AP210" s="14">
        <v>0.154165615992258</v>
      </c>
      <c r="AQ210" s="14">
        <v>0.19647403338621</v>
      </c>
      <c r="AR210" s="14"/>
      <c r="AS210" s="14">
        <v>0.17694296371195201</v>
      </c>
      <c r="AT210" s="14">
        <v>0.18474132846178001</v>
      </c>
      <c r="AU210" s="14">
        <v>0.21745495716881399</v>
      </c>
      <c r="AV210" s="14">
        <v>0.226067844758301</v>
      </c>
      <c r="AW210" s="14">
        <v>0.35261732793298201</v>
      </c>
      <c r="AX210" s="14"/>
      <c r="AY210" s="14">
        <v>2.7427105166885599E-2</v>
      </c>
      <c r="AZ210" s="14">
        <v>0</v>
      </c>
      <c r="BA210" s="14">
        <v>0</v>
      </c>
      <c r="BB210" s="14">
        <v>0</v>
      </c>
      <c r="BC210" s="14">
        <v>0</v>
      </c>
      <c r="BD210" s="14">
        <v>0</v>
      </c>
      <c r="BE210" s="14">
        <v>0</v>
      </c>
      <c r="BF210" s="14">
        <v>0</v>
      </c>
      <c r="BG210" s="14">
        <v>0</v>
      </c>
      <c r="BH210" s="14">
        <v>0</v>
      </c>
      <c r="BI210" s="14">
        <v>0</v>
      </c>
      <c r="BJ210" s="14">
        <v>0</v>
      </c>
      <c r="BK210" s="14">
        <v>0</v>
      </c>
      <c r="BL210" s="14">
        <v>0</v>
      </c>
      <c r="BM210" s="14">
        <v>0</v>
      </c>
      <c r="BN210" s="14">
        <v>0</v>
      </c>
      <c r="BO210" s="14"/>
      <c r="BP210" s="14">
        <v>0.377707208572855</v>
      </c>
      <c r="BQ210" s="14">
        <v>0.209949007497407</v>
      </c>
      <c r="BR210" s="14">
        <v>0.13141911255928601</v>
      </c>
      <c r="BS210" s="14">
        <v>0.107278823184643</v>
      </c>
      <c r="BT210" s="14">
        <v>7.6761588634238501E-2</v>
      </c>
      <c r="BU210" s="14"/>
      <c r="BV210" s="14">
        <v>0.452527612259087</v>
      </c>
      <c r="BW210" s="14">
        <v>0.28014970931483901</v>
      </c>
      <c r="BX210" s="14">
        <v>0.13758650955688601</v>
      </c>
      <c r="BY210" s="14">
        <v>8.1828847150418105E-2</v>
      </c>
      <c r="BZ210" s="14">
        <v>4.3218855153541999E-2</v>
      </c>
      <c r="CA210" s="14"/>
      <c r="CB210" s="14">
        <v>0.30110116858091701</v>
      </c>
      <c r="CC210" s="14">
        <v>0.19591874135718701</v>
      </c>
      <c r="CD210" s="14">
        <v>0.204867793484313</v>
      </c>
      <c r="CE210" s="14">
        <v>0.17810700412167799</v>
      </c>
      <c r="CF210" s="14">
        <v>0.13476353909460001</v>
      </c>
      <c r="CG210" s="14"/>
      <c r="CH210" s="14">
        <v>0.21047980731954399</v>
      </c>
      <c r="CI210" s="14">
        <v>0.193318775302846</v>
      </c>
      <c r="CJ210" s="14"/>
      <c r="CK210" s="14">
        <v>0.18590412034301201</v>
      </c>
      <c r="CL210" s="14">
        <v>0.20219966059545499</v>
      </c>
      <c r="CM210" s="14"/>
      <c r="CN210" s="14">
        <v>0.241303760435884</v>
      </c>
      <c r="CO210" s="14">
        <v>0.183353937136912</v>
      </c>
      <c r="CP210" s="14"/>
      <c r="CQ210" s="14">
        <v>0.17106057375193501</v>
      </c>
      <c r="CR210" s="14">
        <v>0.26055579088944802</v>
      </c>
      <c r="CS210" s="14">
        <v>0.16919871746009299</v>
      </c>
    </row>
    <row r="211" spans="2:97" x14ac:dyDescent="0.35">
      <c r="B211" t="s">
        <v>163</v>
      </c>
      <c r="C211" s="14">
        <v>0.11801298629927499</v>
      </c>
      <c r="D211" s="14">
        <v>0.123631386329735</v>
      </c>
      <c r="E211" s="14">
        <v>0.113000744156897</v>
      </c>
      <c r="F211" s="14"/>
      <c r="G211" s="14">
        <v>0.14528795014920401</v>
      </c>
      <c r="H211" s="14">
        <v>0.202290820679074</v>
      </c>
      <c r="I211" s="14">
        <v>0.13533956239811401</v>
      </c>
      <c r="J211" s="14">
        <v>8.8639399299427199E-2</v>
      </c>
      <c r="K211" s="14">
        <v>9.4002988243703095E-2</v>
      </c>
      <c r="L211" s="14">
        <v>5.7027075624944898E-2</v>
      </c>
      <c r="M211" s="14"/>
      <c r="N211" s="14">
        <v>0.13893018055784601</v>
      </c>
      <c r="O211" s="14">
        <v>0.123539221924323</v>
      </c>
      <c r="P211" s="14">
        <v>0.137063501160955</v>
      </c>
      <c r="Q211" s="14">
        <v>7.4314768093210401E-2</v>
      </c>
      <c r="R211" s="14"/>
      <c r="S211" s="14">
        <v>0.18285519297758099</v>
      </c>
      <c r="T211" s="14">
        <v>9.4599785865566693E-2</v>
      </c>
      <c r="U211" s="14">
        <v>0.10822101863377501</v>
      </c>
      <c r="V211" s="14">
        <v>0.132019778291115</v>
      </c>
      <c r="W211" s="14">
        <v>0.108991322344674</v>
      </c>
      <c r="X211" s="14">
        <v>0.11284109023389</v>
      </c>
      <c r="Y211" s="14">
        <v>0.12379632403848601</v>
      </c>
      <c r="Z211" s="14">
        <v>7.0612415492397801E-2</v>
      </c>
      <c r="AA211" s="14">
        <v>0.105978482892857</v>
      </c>
      <c r="AB211" s="14">
        <v>0.100318029097445</v>
      </c>
      <c r="AC211" s="14">
        <v>9.6096020467954804E-2</v>
      </c>
      <c r="AD211" s="14">
        <v>0.118569567231567</v>
      </c>
      <c r="AE211" s="14"/>
      <c r="AF211" s="14">
        <v>0.13552542741159801</v>
      </c>
      <c r="AG211" s="14">
        <v>0.13383317242908599</v>
      </c>
      <c r="AH211" s="14">
        <v>0.12319602996491499</v>
      </c>
      <c r="AI211" s="14">
        <v>9.6050138495584303E-2</v>
      </c>
      <c r="AJ211" s="14">
        <v>0.15793215315289599</v>
      </c>
      <c r="AK211" s="14"/>
      <c r="AL211" s="14">
        <v>0.137751857483672</v>
      </c>
      <c r="AM211" s="14">
        <v>0.13115787523463099</v>
      </c>
      <c r="AN211" s="14">
        <v>0.14539914520714201</v>
      </c>
      <c r="AO211" s="14">
        <v>0.109421779451084</v>
      </c>
      <c r="AP211" s="14">
        <v>0.15151876268603601</v>
      </c>
      <c r="AQ211" s="14">
        <v>6.9343589989868504E-2</v>
      </c>
      <c r="AR211" s="14"/>
      <c r="AS211" s="14">
        <v>7.6216530649377195E-2</v>
      </c>
      <c r="AT211" s="14">
        <v>0.10330061958718099</v>
      </c>
      <c r="AU211" s="14">
        <v>0.164002804973294</v>
      </c>
      <c r="AV211" s="14">
        <v>0.16392432764157999</v>
      </c>
      <c r="AW211" s="14">
        <v>0.25355627592843699</v>
      </c>
      <c r="AX211" s="14"/>
      <c r="AY211" s="14">
        <v>0.160844263259939</v>
      </c>
      <c r="AZ211" s="14">
        <v>0</v>
      </c>
      <c r="BA211" s="14">
        <v>0</v>
      </c>
      <c r="BB211" s="14">
        <v>0</v>
      </c>
      <c r="BC211" s="14">
        <v>0</v>
      </c>
      <c r="BD211" s="14">
        <v>0</v>
      </c>
      <c r="BE211" s="14">
        <v>0</v>
      </c>
      <c r="BF211" s="14">
        <v>0</v>
      </c>
      <c r="BG211" s="14">
        <v>0</v>
      </c>
      <c r="BH211" s="14">
        <v>0</v>
      </c>
      <c r="BI211" s="14">
        <v>0</v>
      </c>
      <c r="BJ211" s="14">
        <v>0</v>
      </c>
      <c r="BK211" s="14">
        <v>0</v>
      </c>
      <c r="BL211" s="14">
        <v>0</v>
      </c>
      <c r="BM211" s="14">
        <v>0</v>
      </c>
      <c r="BN211" s="14">
        <v>0</v>
      </c>
      <c r="BO211" s="14"/>
      <c r="BP211" s="14">
        <v>9.6391680674294197E-2</v>
      </c>
      <c r="BQ211" s="14">
        <v>0.166146074655068</v>
      </c>
      <c r="BR211" s="14">
        <v>0.110184738022005</v>
      </c>
      <c r="BS211" s="14">
        <v>0.13787081820486199</v>
      </c>
      <c r="BT211" s="14">
        <v>5.6307527627580997E-2</v>
      </c>
      <c r="BU211" s="14"/>
      <c r="BV211" s="14">
        <v>0.15530651341238499</v>
      </c>
      <c r="BW211" s="14">
        <v>0.15245042902331901</v>
      </c>
      <c r="BX211" s="14">
        <v>0.101358406257387</v>
      </c>
      <c r="BY211" s="14">
        <v>8.1140621354119896E-2</v>
      </c>
      <c r="BZ211" s="14">
        <v>3.6684251588164199E-2</v>
      </c>
      <c r="CA211" s="14"/>
      <c r="CB211" s="14">
        <v>0.18196443279336</v>
      </c>
      <c r="CC211" s="14">
        <v>0.141995759126673</v>
      </c>
      <c r="CD211" s="14">
        <v>0.11193091064289901</v>
      </c>
      <c r="CE211" s="14">
        <v>6.9700653042225294E-2</v>
      </c>
      <c r="CF211" s="14">
        <v>9.9201023745360398E-2</v>
      </c>
      <c r="CG211" s="14"/>
      <c r="CH211" s="14">
        <v>0.11877429399699201</v>
      </c>
      <c r="CI211" s="14">
        <v>0.117695467546756</v>
      </c>
      <c r="CJ211" s="14"/>
      <c r="CK211" s="14">
        <v>0.17215196945558101</v>
      </c>
      <c r="CL211" s="14">
        <v>0.10137852881013699</v>
      </c>
      <c r="CM211" s="14"/>
      <c r="CN211" s="14">
        <v>0.151433154284074</v>
      </c>
      <c r="CO211" s="14">
        <v>0.106324731698691</v>
      </c>
      <c r="CP211" s="14"/>
      <c r="CQ211" s="14">
        <v>9.3755127005717004E-2</v>
      </c>
      <c r="CR211" s="14">
        <v>0.16284965863624301</v>
      </c>
      <c r="CS211" s="14">
        <v>0.15385513324585001</v>
      </c>
    </row>
    <row r="212" spans="2:97" x14ac:dyDescent="0.35">
      <c r="B212" t="s">
        <v>164</v>
      </c>
      <c r="C212" s="14">
        <v>0.22494889024623199</v>
      </c>
      <c r="D212" s="14">
        <v>0.21258847860104799</v>
      </c>
      <c r="E212" s="14">
        <v>0.237219667595747</v>
      </c>
      <c r="F212" s="14"/>
      <c r="G212" s="14">
        <v>0.27956753194928002</v>
      </c>
      <c r="H212" s="14">
        <v>0.21959567937546701</v>
      </c>
      <c r="I212" s="14">
        <v>0.28902834052371901</v>
      </c>
      <c r="J212" s="14">
        <v>0.23465187377303001</v>
      </c>
      <c r="K212" s="14">
        <v>0.20266946024368601</v>
      </c>
      <c r="L212" s="14">
        <v>0.14813104533023599</v>
      </c>
      <c r="M212" s="14"/>
      <c r="N212" s="14">
        <v>0.25377787036184402</v>
      </c>
      <c r="O212" s="14">
        <v>0.20848810361189399</v>
      </c>
      <c r="P212" s="14">
        <v>0.235444181346881</v>
      </c>
      <c r="Q212" s="14">
        <v>0.202074100166619</v>
      </c>
      <c r="R212" s="14"/>
      <c r="S212" s="14">
        <v>0.27336590644189901</v>
      </c>
      <c r="T212" s="14">
        <v>0.211838237150339</v>
      </c>
      <c r="U212" s="14">
        <v>0.22555462227232501</v>
      </c>
      <c r="V212" s="14">
        <v>0.22182925869805201</v>
      </c>
      <c r="W212" s="14">
        <v>0.24692209432011</v>
      </c>
      <c r="X212" s="14">
        <v>0.21124144134206599</v>
      </c>
      <c r="Y212" s="14">
        <v>0.21674707629637799</v>
      </c>
      <c r="Z212" s="14">
        <v>0.21321774615290401</v>
      </c>
      <c r="AA212" s="14">
        <v>0.20788209109810701</v>
      </c>
      <c r="AB212" s="14">
        <v>0.207770010781614</v>
      </c>
      <c r="AC212" s="14">
        <v>0.22666843608857301</v>
      </c>
      <c r="AD212" s="14">
        <v>0.20181301986622799</v>
      </c>
      <c r="AE212" s="14"/>
      <c r="AF212" s="14">
        <v>0.186080611128002</v>
      </c>
      <c r="AG212" s="14">
        <v>0.25357675218832099</v>
      </c>
      <c r="AH212" s="14">
        <v>0.25120671773418701</v>
      </c>
      <c r="AI212" s="14">
        <v>0.20671119328450099</v>
      </c>
      <c r="AJ212" s="14">
        <v>0.27200590293329902</v>
      </c>
      <c r="AK212" s="14"/>
      <c r="AL212" s="14">
        <v>0.24587538846353599</v>
      </c>
      <c r="AM212" s="14">
        <v>0.22977665395638799</v>
      </c>
      <c r="AN212" s="14">
        <v>0.23376048064987301</v>
      </c>
      <c r="AO212" s="14">
        <v>0.20685609973751501</v>
      </c>
      <c r="AP212" s="14">
        <v>0.25130642909175199</v>
      </c>
      <c r="AQ212" s="14">
        <v>0.20607164854603799</v>
      </c>
      <c r="AR212" s="14"/>
      <c r="AS212" s="14">
        <v>0.17929990236912999</v>
      </c>
      <c r="AT212" s="14">
        <v>0.20610160724634299</v>
      </c>
      <c r="AU212" s="14">
        <v>0.25688142883042198</v>
      </c>
      <c r="AV212" s="14">
        <v>0.287570602032233</v>
      </c>
      <c r="AW212" s="14">
        <v>0.21523924332370301</v>
      </c>
      <c r="AX212" s="14"/>
      <c r="AY212" s="14">
        <v>0.14611660521366901</v>
      </c>
      <c r="AZ212" s="14">
        <v>0</v>
      </c>
      <c r="BA212" s="14">
        <v>0</v>
      </c>
      <c r="BB212" s="14">
        <v>0</v>
      </c>
      <c r="BC212" s="14">
        <v>0</v>
      </c>
      <c r="BD212" s="14">
        <v>0</v>
      </c>
      <c r="BE212" s="14">
        <v>0</v>
      </c>
      <c r="BF212" s="14">
        <v>0</v>
      </c>
      <c r="BG212" s="14">
        <v>0</v>
      </c>
      <c r="BH212" s="14">
        <v>0</v>
      </c>
      <c r="BI212" s="14">
        <v>0</v>
      </c>
      <c r="BJ212" s="14">
        <v>0</v>
      </c>
      <c r="BK212" s="14">
        <v>0</v>
      </c>
      <c r="BL212" s="14">
        <v>0</v>
      </c>
      <c r="BM212" s="14">
        <v>0</v>
      </c>
      <c r="BN212" s="14">
        <v>0</v>
      </c>
      <c r="BO212" s="14"/>
      <c r="BP212" s="14">
        <v>0.156533502149373</v>
      </c>
      <c r="BQ212" s="14">
        <v>0.23500516559410001</v>
      </c>
      <c r="BR212" s="14">
        <v>0.264791426355445</v>
      </c>
      <c r="BS212" s="14">
        <v>0.26291114805184701</v>
      </c>
      <c r="BT212" s="14">
        <v>0.231128434876987</v>
      </c>
      <c r="BU212" s="14"/>
      <c r="BV212" s="14">
        <v>0.13255312755200599</v>
      </c>
      <c r="BW212" s="14">
        <v>0.20557743379503199</v>
      </c>
      <c r="BX212" s="14">
        <v>0.253511281588434</v>
      </c>
      <c r="BY212" s="14">
        <v>0.23804762867548901</v>
      </c>
      <c r="BZ212" s="14">
        <v>0.244157927400833</v>
      </c>
      <c r="CA212" s="14"/>
      <c r="CB212" s="14">
        <v>0.238912428139778</v>
      </c>
      <c r="CC212" s="14">
        <v>0.20568988644756001</v>
      </c>
      <c r="CD212" s="14">
        <v>0.21532330578331199</v>
      </c>
      <c r="CE212" s="14">
        <v>0.23674022892698099</v>
      </c>
      <c r="CF212" s="14">
        <v>0.224914849962498</v>
      </c>
      <c r="CG212" s="14"/>
      <c r="CH212" s="14">
        <v>0.217541425184543</v>
      </c>
      <c r="CI212" s="14">
        <v>0.22803832316904299</v>
      </c>
      <c r="CJ212" s="14"/>
      <c r="CK212" s="14">
        <v>0.26361864986946698</v>
      </c>
      <c r="CL212" s="14">
        <v>0.213067424524743</v>
      </c>
      <c r="CM212" s="14"/>
      <c r="CN212" s="14">
        <v>0.25291756870012</v>
      </c>
      <c r="CO212" s="14">
        <v>0.21516722084350501</v>
      </c>
      <c r="CP212" s="14"/>
      <c r="CQ212" s="14">
        <v>0.226621814257885</v>
      </c>
      <c r="CR212" s="14">
        <v>0.23070124225248501</v>
      </c>
      <c r="CS212" s="14">
        <v>0.16996805916736701</v>
      </c>
    </row>
    <row r="213" spans="2:97" x14ac:dyDescent="0.35">
      <c r="B213" t="s">
        <v>165</v>
      </c>
      <c r="C213" s="14">
        <v>0.13728419318539201</v>
      </c>
      <c r="D213" s="14">
        <v>0.13519172139656699</v>
      </c>
      <c r="E213" s="14">
        <v>0.138477399681143</v>
      </c>
      <c r="F213" s="14"/>
      <c r="G213" s="14">
        <v>0.15784945612437701</v>
      </c>
      <c r="H213" s="14">
        <v>0.15992889167660199</v>
      </c>
      <c r="I213" s="14">
        <v>0.139256858860906</v>
      </c>
      <c r="J213" s="14">
        <v>0.15291517707140301</v>
      </c>
      <c r="K213" s="14">
        <v>0.12700106814134501</v>
      </c>
      <c r="L213" s="14">
        <v>9.7801601028589105E-2</v>
      </c>
      <c r="M213" s="14"/>
      <c r="N213" s="14">
        <v>0.102682379230035</v>
      </c>
      <c r="O213" s="14">
        <v>0.14133274573260199</v>
      </c>
      <c r="P213" s="14">
        <v>0.14458108339301101</v>
      </c>
      <c r="Q213" s="14">
        <v>0.16569816229364301</v>
      </c>
      <c r="R213" s="14"/>
      <c r="S213" s="14">
        <v>0.135224840102875</v>
      </c>
      <c r="T213" s="14">
        <v>0.15610764606256</v>
      </c>
      <c r="U213" s="14">
        <v>0.11573222298789899</v>
      </c>
      <c r="V213" s="14">
        <v>0.122862900233157</v>
      </c>
      <c r="W213" s="14">
        <v>0.14235158206453799</v>
      </c>
      <c r="X213" s="14">
        <v>0.204442584149509</v>
      </c>
      <c r="Y213" s="14">
        <v>0.116956638899419</v>
      </c>
      <c r="Z213" s="14">
        <v>0.102152829084279</v>
      </c>
      <c r="AA213" s="14">
        <v>0.12750177517538999</v>
      </c>
      <c r="AB213" s="14">
        <v>0.135329593079241</v>
      </c>
      <c r="AC213" s="14">
        <v>0.10358869375599999</v>
      </c>
      <c r="AD213" s="14">
        <v>0.151777903001689</v>
      </c>
      <c r="AE213" s="14"/>
      <c r="AF213" s="14">
        <v>0.109122532178241</v>
      </c>
      <c r="AG213" s="14">
        <v>0.144689552558698</v>
      </c>
      <c r="AH213" s="14">
        <v>0.110362922720446</v>
      </c>
      <c r="AI213" s="14">
        <v>0.110028751220349</v>
      </c>
      <c r="AJ213" s="14">
        <v>0.13115202192438999</v>
      </c>
      <c r="AK213" s="14"/>
      <c r="AL213" s="14">
        <v>0.13448903610196</v>
      </c>
      <c r="AM213" s="14">
        <v>0.10609540290201</v>
      </c>
      <c r="AN213" s="14">
        <v>0.128619400055317</v>
      </c>
      <c r="AO213" s="14">
        <v>0.125773740235885</v>
      </c>
      <c r="AP213" s="14">
        <v>0.17587284265973399</v>
      </c>
      <c r="AQ213" s="14">
        <v>0.14446498321760101</v>
      </c>
      <c r="AR213" s="14"/>
      <c r="AS213" s="14">
        <v>0.133732054659253</v>
      </c>
      <c r="AT213" s="14">
        <v>0.17299251906500401</v>
      </c>
      <c r="AU213" s="14">
        <v>0.114770096671874</v>
      </c>
      <c r="AV213" s="14">
        <v>0.12875119627428</v>
      </c>
      <c r="AW213" s="14">
        <v>0</v>
      </c>
      <c r="AX213" s="14"/>
      <c r="AY213" s="14">
        <v>0.14748321560893399</v>
      </c>
      <c r="AZ213" s="14">
        <v>0</v>
      </c>
      <c r="BA213" s="14">
        <v>0</v>
      </c>
      <c r="BB213" s="14">
        <v>0</v>
      </c>
      <c r="BC213" s="14">
        <v>0</v>
      </c>
      <c r="BD213" s="14">
        <v>0</v>
      </c>
      <c r="BE213" s="14">
        <v>0</v>
      </c>
      <c r="BF213" s="14">
        <v>0</v>
      </c>
      <c r="BG213" s="14">
        <v>0</v>
      </c>
      <c r="BH213" s="14">
        <v>0</v>
      </c>
      <c r="BI213" s="14">
        <v>0</v>
      </c>
      <c r="BJ213" s="14">
        <v>0</v>
      </c>
      <c r="BK213" s="14">
        <v>0</v>
      </c>
      <c r="BL213" s="14">
        <v>0</v>
      </c>
      <c r="BM213" s="14">
        <v>0</v>
      </c>
      <c r="BN213" s="14">
        <v>0</v>
      </c>
      <c r="BO213" s="14"/>
      <c r="BP213" s="14">
        <v>5.3191446598284398E-2</v>
      </c>
      <c r="BQ213" s="14">
        <v>0.13199734396372201</v>
      </c>
      <c r="BR213" s="14">
        <v>0.16288009112992599</v>
      </c>
      <c r="BS213" s="14">
        <v>0.16558917473522999</v>
      </c>
      <c r="BT213" s="14">
        <v>0.22241218998588799</v>
      </c>
      <c r="BU213" s="14"/>
      <c r="BV213" s="14">
        <v>4.8589124990003597E-2</v>
      </c>
      <c r="BW213" s="14">
        <v>8.7568843524375398E-2</v>
      </c>
      <c r="BX213" s="14">
        <v>0.158802235814687</v>
      </c>
      <c r="BY213" s="14">
        <v>0.226744444629466</v>
      </c>
      <c r="BZ213" s="14">
        <v>0.197067399705877</v>
      </c>
      <c r="CA213" s="14"/>
      <c r="CB213" s="14">
        <v>0.11379207956093</v>
      </c>
      <c r="CC213" s="14">
        <v>0.108375844741726</v>
      </c>
      <c r="CD213" s="14">
        <v>0.147306620951978</v>
      </c>
      <c r="CE213" s="14">
        <v>0.15856788490162099</v>
      </c>
      <c r="CF213" s="14">
        <v>0.14963688937724201</v>
      </c>
      <c r="CG213" s="14"/>
      <c r="CH213" s="14">
        <v>0.11188126472207401</v>
      </c>
      <c r="CI213" s="14">
        <v>0.14787899759915701</v>
      </c>
      <c r="CJ213" s="14"/>
      <c r="CK213" s="14">
        <v>0.145009141947297</v>
      </c>
      <c r="CL213" s="14">
        <v>0.13491066630523901</v>
      </c>
      <c r="CM213" s="14"/>
      <c r="CN213" s="14">
        <v>0.13475646500634</v>
      </c>
      <c r="CO213" s="14">
        <v>0.13816823214448101</v>
      </c>
      <c r="CP213" s="14"/>
      <c r="CQ213" s="14">
        <v>0.15191360310037499</v>
      </c>
      <c r="CR213" s="14">
        <v>0.112203712857587</v>
      </c>
      <c r="CS213" s="14">
        <v>0.104034640101293</v>
      </c>
    </row>
    <row r="214" spans="2:97" x14ac:dyDescent="0.35">
      <c r="B214" t="s">
        <v>166</v>
      </c>
      <c r="C214" s="14">
        <v>0.28743637165209801</v>
      </c>
      <c r="D214" s="14">
        <v>0.276660993421805</v>
      </c>
      <c r="E214" s="14">
        <v>0.29718353022975502</v>
      </c>
      <c r="F214" s="14"/>
      <c r="G214" s="14">
        <v>0.271497456876235</v>
      </c>
      <c r="H214" s="14">
        <v>0.20495178876832401</v>
      </c>
      <c r="I214" s="14">
        <v>0.26575367424596502</v>
      </c>
      <c r="J214" s="14">
        <v>0.32531978205082002</v>
      </c>
      <c r="K214" s="14">
        <v>0.34157794714268502</v>
      </c>
      <c r="L214" s="14">
        <v>0.31588530234142298</v>
      </c>
      <c r="M214" s="14"/>
      <c r="N214" s="14">
        <v>0.218628328172562</v>
      </c>
      <c r="O214" s="14">
        <v>0.29493220211357102</v>
      </c>
      <c r="P214" s="14">
        <v>0.27431073476130802</v>
      </c>
      <c r="Q214" s="14">
        <v>0.363412329256668</v>
      </c>
      <c r="R214" s="14"/>
      <c r="S214" s="14">
        <v>0.23373162223126001</v>
      </c>
      <c r="T214" s="14">
        <v>0.320021453518887</v>
      </c>
      <c r="U214" s="14">
        <v>0.28179279792853301</v>
      </c>
      <c r="V214" s="14">
        <v>0.311682274689913</v>
      </c>
      <c r="W214" s="14">
        <v>0.27020827447129298</v>
      </c>
      <c r="X214" s="14">
        <v>0.22836541964776</v>
      </c>
      <c r="Y214" s="14">
        <v>0.25671776772312499</v>
      </c>
      <c r="Z214" s="14">
        <v>0.29511605256401502</v>
      </c>
      <c r="AA214" s="14">
        <v>0.32917766623088002</v>
      </c>
      <c r="AB214" s="14">
        <v>0.31328998096231297</v>
      </c>
      <c r="AC214" s="14">
        <v>0.32577531882475302</v>
      </c>
      <c r="AD214" s="14">
        <v>0.33404554332145803</v>
      </c>
      <c r="AE214" s="14"/>
      <c r="AF214" s="14">
        <v>0.26489234575493598</v>
      </c>
      <c r="AG214" s="14">
        <v>0.24125447571625899</v>
      </c>
      <c r="AH214" s="14">
        <v>0.26128511076147898</v>
      </c>
      <c r="AI214" s="14">
        <v>0.35121301491322499</v>
      </c>
      <c r="AJ214" s="14">
        <v>0.23075610128305801</v>
      </c>
      <c r="AK214" s="14"/>
      <c r="AL214" s="14">
        <v>0.22239823071259299</v>
      </c>
      <c r="AM214" s="14">
        <v>0.264949060684464</v>
      </c>
      <c r="AN214" s="14">
        <v>0.25562456443793902</v>
      </c>
      <c r="AO214" s="14">
        <v>0.326485502120548</v>
      </c>
      <c r="AP214" s="14">
        <v>0.230194301670404</v>
      </c>
      <c r="AQ214" s="14">
        <v>0.32037238736541601</v>
      </c>
      <c r="AR214" s="14"/>
      <c r="AS214" s="14">
        <v>0.391920962312934</v>
      </c>
      <c r="AT214" s="14">
        <v>0.29334827390615398</v>
      </c>
      <c r="AU214" s="14">
        <v>0.22202988017967601</v>
      </c>
      <c r="AV214" s="14">
        <v>0.16272009037614299</v>
      </c>
      <c r="AW214" s="14">
        <v>0.13765752363976899</v>
      </c>
      <c r="AX214" s="14"/>
      <c r="AY214" s="14">
        <v>0.37332976757047498</v>
      </c>
      <c r="AZ214" s="14">
        <v>0</v>
      </c>
      <c r="BA214" s="14">
        <v>0</v>
      </c>
      <c r="BB214" s="14">
        <v>0</v>
      </c>
      <c r="BC214" s="14">
        <v>0</v>
      </c>
      <c r="BD214" s="14">
        <v>0</v>
      </c>
      <c r="BE214" s="14">
        <v>0</v>
      </c>
      <c r="BF214" s="14">
        <v>0</v>
      </c>
      <c r="BG214" s="14">
        <v>0</v>
      </c>
      <c r="BH214" s="14">
        <v>0</v>
      </c>
      <c r="BI214" s="14">
        <v>0</v>
      </c>
      <c r="BJ214" s="14">
        <v>0</v>
      </c>
      <c r="BK214" s="14">
        <v>0</v>
      </c>
      <c r="BL214" s="14">
        <v>0</v>
      </c>
      <c r="BM214" s="14">
        <v>0</v>
      </c>
      <c r="BN214" s="14">
        <v>0</v>
      </c>
      <c r="BO214" s="14"/>
      <c r="BP214" s="14">
        <v>0.29051956415691799</v>
      </c>
      <c r="BQ214" s="14">
        <v>0.23755085737315901</v>
      </c>
      <c r="BR214" s="14">
        <v>0.28830515815350599</v>
      </c>
      <c r="BS214" s="14">
        <v>0.289196585451098</v>
      </c>
      <c r="BT214" s="14">
        <v>0.36929156384501799</v>
      </c>
      <c r="BU214" s="14"/>
      <c r="BV214" s="14">
        <v>0.19052979357340499</v>
      </c>
      <c r="BW214" s="14">
        <v>0.24778320549004401</v>
      </c>
      <c r="BX214" s="14">
        <v>0.30801275538915801</v>
      </c>
      <c r="BY214" s="14">
        <v>0.34436461089086601</v>
      </c>
      <c r="BZ214" s="14">
        <v>0.395603629653837</v>
      </c>
      <c r="CA214" s="14"/>
      <c r="CB214" s="14">
        <v>0.13675825476785999</v>
      </c>
      <c r="CC214" s="14">
        <v>0.31148776222131702</v>
      </c>
      <c r="CD214" s="14">
        <v>0.28412810333741401</v>
      </c>
      <c r="CE214" s="14">
        <v>0.32322228546611897</v>
      </c>
      <c r="CF214" s="14">
        <v>0.35646909866607701</v>
      </c>
      <c r="CG214" s="14"/>
      <c r="CH214" s="14">
        <v>0.30483122107058702</v>
      </c>
      <c r="CI214" s="14">
        <v>0.28018149835424599</v>
      </c>
      <c r="CJ214" s="14"/>
      <c r="CK214" s="14">
        <v>0.20455478008670799</v>
      </c>
      <c r="CL214" s="14">
        <v>0.31290213091001001</v>
      </c>
      <c r="CM214" s="14"/>
      <c r="CN214" s="14">
        <v>0.19414779411683</v>
      </c>
      <c r="CO214" s="14">
        <v>0.32006279788833097</v>
      </c>
      <c r="CP214" s="14"/>
      <c r="CQ214" s="14">
        <v>0.321670569526329</v>
      </c>
      <c r="CR214" s="14">
        <v>0.20698678867085801</v>
      </c>
      <c r="CS214" s="14">
        <v>0.33881022936539901</v>
      </c>
    </row>
    <row r="215" spans="2:97" x14ac:dyDescent="0.35">
      <c r="B215" t="s">
        <v>167</v>
      </c>
      <c r="C215" s="14">
        <v>3.39479714095254E-2</v>
      </c>
      <c r="D215" s="14">
        <v>2.8699967521664298E-2</v>
      </c>
      <c r="E215" s="14">
        <v>3.9195565501317302E-2</v>
      </c>
      <c r="F215" s="14"/>
      <c r="G215" s="14">
        <v>2.9689669351961101E-2</v>
      </c>
      <c r="H215" s="14">
        <v>2.9054278166362801E-2</v>
      </c>
      <c r="I215" s="14">
        <v>3.5486880356172999E-2</v>
      </c>
      <c r="J215" s="14">
        <v>2.89004249467627E-2</v>
      </c>
      <c r="K215" s="14">
        <v>2.64110724050532E-2</v>
      </c>
      <c r="L215" s="14">
        <v>4.8657392031243099E-2</v>
      </c>
      <c r="M215" s="14"/>
      <c r="N215" s="14">
        <v>1.9985978992394401E-2</v>
      </c>
      <c r="O215" s="14">
        <v>3.5320060469277402E-2</v>
      </c>
      <c r="P215" s="14">
        <v>3.0709101711773899E-2</v>
      </c>
      <c r="Q215" s="14">
        <v>4.93536719760235E-2</v>
      </c>
      <c r="R215" s="14"/>
      <c r="S215" s="14">
        <v>3.48566613376202E-2</v>
      </c>
      <c r="T215" s="14">
        <v>3.9628148966267297E-2</v>
      </c>
      <c r="U215" s="14">
        <v>3.4463669788137301E-2</v>
      </c>
      <c r="V215" s="14">
        <v>2.30270506611569E-2</v>
      </c>
      <c r="W215" s="14">
        <v>3.6603835837326799E-2</v>
      </c>
      <c r="X215" s="14">
        <v>4.0718930452947999E-2</v>
      </c>
      <c r="Y215" s="14">
        <v>4.0879211402242897E-2</v>
      </c>
      <c r="Z215" s="14">
        <v>3.4815828232203902E-2</v>
      </c>
      <c r="AA215" s="14">
        <v>4.05003036579379E-2</v>
      </c>
      <c r="AB215" s="14">
        <v>2.65686361174934E-2</v>
      </c>
      <c r="AC215" s="14">
        <v>6.5372852167258E-3</v>
      </c>
      <c r="AD215" s="14">
        <v>3.4004011379682599E-2</v>
      </c>
      <c r="AE215" s="14"/>
      <c r="AF215" s="14">
        <v>3.5630780941290199E-2</v>
      </c>
      <c r="AG215" s="14">
        <v>2.3797535263999501E-2</v>
      </c>
      <c r="AH215" s="14">
        <v>1.02169685251774E-2</v>
      </c>
      <c r="AI215" s="14">
        <v>2.9847150274555399E-2</v>
      </c>
      <c r="AJ215" s="14">
        <v>4.4219913185028298E-2</v>
      </c>
      <c r="AK215" s="14"/>
      <c r="AL215" s="14">
        <v>2.5869073094752001E-2</v>
      </c>
      <c r="AM215" s="14">
        <v>2.6838134278349201E-2</v>
      </c>
      <c r="AN215" s="14">
        <v>1.28603866004664E-2</v>
      </c>
      <c r="AO215" s="14">
        <v>3.5579546682571198E-2</v>
      </c>
      <c r="AP215" s="14">
        <v>3.6942047899816401E-2</v>
      </c>
      <c r="AQ215" s="14">
        <v>6.3273357494865595E-2</v>
      </c>
      <c r="AR215" s="14"/>
      <c r="AS215" s="14">
        <v>4.18875862973528E-2</v>
      </c>
      <c r="AT215" s="14">
        <v>3.9515651733537799E-2</v>
      </c>
      <c r="AU215" s="14">
        <v>2.4860832175920299E-2</v>
      </c>
      <c r="AV215" s="14">
        <v>3.09659389174625E-2</v>
      </c>
      <c r="AW215" s="14">
        <v>4.09296291751092E-2</v>
      </c>
      <c r="AX215" s="14"/>
      <c r="AY215" s="14">
        <v>0.14479904318009801</v>
      </c>
      <c r="AZ215" s="14">
        <v>0</v>
      </c>
      <c r="BA215" s="14">
        <v>0</v>
      </c>
      <c r="BB215" s="14">
        <v>0</v>
      </c>
      <c r="BC215" s="14">
        <v>0</v>
      </c>
      <c r="BD215" s="14">
        <v>0</v>
      </c>
      <c r="BE215" s="14">
        <v>0</v>
      </c>
      <c r="BF215" s="14">
        <v>0</v>
      </c>
      <c r="BG215" s="14">
        <v>0</v>
      </c>
      <c r="BH215" s="14">
        <v>0</v>
      </c>
      <c r="BI215" s="14">
        <v>0</v>
      </c>
      <c r="BJ215" s="14">
        <v>0</v>
      </c>
      <c r="BK215" s="14">
        <v>0</v>
      </c>
      <c r="BL215" s="14">
        <v>0</v>
      </c>
      <c r="BM215" s="14">
        <v>0</v>
      </c>
      <c r="BN215" s="14">
        <v>0</v>
      </c>
      <c r="BO215" s="14"/>
      <c r="BP215" s="14">
        <v>2.56565978482753E-2</v>
      </c>
      <c r="BQ215" s="14">
        <v>1.9351550916543898E-2</v>
      </c>
      <c r="BR215" s="14">
        <v>4.2419473779832198E-2</v>
      </c>
      <c r="BS215" s="14">
        <v>3.7153450372319603E-2</v>
      </c>
      <c r="BT215" s="14">
        <v>4.4098695030287301E-2</v>
      </c>
      <c r="BU215" s="14"/>
      <c r="BV215" s="14">
        <v>2.04938282131138E-2</v>
      </c>
      <c r="BW215" s="14">
        <v>2.6470378852390199E-2</v>
      </c>
      <c r="BX215" s="14">
        <v>4.0728811393448298E-2</v>
      </c>
      <c r="BY215" s="14">
        <v>2.7873847299640798E-2</v>
      </c>
      <c r="BZ215" s="14">
        <v>8.3267936497747205E-2</v>
      </c>
      <c r="CA215" s="14"/>
      <c r="CB215" s="14">
        <v>2.7471636157155099E-2</v>
      </c>
      <c r="CC215" s="14">
        <v>3.65320061055368E-2</v>
      </c>
      <c r="CD215" s="14">
        <v>3.6443265800083301E-2</v>
      </c>
      <c r="CE215" s="14">
        <v>3.3661943541375902E-2</v>
      </c>
      <c r="CF215" s="14">
        <v>3.5014599154222101E-2</v>
      </c>
      <c r="CG215" s="14"/>
      <c r="CH215" s="14">
        <v>3.6491987706259499E-2</v>
      </c>
      <c r="CI215" s="14">
        <v>3.2886938027951E-2</v>
      </c>
      <c r="CJ215" s="14"/>
      <c r="CK215" s="14">
        <v>2.87613382979344E-2</v>
      </c>
      <c r="CL215" s="14">
        <v>3.5541588854415898E-2</v>
      </c>
      <c r="CM215" s="14"/>
      <c r="CN215" s="14">
        <v>2.5441257456751999E-2</v>
      </c>
      <c r="CO215" s="14">
        <v>3.6923080288079897E-2</v>
      </c>
      <c r="CP215" s="14"/>
      <c r="CQ215" s="14">
        <v>3.4978312357758501E-2</v>
      </c>
      <c r="CR215" s="14">
        <v>2.6702806693379599E-2</v>
      </c>
      <c r="CS215" s="14">
        <v>6.4133220659998297E-2</v>
      </c>
    </row>
    <row r="216" spans="2:97" x14ac:dyDescent="0.35">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row>
    <row r="217" spans="2:97" x14ac:dyDescent="0.35">
      <c r="B217" s="6" t="s">
        <v>176</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row>
    <row r="218" spans="2:97" x14ac:dyDescent="0.35">
      <c r="B218" s="21" t="s">
        <v>122</v>
      </c>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row>
    <row r="219" spans="2:97" x14ac:dyDescent="0.35">
      <c r="B219" t="s">
        <v>162</v>
      </c>
      <c r="C219" s="14">
        <v>0.193045609127353</v>
      </c>
      <c r="D219" s="14">
        <v>0.22481331631927601</v>
      </c>
      <c r="E219" s="14">
        <v>0.162844321916707</v>
      </c>
      <c r="F219" s="14"/>
      <c r="G219" s="14">
        <v>0.107741220621348</v>
      </c>
      <c r="H219" s="14">
        <v>0.148523081957634</v>
      </c>
      <c r="I219" s="14">
        <v>0.128500591823833</v>
      </c>
      <c r="J219" s="14">
        <v>0.17371624291938001</v>
      </c>
      <c r="K219" s="14">
        <v>0.227772423995939</v>
      </c>
      <c r="L219" s="14">
        <v>0.33072165749049998</v>
      </c>
      <c r="M219" s="14"/>
      <c r="N219" s="14">
        <v>0.27154227556024702</v>
      </c>
      <c r="O219" s="14">
        <v>0.18245706713724399</v>
      </c>
      <c r="P219" s="14">
        <v>0.18051719284033099</v>
      </c>
      <c r="Q219" s="14">
        <v>0.13129459354346601</v>
      </c>
      <c r="R219" s="14"/>
      <c r="S219" s="14">
        <v>0.141565052453</v>
      </c>
      <c r="T219" s="14">
        <v>0.191289599347328</v>
      </c>
      <c r="U219" s="14">
        <v>0.241526579353261</v>
      </c>
      <c r="V219" s="14">
        <v>0.19672548141316801</v>
      </c>
      <c r="W219" s="14">
        <v>0.186152736706961</v>
      </c>
      <c r="X219" s="14">
        <v>0.17323418760287401</v>
      </c>
      <c r="Y219" s="14">
        <v>0.20757980322512501</v>
      </c>
      <c r="Z219" s="14">
        <v>0.254086481433343</v>
      </c>
      <c r="AA219" s="14">
        <v>0.17943464528768899</v>
      </c>
      <c r="AB219" s="14">
        <v>0.19433773634415999</v>
      </c>
      <c r="AC219" s="14">
        <v>0.23460590161618999</v>
      </c>
      <c r="AD219" s="14">
        <v>0.23303282406582301</v>
      </c>
      <c r="AE219" s="14"/>
      <c r="AF219" s="14">
        <v>0.27437646649214398</v>
      </c>
      <c r="AG219" s="14">
        <v>0.19206372820237699</v>
      </c>
      <c r="AH219" s="14">
        <v>0.26728629837602003</v>
      </c>
      <c r="AI219" s="14">
        <v>0.18539122550284301</v>
      </c>
      <c r="AJ219" s="14">
        <v>0.15512909800009</v>
      </c>
      <c r="AK219" s="14"/>
      <c r="AL219" s="14">
        <v>0.209244308528727</v>
      </c>
      <c r="AM219" s="14">
        <v>0.235191968516682</v>
      </c>
      <c r="AN219" s="14">
        <v>0.22296680924078699</v>
      </c>
      <c r="AO219" s="14">
        <v>0.19966420647465899</v>
      </c>
      <c r="AP219" s="14">
        <v>0.139677663642123</v>
      </c>
      <c r="AQ219" s="14">
        <v>0.17238458394553799</v>
      </c>
      <c r="AR219" s="14"/>
      <c r="AS219" s="14">
        <v>0.15815639754489799</v>
      </c>
      <c r="AT219" s="14">
        <v>0.189197747207973</v>
      </c>
      <c r="AU219" s="14">
        <v>0.21460548201870699</v>
      </c>
      <c r="AV219" s="14">
        <v>0.21129848937475901</v>
      </c>
      <c r="AW219" s="14">
        <v>0.392108082657039</v>
      </c>
      <c r="AX219" s="14"/>
      <c r="AY219" s="14">
        <v>2.7427105166885599E-2</v>
      </c>
      <c r="AZ219" s="14">
        <v>0</v>
      </c>
      <c r="BA219" s="14">
        <v>0</v>
      </c>
      <c r="BB219" s="14">
        <v>0</v>
      </c>
      <c r="BC219" s="14">
        <v>0</v>
      </c>
      <c r="BD219" s="14">
        <v>0</v>
      </c>
      <c r="BE219" s="14">
        <v>0</v>
      </c>
      <c r="BF219" s="14">
        <v>0</v>
      </c>
      <c r="BG219" s="14">
        <v>0</v>
      </c>
      <c r="BH219" s="14">
        <v>0</v>
      </c>
      <c r="BI219" s="14">
        <v>0</v>
      </c>
      <c r="BJ219" s="14">
        <v>0</v>
      </c>
      <c r="BK219" s="14">
        <v>0</v>
      </c>
      <c r="BL219" s="14">
        <v>0</v>
      </c>
      <c r="BM219" s="14">
        <v>0</v>
      </c>
      <c r="BN219" s="14">
        <v>0</v>
      </c>
      <c r="BO219" s="14"/>
      <c r="BP219" s="14">
        <v>0.38805802716145399</v>
      </c>
      <c r="BQ219" s="14">
        <v>0.20487608244226499</v>
      </c>
      <c r="BR219" s="14">
        <v>0.123372934224575</v>
      </c>
      <c r="BS219" s="14">
        <v>8.2250356923673301E-2</v>
      </c>
      <c r="BT219" s="14">
        <v>7.3476177548150001E-2</v>
      </c>
      <c r="BU219" s="14"/>
      <c r="BV219" s="14">
        <v>0.45690297560208798</v>
      </c>
      <c r="BW219" s="14">
        <v>0.28473840979707299</v>
      </c>
      <c r="BX219" s="14">
        <v>0.12016831442647199</v>
      </c>
      <c r="BY219" s="14">
        <v>7.6940912881595602E-2</v>
      </c>
      <c r="BZ219" s="14">
        <v>3.6029056671047797E-2</v>
      </c>
      <c r="CA219" s="14"/>
      <c r="CB219" s="14">
        <v>0.23454963083427299</v>
      </c>
      <c r="CC219" s="14">
        <v>0.20775874312894199</v>
      </c>
      <c r="CD219" s="14">
        <v>0.211329947989988</v>
      </c>
      <c r="CE219" s="14">
        <v>0.19872307599449199</v>
      </c>
      <c r="CF219" s="14">
        <v>0.12864074490651101</v>
      </c>
      <c r="CG219" s="14"/>
      <c r="CH219" s="14">
        <v>0.212530231881285</v>
      </c>
      <c r="CI219" s="14">
        <v>0.18491915364990699</v>
      </c>
      <c r="CJ219" s="14"/>
      <c r="CK219" s="14">
        <v>0.17691657688263199</v>
      </c>
      <c r="CL219" s="14">
        <v>0.19800133022837799</v>
      </c>
      <c r="CM219" s="14"/>
      <c r="CN219" s="14">
        <v>0.218090856996665</v>
      </c>
      <c r="CO219" s="14">
        <v>0.184286370281982</v>
      </c>
      <c r="CP219" s="14"/>
      <c r="CQ219" s="14">
        <v>0.17754470931559199</v>
      </c>
      <c r="CR219" s="14">
        <v>0.22175179418764801</v>
      </c>
      <c r="CS219" s="14">
        <v>0.215620526551555</v>
      </c>
    </row>
    <row r="220" spans="2:97" x14ac:dyDescent="0.35">
      <c r="B220" t="s">
        <v>163</v>
      </c>
      <c r="C220" s="14">
        <v>0.112019487247975</v>
      </c>
      <c r="D220" s="14">
        <v>0.11736327851643499</v>
      </c>
      <c r="E220" s="14">
        <v>0.106628749475924</v>
      </c>
      <c r="F220" s="14"/>
      <c r="G220" s="14">
        <v>0.124933541520459</v>
      </c>
      <c r="H220" s="14">
        <v>0.161093448840328</v>
      </c>
      <c r="I220" s="14">
        <v>0.127851673390457</v>
      </c>
      <c r="J220" s="14">
        <v>9.5597871820683203E-2</v>
      </c>
      <c r="K220" s="14">
        <v>0.117222725395542</v>
      </c>
      <c r="L220" s="14">
        <v>6.0392939113131601E-2</v>
      </c>
      <c r="M220" s="14"/>
      <c r="N220" s="14">
        <v>0.14079222462757501</v>
      </c>
      <c r="O220" s="14">
        <v>0.116746217658662</v>
      </c>
      <c r="P220" s="14">
        <v>0.115609665847904</v>
      </c>
      <c r="Q220" s="14">
        <v>7.4184406833024394E-2</v>
      </c>
      <c r="R220" s="14"/>
      <c r="S220" s="14">
        <v>0.138434523103137</v>
      </c>
      <c r="T220" s="14">
        <v>0.104024166365469</v>
      </c>
      <c r="U220" s="14">
        <v>9.7208766822846598E-2</v>
      </c>
      <c r="V220" s="14">
        <v>9.9073546406128199E-2</v>
      </c>
      <c r="W220" s="14">
        <v>0.122079632797813</v>
      </c>
      <c r="X220" s="14">
        <v>0.15220753988695199</v>
      </c>
      <c r="Y220" s="14">
        <v>8.1508677680271202E-2</v>
      </c>
      <c r="Z220" s="14">
        <v>6.8772099897887198E-2</v>
      </c>
      <c r="AA220" s="14">
        <v>0.12144699853207799</v>
      </c>
      <c r="AB220" s="14">
        <v>0.11751562972212</v>
      </c>
      <c r="AC220" s="14">
        <v>7.6282170973352506E-2</v>
      </c>
      <c r="AD220" s="14">
        <v>0.104995990333035</v>
      </c>
      <c r="AE220" s="14"/>
      <c r="AF220" s="14">
        <v>0.119707413651788</v>
      </c>
      <c r="AG220" s="14">
        <v>0.12929688820318699</v>
      </c>
      <c r="AH220" s="14">
        <v>0.108863356158042</v>
      </c>
      <c r="AI220" s="14">
        <v>0.108747029833019</v>
      </c>
      <c r="AJ220" s="14">
        <v>0.132510039781193</v>
      </c>
      <c r="AK220" s="14"/>
      <c r="AL220" s="14">
        <v>0.14053551124367999</v>
      </c>
      <c r="AM220" s="14">
        <v>9.8715748991865707E-2</v>
      </c>
      <c r="AN220" s="14">
        <v>0.12721695528081201</v>
      </c>
      <c r="AO220" s="14">
        <v>0.11395709799028</v>
      </c>
      <c r="AP220" s="14">
        <v>0.12614173024905501</v>
      </c>
      <c r="AQ220" s="14">
        <v>7.6286056012717499E-2</v>
      </c>
      <c r="AR220" s="14"/>
      <c r="AS220" s="14">
        <v>8.5269758471013202E-2</v>
      </c>
      <c r="AT220" s="14">
        <v>0.10544549462156</v>
      </c>
      <c r="AU220" s="14">
        <v>0.12811746288430201</v>
      </c>
      <c r="AV220" s="14">
        <v>0.16751138833328599</v>
      </c>
      <c r="AW220" s="14">
        <v>0.147583503266463</v>
      </c>
      <c r="AX220" s="14"/>
      <c r="AY220" s="14">
        <v>0.16348675247392</v>
      </c>
      <c r="AZ220" s="14">
        <v>0</v>
      </c>
      <c r="BA220" s="14">
        <v>0</v>
      </c>
      <c r="BB220" s="14">
        <v>0</v>
      </c>
      <c r="BC220" s="14">
        <v>0</v>
      </c>
      <c r="BD220" s="14">
        <v>0</v>
      </c>
      <c r="BE220" s="14">
        <v>0</v>
      </c>
      <c r="BF220" s="14">
        <v>0</v>
      </c>
      <c r="BG220" s="14">
        <v>0</v>
      </c>
      <c r="BH220" s="14">
        <v>0</v>
      </c>
      <c r="BI220" s="14">
        <v>0</v>
      </c>
      <c r="BJ220" s="14">
        <v>0</v>
      </c>
      <c r="BK220" s="14">
        <v>0</v>
      </c>
      <c r="BL220" s="14">
        <v>0</v>
      </c>
      <c r="BM220" s="14">
        <v>0</v>
      </c>
      <c r="BN220" s="14">
        <v>0</v>
      </c>
      <c r="BO220" s="14"/>
      <c r="BP220" s="14">
        <v>0.120195223470846</v>
      </c>
      <c r="BQ220" s="14">
        <v>0.140191302794161</v>
      </c>
      <c r="BR220" s="14">
        <v>0.13094105570415801</v>
      </c>
      <c r="BS220" s="14">
        <v>9.7111544945225295E-2</v>
      </c>
      <c r="BT220" s="14">
        <v>5.40887795844536E-2</v>
      </c>
      <c r="BU220" s="14"/>
      <c r="BV220" s="14">
        <v>0.140847154642357</v>
      </c>
      <c r="BW220" s="14">
        <v>0.140404374297804</v>
      </c>
      <c r="BX220" s="14">
        <v>9.8003717434267501E-2</v>
      </c>
      <c r="BY220" s="14">
        <v>8.9786695348560902E-2</v>
      </c>
      <c r="BZ220" s="14">
        <v>2.1287225291560501E-2</v>
      </c>
      <c r="CA220" s="14"/>
      <c r="CB220" s="14">
        <v>0.19344999956035799</v>
      </c>
      <c r="CC220" s="14">
        <v>0.10232483551416</v>
      </c>
      <c r="CD220" s="14">
        <v>7.7707377647699402E-2</v>
      </c>
      <c r="CE220" s="14">
        <v>0.102127363105462</v>
      </c>
      <c r="CF220" s="14">
        <v>9.8159723289571704E-2</v>
      </c>
      <c r="CG220" s="14"/>
      <c r="CH220" s="14">
        <v>0.120082983785729</v>
      </c>
      <c r="CI220" s="14">
        <v>0.108656443147295</v>
      </c>
      <c r="CJ220" s="14"/>
      <c r="CK220" s="14">
        <v>0.13248713906413101</v>
      </c>
      <c r="CL220" s="14">
        <v>0.10573070485515899</v>
      </c>
      <c r="CM220" s="14"/>
      <c r="CN220" s="14">
        <v>0.134302918897831</v>
      </c>
      <c r="CO220" s="14">
        <v>0.10422615650778599</v>
      </c>
      <c r="CP220" s="14"/>
      <c r="CQ220" s="14">
        <v>9.2578523023574499E-2</v>
      </c>
      <c r="CR220" s="14">
        <v>0.15470691520895899</v>
      </c>
      <c r="CS220" s="14">
        <v>0.10064647060025</v>
      </c>
    </row>
    <row r="221" spans="2:97" x14ac:dyDescent="0.35">
      <c r="B221" t="s">
        <v>164</v>
      </c>
      <c r="C221" s="14">
        <v>0.25388002844666602</v>
      </c>
      <c r="D221" s="14">
        <v>0.25524752909464798</v>
      </c>
      <c r="E221" s="14">
        <v>0.25297116559729899</v>
      </c>
      <c r="F221" s="14"/>
      <c r="G221" s="14">
        <v>0.25911507978160497</v>
      </c>
      <c r="H221" s="14">
        <v>0.27868715466737598</v>
      </c>
      <c r="I221" s="14">
        <v>0.30679060215389797</v>
      </c>
      <c r="J221" s="14">
        <v>0.261699829639989</v>
      </c>
      <c r="K221" s="14">
        <v>0.218922254254866</v>
      </c>
      <c r="L221" s="14">
        <v>0.204280666281382</v>
      </c>
      <c r="M221" s="14"/>
      <c r="N221" s="14">
        <v>0.28522819146612899</v>
      </c>
      <c r="O221" s="14">
        <v>0.25944598831684701</v>
      </c>
      <c r="P221" s="14">
        <v>0.25613510470329698</v>
      </c>
      <c r="Q221" s="14">
        <v>0.21411212404059901</v>
      </c>
      <c r="R221" s="14"/>
      <c r="S221" s="14">
        <v>0.29917697532804099</v>
      </c>
      <c r="T221" s="14">
        <v>0.26547237466720403</v>
      </c>
      <c r="U221" s="14">
        <v>0.224275353624595</v>
      </c>
      <c r="V221" s="14">
        <v>0.22201359813688201</v>
      </c>
      <c r="W221" s="14">
        <v>0.23149181111623501</v>
      </c>
      <c r="X221" s="14">
        <v>0.226072610734079</v>
      </c>
      <c r="Y221" s="14">
        <v>0.26948579484478102</v>
      </c>
      <c r="Z221" s="14">
        <v>0.27968139063479103</v>
      </c>
      <c r="AA221" s="14">
        <v>0.243385076242145</v>
      </c>
      <c r="AB221" s="14">
        <v>0.26009312665393097</v>
      </c>
      <c r="AC221" s="14">
        <v>0.24944556042933899</v>
      </c>
      <c r="AD221" s="14">
        <v>0.25338757495624198</v>
      </c>
      <c r="AE221" s="14"/>
      <c r="AF221" s="14">
        <v>0.245749142440229</v>
      </c>
      <c r="AG221" s="14">
        <v>0.27099607237747197</v>
      </c>
      <c r="AH221" s="14">
        <v>0.27003227013340703</v>
      </c>
      <c r="AI221" s="14">
        <v>0.22830378285544201</v>
      </c>
      <c r="AJ221" s="14">
        <v>0.26859407374766597</v>
      </c>
      <c r="AK221" s="14"/>
      <c r="AL221" s="14">
        <v>0.26682346982933602</v>
      </c>
      <c r="AM221" s="14">
        <v>0.25064985498631098</v>
      </c>
      <c r="AN221" s="14">
        <v>0.29887444984950701</v>
      </c>
      <c r="AO221" s="14">
        <v>0.24297326104423</v>
      </c>
      <c r="AP221" s="14">
        <v>0.25400474454882899</v>
      </c>
      <c r="AQ221" s="14">
        <v>0.26477606514506502</v>
      </c>
      <c r="AR221" s="14"/>
      <c r="AS221" s="14">
        <v>0.217290150124999</v>
      </c>
      <c r="AT221" s="14">
        <v>0.22954949884419501</v>
      </c>
      <c r="AU221" s="14">
        <v>0.30583950601066001</v>
      </c>
      <c r="AV221" s="14">
        <v>0.29409072886801901</v>
      </c>
      <c r="AW221" s="14">
        <v>0.21772535477856</v>
      </c>
      <c r="AX221" s="14"/>
      <c r="AY221" s="14">
        <v>0.117371283173614</v>
      </c>
      <c r="AZ221" s="14">
        <v>0</v>
      </c>
      <c r="BA221" s="14">
        <v>0</v>
      </c>
      <c r="BB221" s="14">
        <v>0</v>
      </c>
      <c r="BC221" s="14">
        <v>0</v>
      </c>
      <c r="BD221" s="14">
        <v>0</v>
      </c>
      <c r="BE221" s="14">
        <v>0</v>
      </c>
      <c r="BF221" s="14">
        <v>0</v>
      </c>
      <c r="BG221" s="14">
        <v>0</v>
      </c>
      <c r="BH221" s="14">
        <v>0</v>
      </c>
      <c r="BI221" s="14">
        <v>0</v>
      </c>
      <c r="BJ221" s="14">
        <v>0</v>
      </c>
      <c r="BK221" s="14">
        <v>0</v>
      </c>
      <c r="BL221" s="14">
        <v>0</v>
      </c>
      <c r="BM221" s="14">
        <v>0</v>
      </c>
      <c r="BN221" s="14">
        <v>0</v>
      </c>
      <c r="BO221" s="14"/>
      <c r="BP221" s="14">
        <v>0.175861191441645</v>
      </c>
      <c r="BQ221" s="14">
        <v>0.30577284952462902</v>
      </c>
      <c r="BR221" s="14">
        <v>0.26902919780989498</v>
      </c>
      <c r="BS221" s="14">
        <v>0.29698849618957901</v>
      </c>
      <c r="BT221" s="14">
        <v>0.23744768251670501</v>
      </c>
      <c r="BU221" s="14"/>
      <c r="BV221" s="14">
        <v>0.17872057144870601</v>
      </c>
      <c r="BW221" s="14">
        <v>0.243650743140059</v>
      </c>
      <c r="BX221" s="14">
        <v>0.28668009709533399</v>
      </c>
      <c r="BY221" s="14">
        <v>0.26162236629945901</v>
      </c>
      <c r="BZ221" s="14">
        <v>0.15545297750022199</v>
      </c>
      <c r="CA221" s="14"/>
      <c r="CB221" s="14">
        <v>0.24813952223625199</v>
      </c>
      <c r="CC221" s="14">
        <v>0.263921202491671</v>
      </c>
      <c r="CD221" s="14">
        <v>0.24510360159234901</v>
      </c>
      <c r="CE221" s="14">
        <v>0.24774976780428601</v>
      </c>
      <c r="CF221" s="14">
        <v>0.26356985734017901</v>
      </c>
      <c r="CG221" s="14"/>
      <c r="CH221" s="14">
        <v>0.25354426644897898</v>
      </c>
      <c r="CI221" s="14">
        <v>0.254020064769651</v>
      </c>
      <c r="CJ221" s="14"/>
      <c r="CK221" s="14">
        <v>0.27331352642074203</v>
      </c>
      <c r="CL221" s="14">
        <v>0.24790899469116101</v>
      </c>
      <c r="CM221" s="14"/>
      <c r="CN221" s="14">
        <v>0.27079583335665097</v>
      </c>
      <c r="CO221" s="14">
        <v>0.24796395302024499</v>
      </c>
      <c r="CP221" s="14"/>
      <c r="CQ221" s="14">
        <v>0.252588047714288</v>
      </c>
      <c r="CR221" s="14">
        <v>0.25103069637486097</v>
      </c>
      <c r="CS221" s="14">
        <v>0.28688272845331497</v>
      </c>
    </row>
    <row r="222" spans="2:97" x14ac:dyDescent="0.35">
      <c r="B222" t="s">
        <v>165</v>
      </c>
      <c r="C222" s="14">
        <v>0.20227364454942801</v>
      </c>
      <c r="D222" s="14">
        <v>0.167739848805153</v>
      </c>
      <c r="E222" s="14">
        <v>0.234659249662272</v>
      </c>
      <c r="F222" s="14"/>
      <c r="G222" s="14">
        <v>0.221393352086735</v>
      </c>
      <c r="H222" s="14">
        <v>0.21302081028066699</v>
      </c>
      <c r="I222" s="14">
        <v>0.22479609138081899</v>
      </c>
      <c r="J222" s="14">
        <v>0.227300233439233</v>
      </c>
      <c r="K222" s="14">
        <v>0.18909757446223999</v>
      </c>
      <c r="L222" s="14">
        <v>0.151078628381321</v>
      </c>
      <c r="M222" s="14"/>
      <c r="N222" s="14">
        <v>0.14041297258254201</v>
      </c>
      <c r="O222" s="14">
        <v>0.213333927887535</v>
      </c>
      <c r="P222" s="14">
        <v>0.230526555942311</v>
      </c>
      <c r="Q222" s="14">
        <v>0.232160451120068</v>
      </c>
      <c r="R222" s="14"/>
      <c r="S222" s="14">
        <v>0.19009494660670201</v>
      </c>
      <c r="T222" s="14">
        <v>0.22492779603558199</v>
      </c>
      <c r="U222" s="14">
        <v>0.189612443831053</v>
      </c>
      <c r="V222" s="14">
        <v>0.22170163863178299</v>
      </c>
      <c r="W222" s="14">
        <v>0.224723921052328</v>
      </c>
      <c r="X222" s="14">
        <v>0.22151790541518701</v>
      </c>
      <c r="Y222" s="14">
        <v>0.17533728099225701</v>
      </c>
      <c r="Z222" s="14">
        <v>0.17915088308003399</v>
      </c>
      <c r="AA222" s="14">
        <v>0.19893735635576501</v>
      </c>
      <c r="AB222" s="14">
        <v>0.17003241646981901</v>
      </c>
      <c r="AC222" s="14">
        <v>0.24128820696230899</v>
      </c>
      <c r="AD222" s="14">
        <v>0.17318105384751201</v>
      </c>
      <c r="AE222" s="14"/>
      <c r="AF222" s="14">
        <v>0.164763541836353</v>
      </c>
      <c r="AG222" s="14">
        <v>0.21460849842465601</v>
      </c>
      <c r="AH222" s="14">
        <v>0.17379574092824099</v>
      </c>
      <c r="AI222" s="14">
        <v>0.21761138587458601</v>
      </c>
      <c r="AJ222" s="14">
        <v>0.223529493948664</v>
      </c>
      <c r="AK222" s="14"/>
      <c r="AL222" s="14">
        <v>0.18510582055175701</v>
      </c>
      <c r="AM222" s="14">
        <v>0.19583944840773199</v>
      </c>
      <c r="AN222" s="14">
        <v>0.15312807962122199</v>
      </c>
      <c r="AO222" s="14">
        <v>0.18654278510661701</v>
      </c>
      <c r="AP222" s="14">
        <v>0.27316835764709901</v>
      </c>
      <c r="AQ222" s="14">
        <v>0.19359787537241399</v>
      </c>
      <c r="AR222" s="14"/>
      <c r="AS222" s="14">
        <v>0.20807652055290701</v>
      </c>
      <c r="AT222" s="14">
        <v>0.236198214704405</v>
      </c>
      <c r="AU222" s="14">
        <v>0.18779397657666</v>
      </c>
      <c r="AV222" s="14">
        <v>0.154761463191251</v>
      </c>
      <c r="AW222" s="14">
        <v>8.7970485479188704E-2</v>
      </c>
      <c r="AX222" s="14"/>
      <c r="AY222" s="14">
        <v>0.207322258711128</v>
      </c>
      <c r="AZ222" s="14">
        <v>0</v>
      </c>
      <c r="BA222" s="14">
        <v>0</v>
      </c>
      <c r="BB222" s="14">
        <v>0</v>
      </c>
      <c r="BC222" s="14">
        <v>0</v>
      </c>
      <c r="BD222" s="14">
        <v>0</v>
      </c>
      <c r="BE222" s="14">
        <v>0</v>
      </c>
      <c r="BF222" s="14">
        <v>0</v>
      </c>
      <c r="BG222" s="14">
        <v>0</v>
      </c>
      <c r="BH222" s="14">
        <v>0</v>
      </c>
      <c r="BI222" s="14">
        <v>0</v>
      </c>
      <c r="BJ222" s="14">
        <v>0</v>
      </c>
      <c r="BK222" s="14">
        <v>0</v>
      </c>
      <c r="BL222" s="14">
        <v>0</v>
      </c>
      <c r="BM222" s="14">
        <v>0</v>
      </c>
      <c r="BN222" s="14">
        <v>0</v>
      </c>
      <c r="BO222" s="14"/>
      <c r="BP222" s="14">
        <v>0.107673121041922</v>
      </c>
      <c r="BQ222" s="14">
        <v>0.15263251761423199</v>
      </c>
      <c r="BR222" s="14">
        <v>0.235840136748725</v>
      </c>
      <c r="BS222" s="14">
        <v>0.26659687697102502</v>
      </c>
      <c r="BT222" s="14">
        <v>0.32733817625189798</v>
      </c>
      <c r="BU222" s="14"/>
      <c r="BV222" s="14">
        <v>8.2211207599911296E-2</v>
      </c>
      <c r="BW222" s="14">
        <v>0.13761207335230699</v>
      </c>
      <c r="BX222" s="14">
        <v>0.222899040095483</v>
      </c>
      <c r="BY222" s="14">
        <v>0.32193376299258902</v>
      </c>
      <c r="BZ222" s="14">
        <v>0.33457984445542199</v>
      </c>
      <c r="CA222" s="14"/>
      <c r="CB222" s="14">
        <v>0.166896818507733</v>
      </c>
      <c r="CC222" s="14">
        <v>0.17796145544796901</v>
      </c>
      <c r="CD222" s="14">
        <v>0.20580360039225301</v>
      </c>
      <c r="CE222" s="14">
        <v>0.212904869500914</v>
      </c>
      <c r="CF222" s="14">
        <v>0.23329625794181799</v>
      </c>
      <c r="CG222" s="14"/>
      <c r="CH222" s="14">
        <v>0.18835593527563901</v>
      </c>
      <c r="CI222" s="14">
        <v>0.208078306317317</v>
      </c>
      <c r="CJ222" s="14"/>
      <c r="CK222" s="14">
        <v>0.22803993646662499</v>
      </c>
      <c r="CL222" s="14">
        <v>0.19435683003682699</v>
      </c>
      <c r="CM222" s="14"/>
      <c r="CN222" s="14">
        <v>0.178533357511339</v>
      </c>
      <c r="CO222" s="14">
        <v>0.21057649088216801</v>
      </c>
      <c r="CP222" s="14"/>
      <c r="CQ222" s="14">
        <v>0.218835314430427</v>
      </c>
      <c r="CR222" s="14">
        <v>0.17224423221926299</v>
      </c>
      <c r="CS222" s="14">
        <v>0.174347001396185</v>
      </c>
    </row>
    <row r="223" spans="2:97" x14ac:dyDescent="0.35">
      <c r="B223" t="s">
        <v>166</v>
      </c>
      <c r="C223" s="14">
        <v>0.20694789899068</v>
      </c>
      <c r="D223" s="14">
        <v>0.20293450659029999</v>
      </c>
      <c r="E223" s="14">
        <v>0.21100471586236499</v>
      </c>
      <c r="F223" s="14"/>
      <c r="G223" s="14">
        <v>0.22445190165238199</v>
      </c>
      <c r="H223" s="14">
        <v>0.161847802866803</v>
      </c>
      <c r="I223" s="14">
        <v>0.18136575694232801</v>
      </c>
      <c r="J223" s="14">
        <v>0.22020217062424899</v>
      </c>
      <c r="K223" s="14">
        <v>0.22029018921400501</v>
      </c>
      <c r="L223" s="14">
        <v>0.233234509744013</v>
      </c>
      <c r="M223" s="14"/>
      <c r="N223" s="14">
        <v>0.13857615298602199</v>
      </c>
      <c r="O223" s="14">
        <v>0.20463666453748799</v>
      </c>
      <c r="P223" s="14">
        <v>0.18227373745310901</v>
      </c>
      <c r="Q223" s="14">
        <v>0.30091180632974601</v>
      </c>
      <c r="R223" s="14"/>
      <c r="S223" s="14">
        <v>0.18897316464186101</v>
      </c>
      <c r="T223" s="14">
        <v>0.18465348388556199</v>
      </c>
      <c r="U223" s="14">
        <v>0.207625593972839</v>
      </c>
      <c r="V223" s="14">
        <v>0.236215839698555</v>
      </c>
      <c r="W223" s="14">
        <v>0.21583295239773201</v>
      </c>
      <c r="X223" s="14">
        <v>0.198492988958656</v>
      </c>
      <c r="Y223" s="14">
        <v>0.22290109584881099</v>
      </c>
      <c r="Z223" s="14">
        <v>0.19396423222187301</v>
      </c>
      <c r="AA223" s="14">
        <v>0.227835796138638</v>
      </c>
      <c r="AB223" s="14">
        <v>0.22591544443887501</v>
      </c>
      <c r="AC223" s="14">
        <v>0.16561299455227199</v>
      </c>
      <c r="AD223" s="14">
        <v>0.212569285728297</v>
      </c>
      <c r="AE223" s="14"/>
      <c r="AF223" s="14">
        <v>0.17310527506830101</v>
      </c>
      <c r="AG223" s="14">
        <v>0.16909202507457299</v>
      </c>
      <c r="AH223" s="14">
        <v>0.160492588091182</v>
      </c>
      <c r="AI223" s="14">
        <v>0.23638733349032701</v>
      </c>
      <c r="AJ223" s="14">
        <v>0.18608553966555</v>
      </c>
      <c r="AK223" s="14"/>
      <c r="AL223" s="14">
        <v>0.15711866534796801</v>
      </c>
      <c r="AM223" s="14">
        <v>0.19950917424321399</v>
      </c>
      <c r="AN223" s="14">
        <v>0.17341532627314099</v>
      </c>
      <c r="AO223" s="14">
        <v>0.23511972480118501</v>
      </c>
      <c r="AP223" s="14">
        <v>0.16839360958041699</v>
      </c>
      <c r="AQ223" s="14">
        <v>0.238501804349706</v>
      </c>
      <c r="AR223" s="14"/>
      <c r="AS223" s="14">
        <v>0.29545305418954698</v>
      </c>
      <c r="AT223" s="14">
        <v>0.19445363261410401</v>
      </c>
      <c r="AU223" s="14">
        <v>0.14566349208031601</v>
      </c>
      <c r="AV223" s="14">
        <v>0.15047508836121801</v>
      </c>
      <c r="AW223" s="14">
        <v>0.15461257381874899</v>
      </c>
      <c r="AX223" s="14"/>
      <c r="AY223" s="14">
        <v>0.39595591110594103</v>
      </c>
      <c r="AZ223" s="14">
        <v>0</v>
      </c>
      <c r="BA223" s="14">
        <v>0</v>
      </c>
      <c r="BB223" s="14">
        <v>0</v>
      </c>
      <c r="BC223" s="14">
        <v>0</v>
      </c>
      <c r="BD223" s="14">
        <v>0</v>
      </c>
      <c r="BE223" s="14">
        <v>0</v>
      </c>
      <c r="BF223" s="14">
        <v>0</v>
      </c>
      <c r="BG223" s="14">
        <v>0</v>
      </c>
      <c r="BH223" s="14">
        <v>0</v>
      </c>
      <c r="BI223" s="14">
        <v>0</v>
      </c>
      <c r="BJ223" s="14">
        <v>0</v>
      </c>
      <c r="BK223" s="14">
        <v>0</v>
      </c>
      <c r="BL223" s="14">
        <v>0</v>
      </c>
      <c r="BM223" s="14">
        <v>0</v>
      </c>
      <c r="BN223" s="14">
        <v>0</v>
      </c>
      <c r="BO223" s="14"/>
      <c r="BP223" s="14">
        <v>0.18233282945902399</v>
      </c>
      <c r="BQ223" s="14">
        <v>0.176373832420262</v>
      </c>
      <c r="BR223" s="14">
        <v>0.20641629654636301</v>
      </c>
      <c r="BS223" s="14">
        <v>0.22602772400496299</v>
      </c>
      <c r="BT223" s="14">
        <v>0.26639173337739602</v>
      </c>
      <c r="BU223" s="14"/>
      <c r="BV223" s="14">
        <v>0.106476075628695</v>
      </c>
      <c r="BW223" s="14">
        <v>0.169981782691314</v>
      </c>
      <c r="BX223" s="14">
        <v>0.23583178643684499</v>
      </c>
      <c r="BY223" s="14">
        <v>0.21767652754084299</v>
      </c>
      <c r="BZ223" s="14">
        <v>0.39298704259498202</v>
      </c>
      <c r="CA223" s="14"/>
      <c r="CB223" s="14">
        <v>0.121726715464659</v>
      </c>
      <c r="CC223" s="14">
        <v>0.19956431226403401</v>
      </c>
      <c r="CD223" s="14">
        <v>0.224291178009528</v>
      </c>
      <c r="CE223" s="14">
        <v>0.220470271611036</v>
      </c>
      <c r="CF223" s="14">
        <v>0.251494137199194</v>
      </c>
      <c r="CG223" s="14"/>
      <c r="CH223" s="14">
        <v>0.20418701023077199</v>
      </c>
      <c r="CI223" s="14">
        <v>0.20809938341349499</v>
      </c>
      <c r="CJ223" s="14"/>
      <c r="CK223" s="14">
        <v>0.15643500235993801</v>
      </c>
      <c r="CL223" s="14">
        <v>0.222468224321347</v>
      </c>
      <c r="CM223" s="14"/>
      <c r="CN223" s="14">
        <v>0.15908121908364101</v>
      </c>
      <c r="CO223" s="14">
        <v>0.22368862698141401</v>
      </c>
      <c r="CP223" s="14"/>
      <c r="CQ223" s="14">
        <v>0.23228140285496601</v>
      </c>
      <c r="CR223" s="14">
        <v>0.16412390480752401</v>
      </c>
      <c r="CS223" s="14">
        <v>0.145763801562655</v>
      </c>
    </row>
    <row r="224" spans="2:97" x14ac:dyDescent="0.35">
      <c r="B224" t="s">
        <v>167</v>
      </c>
      <c r="C224" s="14">
        <v>3.1833331637897498E-2</v>
      </c>
      <c r="D224" s="14">
        <v>3.1901520674188499E-2</v>
      </c>
      <c r="E224" s="14">
        <v>3.1891797485433103E-2</v>
      </c>
      <c r="F224" s="14"/>
      <c r="G224" s="14">
        <v>6.2364904337471598E-2</v>
      </c>
      <c r="H224" s="14">
        <v>3.6827701387191797E-2</v>
      </c>
      <c r="I224" s="14">
        <v>3.0695284308665301E-2</v>
      </c>
      <c r="J224" s="14">
        <v>2.1483651556464801E-2</v>
      </c>
      <c r="K224" s="14">
        <v>2.6694832677407999E-2</v>
      </c>
      <c r="L224" s="14">
        <v>2.0291598989652399E-2</v>
      </c>
      <c r="M224" s="14"/>
      <c r="N224" s="14">
        <v>2.3448182777485001E-2</v>
      </c>
      <c r="O224" s="14">
        <v>2.33801344622242E-2</v>
      </c>
      <c r="P224" s="14">
        <v>3.4937743213048399E-2</v>
      </c>
      <c r="Q224" s="14">
        <v>4.7336618133096801E-2</v>
      </c>
      <c r="R224" s="14"/>
      <c r="S224" s="14">
        <v>4.1755337867259303E-2</v>
      </c>
      <c r="T224" s="14">
        <v>2.96325796988543E-2</v>
      </c>
      <c r="U224" s="14">
        <v>3.9751262395405502E-2</v>
      </c>
      <c r="V224" s="14">
        <v>2.4269895713482901E-2</v>
      </c>
      <c r="W224" s="14">
        <v>1.9718945928930202E-2</v>
      </c>
      <c r="X224" s="14">
        <v>2.8474767402252198E-2</v>
      </c>
      <c r="Y224" s="14">
        <v>4.3187347408754601E-2</v>
      </c>
      <c r="Z224" s="14">
        <v>2.43449127320715E-2</v>
      </c>
      <c r="AA224" s="14">
        <v>2.8960127443685001E-2</v>
      </c>
      <c r="AB224" s="14">
        <v>3.2105646371095503E-2</v>
      </c>
      <c r="AC224" s="14">
        <v>3.2765165466537502E-2</v>
      </c>
      <c r="AD224" s="14">
        <v>2.28332710690918E-2</v>
      </c>
      <c r="AE224" s="14"/>
      <c r="AF224" s="14">
        <v>2.2298160511184901E-2</v>
      </c>
      <c r="AG224" s="14">
        <v>2.3942787717734101E-2</v>
      </c>
      <c r="AH224" s="14">
        <v>1.9529746313107301E-2</v>
      </c>
      <c r="AI224" s="14">
        <v>2.35592424437823E-2</v>
      </c>
      <c r="AJ224" s="14">
        <v>3.4151754856837399E-2</v>
      </c>
      <c r="AK224" s="14"/>
      <c r="AL224" s="14">
        <v>4.1172224498531501E-2</v>
      </c>
      <c r="AM224" s="14">
        <v>2.0093804854193799E-2</v>
      </c>
      <c r="AN224" s="14">
        <v>2.4398379734531999E-2</v>
      </c>
      <c r="AO224" s="14">
        <v>2.17429245830295E-2</v>
      </c>
      <c r="AP224" s="14">
        <v>3.8613894332477597E-2</v>
      </c>
      <c r="AQ224" s="14">
        <v>5.44536151745596E-2</v>
      </c>
      <c r="AR224" s="14"/>
      <c r="AS224" s="14">
        <v>3.5754119116636597E-2</v>
      </c>
      <c r="AT224" s="14">
        <v>4.5155412007763497E-2</v>
      </c>
      <c r="AU224" s="14">
        <v>1.7980080429355401E-2</v>
      </c>
      <c r="AV224" s="14">
        <v>2.1862841871466001E-2</v>
      </c>
      <c r="AW224" s="14">
        <v>0</v>
      </c>
      <c r="AX224" s="14"/>
      <c r="AY224" s="14">
        <v>8.8436689368512095E-2</v>
      </c>
      <c r="AZ224" s="14">
        <v>0</v>
      </c>
      <c r="BA224" s="14">
        <v>0</v>
      </c>
      <c r="BB224" s="14">
        <v>0</v>
      </c>
      <c r="BC224" s="14">
        <v>0</v>
      </c>
      <c r="BD224" s="14">
        <v>0</v>
      </c>
      <c r="BE224" s="14">
        <v>0</v>
      </c>
      <c r="BF224" s="14">
        <v>0</v>
      </c>
      <c r="BG224" s="14">
        <v>0</v>
      </c>
      <c r="BH224" s="14">
        <v>0</v>
      </c>
      <c r="BI224" s="14">
        <v>0</v>
      </c>
      <c r="BJ224" s="14">
        <v>0</v>
      </c>
      <c r="BK224" s="14">
        <v>0</v>
      </c>
      <c r="BL224" s="14">
        <v>0</v>
      </c>
      <c r="BM224" s="14">
        <v>0</v>
      </c>
      <c r="BN224" s="14">
        <v>0</v>
      </c>
      <c r="BO224" s="14"/>
      <c r="BP224" s="14">
        <v>2.5879607425108499E-2</v>
      </c>
      <c r="BQ224" s="14">
        <v>2.0153415204450801E-2</v>
      </c>
      <c r="BR224" s="14">
        <v>3.4400378966283403E-2</v>
      </c>
      <c r="BS224" s="14">
        <v>3.10250009655345E-2</v>
      </c>
      <c r="BT224" s="14">
        <v>4.12574507213977E-2</v>
      </c>
      <c r="BU224" s="14"/>
      <c r="BV224" s="14">
        <v>3.4842015078242403E-2</v>
      </c>
      <c r="BW224" s="14">
        <v>2.3612616721442398E-2</v>
      </c>
      <c r="BX224" s="14">
        <v>3.6417044511598003E-2</v>
      </c>
      <c r="BY224" s="14">
        <v>3.2039734936951801E-2</v>
      </c>
      <c r="BZ224" s="14">
        <v>5.9663853486765901E-2</v>
      </c>
      <c r="CA224" s="14"/>
      <c r="CB224" s="14">
        <v>3.5237313396724403E-2</v>
      </c>
      <c r="CC224" s="14">
        <v>4.8469451153225498E-2</v>
      </c>
      <c r="CD224" s="14">
        <v>3.5764294368181397E-2</v>
      </c>
      <c r="CE224" s="14">
        <v>1.8024651983808902E-2</v>
      </c>
      <c r="CF224" s="14">
        <v>2.4839279322726299E-2</v>
      </c>
      <c r="CG224" s="14"/>
      <c r="CH224" s="14">
        <v>2.1299572377597002E-2</v>
      </c>
      <c r="CI224" s="14">
        <v>3.6226648702334503E-2</v>
      </c>
      <c r="CJ224" s="14"/>
      <c r="CK224" s="14">
        <v>3.2807818805932101E-2</v>
      </c>
      <c r="CL224" s="14">
        <v>3.1533915867128802E-2</v>
      </c>
      <c r="CM224" s="14"/>
      <c r="CN224" s="14">
        <v>3.9195814153873403E-2</v>
      </c>
      <c r="CO224" s="14">
        <v>2.9258402326404601E-2</v>
      </c>
      <c r="CP224" s="14"/>
      <c r="CQ224" s="14">
        <v>2.6172002661153101E-2</v>
      </c>
      <c r="CR224" s="14">
        <v>3.6142457201745103E-2</v>
      </c>
      <c r="CS224" s="14">
        <v>7.6739471436039694E-2</v>
      </c>
    </row>
    <row r="225" spans="2:97" x14ac:dyDescent="0.35">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row>
    <row r="226" spans="2:97" x14ac:dyDescent="0.35">
      <c r="B226" s="6" t="s">
        <v>177</v>
      </c>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row>
    <row r="227" spans="2:97" x14ac:dyDescent="0.35">
      <c r="B227" s="21" t="s">
        <v>122</v>
      </c>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row>
    <row r="228" spans="2:97" x14ac:dyDescent="0.35">
      <c r="B228" t="s">
        <v>162</v>
      </c>
      <c r="C228" s="14">
        <v>0.15484063914983001</v>
      </c>
      <c r="D228" s="14">
        <v>0.17393552922070901</v>
      </c>
      <c r="E228" s="14">
        <v>0.13617308855136301</v>
      </c>
      <c r="F228" s="14"/>
      <c r="G228" s="14">
        <v>0.102200819364669</v>
      </c>
      <c r="H228" s="14">
        <v>0.139597353820135</v>
      </c>
      <c r="I228" s="14">
        <v>0.117333222564262</v>
      </c>
      <c r="J228" s="14">
        <v>0.12805972409139199</v>
      </c>
      <c r="K228" s="14">
        <v>0.16726021953182199</v>
      </c>
      <c r="L228" s="14">
        <v>0.24601843542652599</v>
      </c>
      <c r="M228" s="14"/>
      <c r="N228" s="14">
        <v>0.227510384580696</v>
      </c>
      <c r="O228" s="14">
        <v>0.14490813351267401</v>
      </c>
      <c r="P228" s="14">
        <v>0.139908723557227</v>
      </c>
      <c r="Q228" s="14">
        <v>0.10027060784648301</v>
      </c>
      <c r="R228" s="14"/>
      <c r="S228" s="14">
        <v>0.121896989324175</v>
      </c>
      <c r="T228" s="14">
        <v>0.15705558116451501</v>
      </c>
      <c r="U228" s="14">
        <v>0.166015761317721</v>
      </c>
      <c r="V228" s="14">
        <v>0.13366131582186899</v>
      </c>
      <c r="W228" s="14">
        <v>0.12384177234407701</v>
      </c>
      <c r="X228" s="14">
        <v>0.15768240341637399</v>
      </c>
      <c r="Y228" s="14">
        <v>0.169712233637935</v>
      </c>
      <c r="Z228" s="14">
        <v>0.19009059190229</v>
      </c>
      <c r="AA228" s="14">
        <v>0.15732581897082901</v>
      </c>
      <c r="AB228" s="14">
        <v>0.180603171303124</v>
      </c>
      <c r="AC228" s="14">
        <v>0.16918952377611299</v>
      </c>
      <c r="AD228" s="14">
        <v>0.19976853297639199</v>
      </c>
      <c r="AE228" s="14"/>
      <c r="AF228" s="14">
        <v>0.189758427866797</v>
      </c>
      <c r="AG228" s="14">
        <v>0.164739321761843</v>
      </c>
      <c r="AH228" s="14">
        <v>0.23848868255339201</v>
      </c>
      <c r="AI228" s="14">
        <v>0.157850736195983</v>
      </c>
      <c r="AJ228" s="14">
        <v>0.142582210857498</v>
      </c>
      <c r="AK228" s="14"/>
      <c r="AL228" s="14">
        <v>0.17827670236773399</v>
      </c>
      <c r="AM228" s="14">
        <v>0.19022498304441299</v>
      </c>
      <c r="AN228" s="14">
        <v>0.196378614474223</v>
      </c>
      <c r="AO228" s="14">
        <v>0.145259772313863</v>
      </c>
      <c r="AP228" s="14">
        <v>0.12700527845208601</v>
      </c>
      <c r="AQ228" s="14">
        <v>0.13265605683286</v>
      </c>
      <c r="AR228" s="14"/>
      <c r="AS228" s="14">
        <v>0.12883513622979301</v>
      </c>
      <c r="AT228" s="14">
        <v>0.142071269185432</v>
      </c>
      <c r="AU228" s="14">
        <v>0.16376333310048699</v>
      </c>
      <c r="AV228" s="14">
        <v>0.21054025360567</v>
      </c>
      <c r="AW228" s="14">
        <v>0.35619499792014198</v>
      </c>
      <c r="AX228" s="14"/>
      <c r="AY228" s="14">
        <v>0</v>
      </c>
      <c r="AZ228" s="14">
        <v>0</v>
      </c>
      <c r="BA228" s="14">
        <v>0</v>
      </c>
      <c r="BB228" s="14">
        <v>0</v>
      </c>
      <c r="BC228" s="14">
        <v>0</v>
      </c>
      <c r="BD228" s="14">
        <v>0</v>
      </c>
      <c r="BE228" s="14">
        <v>0</v>
      </c>
      <c r="BF228" s="14">
        <v>0</v>
      </c>
      <c r="BG228" s="14">
        <v>0</v>
      </c>
      <c r="BH228" s="14">
        <v>0</v>
      </c>
      <c r="BI228" s="14">
        <v>0</v>
      </c>
      <c r="BJ228" s="14">
        <v>0</v>
      </c>
      <c r="BK228" s="14">
        <v>0</v>
      </c>
      <c r="BL228" s="14">
        <v>0</v>
      </c>
      <c r="BM228" s="14">
        <v>0</v>
      </c>
      <c r="BN228" s="14">
        <v>0</v>
      </c>
      <c r="BO228" s="14"/>
      <c r="BP228" s="14">
        <v>0.326131573517428</v>
      </c>
      <c r="BQ228" s="14">
        <v>0.161242058502438</v>
      </c>
      <c r="BR228" s="14">
        <v>9.98445127172395E-2</v>
      </c>
      <c r="BS228" s="14">
        <v>6.5254219755686099E-2</v>
      </c>
      <c r="BT228" s="14">
        <v>3.5818752664180699E-2</v>
      </c>
      <c r="BU228" s="14"/>
      <c r="BV228" s="14">
        <v>0.427254000263248</v>
      </c>
      <c r="BW228" s="14">
        <v>0.24237014371086299</v>
      </c>
      <c r="BX228" s="14">
        <v>8.5726441565687705E-2</v>
      </c>
      <c r="BY228" s="14">
        <v>3.4062721514585802E-2</v>
      </c>
      <c r="BZ228" s="14">
        <v>7.0896676807782402E-3</v>
      </c>
      <c r="CA228" s="14"/>
      <c r="CB228" s="14">
        <v>0.216131051942338</v>
      </c>
      <c r="CC228" s="14">
        <v>0.15742561939397801</v>
      </c>
      <c r="CD228" s="14">
        <v>0.164610761823548</v>
      </c>
      <c r="CE228" s="14">
        <v>0.14658440346624901</v>
      </c>
      <c r="CF228" s="14">
        <v>0.105025501518954</v>
      </c>
      <c r="CG228" s="14"/>
      <c r="CH228" s="14">
        <v>0.167199175428207</v>
      </c>
      <c r="CI228" s="14">
        <v>0.14968626197245499</v>
      </c>
      <c r="CJ228" s="14"/>
      <c r="CK228" s="14">
        <v>0.15226850019811</v>
      </c>
      <c r="CL228" s="14">
        <v>0.155630940953708</v>
      </c>
      <c r="CM228" s="14"/>
      <c r="CN228" s="14">
        <v>0.19753833091848599</v>
      </c>
      <c r="CO228" s="14">
        <v>0.13990769529160901</v>
      </c>
      <c r="CP228" s="14"/>
      <c r="CQ228" s="14">
        <v>0.13739637105978</v>
      </c>
      <c r="CR228" s="14">
        <v>0.19527827443414</v>
      </c>
      <c r="CS228" s="14">
        <v>0.13196364932893201</v>
      </c>
    </row>
    <row r="229" spans="2:97" x14ac:dyDescent="0.35">
      <c r="B229" t="s">
        <v>163</v>
      </c>
      <c r="C229" s="14">
        <v>0.10970717690241701</v>
      </c>
      <c r="D229" s="14">
        <v>0.111702449519458</v>
      </c>
      <c r="E229" s="14">
        <v>0.10743109923647801</v>
      </c>
      <c r="F229" s="14"/>
      <c r="G229" s="14">
        <v>0.12808190593124699</v>
      </c>
      <c r="H229" s="14">
        <v>0.18195109986990901</v>
      </c>
      <c r="I229" s="14">
        <v>0.10453333249770599</v>
      </c>
      <c r="J229" s="14">
        <v>9.3699400462775598E-2</v>
      </c>
      <c r="K229" s="14">
        <v>9.1832905515034896E-2</v>
      </c>
      <c r="L229" s="14">
        <v>6.7765343747774195E-2</v>
      </c>
      <c r="M229" s="14"/>
      <c r="N229" s="14">
        <v>0.15882002662967901</v>
      </c>
      <c r="O229" s="14">
        <v>0.117927320839323</v>
      </c>
      <c r="P229" s="14">
        <v>9.3627593097845005E-2</v>
      </c>
      <c r="Q229" s="14">
        <v>6.3522247565943005E-2</v>
      </c>
      <c r="R229" s="14"/>
      <c r="S229" s="14">
        <v>0.18334532633044301</v>
      </c>
      <c r="T229" s="14">
        <v>0.101040493823703</v>
      </c>
      <c r="U229" s="14">
        <v>8.4936529286308904E-2</v>
      </c>
      <c r="V229" s="14">
        <v>9.2876796419016805E-2</v>
      </c>
      <c r="W229" s="14">
        <v>0.11976659342098001</v>
      </c>
      <c r="X229" s="14">
        <v>0.104270358732269</v>
      </c>
      <c r="Y229" s="14">
        <v>8.81891969661142E-2</v>
      </c>
      <c r="Z229" s="14">
        <v>0.106188889088597</v>
      </c>
      <c r="AA229" s="14">
        <v>8.7788272687268104E-2</v>
      </c>
      <c r="AB229" s="14">
        <v>0.11438331716840799</v>
      </c>
      <c r="AC229" s="14">
        <v>9.2725018995961306E-2</v>
      </c>
      <c r="AD229" s="14">
        <v>6.93114069694441E-2</v>
      </c>
      <c r="AE229" s="14"/>
      <c r="AF229" s="14">
        <v>0.11471924327659699</v>
      </c>
      <c r="AG229" s="14">
        <v>0.13429675909886901</v>
      </c>
      <c r="AH229" s="14">
        <v>0.107381872076908</v>
      </c>
      <c r="AI229" s="14">
        <v>0.108934371901084</v>
      </c>
      <c r="AJ229" s="14">
        <v>0.14694381384800001</v>
      </c>
      <c r="AK229" s="14"/>
      <c r="AL229" s="14">
        <v>0.16002313443361399</v>
      </c>
      <c r="AM229" s="14">
        <v>0.113925310012454</v>
      </c>
      <c r="AN229" s="14">
        <v>0.123719151546916</v>
      </c>
      <c r="AO229" s="14">
        <v>9.6807846973233899E-2</v>
      </c>
      <c r="AP229" s="14">
        <v>0.121980494564322</v>
      </c>
      <c r="AQ229" s="14">
        <v>7.2215649976267796E-2</v>
      </c>
      <c r="AR229" s="14"/>
      <c r="AS229" s="14">
        <v>5.7972987514863898E-2</v>
      </c>
      <c r="AT229" s="14">
        <v>8.4626802738765994E-2</v>
      </c>
      <c r="AU229" s="14">
        <v>0.161736775232174</v>
      </c>
      <c r="AV229" s="14">
        <v>0.17086631550845299</v>
      </c>
      <c r="AW229" s="14">
        <v>0.20743471148419901</v>
      </c>
      <c r="AX229" s="14"/>
      <c r="AY229" s="14">
        <v>6.1387598835424502E-2</v>
      </c>
      <c r="AZ229" s="14">
        <v>0</v>
      </c>
      <c r="BA229" s="14">
        <v>0</v>
      </c>
      <c r="BB229" s="14">
        <v>0</v>
      </c>
      <c r="BC229" s="14">
        <v>0</v>
      </c>
      <c r="BD229" s="14">
        <v>0</v>
      </c>
      <c r="BE229" s="14">
        <v>0</v>
      </c>
      <c r="BF229" s="14">
        <v>0</v>
      </c>
      <c r="BG229" s="14">
        <v>0</v>
      </c>
      <c r="BH229" s="14">
        <v>0</v>
      </c>
      <c r="BI229" s="14">
        <v>0</v>
      </c>
      <c r="BJ229" s="14">
        <v>0</v>
      </c>
      <c r="BK229" s="14">
        <v>0</v>
      </c>
      <c r="BL229" s="14">
        <v>0</v>
      </c>
      <c r="BM229" s="14">
        <v>0</v>
      </c>
      <c r="BN229" s="14">
        <v>0</v>
      </c>
      <c r="BO229" s="14"/>
      <c r="BP229" s="14">
        <v>0.108956797513867</v>
      </c>
      <c r="BQ229" s="14">
        <v>0.163202261771969</v>
      </c>
      <c r="BR229" s="14">
        <v>0.11129109092086401</v>
      </c>
      <c r="BS229" s="14">
        <v>8.9706218215011596E-2</v>
      </c>
      <c r="BT229" s="14">
        <v>4.2564446195768102E-2</v>
      </c>
      <c r="BU229" s="14"/>
      <c r="BV229" s="14">
        <v>0.16545819564866099</v>
      </c>
      <c r="BW229" s="14">
        <v>0.15244373340581699</v>
      </c>
      <c r="BX229" s="14">
        <v>8.0617247860616706E-2</v>
      </c>
      <c r="BY229" s="14">
        <v>6.9248068590548301E-2</v>
      </c>
      <c r="BZ229" s="14">
        <v>4.4694215254612001E-2</v>
      </c>
      <c r="CA229" s="14"/>
      <c r="CB229" s="14">
        <v>0.187223803247937</v>
      </c>
      <c r="CC229" s="14">
        <v>0.13625410203507099</v>
      </c>
      <c r="CD229" s="14">
        <v>8.5996662904419596E-2</v>
      </c>
      <c r="CE229" s="14">
        <v>7.3451807936474198E-2</v>
      </c>
      <c r="CF229" s="14">
        <v>8.3708749919365402E-2</v>
      </c>
      <c r="CG229" s="14"/>
      <c r="CH229" s="14">
        <v>0.122074117920991</v>
      </c>
      <c r="CI229" s="14">
        <v>0.10454929435837999</v>
      </c>
      <c r="CJ229" s="14"/>
      <c r="CK229" s="14">
        <v>0.146886433161867</v>
      </c>
      <c r="CL229" s="14">
        <v>9.8283675357512104E-2</v>
      </c>
      <c r="CM229" s="14"/>
      <c r="CN229" s="14">
        <v>0.145928474055041</v>
      </c>
      <c r="CO229" s="14">
        <v>9.7039265021307705E-2</v>
      </c>
      <c r="CP229" s="14"/>
      <c r="CQ229" s="14">
        <v>8.10216659633161E-2</v>
      </c>
      <c r="CR229" s="14">
        <v>0.16631090104240701</v>
      </c>
      <c r="CS229" s="14">
        <v>0.13081781704286399</v>
      </c>
    </row>
    <row r="230" spans="2:97" x14ac:dyDescent="0.35">
      <c r="B230" t="s">
        <v>164</v>
      </c>
      <c r="C230" s="14">
        <v>0.21152853238657299</v>
      </c>
      <c r="D230" s="14">
        <v>0.197141964052406</v>
      </c>
      <c r="E230" s="14">
        <v>0.22637885346448899</v>
      </c>
      <c r="F230" s="14"/>
      <c r="G230" s="14">
        <v>0.214759229272178</v>
      </c>
      <c r="H230" s="14">
        <v>0.23070348626761999</v>
      </c>
      <c r="I230" s="14">
        <v>0.261950003323554</v>
      </c>
      <c r="J230" s="14">
        <v>0.21641367400528799</v>
      </c>
      <c r="K230" s="14">
        <v>0.18116616697649099</v>
      </c>
      <c r="L230" s="14">
        <v>0.16917289749165601</v>
      </c>
      <c r="M230" s="14"/>
      <c r="N230" s="14">
        <v>0.25893244608435401</v>
      </c>
      <c r="O230" s="14">
        <v>0.22437897300555501</v>
      </c>
      <c r="P230" s="14">
        <v>0.19271230712043</v>
      </c>
      <c r="Q230" s="14">
        <v>0.16322657381755901</v>
      </c>
      <c r="R230" s="14"/>
      <c r="S230" s="14">
        <v>0.23368020041245799</v>
      </c>
      <c r="T230" s="14">
        <v>0.20144380240158299</v>
      </c>
      <c r="U230" s="14">
        <v>0.22029601226295201</v>
      </c>
      <c r="V230" s="14">
        <v>0.21174971733918499</v>
      </c>
      <c r="W230" s="14">
        <v>0.23513377066993901</v>
      </c>
      <c r="X230" s="14">
        <v>0.22199420074912399</v>
      </c>
      <c r="Y230" s="14">
        <v>0.205236698925955</v>
      </c>
      <c r="Z230" s="14">
        <v>0.19780897902186201</v>
      </c>
      <c r="AA230" s="14">
        <v>0.20755881602995299</v>
      </c>
      <c r="AB230" s="14">
        <v>0.19722966614861301</v>
      </c>
      <c r="AC230" s="14">
        <v>0.16756269194359399</v>
      </c>
      <c r="AD230" s="14">
        <v>0.20679863555217701</v>
      </c>
      <c r="AE230" s="14"/>
      <c r="AF230" s="14">
        <v>0.223622781532581</v>
      </c>
      <c r="AG230" s="14">
        <v>0.233025944138152</v>
      </c>
      <c r="AH230" s="14">
        <v>0.21109293699316201</v>
      </c>
      <c r="AI230" s="14">
        <v>0.164059814686143</v>
      </c>
      <c r="AJ230" s="14">
        <v>0.243314201025254</v>
      </c>
      <c r="AK230" s="14"/>
      <c r="AL230" s="14">
        <v>0.23135836065477899</v>
      </c>
      <c r="AM230" s="14">
        <v>0.23280895524512399</v>
      </c>
      <c r="AN230" s="14">
        <v>0.205340058628912</v>
      </c>
      <c r="AO230" s="14">
        <v>0.196022378523523</v>
      </c>
      <c r="AP230" s="14">
        <v>0.25548152932797802</v>
      </c>
      <c r="AQ230" s="14">
        <v>0.18670108424276</v>
      </c>
      <c r="AR230" s="14"/>
      <c r="AS230" s="14">
        <v>0.16750588111381101</v>
      </c>
      <c r="AT230" s="14">
        <v>0.18573031302514101</v>
      </c>
      <c r="AU230" s="14">
        <v>0.253690998878424</v>
      </c>
      <c r="AV230" s="14">
        <v>0.26967159508205102</v>
      </c>
      <c r="AW230" s="14">
        <v>0.231539173678734</v>
      </c>
      <c r="AX230" s="14"/>
      <c r="AY230" s="14">
        <v>5.7357263521712797E-2</v>
      </c>
      <c r="AZ230" s="14">
        <v>0</v>
      </c>
      <c r="BA230" s="14">
        <v>0</v>
      </c>
      <c r="BB230" s="14">
        <v>0</v>
      </c>
      <c r="BC230" s="14">
        <v>0</v>
      </c>
      <c r="BD230" s="14">
        <v>0</v>
      </c>
      <c r="BE230" s="14">
        <v>0</v>
      </c>
      <c r="BF230" s="14">
        <v>0</v>
      </c>
      <c r="BG230" s="14">
        <v>0</v>
      </c>
      <c r="BH230" s="14">
        <v>0</v>
      </c>
      <c r="BI230" s="14">
        <v>0</v>
      </c>
      <c r="BJ230" s="14">
        <v>0</v>
      </c>
      <c r="BK230" s="14">
        <v>0</v>
      </c>
      <c r="BL230" s="14">
        <v>0</v>
      </c>
      <c r="BM230" s="14">
        <v>0</v>
      </c>
      <c r="BN230" s="14">
        <v>0</v>
      </c>
      <c r="BO230" s="14"/>
      <c r="BP230" s="14">
        <v>0.17932972850846499</v>
      </c>
      <c r="BQ230" s="14">
        <v>0.23724629284530799</v>
      </c>
      <c r="BR230" s="14">
        <v>0.25725691672691198</v>
      </c>
      <c r="BS230" s="14">
        <v>0.24263057388075401</v>
      </c>
      <c r="BT230" s="14">
        <v>0.15227196698961501</v>
      </c>
      <c r="BU230" s="14"/>
      <c r="BV230" s="14">
        <v>0.17507941776514899</v>
      </c>
      <c r="BW230" s="14">
        <v>0.21010594556530701</v>
      </c>
      <c r="BX230" s="14">
        <v>0.242330213917056</v>
      </c>
      <c r="BY230" s="14">
        <v>0.19487017565335901</v>
      </c>
      <c r="BZ230" s="14">
        <v>8.5253546532334107E-2</v>
      </c>
      <c r="CA230" s="14"/>
      <c r="CB230" s="14">
        <v>0.22070757663884299</v>
      </c>
      <c r="CC230" s="14">
        <v>0.21364498792485601</v>
      </c>
      <c r="CD230" s="14">
        <v>0.21620999060614701</v>
      </c>
      <c r="CE230" s="14">
        <v>0.21913339201123599</v>
      </c>
      <c r="CF230" s="14">
        <v>0.18992991074906701</v>
      </c>
      <c r="CG230" s="14"/>
      <c r="CH230" s="14">
        <v>0.19657517529041499</v>
      </c>
      <c r="CI230" s="14">
        <v>0.21776513199719499</v>
      </c>
      <c r="CJ230" s="14"/>
      <c r="CK230" s="14">
        <v>0.24643982535549799</v>
      </c>
      <c r="CL230" s="14">
        <v>0.20080187324142801</v>
      </c>
      <c r="CM230" s="14"/>
      <c r="CN230" s="14">
        <v>0.23446255750412801</v>
      </c>
      <c r="CO230" s="14">
        <v>0.20350766532474099</v>
      </c>
      <c r="CP230" s="14"/>
      <c r="CQ230" s="14">
        <v>0.208423993802904</v>
      </c>
      <c r="CR230" s="14">
        <v>0.221653926988506</v>
      </c>
      <c r="CS230" s="14">
        <v>0.19006936714202599</v>
      </c>
    </row>
    <row r="231" spans="2:97" x14ac:dyDescent="0.35">
      <c r="B231" t="s">
        <v>165</v>
      </c>
      <c r="C231" s="14">
        <v>0.21289454049492099</v>
      </c>
      <c r="D231" s="14">
        <v>0.18031844884588899</v>
      </c>
      <c r="E231" s="14">
        <v>0.24355349073266999</v>
      </c>
      <c r="F231" s="14"/>
      <c r="G231" s="14">
        <v>0.27600864089937299</v>
      </c>
      <c r="H231" s="14">
        <v>0.222647502221067</v>
      </c>
      <c r="I231" s="14">
        <v>0.23006961533235301</v>
      </c>
      <c r="J231" s="14">
        <v>0.26278070115065599</v>
      </c>
      <c r="K231" s="14">
        <v>0.17527651679367401</v>
      </c>
      <c r="L231" s="14">
        <v>0.13393460370046001</v>
      </c>
      <c r="M231" s="14"/>
      <c r="N231" s="14">
        <v>0.1402067845163</v>
      </c>
      <c r="O231" s="14">
        <v>0.22809836159939501</v>
      </c>
      <c r="P231" s="14">
        <v>0.23986986240621899</v>
      </c>
      <c r="Q231" s="14">
        <v>0.25196120470157002</v>
      </c>
      <c r="R231" s="14"/>
      <c r="S231" s="14">
        <v>0.228695795401515</v>
      </c>
      <c r="T231" s="14">
        <v>0.258202022603847</v>
      </c>
      <c r="U231" s="14">
        <v>0.19131619849826101</v>
      </c>
      <c r="V231" s="14">
        <v>0.197838881698608</v>
      </c>
      <c r="W231" s="14">
        <v>0.19492875532276499</v>
      </c>
      <c r="X231" s="14">
        <v>0.16958267355645601</v>
      </c>
      <c r="Y231" s="14">
        <v>0.1655120792158</v>
      </c>
      <c r="Z231" s="14">
        <v>0.23109330661029401</v>
      </c>
      <c r="AA231" s="14">
        <v>0.24314599322418201</v>
      </c>
      <c r="AB231" s="14">
        <v>0.19357304834216699</v>
      </c>
      <c r="AC231" s="14">
        <v>0.218745068041519</v>
      </c>
      <c r="AD231" s="14">
        <v>0.25645558917168099</v>
      </c>
      <c r="AE231" s="14"/>
      <c r="AF231" s="14">
        <v>0.16249895195699801</v>
      </c>
      <c r="AG231" s="14">
        <v>0.193074769732999</v>
      </c>
      <c r="AH231" s="14">
        <v>0.16483626785835101</v>
      </c>
      <c r="AI231" s="14">
        <v>0.21486070373896099</v>
      </c>
      <c r="AJ231" s="14">
        <v>0.267370493905985</v>
      </c>
      <c r="AK231" s="14"/>
      <c r="AL231" s="14">
        <v>0.18030367626216801</v>
      </c>
      <c r="AM231" s="14">
        <v>0.17906016315822401</v>
      </c>
      <c r="AN231" s="14">
        <v>0.16805866192484201</v>
      </c>
      <c r="AO231" s="14">
        <v>0.20440009013895299</v>
      </c>
      <c r="AP231" s="14">
        <v>0.27815288291468199</v>
      </c>
      <c r="AQ231" s="14">
        <v>0.236212819420864</v>
      </c>
      <c r="AR231" s="14"/>
      <c r="AS231" s="14">
        <v>0.192617303102434</v>
      </c>
      <c r="AT231" s="14">
        <v>0.26360749680599299</v>
      </c>
      <c r="AU231" s="14">
        <v>0.20402683988047099</v>
      </c>
      <c r="AV231" s="14">
        <v>0.174765495813507</v>
      </c>
      <c r="AW231" s="14">
        <v>7.5394885155267002E-2</v>
      </c>
      <c r="AX231" s="14"/>
      <c r="AY231" s="14">
        <v>0.23707672267764601</v>
      </c>
      <c r="AZ231" s="14">
        <v>0</v>
      </c>
      <c r="BA231" s="14">
        <v>0</v>
      </c>
      <c r="BB231" s="14">
        <v>0</v>
      </c>
      <c r="BC231" s="14">
        <v>0</v>
      </c>
      <c r="BD231" s="14">
        <v>0</v>
      </c>
      <c r="BE231" s="14">
        <v>0</v>
      </c>
      <c r="BF231" s="14">
        <v>0</v>
      </c>
      <c r="BG231" s="14">
        <v>0</v>
      </c>
      <c r="BH231" s="14">
        <v>0</v>
      </c>
      <c r="BI231" s="14">
        <v>0</v>
      </c>
      <c r="BJ231" s="14">
        <v>0</v>
      </c>
      <c r="BK231" s="14">
        <v>0</v>
      </c>
      <c r="BL231" s="14">
        <v>0</v>
      </c>
      <c r="BM231" s="14">
        <v>0</v>
      </c>
      <c r="BN231" s="14">
        <v>0</v>
      </c>
      <c r="BO231" s="14"/>
      <c r="BP231" s="14">
        <v>8.4393752163648098E-2</v>
      </c>
      <c r="BQ231" s="14">
        <v>0.15631593013817</v>
      </c>
      <c r="BR231" s="14">
        <v>0.21112500361696299</v>
      </c>
      <c r="BS231" s="14">
        <v>0.31152306090341902</v>
      </c>
      <c r="BT231" s="14">
        <v>0.401398258757659</v>
      </c>
      <c r="BU231" s="14"/>
      <c r="BV231" s="14">
        <v>1.99058816095939E-2</v>
      </c>
      <c r="BW231" s="14">
        <v>0.11395157809895699</v>
      </c>
      <c r="BX231" s="14">
        <v>0.24220045773534399</v>
      </c>
      <c r="BY231" s="14">
        <v>0.39174060944018402</v>
      </c>
      <c r="BZ231" s="14">
        <v>0.46175502223086801</v>
      </c>
      <c r="CA231" s="14"/>
      <c r="CB231" s="14">
        <v>0.17316676707359699</v>
      </c>
      <c r="CC231" s="14">
        <v>0.15611941595446699</v>
      </c>
      <c r="CD231" s="14">
        <v>0.200628311528709</v>
      </c>
      <c r="CE231" s="14">
        <v>0.22227573917478</v>
      </c>
      <c r="CF231" s="14">
        <v>0.29023542911553402</v>
      </c>
      <c r="CG231" s="14"/>
      <c r="CH231" s="14">
        <v>0.18765294931120899</v>
      </c>
      <c r="CI231" s="14">
        <v>0.223422055937473</v>
      </c>
      <c r="CJ231" s="14"/>
      <c r="CK231" s="14">
        <v>0.246579342643824</v>
      </c>
      <c r="CL231" s="14">
        <v>0.202544726429181</v>
      </c>
      <c r="CM231" s="14"/>
      <c r="CN231" s="14">
        <v>0.18100043668822999</v>
      </c>
      <c r="CO231" s="14">
        <v>0.224049074658831</v>
      </c>
      <c r="CP231" s="14"/>
      <c r="CQ231" s="14">
        <v>0.23987878003646401</v>
      </c>
      <c r="CR231" s="14">
        <v>0.16608480623636701</v>
      </c>
      <c r="CS231" s="14">
        <v>0.15482020759711199</v>
      </c>
    </row>
    <row r="232" spans="2:97" x14ac:dyDescent="0.35">
      <c r="B232" t="s">
        <v>166</v>
      </c>
      <c r="C232" s="14">
        <v>0.29416877404553099</v>
      </c>
      <c r="D232" s="14">
        <v>0.321736340467835</v>
      </c>
      <c r="E232" s="14">
        <v>0.26788505991462402</v>
      </c>
      <c r="F232" s="14"/>
      <c r="G232" s="14">
        <v>0.26558099397703699</v>
      </c>
      <c r="H232" s="14">
        <v>0.207735756370198</v>
      </c>
      <c r="I232" s="14">
        <v>0.268661067963126</v>
      </c>
      <c r="J232" s="14">
        <v>0.27967040445427999</v>
      </c>
      <c r="K232" s="14">
        <v>0.37116625168093798</v>
      </c>
      <c r="L232" s="14">
        <v>0.364479132576084</v>
      </c>
      <c r="M232" s="14"/>
      <c r="N232" s="14">
        <v>0.19906127478289301</v>
      </c>
      <c r="O232" s="14">
        <v>0.27176440293639298</v>
      </c>
      <c r="P232" s="14">
        <v>0.31986585852553501</v>
      </c>
      <c r="Q232" s="14">
        <v>0.39585841713337999</v>
      </c>
      <c r="R232" s="14"/>
      <c r="S232" s="14">
        <v>0.219586447550078</v>
      </c>
      <c r="T232" s="14">
        <v>0.26781867656178798</v>
      </c>
      <c r="U232" s="14">
        <v>0.304729561500935</v>
      </c>
      <c r="V232" s="14">
        <v>0.34427623244047001</v>
      </c>
      <c r="W232" s="14">
        <v>0.30731855585970602</v>
      </c>
      <c r="X232" s="14">
        <v>0.32521582122042098</v>
      </c>
      <c r="Y232" s="14">
        <v>0.34669081581663203</v>
      </c>
      <c r="Z232" s="14">
        <v>0.27481823337695699</v>
      </c>
      <c r="AA232" s="14">
        <v>0.28895495923602499</v>
      </c>
      <c r="AB232" s="14">
        <v>0.29647788879444997</v>
      </c>
      <c r="AC232" s="14">
        <v>0.35177769724281199</v>
      </c>
      <c r="AD232" s="14">
        <v>0.25684554030172602</v>
      </c>
      <c r="AE232" s="14"/>
      <c r="AF232" s="14">
        <v>0.29660439301566999</v>
      </c>
      <c r="AG232" s="14">
        <v>0.26088018402121399</v>
      </c>
      <c r="AH232" s="14">
        <v>0.263884575613967</v>
      </c>
      <c r="AI232" s="14">
        <v>0.33522762201181899</v>
      </c>
      <c r="AJ232" s="14">
        <v>0.18753916222802999</v>
      </c>
      <c r="AK232" s="14"/>
      <c r="AL232" s="14">
        <v>0.226744777007825</v>
      </c>
      <c r="AM232" s="14">
        <v>0.27456208570443402</v>
      </c>
      <c r="AN232" s="14">
        <v>0.30254615983234301</v>
      </c>
      <c r="AO232" s="14">
        <v>0.34719398106614702</v>
      </c>
      <c r="AP232" s="14">
        <v>0.208743791146137</v>
      </c>
      <c r="AQ232" s="14">
        <v>0.32805117291074698</v>
      </c>
      <c r="AR232" s="14"/>
      <c r="AS232" s="14">
        <v>0.43643022617818</v>
      </c>
      <c r="AT232" s="14">
        <v>0.30349056286067699</v>
      </c>
      <c r="AU232" s="14">
        <v>0.20986992994232301</v>
      </c>
      <c r="AV232" s="14">
        <v>0.14962892754493701</v>
      </c>
      <c r="AW232" s="14">
        <v>8.5528866577309598E-2</v>
      </c>
      <c r="AX232" s="14"/>
      <c r="AY232" s="14">
        <v>0.586692726112507</v>
      </c>
      <c r="AZ232" s="14">
        <v>0</v>
      </c>
      <c r="BA232" s="14">
        <v>0</v>
      </c>
      <c r="BB232" s="14">
        <v>0</v>
      </c>
      <c r="BC232" s="14">
        <v>0</v>
      </c>
      <c r="BD232" s="14">
        <v>0</v>
      </c>
      <c r="BE232" s="14">
        <v>0</v>
      </c>
      <c r="BF232" s="14">
        <v>0</v>
      </c>
      <c r="BG232" s="14">
        <v>0</v>
      </c>
      <c r="BH232" s="14">
        <v>0</v>
      </c>
      <c r="BI232" s="14">
        <v>0</v>
      </c>
      <c r="BJ232" s="14">
        <v>0</v>
      </c>
      <c r="BK232" s="14">
        <v>0</v>
      </c>
      <c r="BL232" s="14">
        <v>0</v>
      </c>
      <c r="BM232" s="14">
        <v>0</v>
      </c>
      <c r="BN232" s="14">
        <v>0</v>
      </c>
      <c r="BO232" s="14"/>
      <c r="BP232" s="14">
        <v>0.28778797502495701</v>
      </c>
      <c r="BQ232" s="14">
        <v>0.27072614268580403</v>
      </c>
      <c r="BR232" s="14">
        <v>0.30757503039793099</v>
      </c>
      <c r="BS232" s="14">
        <v>0.27137035177615898</v>
      </c>
      <c r="BT232" s="14">
        <v>0.348208334026892</v>
      </c>
      <c r="BU232" s="14"/>
      <c r="BV232" s="14">
        <v>0.18455711572617001</v>
      </c>
      <c r="BW232" s="14">
        <v>0.26891111766939502</v>
      </c>
      <c r="BX232" s="14">
        <v>0.33338960156349701</v>
      </c>
      <c r="BY232" s="14">
        <v>0.294049340857508</v>
      </c>
      <c r="BZ232" s="14">
        <v>0.34835543160187199</v>
      </c>
      <c r="CA232" s="14"/>
      <c r="CB232" s="14">
        <v>0.18435193342943601</v>
      </c>
      <c r="CC232" s="14">
        <v>0.314484744544752</v>
      </c>
      <c r="CD232" s="14">
        <v>0.31599745613034502</v>
      </c>
      <c r="CE232" s="14">
        <v>0.327233214589147</v>
      </c>
      <c r="CF232" s="14">
        <v>0.31427722180055401</v>
      </c>
      <c r="CG232" s="14"/>
      <c r="CH232" s="14">
        <v>0.31412746019520899</v>
      </c>
      <c r="CI232" s="14">
        <v>0.28584460085357499</v>
      </c>
      <c r="CJ232" s="14"/>
      <c r="CK232" s="14">
        <v>0.200829082066838</v>
      </c>
      <c r="CL232" s="14">
        <v>0.32284783389758198</v>
      </c>
      <c r="CM232" s="14"/>
      <c r="CN232" s="14">
        <v>0.22289191458865401</v>
      </c>
      <c r="CO232" s="14">
        <v>0.31909689771148603</v>
      </c>
      <c r="CP232" s="14"/>
      <c r="CQ232" s="14">
        <v>0.31832632030214802</v>
      </c>
      <c r="CR232" s="14">
        <v>0.23337556162350101</v>
      </c>
      <c r="CS232" s="14">
        <v>0.35430841559993498</v>
      </c>
    </row>
    <row r="233" spans="2:97" x14ac:dyDescent="0.35">
      <c r="B233" t="s">
        <v>167</v>
      </c>
      <c r="C233" s="14">
        <v>1.6860337020727801E-2</v>
      </c>
      <c r="D233" s="14">
        <v>1.51652678937022E-2</v>
      </c>
      <c r="E233" s="14">
        <v>1.8578408100376E-2</v>
      </c>
      <c r="F233" s="14"/>
      <c r="G233" s="14">
        <v>1.33684105554953E-2</v>
      </c>
      <c r="H233" s="14">
        <v>1.7364801451070801E-2</v>
      </c>
      <c r="I233" s="14">
        <v>1.7452758318999E-2</v>
      </c>
      <c r="J233" s="14">
        <v>1.93760958356088E-2</v>
      </c>
      <c r="K233" s="14">
        <v>1.3297939502038799E-2</v>
      </c>
      <c r="L233" s="14">
        <v>1.86295870575004E-2</v>
      </c>
      <c r="M233" s="14"/>
      <c r="N233" s="14">
        <v>1.54690834060768E-2</v>
      </c>
      <c r="O233" s="14">
        <v>1.2922808106659101E-2</v>
      </c>
      <c r="P233" s="14">
        <v>1.4015655292744501E-2</v>
      </c>
      <c r="Q233" s="14">
        <v>2.5160948935064601E-2</v>
      </c>
      <c r="R233" s="14"/>
      <c r="S233" s="14">
        <v>1.2795240981331999E-2</v>
      </c>
      <c r="T233" s="14">
        <v>1.44394234445643E-2</v>
      </c>
      <c r="U233" s="14">
        <v>3.2705937133822499E-2</v>
      </c>
      <c r="V233" s="14">
        <v>1.9597056280850799E-2</v>
      </c>
      <c r="W233" s="14">
        <v>1.9010552382533699E-2</v>
      </c>
      <c r="X233" s="14">
        <v>2.12545423253554E-2</v>
      </c>
      <c r="Y233" s="14">
        <v>2.46589754375642E-2</v>
      </c>
      <c r="Z233" s="14">
        <v>0</v>
      </c>
      <c r="AA233" s="14">
        <v>1.52261398517427E-2</v>
      </c>
      <c r="AB233" s="14">
        <v>1.77329082432383E-2</v>
      </c>
      <c r="AC233" s="14">
        <v>0</v>
      </c>
      <c r="AD233" s="14">
        <v>1.08202950285792E-2</v>
      </c>
      <c r="AE233" s="14"/>
      <c r="AF233" s="14">
        <v>1.2796202351357399E-2</v>
      </c>
      <c r="AG233" s="14">
        <v>1.3983021246921801E-2</v>
      </c>
      <c r="AH233" s="14">
        <v>1.4315664904221301E-2</v>
      </c>
      <c r="AI233" s="14">
        <v>1.90667514660104E-2</v>
      </c>
      <c r="AJ233" s="14">
        <v>1.2250118135232101E-2</v>
      </c>
      <c r="AK233" s="14"/>
      <c r="AL233" s="14">
        <v>2.3293349273879899E-2</v>
      </c>
      <c r="AM233" s="14">
        <v>9.4185028353501402E-3</v>
      </c>
      <c r="AN233" s="14">
        <v>3.9573535927635304E-3</v>
      </c>
      <c r="AO233" s="14">
        <v>1.0315930984280099E-2</v>
      </c>
      <c r="AP233" s="14">
        <v>8.6360235947938804E-3</v>
      </c>
      <c r="AQ233" s="14">
        <v>4.4163216616499898E-2</v>
      </c>
      <c r="AR233" s="14"/>
      <c r="AS233" s="14">
        <v>1.66384658609183E-2</v>
      </c>
      <c r="AT233" s="14">
        <v>2.0473555383990701E-2</v>
      </c>
      <c r="AU233" s="14">
        <v>6.9121229661198696E-3</v>
      </c>
      <c r="AV233" s="14">
        <v>2.45274124453825E-2</v>
      </c>
      <c r="AW233" s="14">
        <v>4.3907365184348797E-2</v>
      </c>
      <c r="AX233" s="14"/>
      <c r="AY233" s="14">
        <v>5.7485688852709098E-2</v>
      </c>
      <c r="AZ233" s="14">
        <v>0</v>
      </c>
      <c r="BA233" s="14">
        <v>0</v>
      </c>
      <c r="BB233" s="14">
        <v>0</v>
      </c>
      <c r="BC233" s="14">
        <v>0</v>
      </c>
      <c r="BD233" s="14">
        <v>0</v>
      </c>
      <c r="BE233" s="14">
        <v>0</v>
      </c>
      <c r="BF233" s="14">
        <v>0</v>
      </c>
      <c r="BG233" s="14">
        <v>0</v>
      </c>
      <c r="BH233" s="14">
        <v>0</v>
      </c>
      <c r="BI233" s="14">
        <v>0</v>
      </c>
      <c r="BJ233" s="14">
        <v>0</v>
      </c>
      <c r="BK233" s="14">
        <v>0</v>
      </c>
      <c r="BL233" s="14">
        <v>0</v>
      </c>
      <c r="BM233" s="14">
        <v>0</v>
      </c>
      <c r="BN233" s="14">
        <v>0</v>
      </c>
      <c r="BO233" s="14"/>
      <c r="BP233" s="14">
        <v>1.34001732716346E-2</v>
      </c>
      <c r="BQ233" s="14">
        <v>1.12673140563107E-2</v>
      </c>
      <c r="BR233" s="14">
        <v>1.2907445620090699E-2</v>
      </c>
      <c r="BS233" s="14">
        <v>1.95155754689702E-2</v>
      </c>
      <c r="BT233" s="14">
        <v>1.9738241365886401E-2</v>
      </c>
      <c r="BU233" s="14"/>
      <c r="BV233" s="14">
        <v>2.7745388987177901E-2</v>
      </c>
      <c r="BW233" s="14">
        <v>1.22174815496614E-2</v>
      </c>
      <c r="BX233" s="14">
        <v>1.57360373577984E-2</v>
      </c>
      <c r="BY233" s="14">
        <v>1.6029083943815199E-2</v>
      </c>
      <c r="BZ233" s="14">
        <v>5.2852116699535399E-2</v>
      </c>
      <c r="CA233" s="14"/>
      <c r="CB233" s="14">
        <v>1.8418867667848102E-2</v>
      </c>
      <c r="CC233" s="14">
        <v>2.20711301468762E-2</v>
      </c>
      <c r="CD233" s="14">
        <v>1.65568170068317E-2</v>
      </c>
      <c r="CE233" s="14">
        <v>1.13214428221129E-2</v>
      </c>
      <c r="CF233" s="14">
        <v>1.6823186896525601E-2</v>
      </c>
      <c r="CG233" s="14"/>
      <c r="CH233" s="14">
        <v>1.23711218539695E-2</v>
      </c>
      <c r="CI233" s="14">
        <v>1.8732654880922101E-2</v>
      </c>
      <c r="CJ233" s="14"/>
      <c r="CK233" s="14">
        <v>6.9968165738620901E-3</v>
      </c>
      <c r="CL233" s="14">
        <v>1.9890950120588401E-2</v>
      </c>
      <c r="CM233" s="14"/>
      <c r="CN233" s="14">
        <v>1.8178286245461101E-2</v>
      </c>
      <c r="CO233" s="14">
        <v>1.6399401992025001E-2</v>
      </c>
      <c r="CP233" s="14"/>
      <c r="CQ233" s="14">
        <v>1.4952868835387999E-2</v>
      </c>
      <c r="CR233" s="14">
        <v>1.72965296750788E-2</v>
      </c>
      <c r="CS233" s="14">
        <v>3.8020543289130897E-2</v>
      </c>
    </row>
    <row r="234" spans="2:97" x14ac:dyDescent="0.35">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row>
    <row r="235" spans="2:97" x14ac:dyDescent="0.35">
      <c r="B235" s="6" t="s">
        <v>189</v>
      </c>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row>
    <row r="236" spans="2:97" x14ac:dyDescent="0.35">
      <c r="B236" s="21" t="s">
        <v>122</v>
      </c>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row>
    <row r="237" spans="2:97" x14ac:dyDescent="0.35">
      <c r="B237" t="s">
        <v>178</v>
      </c>
      <c r="C237" s="14">
        <v>1.8913399184313302E-2</v>
      </c>
      <c r="D237" s="14">
        <v>1.88702068378102E-2</v>
      </c>
      <c r="E237" s="14">
        <v>1.9029710684717701E-2</v>
      </c>
      <c r="F237" s="14"/>
      <c r="G237" s="14">
        <v>2.9607296915889598E-2</v>
      </c>
      <c r="H237" s="14">
        <v>3.4070714029908397E-2</v>
      </c>
      <c r="I237" s="14">
        <v>2.0579643943848501E-2</v>
      </c>
      <c r="J237" s="14">
        <v>1.8545438849153498E-2</v>
      </c>
      <c r="K237" s="14">
        <v>6.7023583277144002E-3</v>
      </c>
      <c r="L237" s="14">
        <v>6.5942903202924896E-3</v>
      </c>
      <c r="M237" s="14"/>
      <c r="N237" s="14">
        <v>1.7075443379805499E-2</v>
      </c>
      <c r="O237" s="14">
        <v>1.4504189473696E-2</v>
      </c>
      <c r="P237" s="14">
        <v>1.95946481839178E-2</v>
      </c>
      <c r="Q237" s="14">
        <v>2.3784533950066002E-2</v>
      </c>
      <c r="R237" s="14"/>
      <c r="S237" s="14">
        <v>2.9216970828378E-2</v>
      </c>
      <c r="T237" s="14">
        <v>3.3841792932682302E-2</v>
      </c>
      <c r="U237" s="14">
        <v>8.4035166002834703E-3</v>
      </c>
      <c r="V237" s="14">
        <v>1.4148941817376699E-2</v>
      </c>
      <c r="W237" s="14">
        <v>1.8817197354501301E-2</v>
      </c>
      <c r="X237" s="14">
        <v>3.3526751622686202E-2</v>
      </c>
      <c r="Y237" s="14">
        <v>8.2112126593435197E-3</v>
      </c>
      <c r="Z237" s="14">
        <v>2.1558569055677899E-2</v>
      </c>
      <c r="AA237" s="14">
        <v>9.0031128541240794E-3</v>
      </c>
      <c r="AB237" s="14">
        <v>1.02171429608409E-2</v>
      </c>
      <c r="AC237" s="14">
        <v>0</v>
      </c>
      <c r="AD237" s="14">
        <v>2.3748579784533E-2</v>
      </c>
      <c r="AE237" s="14"/>
      <c r="AF237" s="14">
        <v>1.4416063923759199E-2</v>
      </c>
      <c r="AG237" s="14">
        <v>1.7969377261201899E-2</v>
      </c>
      <c r="AH237" s="14">
        <v>1.34212512975829E-2</v>
      </c>
      <c r="AI237" s="14">
        <v>2.8110464395252201E-2</v>
      </c>
      <c r="AJ237" s="14">
        <v>2.9935462762768102E-2</v>
      </c>
      <c r="AK237" s="14"/>
      <c r="AL237" s="14">
        <v>2.01014673379614E-2</v>
      </c>
      <c r="AM237" s="14">
        <v>1.22712319340758E-2</v>
      </c>
      <c r="AN237" s="14">
        <v>1.3302274271323701E-2</v>
      </c>
      <c r="AO237" s="14">
        <v>2.2358345052554299E-2</v>
      </c>
      <c r="AP237" s="14">
        <v>2.9814553331779299E-2</v>
      </c>
      <c r="AQ237" s="14">
        <v>6.2573407068275896E-3</v>
      </c>
      <c r="AR237" s="14"/>
      <c r="AS237" s="14">
        <v>2.2401581700421998E-2</v>
      </c>
      <c r="AT237" s="14">
        <v>1.7883019145553101E-2</v>
      </c>
      <c r="AU237" s="14">
        <v>1.7662643583508799E-2</v>
      </c>
      <c r="AV237" s="14">
        <v>8.8819131157548796E-3</v>
      </c>
      <c r="AW237" s="14">
        <v>7.4027506087082098E-2</v>
      </c>
      <c r="AX237" s="14"/>
      <c r="AY237" s="14">
        <v>2.9179075637404898E-2</v>
      </c>
      <c r="AZ237" s="14">
        <v>0</v>
      </c>
      <c r="BA237" s="14">
        <v>0</v>
      </c>
      <c r="BB237" s="14">
        <v>0</v>
      </c>
      <c r="BC237" s="14">
        <v>0</v>
      </c>
      <c r="BD237" s="14">
        <v>0</v>
      </c>
      <c r="BE237" s="14">
        <v>0</v>
      </c>
      <c r="BF237" s="14">
        <v>0</v>
      </c>
      <c r="BG237" s="14">
        <v>0</v>
      </c>
      <c r="BH237" s="14">
        <v>0</v>
      </c>
      <c r="BI237" s="14">
        <v>0</v>
      </c>
      <c r="BJ237" s="14">
        <v>0</v>
      </c>
      <c r="BK237" s="14">
        <v>0</v>
      </c>
      <c r="BL237" s="14">
        <v>0</v>
      </c>
      <c r="BM237" s="14">
        <v>0</v>
      </c>
      <c r="BN237" s="14">
        <v>0</v>
      </c>
      <c r="BO237" s="14"/>
      <c r="BP237" s="14">
        <v>1.6366407481480001E-2</v>
      </c>
      <c r="BQ237" s="14">
        <v>1.3251790195517799E-2</v>
      </c>
      <c r="BR237" s="14">
        <v>2.4953182377263902E-2</v>
      </c>
      <c r="BS237" s="14">
        <v>2.5350054735783101E-2</v>
      </c>
      <c r="BT237" s="14">
        <v>1.9706746333218401E-2</v>
      </c>
      <c r="BU237" s="14"/>
      <c r="BV237" s="14">
        <v>8.0250460261359693E-2</v>
      </c>
      <c r="BW237" s="14">
        <v>1.53151566090322E-2</v>
      </c>
      <c r="BX237" s="14">
        <v>1.0623997696426701E-2</v>
      </c>
      <c r="BY237" s="14">
        <v>1.4835315035798999E-2</v>
      </c>
      <c r="BZ237" s="14">
        <v>4.3555190578478502E-2</v>
      </c>
      <c r="CA237" s="14"/>
      <c r="CB237" s="14">
        <v>2.84426932272186E-2</v>
      </c>
      <c r="CC237" s="14">
        <v>1.3329949630888099E-2</v>
      </c>
      <c r="CD237" s="14">
        <v>1.08313548022774E-2</v>
      </c>
      <c r="CE237" s="14">
        <v>1.7661339690199201E-2</v>
      </c>
      <c r="CF237" s="14">
        <v>2.46981267171664E-2</v>
      </c>
      <c r="CG237" s="14"/>
      <c r="CH237" s="14">
        <v>1.89323895334387E-2</v>
      </c>
      <c r="CI237" s="14">
        <v>1.8905478875636199E-2</v>
      </c>
      <c r="CJ237" s="14"/>
      <c r="CK237" s="14">
        <v>2.38467577724229E-2</v>
      </c>
      <c r="CL237" s="14">
        <v>1.7397601529310198E-2</v>
      </c>
      <c r="CM237" s="14"/>
      <c r="CN237" s="14">
        <v>2.11423389397014E-2</v>
      </c>
      <c r="CO237" s="14">
        <v>1.8133857460819001E-2</v>
      </c>
      <c r="CP237" s="14"/>
      <c r="CQ237" s="14">
        <v>1.7904171438184398E-2</v>
      </c>
      <c r="CR237" s="14">
        <v>2.32741352092764E-2</v>
      </c>
      <c r="CS237" s="14">
        <v>5.5899086686214796E-3</v>
      </c>
    </row>
    <row r="238" spans="2:97" x14ac:dyDescent="0.35">
      <c r="B238" t="s">
        <v>179</v>
      </c>
      <c r="C238" s="14">
        <v>2.6003931612709998E-2</v>
      </c>
      <c r="D238" s="14">
        <v>3.54303820091331E-2</v>
      </c>
      <c r="E238" s="14">
        <v>1.4856914305478801E-2</v>
      </c>
      <c r="F238" s="14"/>
      <c r="G238" s="14">
        <v>3.0265830709860199E-2</v>
      </c>
      <c r="H238" s="14">
        <v>5.8746021243251401E-2</v>
      </c>
      <c r="I238" s="14">
        <v>1.90207144943246E-2</v>
      </c>
      <c r="J238" s="14">
        <v>2.0680882831316898E-2</v>
      </c>
      <c r="K238" s="14">
        <v>2.0255813060583799E-2</v>
      </c>
      <c r="L238" s="14">
        <v>1.03138453926128E-2</v>
      </c>
      <c r="M238" s="14"/>
      <c r="N238" s="14">
        <v>2.45382842372673E-2</v>
      </c>
      <c r="O238" s="14">
        <v>2.00414298859454E-2</v>
      </c>
      <c r="P238" s="14">
        <v>3.8190617797615199E-2</v>
      </c>
      <c r="Q238" s="14">
        <v>2.3382401650762202E-2</v>
      </c>
      <c r="R238" s="14"/>
      <c r="S238" s="14">
        <v>4.6829811249816097E-2</v>
      </c>
      <c r="T238" s="14">
        <v>2.16108858117974E-2</v>
      </c>
      <c r="U238" s="14">
        <v>3.9189660703411899E-2</v>
      </c>
      <c r="V238" s="14">
        <v>1.5057626058818E-2</v>
      </c>
      <c r="W238" s="14">
        <v>1.32666558013507E-2</v>
      </c>
      <c r="X238" s="14">
        <v>1.47534714427194E-2</v>
      </c>
      <c r="Y238" s="14">
        <v>1.1225328551812399E-2</v>
      </c>
      <c r="Z238" s="14">
        <v>3.96349251125062E-2</v>
      </c>
      <c r="AA238" s="14">
        <v>2.5032240673201402E-2</v>
      </c>
      <c r="AB238" s="14">
        <v>4.0372806145205602E-2</v>
      </c>
      <c r="AC238" s="14">
        <v>1.36466748837311E-2</v>
      </c>
      <c r="AD238" s="14">
        <v>1.1177872455486E-2</v>
      </c>
      <c r="AE238" s="14"/>
      <c r="AF238" s="14">
        <v>2.5559246970159401E-2</v>
      </c>
      <c r="AG238" s="14">
        <v>2.7844121817466101E-2</v>
      </c>
      <c r="AH238" s="14">
        <v>2.1207768182974499E-2</v>
      </c>
      <c r="AI238" s="14">
        <v>3.4339525149826501E-2</v>
      </c>
      <c r="AJ238" s="14">
        <v>2.7195766798069902E-2</v>
      </c>
      <c r="AK238" s="14"/>
      <c r="AL238" s="14">
        <v>3.1486441829690098E-2</v>
      </c>
      <c r="AM238" s="14">
        <v>3.5047017254993103E-2</v>
      </c>
      <c r="AN238" s="14">
        <v>1.8465582759155701E-2</v>
      </c>
      <c r="AO238" s="14">
        <v>2.47238234382097E-2</v>
      </c>
      <c r="AP238" s="14">
        <v>3.4047797638002003E-2</v>
      </c>
      <c r="AQ238" s="14">
        <v>3.7050302864842801E-3</v>
      </c>
      <c r="AR238" s="14"/>
      <c r="AS238" s="14">
        <v>2.27131900044771E-2</v>
      </c>
      <c r="AT238" s="14">
        <v>2.2420700593492299E-2</v>
      </c>
      <c r="AU238" s="14">
        <v>1.91118743653373E-2</v>
      </c>
      <c r="AV238" s="14">
        <v>4.9718290433929703E-2</v>
      </c>
      <c r="AW238" s="14">
        <v>4.9440862410028902E-2</v>
      </c>
      <c r="AX238" s="14"/>
      <c r="AY238" s="14">
        <v>0</v>
      </c>
      <c r="AZ238" s="14">
        <v>0</v>
      </c>
      <c r="BA238" s="14">
        <v>0</v>
      </c>
      <c r="BB238" s="14">
        <v>0</v>
      </c>
      <c r="BC238" s="14">
        <v>0</v>
      </c>
      <c r="BD238" s="14">
        <v>0</v>
      </c>
      <c r="BE238" s="14">
        <v>0</v>
      </c>
      <c r="BF238" s="14">
        <v>0</v>
      </c>
      <c r="BG238" s="14">
        <v>0</v>
      </c>
      <c r="BH238" s="14">
        <v>0</v>
      </c>
      <c r="BI238" s="14">
        <v>0</v>
      </c>
      <c r="BJ238" s="14">
        <v>0</v>
      </c>
      <c r="BK238" s="14">
        <v>0</v>
      </c>
      <c r="BL238" s="14">
        <v>0</v>
      </c>
      <c r="BM238" s="14">
        <v>0</v>
      </c>
      <c r="BN238" s="14">
        <v>0</v>
      </c>
      <c r="BO238" s="14"/>
      <c r="BP238" s="14">
        <v>2.3284473596246601E-2</v>
      </c>
      <c r="BQ238" s="14">
        <v>3.5301736150642603E-2</v>
      </c>
      <c r="BR238" s="14">
        <v>1.41740905794157E-2</v>
      </c>
      <c r="BS238" s="14">
        <v>2.5992756037982099E-2</v>
      </c>
      <c r="BT238" s="14">
        <v>2.0809223482571301E-2</v>
      </c>
      <c r="BU238" s="14"/>
      <c r="BV238" s="14">
        <v>3.78830793943652E-2</v>
      </c>
      <c r="BW238" s="14">
        <v>3.1327990798800102E-2</v>
      </c>
      <c r="BX238" s="14">
        <v>2.1402485290001799E-2</v>
      </c>
      <c r="BY238" s="14">
        <v>2.0066186803510001E-2</v>
      </c>
      <c r="BZ238" s="14">
        <v>2.1943568110791602E-2</v>
      </c>
      <c r="CA238" s="14"/>
      <c r="CB238" s="14">
        <v>6.2373281371803001E-2</v>
      </c>
      <c r="CC238" s="14">
        <v>2.3272686022860398E-2</v>
      </c>
      <c r="CD238" s="14">
        <v>1.31240765013122E-2</v>
      </c>
      <c r="CE238" s="14">
        <v>1.4431656730890001E-2</v>
      </c>
      <c r="CF238" s="14">
        <v>2.2568918905389399E-2</v>
      </c>
      <c r="CG238" s="14"/>
      <c r="CH238" s="14">
        <v>3.2386711596389402E-2</v>
      </c>
      <c r="CI238" s="14">
        <v>2.33418642986668E-2</v>
      </c>
      <c r="CJ238" s="14"/>
      <c r="CK238" s="14">
        <v>3.8291630080767199E-2</v>
      </c>
      <c r="CL238" s="14">
        <v>2.2228478401552901E-2</v>
      </c>
      <c r="CM238" s="14"/>
      <c r="CN238" s="14">
        <v>3.7315470208327803E-2</v>
      </c>
      <c r="CO238" s="14">
        <v>2.2047873010908398E-2</v>
      </c>
      <c r="CP238" s="14"/>
      <c r="CQ238" s="14">
        <v>1.6866143661149701E-2</v>
      </c>
      <c r="CR238" s="14">
        <v>4.6203161540454098E-2</v>
      </c>
      <c r="CS238" s="14">
        <v>1.98570262936285E-2</v>
      </c>
    </row>
    <row r="239" spans="2:97" x14ac:dyDescent="0.35">
      <c r="B239" t="s">
        <v>180</v>
      </c>
      <c r="C239" s="14">
        <v>0.15552519249892099</v>
      </c>
      <c r="D239" s="14">
        <v>0.18624802745805299</v>
      </c>
      <c r="E239" s="14">
        <v>0.12619493702527201</v>
      </c>
      <c r="F239" s="14"/>
      <c r="G239" s="14">
        <v>0.154936589219101</v>
      </c>
      <c r="H239" s="14">
        <v>0.194925832699645</v>
      </c>
      <c r="I239" s="14">
        <v>0.16993064792423801</v>
      </c>
      <c r="J239" s="14">
        <v>0.13564072729454499</v>
      </c>
      <c r="K239" s="14">
        <v>0.12484290904442499</v>
      </c>
      <c r="L239" s="14">
        <v>0.14876347340342699</v>
      </c>
      <c r="M239" s="14"/>
      <c r="N239" s="14">
        <v>0.180355229140651</v>
      </c>
      <c r="O239" s="14">
        <v>0.13799413551228901</v>
      </c>
      <c r="P239" s="14">
        <v>0.15913262006305801</v>
      </c>
      <c r="Q239" s="14">
        <v>0.144228557606112</v>
      </c>
      <c r="R239" s="14"/>
      <c r="S239" s="14">
        <v>0.211057996049692</v>
      </c>
      <c r="T239" s="14">
        <v>0.129773621987742</v>
      </c>
      <c r="U239" s="14">
        <v>0.14042979560833199</v>
      </c>
      <c r="V239" s="14">
        <v>0.14577203413208001</v>
      </c>
      <c r="W239" s="14">
        <v>0.176432569096313</v>
      </c>
      <c r="X239" s="14">
        <v>0.163450989007909</v>
      </c>
      <c r="Y239" s="14">
        <v>0.103555675729324</v>
      </c>
      <c r="Z239" s="14">
        <v>0.14627806364437901</v>
      </c>
      <c r="AA239" s="14">
        <v>0.16364779024184201</v>
      </c>
      <c r="AB239" s="14">
        <v>0.150497309584738</v>
      </c>
      <c r="AC239" s="14">
        <v>0.120863077807215</v>
      </c>
      <c r="AD239" s="14">
        <v>0.19818728336785399</v>
      </c>
      <c r="AE239" s="14"/>
      <c r="AF239" s="14">
        <v>0.163559434352162</v>
      </c>
      <c r="AG239" s="14">
        <v>0.156376828806502</v>
      </c>
      <c r="AH239" s="14">
        <v>0.171589987824669</v>
      </c>
      <c r="AI239" s="14">
        <v>0.161845560316982</v>
      </c>
      <c r="AJ239" s="14">
        <v>0.136828481443383</v>
      </c>
      <c r="AK239" s="14"/>
      <c r="AL239" s="14">
        <v>0.17975184268205099</v>
      </c>
      <c r="AM239" s="14">
        <v>0.188847772431012</v>
      </c>
      <c r="AN239" s="14">
        <v>0.143717427931149</v>
      </c>
      <c r="AO239" s="14">
        <v>0.15911796218961499</v>
      </c>
      <c r="AP239" s="14">
        <v>0.13608845765597199</v>
      </c>
      <c r="AQ239" s="14">
        <v>0.118511751010888</v>
      </c>
      <c r="AR239" s="14"/>
      <c r="AS239" s="14">
        <v>0.139586716405288</v>
      </c>
      <c r="AT239" s="14">
        <v>0.14116527894893299</v>
      </c>
      <c r="AU239" s="14">
        <v>0.158516717995482</v>
      </c>
      <c r="AV239" s="14">
        <v>0.19222279235547099</v>
      </c>
      <c r="AW239" s="14">
        <v>0.30865605158138398</v>
      </c>
      <c r="AX239" s="14"/>
      <c r="AY239" s="14">
        <v>9.8652409534515803E-2</v>
      </c>
      <c r="AZ239" s="14">
        <v>0</v>
      </c>
      <c r="BA239" s="14">
        <v>0</v>
      </c>
      <c r="BB239" s="14">
        <v>0</v>
      </c>
      <c r="BC239" s="14">
        <v>0</v>
      </c>
      <c r="BD239" s="14">
        <v>0</v>
      </c>
      <c r="BE239" s="14">
        <v>0</v>
      </c>
      <c r="BF239" s="14">
        <v>0</v>
      </c>
      <c r="BG239" s="14">
        <v>0</v>
      </c>
      <c r="BH239" s="14">
        <v>0</v>
      </c>
      <c r="BI239" s="14">
        <v>0</v>
      </c>
      <c r="BJ239" s="14">
        <v>0</v>
      </c>
      <c r="BK239" s="14">
        <v>0</v>
      </c>
      <c r="BL239" s="14">
        <v>0</v>
      </c>
      <c r="BM239" s="14">
        <v>0</v>
      </c>
      <c r="BN239" s="14">
        <v>0</v>
      </c>
      <c r="BO239" s="14"/>
      <c r="BP239" s="14">
        <v>0.18142626979958101</v>
      </c>
      <c r="BQ239" s="14">
        <v>0.17310471982018899</v>
      </c>
      <c r="BR239" s="14">
        <v>0.135253495292945</v>
      </c>
      <c r="BS239" s="14">
        <v>0.14623009080744601</v>
      </c>
      <c r="BT239" s="14">
        <v>0.12044649491755299</v>
      </c>
      <c r="BU239" s="14"/>
      <c r="BV239" s="14">
        <v>0.25718116394866702</v>
      </c>
      <c r="BW239" s="14">
        <v>0.175573293827882</v>
      </c>
      <c r="BX239" s="14">
        <v>0.136963791092998</v>
      </c>
      <c r="BY239" s="14">
        <v>0.12331863084398299</v>
      </c>
      <c r="BZ239" s="14">
        <v>0.103875877984139</v>
      </c>
      <c r="CA239" s="14"/>
      <c r="CB239" s="14">
        <v>0.22269051221768699</v>
      </c>
      <c r="CC239" s="14">
        <v>0.14516349629316</v>
      </c>
      <c r="CD239" s="14">
        <v>0.149590087855973</v>
      </c>
      <c r="CE239" s="14">
        <v>0.12625056516246499</v>
      </c>
      <c r="CF239" s="14">
        <v>0.14479220415885599</v>
      </c>
      <c r="CG239" s="14"/>
      <c r="CH239" s="14">
        <v>0.16857808454450299</v>
      </c>
      <c r="CI239" s="14">
        <v>0.150081220223968</v>
      </c>
      <c r="CJ239" s="14"/>
      <c r="CK239" s="14">
        <v>0.16118116155310899</v>
      </c>
      <c r="CL239" s="14">
        <v>0.15378736937579099</v>
      </c>
      <c r="CM239" s="14"/>
      <c r="CN239" s="14">
        <v>0.19720646684120499</v>
      </c>
      <c r="CO239" s="14">
        <v>0.140947726975378</v>
      </c>
      <c r="CP239" s="14"/>
      <c r="CQ239" s="14">
        <v>0.14016294551636299</v>
      </c>
      <c r="CR239" s="14">
        <v>0.19196579746200801</v>
      </c>
      <c r="CS239" s="14">
        <v>0.130455069971781</v>
      </c>
    </row>
    <row r="240" spans="2:97" x14ac:dyDescent="0.35">
      <c r="B240" t="s">
        <v>181</v>
      </c>
      <c r="C240" s="14">
        <v>0.20605276974387901</v>
      </c>
      <c r="D240" s="14">
        <v>0.23970735740826499</v>
      </c>
      <c r="E240" s="14">
        <v>0.173491244280882</v>
      </c>
      <c r="F240" s="14"/>
      <c r="G240" s="14">
        <v>0.15431001255798199</v>
      </c>
      <c r="H240" s="14">
        <v>0.14802156080682299</v>
      </c>
      <c r="I240" s="14">
        <v>0.178115370156298</v>
      </c>
      <c r="J240" s="14">
        <v>0.19067730798162599</v>
      </c>
      <c r="K240" s="14">
        <v>0.26279185015855799</v>
      </c>
      <c r="L240" s="14">
        <v>0.28480324458290801</v>
      </c>
      <c r="M240" s="14"/>
      <c r="N240" s="14">
        <v>0.20884319088502101</v>
      </c>
      <c r="O240" s="14">
        <v>0.176786131752248</v>
      </c>
      <c r="P240" s="14">
        <v>0.232054829935432</v>
      </c>
      <c r="Q240" s="14">
        <v>0.21306332674136499</v>
      </c>
      <c r="R240" s="14"/>
      <c r="S240" s="14">
        <v>0.226218135961196</v>
      </c>
      <c r="T240" s="14">
        <v>0.17147286521136701</v>
      </c>
      <c r="U240" s="14">
        <v>0.199215056138667</v>
      </c>
      <c r="V240" s="14">
        <v>0.21402326715716</v>
      </c>
      <c r="W240" s="14">
        <v>0.15031805083305899</v>
      </c>
      <c r="X240" s="14">
        <v>0.198801950553222</v>
      </c>
      <c r="Y240" s="14">
        <v>0.20332876766248301</v>
      </c>
      <c r="Z240" s="14">
        <v>0.235755240860064</v>
      </c>
      <c r="AA240" s="14">
        <v>0.233498612326028</v>
      </c>
      <c r="AB240" s="14">
        <v>0.218720366893601</v>
      </c>
      <c r="AC240" s="14">
        <v>0.19086927914922899</v>
      </c>
      <c r="AD240" s="14">
        <v>0.26195209980989398</v>
      </c>
      <c r="AE240" s="14"/>
      <c r="AF240" s="14">
        <v>0.2474495125674</v>
      </c>
      <c r="AG240" s="14">
        <v>0.221994952498901</v>
      </c>
      <c r="AH240" s="14">
        <v>0.20346548418254601</v>
      </c>
      <c r="AI240" s="14">
        <v>0.24394949151343001</v>
      </c>
      <c r="AJ240" s="14">
        <v>0.14104639252151399</v>
      </c>
      <c r="AK240" s="14"/>
      <c r="AL240" s="14">
        <v>0.22173607082857699</v>
      </c>
      <c r="AM240" s="14">
        <v>0.21832869267513699</v>
      </c>
      <c r="AN240" s="14">
        <v>0.28162442030009399</v>
      </c>
      <c r="AO240" s="14">
        <v>0.246433251684537</v>
      </c>
      <c r="AP240" s="14">
        <v>0.14205872305751599</v>
      </c>
      <c r="AQ240" s="14">
        <v>0.15201550364410399</v>
      </c>
      <c r="AR240" s="14"/>
      <c r="AS240" s="14">
        <v>0.23173539170378499</v>
      </c>
      <c r="AT240" s="14">
        <v>0.19657249948134201</v>
      </c>
      <c r="AU240" s="14">
        <v>0.18599505197285801</v>
      </c>
      <c r="AV240" s="14">
        <v>0.194113939148186</v>
      </c>
      <c r="AW240" s="14">
        <v>0.14950996742957301</v>
      </c>
      <c r="AX240" s="14"/>
      <c r="AY240" s="14">
        <v>0.14837383542126101</v>
      </c>
      <c r="AZ240" s="14">
        <v>0</v>
      </c>
      <c r="BA240" s="14">
        <v>0</v>
      </c>
      <c r="BB240" s="14">
        <v>0</v>
      </c>
      <c r="BC240" s="14">
        <v>0</v>
      </c>
      <c r="BD240" s="14">
        <v>0</v>
      </c>
      <c r="BE240" s="14">
        <v>0</v>
      </c>
      <c r="BF240" s="14">
        <v>0</v>
      </c>
      <c r="BG240" s="14">
        <v>0</v>
      </c>
      <c r="BH240" s="14">
        <v>0</v>
      </c>
      <c r="BI240" s="14">
        <v>0</v>
      </c>
      <c r="BJ240" s="14">
        <v>0</v>
      </c>
      <c r="BK240" s="14">
        <v>0</v>
      </c>
      <c r="BL240" s="14">
        <v>0</v>
      </c>
      <c r="BM240" s="14">
        <v>0</v>
      </c>
      <c r="BN240" s="14">
        <v>0</v>
      </c>
      <c r="BO240" s="14"/>
      <c r="BP240" s="14">
        <v>0.25300117414533801</v>
      </c>
      <c r="BQ240" s="14">
        <v>0.23263888033104901</v>
      </c>
      <c r="BR240" s="14">
        <v>0.20505062292908999</v>
      </c>
      <c r="BS240" s="14">
        <v>0.177847231553246</v>
      </c>
      <c r="BT240" s="14">
        <v>0.13725962969887401</v>
      </c>
      <c r="BU240" s="14"/>
      <c r="BV240" s="14">
        <v>0.24108817043105399</v>
      </c>
      <c r="BW240" s="14">
        <v>0.25331144496366997</v>
      </c>
      <c r="BX240" s="14">
        <v>0.188868448784549</v>
      </c>
      <c r="BY240" s="14">
        <v>0.152687556299127</v>
      </c>
      <c r="BZ240" s="14">
        <v>8.1333519781402602E-2</v>
      </c>
      <c r="CA240" s="14"/>
      <c r="CB240" s="14">
        <v>0.237270713678608</v>
      </c>
      <c r="CC240" s="14">
        <v>0.21888924731819501</v>
      </c>
      <c r="CD240" s="14">
        <v>0.188912396605279</v>
      </c>
      <c r="CE240" s="14">
        <v>0.227259953635397</v>
      </c>
      <c r="CF240" s="14">
        <v>0.168326630287327</v>
      </c>
      <c r="CG240" s="14"/>
      <c r="CH240" s="14">
        <v>0.245563363766055</v>
      </c>
      <c r="CI240" s="14">
        <v>0.189574078456728</v>
      </c>
      <c r="CJ240" s="14"/>
      <c r="CK240" s="14">
        <v>0.18142167996848699</v>
      </c>
      <c r="CL240" s="14">
        <v>0.21362078805329199</v>
      </c>
      <c r="CM240" s="14"/>
      <c r="CN240" s="14">
        <v>0.20225234536647499</v>
      </c>
      <c r="CO240" s="14">
        <v>0.20738191709387399</v>
      </c>
      <c r="CP240" s="14"/>
      <c r="CQ240" s="14">
        <v>0.19388997602722799</v>
      </c>
      <c r="CR240" s="14">
        <v>0.22548691114698199</v>
      </c>
      <c r="CS240" s="14">
        <v>0.242112426675922</v>
      </c>
    </row>
    <row r="241" spans="2:97" x14ac:dyDescent="0.35">
      <c r="B241" t="s">
        <v>182</v>
      </c>
      <c r="C241" s="14">
        <v>0.16818827766742001</v>
      </c>
      <c r="D241" s="14">
        <v>0.15855095375536599</v>
      </c>
      <c r="E241" s="14">
        <v>0.17757372906542301</v>
      </c>
      <c r="F241" s="14"/>
      <c r="G241" s="14">
        <v>0.219214501296989</v>
      </c>
      <c r="H241" s="14">
        <v>0.22020884944883801</v>
      </c>
      <c r="I241" s="14">
        <v>0.17179228049643799</v>
      </c>
      <c r="J241" s="14">
        <v>0.14654946287526799</v>
      </c>
      <c r="K241" s="14">
        <v>0.157710341906354</v>
      </c>
      <c r="L241" s="14">
        <v>0.11358516146927</v>
      </c>
      <c r="M241" s="14"/>
      <c r="N241" s="14">
        <v>0.186440798597656</v>
      </c>
      <c r="O241" s="14">
        <v>0.19155778939197801</v>
      </c>
      <c r="P241" s="14">
        <v>0.17091271616704901</v>
      </c>
      <c r="Q241" s="14">
        <v>0.12021288220692</v>
      </c>
      <c r="R241" s="14"/>
      <c r="S241" s="14">
        <v>0.165850400755366</v>
      </c>
      <c r="T241" s="14">
        <v>0.17193010232164199</v>
      </c>
      <c r="U241" s="14">
        <v>0.13681703135760201</v>
      </c>
      <c r="V241" s="14">
        <v>0.146223603379424</v>
      </c>
      <c r="W241" s="14">
        <v>0.21663022208914101</v>
      </c>
      <c r="X241" s="14">
        <v>0.21831245843803099</v>
      </c>
      <c r="Y241" s="14">
        <v>0.192683187871178</v>
      </c>
      <c r="Z241" s="14">
        <v>0.16846272963926101</v>
      </c>
      <c r="AA241" s="14">
        <v>0.13709718553184699</v>
      </c>
      <c r="AB241" s="14">
        <v>0.16645605749322401</v>
      </c>
      <c r="AC241" s="14">
        <v>0.174087942025557</v>
      </c>
      <c r="AD241" s="14">
        <v>9.2980866111670293E-2</v>
      </c>
      <c r="AE241" s="14"/>
      <c r="AF241" s="14">
        <v>0.17886029055508801</v>
      </c>
      <c r="AG241" s="14">
        <v>0.177306940095591</v>
      </c>
      <c r="AH241" s="14">
        <v>0.16272251961683201</v>
      </c>
      <c r="AI241" s="14">
        <v>0.100748715862437</v>
      </c>
      <c r="AJ241" s="14">
        <v>0.17267847066472</v>
      </c>
      <c r="AK241" s="14"/>
      <c r="AL241" s="14">
        <v>0.17321209985234601</v>
      </c>
      <c r="AM241" s="14">
        <v>0.16649885886863</v>
      </c>
      <c r="AN241" s="14">
        <v>0.18148655704917599</v>
      </c>
      <c r="AO241" s="14">
        <v>0.1468540207048</v>
      </c>
      <c r="AP241" s="14">
        <v>0.19547874067490401</v>
      </c>
      <c r="AQ241" s="14">
        <v>0.176163411365647</v>
      </c>
      <c r="AR241" s="14"/>
      <c r="AS241" s="14">
        <v>0.13865751271319299</v>
      </c>
      <c r="AT241" s="14">
        <v>0.178118062772714</v>
      </c>
      <c r="AU241" s="14">
        <v>0.193948281325274</v>
      </c>
      <c r="AV241" s="14">
        <v>0.16689295380858599</v>
      </c>
      <c r="AW241" s="14">
        <v>0.151480939181209</v>
      </c>
      <c r="AX241" s="14"/>
      <c r="AY241" s="14">
        <v>0.11575383033046099</v>
      </c>
      <c r="AZ241" s="14">
        <v>0</v>
      </c>
      <c r="BA241" s="14">
        <v>0</v>
      </c>
      <c r="BB241" s="14">
        <v>0</v>
      </c>
      <c r="BC241" s="14">
        <v>0</v>
      </c>
      <c r="BD241" s="14">
        <v>0</v>
      </c>
      <c r="BE241" s="14">
        <v>0</v>
      </c>
      <c r="BF241" s="14">
        <v>0</v>
      </c>
      <c r="BG241" s="14">
        <v>0</v>
      </c>
      <c r="BH241" s="14">
        <v>0</v>
      </c>
      <c r="BI241" s="14">
        <v>0</v>
      </c>
      <c r="BJ241" s="14">
        <v>0</v>
      </c>
      <c r="BK241" s="14">
        <v>0</v>
      </c>
      <c r="BL241" s="14">
        <v>0</v>
      </c>
      <c r="BM241" s="14">
        <v>0</v>
      </c>
      <c r="BN241" s="14">
        <v>0</v>
      </c>
      <c r="BO241" s="14"/>
      <c r="BP241" s="14">
        <v>0.14395545260777601</v>
      </c>
      <c r="BQ241" s="14">
        <v>0.19434696801235801</v>
      </c>
      <c r="BR241" s="14">
        <v>0.21541523873669</v>
      </c>
      <c r="BS241" s="14">
        <v>0.15301791953507701</v>
      </c>
      <c r="BT241" s="14">
        <v>0.13370614250025201</v>
      </c>
      <c r="BU241" s="14"/>
      <c r="BV241" s="14">
        <v>0.18432218878045101</v>
      </c>
      <c r="BW241" s="14">
        <v>0.18249029375019801</v>
      </c>
      <c r="BX241" s="14">
        <v>0.16879894697151601</v>
      </c>
      <c r="BY241" s="14">
        <v>0.13597012222633401</v>
      </c>
      <c r="BZ241" s="14">
        <v>0.13221810075048901</v>
      </c>
      <c r="CA241" s="14"/>
      <c r="CB241" s="14">
        <v>0.18120317186606699</v>
      </c>
      <c r="CC241" s="14">
        <v>0.18649275934816401</v>
      </c>
      <c r="CD241" s="14">
        <v>0.17713161888071499</v>
      </c>
      <c r="CE241" s="14">
        <v>0.16488055722543801</v>
      </c>
      <c r="CF241" s="14">
        <v>0.13924787732532701</v>
      </c>
      <c r="CG241" s="14"/>
      <c r="CH241" s="14">
        <v>0.145809935182282</v>
      </c>
      <c r="CI241" s="14">
        <v>0.17752161740723199</v>
      </c>
      <c r="CJ241" s="14"/>
      <c r="CK241" s="14">
        <v>0.17651176965927101</v>
      </c>
      <c r="CL241" s="14">
        <v>0.165630845561614</v>
      </c>
      <c r="CM241" s="14"/>
      <c r="CN241" s="14">
        <v>0.18226598215801901</v>
      </c>
      <c r="CO241" s="14">
        <v>0.16326478971988001</v>
      </c>
      <c r="CP241" s="14"/>
      <c r="CQ241" s="14">
        <v>0.15943216823199999</v>
      </c>
      <c r="CR241" s="14">
        <v>0.18492422120561899</v>
      </c>
      <c r="CS241" s="14">
        <v>0.177850374443391</v>
      </c>
    </row>
    <row r="242" spans="2:97" x14ac:dyDescent="0.35">
      <c r="B242" t="s">
        <v>183</v>
      </c>
      <c r="C242" s="14">
        <v>0.17585608935045399</v>
      </c>
      <c r="D242" s="14">
        <v>0.14418275858351601</v>
      </c>
      <c r="E242" s="14">
        <v>0.207413027177758</v>
      </c>
      <c r="F242" s="14"/>
      <c r="G242" s="14">
        <v>0.21224907948961899</v>
      </c>
      <c r="H242" s="14">
        <v>0.14345683305752199</v>
      </c>
      <c r="I242" s="14">
        <v>0.16900055498040101</v>
      </c>
      <c r="J242" s="14">
        <v>0.182765093862368</v>
      </c>
      <c r="K242" s="14">
        <v>0.16462218567748799</v>
      </c>
      <c r="L242" s="14">
        <v>0.18567315969621001</v>
      </c>
      <c r="M242" s="14"/>
      <c r="N242" s="14">
        <v>0.164668595097377</v>
      </c>
      <c r="O242" s="14">
        <v>0.19685629042243399</v>
      </c>
      <c r="P242" s="14">
        <v>0.152837681388659</v>
      </c>
      <c r="Q242" s="14">
        <v>0.18391438532601101</v>
      </c>
      <c r="R242" s="14"/>
      <c r="S242" s="14">
        <v>0.14188109735182</v>
      </c>
      <c r="T242" s="14">
        <v>0.21446558044679101</v>
      </c>
      <c r="U242" s="14">
        <v>0.177488210452415</v>
      </c>
      <c r="V242" s="14">
        <v>0.15622912166203001</v>
      </c>
      <c r="W242" s="14">
        <v>0.18590484111828701</v>
      </c>
      <c r="X242" s="14">
        <v>0.14414034188018399</v>
      </c>
      <c r="Y242" s="14">
        <v>0.20295039575496401</v>
      </c>
      <c r="Z242" s="14">
        <v>0.174065776946984</v>
      </c>
      <c r="AA242" s="14">
        <v>0.19873647139953299</v>
      </c>
      <c r="AB242" s="14">
        <v>0.17833592028435</v>
      </c>
      <c r="AC242" s="14">
        <v>0.163102001734726</v>
      </c>
      <c r="AD242" s="14">
        <v>0.15349830525260399</v>
      </c>
      <c r="AE242" s="14"/>
      <c r="AF242" s="14">
        <v>0.13384006013154801</v>
      </c>
      <c r="AG242" s="14">
        <v>0.18681182920117201</v>
      </c>
      <c r="AH242" s="14">
        <v>0.16134611472749499</v>
      </c>
      <c r="AI242" s="14">
        <v>0.18125546770071399</v>
      </c>
      <c r="AJ242" s="14">
        <v>0.20897480951730599</v>
      </c>
      <c r="AK242" s="14"/>
      <c r="AL242" s="14">
        <v>0.173038390567189</v>
      </c>
      <c r="AM242" s="14">
        <v>0.15222469234637301</v>
      </c>
      <c r="AN242" s="14">
        <v>0.16455765867258901</v>
      </c>
      <c r="AO242" s="14">
        <v>0.165287128470783</v>
      </c>
      <c r="AP242" s="14">
        <v>0.198241892536169</v>
      </c>
      <c r="AQ242" s="14">
        <v>0.212308469179434</v>
      </c>
      <c r="AR242" s="14"/>
      <c r="AS242" s="14">
        <v>0.18287433164366801</v>
      </c>
      <c r="AT242" s="14">
        <v>0.18051360291886701</v>
      </c>
      <c r="AU242" s="14">
        <v>0.184696383790285</v>
      </c>
      <c r="AV242" s="14">
        <v>0.16273721351759299</v>
      </c>
      <c r="AW242" s="14">
        <v>0.15541528248188499</v>
      </c>
      <c r="AX242" s="14"/>
      <c r="AY242" s="14">
        <v>0.162718356772589</v>
      </c>
      <c r="AZ242" s="14">
        <v>0</v>
      </c>
      <c r="BA242" s="14">
        <v>0</v>
      </c>
      <c r="BB242" s="14">
        <v>0</v>
      </c>
      <c r="BC242" s="14">
        <v>0</v>
      </c>
      <c r="BD242" s="14">
        <v>0</v>
      </c>
      <c r="BE242" s="14">
        <v>0</v>
      </c>
      <c r="BF242" s="14">
        <v>0</v>
      </c>
      <c r="BG242" s="14">
        <v>0</v>
      </c>
      <c r="BH242" s="14">
        <v>0</v>
      </c>
      <c r="BI242" s="14">
        <v>0</v>
      </c>
      <c r="BJ242" s="14">
        <v>0</v>
      </c>
      <c r="BK242" s="14">
        <v>0</v>
      </c>
      <c r="BL242" s="14">
        <v>0</v>
      </c>
      <c r="BM242" s="14">
        <v>0</v>
      </c>
      <c r="BN242" s="14">
        <v>0</v>
      </c>
      <c r="BO242" s="14"/>
      <c r="BP242" s="14">
        <v>0.15909170956708399</v>
      </c>
      <c r="BQ242" s="14">
        <v>0.16343698154261199</v>
      </c>
      <c r="BR242" s="14">
        <v>0.165649243824908</v>
      </c>
      <c r="BS242" s="14">
        <v>0.214861206421331</v>
      </c>
      <c r="BT242" s="14">
        <v>0.19406741458184501</v>
      </c>
      <c r="BU242" s="14"/>
      <c r="BV242" s="14">
        <v>8.6331313250997493E-2</v>
      </c>
      <c r="BW242" s="14">
        <v>0.16748669417599901</v>
      </c>
      <c r="BX242" s="14">
        <v>0.193204774040626</v>
      </c>
      <c r="BY242" s="14">
        <v>0.19134641511858</v>
      </c>
      <c r="BZ242" s="14">
        <v>0.17965137237297699</v>
      </c>
      <c r="CA242" s="14"/>
      <c r="CB242" s="14">
        <v>0.130329689787613</v>
      </c>
      <c r="CC242" s="14">
        <v>0.18114916803582001</v>
      </c>
      <c r="CD242" s="14">
        <v>0.18502790967837901</v>
      </c>
      <c r="CE242" s="14">
        <v>0.18651035732980101</v>
      </c>
      <c r="CF242" s="14">
        <v>0.18667809674372199</v>
      </c>
      <c r="CG242" s="14"/>
      <c r="CH242" s="14">
        <v>0.16656466022841199</v>
      </c>
      <c r="CI242" s="14">
        <v>0.17973126753766699</v>
      </c>
      <c r="CJ242" s="14"/>
      <c r="CK242" s="14">
        <v>0.17848175273807401</v>
      </c>
      <c r="CL242" s="14">
        <v>0.17504934191162499</v>
      </c>
      <c r="CM242" s="14"/>
      <c r="CN242" s="14">
        <v>0.167622242966775</v>
      </c>
      <c r="CO242" s="14">
        <v>0.17873576646393599</v>
      </c>
      <c r="CP242" s="14"/>
      <c r="CQ242" s="14">
        <v>0.18676134237009601</v>
      </c>
      <c r="CR242" s="14">
        <v>0.147159792081722</v>
      </c>
      <c r="CS242" s="14">
        <v>0.210442778557031</v>
      </c>
    </row>
    <row r="243" spans="2:97" x14ac:dyDescent="0.35">
      <c r="B243" t="s">
        <v>184</v>
      </c>
      <c r="C243" s="14">
        <v>0.140341256258288</v>
      </c>
      <c r="D243" s="14">
        <v>0.120336568689417</v>
      </c>
      <c r="E243" s="14">
        <v>0.15976470389891101</v>
      </c>
      <c r="F243" s="14"/>
      <c r="G243" s="14">
        <v>0.115706748733569</v>
      </c>
      <c r="H243" s="14">
        <v>0.12604898624285599</v>
      </c>
      <c r="I243" s="14">
        <v>0.16821507144351</v>
      </c>
      <c r="J243" s="14">
        <v>0.15645585078507901</v>
      </c>
      <c r="K243" s="14">
        <v>0.14398717871087799</v>
      </c>
      <c r="L243" s="14">
        <v>0.13016377193522399</v>
      </c>
      <c r="M243" s="14"/>
      <c r="N243" s="14">
        <v>0.13384471379457499</v>
      </c>
      <c r="O243" s="14">
        <v>0.15404000752341099</v>
      </c>
      <c r="P243" s="14">
        <v>0.13159381150152499</v>
      </c>
      <c r="Q243" s="14">
        <v>0.14134448683850101</v>
      </c>
      <c r="R243" s="14"/>
      <c r="S243" s="14">
        <v>9.1776548637112806E-2</v>
      </c>
      <c r="T243" s="14">
        <v>0.12915622228961901</v>
      </c>
      <c r="U243" s="14">
        <v>0.17273959811272299</v>
      </c>
      <c r="V243" s="14">
        <v>0.18449540891469501</v>
      </c>
      <c r="W243" s="14">
        <v>0.11367017323249901</v>
      </c>
      <c r="X243" s="14">
        <v>0.122038117514608</v>
      </c>
      <c r="Y243" s="14">
        <v>0.17865103083051201</v>
      </c>
      <c r="Z243" s="14">
        <v>0.13885298386058201</v>
      </c>
      <c r="AA243" s="14">
        <v>0.13544415534625301</v>
      </c>
      <c r="AB243" s="14">
        <v>0.12756790546810201</v>
      </c>
      <c r="AC243" s="14">
        <v>0.204991986590846</v>
      </c>
      <c r="AD243" s="14">
        <v>0.16257514606984799</v>
      </c>
      <c r="AE243" s="14"/>
      <c r="AF243" s="14">
        <v>0.12959762505974201</v>
      </c>
      <c r="AG243" s="14">
        <v>0.13006454873095999</v>
      </c>
      <c r="AH243" s="14">
        <v>0.18509922608030799</v>
      </c>
      <c r="AI243" s="14">
        <v>0.11039613907133999</v>
      </c>
      <c r="AJ243" s="14">
        <v>0.198612238486261</v>
      </c>
      <c r="AK243" s="14"/>
      <c r="AL243" s="14">
        <v>0.11696652373463599</v>
      </c>
      <c r="AM243" s="14">
        <v>0.13508888601983299</v>
      </c>
      <c r="AN243" s="14">
        <v>0.11697299733108001</v>
      </c>
      <c r="AO243" s="14">
        <v>0.12148310420083901</v>
      </c>
      <c r="AP243" s="14">
        <v>0.15950970393672301</v>
      </c>
      <c r="AQ243" s="14">
        <v>0.193556242702315</v>
      </c>
      <c r="AR243" s="14"/>
      <c r="AS243" s="14">
        <v>0.12685866732780099</v>
      </c>
      <c r="AT243" s="14">
        <v>0.151714335200513</v>
      </c>
      <c r="AU243" s="14">
        <v>0.15852410779930701</v>
      </c>
      <c r="AV243" s="14">
        <v>0.124117878106904</v>
      </c>
      <c r="AW243" s="14">
        <v>6.3252558086832E-2</v>
      </c>
      <c r="AX243" s="14"/>
      <c r="AY243" s="14">
        <v>0.180689498216903</v>
      </c>
      <c r="AZ243" s="14">
        <v>0</v>
      </c>
      <c r="BA243" s="14">
        <v>0</v>
      </c>
      <c r="BB243" s="14">
        <v>0</v>
      </c>
      <c r="BC243" s="14">
        <v>0</v>
      </c>
      <c r="BD243" s="14">
        <v>0</v>
      </c>
      <c r="BE243" s="14">
        <v>0</v>
      </c>
      <c r="BF243" s="14">
        <v>0</v>
      </c>
      <c r="BG243" s="14">
        <v>0</v>
      </c>
      <c r="BH243" s="14">
        <v>0</v>
      </c>
      <c r="BI243" s="14">
        <v>0</v>
      </c>
      <c r="BJ243" s="14">
        <v>0</v>
      </c>
      <c r="BK243" s="14">
        <v>0</v>
      </c>
      <c r="BL243" s="14">
        <v>0</v>
      </c>
      <c r="BM243" s="14">
        <v>0</v>
      </c>
      <c r="BN243" s="14">
        <v>0</v>
      </c>
      <c r="BO243" s="14"/>
      <c r="BP243" s="14">
        <v>0.13706001119606201</v>
      </c>
      <c r="BQ243" s="14">
        <v>0.119960597540313</v>
      </c>
      <c r="BR243" s="14">
        <v>0.12743692659421499</v>
      </c>
      <c r="BS243" s="14">
        <v>0.15371723208180599</v>
      </c>
      <c r="BT243" s="14">
        <v>0.175133508443752</v>
      </c>
      <c r="BU243" s="14"/>
      <c r="BV243" s="14">
        <v>7.9636456836520597E-2</v>
      </c>
      <c r="BW243" s="14">
        <v>0.120379657226863</v>
      </c>
      <c r="BX243" s="14">
        <v>0.15117120258729899</v>
      </c>
      <c r="BY243" s="14">
        <v>0.19097129621567499</v>
      </c>
      <c r="BZ243" s="14">
        <v>0.13053258139179</v>
      </c>
      <c r="CA243" s="14"/>
      <c r="CB243" s="14">
        <v>8.0015987272679195E-2</v>
      </c>
      <c r="CC243" s="14">
        <v>0.153013620789097</v>
      </c>
      <c r="CD243" s="14">
        <v>0.163011290738906</v>
      </c>
      <c r="CE243" s="14">
        <v>0.15079429543001499</v>
      </c>
      <c r="CF243" s="14">
        <v>0.147187570501883</v>
      </c>
      <c r="CG243" s="14"/>
      <c r="CH243" s="14">
        <v>0.11013617135603999</v>
      </c>
      <c r="CI243" s="14">
        <v>0.152938897010715</v>
      </c>
      <c r="CJ243" s="14"/>
      <c r="CK243" s="14">
        <v>0.14004319196244699</v>
      </c>
      <c r="CL243" s="14">
        <v>0.140432837916627</v>
      </c>
      <c r="CM243" s="14"/>
      <c r="CN243" s="14">
        <v>0.109055838396313</v>
      </c>
      <c r="CO243" s="14">
        <v>0.151282910693501</v>
      </c>
      <c r="CP243" s="14"/>
      <c r="CQ243" s="14">
        <v>0.153181355233036</v>
      </c>
      <c r="CR243" s="14">
        <v>0.110365246767443</v>
      </c>
      <c r="CS243" s="14">
        <v>0.158434772107066</v>
      </c>
    </row>
    <row r="244" spans="2:97" x14ac:dyDescent="0.35">
      <c r="B244" t="s">
        <v>185</v>
      </c>
      <c r="C244" s="14">
        <v>2.06881834853469E-2</v>
      </c>
      <c r="D244" s="14">
        <v>1.20085170622731E-2</v>
      </c>
      <c r="E244" s="14">
        <v>2.9228028535881901E-2</v>
      </c>
      <c r="F244" s="14"/>
      <c r="G244" s="14">
        <v>1.2804502719772799E-2</v>
      </c>
      <c r="H244" s="14">
        <v>2.4306580611835198E-2</v>
      </c>
      <c r="I244" s="14">
        <v>2.5731515276359598E-2</v>
      </c>
      <c r="J244" s="14">
        <v>2.9980915556580799E-2</v>
      </c>
      <c r="K244" s="14">
        <v>1.7159165286624201E-2</v>
      </c>
      <c r="L244" s="14">
        <v>1.36929166867921E-2</v>
      </c>
      <c r="M244" s="14"/>
      <c r="N244" s="14">
        <v>2.2455430222549401E-2</v>
      </c>
      <c r="O244" s="14">
        <v>2.64062806311673E-2</v>
      </c>
      <c r="P244" s="14">
        <v>1.5030018355107699E-2</v>
      </c>
      <c r="Q244" s="14">
        <v>1.80545798773541E-2</v>
      </c>
      <c r="R244" s="14"/>
      <c r="S244" s="14">
        <v>7.7741152325381101E-3</v>
      </c>
      <c r="T244" s="14">
        <v>2.8759505712184101E-2</v>
      </c>
      <c r="U244" s="14">
        <v>2.90188096821858E-2</v>
      </c>
      <c r="V244" s="14">
        <v>2.1744685503752699E-2</v>
      </c>
      <c r="W244" s="14">
        <v>1.0235832340265099E-2</v>
      </c>
      <c r="X244" s="14">
        <v>1.7027807401695901E-2</v>
      </c>
      <c r="Y244" s="14">
        <v>2.31545105604983E-2</v>
      </c>
      <c r="Z244" s="14">
        <v>2.8797139504675801E-2</v>
      </c>
      <c r="AA244" s="14">
        <v>2.0175698792007601E-2</v>
      </c>
      <c r="AB244" s="14">
        <v>2.1838095371242199E-2</v>
      </c>
      <c r="AC244" s="14">
        <v>3.6516722280490299E-2</v>
      </c>
      <c r="AD244" s="14">
        <v>1.08202950285792E-2</v>
      </c>
      <c r="AE244" s="14"/>
      <c r="AF244" s="14">
        <v>2.3701451752840299E-2</v>
      </c>
      <c r="AG244" s="14">
        <v>2.0371474163225101E-2</v>
      </c>
      <c r="AH244" s="14">
        <v>1.38356620954268E-2</v>
      </c>
      <c r="AI244" s="14">
        <v>2.2789009683021801E-2</v>
      </c>
      <c r="AJ244" s="14">
        <v>1.2521865338083801E-2</v>
      </c>
      <c r="AK244" s="14"/>
      <c r="AL244" s="14">
        <v>1.72683815685571E-2</v>
      </c>
      <c r="AM244" s="14">
        <v>2.2875636184346699E-2</v>
      </c>
      <c r="AN244" s="14">
        <v>1.40452548329815E-2</v>
      </c>
      <c r="AO244" s="14">
        <v>1.6687932634322802E-2</v>
      </c>
      <c r="AP244" s="14">
        <v>2.1104749571715601E-2</v>
      </c>
      <c r="AQ244" s="14">
        <v>2.8453205008544299E-2</v>
      </c>
      <c r="AR244" s="14"/>
      <c r="AS244" s="14">
        <v>1.68396398833053E-2</v>
      </c>
      <c r="AT244" s="14">
        <v>3.2908112357706E-2</v>
      </c>
      <c r="AU244" s="14">
        <v>1.9729012344465599E-2</v>
      </c>
      <c r="AV244" s="14">
        <v>2.3921000544979198E-2</v>
      </c>
      <c r="AW244" s="14">
        <v>0</v>
      </c>
      <c r="AX244" s="14"/>
      <c r="AY244" s="14">
        <v>2.9776312905959199E-2</v>
      </c>
      <c r="AZ244" s="14">
        <v>0</v>
      </c>
      <c r="BA244" s="14">
        <v>0</v>
      </c>
      <c r="BB244" s="14">
        <v>0</v>
      </c>
      <c r="BC244" s="14">
        <v>0</v>
      </c>
      <c r="BD244" s="14">
        <v>0</v>
      </c>
      <c r="BE244" s="14">
        <v>0</v>
      </c>
      <c r="BF244" s="14">
        <v>0</v>
      </c>
      <c r="BG244" s="14">
        <v>0</v>
      </c>
      <c r="BH244" s="14">
        <v>0</v>
      </c>
      <c r="BI244" s="14">
        <v>0</v>
      </c>
      <c r="BJ244" s="14">
        <v>0</v>
      </c>
      <c r="BK244" s="14">
        <v>0</v>
      </c>
      <c r="BL244" s="14">
        <v>0</v>
      </c>
      <c r="BM244" s="14">
        <v>0</v>
      </c>
      <c r="BN244" s="14">
        <v>0</v>
      </c>
      <c r="BO244" s="14"/>
      <c r="BP244" s="14">
        <v>1.50432192302619E-2</v>
      </c>
      <c r="BQ244" s="14">
        <v>2.1453785796915099E-2</v>
      </c>
      <c r="BR244" s="14">
        <v>8.7323086844894107E-3</v>
      </c>
      <c r="BS244" s="14">
        <v>2.04159490956284E-2</v>
      </c>
      <c r="BT244" s="14">
        <v>3.82945260999226E-2</v>
      </c>
      <c r="BU244" s="14"/>
      <c r="BV244" s="14">
        <v>0</v>
      </c>
      <c r="BW244" s="14">
        <v>5.9827246214989097E-3</v>
      </c>
      <c r="BX244" s="14">
        <v>2.7683003245863699E-2</v>
      </c>
      <c r="BY244" s="14">
        <v>4.0353538771829102E-2</v>
      </c>
      <c r="BZ244" s="14">
        <v>4.9330715511978998E-2</v>
      </c>
      <c r="CA244" s="14"/>
      <c r="CB244" s="14">
        <v>1.17150018812484E-2</v>
      </c>
      <c r="CC244" s="14">
        <v>1.6680566262392098E-2</v>
      </c>
      <c r="CD244" s="14">
        <v>2.0471366668513302E-2</v>
      </c>
      <c r="CE244" s="14">
        <v>1.8940746124654E-2</v>
      </c>
      <c r="CF244" s="14">
        <v>3.2673635789943201E-2</v>
      </c>
      <c r="CG244" s="14"/>
      <c r="CH244" s="14">
        <v>2.0981099322650801E-2</v>
      </c>
      <c r="CI244" s="14">
        <v>2.0566017018972298E-2</v>
      </c>
      <c r="CJ244" s="14"/>
      <c r="CK244" s="14">
        <v>1.85337265405567E-2</v>
      </c>
      <c r="CL244" s="14">
        <v>2.1350150525932501E-2</v>
      </c>
      <c r="CM244" s="14"/>
      <c r="CN244" s="14">
        <v>1.8296715019864799E-2</v>
      </c>
      <c r="CO244" s="14">
        <v>2.1524567440883501E-2</v>
      </c>
      <c r="CP244" s="14"/>
      <c r="CQ244" s="14">
        <v>2.4274678176138501E-2</v>
      </c>
      <c r="CR244" s="14">
        <v>1.27330606621477E-2</v>
      </c>
      <c r="CS244" s="14">
        <v>2.3261780235752198E-2</v>
      </c>
    </row>
    <row r="245" spans="2:97" x14ac:dyDescent="0.35">
      <c r="B245" t="s">
        <v>186</v>
      </c>
      <c r="C245" s="14">
        <v>5.7117339665741597E-2</v>
      </c>
      <c r="D245" s="14">
        <v>4.8259386691271403E-2</v>
      </c>
      <c r="E245" s="14">
        <v>6.5973884985479694E-2</v>
      </c>
      <c r="F245" s="14"/>
      <c r="G245" s="14">
        <v>4.2529805462161598E-2</v>
      </c>
      <c r="H245" s="14">
        <v>2.5333742124330799E-2</v>
      </c>
      <c r="I245" s="14">
        <v>4.2865434797950103E-2</v>
      </c>
      <c r="J245" s="14">
        <v>8.1635536413659004E-2</v>
      </c>
      <c r="K245" s="14">
        <v>8.0195264744655395E-2</v>
      </c>
      <c r="L245" s="14">
        <v>6.8936845883601897E-2</v>
      </c>
      <c r="M245" s="14"/>
      <c r="N245" s="14">
        <v>4.7828665026655497E-2</v>
      </c>
      <c r="O245" s="14">
        <v>5.0002165723167097E-2</v>
      </c>
      <c r="P245" s="14">
        <v>5.1727529132499298E-2</v>
      </c>
      <c r="Q245" s="14">
        <v>7.9976844496464403E-2</v>
      </c>
      <c r="R245" s="14"/>
      <c r="S245" s="14">
        <v>5.64636077549205E-2</v>
      </c>
      <c r="T245" s="14">
        <v>6.9653808895445396E-2</v>
      </c>
      <c r="U245" s="14">
        <v>7.0469145726431801E-2</v>
      </c>
      <c r="V245" s="14">
        <v>5.6395507538591898E-2</v>
      </c>
      <c r="W245" s="14">
        <v>8.2467581859412997E-2</v>
      </c>
      <c r="X245" s="14">
        <v>4.9238485060973398E-2</v>
      </c>
      <c r="Y245" s="14">
        <v>5.1105488294363198E-2</v>
      </c>
      <c r="Z245" s="14">
        <v>2.39761465228173E-2</v>
      </c>
      <c r="AA245" s="14">
        <v>4.8710392447375003E-2</v>
      </c>
      <c r="AB245" s="14">
        <v>4.5088106670639901E-2</v>
      </c>
      <c r="AC245" s="14">
        <v>5.8370175818353999E-2</v>
      </c>
      <c r="AD245" s="14">
        <v>6.1857930256453399E-2</v>
      </c>
      <c r="AE245" s="14"/>
      <c r="AF245" s="14">
        <v>5.2335614286771602E-2</v>
      </c>
      <c r="AG245" s="14">
        <v>3.8669576820623199E-2</v>
      </c>
      <c r="AH245" s="14">
        <v>5.19907706987391E-2</v>
      </c>
      <c r="AI245" s="14">
        <v>8.2821610099787293E-2</v>
      </c>
      <c r="AJ245" s="14">
        <v>4.1098984072062597E-2</v>
      </c>
      <c r="AK245" s="14"/>
      <c r="AL245" s="14">
        <v>4.0251090359150199E-2</v>
      </c>
      <c r="AM245" s="14">
        <v>4.0923659177742003E-2</v>
      </c>
      <c r="AN245" s="14">
        <v>5.2350015838636202E-2</v>
      </c>
      <c r="AO245" s="14">
        <v>7.1260569372730703E-2</v>
      </c>
      <c r="AP245" s="14">
        <v>5.5856116170713198E-2</v>
      </c>
      <c r="AQ245" s="14">
        <v>7.1629909352359106E-2</v>
      </c>
      <c r="AR245" s="14"/>
      <c r="AS245" s="14">
        <v>6.8919945278200306E-2</v>
      </c>
      <c r="AT245" s="14">
        <v>5.23167007668036E-2</v>
      </c>
      <c r="AU245" s="14">
        <v>3.5334882794208301E-2</v>
      </c>
      <c r="AV245" s="14">
        <v>5.79185002436335E-2</v>
      </c>
      <c r="AW245" s="14">
        <v>4.8216832742006402E-2</v>
      </c>
      <c r="AX245" s="14"/>
      <c r="AY245" s="14">
        <v>0.177551295332986</v>
      </c>
      <c r="AZ245" s="14">
        <v>0</v>
      </c>
      <c r="BA245" s="14">
        <v>0</v>
      </c>
      <c r="BB245" s="14">
        <v>0</v>
      </c>
      <c r="BC245" s="14">
        <v>0</v>
      </c>
      <c r="BD245" s="14">
        <v>0</v>
      </c>
      <c r="BE245" s="14">
        <v>0</v>
      </c>
      <c r="BF245" s="14">
        <v>0</v>
      </c>
      <c r="BG245" s="14">
        <v>0</v>
      </c>
      <c r="BH245" s="14">
        <v>0</v>
      </c>
      <c r="BI245" s="14">
        <v>0</v>
      </c>
      <c r="BJ245" s="14">
        <v>0</v>
      </c>
      <c r="BK245" s="14">
        <v>0</v>
      </c>
      <c r="BL245" s="14">
        <v>0</v>
      </c>
      <c r="BM245" s="14">
        <v>0</v>
      </c>
      <c r="BN245" s="14">
        <v>0</v>
      </c>
      <c r="BO245" s="14"/>
      <c r="BP245" s="14">
        <v>4.47148864244458E-2</v>
      </c>
      <c r="BQ245" s="14">
        <v>2.5470017490115598E-2</v>
      </c>
      <c r="BR245" s="14">
        <v>7.7831894909444296E-2</v>
      </c>
      <c r="BS245" s="14">
        <v>6.2363367357868897E-2</v>
      </c>
      <c r="BT245" s="14">
        <v>0.102215498302931</v>
      </c>
      <c r="BU245" s="14"/>
      <c r="BV245" s="14">
        <v>1.6893516236148001E-2</v>
      </c>
      <c r="BW245" s="14">
        <v>3.09091741875289E-2</v>
      </c>
      <c r="BX245" s="14">
        <v>6.4246496809901701E-2</v>
      </c>
      <c r="BY245" s="14">
        <v>9.2048045822433006E-2</v>
      </c>
      <c r="BZ245" s="14">
        <v>0.15648637364571599</v>
      </c>
      <c r="CA245" s="14"/>
      <c r="CB245" s="14">
        <v>3.33615599088877E-2</v>
      </c>
      <c r="CC245" s="14">
        <v>3.9307911272011498E-2</v>
      </c>
      <c r="CD245" s="14">
        <v>6.1798744385815202E-2</v>
      </c>
      <c r="CE245" s="14">
        <v>5.6914991790275003E-2</v>
      </c>
      <c r="CF245" s="14">
        <v>8.4466000268872701E-2</v>
      </c>
      <c r="CG245" s="14"/>
      <c r="CH245" s="14">
        <v>6.4626580731710195E-2</v>
      </c>
      <c r="CI245" s="14">
        <v>5.3985459004634799E-2</v>
      </c>
      <c r="CJ245" s="14"/>
      <c r="CK245" s="14">
        <v>4.9068555839402603E-2</v>
      </c>
      <c r="CL245" s="14">
        <v>5.9590366394225901E-2</v>
      </c>
      <c r="CM245" s="14"/>
      <c r="CN245" s="14">
        <v>4.0400815322486197E-2</v>
      </c>
      <c r="CO245" s="14">
        <v>6.2963719392190198E-2</v>
      </c>
      <c r="CP245" s="14"/>
      <c r="CQ245" s="14">
        <v>6.8660739031725398E-2</v>
      </c>
      <c r="CR245" s="14">
        <v>3.9260697678827103E-2</v>
      </c>
      <c r="CS245" s="14">
        <v>1.9404253051377801E-2</v>
      </c>
    </row>
    <row r="246" spans="2:97" x14ac:dyDescent="0.35">
      <c r="B246" t="s">
        <v>187</v>
      </c>
      <c r="C246" s="14">
        <v>2.57668265927333E-2</v>
      </c>
      <c r="D246" s="14">
        <v>2.98105598106253E-2</v>
      </c>
      <c r="E246" s="14">
        <v>2.1927169158622299E-2</v>
      </c>
      <c r="F246" s="14"/>
      <c r="G246" s="14">
        <v>1.8997110847123001E-2</v>
      </c>
      <c r="H246" s="14">
        <v>2.1370027648473299E-2</v>
      </c>
      <c r="I246" s="14">
        <v>2.8800018377164598E-2</v>
      </c>
      <c r="J246" s="14">
        <v>2.7475037434440699E-2</v>
      </c>
      <c r="K246" s="14">
        <v>1.9646295862159501E-2</v>
      </c>
      <c r="L246" s="14">
        <v>3.4093037942187002E-2</v>
      </c>
      <c r="M246" s="14"/>
      <c r="N246" s="14">
        <v>9.2329343705036902E-3</v>
      </c>
      <c r="O246" s="14">
        <v>2.54485474968166E-2</v>
      </c>
      <c r="P246" s="14">
        <v>2.2775455711866201E-2</v>
      </c>
      <c r="Q246" s="14">
        <v>4.6907189067090502E-2</v>
      </c>
      <c r="R246" s="14"/>
      <c r="S246" s="14">
        <v>1.2930875050233799E-2</v>
      </c>
      <c r="T246" s="14">
        <v>2.68125341301324E-2</v>
      </c>
      <c r="U246" s="14">
        <v>2.1983388317033E-2</v>
      </c>
      <c r="V246" s="14">
        <v>4.59098038360711E-2</v>
      </c>
      <c r="W246" s="14">
        <v>2.3466187335182302E-2</v>
      </c>
      <c r="X246" s="14">
        <v>2.7599291217520399E-2</v>
      </c>
      <c r="Y246" s="14">
        <v>1.75648546456788E-2</v>
      </c>
      <c r="Z246" s="14">
        <v>2.2618424853053602E-2</v>
      </c>
      <c r="AA246" s="14">
        <v>2.28858200706533E-2</v>
      </c>
      <c r="AB246" s="14">
        <v>4.0906289128056501E-2</v>
      </c>
      <c r="AC246" s="14">
        <v>2.5094298701854201E-2</v>
      </c>
      <c r="AD246" s="14">
        <v>2.3201621863077601E-2</v>
      </c>
      <c r="AE246" s="14"/>
      <c r="AF246" s="14">
        <v>2.4228788891684502E-2</v>
      </c>
      <c r="AG246" s="14">
        <v>1.8488296182475199E-2</v>
      </c>
      <c r="AH246" s="14">
        <v>1.5321215293427301E-2</v>
      </c>
      <c r="AI246" s="14">
        <v>2.8999505705053299E-2</v>
      </c>
      <c r="AJ246" s="14">
        <v>3.11075283958334E-2</v>
      </c>
      <c r="AK246" s="14"/>
      <c r="AL246" s="14">
        <v>2.4269925691359402E-2</v>
      </c>
      <c r="AM246" s="14">
        <v>2.0364955472697999E-2</v>
      </c>
      <c r="AN246" s="14">
        <v>1.3477811013814499E-2</v>
      </c>
      <c r="AO246" s="14">
        <v>2.4536527850095601E-2</v>
      </c>
      <c r="AP246" s="14">
        <v>1.8436942406362698E-2</v>
      </c>
      <c r="AQ246" s="14">
        <v>2.1842113645395501E-2</v>
      </c>
      <c r="AR246" s="14"/>
      <c r="AS246" s="14">
        <v>4.4129525894970399E-2</v>
      </c>
      <c r="AT246" s="14">
        <v>2.08263847062184E-2</v>
      </c>
      <c r="AU246" s="14">
        <v>2.25055533066503E-2</v>
      </c>
      <c r="AV246" s="14">
        <v>5.4929904298069198E-3</v>
      </c>
      <c r="AW246" s="14">
        <v>0</v>
      </c>
      <c r="AX246" s="14"/>
      <c r="AY246" s="14">
        <v>2.8998772632616E-2</v>
      </c>
      <c r="AZ246" s="14">
        <v>0</v>
      </c>
      <c r="BA246" s="14">
        <v>0</v>
      </c>
      <c r="BB246" s="14">
        <v>0</v>
      </c>
      <c r="BC246" s="14">
        <v>0</v>
      </c>
      <c r="BD246" s="14">
        <v>0</v>
      </c>
      <c r="BE246" s="14">
        <v>0</v>
      </c>
      <c r="BF246" s="14">
        <v>0</v>
      </c>
      <c r="BG246" s="14">
        <v>0</v>
      </c>
      <c r="BH246" s="14">
        <v>0</v>
      </c>
      <c r="BI246" s="14">
        <v>0</v>
      </c>
      <c r="BJ246" s="14">
        <v>0</v>
      </c>
      <c r="BK246" s="14">
        <v>0</v>
      </c>
      <c r="BL246" s="14">
        <v>0</v>
      </c>
      <c r="BM246" s="14">
        <v>0</v>
      </c>
      <c r="BN246" s="14">
        <v>0</v>
      </c>
      <c r="BO246" s="14"/>
      <c r="BP246" s="14">
        <v>2.17267626607783E-2</v>
      </c>
      <c r="BQ246" s="14">
        <v>1.99119088506854E-2</v>
      </c>
      <c r="BR246" s="14">
        <v>1.8821926425798E-2</v>
      </c>
      <c r="BS246" s="14">
        <v>1.45240497424529E-2</v>
      </c>
      <c r="BT246" s="14">
        <v>5.2498200300924898E-2</v>
      </c>
      <c r="BU246" s="14"/>
      <c r="BV246" s="14">
        <v>5.7464511979656704E-3</v>
      </c>
      <c r="BW246" s="14">
        <v>1.44493432512218E-2</v>
      </c>
      <c r="BX246" s="14">
        <v>3.1759011527385701E-2</v>
      </c>
      <c r="BY246" s="14">
        <v>3.0330505805382199E-2</v>
      </c>
      <c r="BZ246" s="14">
        <v>8.5970652888556001E-2</v>
      </c>
      <c r="CA246" s="14"/>
      <c r="CB246" s="14">
        <v>7.2425575960490002E-3</v>
      </c>
      <c r="CC246" s="14">
        <v>1.7099801119228899E-2</v>
      </c>
      <c r="CD246" s="14">
        <v>2.7252146038657901E-2</v>
      </c>
      <c r="CE246" s="14">
        <v>2.9840475820591201E-2</v>
      </c>
      <c r="CF246" s="14">
        <v>4.2076764607624398E-2</v>
      </c>
      <c r="CG246" s="14"/>
      <c r="CH246" s="14">
        <v>2.30248635619008E-2</v>
      </c>
      <c r="CI246" s="14">
        <v>2.6910417657967901E-2</v>
      </c>
      <c r="CJ246" s="14"/>
      <c r="CK246" s="14">
        <v>2.2595823600784201E-2</v>
      </c>
      <c r="CL246" s="14">
        <v>2.6741132192733601E-2</v>
      </c>
      <c r="CM246" s="14"/>
      <c r="CN246" s="14">
        <v>2.0518948801186199E-2</v>
      </c>
      <c r="CO246" s="14">
        <v>2.76022013211983E-2</v>
      </c>
      <c r="CP246" s="14"/>
      <c r="CQ246" s="14">
        <v>3.3282811767101801E-2</v>
      </c>
      <c r="CR246" s="14">
        <v>1.33418802153208E-2</v>
      </c>
      <c r="CS246" s="14">
        <v>5.9514233029049502E-3</v>
      </c>
    </row>
    <row r="247" spans="2:97" x14ac:dyDescent="0.35">
      <c r="B247" t="s">
        <v>167</v>
      </c>
      <c r="C247" s="14">
        <v>5.5467339401918097E-3</v>
      </c>
      <c r="D247" s="14">
        <v>6.5952816942702096E-3</v>
      </c>
      <c r="E247" s="14">
        <v>4.5466508815732599E-3</v>
      </c>
      <c r="F247" s="14"/>
      <c r="G247" s="14">
        <v>9.3785220479337995E-3</v>
      </c>
      <c r="H247" s="14">
        <v>3.5108520865166498E-3</v>
      </c>
      <c r="I247" s="14">
        <v>5.9487481094673902E-3</v>
      </c>
      <c r="J247" s="14">
        <v>9.5937461159627795E-3</v>
      </c>
      <c r="K247" s="14">
        <v>2.08663722056071E-3</v>
      </c>
      <c r="L247" s="14">
        <v>3.3802526874736E-3</v>
      </c>
      <c r="M247" s="14"/>
      <c r="N247" s="14">
        <v>4.7167152479387501E-3</v>
      </c>
      <c r="O247" s="14">
        <v>6.3630321868473798E-3</v>
      </c>
      <c r="P247" s="14">
        <v>6.1500717632715198E-3</v>
      </c>
      <c r="Q247" s="14">
        <v>5.1308122393538104E-3</v>
      </c>
      <c r="R247" s="14"/>
      <c r="S247" s="14">
        <v>1.0000441128927E-2</v>
      </c>
      <c r="T247" s="14">
        <v>2.5230802605969499E-3</v>
      </c>
      <c r="U247" s="14">
        <v>4.2457873009143698E-3</v>
      </c>
      <c r="V247" s="14">
        <v>0</v>
      </c>
      <c r="W247" s="14">
        <v>8.7906889399884496E-3</v>
      </c>
      <c r="X247" s="14">
        <v>1.1110335860450699E-2</v>
      </c>
      <c r="Y247" s="14">
        <v>7.5695474398442004E-3</v>
      </c>
      <c r="Z247" s="14">
        <v>0</v>
      </c>
      <c r="AA247" s="14">
        <v>5.7685203171355696E-3</v>
      </c>
      <c r="AB247" s="14">
        <v>0</v>
      </c>
      <c r="AC247" s="14">
        <v>1.24578410079968E-2</v>
      </c>
      <c r="AD247" s="14">
        <v>0</v>
      </c>
      <c r="AE247" s="14"/>
      <c r="AF247" s="14">
        <v>6.4519115088446204E-3</v>
      </c>
      <c r="AG247" s="14">
        <v>4.1020544218817604E-3</v>
      </c>
      <c r="AH247" s="14">
        <v>0</v>
      </c>
      <c r="AI247" s="14">
        <v>4.7445105021555103E-3</v>
      </c>
      <c r="AJ247" s="14">
        <v>0</v>
      </c>
      <c r="AK247" s="14"/>
      <c r="AL247" s="14">
        <v>1.9177655484827901E-3</v>
      </c>
      <c r="AM247" s="14">
        <v>7.5285976351604396E-3</v>
      </c>
      <c r="AN247" s="14">
        <v>0</v>
      </c>
      <c r="AO247" s="14">
        <v>1.25733440151362E-3</v>
      </c>
      <c r="AP247" s="14">
        <v>9.3623230201432695E-3</v>
      </c>
      <c r="AQ247" s="14">
        <v>1.55570230980008E-2</v>
      </c>
      <c r="AR247" s="14"/>
      <c r="AS247" s="14">
        <v>5.2834974448901697E-3</v>
      </c>
      <c r="AT247" s="14">
        <v>5.5613031078574704E-3</v>
      </c>
      <c r="AU247" s="14">
        <v>3.9754907226237498E-3</v>
      </c>
      <c r="AV247" s="14">
        <v>1.39825282951557E-2</v>
      </c>
      <c r="AW247" s="14">
        <v>0</v>
      </c>
      <c r="AX247" s="14"/>
      <c r="AY247" s="14">
        <v>2.8306613215304199E-2</v>
      </c>
      <c r="AZ247" s="14">
        <v>0</v>
      </c>
      <c r="BA247" s="14">
        <v>0</v>
      </c>
      <c r="BB247" s="14">
        <v>0</v>
      </c>
      <c r="BC247" s="14">
        <v>0</v>
      </c>
      <c r="BD247" s="14">
        <v>0</v>
      </c>
      <c r="BE247" s="14">
        <v>0</v>
      </c>
      <c r="BF247" s="14">
        <v>0</v>
      </c>
      <c r="BG247" s="14">
        <v>0</v>
      </c>
      <c r="BH247" s="14">
        <v>0</v>
      </c>
      <c r="BI247" s="14">
        <v>0</v>
      </c>
      <c r="BJ247" s="14">
        <v>0</v>
      </c>
      <c r="BK247" s="14">
        <v>0</v>
      </c>
      <c r="BL247" s="14">
        <v>0</v>
      </c>
      <c r="BM247" s="14">
        <v>0</v>
      </c>
      <c r="BN247" s="14">
        <v>0</v>
      </c>
      <c r="BO247" s="14"/>
      <c r="BP247" s="14">
        <v>4.3296332909450201E-3</v>
      </c>
      <c r="BQ247" s="14">
        <v>1.1226142696029E-3</v>
      </c>
      <c r="BR247" s="14">
        <v>6.6810696457428702E-3</v>
      </c>
      <c r="BS247" s="14">
        <v>5.6801426313784096E-3</v>
      </c>
      <c r="BT247" s="14">
        <v>5.8626153381571297E-3</v>
      </c>
      <c r="BU247" s="14"/>
      <c r="BV247" s="14">
        <v>1.06671996624706E-2</v>
      </c>
      <c r="BW247" s="14">
        <v>2.7742265873061099E-3</v>
      </c>
      <c r="BX247" s="14">
        <v>5.2778419534323202E-3</v>
      </c>
      <c r="BY247" s="14">
        <v>8.0723870573474708E-3</v>
      </c>
      <c r="BZ247" s="14">
        <v>1.51020469836818E-2</v>
      </c>
      <c r="CA247" s="14"/>
      <c r="CB247" s="14">
        <v>5.3548311921390798E-3</v>
      </c>
      <c r="CC247" s="14">
        <v>5.6007939081843599E-3</v>
      </c>
      <c r="CD247" s="14">
        <v>2.8490078441720402E-3</v>
      </c>
      <c r="CE247" s="14">
        <v>6.5150610602740001E-3</v>
      </c>
      <c r="CF247" s="14">
        <v>7.2841746938895101E-3</v>
      </c>
      <c r="CG247" s="14"/>
      <c r="CH247" s="14">
        <v>3.3961401766175602E-3</v>
      </c>
      <c r="CI247" s="14">
        <v>6.4436825078119904E-3</v>
      </c>
      <c r="CJ247" s="14"/>
      <c r="CK247" s="14">
        <v>1.0023950284678699E-2</v>
      </c>
      <c r="CL247" s="14">
        <v>4.1710881372955498E-3</v>
      </c>
      <c r="CM247" s="14"/>
      <c r="CN247" s="14">
        <v>3.9228359796462898E-3</v>
      </c>
      <c r="CO247" s="14">
        <v>6.1146704274308503E-3</v>
      </c>
      <c r="CP247" s="14"/>
      <c r="CQ247" s="14">
        <v>5.5836685469779698E-3</v>
      </c>
      <c r="CR247" s="14">
        <v>5.2850960302001596E-3</v>
      </c>
      <c r="CS247" s="14">
        <v>6.6401866925242803E-3</v>
      </c>
    </row>
    <row r="248" spans="2:97" x14ac:dyDescent="0.35">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row>
    <row r="249" spans="2:97" x14ac:dyDescent="0.35">
      <c r="B249" s="6" t="s">
        <v>190</v>
      </c>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row>
    <row r="250" spans="2:97" x14ac:dyDescent="0.35">
      <c r="B250" s="21" t="s">
        <v>122</v>
      </c>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row>
    <row r="251" spans="2:97" x14ac:dyDescent="0.35">
      <c r="B251" t="s">
        <v>178</v>
      </c>
      <c r="C251" s="14">
        <v>1.1763452666284599E-2</v>
      </c>
      <c r="D251" s="14">
        <v>1.39150456168936E-2</v>
      </c>
      <c r="E251" s="14">
        <v>8.3078172454061194E-3</v>
      </c>
      <c r="F251" s="14"/>
      <c r="G251" s="14">
        <v>1.5783375643971101E-2</v>
      </c>
      <c r="H251" s="14">
        <v>2.98632743054063E-2</v>
      </c>
      <c r="I251" s="14">
        <v>1.1502625683314199E-2</v>
      </c>
      <c r="J251" s="14">
        <v>1.4764184793913801E-2</v>
      </c>
      <c r="K251" s="14">
        <v>0</v>
      </c>
      <c r="L251" s="14">
        <v>0</v>
      </c>
      <c r="M251" s="14"/>
      <c r="N251" s="14">
        <v>9.9881444975659893E-3</v>
      </c>
      <c r="O251" s="14">
        <v>6.0273781825036501E-3</v>
      </c>
      <c r="P251" s="14">
        <v>1.7325516664332401E-2</v>
      </c>
      <c r="Q251" s="14">
        <v>1.4896318974083901E-2</v>
      </c>
      <c r="R251" s="14"/>
      <c r="S251" s="14">
        <v>2.46700021210206E-2</v>
      </c>
      <c r="T251" s="14">
        <v>9.6919837191669096E-3</v>
      </c>
      <c r="U251" s="14">
        <v>8.8911488119556795E-3</v>
      </c>
      <c r="V251" s="14">
        <v>7.0787765358756799E-3</v>
      </c>
      <c r="W251" s="14">
        <v>9.1271500515957994E-3</v>
      </c>
      <c r="X251" s="14">
        <v>1.6676907836528601E-2</v>
      </c>
      <c r="Y251" s="14">
        <v>0</v>
      </c>
      <c r="Z251" s="14">
        <v>6.5918671375756101E-3</v>
      </c>
      <c r="AA251" s="14">
        <v>8.5262402569092708E-3</v>
      </c>
      <c r="AB251" s="14">
        <v>1.4857037277911701E-2</v>
      </c>
      <c r="AC251" s="14">
        <v>0</v>
      </c>
      <c r="AD251" s="14">
        <v>3.3941318341443497E-2</v>
      </c>
      <c r="AE251" s="14"/>
      <c r="AF251" s="14">
        <v>1.3054971130518799E-2</v>
      </c>
      <c r="AG251" s="14">
        <v>9.1356774329049602E-3</v>
      </c>
      <c r="AH251" s="14">
        <v>1.03045426048621E-2</v>
      </c>
      <c r="AI251" s="14">
        <v>2.3836816575549501E-2</v>
      </c>
      <c r="AJ251" s="14">
        <v>1.6577170141195099E-2</v>
      </c>
      <c r="AK251" s="14"/>
      <c r="AL251" s="14">
        <v>1.88346331082563E-2</v>
      </c>
      <c r="AM251" s="14">
        <v>1.2626964251973899E-2</v>
      </c>
      <c r="AN251" s="14">
        <v>4.2189807891009302E-3</v>
      </c>
      <c r="AO251" s="14">
        <v>1.46904355664918E-2</v>
      </c>
      <c r="AP251" s="14">
        <v>1.05905112414549E-2</v>
      </c>
      <c r="AQ251" s="14">
        <v>0</v>
      </c>
      <c r="AR251" s="14"/>
      <c r="AS251" s="14">
        <v>7.3010619788873602E-3</v>
      </c>
      <c r="AT251" s="14">
        <v>1.2911666560744699E-2</v>
      </c>
      <c r="AU251" s="14">
        <v>9.0245641084233299E-3</v>
      </c>
      <c r="AV251" s="14">
        <v>1.36134700184193E-2</v>
      </c>
      <c r="AW251" s="14">
        <v>8.0978255948771199E-2</v>
      </c>
      <c r="AX251" s="14"/>
      <c r="AY251" s="14">
        <v>2.9179075637404898E-2</v>
      </c>
      <c r="AZ251" s="14">
        <v>0</v>
      </c>
      <c r="BA251" s="14">
        <v>0</v>
      </c>
      <c r="BB251" s="14">
        <v>0</v>
      </c>
      <c r="BC251" s="14">
        <v>0</v>
      </c>
      <c r="BD251" s="14">
        <v>0</v>
      </c>
      <c r="BE251" s="14">
        <v>0</v>
      </c>
      <c r="BF251" s="14">
        <v>0</v>
      </c>
      <c r="BG251" s="14">
        <v>0</v>
      </c>
      <c r="BH251" s="14">
        <v>0</v>
      </c>
      <c r="BI251" s="14">
        <v>0</v>
      </c>
      <c r="BJ251" s="14">
        <v>0</v>
      </c>
      <c r="BK251" s="14">
        <v>0</v>
      </c>
      <c r="BL251" s="14">
        <v>0</v>
      </c>
      <c r="BM251" s="14">
        <v>0</v>
      </c>
      <c r="BN251" s="14">
        <v>0</v>
      </c>
      <c r="BO251" s="14"/>
      <c r="BP251" s="14">
        <v>1.31961248791823E-2</v>
      </c>
      <c r="BQ251" s="14">
        <v>1.0569390470293099E-2</v>
      </c>
      <c r="BR251" s="14">
        <v>9.1534822404794308E-3</v>
      </c>
      <c r="BS251" s="14">
        <v>1.46097263781044E-2</v>
      </c>
      <c r="BT251" s="14">
        <v>7.7901010436188202E-3</v>
      </c>
      <c r="BU251" s="14"/>
      <c r="BV251" s="14">
        <v>4.5314631148250697E-2</v>
      </c>
      <c r="BW251" s="14">
        <v>1.30713102809607E-2</v>
      </c>
      <c r="BX251" s="14">
        <v>8.2039625990871102E-3</v>
      </c>
      <c r="BY251" s="14">
        <v>2.6515829045275501E-3</v>
      </c>
      <c r="BZ251" s="14">
        <v>1.37581488565154E-2</v>
      </c>
      <c r="CA251" s="14"/>
      <c r="CB251" s="14">
        <v>2.9841192964571502E-2</v>
      </c>
      <c r="CC251" s="14">
        <v>8.0048919883995602E-3</v>
      </c>
      <c r="CD251" s="14">
        <v>7.1250302115736797E-3</v>
      </c>
      <c r="CE251" s="14">
        <v>1.09254039884423E-2</v>
      </c>
      <c r="CF251" s="14">
        <v>5.9559045923469698E-3</v>
      </c>
      <c r="CG251" s="14"/>
      <c r="CH251" s="14">
        <v>1.8691716094547301E-2</v>
      </c>
      <c r="CI251" s="14">
        <v>8.8738804637931504E-3</v>
      </c>
      <c r="CJ251" s="14"/>
      <c r="CK251" s="14">
        <v>1.7695593004547299E-2</v>
      </c>
      <c r="CL251" s="14">
        <v>9.9407746157652108E-3</v>
      </c>
      <c r="CM251" s="14"/>
      <c r="CN251" s="14">
        <v>1.6395330166949999E-2</v>
      </c>
      <c r="CO251" s="14">
        <v>1.0143515760787199E-2</v>
      </c>
      <c r="CP251" s="14"/>
      <c r="CQ251" s="14">
        <v>7.9045550331503806E-3</v>
      </c>
      <c r="CR251" s="14">
        <v>2.1837776630816E-2</v>
      </c>
      <c r="CS251" s="14">
        <v>0</v>
      </c>
    </row>
    <row r="252" spans="2:97" x14ac:dyDescent="0.35">
      <c r="B252" t="s">
        <v>179</v>
      </c>
      <c r="C252" s="14">
        <v>1.5549136632976E-2</v>
      </c>
      <c r="D252" s="14">
        <v>2.00655839717328E-2</v>
      </c>
      <c r="E252" s="14">
        <v>1.12087057929768E-2</v>
      </c>
      <c r="F252" s="14"/>
      <c r="G252" s="14">
        <v>2.6276209848434501E-2</v>
      </c>
      <c r="H252" s="14">
        <v>4.0498330907243002E-2</v>
      </c>
      <c r="I252" s="14">
        <v>1.8051892673829398E-2</v>
      </c>
      <c r="J252" s="14">
        <v>7.4611544941483397E-3</v>
      </c>
      <c r="K252" s="14">
        <v>4.5318751638442198E-3</v>
      </c>
      <c r="L252" s="14">
        <v>0</v>
      </c>
      <c r="M252" s="14"/>
      <c r="N252" s="14">
        <v>2.1937044115697302E-2</v>
      </c>
      <c r="O252" s="14">
        <v>1.2576517794430701E-2</v>
      </c>
      <c r="P252" s="14">
        <v>1.7308040892865001E-2</v>
      </c>
      <c r="Q252" s="14">
        <v>1.0374305434557E-2</v>
      </c>
      <c r="R252" s="14"/>
      <c r="S252" s="14">
        <v>4.4037495679717403E-2</v>
      </c>
      <c r="T252" s="14">
        <v>4.4804135306688699E-3</v>
      </c>
      <c r="U252" s="14">
        <v>2.0091049551118199E-2</v>
      </c>
      <c r="V252" s="14">
        <v>3.6163281206942899E-3</v>
      </c>
      <c r="W252" s="14">
        <v>2.3975686637470298E-2</v>
      </c>
      <c r="X252" s="14">
        <v>2.4300371267346101E-2</v>
      </c>
      <c r="Y252" s="14">
        <v>3.4073072085949799E-3</v>
      </c>
      <c r="Z252" s="14">
        <v>1.4459699796763099E-2</v>
      </c>
      <c r="AA252" s="14">
        <v>1.09807580193855E-2</v>
      </c>
      <c r="AB252" s="14">
        <v>3.2031667995702701E-3</v>
      </c>
      <c r="AC252" s="14">
        <v>6.2576206865252101E-3</v>
      </c>
      <c r="AD252" s="14">
        <v>1.1177872455486E-2</v>
      </c>
      <c r="AE252" s="14"/>
      <c r="AF252" s="14">
        <v>1.3567441919872501E-2</v>
      </c>
      <c r="AG252" s="14">
        <v>2.0260093945214001E-2</v>
      </c>
      <c r="AH252" s="14">
        <v>1.48608003258876E-2</v>
      </c>
      <c r="AI252" s="14">
        <v>1.0082060795504701E-2</v>
      </c>
      <c r="AJ252" s="14">
        <v>2.7041825545875399E-2</v>
      </c>
      <c r="AK252" s="14"/>
      <c r="AL252" s="14">
        <v>2.58221530468427E-2</v>
      </c>
      <c r="AM252" s="14">
        <v>2.0690185278686501E-2</v>
      </c>
      <c r="AN252" s="14">
        <v>1.7848323738526E-2</v>
      </c>
      <c r="AO252" s="14">
        <v>1.01283847284267E-2</v>
      </c>
      <c r="AP252" s="14">
        <v>2.2448616861351099E-2</v>
      </c>
      <c r="AQ252" s="14">
        <v>4.0486576781507602E-3</v>
      </c>
      <c r="AR252" s="14"/>
      <c r="AS252" s="14">
        <v>8.6815359617194807E-3</v>
      </c>
      <c r="AT252" s="14">
        <v>1.44223891753388E-2</v>
      </c>
      <c r="AU252" s="14">
        <v>1.73035129498436E-2</v>
      </c>
      <c r="AV252" s="14">
        <v>2.0582892066919899E-2</v>
      </c>
      <c r="AW252" s="14">
        <v>0.13045196274863199</v>
      </c>
      <c r="AX252" s="14"/>
      <c r="AY252" s="14">
        <v>0</v>
      </c>
      <c r="AZ252" s="14">
        <v>0</v>
      </c>
      <c r="BA252" s="14">
        <v>0</v>
      </c>
      <c r="BB252" s="14">
        <v>0</v>
      </c>
      <c r="BC252" s="14">
        <v>0</v>
      </c>
      <c r="BD252" s="14">
        <v>0</v>
      </c>
      <c r="BE252" s="14">
        <v>0</v>
      </c>
      <c r="BF252" s="14">
        <v>0</v>
      </c>
      <c r="BG252" s="14">
        <v>0</v>
      </c>
      <c r="BH252" s="14">
        <v>0</v>
      </c>
      <c r="BI252" s="14">
        <v>0</v>
      </c>
      <c r="BJ252" s="14">
        <v>0</v>
      </c>
      <c r="BK252" s="14">
        <v>0</v>
      </c>
      <c r="BL252" s="14">
        <v>0</v>
      </c>
      <c r="BM252" s="14">
        <v>0</v>
      </c>
      <c r="BN252" s="14">
        <v>0</v>
      </c>
      <c r="BO252" s="14"/>
      <c r="BP252" s="14">
        <v>1.4664543689097601E-2</v>
      </c>
      <c r="BQ252" s="14">
        <v>3.1009661971359501E-2</v>
      </c>
      <c r="BR252" s="14">
        <v>6.8202921559143001E-3</v>
      </c>
      <c r="BS252" s="14">
        <v>1.23212501945299E-2</v>
      </c>
      <c r="BT252" s="14">
        <v>4.0204121794457804E-3</v>
      </c>
      <c r="BU252" s="14"/>
      <c r="BV252" s="14">
        <v>8.8390066136025902E-2</v>
      </c>
      <c r="BW252" s="14">
        <v>2.0077321054728901E-2</v>
      </c>
      <c r="BX252" s="14">
        <v>3.9218818357585304E-3</v>
      </c>
      <c r="BY252" s="14">
        <v>6.2790403952251404E-3</v>
      </c>
      <c r="BZ252" s="14">
        <v>0</v>
      </c>
      <c r="CA252" s="14"/>
      <c r="CB252" s="14">
        <v>5.2546923210344702E-2</v>
      </c>
      <c r="CC252" s="14">
        <v>7.5427629825876898E-3</v>
      </c>
      <c r="CD252" s="14">
        <v>9.3927098385092906E-3</v>
      </c>
      <c r="CE252" s="14">
        <v>8.2571073213690404E-3</v>
      </c>
      <c r="CF252" s="14">
        <v>5.8099396540465904E-3</v>
      </c>
      <c r="CG252" s="14"/>
      <c r="CH252" s="14">
        <v>2.50655757123774E-2</v>
      </c>
      <c r="CI252" s="14">
        <v>1.1580113498208099E-2</v>
      </c>
      <c r="CJ252" s="14"/>
      <c r="CK252" s="14">
        <v>2.6859929946917001E-2</v>
      </c>
      <c r="CL252" s="14">
        <v>1.2073842130196501E-2</v>
      </c>
      <c r="CM252" s="14"/>
      <c r="CN252" s="14">
        <v>3.4245402995918502E-2</v>
      </c>
      <c r="CO252" s="14">
        <v>9.01036874198855E-3</v>
      </c>
      <c r="CP252" s="14"/>
      <c r="CQ252" s="14">
        <v>7.7409179699118999E-3</v>
      </c>
      <c r="CR252" s="14">
        <v>3.2167488039311999E-2</v>
      </c>
      <c r="CS252" s="14">
        <v>1.41071994040043E-2</v>
      </c>
    </row>
    <row r="253" spans="2:97" x14ac:dyDescent="0.35">
      <c r="B253" t="s">
        <v>180</v>
      </c>
      <c r="C253" s="14">
        <v>9.0011045117793301E-2</v>
      </c>
      <c r="D253" s="14">
        <v>0.113205037104912</v>
      </c>
      <c r="E253" s="14">
        <v>6.7760843426583395E-2</v>
      </c>
      <c r="F253" s="14"/>
      <c r="G253" s="14">
        <v>0.130824616528219</v>
      </c>
      <c r="H253" s="14">
        <v>0.19260520601904199</v>
      </c>
      <c r="I253" s="14">
        <v>0.11516681897908899</v>
      </c>
      <c r="J253" s="14">
        <v>3.4465026523987599E-2</v>
      </c>
      <c r="K253" s="14">
        <v>3.5974758756243702E-2</v>
      </c>
      <c r="L253" s="14">
        <v>4.0105455550170199E-2</v>
      </c>
      <c r="M253" s="14"/>
      <c r="N253" s="14">
        <v>0.15500422736407701</v>
      </c>
      <c r="O253" s="14">
        <v>6.3043402045431102E-2</v>
      </c>
      <c r="P253" s="14">
        <v>8.6139874180626796E-2</v>
      </c>
      <c r="Q253" s="14">
        <v>5.0951898021070301E-2</v>
      </c>
      <c r="R253" s="14"/>
      <c r="S253" s="14">
        <v>0.163340278537908</v>
      </c>
      <c r="T253" s="14">
        <v>7.1186139142918006E-2</v>
      </c>
      <c r="U253" s="14">
        <v>6.6312511585005507E-2</v>
      </c>
      <c r="V253" s="14">
        <v>7.4271263706112894E-2</v>
      </c>
      <c r="W253" s="14">
        <v>8.6607580279560906E-2</v>
      </c>
      <c r="X253" s="14">
        <v>0.107962194603167</v>
      </c>
      <c r="Y253" s="14">
        <v>5.2904686166435802E-2</v>
      </c>
      <c r="Z253" s="14">
        <v>3.6007294165437603E-2</v>
      </c>
      <c r="AA253" s="14">
        <v>8.7311333995881105E-2</v>
      </c>
      <c r="AB253" s="14">
        <v>9.1863237633113104E-2</v>
      </c>
      <c r="AC253" s="14">
        <v>7.9091618084399407E-2</v>
      </c>
      <c r="AD253" s="14">
        <v>8.6902178712711997E-2</v>
      </c>
      <c r="AE253" s="14"/>
      <c r="AF253" s="14">
        <v>9.1647740942043504E-2</v>
      </c>
      <c r="AG253" s="14">
        <v>0.105813322951506</v>
      </c>
      <c r="AH253" s="14">
        <v>8.7015581600501393E-2</v>
      </c>
      <c r="AI253" s="14">
        <v>9.3295404776375698E-2</v>
      </c>
      <c r="AJ253" s="14">
        <v>7.3637592258857507E-2</v>
      </c>
      <c r="AK253" s="14"/>
      <c r="AL253" s="14">
        <v>0.15197375100426999</v>
      </c>
      <c r="AM253" s="14">
        <v>0.105739433002046</v>
      </c>
      <c r="AN253" s="14">
        <v>7.3839287337902695E-2</v>
      </c>
      <c r="AO253" s="14">
        <v>8.5238451569871004E-2</v>
      </c>
      <c r="AP253" s="14">
        <v>8.0326061174151003E-2</v>
      </c>
      <c r="AQ253" s="14">
        <v>4.3837624092271897E-2</v>
      </c>
      <c r="AR253" s="14"/>
      <c r="AS253" s="14">
        <v>5.3269954312663202E-2</v>
      </c>
      <c r="AT253" s="14">
        <v>6.9482190666323204E-2</v>
      </c>
      <c r="AU253" s="14">
        <v>0.12688364393833701</v>
      </c>
      <c r="AV253" s="14">
        <v>0.154807027924343</v>
      </c>
      <c r="AW253" s="14">
        <v>0.18336004659226199</v>
      </c>
      <c r="AX253" s="14"/>
      <c r="AY253" s="14">
        <v>2.92691785662616E-2</v>
      </c>
      <c r="AZ253" s="14">
        <v>0</v>
      </c>
      <c r="BA253" s="14">
        <v>0</v>
      </c>
      <c r="BB253" s="14">
        <v>0</v>
      </c>
      <c r="BC253" s="14">
        <v>0</v>
      </c>
      <c r="BD253" s="14">
        <v>0</v>
      </c>
      <c r="BE253" s="14">
        <v>0</v>
      </c>
      <c r="BF253" s="14">
        <v>0</v>
      </c>
      <c r="BG253" s="14">
        <v>0</v>
      </c>
      <c r="BH253" s="14">
        <v>0</v>
      </c>
      <c r="BI253" s="14">
        <v>0</v>
      </c>
      <c r="BJ253" s="14">
        <v>0</v>
      </c>
      <c r="BK253" s="14">
        <v>0</v>
      </c>
      <c r="BL253" s="14">
        <v>0</v>
      </c>
      <c r="BM253" s="14">
        <v>0</v>
      </c>
      <c r="BN253" s="14">
        <v>0</v>
      </c>
      <c r="BO253" s="14"/>
      <c r="BP253" s="14">
        <v>0.12750447048893901</v>
      </c>
      <c r="BQ253" s="14">
        <v>0.110425573140818</v>
      </c>
      <c r="BR253" s="14">
        <v>0.105110736389479</v>
      </c>
      <c r="BS253" s="14">
        <v>5.9407873967625403E-2</v>
      </c>
      <c r="BT253" s="14">
        <v>2.0295332491977201E-2</v>
      </c>
      <c r="BU253" s="14"/>
      <c r="BV253" s="14">
        <v>0.24544637595501101</v>
      </c>
      <c r="BW253" s="14">
        <v>0.13080162344645899</v>
      </c>
      <c r="BX253" s="14">
        <v>5.5418952158723903E-2</v>
      </c>
      <c r="BY253" s="14">
        <v>3.3689149697100101E-2</v>
      </c>
      <c r="BZ253" s="14">
        <v>0</v>
      </c>
      <c r="CA253" s="14"/>
      <c r="CB253" s="14">
        <v>0.19875662058181601</v>
      </c>
      <c r="CC253" s="14">
        <v>9.5438118485552198E-2</v>
      </c>
      <c r="CD253" s="14">
        <v>6.3132507369424107E-2</v>
      </c>
      <c r="CE253" s="14">
        <v>6.1215542507740202E-2</v>
      </c>
      <c r="CF253" s="14">
        <v>5.3060978272938403E-2</v>
      </c>
      <c r="CG253" s="14"/>
      <c r="CH253" s="14">
        <v>0.100686028453258</v>
      </c>
      <c r="CI253" s="14">
        <v>8.5558827700310994E-2</v>
      </c>
      <c r="CJ253" s="14"/>
      <c r="CK253" s="14">
        <v>0.113728647694403</v>
      </c>
      <c r="CL253" s="14">
        <v>8.2723700051377094E-2</v>
      </c>
      <c r="CM253" s="14"/>
      <c r="CN253" s="14">
        <v>0.154064993174476</v>
      </c>
      <c r="CO253" s="14">
        <v>6.7609037641360406E-2</v>
      </c>
      <c r="CP253" s="14"/>
      <c r="CQ253" s="14">
        <v>5.8821073347729402E-2</v>
      </c>
      <c r="CR253" s="14">
        <v>0.15881256769692301</v>
      </c>
      <c r="CS253" s="14">
        <v>6.9887255881569105E-2</v>
      </c>
    </row>
    <row r="254" spans="2:97" x14ac:dyDescent="0.35">
      <c r="B254" t="s">
        <v>181</v>
      </c>
      <c r="C254" s="14">
        <v>0.142083644412585</v>
      </c>
      <c r="D254" s="14">
        <v>0.163213314629511</v>
      </c>
      <c r="E254" s="14">
        <v>0.122049542445107</v>
      </c>
      <c r="F254" s="14"/>
      <c r="G254" s="14">
        <v>0.16549560491280699</v>
      </c>
      <c r="H254" s="14">
        <v>0.18818171355461299</v>
      </c>
      <c r="I254" s="14">
        <v>0.15216193073380499</v>
      </c>
      <c r="J254" s="14">
        <v>0.104169363337224</v>
      </c>
      <c r="K254" s="14">
        <v>0.125990368239944</v>
      </c>
      <c r="L254" s="14">
        <v>0.122310618219027</v>
      </c>
      <c r="M254" s="14"/>
      <c r="N254" s="14">
        <v>0.17683246328935701</v>
      </c>
      <c r="O254" s="14">
        <v>0.13779819919007399</v>
      </c>
      <c r="P254" s="14">
        <v>0.140866998010617</v>
      </c>
      <c r="Q254" s="14">
        <v>0.109230883181786</v>
      </c>
      <c r="R254" s="14"/>
      <c r="S254" s="14">
        <v>0.17304912159774899</v>
      </c>
      <c r="T254" s="14">
        <v>0.103403304066081</v>
      </c>
      <c r="U254" s="14">
        <v>0.13614611794385201</v>
      </c>
      <c r="V254" s="14">
        <v>0.13841063553919999</v>
      </c>
      <c r="W254" s="14">
        <v>0.19352378983730201</v>
      </c>
      <c r="X254" s="14">
        <v>0.14843244658327501</v>
      </c>
      <c r="Y254" s="14">
        <v>0.163025454457596</v>
      </c>
      <c r="Z254" s="14">
        <v>0.15315108791173701</v>
      </c>
      <c r="AA254" s="14">
        <v>0.157984015817733</v>
      </c>
      <c r="AB254" s="14">
        <v>0.11511607258053499</v>
      </c>
      <c r="AC254" s="14">
        <v>6.2963634583168199E-2</v>
      </c>
      <c r="AD254" s="14">
        <v>0.136091415302421</v>
      </c>
      <c r="AE254" s="14"/>
      <c r="AF254" s="14">
        <v>0.16355789333539</v>
      </c>
      <c r="AG254" s="14">
        <v>0.17081719251689401</v>
      </c>
      <c r="AH254" s="14">
        <v>0.14744501232030799</v>
      </c>
      <c r="AI254" s="14">
        <v>0.136672745816282</v>
      </c>
      <c r="AJ254" s="14">
        <v>0.11353359553211299</v>
      </c>
      <c r="AK254" s="14"/>
      <c r="AL254" s="14">
        <v>0.16305814540093799</v>
      </c>
      <c r="AM254" s="14">
        <v>0.15900771815987499</v>
      </c>
      <c r="AN254" s="14">
        <v>0.160590086578247</v>
      </c>
      <c r="AO254" s="14">
        <v>0.151080922149541</v>
      </c>
      <c r="AP254" s="14">
        <v>0.14000015228232501</v>
      </c>
      <c r="AQ254" s="14">
        <v>0.100456977828442</v>
      </c>
      <c r="AR254" s="14"/>
      <c r="AS254" s="14">
        <v>0.11489876954485399</v>
      </c>
      <c r="AT254" s="14">
        <v>0.13977590254323499</v>
      </c>
      <c r="AU254" s="14">
        <v>0.17447652674090999</v>
      </c>
      <c r="AV254" s="14">
        <v>0.15511392656242601</v>
      </c>
      <c r="AW254" s="14">
        <v>8.4699416971431699E-2</v>
      </c>
      <c r="AX254" s="14"/>
      <c r="AY254" s="14">
        <v>5.9140412602161699E-2</v>
      </c>
      <c r="AZ254" s="14">
        <v>0</v>
      </c>
      <c r="BA254" s="14">
        <v>0</v>
      </c>
      <c r="BB254" s="14">
        <v>0</v>
      </c>
      <c r="BC254" s="14">
        <v>0</v>
      </c>
      <c r="BD254" s="14">
        <v>0</v>
      </c>
      <c r="BE254" s="14">
        <v>0</v>
      </c>
      <c r="BF254" s="14">
        <v>0</v>
      </c>
      <c r="BG254" s="14">
        <v>0</v>
      </c>
      <c r="BH254" s="14">
        <v>0</v>
      </c>
      <c r="BI254" s="14">
        <v>0</v>
      </c>
      <c r="BJ254" s="14">
        <v>0</v>
      </c>
      <c r="BK254" s="14">
        <v>0</v>
      </c>
      <c r="BL254" s="14">
        <v>0</v>
      </c>
      <c r="BM254" s="14">
        <v>0</v>
      </c>
      <c r="BN254" s="14">
        <v>0</v>
      </c>
      <c r="BO254" s="14"/>
      <c r="BP254" s="14">
        <v>0.16728399504635399</v>
      </c>
      <c r="BQ254" s="14">
        <v>0.183058374056706</v>
      </c>
      <c r="BR254" s="14">
        <v>0.13788217759733501</v>
      </c>
      <c r="BS254" s="14">
        <v>0.111930699087572</v>
      </c>
      <c r="BT254" s="14">
        <v>7.4823022412259396E-2</v>
      </c>
      <c r="BU254" s="14"/>
      <c r="BV254" s="14">
        <v>0.15922077969103099</v>
      </c>
      <c r="BW254" s="14">
        <v>0.20341460836636499</v>
      </c>
      <c r="BX254" s="14">
        <v>0.11064147435673399</v>
      </c>
      <c r="BY254" s="14">
        <v>8.91825888211982E-2</v>
      </c>
      <c r="BZ254" s="14">
        <v>3.6810566063755698E-2</v>
      </c>
      <c r="CA254" s="14"/>
      <c r="CB254" s="14">
        <v>0.164066161981505</v>
      </c>
      <c r="CC254" s="14">
        <v>0.15871715114499799</v>
      </c>
      <c r="CD254" s="14">
        <v>0.13898354495738399</v>
      </c>
      <c r="CE254" s="14">
        <v>0.152264866233388</v>
      </c>
      <c r="CF254" s="14">
        <v>0.10638571658892999</v>
      </c>
      <c r="CG254" s="14"/>
      <c r="CH254" s="14">
        <v>0.155241951769544</v>
      </c>
      <c r="CI254" s="14">
        <v>0.13659570655280201</v>
      </c>
      <c r="CJ254" s="14"/>
      <c r="CK254" s="14">
        <v>0.15517519045465999</v>
      </c>
      <c r="CL254" s="14">
        <v>0.13806120524938001</v>
      </c>
      <c r="CM254" s="14"/>
      <c r="CN254" s="14">
        <v>0.17183530139256001</v>
      </c>
      <c r="CO254" s="14">
        <v>0.13167840223279101</v>
      </c>
      <c r="CP254" s="14"/>
      <c r="CQ254" s="14">
        <v>0.131358241684945</v>
      </c>
      <c r="CR254" s="14">
        <v>0.16573860582469099</v>
      </c>
      <c r="CS254" s="14">
        <v>0.135187679060049</v>
      </c>
    </row>
    <row r="255" spans="2:97" x14ac:dyDescent="0.35">
      <c r="B255" t="s">
        <v>182</v>
      </c>
      <c r="C255" s="14">
        <v>0.18144864721412701</v>
      </c>
      <c r="D255" s="14">
        <v>0.177708073069371</v>
      </c>
      <c r="E255" s="14">
        <v>0.18456708544149</v>
      </c>
      <c r="F255" s="14"/>
      <c r="G255" s="14">
        <v>0.28757429407008001</v>
      </c>
      <c r="H255" s="14">
        <v>0.22988550488652201</v>
      </c>
      <c r="I255" s="14">
        <v>0.18363621688520401</v>
      </c>
      <c r="J255" s="14">
        <v>0.15823808252275401</v>
      </c>
      <c r="K255" s="14">
        <v>0.117266128919108</v>
      </c>
      <c r="L255" s="14">
        <v>0.131693267162452</v>
      </c>
      <c r="M255" s="14"/>
      <c r="N255" s="14">
        <v>0.201056399865677</v>
      </c>
      <c r="O255" s="14">
        <v>0.181305128986221</v>
      </c>
      <c r="P255" s="14">
        <v>0.214566335356908</v>
      </c>
      <c r="Q255" s="14">
        <v>0.13221464251624701</v>
      </c>
      <c r="R255" s="14"/>
      <c r="S255" s="14">
        <v>0.194452668019576</v>
      </c>
      <c r="T255" s="14">
        <v>0.20006402903530601</v>
      </c>
      <c r="U255" s="14">
        <v>0.137152642749134</v>
      </c>
      <c r="V255" s="14">
        <v>0.201316562511169</v>
      </c>
      <c r="W255" s="14">
        <v>0.19464085710491399</v>
      </c>
      <c r="X255" s="14">
        <v>0.17793522725740299</v>
      </c>
      <c r="Y255" s="14">
        <v>0.163836985566921</v>
      </c>
      <c r="Z255" s="14">
        <v>0.179958725236157</v>
      </c>
      <c r="AA255" s="14">
        <v>0.152107098058787</v>
      </c>
      <c r="AB255" s="14">
        <v>0.18624324521104299</v>
      </c>
      <c r="AC255" s="14">
        <v>0.19323779314971201</v>
      </c>
      <c r="AD255" s="14">
        <v>0.20093294398761699</v>
      </c>
      <c r="AE255" s="14"/>
      <c r="AF255" s="14">
        <v>0.18282039175398901</v>
      </c>
      <c r="AG255" s="14">
        <v>0.18148217218156101</v>
      </c>
      <c r="AH255" s="14">
        <v>0.198287309361589</v>
      </c>
      <c r="AI255" s="14">
        <v>0.120255191046722</v>
      </c>
      <c r="AJ255" s="14">
        <v>0.22736357401489199</v>
      </c>
      <c r="AK255" s="14"/>
      <c r="AL255" s="14">
        <v>0.18533946359287801</v>
      </c>
      <c r="AM255" s="14">
        <v>0.20939700915450599</v>
      </c>
      <c r="AN255" s="14">
        <v>0.20899470538930301</v>
      </c>
      <c r="AO255" s="14">
        <v>0.16257599315923099</v>
      </c>
      <c r="AP255" s="14">
        <v>0.212034412300346</v>
      </c>
      <c r="AQ255" s="14">
        <v>0.149798401812933</v>
      </c>
      <c r="AR255" s="14"/>
      <c r="AS255" s="14">
        <v>0.155701849737336</v>
      </c>
      <c r="AT255" s="14">
        <v>0.19626393407835799</v>
      </c>
      <c r="AU255" s="14">
        <v>0.17609986799438401</v>
      </c>
      <c r="AV255" s="14">
        <v>0.229130471981769</v>
      </c>
      <c r="AW255" s="14">
        <v>0.144012616098665</v>
      </c>
      <c r="AX255" s="14"/>
      <c r="AY255" s="14">
        <v>0.128098302750665</v>
      </c>
      <c r="AZ255" s="14">
        <v>0</v>
      </c>
      <c r="BA255" s="14">
        <v>0</v>
      </c>
      <c r="BB255" s="14">
        <v>0</v>
      </c>
      <c r="BC255" s="14">
        <v>0</v>
      </c>
      <c r="BD255" s="14">
        <v>0</v>
      </c>
      <c r="BE255" s="14">
        <v>0</v>
      </c>
      <c r="BF255" s="14">
        <v>0</v>
      </c>
      <c r="BG255" s="14">
        <v>0</v>
      </c>
      <c r="BH255" s="14">
        <v>0</v>
      </c>
      <c r="BI255" s="14">
        <v>0</v>
      </c>
      <c r="BJ255" s="14">
        <v>0</v>
      </c>
      <c r="BK255" s="14">
        <v>0</v>
      </c>
      <c r="BL255" s="14">
        <v>0</v>
      </c>
      <c r="BM255" s="14">
        <v>0</v>
      </c>
      <c r="BN255" s="14">
        <v>0</v>
      </c>
      <c r="BO255" s="14"/>
      <c r="BP255" s="14">
        <v>0.17729197990712001</v>
      </c>
      <c r="BQ255" s="14">
        <v>0.20026110725291699</v>
      </c>
      <c r="BR255" s="14">
        <v>0.19818669259472199</v>
      </c>
      <c r="BS255" s="14">
        <v>0.20294889651442</v>
      </c>
      <c r="BT255" s="14">
        <v>0.127415694060839</v>
      </c>
      <c r="BU255" s="14"/>
      <c r="BV255" s="14">
        <v>0.20039499509997499</v>
      </c>
      <c r="BW255" s="14">
        <v>0.211950814453672</v>
      </c>
      <c r="BX255" s="14">
        <v>0.18140248504874501</v>
      </c>
      <c r="BY255" s="14">
        <v>0.12642651903065999</v>
      </c>
      <c r="BZ255" s="14">
        <v>8.9408501979296104E-2</v>
      </c>
      <c r="CA255" s="14"/>
      <c r="CB255" s="14">
        <v>0.19942766939641601</v>
      </c>
      <c r="CC255" s="14">
        <v>0.18408247372668499</v>
      </c>
      <c r="CD255" s="14">
        <v>0.187481387578844</v>
      </c>
      <c r="CE255" s="14">
        <v>0.17767924595006199</v>
      </c>
      <c r="CF255" s="14">
        <v>0.164410131456663</v>
      </c>
      <c r="CG255" s="14"/>
      <c r="CH255" s="14">
        <v>0.16649042155190999</v>
      </c>
      <c r="CI255" s="14">
        <v>0.18768727735856</v>
      </c>
      <c r="CJ255" s="14"/>
      <c r="CK255" s="14">
        <v>0.20804708123221199</v>
      </c>
      <c r="CL255" s="14">
        <v>0.17327615312287101</v>
      </c>
      <c r="CM255" s="14"/>
      <c r="CN255" s="14">
        <v>0.18484963934026399</v>
      </c>
      <c r="CO255" s="14">
        <v>0.18025919592582201</v>
      </c>
      <c r="CP255" s="14"/>
      <c r="CQ255" s="14">
        <v>0.175797885041792</v>
      </c>
      <c r="CR255" s="14">
        <v>0.18370975840734899</v>
      </c>
      <c r="CS255" s="14">
        <v>0.238382129071572</v>
      </c>
    </row>
    <row r="256" spans="2:97" x14ac:dyDescent="0.35">
      <c r="B256" t="s">
        <v>183</v>
      </c>
      <c r="C256" s="14">
        <v>0.23096038843310601</v>
      </c>
      <c r="D256" s="14">
        <v>0.20364499902383501</v>
      </c>
      <c r="E256" s="14">
        <v>0.25848658568326899</v>
      </c>
      <c r="F256" s="14"/>
      <c r="G256" s="14">
        <v>0.20685445312355899</v>
      </c>
      <c r="H256" s="14">
        <v>0.138792933328585</v>
      </c>
      <c r="I256" s="14">
        <v>0.23113827291255101</v>
      </c>
      <c r="J256" s="14">
        <v>0.26353828904112098</v>
      </c>
      <c r="K256" s="14">
        <v>0.29036214258826198</v>
      </c>
      <c r="L256" s="14">
        <v>0.25573326353878301</v>
      </c>
      <c r="M256" s="14"/>
      <c r="N256" s="14">
        <v>0.21288470831884501</v>
      </c>
      <c r="O256" s="14">
        <v>0.24264638810447101</v>
      </c>
      <c r="P256" s="14">
        <v>0.216814659051875</v>
      </c>
      <c r="Q256" s="14">
        <v>0.25054197877821699</v>
      </c>
      <c r="R256" s="14"/>
      <c r="S256" s="14">
        <v>0.18138090903367499</v>
      </c>
      <c r="T256" s="14">
        <v>0.25800946687152998</v>
      </c>
      <c r="U256" s="14">
        <v>0.291623647554549</v>
      </c>
      <c r="V256" s="14">
        <v>0.21701651789033599</v>
      </c>
      <c r="W256" s="14">
        <v>0.21341778494253699</v>
      </c>
      <c r="X256" s="14">
        <v>0.244697175083222</v>
      </c>
      <c r="Y256" s="14">
        <v>0.19662733157008899</v>
      </c>
      <c r="Z256" s="14">
        <v>0.28762109477958597</v>
      </c>
      <c r="AA256" s="14">
        <v>0.23281920146061599</v>
      </c>
      <c r="AB256" s="14">
        <v>0.24553864018559099</v>
      </c>
      <c r="AC256" s="14">
        <v>0.21334675246590901</v>
      </c>
      <c r="AD256" s="14">
        <v>0.22014620734682899</v>
      </c>
      <c r="AE256" s="14"/>
      <c r="AF256" s="14">
        <v>0.21921393356596799</v>
      </c>
      <c r="AG256" s="14">
        <v>0.216461188788068</v>
      </c>
      <c r="AH256" s="14">
        <v>0.222760030250544</v>
      </c>
      <c r="AI256" s="14">
        <v>0.25263653260649299</v>
      </c>
      <c r="AJ256" s="14">
        <v>0.23418445328120699</v>
      </c>
      <c r="AK256" s="14"/>
      <c r="AL256" s="14">
        <v>0.19947076677182299</v>
      </c>
      <c r="AM256" s="14">
        <v>0.19165505433895</v>
      </c>
      <c r="AN256" s="14">
        <v>0.25141307845331501</v>
      </c>
      <c r="AO256" s="14">
        <v>0.25894684804218498</v>
      </c>
      <c r="AP256" s="14">
        <v>0.24050217216056499</v>
      </c>
      <c r="AQ256" s="14">
        <v>0.22845470740477999</v>
      </c>
      <c r="AR256" s="14"/>
      <c r="AS256" s="14">
        <v>0.22967884308276501</v>
      </c>
      <c r="AT256" s="14">
        <v>0.23884055208355501</v>
      </c>
      <c r="AU256" s="14">
        <v>0.248188751835833</v>
      </c>
      <c r="AV256" s="14">
        <v>0.189248759742141</v>
      </c>
      <c r="AW256" s="14">
        <v>0.12846974231253699</v>
      </c>
      <c r="AX256" s="14"/>
      <c r="AY256" s="14">
        <v>0.24081456458539999</v>
      </c>
      <c r="AZ256" s="14">
        <v>0</v>
      </c>
      <c r="BA256" s="14">
        <v>0</v>
      </c>
      <c r="BB256" s="14">
        <v>0</v>
      </c>
      <c r="BC256" s="14">
        <v>0</v>
      </c>
      <c r="BD256" s="14">
        <v>0</v>
      </c>
      <c r="BE256" s="14">
        <v>0</v>
      </c>
      <c r="BF256" s="14">
        <v>0</v>
      </c>
      <c r="BG256" s="14">
        <v>0</v>
      </c>
      <c r="BH256" s="14">
        <v>0</v>
      </c>
      <c r="BI256" s="14">
        <v>0</v>
      </c>
      <c r="BJ256" s="14">
        <v>0</v>
      </c>
      <c r="BK256" s="14">
        <v>0</v>
      </c>
      <c r="BL256" s="14">
        <v>0</v>
      </c>
      <c r="BM256" s="14">
        <v>0</v>
      </c>
      <c r="BN256" s="14">
        <v>0</v>
      </c>
      <c r="BO256" s="14"/>
      <c r="BP256" s="14">
        <v>0.209286420082439</v>
      </c>
      <c r="BQ256" s="14">
        <v>0.235207927334354</v>
      </c>
      <c r="BR256" s="14">
        <v>0.23379883597859599</v>
      </c>
      <c r="BS256" s="14">
        <v>0.275689913755294</v>
      </c>
      <c r="BT256" s="14">
        <v>0.20816872520876201</v>
      </c>
      <c r="BU256" s="14"/>
      <c r="BV256" s="14">
        <v>8.2641169476703594E-2</v>
      </c>
      <c r="BW256" s="14">
        <v>0.20073983049516</v>
      </c>
      <c r="BX256" s="14">
        <v>0.28395118540077602</v>
      </c>
      <c r="BY256" s="14">
        <v>0.25699555382046602</v>
      </c>
      <c r="BZ256" s="14">
        <v>0.17899019926038201</v>
      </c>
      <c r="CA256" s="14"/>
      <c r="CB256" s="14">
        <v>0.15571153914895899</v>
      </c>
      <c r="CC256" s="14">
        <v>0.23492387317119201</v>
      </c>
      <c r="CD256" s="14">
        <v>0.24910875451686201</v>
      </c>
      <c r="CE256" s="14">
        <v>0.24702633801520199</v>
      </c>
      <c r="CF256" s="14">
        <v>0.25152956397744503</v>
      </c>
      <c r="CG256" s="14"/>
      <c r="CH256" s="14">
        <v>0.24536562118759001</v>
      </c>
      <c r="CI256" s="14">
        <v>0.22495239515040699</v>
      </c>
      <c r="CJ256" s="14"/>
      <c r="CK256" s="14">
        <v>0.21151255121648799</v>
      </c>
      <c r="CL256" s="14">
        <v>0.23693582798839899</v>
      </c>
      <c r="CM256" s="14"/>
      <c r="CN256" s="14">
        <v>0.195617073011498</v>
      </c>
      <c r="CO256" s="14">
        <v>0.24332123800347399</v>
      </c>
      <c r="CP256" s="14"/>
      <c r="CQ256" s="14">
        <v>0.25034677358222202</v>
      </c>
      <c r="CR256" s="14">
        <v>0.193390181213735</v>
      </c>
      <c r="CS256" s="14">
        <v>0.21263240879626699</v>
      </c>
    </row>
    <row r="257" spans="2:97" x14ac:dyDescent="0.35">
      <c r="B257" t="s">
        <v>184</v>
      </c>
      <c r="C257" s="14">
        <v>0.20165286240751201</v>
      </c>
      <c r="D257" s="14">
        <v>0.17782505487396</v>
      </c>
      <c r="E257" s="14">
        <v>0.22504268001671501</v>
      </c>
      <c r="F257" s="14"/>
      <c r="G257" s="14">
        <v>0.120333737294017</v>
      </c>
      <c r="H257" s="14">
        <v>0.11799386036930599</v>
      </c>
      <c r="I257" s="14">
        <v>0.18716292012153701</v>
      </c>
      <c r="J257" s="14">
        <v>0.27815197930431201</v>
      </c>
      <c r="K257" s="14">
        <v>0.22374902183588699</v>
      </c>
      <c r="L257" s="14">
        <v>0.25870757580387899</v>
      </c>
      <c r="M257" s="14"/>
      <c r="N257" s="14">
        <v>0.154185435234102</v>
      </c>
      <c r="O257" s="14">
        <v>0.25452739223544002</v>
      </c>
      <c r="P257" s="14">
        <v>0.187213271102916</v>
      </c>
      <c r="Q257" s="14">
        <v>0.20922612415903899</v>
      </c>
      <c r="R257" s="14"/>
      <c r="S257" s="14">
        <v>0.13733347340063401</v>
      </c>
      <c r="T257" s="14">
        <v>0.22531996053196501</v>
      </c>
      <c r="U257" s="14">
        <v>0.22343399409159101</v>
      </c>
      <c r="V257" s="14">
        <v>0.217218519901239</v>
      </c>
      <c r="W257" s="14">
        <v>0.160724432956628</v>
      </c>
      <c r="X257" s="14">
        <v>0.150925876494134</v>
      </c>
      <c r="Y257" s="14">
        <v>0.24435135914825701</v>
      </c>
      <c r="Z257" s="14">
        <v>0.221457745854719</v>
      </c>
      <c r="AA257" s="14">
        <v>0.22268653716999601</v>
      </c>
      <c r="AB257" s="14">
        <v>0.22114783857339801</v>
      </c>
      <c r="AC257" s="14">
        <v>0.260363784291478</v>
      </c>
      <c r="AD257" s="14">
        <v>0.169141884751636</v>
      </c>
      <c r="AE257" s="14"/>
      <c r="AF257" s="14">
        <v>0.22753909959788901</v>
      </c>
      <c r="AG257" s="14">
        <v>0.18373036944578</v>
      </c>
      <c r="AH257" s="14">
        <v>0.211694225309147</v>
      </c>
      <c r="AI257" s="14">
        <v>0.20129597476937799</v>
      </c>
      <c r="AJ257" s="14">
        <v>0.224715121348351</v>
      </c>
      <c r="AK257" s="14"/>
      <c r="AL257" s="14">
        <v>0.15483725536057699</v>
      </c>
      <c r="AM257" s="14">
        <v>0.21134941150950901</v>
      </c>
      <c r="AN257" s="14">
        <v>0.197646354825216</v>
      </c>
      <c r="AO257" s="14">
        <v>0.18160049517061599</v>
      </c>
      <c r="AP257" s="14">
        <v>0.20681452205327799</v>
      </c>
      <c r="AQ257" s="14">
        <v>0.28591358413644202</v>
      </c>
      <c r="AR257" s="14"/>
      <c r="AS257" s="14">
        <v>0.22252379951888701</v>
      </c>
      <c r="AT257" s="14">
        <v>0.21824423491966599</v>
      </c>
      <c r="AU257" s="14">
        <v>0.18045457729748399</v>
      </c>
      <c r="AV257" s="14">
        <v>0.155085024743086</v>
      </c>
      <c r="AW257" s="14">
        <v>0.173474938204218</v>
      </c>
      <c r="AX257" s="14"/>
      <c r="AY257" s="14">
        <v>0.24019584379849601</v>
      </c>
      <c r="AZ257" s="14">
        <v>0</v>
      </c>
      <c r="BA257" s="14">
        <v>0</v>
      </c>
      <c r="BB257" s="14">
        <v>0</v>
      </c>
      <c r="BC257" s="14">
        <v>0</v>
      </c>
      <c r="BD257" s="14">
        <v>0</v>
      </c>
      <c r="BE257" s="14">
        <v>0</v>
      </c>
      <c r="BF257" s="14">
        <v>0</v>
      </c>
      <c r="BG257" s="14">
        <v>0</v>
      </c>
      <c r="BH257" s="14">
        <v>0</v>
      </c>
      <c r="BI257" s="14">
        <v>0</v>
      </c>
      <c r="BJ257" s="14">
        <v>0</v>
      </c>
      <c r="BK257" s="14">
        <v>0</v>
      </c>
      <c r="BL257" s="14">
        <v>0</v>
      </c>
      <c r="BM257" s="14">
        <v>0</v>
      </c>
      <c r="BN257" s="14">
        <v>0</v>
      </c>
      <c r="BO257" s="14"/>
      <c r="BP257" s="14">
        <v>0.202671408787677</v>
      </c>
      <c r="BQ257" s="14">
        <v>0.14991223344350599</v>
      </c>
      <c r="BR257" s="14">
        <v>0.20542725780260601</v>
      </c>
      <c r="BS257" s="14">
        <v>0.210095628490229</v>
      </c>
      <c r="BT257" s="14">
        <v>0.278588488293537</v>
      </c>
      <c r="BU257" s="14"/>
      <c r="BV257" s="14">
        <v>0.11945158185907</v>
      </c>
      <c r="BW257" s="14">
        <v>0.16115322093380199</v>
      </c>
      <c r="BX257" s="14">
        <v>0.22796081002604099</v>
      </c>
      <c r="BY257" s="14">
        <v>0.25292748148851202</v>
      </c>
      <c r="BZ257" s="14">
        <v>0.26967843249849899</v>
      </c>
      <c r="CA257" s="14"/>
      <c r="CB257" s="14">
        <v>0.121684805200276</v>
      </c>
      <c r="CC257" s="14">
        <v>0.21589500963473199</v>
      </c>
      <c r="CD257" s="14">
        <v>0.20504820629294601</v>
      </c>
      <c r="CE257" s="14">
        <v>0.22879044419008299</v>
      </c>
      <c r="CF257" s="14">
        <v>0.22405474176592699</v>
      </c>
      <c r="CG257" s="14"/>
      <c r="CH257" s="14">
        <v>0.16946433863412499</v>
      </c>
      <c r="CI257" s="14">
        <v>0.21507773640340899</v>
      </c>
      <c r="CJ257" s="14"/>
      <c r="CK257" s="14">
        <v>0.18255277089603</v>
      </c>
      <c r="CL257" s="14">
        <v>0.207521455457535</v>
      </c>
      <c r="CM257" s="14"/>
      <c r="CN257" s="14">
        <v>0.160786538085989</v>
      </c>
      <c r="CO257" s="14">
        <v>0.21594531011385701</v>
      </c>
      <c r="CP257" s="14"/>
      <c r="CQ257" s="14">
        <v>0.21940127320469399</v>
      </c>
      <c r="CR257" s="14">
        <v>0.16087937324224399</v>
      </c>
      <c r="CS257" s="14">
        <v>0.22273691677361401</v>
      </c>
    </row>
    <row r="258" spans="2:97" x14ac:dyDescent="0.35">
      <c r="B258" t="s">
        <v>185</v>
      </c>
      <c r="C258" s="14">
        <v>3.1802316771432103E-2</v>
      </c>
      <c r="D258" s="14">
        <v>2.7682386312779701E-2</v>
      </c>
      <c r="E258" s="14">
        <v>3.5284499772365502E-2</v>
      </c>
      <c r="F258" s="14"/>
      <c r="G258" s="14">
        <v>1.6505644555900499E-2</v>
      </c>
      <c r="H258" s="14">
        <v>1.95238152843899E-2</v>
      </c>
      <c r="I258" s="14">
        <v>2.08470363789276E-2</v>
      </c>
      <c r="J258" s="14">
        <v>3.2784946933737E-2</v>
      </c>
      <c r="K258" s="14">
        <v>3.8632180098296998E-2</v>
      </c>
      <c r="L258" s="14">
        <v>5.5479491824378002E-2</v>
      </c>
      <c r="M258" s="14"/>
      <c r="N258" s="14">
        <v>1.7805214735713899E-2</v>
      </c>
      <c r="O258" s="14">
        <v>2.6375628118139802E-2</v>
      </c>
      <c r="P258" s="14">
        <v>3.0110951167032701E-2</v>
      </c>
      <c r="Q258" s="14">
        <v>5.4441253522030601E-2</v>
      </c>
      <c r="R258" s="14"/>
      <c r="S258" s="14">
        <v>1.17134008933861E-2</v>
      </c>
      <c r="T258" s="14">
        <v>3.2092995670730998E-2</v>
      </c>
      <c r="U258" s="14">
        <v>3.0960024082655802E-2</v>
      </c>
      <c r="V258" s="14">
        <v>3.15293798893529E-2</v>
      </c>
      <c r="W258" s="14">
        <v>4.2383151806776299E-2</v>
      </c>
      <c r="X258" s="14">
        <v>4.8360792776394101E-2</v>
      </c>
      <c r="Y258" s="14">
        <v>5.9390278881014502E-2</v>
      </c>
      <c r="Z258" s="14">
        <v>1.6712112397096499E-2</v>
      </c>
      <c r="AA258" s="14">
        <v>3.5002949844585698E-2</v>
      </c>
      <c r="AB258" s="14">
        <v>1.9085335143248301E-2</v>
      </c>
      <c r="AC258" s="14">
        <v>2.53236698422264E-2</v>
      </c>
      <c r="AD258" s="14">
        <v>3.6814261162901499E-2</v>
      </c>
      <c r="AE258" s="14"/>
      <c r="AF258" s="14">
        <v>2.5482762930203001E-2</v>
      </c>
      <c r="AG258" s="14">
        <v>2.6777192733456801E-2</v>
      </c>
      <c r="AH258" s="14">
        <v>2.5835423918082901E-2</v>
      </c>
      <c r="AI258" s="14">
        <v>4.8651319229100903E-2</v>
      </c>
      <c r="AJ258" s="14">
        <v>1.84890237253959E-2</v>
      </c>
      <c r="AK258" s="14"/>
      <c r="AL258" s="14">
        <v>2.4390111222465601E-2</v>
      </c>
      <c r="AM258" s="14">
        <v>1.74375396063059E-2</v>
      </c>
      <c r="AN258" s="14">
        <v>2.32646280603186E-2</v>
      </c>
      <c r="AO258" s="14">
        <v>4.5434517379971701E-2</v>
      </c>
      <c r="AP258" s="14">
        <v>2.0478216318058799E-2</v>
      </c>
      <c r="AQ258" s="14">
        <v>3.80879111569008E-2</v>
      </c>
      <c r="AR258" s="14"/>
      <c r="AS258" s="14">
        <v>6.19367250132443E-2</v>
      </c>
      <c r="AT258" s="14">
        <v>2.20010322221172E-2</v>
      </c>
      <c r="AU258" s="14">
        <v>2.0166024932806999E-2</v>
      </c>
      <c r="AV258" s="14">
        <v>1.09316120194974E-2</v>
      </c>
      <c r="AW258" s="14">
        <v>0</v>
      </c>
      <c r="AX258" s="14"/>
      <c r="AY258" s="14">
        <v>9.1886356885729104E-2</v>
      </c>
      <c r="AZ258" s="14">
        <v>0</v>
      </c>
      <c r="BA258" s="14">
        <v>0</v>
      </c>
      <c r="BB258" s="14">
        <v>0</v>
      </c>
      <c r="BC258" s="14">
        <v>0</v>
      </c>
      <c r="BD258" s="14">
        <v>0</v>
      </c>
      <c r="BE258" s="14">
        <v>0</v>
      </c>
      <c r="BF258" s="14">
        <v>0</v>
      </c>
      <c r="BG258" s="14">
        <v>0</v>
      </c>
      <c r="BH258" s="14">
        <v>0</v>
      </c>
      <c r="BI258" s="14">
        <v>0</v>
      </c>
      <c r="BJ258" s="14">
        <v>0</v>
      </c>
      <c r="BK258" s="14">
        <v>0</v>
      </c>
      <c r="BL258" s="14">
        <v>0</v>
      </c>
      <c r="BM258" s="14">
        <v>0</v>
      </c>
      <c r="BN258" s="14">
        <v>0</v>
      </c>
      <c r="BO258" s="14"/>
      <c r="BP258" s="14">
        <v>2.7481760972331098E-2</v>
      </c>
      <c r="BQ258" s="14">
        <v>1.76682437670946E-2</v>
      </c>
      <c r="BR258" s="14">
        <v>1.8809301745489101E-2</v>
      </c>
      <c r="BS258" s="14">
        <v>2.1818387531318099E-2</v>
      </c>
      <c r="BT258" s="14">
        <v>8.1120630598155802E-2</v>
      </c>
      <c r="BU258" s="14"/>
      <c r="BV258" s="14">
        <v>1.13009467044985E-2</v>
      </c>
      <c r="BW258" s="14">
        <v>1.74939585422795E-2</v>
      </c>
      <c r="BX258" s="14">
        <v>2.3739804777547401E-2</v>
      </c>
      <c r="BY258" s="14">
        <v>6.17617015849048E-2</v>
      </c>
      <c r="BZ258" s="14">
        <v>0.142231474699236</v>
      </c>
      <c r="CA258" s="14"/>
      <c r="CB258" s="14">
        <v>2.60601658009596E-2</v>
      </c>
      <c r="CC258" s="14">
        <v>1.58007717625144E-2</v>
      </c>
      <c r="CD258" s="14">
        <v>2.71640381920124E-2</v>
      </c>
      <c r="CE258" s="14">
        <v>2.86313337026355E-2</v>
      </c>
      <c r="CF258" s="14">
        <v>5.6306538109807999E-2</v>
      </c>
      <c r="CG258" s="14"/>
      <c r="CH258" s="14">
        <v>3.8624089638865503E-2</v>
      </c>
      <c r="CI258" s="14">
        <v>2.8957158608271999E-2</v>
      </c>
      <c r="CJ258" s="14"/>
      <c r="CK258" s="14">
        <v>1.73658053536439E-2</v>
      </c>
      <c r="CL258" s="14">
        <v>3.6238002879117999E-2</v>
      </c>
      <c r="CM258" s="14"/>
      <c r="CN258" s="14">
        <v>1.3673029351664799E-2</v>
      </c>
      <c r="CO258" s="14">
        <v>3.8142791396987299E-2</v>
      </c>
      <c r="CP258" s="14"/>
      <c r="CQ258" s="14">
        <v>3.79205188727837E-2</v>
      </c>
      <c r="CR258" s="14">
        <v>2.3234326949086299E-2</v>
      </c>
      <c r="CS258" s="14">
        <v>6.4922191376060702E-3</v>
      </c>
    </row>
    <row r="259" spans="2:97" x14ac:dyDescent="0.35">
      <c r="B259" t="s">
        <v>186</v>
      </c>
      <c r="C259" s="14">
        <v>6.1064457936552602E-2</v>
      </c>
      <c r="D259" s="14">
        <v>5.6422914810755301E-2</v>
      </c>
      <c r="E259" s="14">
        <v>6.5827442232998995E-2</v>
      </c>
      <c r="F259" s="14"/>
      <c r="G259" s="14">
        <v>2.31888895514414E-2</v>
      </c>
      <c r="H259" s="14">
        <v>3.5096971004427699E-2</v>
      </c>
      <c r="I259" s="14">
        <v>5.30375350286518E-2</v>
      </c>
      <c r="J259" s="14">
        <v>6.7383236823851805E-2</v>
      </c>
      <c r="K259" s="14">
        <v>0.10014101111636101</v>
      </c>
      <c r="L259" s="14">
        <v>8.2542848117743803E-2</v>
      </c>
      <c r="M259" s="14"/>
      <c r="N259" s="14">
        <v>3.9817234593825399E-2</v>
      </c>
      <c r="O259" s="14">
        <v>4.9483896694812499E-2</v>
      </c>
      <c r="P259" s="14">
        <v>6.0966248130867803E-2</v>
      </c>
      <c r="Q259" s="14">
        <v>9.6887190377461005E-2</v>
      </c>
      <c r="R259" s="14"/>
      <c r="S259" s="14">
        <v>4.9393997359056301E-2</v>
      </c>
      <c r="T259" s="14">
        <v>5.3127644751313999E-2</v>
      </c>
      <c r="U259" s="14">
        <v>5.6161250064448297E-2</v>
      </c>
      <c r="V259" s="14">
        <v>8.2522489049310394E-2</v>
      </c>
      <c r="W259" s="14">
        <v>5.2665495124070399E-2</v>
      </c>
      <c r="X259" s="14">
        <v>4.3378585428561503E-2</v>
      </c>
      <c r="Y259" s="14">
        <v>6.6652911377040297E-2</v>
      </c>
      <c r="Z259" s="14">
        <v>4.5669067200099597E-2</v>
      </c>
      <c r="AA259" s="14">
        <v>6.0912949363606202E-2</v>
      </c>
      <c r="AB259" s="14">
        <v>6.5520640513460099E-2</v>
      </c>
      <c r="AC259" s="14">
        <v>0.10958060207725601</v>
      </c>
      <c r="AD259" s="14">
        <v>8.3394970021089795E-2</v>
      </c>
      <c r="AE259" s="14"/>
      <c r="AF259" s="14">
        <v>3.8203704294808002E-2</v>
      </c>
      <c r="AG259" s="14">
        <v>5.4497248139255598E-2</v>
      </c>
      <c r="AH259" s="14">
        <v>5.2376539501667201E-2</v>
      </c>
      <c r="AI259" s="14">
        <v>6.6124592915690894E-2</v>
      </c>
      <c r="AJ259" s="14">
        <v>2.7983772052702499E-2</v>
      </c>
      <c r="AK259" s="14"/>
      <c r="AL259" s="14">
        <v>4.8602282383369097E-2</v>
      </c>
      <c r="AM259" s="14">
        <v>4.1194787701941599E-2</v>
      </c>
      <c r="AN259" s="14">
        <v>4.06976931932201E-2</v>
      </c>
      <c r="AO259" s="14">
        <v>5.5008046811938001E-2</v>
      </c>
      <c r="AP259" s="14">
        <v>4.9088187041692002E-2</v>
      </c>
      <c r="AQ259" s="14">
        <v>8.6705196685841299E-2</v>
      </c>
      <c r="AR259" s="14"/>
      <c r="AS259" s="14">
        <v>9.0768382512078805E-2</v>
      </c>
      <c r="AT259" s="14">
        <v>5.8779564592954102E-2</v>
      </c>
      <c r="AU259" s="14">
        <v>3.0989356965166599E-2</v>
      </c>
      <c r="AV259" s="14">
        <v>4.6503287640077398E-2</v>
      </c>
      <c r="AW259" s="14">
        <v>7.4553021123482999E-2</v>
      </c>
      <c r="AX259" s="14"/>
      <c r="AY259" s="14">
        <v>0.15310965195857701</v>
      </c>
      <c r="AZ259" s="14">
        <v>0</v>
      </c>
      <c r="BA259" s="14">
        <v>0</v>
      </c>
      <c r="BB259" s="14">
        <v>0</v>
      </c>
      <c r="BC259" s="14">
        <v>0</v>
      </c>
      <c r="BD259" s="14">
        <v>0</v>
      </c>
      <c r="BE259" s="14">
        <v>0</v>
      </c>
      <c r="BF259" s="14">
        <v>0</v>
      </c>
      <c r="BG259" s="14">
        <v>0</v>
      </c>
      <c r="BH259" s="14">
        <v>0</v>
      </c>
      <c r="BI259" s="14">
        <v>0</v>
      </c>
      <c r="BJ259" s="14">
        <v>0</v>
      </c>
      <c r="BK259" s="14">
        <v>0</v>
      </c>
      <c r="BL259" s="14">
        <v>0</v>
      </c>
      <c r="BM259" s="14">
        <v>0</v>
      </c>
      <c r="BN259" s="14">
        <v>0</v>
      </c>
      <c r="BO259" s="14"/>
      <c r="BP259" s="14">
        <v>3.2697342333633597E-2</v>
      </c>
      <c r="BQ259" s="14">
        <v>4.0304574197387297E-2</v>
      </c>
      <c r="BR259" s="14">
        <v>5.6744716777230003E-2</v>
      </c>
      <c r="BS259" s="14">
        <v>6.5150887388547199E-2</v>
      </c>
      <c r="BT259" s="14">
        <v>0.132878867471385</v>
      </c>
      <c r="BU259" s="14"/>
      <c r="BV259" s="14">
        <v>2.04497023511763E-2</v>
      </c>
      <c r="BW259" s="14">
        <v>2.68167712120937E-2</v>
      </c>
      <c r="BX259" s="14">
        <v>5.7265142736285503E-2</v>
      </c>
      <c r="BY259" s="14">
        <v>0.13555432880566401</v>
      </c>
      <c r="BZ259" s="14">
        <v>0.17827891049490399</v>
      </c>
      <c r="CA259" s="14"/>
      <c r="CB259" s="14">
        <v>3.1187916780938699E-2</v>
      </c>
      <c r="CC259" s="14">
        <v>4.2541974934226401E-2</v>
      </c>
      <c r="CD259" s="14">
        <v>7.9145062316721596E-2</v>
      </c>
      <c r="CE259" s="14">
        <v>5.6138207454033598E-2</v>
      </c>
      <c r="CF259" s="14">
        <v>8.7064825181233402E-2</v>
      </c>
      <c r="CG259" s="14"/>
      <c r="CH259" s="14">
        <v>4.9840641817268702E-2</v>
      </c>
      <c r="CI259" s="14">
        <v>6.5745577152062806E-2</v>
      </c>
      <c r="CJ259" s="14"/>
      <c r="CK259" s="14">
        <v>4.1310936606442E-2</v>
      </c>
      <c r="CL259" s="14">
        <v>6.7133820375035097E-2</v>
      </c>
      <c r="CM259" s="14"/>
      <c r="CN259" s="14">
        <v>4.1718372477399901E-2</v>
      </c>
      <c r="CO259" s="14">
        <v>6.7830491323161796E-2</v>
      </c>
      <c r="CP259" s="14"/>
      <c r="CQ259" s="14">
        <v>7.4479358365656695E-2</v>
      </c>
      <c r="CR259" s="14">
        <v>3.3624772059243899E-2</v>
      </c>
      <c r="CS259" s="14">
        <v>5.6943167117431803E-2</v>
      </c>
    </row>
    <row r="260" spans="2:97" x14ac:dyDescent="0.35">
      <c r="B260" t="s">
        <v>187</v>
      </c>
      <c r="C260" s="14">
        <v>2.9204131285351199E-2</v>
      </c>
      <c r="D260" s="14">
        <v>4.1068934512375199E-2</v>
      </c>
      <c r="E260" s="14">
        <v>1.7756035250483498E-2</v>
      </c>
      <c r="F260" s="14"/>
      <c r="G260" s="14">
        <v>4.91264769771225E-3</v>
      </c>
      <c r="H260" s="14">
        <v>5.8298681654048896E-3</v>
      </c>
      <c r="I260" s="14">
        <v>1.75271589581419E-2</v>
      </c>
      <c r="J260" s="14">
        <v>3.3204277935858902E-2</v>
      </c>
      <c r="K260" s="14">
        <v>5.7031560271869002E-2</v>
      </c>
      <c r="L260" s="14">
        <v>5.1954363168876597E-2</v>
      </c>
      <c r="M260" s="14"/>
      <c r="N260" s="14">
        <v>8.2574947706094796E-3</v>
      </c>
      <c r="O260" s="14">
        <v>2.10400224597064E-2</v>
      </c>
      <c r="P260" s="14">
        <v>2.4245742229198501E-2</v>
      </c>
      <c r="Q260" s="14">
        <v>6.5042883546116897E-2</v>
      </c>
      <c r="R260" s="14"/>
      <c r="S260" s="14">
        <v>1.29932484792241E-2</v>
      </c>
      <c r="T260" s="14">
        <v>4.2624062680319298E-2</v>
      </c>
      <c r="U260" s="14">
        <v>2.1171128614450301E-2</v>
      </c>
      <c r="V260" s="14">
        <v>2.7019526856709001E-2</v>
      </c>
      <c r="W260" s="14">
        <v>9.4291676717122297E-3</v>
      </c>
      <c r="X260" s="14">
        <v>3.3980435001994602E-2</v>
      </c>
      <c r="Y260" s="14">
        <v>3.8375493416866503E-2</v>
      </c>
      <c r="Z260" s="14">
        <v>3.8371305520827903E-2</v>
      </c>
      <c r="AA260" s="14">
        <v>2.9023753863438698E-2</v>
      </c>
      <c r="AB260" s="14">
        <v>3.7424786082129E-2</v>
      </c>
      <c r="AC260" s="14">
        <v>4.3984325186067402E-2</v>
      </c>
      <c r="AD260" s="14">
        <v>2.1456947917863699E-2</v>
      </c>
      <c r="AE260" s="14"/>
      <c r="AF260" s="14">
        <v>2.0787549443051102E-2</v>
      </c>
      <c r="AG260" s="14">
        <v>2.7951760631330098E-2</v>
      </c>
      <c r="AH260" s="14">
        <v>2.4885889710011901E-2</v>
      </c>
      <c r="AI260" s="14">
        <v>4.2461901133118402E-2</v>
      </c>
      <c r="AJ260" s="14">
        <v>3.6473872099410498E-2</v>
      </c>
      <c r="AK260" s="14"/>
      <c r="AL260" s="14">
        <v>2.5753672560096599E-2</v>
      </c>
      <c r="AM260" s="14">
        <v>2.3880465036349E-2</v>
      </c>
      <c r="AN260" s="14">
        <v>2.14868616348514E-2</v>
      </c>
      <c r="AO260" s="14">
        <v>3.1379969740511097E-2</v>
      </c>
      <c r="AP260" s="14">
        <v>1.7717148566778199E-2</v>
      </c>
      <c r="AQ260" s="14">
        <v>4.4129069452755597E-2</v>
      </c>
      <c r="AR260" s="14"/>
      <c r="AS260" s="14">
        <v>5.13360743784416E-2</v>
      </c>
      <c r="AT260" s="14">
        <v>2.5138441617515099E-2</v>
      </c>
      <c r="AU260" s="14">
        <v>1.2861062968428901E-2</v>
      </c>
      <c r="AV260" s="14">
        <v>1.11255407123557E-2</v>
      </c>
      <c r="AW260" s="14">
        <v>0</v>
      </c>
      <c r="AX260" s="14"/>
      <c r="AY260" s="14">
        <v>0</v>
      </c>
      <c r="AZ260" s="14">
        <v>0</v>
      </c>
      <c r="BA260" s="14">
        <v>0</v>
      </c>
      <c r="BB260" s="14">
        <v>0</v>
      </c>
      <c r="BC260" s="14">
        <v>0</v>
      </c>
      <c r="BD260" s="14">
        <v>0</v>
      </c>
      <c r="BE260" s="14">
        <v>0</v>
      </c>
      <c r="BF260" s="14">
        <v>0</v>
      </c>
      <c r="BG260" s="14">
        <v>0</v>
      </c>
      <c r="BH260" s="14">
        <v>0</v>
      </c>
      <c r="BI260" s="14">
        <v>0</v>
      </c>
      <c r="BJ260" s="14">
        <v>0</v>
      </c>
      <c r="BK260" s="14">
        <v>0</v>
      </c>
      <c r="BL260" s="14">
        <v>0</v>
      </c>
      <c r="BM260" s="14">
        <v>0</v>
      </c>
      <c r="BN260" s="14">
        <v>0</v>
      </c>
      <c r="BO260" s="14"/>
      <c r="BP260" s="14">
        <v>2.24124456400044E-2</v>
      </c>
      <c r="BQ260" s="14">
        <v>2.0452228843168101E-2</v>
      </c>
      <c r="BR260" s="14">
        <v>2.12998622423624E-2</v>
      </c>
      <c r="BS260" s="14">
        <v>2.2536827403831401E-2</v>
      </c>
      <c r="BT260" s="14">
        <v>6.1157443363016303E-2</v>
      </c>
      <c r="BU260" s="14"/>
      <c r="BV260" s="14">
        <v>1.67225519157881E-2</v>
      </c>
      <c r="BW260" s="14">
        <v>1.2092434907816699E-2</v>
      </c>
      <c r="BX260" s="14">
        <v>4.3778297503979498E-2</v>
      </c>
      <c r="BY260" s="14">
        <v>2.8825984980954001E-2</v>
      </c>
      <c r="BZ260" s="14">
        <v>7.5984959182665596E-2</v>
      </c>
      <c r="CA260" s="14"/>
      <c r="CB260" s="14">
        <v>1.69921491122863E-2</v>
      </c>
      <c r="CC260" s="14">
        <v>2.45795594861535E-2</v>
      </c>
      <c r="CD260" s="14">
        <v>3.2002870649910503E-2</v>
      </c>
      <c r="CE260" s="14">
        <v>2.6045044205042198E-2</v>
      </c>
      <c r="CF260" s="14">
        <v>4.2724054620916302E-2</v>
      </c>
      <c r="CG260" s="14"/>
      <c r="CH260" s="14">
        <v>2.5027355020194101E-2</v>
      </c>
      <c r="CI260" s="14">
        <v>3.0946140190871399E-2</v>
      </c>
      <c r="CJ260" s="14"/>
      <c r="CK260" s="14">
        <v>2.15353035086841E-2</v>
      </c>
      <c r="CL260" s="14">
        <v>3.1560414728543901E-2</v>
      </c>
      <c r="CM260" s="14"/>
      <c r="CN260" s="14">
        <v>2.1764534237291799E-2</v>
      </c>
      <c r="CO260" s="14">
        <v>3.1806030368055502E-2</v>
      </c>
      <c r="CP260" s="14"/>
      <c r="CQ260" s="14">
        <v>3.3849114092383503E-2</v>
      </c>
      <c r="CR260" s="14">
        <v>2.12439058486368E-2</v>
      </c>
      <c r="CS260" s="14">
        <v>1.8628806720051998E-2</v>
      </c>
    </row>
    <row r="261" spans="2:97" x14ac:dyDescent="0.35">
      <c r="B261" t="s">
        <v>167</v>
      </c>
      <c r="C261" s="14">
        <v>4.4599171222806802E-3</v>
      </c>
      <c r="D261" s="14">
        <v>5.2486560738737803E-3</v>
      </c>
      <c r="E261" s="14">
        <v>3.7087626926044499E-3</v>
      </c>
      <c r="F261" s="14"/>
      <c r="G261" s="14">
        <v>2.2505267738579201E-3</v>
      </c>
      <c r="H261" s="14">
        <v>1.7285221750607399E-3</v>
      </c>
      <c r="I261" s="14">
        <v>9.7675916449486699E-3</v>
      </c>
      <c r="J261" s="14">
        <v>5.8394582890912402E-3</v>
      </c>
      <c r="K261" s="14">
        <v>6.32095301018336E-3</v>
      </c>
      <c r="L261" s="14">
        <v>1.47311661468934E-3</v>
      </c>
      <c r="M261" s="14"/>
      <c r="N261" s="14">
        <v>2.2316332145296E-3</v>
      </c>
      <c r="O261" s="14">
        <v>5.1760461887698696E-3</v>
      </c>
      <c r="P261" s="14">
        <v>4.4423632127609698E-3</v>
      </c>
      <c r="Q261" s="14">
        <v>6.1925214893916898E-3</v>
      </c>
      <c r="R261" s="14"/>
      <c r="S261" s="14">
        <v>7.6354048780547896E-3</v>
      </c>
      <c r="T261" s="14">
        <v>0</v>
      </c>
      <c r="U261" s="14">
        <v>8.0564849512407399E-3</v>
      </c>
      <c r="V261" s="14">
        <v>0</v>
      </c>
      <c r="W261" s="14">
        <v>1.3504903587433399E-2</v>
      </c>
      <c r="X261" s="14">
        <v>3.3499876679741699E-3</v>
      </c>
      <c r="Y261" s="14">
        <v>1.14281922071836E-2</v>
      </c>
      <c r="Z261" s="14">
        <v>0</v>
      </c>
      <c r="AA261" s="14">
        <v>2.6451621490610599E-3</v>
      </c>
      <c r="AB261" s="14">
        <v>0</v>
      </c>
      <c r="AC261" s="14">
        <v>5.8501996332572899E-3</v>
      </c>
      <c r="AD261" s="14">
        <v>0</v>
      </c>
      <c r="AE261" s="14"/>
      <c r="AF261" s="14">
        <v>4.1245110862674203E-3</v>
      </c>
      <c r="AG261" s="14">
        <v>3.0737812340292498E-3</v>
      </c>
      <c r="AH261" s="14">
        <v>4.5346450973990102E-3</v>
      </c>
      <c r="AI261" s="14">
        <v>4.6874603357842997E-3</v>
      </c>
      <c r="AJ261" s="14">
        <v>0</v>
      </c>
      <c r="AK261" s="14"/>
      <c r="AL261" s="14">
        <v>1.9177655484827901E-3</v>
      </c>
      <c r="AM261" s="14">
        <v>7.0214319598572604E-3</v>
      </c>
      <c r="AN261" s="14">
        <v>0</v>
      </c>
      <c r="AO261" s="14">
        <v>3.9159356812165404E-3</v>
      </c>
      <c r="AP261" s="14">
        <v>0</v>
      </c>
      <c r="AQ261" s="14">
        <v>1.8567869751481801E-2</v>
      </c>
      <c r="AR261" s="14"/>
      <c r="AS261" s="14">
        <v>3.9030039591226601E-3</v>
      </c>
      <c r="AT261" s="14">
        <v>4.1400915401923599E-3</v>
      </c>
      <c r="AU261" s="14">
        <v>3.5521102683824398E-3</v>
      </c>
      <c r="AV261" s="14">
        <v>1.38579865889654E-2</v>
      </c>
      <c r="AW261" s="14">
        <v>0</v>
      </c>
      <c r="AX261" s="14"/>
      <c r="AY261" s="14">
        <v>2.8306613215304199E-2</v>
      </c>
      <c r="AZ261" s="14">
        <v>0</v>
      </c>
      <c r="BA261" s="14">
        <v>0</v>
      </c>
      <c r="BB261" s="14">
        <v>0</v>
      </c>
      <c r="BC261" s="14">
        <v>0</v>
      </c>
      <c r="BD261" s="14">
        <v>0</v>
      </c>
      <c r="BE261" s="14">
        <v>0</v>
      </c>
      <c r="BF261" s="14">
        <v>0</v>
      </c>
      <c r="BG261" s="14">
        <v>0</v>
      </c>
      <c r="BH261" s="14">
        <v>0</v>
      </c>
      <c r="BI261" s="14">
        <v>0</v>
      </c>
      <c r="BJ261" s="14">
        <v>0</v>
      </c>
      <c r="BK261" s="14">
        <v>0</v>
      </c>
      <c r="BL261" s="14">
        <v>0</v>
      </c>
      <c r="BM261" s="14">
        <v>0</v>
      </c>
      <c r="BN261" s="14">
        <v>0</v>
      </c>
      <c r="BO261" s="14"/>
      <c r="BP261" s="14">
        <v>5.5095081732225402E-3</v>
      </c>
      <c r="BQ261" s="14">
        <v>1.1306855223969499E-3</v>
      </c>
      <c r="BR261" s="14">
        <v>6.7666444757869797E-3</v>
      </c>
      <c r="BS261" s="14">
        <v>3.4899092885287198E-3</v>
      </c>
      <c r="BT261" s="14">
        <v>3.7412828770030798E-3</v>
      </c>
      <c r="BU261" s="14"/>
      <c r="BV261" s="14">
        <v>1.06671996624706E-2</v>
      </c>
      <c r="BW261" s="14">
        <v>2.3881063066627001E-3</v>
      </c>
      <c r="BX261" s="14">
        <v>3.7160035563223799E-3</v>
      </c>
      <c r="BY261" s="14">
        <v>5.7060684707883101E-3</v>
      </c>
      <c r="BZ261" s="14">
        <v>1.4858806964745201E-2</v>
      </c>
      <c r="CA261" s="14"/>
      <c r="CB261" s="14">
        <v>3.7248558219268998E-3</v>
      </c>
      <c r="CC261" s="14">
        <v>1.24734126829584E-2</v>
      </c>
      <c r="CD261" s="14">
        <v>1.4158880758123899E-3</v>
      </c>
      <c r="CE261" s="14">
        <v>3.0264664320015702E-3</v>
      </c>
      <c r="CF261" s="14">
        <v>2.6976057797446999E-3</v>
      </c>
      <c r="CG261" s="14"/>
      <c r="CH261" s="14">
        <v>5.5022601203202799E-3</v>
      </c>
      <c r="CI261" s="14">
        <v>4.0251869213027399E-3</v>
      </c>
      <c r="CJ261" s="14"/>
      <c r="CK261" s="14">
        <v>4.21619008597361E-3</v>
      </c>
      <c r="CL261" s="14">
        <v>4.5348034017791104E-3</v>
      </c>
      <c r="CM261" s="14"/>
      <c r="CN261" s="14">
        <v>5.0497857659879504E-3</v>
      </c>
      <c r="CO261" s="14">
        <v>4.2536184917146202E-3</v>
      </c>
      <c r="CP261" s="14"/>
      <c r="CQ261" s="14">
        <v>2.3802888047322799E-3</v>
      </c>
      <c r="CR261" s="14">
        <v>5.3612440879630902E-3</v>
      </c>
      <c r="CS261" s="14">
        <v>2.5002218037834398E-2</v>
      </c>
    </row>
    <row r="262" spans="2:97" x14ac:dyDescent="0.35">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row>
    <row r="263" spans="2:97" x14ac:dyDescent="0.35">
      <c r="B263" s="6" t="s">
        <v>191</v>
      </c>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row>
    <row r="264" spans="2:97" x14ac:dyDescent="0.35">
      <c r="B264" s="21" t="s">
        <v>122</v>
      </c>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row>
    <row r="265" spans="2:97" x14ac:dyDescent="0.35">
      <c r="B265" t="s">
        <v>178</v>
      </c>
      <c r="C265" s="14">
        <v>1.09696779425412E-2</v>
      </c>
      <c r="D265" s="14">
        <v>1.32482655576568E-2</v>
      </c>
      <c r="E265" s="14">
        <v>8.1492828993291605E-3</v>
      </c>
      <c r="F265" s="14"/>
      <c r="G265" s="14">
        <v>1.80428971243815E-2</v>
      </c>
      <c r="H265" s="14">
        <v>2.1077145243794001E-2</v>
      </c>
      <c r="I265" s="14">
        <v>4.0654645973534397E-3</v>
      </c>
      <c r="J265" s="14">
        <v>1.4725778818205601E-2</v>
      </c>
      <c r="K265" s="14">
        <v>6.6482150097561202E-3</v>
      </c>
      <c r="L265" s="14">
        <v>3.49893917036837E-3</v>
      </c>
      <c r="M265" s="14"/>
      <c r="N265" s="14">
        <v>1.02247244057059E-2</v>
      </c>
      <c r="O265" s="14">
        <v>7.8350541591543105E-3</v>
      </c>
      <c r="P265" s="14">
        <v>1.52950172497328E-2</v>
      </c>
      <c r="Q265" s="14">
        <v>1.00349803738005E-2</v>
      </c>
      <c r="R265" s="14"/>
      <c r="S265" s="14">
        <v>2.38748274715622E-2</v>
      </c>
      <c r="T265" s="14">
        <v>9.1664624928092207E-3</v>
      </c>
      <c r="U265" s="14">
        <v>8.3068228295992506E-3</v>
      </c>
      <c r="V265" s="14">
        <v>1.07539837277971E-2</v>
      </c>
      <c r="W265" s="14">
        <v>1.5091827235198699E-2</v>
      </c>
      <c r="X265" s="14">
        <v>9.8732405738841105E-3</v>
      </c>
      <c r="Y265" s="14">
        <v>8.2112126593435197E-3</v>
      </c>
      <c r="Z265" s="14">
        <v>6.5918671375756101E-3</v>
      </c>
      <c r="AA265" s="14">
        <v>1.1616043181083301E-2</v>
      </c>
      <c r="AB265" s="14">
        <v>3.5552439009503599E-3</v>
      </c>
      <c r="AC265" s="14">
        <v>0</v>
      </c>
      <c r="AD265" s="14">
        <v>1.1177872455486E-2</v>
      </c>
      <c r="AE265" s="14"/>
      <c r="AF265" s="14">
        <v>6.4789299767025197E-3</v>
      </c>
      <c r="AG265" s="14">
        <v>9.2587307914714697E-3</v>
      </c>
      <c r="AH265" s="14">
        <v>9.0647453045163105E-3</v>
      </c>
      <c r="AI265" s="14">
        <v>2.1039874775725199E-2</v>
      </c>
      <c r="AJ265" s="14">
        <v>3.1157760713261099E-2</v>
      </c>
      <c r="AK265" s="14"/>
      <c r="AL265" s="14">
        <v>7.4863606937984701E-3</v>
      </c>
      <c r="AM265" s="14">
        <v>1.43467591870783E-2</v>
      </c>
      <c r="AN265" s="14">
        <v>7.9741013857461008E-3</v>
      </c>
      <c r="AO265" s="14">
        <v>1.3228010759139999E-2</v>
      </c>
      <c r="AP265" s="14">
        <v>2.1973334006584098E-2</v>
      </c>
      <c r="AQ265" s="14">
        <v>0</v>
      </c>
      <c r="AR265" s="14"/>
      <c r="AS265" s="14">
        <v>7.4757917377211098E-3</v>
      </c>
      <c r="AT265" s="14">
        <v>1.8330165522250499E-2</v>
      </c>
      <c r="AU265" s="14">
        <v>6.5923216562749198E-3</v>
      </c>
      <c r="AV265" s="14">
        <v>7.5165453351435504E-3</v>
      </c>
      <c r="AW265" s="14">
        <v>1.7921775778206601E-2</v>
      </c>
      <c r="AX265" s="14"/>
      <c r="AY265" s="14">
        <v>3.2784846495797701E-2</v>
      </c>
      <c r="AZ265" s="14">
        <v>0</v>
      </c>
      <c r="BA265" s="14">
        <v>0</v>
      </c>
      <c r="BB265" s="14">
        <v>0</v>
      </c>
      <c r="BC265" s="14">
        <v>0</v>
      </c>
      <c r="BD265" s="14">
        <v>0</v>
      </c>
      <c r="BE265" s="14">
        <v>0</v>
      </c>
      <c r="BF265" s="14">
        <v>0</v>
      </c>
      <c r="BG265" s="14">
        <v>0</v>
      </c>
      <c r="BH265" s="14">
        <v>0</v>
      </c>
      <c r="BI265" s="14">
        <v>0</v>
      </c>
      <c r="BJ265" s="14">
        <v>0</v>
      </c>
      <c r="BK265" s="14">
        <v>0</v>
      </c>
      <c r="BL265" s="14">
        <v>0</v>
      </c>
      <c r="BM265" s="14">
        <v>0</v>
      </c>
      <c r="BN265" s="14">
        <v>0</v>
      </c>
      <c r="BO265" s="14"/>
      <c r="BP265" s="14">
        <v>1.5289795492946E-2</v>
      </c>
      <c r="BQ265" s="14">
        <v>1.4965520657825601E-2</v>
      </c>
      <c r="BR265" s="14">
        <v>6.7381933912019302E-3</v>
      </c>
      <c r="BS265" s="14">
        <v>5.6166817253663903E-3</v>
      </c>
      <c r="BT265" s="14">
        <v>8.1067142606859894E-3</v>
      </c>
      <c r="BU265" s="14"/>
      <c r="BV265" s="14">
        <v>3.5772370832091699E-2</v>
      </c>
      <c r="BW265" s="14">
        <v>1.60098567885015E-2</v>
      </c>
      <c r="BX265" s="14">
        <v>4.4760321123714798E-3</v>
      </c>
      <c r="BY265" s="14">
        <v>2.6515829045275501E-3</v>
      </c>
      <c r="BZ265" s="14">
        <v>1.4606195120702501E-2</v>
      </c>
      <c r="CA265" s="14"/>
      <c r="CB265" s="14">
        <v>2.2266091803506999E-2</v>
      </c>
      <c r="CC265" s="14">
        <v>1.28589909403726E-2</v>
      </c>
      <c r="CD265" s="14">
        <v>8.5581504509683395E-3</v>
      </c>
      <c r="CE265" s="14">
        <v>1.1033068734776399E-2</v>
      </c>
      <c r="CF265" s="14">
        <v>2.9922429614742999E-3</v>
      </c>
      <c r="CG265" s="14"/>
      <c r="CH265" s="14">
        <v>1.6227132979838799E-2</v>
      </c>
      <c r="CI265" s="14">
        <v>8.7769501271335003E-3</v>
      </c>
      <c r="CJ265" s="14"/>
      <c r="CK265" s="14">
        <v>1.4955698434217299E-2</v>
      </c>
      <c r="CL265" s="14">
        <v>9.7449543782254702E-3</v>
      </c>
      <c r="CM265" s="14"/>
      <c r="CN265" s="14">
        <v>8.9631984987896297E-3</v>
      </c>
      <c r="CO265" s="14">
        <v>1.1671417161807701E-2</v>
      </c>
      <c r="CP265" s="14"/>
      <c r="CQ265" s="14">
        <v>7.3525363879337604E-3</v>
      </c>
      <c r="CR265" s="14">
        <v>1.9232139407892201E-2</v>
      </c>
      <c r="CS265" s="14">
        <v>6.9530180221857698E-3</v>
      </c>
    </row>
    <row r="266" spans="2:97" x14ac:dyDescent="0.35">
      <c r="B266" t="s">
        <v>179</v>
      </c>
      <c r="C266" s="14">
        <v>1.6257530512891302E-2</v>
      </c>
      <c r="D266" s="14">
        <v>2.5181960796274602E-2</v>
      </c>
      <c r="E266" s="14">
        <v>6.8620178855974198E-3</v>
      </c>
      <c r="F266" s="14"/>
      <c r="G266" s="14">
        <v>3.2173682107827298E-2</v>
      </c>
      <c r="H266" s="14">
        <v>3.8067479892718102E-2</v>
      </c>
      <c r="I266" s="14">
        <v>1.7926370715664101E-2</v>
      </c>
      <c r="J266" s="14">
        <v>5.8106663292016502E-3</v>
      </c>
      <c r="K266" s="14">
        <v>6.4816534497769496E-3</v>
      </c>
      <c r="L266" s="14">
        <v>1.5891979139047599E-3</v>
      </c>
      <c r="M266" s="14"/>
      <c r="N266" s="14">
        <v>2.0042959268324299E-2</v>
      </c>
      <c r="O266" s="14">
        <v>7.5393075638401502E-3</v>
      </c>
      <c r="P266" s="14">
        <v>2.2511291228377899E-2</v>
      </c>
      <c r="Q266" s="14">
        <v>1.5926014301520599E-2</v>
      </c>
      <c r="R266" s="14"/>
      <c r="S266" s="14">
        <v>2.2679926044833501E-2</v>
      </c>
      <c r="T266" s="14">
        <v>1.1307365069165101E-2</v>
      </c>
      <c r="U266" s="14">
        <v>1.2990977375823999E-2</v>
      </c>
      <c r="V266" s="14">
        <v>1.13266564497034E-2</v>
      </c>
      <c r="W266" s="14">
        <v>1.3937661466178799E-2</v>
      </c>
      <c r="X266" s="14">
        <v>3.0059339910176501E-2</v>
      </c>
      <c r="Y266" s="14">
        <v>1.5791978177350102E-2</v>
      </c>
      <c r="Z266" s="14">
        <v>8.5913633962483808E-3</v>
      </c>
      <c r="AA266" s="14">
        <v>8.9704459373802399E-3</v>
      </c>
      <c r="AB266" s="14">
        <v>2.1967525079812401E-2</v>
      </c>
      <c r="AC266" s="14">
        <v>1.2681570574583001E-2</v>
      </c>
      <c r="AD266" s="14">
        <v>2.2247227863948098E-2</v>
      </c>
      <c r="AE266" s="14"/>
      <c r="AF266" s="14">
        <v>1.4045183817314301E-2</v>
      </c>
      <c r="AG266" s="14">
        <v>2.19975664052257E-2</v>
      </c>
      <c r="AH266" s="14">
        <v>1.6287603182087301E-2</v>
      </c>
      <c r="AI266" s="14">
        <v>1.80680521678785E-2</v>
      </c>
      <c r="AJ266" s="14">
        <v>1.2852192820687299E-2</v>
      </c>
      <c r="AK266" s="14"/>
      <c r="AL266" s="14">
        <v>2.92862018593706E-2</v>
      </c>
      <c r="AM266" s="14">
        <v>1.9597790430053399E-2</v>
      </c>
      <c r="AN266" s="14">
        <v>1.18516644075497E-2</v>
      </c>
      <c r="AO266" s="14">
        <v>1.25275868151515E-2</v>
      </c>
      <c r="AP266" s="14">
        <v>1.9556231544900101E-2</v>
      </c>
      <c r="AQ266" s="14">
        <v>2.9198385622634299E-3</v>
      </c>
      <c r="AR266" s="14"/>
      <c r="AS266" s="14">
        <v>5.8595815837581599E-3</v>
      </c>
      <c r="AT266" s="14">
        <v>2.4682146676101101E-2</v>
      </c>
      <c r="AU266" s="14">
        <v>1.0079144838923601E-2</v>
      </c>
      <c r="AV266" s="14">
        <v>2.3867503798951199E-2</v>
      </c>
      <c r="AW266" s="14">
        <v>0.12840608615054599</v>
      </c>
      <c r="AX266" s="14"/>
      <c r="AY266" s="14">
        <v>0</v>
      </c>
      <c r="AZ266" s="14">
        <v>0</v>
      </c>
      <c r="BA266" s="14">
        <v>0</v>
      </c>
      <c r="BB266" s="14">
        <v>0</v>
      </c>
      <c r="BC266" s="14">
        <v>0</v>
      </c>
      <c r="BD266" s="14">
        <v>0</v>
      </c>
      <c r="BE266" s="14">
        <v>0</v>
      </c>
      <c r="BF266" s="14">
        <v>0</v>
      </c>
      <c r="BG266" s="14">
        <v>0</v>
      </c>
      <c r="BH266" s="14">
        <v>0</v>
      </c>
      <c r="BI266" s="14">
        <v>0</v>
      </c>
      <c r="BJ266" s="14">
        <v>0</v>
      </c>
      <c r="BK266" s="14">
        <v>0</v>
      </c>
      <c r="BL266" s="14">
        <v>0</v>
      </c>
      <c r="BM266" s="14">
        <v>0</v>
      </c>
      <c r="BN266" s="14">
        <v>0</v>
      </c>
      <c r="BO266" s="14"/>
      <c r="BP266" s="14">
        <v>1.60807994519407E-2</v>
      </c>
      <c r="BQ266" s="14">
        <v>2.2113429408511E-2</v>
      </c>
      <c r="BR266" s="14">
        <v>1.43005405224808E-2</v>
      </c>
      <c r="BS266" s="14">
        <v>1.81688260260967E-2</v>
      </c>
      <c r="BT266" s="14">
        <v>8.13433715296593E-3</v>
      </c>
      <c r="BU266" s="14"/>
      <c r="BV266" s="14">
        <v>4.6198957249866002E-2</v>
      </c>
      <c r="BW266" s="14">
        <v>2.1628966808067002E-2</v>
      </c>
      <c r="BX266" s="14">
        <v>9.9405683709684299E-3</v>
      </c>
      <c r="BY266" s="14">
        <v>1.03048529784927E-2</v>
      </c>
      <c r="BZ266" s="14">
        <v>0</v>
      </c>
      <c r="CA266" s="14"/>
      <c r="CB266" s="14">
        <v>4.79102371308536E-2</v>
      </c>
      <c r="CC266" s="14">
        <v>1.2300915178418E-2</v>
      </c>
      <c r="CD266" s="14">
        <v>7.9120650355607603E-3</v>
      </c>
      <c r="CE266" s="14">
        <v>1.1230186414454999E-2</v>
      </c>
      <c r="CF266" s="14">
        <v>7.3559931379776596E-3</v>
      </c>
      <c r="CG266" s="14"/>
      <c r="CH266" s="14">
        <v>1.57896785728543E-2</v>
      </c>
      <c r="CI266" s="14">
        <v>1.6452657614337399E-2</v>
      </c>
      <c r="CJ266" s="14"/>
      <c r="CK266" s="14">
        <v>2.6904228429950099E-2</v>
      </c>
      <c r="CL266" s="14">
        <v>1.29862824477087E-2</v>
      </c>
      <c r="CM266" s="14"/>
      <c r="CN266" s="14">
        <v>2.6153358400462901E-2</v>
      </c>
      <c r="CO266" s="14">
        <v>1.27965977047106E-2</v>
      </c>
      <c r="CP266" s="14"/>
      <c r="CQ266" s="14">
        <v>8.7542227713136404E-3</v>
      </c>
      <c r="CR266" s="14">
        <v>3.3745803513955099E-2</v>
      </c>
      <c r="CS266" s="14">
        <v>5.8544934048471199E-3</v>
      </c>
    </row>
    <row r="267" spans="2:97" x14ac:dyDescent="0.35">
      <c r="B267" t="s">
        <v>180</v>
      </c>
      <c r="C267" s="14">
        <v>8.7933274370873199E-2</v>
      </c>
      <c r="D267" s="14">
        <v>0.13067985599722301</v>
      </c>
      <c r="E267" s="14">
        <v>4.6620184701636098E-2</v>
      </c>
      <c r="F267" s="14"/>
      <c r="G267" s="14">
        <v>0.13336111703400899</v>
      </c>
      <c r="H267" s="14">
        <v>0.13129613655533301</v>
      </c>
      <c r="I267" s="14">
        <v>9.0215950256473595E-2</v>
      </c>
      <c r="J267" s="14">
        <v>6.8151005262179598E-2</v>
      </c>
      <c r="K267" s="14">
        <v>4.9531932256533698E-2</v>
      </c>
      <c r="L267" s="14">
        <v>6.2391938525897701E-2</v>
      </c>
      <c r="M267" s="14"/>
      <c r="N267" s="14">
        <v>0.118687410659301</v>
      </c>
      <c r="O267" s="14">
        <v>7.4704802780774002E-2</v>
      </c>
      <c r="P267" s="14">
        <v>8.5244622614023394E-2</v>
      </c>
      <c r="Q267" s="14">
        <v>7.0488900968410706E-2</v>
      </c>
      <c r="R267" s="14"/>
      <c r="S267" s="14">
        <v>0.14325014148302301</v>
      </c>
      <c r="T267" s="14">
        <v>6.1120093682916203E-2</v>
      </c>
      <c r="U267" s="14">
        <v>8.5847298413780304E-2</v>
      </c>
      <c r="V267" s="14">
        <v>7.9151961889298406E-2</v>
      </c>
      <c r="W267" s="14">
        <v>7.1206395620248206E-2</v>
      </c>
      <c r="X267" s="14">
        <v>5.8169280788389198E-2</v>
      </c>
      <c r="Y267" s="14">
        <v>0.108334474617732</v>
      </c>
      <c r="Z267" s="14">
        <v>8.2001929454336098E-2</v>
      </c>
      <c r="AA267" s="14">
        <v>8.9701122374467507E-2</v>
      </c>
      <c r="AB267" s="14">
        <v>9.2053059145499702E-2</v>
      </c>
      <c r="AC267" s="14">
        <v>6.3423837807339303E-2</v>
      </c>
      <c r="AD267" s="14">
        <v>8.1218839392943706E-2</v>
      </c>
      <c r="AE267" s="14"/>
      <c r="AF267" s="14">
        <v>9.3305739837970705E-2</v>
      </c>
      <c r="AG267" s="14">
        <v>0.101777099151072</v>
      </c>
      <c r="AH267" s="14">
        <v>0.11469175931731999</v>
      </c>
      <c r="AI267" s="14">
        <v>7.9279319341954299E-2</v>
      </c>
      <c r="AJ267" s="14">
        <v>5.4214986147714098E-2</v>
      </c>
      <c r="AK267" s="14"/>
      <c r="AL267" s="14">
        <v>0.123871633325268</v>
      </c>
      <c r="AM267" s="14">
        <v>9.4983153943266493E-2</v>
      </c>
      <c r="AN267" s="14">
        <v>0.105550242020288</v>
      </c>
      <c r="AO267" s="14">
        <v>9.6472752698003802E-2</v>
      </c>
      <c r="AP267" s="14">
        <v>6.7267424647111496E-2</v>
      </c>
      <c r="AQ267" s="14">
        <v>4.6029002430409E-2</v>
      </c>
      <c r="AR267" s="14"/>
      <c r="AS267" s="14">
        <v>8.6035940888546006E-2</v>
      </c>
      <c r="AT267" s="14">
        <v>8.0720614260905696E-2</v>
      </c>
      <c r="AU267" s="14">
        <v>9.8272145816179504E-2</v>
      </c>
      <c r="AV267" s="14">
        <v>0.105716405934369</v>
      </c>
      <c r="AW267" s="14">
        <v>0.252774590224429</v>
      </c>
      <c r="AX267" s="14"/>
      <c r="AY267" s="14">
        <v>6.1602917197964298E-2</v>
      </c>
      <c r="AZ267" s="14">
        <v>0</v>
      </c>
      <c r="BA267" s="14">
        <v>0</v>
      </c>
      <c r="BB267" s="14">
        <v>0</v>
      </c>
      <c r="BC267" s="14">
        <v>0</v>
      </c>
      <c r="BD267" s="14">
        <v>0</v>
      </c>
      <c r="BE267" s="14">
        <v>0</v>
      </c>
      <c r="BF267" s="14">
        <v>0</v>
      </c>
      <c r="BG267" s="14">
        <v>0</v>
      </c>
      <c r="BH267" s="14">
        <v>0</v>
      </c>
      <c r="BI267" s="14">
        <v>0</v>
      </c>
      <c r="BJ267" s="14">
        <v>0</v>
      </c>
      <c r="BK267" s="14">
        <v>0</v>
      </c>
      <c r="BL267" s="14">
        <v>0</v>
      </c>
      <c r="BM267" s="14">
        <v>0</v>
      </c>
      <c r="BN267" s="14">
        <v>0</v>
      </c>
      <c r="BO267" s="14"/>
      <c r="BP267" s="14">
        <v>0.114990053286218</v>
      </c>
      <c r="BQ267" s="14">
        <v>0.105232225406096</v>
      </c>
      <c r="BR267" s="14">
        <v>7.9473969093508207E-2</v>
      </c>
      <c r="BS267" s="14">
        <v>9.1251809782525006E-2</v>
      </c>
      <c r="BT267" s="14">
        <v>2.6756346736265799E-2</v>
      </c>
      <c r="BU267" s="14"/>
      <c r="BV267" s="14">
        <v>0.18883544741093899</v>
      </c>
      <c r="BW267" s="14">
        <v>0.12346222478891899</v>
      </c>
      <c r="BX267" s="14">
        <v>5.9457304482886802E-2</v>
      </c>
      <c r="BY267" s="14">
        <v>4.9837891971318903E-2</v>
      </c>
      <c r="BZ267" s="14">
        <v>6.6299070429906197E-3</v>
      </c>
      <c r="CA267" s="14"/>
      <c r="CB267" s="14">
        <v>0.169948244546272</v>
      </c>
      <c r="CC267" s="14">
        <v>8.3909065349948103E-2</v>
      </c>
      <c r="CD267" s="14">
        <v>7.6038051793067704E-2</v>
      </c>
      <c r="CE267" s="14">
        <v>6.6611945461434799E-2</v>
      </c>
      <c r="CF267" s="14">
        <v>5.8662502366612301E-2</v>
      </c>
      <c r="CG267" s="14"/>
      <c r="CH267" s="14">
        <v>0.112121427195583</v>
      </c>
      <c r="CI267" s="14">
        <v>7.7845116673696604E-2</v>
      </c>
      <c r="CJ267" s="14"/>
      <c r="CK267" s="14">
        <v>9.8177887287071497E-2</v>
      </c>
      <c r="CL267" s="14">
        <v>8.4785568815429493E-2</v>
      </c>
      <c r="CM267" s="14"/>
      <c r="CN267" s="14">
        <v>0.123677171140938</v>
      </c>
      <c r="CO267" s="14">
        <v>7.5432326857517107E-2</v>
      </c>
      <c r="CP267" s="14"/>
      <c r="CQ267" s="14">
        <v>6.6719609805660704E-2</v>
      </c>
      <c r="CR267" s="14">
        <v>0.13615412155492801</v>
      </c>
      <c r="CS267" s="14">
        <v>6.5780616773241096E-2</v>
      </c>
    </row>
    <row r="268" spans="2:97" x14ac:dyDescent="0.35">
      <c r="B268" t="s">
        <v>181</v>
      </c>
      <c r="C268" s="14">
        <v>0.13564227144527699</v>
      </c>
      <c r="D268" s="14">
        <v>0.16314719301278299</v>
      </c>
      <c r="E268" s="14">
        <v>0.10936997020603401</v>
      </c>
      <c r="F268" s="14"/>
      <c r="G268" s="14">
        <v>0.17970781267446401</v>
      </c>
      <c r="H268" s="14">
        <v>0.17379775763809099</v>
      </c>
      <c r="I268" s="14">
        <v>0.13308826244886199</v>
      </c>
      <c r="J268" s="14">
        <v>9.5525596744038002E-2</v>
      </c>
      <c r="K268" s="14">
        <v>0.12369388318902901</v>
      </c>
      <c r="L268" s="14">
        <v>0.117934757586624</v>
      </c>
      <c r="M268" s="14"/>
      <c r="N268" s="14">
        <v>0.167828195879968</v>
      </c>
      <c r="O268" s="14">
        <v>0.13532938388271801</v>
      </c>
      <c r="P268" s="14">
        <v>0.14319023580033699</v>
      </c>
      <c r="Q268" s="14">
        <v>9.5016165728318794E-2</v>
      </c>
      <c r="R268" s="14"/>
      <c r="S268" s="14">
        <v>0.152780590703572</v>
      </c>
      <c r="T268" s="14">
        <v>0.144615265078469</v>
      </c>
      <c r="U268" s="14">
        <v>0.11226693254487501</v>
      </c>
      <c r="V268" s="14">
        <v>0.12305443735032801</v>
      </c>
      <c r="W268" s="14">
        <v>0.156684732925683</v>
      </c>
      <c r="X268" s="14">
        <v>0.15851916469456401</v>
      </c>
      <c r="Y268" s="14">
        <v>0.1160501371019</v>
      </c>
      <c r="Z268" s="14">
        <v>0.11288178863797201</v>
      </c>
      <c r="AA268" s="14">
        <v>0.16667269460064299</v>
      </c>
      <c r="AB268" s="14">
        <v>0.13238001372597399</v>
      </c>
      <c r="AC268" s="14">
        <v>7.5800000147037902E-2</v>
      </c>
      <c r="AD268" s="14">
        <v>7.7280253605857704E-2</v>
      </c>
      <c r="AE268" s="14"/>
      <c r="AF268" s="14">
        <v>0.14538655536699199</v>
      </c>
      <c r="AG268" s="14">
        <v>0.15703850629510599</v>
      </c>
      <c r="AH268" s="14">
        <v>0.13795464739832</v>
      </c>
      <c r="AI268" s="14">
        <v>0.15844029857790701</v>
      </c>
      <c r="AJ268" s="14">
        <v>0.117023965622649</v>
      </c>
      <c r="AK268" s="14"/>
      <c r="AL268" s="14">
        <v>0.169561407071329</v>
      </c>
      <c r="AM268" s="14">
        <v>0.124853467821734</v>
      </c>
      <c r="AN268" s="14">
        <v>0.15527993972110099</v>
      </c>
      <c r="AO268" s="14">
        <v>0.14990598830562099</v>
      </c>
      <c r="AP268" s="14">
        <v>0.13570513405225701</v>
      </c>
      <c r="AQ268" s="14">
        <v>9.7744854280901697E-2</v>
      </c>
      <c r="AR268" s="14"/>
      <c r="AS268" s="14">
        <v>0.109010169333512</v>
      </c>
      <c r="AT268" s="14">
        <v>0.13430386007087</v>
      </c>
      <c r="AU268" s="14">
        <v>0.15765998504186099</v>
      </c>
      <c r="AV268" s="14">
        <v>0.15224301259543399</v>
      </c>
      <c r="AW268" s="14">
        <v>0.16836333077178101</v>
      </c>
      <c r="AX268" s="14"/>
      <c r="AY268" s="14">
        <v>5.8955388543364101E-2</v>
      </c>
      <c r="AZ268" s="14">
        <v>0</v>
      </c>
      <c r="BA268" s="14">
        <v>0</v>
      </c>
      <c r="BB268" s="14">
        <v>0</v>
      </c>
      <c r="BC268" s="14">
        <v>0</v>
      </c>
      <c r="BD268" s="14">
        <v>0</v>
      </c>
      <c r="BE268" s="14">
        <v>0</v>
      </c>
      <c r="BF268" s="14">
        <v>0</v>
      </c>
      <c r="BG268" s="14">
        <v>0</v>
      </c>
      <c r="BH268" s="14">
        <v>0</v>
      </c>
      <c r="BI268" s="14">
        <v>0</v>
      </c>
      <c r="BJ268" s="14">
        <v>0</v>
      </c>
      <c r="BK268" s="14">
        <v>0</v>
      </c>
      <c r="BL268" s="14">
        <v>0</v>
      </c>
      <c r="BM268" s="14">
        <v>0</v>
      </c>
      <c r="BN268" s="14">
        <v>0</v>
      </c>
      <c r="BO268" s="14"/>
      <c r="BP268" s="14">
        <v>0.15718417215788799</v>
      </c>
      <c r="BQ268" s="14">
        <v>0.163983123595803</v>
      </c>
      <c r="BR268" s="14">
        <v>0.123836674735742</v>
      </c>
      <c r="BS268" s="14">
        <v>0.119847742681383</v>
      </c>
      <c r="BT268" s="14">
        <v>8.6921864393299797E-2</v>
      </c>
      <c r="BU268" s="14"/>
      <c r="BV268" s="14">
        <v>0.199870852591225</v>
      </c>
      <c r="BW268" s="14">
        <v>0.169426876414174</v>
      </c>
      <c r="BX268" s="14">
        <v>0.121956689591471</v>
      </c>
      <c r="BY268" s="14">
        <v>8.6855054531157702E-2</v>
      </c>
      <c r="BZ268" s="14">
        <v>3.9505792437521198E-2</v>
      </c>
      <c r="CA268" s="14"/>
      <c r="CB268" s="14">
        <v>0.186250679186831</v>
      </c>
      <c r="CC268" s="14">
        <v>0.15244450136030199</v>
      </c>
      <c r="CD268" s="14">
        <v>0.124149849573796</v>
      </c>
      <c r="CE268" s="14">
        <v>0.110005825689591</v>
      </c>
      <c r="CF268" s="14">
        <v>0.115932359451862</v>
      </c>
      <c r="CG268" s="14"/>
      <c r="CH268" s="14">
        <v>0.155511199424581</v>
      </c>
      <c r="CI268" s="14">
        <v>0.127355533711245</v>
      </c>
      <c r="CJ268" s="14"/>
      <c r="CK268" s="14">
        <v>0.146358547726853</v>
      </c>
      <c r="CL268" s="14">
        <v>0.13234964509998601</v>
      </c>
      <c r="CM268" s="14"/>
      <c r="CN268" s="14">
        <v>0.17821964636422799</v>
      </c>
      <c r="CO268" s="14">
        <v>0.120751406788236</v>
      </c>
      <c r="CP268" s="14"/>
      <c r="CQ268" s="14">
        <v>0.117064970542337</v>
      </c>
      <c r="CR268" s="14">
        <v>0.172198909117211</v>
      </c>
      <c r="CS268" s="14">
        <v>0.14991384580106501</v>
      </c>
    </row>
    <row r="269" spans="2:97" x14ac:dyDescent="0.35">
      <c r="B269" t="s">
        <v>182</v>
      </c>
      <c r="C269" s="14">
        <v>0.13369590999772801</v>
      </c>
      <c r="D269" s="14">
        <v>0.13242979549683001</v>
      </c>
      <c r="E269" s="14">
        <v>0.13545442845497599</v>
      </c>
      <c r="F269" s="14"/>
      <c r="G269" s="14">
        <v>0.18085849510305199</v>
      </c>
      <c r="H269" s="14">
        <v>0.17481062365239999</v>
      </c>
      <c r="I269" s="14">
        <v>0.134994987682335</v>
      </c>
      <c r="J269" s="14">
        <v>0.13000010684028501</v>
      </c>
      <c r="K269" s="14">
        <v>0.117650456667158</v>
      </c>
      <c r="L269" s="14">
        <v>8.1605421682154705E-2</v>
      </c>
      <c r="M269" s="14"/>
      <c r="N269" s="14">
        <v>0.16703710408559799</v>
      </c>
      <c r="O269" s="14">
        <v>0.134748132699305</v>
      </c>
      <c r="P269" s="14">
        <v>0.14200623463679199</v>
      </c>
      <c r="Q269" s="14">
        <v>9.0851748425617301E-2</v>
      </c>
      <c r="R269" s="14"/>
      <c r="S269" s="14">
        <v>0.15943114504223099</v>
      </c>
      <c r="T269" s="14">
        <v>0.12698249260314601</v>
      </c>
      <c r="U269" s="14">
        <v>0.13709433888449499</v>
      </c>
      <c r="V269" s="14">
        <v>8.1898587103270207E-2</v>
      </c>
      <c r="W269" s="14">
        <v>0.19677235268912699</v>
      </c>
      <c r="X269" s="14">
        <v>0.13986612432268999</v>
      </c>
      <c r="Y269" s="14">
        <v>0.13736138346438301</v>
      </c>
      <c r="Z269" s="14">
        <v>0.131611036531425</v>
      </c>
      <c r="AA269" s="14">
        <v>0.14937549966511601</v>
      </c>
      <c r="AB269" s="14">
        <v>7.9818679400334602E-2</v>
      </c>
      <c r="AC269" s="14">
        <v>0.139785489924454</v>
      </c>
      <c r="AD269" s="14">
        <v>0.109752769351655</v>
      </c>
      <c r="AE269" s="14"/>
      <c r="AF269" s="14">
        <v>0.12633399034545301</v>
      </c>
      <c r="AG269" s="14">
        <v>0.14651871765735999</v>
      </c>
      <c r="AH269" s="14">
        <v>0.13386556327163401</v>
      </c>
      <c r="AI269" s="14">
        <v>0.117734712533165</v>
      </c>
      <c r="AJ269" s="14">
        <v>0.180494428836041</v>
      </c>
      <c r="AK269" s="14"/>
      <c r="AL269" s="14">
        <v>0.15478064642894099</v>
      </c>
      <c r="AM269" s="14">
        <v>0.14413077774087399</v>
      </c>
      <c r="AN269" s="14">
        <v>0.12665633507480001</v>
      </c>
      <c r="AO269" s="14">
        <v>0.12687237558584699</v>
      </c>
      <c r="AP269" s="14">
        <v>0.17733986101039201</v>
      </c>
      <c r="AQ269" s="14">
        <v>9.1161675153505803E-2</v>
      </c>
      <c r="AR269" s="14"/>
      <c r="AS269" s="14">
        <v>0.11448703823065701</v>
      </c>
      <c r="AT269" s="14">
        <v>0.138680648775796</v>
      </c>
      <c r="AU269" s="14">
        <v>0.14618977759351301</v>
      </c>
      <c r="AV269" s="14">
        <v>0.15781654145020599</v>
      </c>
      <c r="AW269" s="14">
        <v>0.124465829173436</v>
      </c>
      <c r="AX269" s="14"/>
      <c r="AY269" s="14">
        <v>0.113240149260948</v>
      </c>
      <c r="AZ269" s="14">
        <v>0</v>
      </c>
      <c r="BA269" s="14">
        <v>0</v>
      </c>
      <c r="BB269" s="14">
        <v>0</v>
      </c>
      <c r="BC269" s="14">
        <v>0</v>
      </c>
      <c r="BD269" s="14">
        <v>0</v>
      </c>
      <c r="BE269" s="14">
        <v>0</v>
      </c>
      <c r="BF269" s="14">
        <v>0</v>
      </c>
      <c r="BG269" s="14">
        <v>0</v>
      </c>
      <c r="BH269" s="14">
        <v>0</v>
      </c>
      <c r="BI269" s="14">
        <v>0</v>
      </c>
      <c r="BJ269" s="14">
        <v>0</v>
      </c>
      <c r="BK269" s="14">
        <v>0</v>
      </c>
      <c r="BL269" s="14">
        <v>0</v>
      </c>
      <c r="BM269" s="14">
        <v>0</v>
      </c>
      <c r="BN269" s="14">
        <v>0</v>
      </c>
      <c r="BO269" s="14"/>
      <c r="BP269" s="14">
        <v>0.143530073383694</v>
      </c>
      <c r="BQ269" s="14">
        <v>0.14974687794677</v>
      </c>
      <c r="BR269" s="14">
        <v>0.124056105605329</v>
      </c>
      <c r="BS269" s="14">
        <v>0.145414242115673</v>
      </c>
      <c r="BT269" s="14">
        <v>9.6656408467670193E-2</v>
      </c>
      <c r="BU269" s="14"/>
      <c r="BV269" s="14">
        <v>0.15705594374752799</v>
      </c>
      <c r="BW269" s="14">
        <v>0.153160828698754</v>
      </c>
      <c r="BX269" s="14">
        <v>0.12609683367467101</v>
      </c>
      <c r="BY269" s="14">
        <v>0.109653623097341</v>
      </c>
      <c r="BZ269" s="14">
        <v>8.1093446671041305E-2</v>
      </c>
      <c r="CA269" s="14"/>
      <c r="CB269" s="14">
        <v>0.17061792878423901</v>
      </c>
      <c r="CC269" s="14">
        <v>0.13820357066727401</v>
      </c>
      <c r="CD269" s="14">
        <v>0.111702192469479</v>
      </c>
      <c r="CE269" s="14">
        <v>0.112575143412889</v>
      </c>
      <c r="CF269" s="14">
        <v>0.14022607493184899</v>
      </c>
      <c r="CG269" s="14"/>
      <c r="CH269" s="14">
        <v>0.132721994164575</v>
      </c>
      <c r="CI269" s="14">
        <v>0.13410210126747099</v>
      </c>
      <c r="CJ269" s="14"/>
      <c r="CK269" s="14">
        <v>0.16685243729080801</v>
      </c>
      <c r="CL269" s="14">
        <v>0.12350841086883101</v>
      </c>
      <c r="CM269" s="14"/>
      <c r="CN269" s="14">
        <v>0.163594222389116</v>
      </c>
      <c r="CO269" s="14">
        <v>0.123239377058776</v>
      </c>
      <c r="CP269" s="14"/>
      <c r="CQ269" s="14">
        <v>0.122347825006402</v>
      </c>
      <c r="CR269" s="14">
        <v>0.15584520249130501</v>
      </c>
      <c r="CS269" s="14">
        <v>0.14349199400818399</v>
      </c>
    </row>
    <row r="270" spans="2:97" x14ac:dyDescent="0.35">
      <c r="B270" t="s">
        <v>183</v>
      </c>
      <c r="C270" s="14">
        <v>0.156268795207996</v>
      </c>
      <c r="D270" s="14">
        <v>0.133950634225426</v>
      </c>
      <c r="E270" s="14">
        <v>0.17863190458543199</v>
      </c>
      <c r="F270" s="14"/>
      <c r="G270" s="14">
        <v>0.11698366163938601</v>
      </c>
      <c r="H270" s="14">
        <v>0.13215563391656401</v>
      </c>
      <c r="I270" s="14">
        <v>0.176690903300778</v>
      </c>
      <c r="J270" s="14">
        <v>0.18773555061255701</v>
      </c>
      <c r="K270" s="14">
        <v>0.16275992646270801</v>
      </c>
      <c r="L270" s="14">
        <v>0.155508395196056</v>
      </c>
      <c r="M270" s="14"/>
      <c r="N270" s="14">
        <v>0.153863543203064</v>
      </c>
      <c r="O270" s="14">
        <v>0.16493826099062101</v>
      </c>
      <c r="P270" s="14">
        <v>0.189618568754884</v>
      </c>
      <c r="Q270" s="14">
        <v>0.12090626221301599</v>
      </c>
      <c r="R270" s="14"/>
      <c r="S270" s="14">
        <v>0.14996046168624899</v>
      </c>
      <c r="T270" s="14">
        <v>0.180103108566391</v>
      </c>
      <c r="U270" s="14">
        <v>0.153620839686642</v>
      </c>
      <c r="V270" s="14">
        <v>0.142252744924734</v>
      </c>
      <c r="W270" s="14">
        <v>0.15107602505446999</v>
      </c>
      <c r="X270" s="14">
        <v>0.16138188719046501</v>
      </c>
      <c r="Y270" s="14">
        <v>0.16494700083885799</v>
      </c>
      <c r="Z270" s="14">
        <v>0.19702332282623899</v>
      </c>
      <c r="AA270" s="14">
        <v>0.15488926409852199</v>
      </c>
      <c r="AB270" s="14">
        <v>0.12872241947569699</v>
      </c>
      <c r="AC270" s="14">
        <v>0.16474172775276399</v>
      </c>
      <c r="AD270" s="14">
        <v>0.124542360835387</v>
      </c>
      <c r="AE270" s="14"/>
      <c r="AF270" s="14">
        <v>0.169631120118792</v>
      </c>
      <c r="AG270" s="14">
        <v>0.16497680922277699</v>
      </c>
      <c r="AH270" s="14">
        <v>0.17680794972140301</v>
      </c>
      <c r="AI270" s="14">
        <v>0.14893567373769401</v>
      </c>
      <c r="AJ270" s="14">
        <v>0.135081654312108</v>
      </c>
      <c r="AK270" s="14"/>
      <c r="AL270" s="14">
        <v>0.15337190946673701</v>
      </c>
      <c r="AM270" s="14">
        <v>0.165050578614372</v>
      </c>
      <c r="AN270" s="14">
        <v>0.19062832752718001</v>
      </c>
      <c r="AO270" s="14">
        <v>0.181052122708344</v>
      </c>
      <c r="AP270" s="14">
        <v>0.116921136321207</v>
      </c>
      <c r="AQ270" s="14">
        <v>0.12642734270794201</v>
      </c>
      <c r="AR270" s="14"/>
      <c r="AS270" s="14">
        <v>0.135945077465112</v>
      </c>
      <c r="AT270" s="14">
        <v>0.145898062526856</v>
      </c>
      <c r="AU270" s="14">
        <v>0.17213755219746599</v>
      </c>
      <c r="AV270" s="14">
        <v>0.169113808245971</v>
      </c>
      <c r="AW270" s="14">
        <v>8.3048622377031395E-2</v>
      </c>
      <c r="AX270" s="14"/>
      <c r="AY270" s="14">
        <v>3.1236402542197499E-2</v>
      </c>
      <c r="AZ270" s="14">
        <v>0</v>
      </c>
      <c r="BA270" s="14">
        <v>0</v>
      </c>
      <c r="BB270" s="14">
        <v>0</v>
      </c>
      <c r="BC270" s="14">
        <v>0</v>
      </c>
      <c r="BD270" s="14">
        <v>0</v>
      </c>
      <c r="BE270" s="14">
        <v>0</v>
      </c>
      <c r="BF270" s="14">
        <v>0</v>
      </c>
      <c r="BG270" s="14">
        <v>0</v>
      </c>
      <c r="BH270" s="14">
        <v>0</v>
      </c>
      <c r="BI270" s="14">
        <v>0</v>
      </c>
      <c r="BJ270" s="14">
        <v>0</v>
      </c>
      <c r="BK270" s="14">
        <v>0</v>
      </c>
      <c r="BL270" s="14">
        <v>0</v>
      </c>
      <c r="BM270" s="14">
        <v>0</v>
      </c>
      <c r="BN270" s="14">
        <v>0</v>
      </c>
      <c r="BO270" s="14"/>
      <c r="BP270" s="14">
        <v>0.14223648111473899</v>
      </c>
      <c r="BQ270" s="14">
        <v>0.166917420717518</v>
      </c>
      <c r="BR270" s="14">
        <v>0.16100116971516201</v>
      </c>
      <c r="BS270" s="14">
        <v>0.17146659490511501</v>
      </c>
      <c r="BT270" s="14">
        <v>0.134462074327555</v>
      </c>
      <c r="BU270" s="14"/>
      <c r="BV270" s="14">
        <v>8.31660419347552E-2</v>
      </c>
      <c r="BW270" s="14">
        <v>0.15230166802054099</v>
      </c>
      <c r="BX270" s="14">
        <v>0.16884272205885301</v>
      </c>
      <c r="BY270" s="14">
        <v>0.17765482353370199</v>
      </c>
      <c r="BZ270" s="14">
        <v>0.117078691615324</v>
      </c>
      <c r="CA270" s="14"/>
      <c r="CB270" s="14">
        <v>9.8137340790576899E-2</v>
      </c>
      <c r="CC270" s="14">
        <v>0.17124561715653799</v>
      </c>
      <c r="CD270" s="14">
        <v>0.16743892601037999</v>
      </c>
      <c r="CE270" s="14">
        <v>0.18691840356171199</v>
      </c>
      <c r="CF270" s="14">
        <v>0.15210284759849799</v>
      </c>
      <c r="CG270" s="14"/>
      <c r="CH270" s="14">
        <v>0.172970865928844</v>
      </c>
      <c r="CI270" s="14">
        <v>0.14930285925900699</v>
      </c>
      <c r="CJ270" s="14"/>
      <c r="CK270" s="14">
        <v>0.12708905577023299</v>
      </c>
      <c r="CL270" s="14">
        <v>0.16523440754356999</v>
      </c>
      <c r="CM270" s="14"/>
      <c r="CN270" s="14">
        <v>0.14398743482122001</v>
      </c>
      <c r="CO270" s="14">
        <v>0.16056403594728499</v>
      </c>
      <c r="CP270" s="14"/>
      <c r="CQ270" s="14">
        <v>0.16785515439277299</v>
      </c>
      <c r="CR270" s="14">
        <v>0.13151740016959801</v>
      </c>
      <c r="CS270" s="14">
        <v>0.15895445325846699</v>
      </c>
    </row>
    <row r="271" spans="2:97" x14ac:dyDescent="0.35">
      <c r="B271" t="s">
        <v>184</v>
      </c>
      <c r="C271" s="14">
        <v>0.169211388301234</v>
      </c>
      <c r="D271" s="14">
        <v>0.14247617545442201</v>
      </c>
      <c r="E271" s="14">
        <v>0.195307276744588</v>
      </c>
      <c r="F271" s="14"/>
      <c r="G271" s="14">
        <v>0.11196774200507199</v>
      </c>
      <c r="H271" s="14">
        <v>0.114674144051074</v>
      </c>
      <c r="I271" s="14">
        <v>0.21042178068522599</v>
      </c>
      <c r="J271" s="14">
        <v>0.19110405655860499</v>
      </c>
      <c r="K271" s="14">
        <v>0.174527120446797</v>
      </c>
      <c r="L271" s="14">
        <v>0.19683023597601401</v>
      </c>
      <c r="M271" s="14"/>
      <c r="N271" s="14">
        <v>0.16232437750062301</v>
      </c>
      <c r="O271" s="14">
        <v>0.18803536419667599</v>
      </c>
      <c r="P271" s="14">
        <v>0.14068139282908601</v>
      </c>
      <c r="Q271" s="14">
        <v>0.18032915885298401</v>
      </c>
      <c r="R271" s="14"/>
      <c r="S271" s="14">
        <v>0.11598892403385599</v>
      </c>
      <c r="T271" s="14">
        <v>0.17958211728471199</v>
      </c>
      <c r="U271" s="14">
        <v>0.20110299157193001</v>
      </c>
      <c r="V271" s="14">
        <v>0.21824226401237601</v>
      </c>
      <c r="W271" s="14">
        <v>0.156699612751561</v>
      </c>
      <c r="X271" s="14">
        <v>0.11061752214741501</v>
      </c>
      <c r="Y271" s="14">
        <v>0.17604596490301899</v>
      </c>
      <c r="Z271" s="14">
        <v>0.21482876771894099</v>
      </c>
      <c r="AA271" s="14">
        <v>0.149144416561489</v>
      </c>
      <c r="AB271" s="14">
        <v>0.18605331734446101</v>
      </c>
      <c r="AC271" s="14">
        <v>0.185783925733085</v>
      </c>
      <c r="AD271" s="14">
        <v>0.26210665313221199</v>
      </c>
      <c r="AE271" s="14"/>
      <c r="AF271" s="14">
        <v>0.17539726988997101</v>
      </c>
      <c r="AG271" s="14">
        <v>0.15449789538258299</v>
      </c>
      <c r="AH271" s="14">
        <v>0.137291839330444</v>
      </c>
      <c r="AI271" s="14">
        <v>0.15129886808475301</v>
      </c>
      <c r="AJ271" s="14">
        <v>0.17863816702138399</v>
      </c>
      <c r="AK271" s="14"/>
      <c r="AL271" s="14">
        <v>0.122751895685833</v>
      </c>
      <c r="AM271" s="14">
        <v>0.15680319658035199</v>
      </c>
      <c r="AN271" s="14">
        <v>0.16310253917201101</v>
      </c>
      <c r="AO271" s="14">
        <v>0.155541802459674</v>
      </c>
      <c r="AP271" s="14">
        <v>0.17984647926232999</v>
      </c>
      <c r="AQ271" s="14">
        <v>0.25602335251033997</v>
      </c>
      <c r="AR271" s="14"/>
      <c r="AS271" s="14">
        <v>0.17087592686367201</v>
      </c>
      <c r="AT271" s="14">
        <v>0.18877773612829099</v>
      </c>
      <c r="AU271" s="14">
        <v>0.16424566412021899</v>
      </c>
      <c r="AV271" s="14">
        <v>0.137112234019269</v>
      </c>
      <c r="AW271" s="14">
        <v>0.13035462855374</v>
      </c>
      <c r="AX271" s="14"/>
      <c r="AY271" s="14">
        <v>0.15515694781977599</v>
      </c>
      <c r="AZ271" s="14">
        <v>0</v>
      </c>
      <c r="BA271" s="14">
        <v>0</v>
      </c>
      <c r="BB271" s="14">
        <v>0</v>
      </c>
      <c r="BC271" s="14">
        <v>0</v>
      </c>
      <c r="BD271" s="14">
        <v>0</v>
      </c>
      <c r="BE271" s="14">
        <v>0</v>
      </c>
      <c r="BF271" s="14">
        <v>0</v>
      </c>
      <c r="BG271" s="14">
        <v>0</v>
      </c>
      <c r="BH271" s="14">
        <v>0</v>
      </c>
      <c r="BI271" s="14">
        <v>0</v>
      </c>
      <c r="BJ271" s="14">
        <v>0</v>
      </c>
      <c r="BK271" s="14">
        <v>0</v>
      </c>
      <c r="BL271" s="14">
        <v>0</v>
      </c>
      <c r="BM271" s="14">
        <v>0</v>
      </c>
      <c r="BN271" s="14">
        <v>0</v>
      </c>
      <c r="BO271" s="14"/>
      <c r="BP271" s="14">
        <v>0.17525896492103701</v>
      </c>
      <c r="BQ271" s="14">
        <v>0.13236944565174899</v>
      </c>
      <c r="BR271" s="14">
        <v>0.16243634119037401</v>
      </c>
      <c r="BS271" s="14">
        <v>0.170758800161739</v>
      </c>
      <c r="BT271" s="14">
        <v>0.226056695864329</v>
      </c>
      <c r="BU271" s="14"/>
      <c r="BV271" s="14">
        <v>0.121860778249906</v>
      </c>
      <c r="BW271" s="14">
        <v>0.14567058913654801</v>
      </c>
      <c r="BX271" s="14">
        <v>0.179931044142458</v>
      </c>
      <c r="BY271" s="14">
        <v>0.18994839197232299</v>
      </c>
      <c r="BZ271" s="14">
        <v>0.27704103723291901</v>
      </c>
      <c r="CA271" s="14"/>
      <c r="CB271" s="14">
        <v>0.100789892100507</v>
      </c>
      <c r="CC271" s="14">
        <v>0.184031562169684</v>
      </c>
      <c r="CD271" s="14">
        <v>0.18048915581352601</v>
      </c>
      <c r="CE271" s="14">
        <v>0.186459199362452</v>
      </c>
      <c r="CF271" s="14">
        <v>0.18374436960010701</v>
      </c>
      <c r="CG271" s="14"/>
      <c r="CH271" s="14">
        <v>0.14760536201580299</v>
      </c>
      <c r="CI271" s="14">
        <v>0.178222617970417</v>
      </c>
      <c r="CJ271" s="14"/>
      <c r="CK271" s="14">
        <v>0.169049358003868</v>
      </c>
      <c r="CL271" s="14">
        <v>0.169261172873022</v>
      </c>
      <c r="CM271" s="14"/>
      <c r="CN271" s="14">
        <v>0.13888361942727601</v>
      </c>
      <c r="CO271" s="14">
        <v>0.17981811787326099</v>
      </c>
      <c r="CP271" s="14"/>
      <c r="CQ271" s="14">
        <v>0.18364755349735101</v>
      </c>
      <c r="CR271" s="14">
        <v>0.12825868980723201</v>
      </c>
      <c r="CS271" s="14">
        <v>0.232600101333615</v>
      </c>
    </row>
    <row r="272" spans="2:97" x14ac:dyDescent="0.35">
      <c r="B272" t="s">
        <v>185</v>
      </c>
      <c r="C272" s="14">
        <v>4.5219602588163897E-2</v>
      </c>
      <c r="D272" s="14">
        <v>4.0685655897885198E-2</v>
      </c>
      <c r="E272" s="14">
        <v>4.98155525884292E-2</v>
      </c>
      <c r="F272" s="14"/>
      <c r="G272" s="14">
        <v>2.55704900751271E-2</v>
      </c>
      <c r="H272" s="14">
        <v>3.8436555964326997E-2</v>
      </c>
      <c r="I272" s="14">
        <v>3.58086487990181E-2</v>
      </c>
      <c r="J272" s="14">
        <v>6.2672234583265707E-2</v>
      </c>
      <c r="K272" s="14">
        <v>5.9862816247691297E-2</v>
      </c>
      <c r="L272" s="14">
        <v>4.7448973761283299E-2</v>
      </c>
      <c r="M272" s="14"/>
      <c r="N272" s="14">
        <v>2.41056606692833E-2</v>
      </c>
      <c r="O272" s="14">
        <v>4.61720872245431E-2</v>
      </c>
      <c r="P272" s="14">
        <v>4.8055427839430599E-2</v>
      </c>
      <c r="Q272" s="14">
        <v>6.5097505758814095E-2</v>
      </c>
      <c r="R272" s="14"/>
      <c r="S272" s="14">
        <v>2.1318643824844798E-2</v>
      </c>
      <c r="T272" s="14">
        <v>5.09054585606111E-2</v>
      </c>
      <c r="U272" s="14">
        <v>4.3548265125008E-2</v>
      </c>
      <c r="V272" s="14">
        <v>4.9447989987043403E-2</v>
      </c>
      <c r="W272" s="14">
        <v>1.5141110582433399E-2</v>
      </c>
      <c r="X272" s="14">
        <v>3.99828123085414E-2</v>
      </c>
      <c r="Y272" s="14">
        <v>5.2523479548749599E-2</v>
      </c>
      <c r="Z272" s="14">
        <v>4.75558349104791E-2</v>
      </c>
      <c r="AA272" s="14">
        <v>4.0663971191003102E-2</v>
      </c>
      <c r="AB272" s="14">
        <v>7.51145284161817E-2</v>
      </c>
      <c r="AC272" s="14">
        <v>5.6160005067777401E-2</v>
      </c>
      <c r="AD272" s="14">
        <v>9.6198079668146197E-2</v>
      </c>
      <c r="AE272" s="14"/>
      <c r="AF272" s="14">
        <v>3.7866251467614701E-2</v>
      </c>
      <c r="AG272" s="14">
        <v>2.9962320171467299E-2</v>
      </c>
      <c r="AH272" s="14">
        <v>5.1077062913339799E-2</v>
      </c>
      <c r="AI272" s="14">
        <v>6.7901400818191696E-2</v>
      </c>
      <c r="AJ272" s="14">
        <v>5.9885975265580503E-2</v>
      </c>
      <c r="AK272" s="14"/>
      <c r="AL272" s="14">
        <v>2.7175534881678301E-2</v>
      </c>
      <c r="AM272" s="14">
        <v>2.7473387395027801E-2</v>
      </c>
      <c r="AN272" s="14">
        <v>2.8594829315405398E-2</v>
      </c>
      <c r="AO272" s="14">
        <v>5.58906922497436E-2</v>
      </c>
      <c r="AP272" s="14">
        <v>4.80279688014471E-2</v>
      </c>
      <c r="AQ272" s="14">
        <v>5.6038993083265001E-2</v>
      </c>
      <c r="AR272" s="14"/>
      <c r="AS272" s="14">
        <v>6.1895249916856597E-2</v>
      </c>
      <c r="AT272" s="14">
        <v>4.7806483991305999E-2</v>
      </c>
      <c r="AU272" s="14">
        <v>3.59573841625178E-2</v>
      </c>
      <c r="AV272" s="14">
        <v>2.7517521429187598E-2</v>
      </c>
      <c r="AW272" s="14">
        <v>2.4678927197869401E-2</v>
      </c>
      <c r="AX272" s="14"/>
      <c r="AY272" s="14">
        <v>0.123162282589379</v>
      </c>
      <c r="AZ272" s="14">
        <v>0</v>
      </c>
      <c r="BA272" s="14">
        <v>0</v>
      </c>
      <c r="BB272" s="14">
        <v>0</v>
      </c>
      <c r="BC272" s="14">
        <v>0</v>
      </c>
      <c r="BD272" s="14">
        <v>0</v>
      </c>
      <c r="BE272" s="14">
        <v>0</v>
      </c>
      <c r="BF272" s="14">
        <v>0</v>
      </c>
      <c r="BG272" s="14">
        <v>0</v>
      </c>
      <c r="BH272" s="14">
        <v>0</v>
      </c>
      <c r="BI272" s="14">
        <v>0</v>
      </c>
      <c r="BJ272" s="14">
        <v>0</v>
      </c>
      <c r="BK272" s="14">
        <v>0</v>
      </c>
      <c r="BL272" s="14">
        <v>0</v>
      </c>
      <c r="BM272" s="14">
        <v>0</v>
      </c>
      <c r="BN272" s="14">
        <v>0</v>
      </c>
      <c r="BO272" s="14"/>
      <c r="BP272" s="14">
        <v>3.4159326839885699E-2</v>
      </c>
      <c r="BQ272" s="14">
        <v>3.6518508585285402E-2</v>
      </c>
      <c r="BR272" s="14">
        <v>5.2105537610205498E-2</v>
      </c>
      <c r="BS272" s="14">
        <v>5.1422325620419901E-2</v>
      </c>
      <c r="BT272" s="14">
        <v>6.6977343045208804E-2</v>
      </c>
      <c r="BU272" s="14"/>
      <c r="BV272" s="14">
        <v>2.04077495778223E-2</v>
      </c>
      <c r="BW272" s="14">
        <v>3.2119566629889601E-2</v>
      </c>
      <c r="BX272" s="14">
        <v>5.4922244756066198E-2</v>
      </c>
      <c r="BY272" s="14">
        <v>6.0992784725948199E-2</v>
      </c>
      <c r="BZ272" s="14">
        <v>5.7912279933210402E-2</v>
      </c>
      <c r="CA272" s="14"/>
      <c r="CB272" s="14">
        <v>2.1639681729330802E-2</v>
      </c>
      <c r="CC272" s="14">
        <v>2.2153623026650901E-2</v>
      </c>
      <c r="CD272" s="14">
        <v>5.1804719609616003E-2</v>
      </c>
      <c r="CE272" s="14">
        <v>6.1203126975163898E-2</v>
      </c>
      <c r="CF272" s="14">
        <v>6.1722904379219901E-2</v>
      </c>
      <c r="CG272" s="14"/>
      <c r="CH272" s="14">
        <v>4.4274643885170002E-2</v>
      </c>
      <c r="CI272" s="14">
        <v>4.5613716701887602E-2</v>
      </c>
      <c r="CJ272" s="14"/>
      <c r="CK272" s="14">
        <v>4.63506862674649E-2</v>
      </c>
      <c r="CL272" s="14">
        <v>4.48720718019711E-2</v>
      </c>
      <c r="CM272" s="14"/>
      <c r="CN272" s="14">
        <v>3.4092545419446299E-2</v>
      </c>
      <c r="CO272" s="14">
        <v>4.9111141290254998E-2</v>
      </c>
      <c r="CP272" s="14"/>
      <c r="CQ272" s="14">
        <v>5.82106659532447E-2</v>
      </c>
      <c r="CR272" s="14">
        <v>2.3177789598803199E-2</v>
      </c>
      <c r="CS272" s="14">
        <v>1.4328728653296201E-2</v>
      </c>
    </row>
    <row r="273" spans="2:97" x14ac:dyDescent="0.35">
      <c r="B273" t="s">
        <v>186</v>
      </c>
      <c r="C273" s="14">
        <v>0.105957739004159</v>
      </c>
      <c r="D273" s="14">
        <v>8.6052076600123206E-2</v>
      </c>
      <c r="E273" s="14">
        <v>0.123875785610063</v>
      </c>
      <c r="F273" s="14"/>
      <c r="G273" s="14">
        <v>6.8893603422054403E-2</v>
      </c>
      <c r="H273" s="14">
        <v>5.7393561199383998E-2</v>
      </c>
      <c r="I273" s="14">
        <v>8.5626995196248598E-2</v>
      </c>
      <c r="J273" s="14">
        <v>0.118063793758755</v>
      </c>
      <c r="K273" s="14">
        <v>0.14743741830708401</v>
      </c>
      <c r="L273" s="14">
        <v>0.14902540933428701</v>
      </c>
      <c r="M273" s="14"/>
      <c r="N273" s="14">
        <v>7.2544732687776101E-2</v>
      </c>
      <c r="O273" s="14">
        <v>0.112215361276958</v>
      </c>
      <c r="P273" s="14">
        <v>0.10086134270316099</v>
      </c>
      <c r="Q273" s="14">
        <v>0.14007909799149099</v>
      </c>
      <c r="R273" s="14"/>
      <c r="S273" s="14">
        <v>7.4061947738146797E-2</v>
      </c>
      <c r="T273" s="14">
        <v>9.9191997913369495E-2</v>
      </c>
      <c r="U273" s="14">
        <v>0.10130342799867</v>
      </c>
      <c r="V273" s="14">
        <v>0.12573840861090399</v>
      </c>
      <c r="W273" s="14">
        <v>0.108487266912593</v>
      </c>
      <c r="X273" s="14">
        <v>0.13973540078153701</v>
      </c>
      <c r="Y273" s="14">
        <v>0.110421511484307</v>
      </c>
      <c r="Z273" s="14">
        <v>9.7495271042212395E-2</v>
      </c>
      <c r="AA273" s="14">
        <v>0.11168239400023</v>
      </c>
      <c r="AB273" s="14">
        <v>9.7181826254893106E-2</v>
      </c>
      <c r="AC273" s="14">
        <v>0.1512237837106</v>
      </c>
      <c r="AD273" s="14">
        <v>5.9753186601198702E-2</v>
      </c>
      <c r="AE273" s="14"/>
      <c r="AF273" s="14">
        <v>0.113965567993303</v>
      </c>
      <c r="AG273" s="14">
        <v>8.8189318813856193E-2</v>
      </c>
      <c r="AH273" s="14">
        <v>0.11220123259449701</v>
      </c>
      <c r="AI273" s="14">
        <v>0.115202567369624</v>
      </c>
      <c r="AJ273" s="14">
        <v>0.10609740261568699</v>
      </c>
      <c r="AK273" s="14"/>
      <c r="AL273" s="14">
        <v>8.2357903882135694E-2</v>
      </c>
      <c r="AM273" s="14">
        <v>0.114207572864562</v>
      </c>
      <c r="AN273" s="14">
        <v>9.9854603399322006E-2</v>
      </c>
      <c r="AO273" s="14">
        <v>0.110961412116186</v>
      </c>
      <c r="AP273" s="14">
        <v>9.8605635202030903E-2</v>
      </c>
      <c r="AQ273" s="14">
        <v>0.118295323826315</v>
      </c>
      <c r="AR273" s="14"/>
      <c r="AS273" s="14">
        <v>0.142963878130073</v>
      </c>
      <c r="AT273" s="14">
        <v>8.5293600289791299E-2</v>
      </c>
      <c r="AU273" s="14">
        <v>8.5953195639854804E-2</v>
      </c>
      <c r="AV273" s="14">
        <v>0.101716193722593</v>
      </c>
      <c r="AW273" s="14">
        <v>0</v>
      </c>
      <c r="AX273" s="14"/>
      <c r="AY273" s="14">
        <v>6.4274244374720194E-2</v>
      </c>
      <c r="AZ273" s="14">
        <v>0</v>
      </c>
      <c r="BA273" s="14">
        <v>0</v>
      </c>
      <c r="BB273" s="14">
        <v>0</v>
      </c>
      <c r="BC273" s="14">
        <v>0</v>
      </c>
      <c r="BD273" s="14">
        <v>0</v>
      </c>
      <c r="BE273" s="14">
        <v>0</v>
      </c>
      <c r="BF273" s="14">
        <v>0</v>
      </c>
      <c r="BG273" s="14">
        <v>0</v>
      </c>
      <c r="BH273" s="14">
        <v>0</v>
      </c>
      <c r="BI273" s="14">
        <v>0</v>
      </c>
      <c r="BJ273" s="14">
        <v>0</v>
      </c>
      <c r="BK273" s="14">
        <v>0</v>
      </c>
      <c r="BL273" s="14">
        <v>0</v>
      </c>
      <c r="BM273" s="14">
        <v>0</v>
      </c>
      <c r="BN273" s="14">
        <v>0</v>
      </c>
      <c r="BO273" s="14"/>
      <c r="BP273" s="14">
        <v>8.9095383688359495E-2</v>
      </c>
      <c r="BQ273" s="14">
        <v>8.0518723686878999E-2</v>
      </c>
      <c r="BR273" s="14">
        <v>9.5894763916147194E-2</v>
      </c>
      <c r="BS273" s="14">
        <v>0.12069935444016699</v>
      </c>
      <c r="BT273" s="14">
        <v>0.16828480557289999</v>
      </c>
      <c r="BU273" s="14"/>
      <c r="BV273" s="14">
        <v>5.1187803674848299E-2</v>
      </c>
      <c r="BW273" s="14">
        <v>8.1772988550463305E-2</v>
      </c>
      <c r="BX273" s="14">
        <v>0.104643065977319</v>
      </c>
      <c r="BY273" s="14">
        <v>0.16274592897023499</v>
      </c>
      <c r="BZ273" s="14">
        <v>0.20006315545386399</v>
      </c>
      <c r="CA273" s="14"/>
      <c r="CB273" s="14">
        <v>7.5071959410325795E-2</v>
      </c>
      <c r="CC273" s="14">
        <v>9.1188646427912398E-2</v>
      </c>
      <c r="CD273" s="14">
        <v>0.109832109373195</v>
      </c>
      <c r="CE273" s="14">
        <v>0.11895941129669101</v>
      </c>
      <c r="CF273" s="14">
        <v>0.12552825376931001</v>
      </c>
      <c r="CG273" s="14"/>
      <c r="CH273" s="14">
        <v>9.9513348907835197E-2</v>
      </c>
      <c r="CI273" s="14">
        <v>0.10864550206010599</v>
      </c>
      <c r="CJ273" s="14"/>
      <c r="CK273" s="14">
        <v>8.6834025882312094E-2</v>
      </c>
      <c r="CL273" s="14">
        <v>0.11183358990519</v>
      </c>
      <c r="CM273" s="14"/>
      <c r="CN273" s="14">
        <v>6.5224065855601504E-2</v>
      </c>
      <c r="CO273" s="14">
        <v>0.120203793745532</v>
      </c>
      <c r="CP273" s="14"/>
      <c r="CQ273" s="14">
        <v>0.11857985128406399</v>
      </c>
      <c r="CR273" s="14">
        <v>7.8898107825762606E-2</v>
      </c>
      <c r="CS273" s="14">
        <v>0.10945108165784299</v>
      </c>
    </row>
    <row r="274" spans="2:97" x14ac:dyDescent="0.35">
      <c r="B274" t="s">
        <v>187</v>
      </c>
      <c r="C274" s="14">
        <v>0.132318108057071</v>
      </c>
      <c r="D274" s="14">
        <v>0.12548113175089401</v>
      </c>
      <c r="E274" s="14">
        <v>0.13950023431824299</v>
      </c>
      <c r="F274" s="14"/>
      <c r="G274" s="14">
        <v>0.12352508265213499</v>
      </c>
      <c r="H274" s="14">
        <v>0.108644208503703</v>
      </c>
      <c r="I274" s="14">
        <v>0.10312649971507901</v>
      </c>
      <c r="J274" s="14">
        <v>0.120545552122396</v>
      </c>
      <c r="K274" s="14">
        <v>0.14923665477832199</v>
      </c>
      <c r="L274" s="14">
        <v>0.17937835621970299</v>
      </c>
      <c r="M274" s="14"/>
      <c r="N274" s="14">
        <v>0.101105597329467</v>
      </c>
      <c r="O274" s="14">
        <v>0.11954461339507801</v>
      </c>
      <c r="P274" s="14">
        <v>0.10822145321937</v>
      </c>
      <c r="Q274" s="14">
        <v>0.20059297684438901</v>
      </c>
      <c r="R274" s="14"/>
      <c r="S274" s="14">
        <v>0.12668117406597301</v>
      </c>
      <c r="T274" s="14">
        <v>0.13460340599491999</v>
      </c>
      <c r="U274" s="14">
        <v>0.13608938444086099</v>
      </c>
      <c r="V274" s="14">
        <v>0.15813296594454501</v>
      </c>
      <c r="W274" s="14">
        <v>0.105921272771495</v>
      </c>
      <c r="X274" s="14">
        <v>0.140995031131596</v>
      </c>
      <c r="Y274" s="14">
        <v>9.0670740236677497E-2</v>
      </c>
      <c r="Z274" s="14">
        <v>0.101418818344571</v>
      </c>
      <c r="AA274" s="14">
        <v>0.114349128684198</v>
      </c>
      <c r="AB274" s="14">
        <v>0.179484762408926</v>
      </c>
      <c r="AC274" s="14">
        <v>0.14314793159768599</v>
      </c>
      <c r="AD274" s="14">
        <v>0.15572275709316499</v>
      </c>
      <c r="AE274" s="14"/>
      <c r="AF274" s="14">
        <v>0.10725084447571601</v>
      </c>
      <c r="AG274" s="14">
        <v>0.122765701451517</v>
      </c>
      <c r="AH274" s="14">
        <v>0.110757596966438</v>
      </c>
      <c r="AI274" s="14">
        <v>0.117262700455358</v>
      </c>
      <c r="AJ274" s="14">
        <v>0.12455346664488801</v>
      </c>
      <c r="AK274" s="14"/>
      <c r="AL274" s="14">
        <v>0.12743874115642601</v>
      </c>
      <c r="AM274" s="14">
        <v>0.12221497529961201</v>
      </c>
      <c r="AN274" s="14">
        <v>0.11050741797659699</v>
      </c>
      <c r="AO274" s="14">
        <v>9.4890058592103699E-2</v>
      </c>
      <c r="AP274" s="14">
        <v>0.13002758467214501</v>
      </c>
      <c r="AQ274" s="14">
        <v>0.189690538814211</v>
      </c>
      <c r="AR274" s="14"/>
      <c r="AS274" s="14">
        <v>0.159750813311339</v>
      </c>
      <c r="AT274" s="14">
        <v>0.127335635456716</v>
      </c>
      <c r="AU274" s="14">
        <v>0.11412073406465199</v>
      </c>
      <c r="AV274" s="14">
        <v>0.109062859554746</v>
      </c>
      <c r="AW274" s="14">
        <v>6.99862097729608E-2</v>
      </c>
      <c r="AX274" s="14"/>
      <c r="AY274" s="14">
        <v>0.300329207444746</v>
      </c>
      <c r="AZ274" s="14">
        <v>0</v>
      </c>
      <c r="BA274" s="14">
        <v>0</v>
      </c>
      <c r="BB274" s="14">
        <v>0</v>
      </c>
      <c r="BC274" s="14">
        <v>0</v>
      </c>
      <c r="BD274" s="14">
        <v>0</v>
      </c>
      <c r="BE274" s="14">
        <v>0</v>
      </c>
      <c r="BF274" s="14">
        <v>0</v>
      </c>
      <c r="BG274" s="14">
        <v>0</v>
      </c>
      <c r="BH274" s="14">
        <v>0</v>
      </c>
      <c r="BI274" s="14">
        <v>0</v>
      </c>
      <c r="BJ274" s="14">
        <v>0</v>
      </c>
      <c r="BK274" s="14">
        <v>0</v>
      </c>
      <c r="BL274" s="14">
        <v>0</v>
      </c>
      <c r="BM274" s="14">
        <v>0</v>
      </c>
      <c r="BN274" s="14">
        <v>0</v>
      </c>
      <c r="BO274" s="14"/>
      <c r="BP274" s="14">
        <v>0.105350243987616</v>
      </c>
      <c r="BQ274" s="14">
        <v>0.122783197265938</v>
      </c>
      <c r="BR274" s="14">
        <v>0.17795367757343</v>
      </c>
      <c r="BS274" s="14">
        <v>0.10151027115106</v>
      </c>
      <c r="BT274" s="14">
        <v>0.16759599718478599</v>
      </c>
      <c r="BU274" s="14"/>
      <c r="BV274" s="14">
        <v>8.4976855068548005E-2</v>
      </c>
      <c r="BW274" s="14">
        <v>0.101034960267586</v>
      </c>
      <c r="BX274" s="14">
        <v>0.16243694569353301</v>
      </c>
      <c r="BY274" s="14">
        <v>0.139094834651634</v>
      </c>
      <c r="BZ274" s="14">
        <v>0.198352832894505</v>
      </c>
      <c r="CA274" s="14"/>
      <c r="CB274" s="14">
        <v>0.101967084155377</v>
      </c>
      <c r="CC274" s="14">
        <v>0.117049073988819</v>
      </c>
      <c r="CD274" s="14">
        <v>0.15891068788373</v>
      </c>
      <c r="CE274" s="14">
        <v>0.13006066013661999</v>
      </c>
      <c r="CF274" s="14">
        <v>0.146293858026801</v>
      </c>
      <c r="CG274" s="14"/>
      <c r="CH274" s="14">
        <v>9.7766203894425197E-2</v>
      </c>
      <c r="CI274" s="14">
        <v>0.14672867758077701</v>
      </c>
      <c r="CJ274" s="14"/>
      <c r="CK274" s="14">
        <v>0.108939324816118</v>
      </c>
      <c r="CL274" s="14">
        <v>0.13950134928727001</v>
      </c>
      <c r="CM274" s="14"/>
      <c r="CN274" s="14">
        <v>0.113281901703275</v>
      </c>
      <c r="CO274" s="14">
        <v>0.138975765391218</v>
      </c>
      <c r="CP274" s="14"/>
      <c r="CQ274" s="14">
        <v>0.144936681567298</v>
      </c>
      <c r="CR274" s="14">
        <v>0.111470328158081</v>
      </c>
      <c r="CS274" s="14">
        <v>9.8976212399240995E-2</v>
      </c>
    </row>
    <row r="275" spans="2:97" x14ac:dyDescent="0.35">
      <c r="B275" t="s">
        <v>167</v>
      </c>
      <c r="C275" s="14">
        <v>6.5257025720648499E-3</v>
      </c>
      <c r="D275" s="14">
        <v>6.6672552104816802E-3</v>
      </c>
      <c r="E275" s="14">
        <v>6.4133620056723503E-3</v>
      </c>
      <c r="F275" s="14"/>
      <c r="G275" s="14">
        <v>8.9154161624916406E-3</v>
      </c>
      <c r="H275" s="14">
        <v>9.6467533826114105E-3</v>
      </c>
      <c r="I275" s="14">
        <v>8.0341366029620699E-3</v>
      </c>
      <c r="J275" s="14">
        <v>5.6656583705116696E-3</v>
      </c>
      <c r="K275" s="14">
        <v>2.16992318514461E-3</v>
      </c>
      <c r="L275" s="14">
        <v>4.7883746337073398E-3</v>
      </c>
      <c r="M275" s="14"/>
      <c r="N275" s="14">
        <v>2.2356943108890002E-3</v>
      </c>
      <c r="O275" s="14">
        <v>8.9376318303312999E-3</v>
      </c>
      <c r="P275" s="14">
        <v>4.3144131248056099E-3</v>
      </c>
      <c r="Q275" s="14">
        <v>1.0677188541639E-2</v>
      </c>
      <c r="R275" s="14"/>
      <c r="S275" s="14">
        <v>9.9722179057095892E-3</v>
      </c>
      <c r="T275" s="14">
        <v>2.4222327534910602E-3</v>
      </c>
      <c r="U275" s="14">
        <v>7.8287211283162607E-3</v>
      </c>
      <c r="V275" s="14">
        <v>0</v>
      </c>
      <c r="W275" s="14">
        <v>8.98174199101269E-3</v>
      </c>
      <c r="X275" s="14">
        <v>1.0800196150741299E-2</v>
      </c>
      <c r="Y275" s="14">
        <v>1.964211696768E-2</v>
      </c>
      <c r="Z275" s="14">
        <v>0</v>
      </c>
      <c r="AA275" s="14">
        <v>2.9350197058684501E-3</v>
      </c>
      <c r="AB275" s="14">
        <v>3.6686248472691399E-3</v>
      </c>
      <c r="AC275" s="14">
        <v>7.2517276846747296E-3</v>
      </c>
      <c r="AD275" s="14">
        <v>0</v>
      </c>
      <c r="AE275" s="14"/>
      <c r="AF275" s="14">
        <v>1.03385467101697E-2</v>
      </c>
      <c r="AG275" s="14">
        <v>3.0173346575644699E-3</v>
      </c>
      <c r="AH275" s="14">
        <v>0</v>
      </c>
      <c r="AI275" s="14">
        <v>4.8365321377491603E-3</v>
      </c>
      <c r="AJ275" s="14">
        <v>0</v>
      </c>
      <c r="AK275" s="14"/>
      <c r="AL275" s="14">
        <v>1.9177655484827901E-3</v>
      </c>
      <c r="AM275" s="14">
        <v>1.6338340123067899E-2</v>
      </c>
      <c r="AN275" s="14">
        <v>0</v>
      </c>
      <c r="AO275" s="14">
        <v>2.6571977101858702E-3</v>
      </c>
      <c r="AP275" s="14">
        <v>4.7292104795951502E-3</v>
      </c>
      <c r="AQ275" s="14">
        <v>1.56690786308472E-2</v>
      </c>
      <c r="AR275" s="14"/>
      <c r="AS275" s="14">
        <v>5.700532538752E-3</v>
      </c>
      <c r="AT275" s="14">
        <v>8.1710463011156805E-3</v>
      </c>
      <c r="AU275" s="14">
        <v>8.7920948685372893E-3</v>
      </c>
      <c r="AV275" s="14">
        <v>8.3173739141292405E-3</v>
      </c>
      <c r="AW275" s="14">
        <v>0</v>
      </c>
      <c r="AX275" s="14"/>
      <c r="AY275" s="14">
        <v>5.9257613731107203E-2</v>
      </c>
      <c r="AZ275" s="14">
        <v>0</v>
      </c>
      <c r="BA275" s="14">
        <v>0</v>
      </c>
      <c r="BB275" s="14">
        <v>0</v>
      </c>
      <c r="BC275" s="14">
        <v>0</v>
      </c>
      <c r="BD275" s="14">
        <v>0</v>
      </c>
      <c r="BE275" s="14">
        <v>0</v>
      </c>
      <c r="BF275" s="14">
        <v>0</v>
      </c>
      <c r="BG275" s="14">
        <v>0</v>
      </c>
      <c r="BH275" s="14">
        <v>0</v>
      </c>
      <c r="BI275" s="14">
        <v>0</v>
      </c>
      <c r="BJ275" s="14">
        <v>0</v>
      </c>
      <c r="BK275" s="14">
        <v>0</v>
      </c>
      <c r="BL275" s="14">
        <v>0</v>
      </c>
      <c r="BM275" s="14">
        <v>0</v>
      </c>
      <c r="BN275" s="14">
        <v>0</v>
      </c>
      <c r="BO275" s="14"/>
      <c r="BP275" s="14">
        <v>6.8247056756763104E-3</v>
      </c>
      <c r="BQ275" s="14">
        <v>4.8515270776265896E-3</v>
      </c>
      <c r="BR275" s="14">
        <v>2.2030266464191698E-3</v>
      </c>
      <c r="BS275" s="14">
        <v>3.84335139045498E-3</v>
      </c>
      <c r="BT275" s="14">
        <v>1.00474129943336E-2</v>
      </c>
      <c r="BU275" s="14"/>
      <c r="BV275" s="14">
        <v>1.06671996624706E-2</v>
      </c>
      <c r="BW275" s="14">
        <v>3.4114738965567099E-3</v>
      </c>
      <c r="BX275" s="14">
        <v>7.2965491394025904E-3</v>
      </c>
      <c r="BY275" s="14">
        <v>1.02602306633209E-2</v>
      </c>
      <c r="BZ275" s="14">
        <v>7.7166615979215297E-3</v>
      </c>
      <c r="CA275" s="14"/>
      <c r="CB275" s="14">
        <v>5.40086036217962E-3</v>
      </c>
      <c r="CC275" s="14">
        <v>1.46144337340818E-2</v>
      </c>
      <c r="CD275" s="14">
        <v>3.1640919866807501E-3</v>
      </c>
      <c r="CE275" s="14">
        <v>4.9430289542151803E-3</v>
      </c>
      <c r="CF275" s="14">
        <v>5.4385937762875198E-3</v>
      </c>
      <c r="CG275" s="14"/>
      <c r="CH275" s="14">
        <v>5.4981430304905602E-3</v>
      </c>
      <c r="CI275" s="14">
        <v>6.9542670339219903E-3</v>
      </c>
      <c r="CJ275" s="14"/>
      <c r="CK275" s="14">
        <v>8.4887500911038898E-3</v>
      </c>
      <c r="CL275" s="14">
        <v>5.9225469787960103E-3</v>
      </c>
      <c r="CM275" s="14"/>
      <c r="CN275" s="14">
        <v>3.9228359796462898E-3</v>
      </c>
      <c r="CO275" s="14">
        <v>7.4360201814012601E-3</v>
      </c>
      <c r="CP275" s="14"/>
      <c r="CQ275" s="14">
        <v>4.5309287916227301E-3</v>
      </c>
      <c r="CR275" s="14">
        <v>9.5015083552327205E-3</v>
      </c>
      <c r="CS275" s="14">
        <v>1.36954546880155E-2</v>
      </c>
    </row>
    <row r="276" spans="2:97" x14ac:dyDescent="0.35">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row>
    <row r="277" spans="2:97" x14ac:dyDescent="0.35">
      <c r="B277" s="6" t="s">
        <v>192</v>
      </c>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row>
    <row r="278" spans="2:97" x14ac:dyDescent="0.35">
      <c r="B278" s="21" t="s">
        <v>122</v>
      </c>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row>
    <row r="279" spans="2:97" x14ac:dyDescent="0.35">
      <c r="B279" t="s">
        <v>178</v>
      </c>
      <c r="C279" s="14">
        <v>6.65500711113899E-2</v>
      </c>
      <c r="D279" s="14">
        <v>7.7241993877640205E-2</v>
      </c>
      <c r="E279" s="14">
        <v>5.63915421364342E-2</v>
      </c>
      <c r="F279" s="14"/>
      <c r="G279" s="14">
        <v>0.158030926670158</v>
      </c>
      <c r="H279" s="14">
        <v>9.3085143694138395E-2</v>
      </c>
      <c r="I279" s="14">
        <v>5.96191389780871E-2</v>
      </c>
      <c r="J279" s="14">
        <v>4.1882266472930203E-2</v>
      </c>
      <c r="K279" s="14">
        <v>3.5854518071120098E-2</v>
      </c>
      <c r="L279" s="14">
        <v>3.0504042938381701E-2</v>
      </c>
      <c r="M279" s="14"/>
      <c r="N279" s="14">
        <v>5.9139613458824999E-2</v>
      </c>
      <c r="O279" s="14">
        <v>4.1084487503068597E-2</v>
      </c>
      <c r="P279" s="14">
        <v>9.2420352861015603E-2</v>
      </c>
      <c r="Q279" s="14">
        <v>7.6387590087873297E-2</v>
      </c>
      <c r="R279" s="14"/>
      <c r="S279" s="14">
        <v>8.3254970349963694E-2</v>
      </c>
      <c r="T279" s="14">
        <v>4.1529815316706901E-2</v>
      </c>
      <c r="U279" s="14">
        <v>5.3480598012931098E-2</v>
      </c>
      <c r="V279" s="14">
        <v>4.8825131205532099E-2</v>
      </c>
      <c r="W279" s="14">
        <v>7.6963303535101904E-2</v>
      </c>
      <c r="X279" s="14">
        <v>9.0972519579758507E-2</v>
      </c>
      <c r="Y279" s="14">
        <v>6.2449393298744299E-2</v>
      </c>
      <c r="Z279" s="14">
        <v>6.9700943143490096E-2</v>
      </c>
      <c r="AA279" s="14">
        <v>5.5791484573511803E-2</v>
      </c>
      <c r="AB279" s="14">
        <v>8.9021908721489407E-2</v>
      </c>
      <c r="AC279" s="14">
        <v>5.0079159198584897E-2</v>
      </c>
      <c r="AD279" s="14">
        <v>9.3486612020829502E-2</v>
      </c>
      <c r="AE279" s="14"/>
      <c r="AF279" s="14">
        <v>5.2247122113859498E-2</v>
      </c>
      <c r="AG279" s="14">
        <v>5.7539994666484198E-2</v>
      </c>
      <c r="AH279" s="14">
        <v>5.5483804758388697E-2</v>
      </c>
      <c r="AI279" s="14">
        <v>8.6386341427144894E-2</v>
      </c>
      <c r="AJ279" s="14">
        <v>7.0416321508462207E-2</v>
      </c>
      <c r="AK279" s="14"/>
      <c r="AL279" s="14">
        <v>6.9369446906246093E-2</v>
      </c>
      <c r="AM279" s="14">
        <v>6.2221261399776698E-2</v>
      </c>
      <c r="AN279" s="14">
        <v>7.1479721406380495E-2</v>
      </c>
      <c r="AO279" s="14">
        <v>7.2606439628394207E-2</v>
      </c>
      <c r="AP279" s="14">
        <v>7.8510681744961897E-2</v>
      </c>
      <c r="AQ279" s="14">
        <v>3.1406299633677803E-2</v>
      </c>
      <c r="AR279" s="14"/>
      <c r="AS279" s="14">
        <v>6.7840192395908397E-2</v>
      </c>
      <c r="AT279" s="14">
        <v>8.5720558333206104E-2</v>
      </c>
      <c r="AU279" s="14">
        <v>4.4842963320291598E-2</v>
      </c>
      <c r="AV279" s="14">
        <v>5.5433377383239099E-2</v>
      </c>
      <c r="AW279" s="14">
        <v>0.14642340819914601</v>
      </c>
      <c r="AX279" s="14"/>
      <c r="AY279" s="14">
        <v>0.15337958263691401</v>
      </c>
      <c r="AZ279" s="14">
        <v>0</v>
      </c>
      <c r="BA279" s="14">
        <v>0</v>
      </c>
      <c r="BB279" s="14">
        <v>0</v>
      </c>
      <c r="BC279" s="14">
        <v>0</v>
      </c>
      <c r="BD279" s="14">
        <v>0</v>
      </c>
      <c r="BE279" s="14">
        <v>0</v>
      </c>
      <c r="BF279" s="14">
        <v>0</v>
      </c>
      <c r="BG279" s="14">
        <v>0</v>
      </c>
      <c r="BH279" s="14">
        <v>0</v>
      </c>
      <c r="BI279" s="14">
        <v>0</v>
      </c>
      <c r="BJ279" s="14">
        <v>0</v>
      </c>
      <c r="BK279" s="14">
        <v>0</v>
      </c>
      <c r="BL279" s="14">
        <v>0</v>
      </c>
      <c r="BM279" s="14">
        <v>0</v>
      </c>
      <c r="BN279" s="14">
        <v>0</v>
      </c>
      <c r="BO279" s="14"/>
      <c r="BP279" s="14">
        <v>7.3431139233364306E-2</v>
      </c>
      <c r="BQ279" s="14">
        <v>6.6916003997224999E-2</v>
      </c>
      <c r="BR279" s="14">
        <v>6.5829671840430495E-2</v>
      </c>
      <c r="BS279" s="14">
        <v>7.4766553762702304E-2</v>
      </c>
      <c r="BT279" s="14">
        <v>4.3733123283839097E-2</v>
      </c>
      <c r="BU279" s="14"/>
      <c r="BV279" s="14">
        <v>0.13261401798043601</v>
      </c>
      <c r="BW279" s="14">
        <v>8.2223184861008894E-2</v>
      </c>
      <c r="BX279" s="14">
        <v>5.52495065819665E-2</v>
      </c>
      <c r="BY279" s="14">
        <v>3.6101725016660202E-2</v>
      </c>
      <c r="BZ279" s="14">
        <v>3.7881368563186003E-2</v>
      </c>
      <c r="CA279" s="14"/>
      <c r="CB279" s="14">
        <v>0.110200594381762</v>
      </c>
      <c r="CC279" s="14">
        <v>7.3204567030494605E-2</v>
      </c>
      <c r="CD279" s="14">
        <v>5.64024220576647E-2</v>
      </c>
      <c r="CE279" s="14">
        <v>5.1033239862822502E-2</v>
      </c>
      <c r="CF279" s="14">
        <v>4.9948521920835702E-2</v>
      </c>
      <c r="CG279" s="14"/>
      <c r="CH279" s="14">
        <v>6.4546922328192799E-2</v>
      </c>
      <c r="CI279" s="14">
        <v>6.7385524771793298E-2</v>
      </c>
      <c r="CJ279" s="14"/>
      <c r="CK279" s="14">
        <v>8.2763667923248796E-2</v>
      </c>
      <c r="CL279" s="14">
        <v>6.1568367148937701E-2</v>
      </c>
      <c r="CM279" s="14"/>
      <c r="CN279" s="14">
        <v>8.8936626232419394E-2</v>
      </c>
      <c r="CO279" s="14">
        <v>5.8720674323090701E-2</v>
      </c>
      <c r="CP279" s="14"/>
      <c r="CQ279" s="14">
        <v>5.27568616349786E-2</v>
      </c>
      <c r="CR279" s="14">
        <v>0.101763673442926</v>
      </c>
      <c r="CS279" s="14">
        <v>2.9228516257909402E-2</v>
      </c>
    </row>
    <row r="280" spans="2:97" x14ac:dyDescent="0.35">
      <c r="B280" t="s">
        <v>179</v>
      </c>
      <c r="C280" s="14">
        <v>5.1680701905435E-2</v>
      </c>
      <c r="D280" s="14">
        <v>4.7696473016216601E-2</v>
      </c>
      <c r="E280" s="14">
        <v>5.51234132464535E-2</v>
      </c>
      <c r="F280" s="14"/>
      <c r="G280" s="14">
        <v>8.2792296771065199E-2</v>
      </c>
      <c r="H280" s="14">
        <v>7.5485007953176794E-2</v>
      </c>
      <c r="I280" s="14">
        <v>5.2503636078950297E-2</v>
      </c>
      <c r="J280" s="14">
        <v>2.3519456659111902E-2</v>
      </c>
      <c r="K280" s="14">
        <v>3.2868402561447997E-2</v>
      </c>
      <c r="L280" s="14">
        <v>4.6427352595476E-2</v>
      </c>
      <c r="M280" s="14"/>
      <c r="N280" s="14">
        <v>4.5530440498021199E-2</v>
      </c>
      <c r="O280" s="14">
        <v>5.0285473064868802E-2</v>
      </c>
      <c r="P280" s="14">
        <v>6.1503224450245697E-2</v>
      </c>
      <c r="Q280" s="14">
        <v>4.8709614927779497E-2</v>
      </c>
      <c r="R280" s="14"/>
      <c r="S280" s="14">
        <v>4.8994967104171602E-2</v>
      </c>
      <c r="T280" s="14">
        <v>3.6972496623022703E-2</v>
      </c>
      <c r="U280" s="14">
        <v>7.0887881189732493E-2</v>
      </c>
      <c r="V280" s="14">
        <v>4.4765816735999997E-2</v>
      </c>
      <c r="W280" s="14">
        <v>4.8804730916975902E-2</v>
      </c>
      <c r="X280" s="14">
        <v>4.2592819420916098E-2</v>
      </c>
      <c r="Y280" s="14">
        <v>6.9826012269910795E-2</v>
      </c>
      <c r="Z280" s="14">
        <v>0.110371367725789</v>
      </c>
      <c r="AA280" s="14">
        <v>5.0039404828126799E-2</v>
      </c>
      <c r="AB280" s="14">
        <v>4.4007586061137097E-2</v>
      </c>
      <c r="AC280" s="14">
        <v>4.39798028702513E-2</v>
      </c>
      <c r="AD280" s="14">
        <v>4.65984917499482E-2</v>
      </c>
      <c r="AE280" s="14"/>
      <c r="AF280" s="14">
        <v>4.4835238991408899E-2</v>
      </c>
      <c r="AG280" s="14">
        <v>6.5724976978533606E-2</v>
      </c>
      <c r="AH280" s="14">
        <v>5.0162069999111498E-2</v>
      </c>
      <c r="AI280" s="14">
        <v>4.2307356038460198E-2</v>
      </c>
      <c r="AJ280" s="14">
        <v>4.5206359024079601E-2</v>
      </c>
      <c r="AK280" s="14"/>
      <c r="AL280" s="14">
        <v>6.8935787524129502E-2</v>
      </c>
      <c r="AM280" s="14">
        <v>4.54981325864054E-2</v>
      </c>
      <c r="AN280" s="14">
        <v>5.9104067248970597E-2</v>
      </c>
      <c r="AO280" s="14">
        <v>5.1488506513429601E-2</v>
      </c>
      <c r="AP280" s="14">
        <v>5.8516411814898903E-2</v>
      </c>
      <c r="AQ280" s="14">
        <v>3.6057077758997899E-2</v>
      </c>
      <c r="AR280" s="14"/>
      <c r="AS280" s="14">
        <v>4.42800657648314E-2</v>
      </c>
      <c r="AT280" s="14">
        <v>5.3041781985911099E-2</v>
      </c>
      <c r="AU280" s="14">
        <v>5.5405454044694498E-2</v>
      </c>
      <c r="AV280" s="14">
        <v>3.5612027519875598E-2</v>
      </c>
      <c r="AW280" s="14">
        <v>8.3479973094754495E-2</v>
      </c>
      <c r="AX280" s="14"/>
      <c r="AY280" s="14">
        <v>2.9029877781205499E-2</v>
      </c>
      <c r="AZ280" s="14">
        <v>0</v>
      </c>
      <c r="BA280" s="14">
        <v>0</v>
      </c>
      <c r="BB280" s="14">
        <v>0</v>
      </c>
      <c r="BC280" s="14">
        <v>0</v>
      </c>
      <c r="BD280" s="14">
        <v>0</v>
      </c>
      <c r="BE280" s="14">
        <v>0</v>
      </c>
      <c r="BF280" s="14">
        <v>0</v>
      </c>
      <c r="BG280" s="14">
        <v>0</v>
      </c>
      <c r="BH280" s="14">
        <v>0</v>
      </c>
      <c r="BI280" s="14">
        <v>0</v>
      </c>
      <c r="BJ280" s="14">
        <v>0</v>
      </c>
      <c r="BK280" s="14">
        <v>0</v>
      </c>
      <c r="BL280" s="14">
        <v>0</v>
      </c>
      <c r="BM280" s="14">
        <v>0</v>
      </c>
      <c r="BN280" s="14">
        <v>0</v>
      </c>
      <c r="BO280" s="14"/>
      <c r="BP280" s="14">
        <v>3.52153357492168E-2</v>
      </c>
      <c r="BQ280" s="14">
        <v>6.3164883666387298E-2</v>
      </c>
      <c r="BR280" s="14">
        <v>4.4759979753441599E-2</v>
      </c>
      <c r="BS280" s="14">
        <v>5.9224082877076298E-2</v>
      </c>
      <c r="BT280" s="14">
        <v>5.4305043575001703E-2</v>
      </c>
      <c r="BU280" s="14"/>
      <c r="BV280" s="14">
        <v>6.5822794079187494E-2</v>
      </c>
      <c r="BW280" s="14">
        <v>5.9073526148343498E-2</v>
      </c>
      <c r="BX280" s="14">
        <v>4.9335893863303303E-2</v>
      </c>
      <c r="BY280" s="14">
        <v>3.9914762455540903E-2</v>
      </c>
      <c r="BZ280" s="14">
        <v>2.9108003213685701E-2</v>
      </c>
      <c r="CA280" s="14"/>
      <c r="CB280" s="14">
        <v>7.5596220901992195E-2</v>
      </c>
      <c r="CC280" s="14">
        <v>4.7800629612903899E-2</v>
      </c>
      <c r="CD280" s="14">
        <v>4.1771724009677103E-2</v>
      </c>
      <c r="CE280" s="14">
        <v>3.9984217691230797E-2</v>
      </c>
      <c r="CF280" s="14">
        <v>5.6268187235273999E-2</v>
      </c>
      <c r="CG280" s="14"/>
      <c r="CH280" s="14">
        <v>5.65041900052521E-2</v>
      </c>
      <c r="CI280" s="14">
        <v>4.9668968766735003E-2</v>
      </c>
      <c r="CJ280" s="14"/>
      <c r="CK280" s="14">
        <v>6.1788262300585199E-2</v>
      </c>
      <c r="CL280" s="14">
        <v>4.8575106382397502E-2</v>
      </c>
      <c r="CM280" s="14"/>
      <c r="CN280" s="14">
        <v>6.46443374849308E-2</v>
      </c>
      <c r="CO280" s="14">
        <v>4.7146844586966101E-2</v>
      </c>
      <c r="CP280" s="14"/>
      <c r="CQ280" s="14">
        <v>4.6264901694253499E-2</v>
      </c>
      <c r="CR280" s="14">
        <v>6.0678756877014003E-2</v>
      </c>
      <c r="CS280" s="14">
        <v>6.5691942295914796E-2</v>
      </c>
    </row>
    <row r="281" spans="2:97" x14ac:dyDescent="0.35">
      <c r="B281" t="s">
        <v>180</v>
      </c>
      <c r="C281" s="14">
        <v>0.23687705580760901</v>
      </c>
      <c r="D281" s="14">
        <v>0.22593076823131999</v>
      </c>
      <c r="E281" s="14">
        <v>0.24771204875768199</v>
      </c>
      <c r="F281" s="14"/>
      <c r="G281" s="14">
        <v>0.29482511305205</v>
      </c>
      <c r="H281" s="14">
        <v>0.25647007981147701</v>
      </c>
      <c r="I281" s="14">
        <v>0.213436849528574</v>
      </c>
      <c r="J281" s="14">
        <v>0.177692723919297</v>
      </c>
      <c r="K281" s="14">
        <v>0.216559665167465</v>
      </c>
      <c r="L281" s="14">
        <v>0.26315709407976701</v>
      </c>
      <c r="M281" s="14"/>
      <c r="N281" s="14">
        <v>0.26303302721118199</v>
      </c>
      <c r="O281" s="14">
        <v>0.22022561846736399</v>
      </c>
      <c r="P281" s="14">
        <v>0.25675056714994499</v>
      </c>
      <c r="Q281" s="14">
        <v>0.210037156145821</v>
      </c>
      <c r="R281" s="14"/>
      <c r="S281" s="14">
        <v>0.18084021259248501</v>
      </c>
      <c r="T281" s="14">
        <v>0.230395250691244</v>
      </c>
      <c r="U281" s="14">
        <v>0.226069122076</v>
      </c>
      <c r="V281" s="14">
        <v>0.22915322882714201</v>
      </c>
      <c r="W281" s="14">
        <v>0.25583825522432402</v>
      </c>
      <c r="X281" s="14">
        <v>0.25932408208549401</v>
      </c>
      <c r="Y281" s="14">
        <v>0.29003815535541899</v>
      </c>
      <c r="Z281" s="14">
        <v>0.25335553207850098</v>
      </c>
      <c r="AA281" s="14">
        <v>0.226044196655525</v>
      </c>
      <c r="AB281" s="14">
        <v>0.27018027248755</v>
      </c>
      <c r="AC281" s="14">
        <v>0.229412983334249</v>
      </c>
      <c r="AD281" s="14">
        <v>0.25574367335938603</v>
      </c>
      <c r="AE281" s="14"/>
      <c r="AF281" s="14">
        <v>0.25205520040564</v>
      </c>
      <c r="AG281" s="14">
        <v>0.23544627507684099</v>
      </c>
      <c r="AH281" s="14">
        <v>0.173960190392975</v>
      </c>
      <c r="AI281" s="14">
        <v>0.27347323926616102</v>
      </c>
      <c r="AJ281" s="14">
        <v>0.215482941365435</v>
      </c>
      <c r="AK281" s="14"/>
      <c r="AL281" s="14">
        <v>0.23829895237089399</v>
      </c>
      <c r="AM281" s="14">
        <v>0.23991178688859699</v>
      </c>
      <c r="AN281" s="14">
        <v>0.18299974194007099</v>
      </c>
      <c r="AO281" s="14">
        <v>0.26109496982543501</v>
      </c>
      <c r="AP281" s="14">
        <v>0.22976498798536599</v>
      </c>
      <c r="AQ281" s="14">
        <v>0.227450203877057</v>
      </c>
      <c r="AR281" s="14"/>
      <c r="AS281" s="14">
        <v>0.24718392283757101</v>
      </c>
      <c r="AT281" s="14">
        <v>0.25477831192078498</v>
      </c>
      <c r="AU281" s="14">
        <v>0.23709358433045699</v>
      </c>
      <c r="AV281" s="14">
        <v>0.21417586692044999</v>
      </c>
      <c r="AW281" s="14">
        <v>0.26887790038914</v>
      </c>
      <c r="AX281" s="14"/>
      <c r="AY281" s="14">
        <v>0.146698252456814</v>
      </c>
      <c r="AZ281" s="14">
        <v>0</v>
      </c>
      <c r="BA281" s="14">
        <v>0</v>
      </c>
      <c r="BB281" s="14">
        <v>0</v>
      </c>
      <c r="BC281" s="14">
        <v>0</v>
      </c>
      <c r="BD281" s="14">
        <v>0</v>
      </c>
      <c r="BE281" s="14">
        <v>0</v>
      </c>
      <c r="BF281" s="14">
        <v>0</v>
      </c>
      <c r="BG281" s="14">
        <v>0</v>
      </c>
      <c r="BH281" s="14">
        <v>0</v>
      </c>
      <c r="BI281" s="14">
        <v>0</v>
      </c>
      <c r="BJ281" s="14">
        <v>0</v>
      </c>
      <c r="BK281" s="14">
        <v>0</v>
      </c>
      <c r="BL281" s="14">
        <v>0</v>
      </c>
      <c r="BM281" s="14">
        <v>0</v>
      </c>
      <c r="BN281" s="14">
        <v>0</v>
      </c>
      <c r="BO281" s="14"/>
      <c r="BP281" s="14">
        <v>0.26955768453308898</v>
      </c>
      <c r="BQ281" s="14">
        <v>0.264487582101192</v>
      </c>
      <c r="BR281" s="14">
        <v>0.207200781640515</v>
      </c>
      <c r="BS281" s="14">
        <v>0.22696998613341099</v>
      </c>
      <c r="BT281" s="14">
        <v>0.177970627162261</v>
      </c>
      <c r="BU281" s="14"/>
      <c r="BV281" s="14">
        <v>0.301533031912192</v>
      </c>
      <c r="BW281" s="14">
        <v>0.28752883585497202</v>
      </c>
      <c r="BX281" s="14">
        <v>0.20941324831678901</v>
      </c>
      <c r="BY281" s="14">
        <v>0.17836893359706499</v>
      </c>
      <c r="BZ281" s="14">
        <v>0.14234934646265501</v>
      </c>
      <c r="CA281" s="14"/>
      <c r="CB281" s="14">
        <v>0.26466457506002899</v>
      </c>
      <c r="CC281" s="14">
        <v>0.24599028597535799</v>
      </c>
      <c r="CD281" s="14">
        <v>0.24405426563954399</v>
      </c>
      <c r="CE281" s="14">
        <v>0.21804349911628601</v>
      </c>
      <c r="CF281" s="14">
        <v>0.21987645418621199</v>
      </c>
      <c r="CG281" s="14"/>
      <c r="CH281" s="14">
        <v>0.27706516915729701</v>
      </c>
      <c r="CI281" s="14">
        <v>0.220115791400123</v>
      </c>
      <c r="CJ281" s="14"/>
      <c r="CK281" s="14">
        <v>0.23917391030815899</v>
      </c>
      <c r="CL281" s="14">
        <v>0.23617133644753499</v>
      </c>
      <c r="CM281" s="14"/>
      <c r="CN281" s="14">
        <v>0.24178102121439199</v>
      </c>
      <c r="CO281" s="14">
        <v>0.23516195981368701</v>
      </c>
      <c r="CP281" s="14"/>
      <c r="CQ281" s="14">
        <v>0.22670879971525601</v>
      </c>
      <c r="CR281" s="14">
        <v>0.25129854239402499</v>
      </c>
      <c r="CS281" s="14">
        <v>0.27786252236009501</v>
      </c>
    </row>
    <row r="282" spans="2:97" x14ac:dyDescent="0.35">
      <c r="B282" t="s">
        <v>181</v>
      </c>
      <c r="C282" s="14">
        <v>0.18003781678883099</v>
      </c>
      <c r="D282" s="14">
        <v>0.18448950968595501</v>
      </c>
      <c r="E282" s="14">
        <v>0.17640596912783901</v>
      </c>
      <c r="F282" s="14"/>
      <c r="G282" s="14">
        <v>0.115224172717347</v>
      </c>
      <c r="H282" s="14">
        <v>0.16818623690148701</v>
      </c>
      <c r="I282" s="14">
        <v>0.17514894279679699</v>
      </c>
      <c r="J282" s="14">
        <v>0.18018819332661901</v>
      </c>
      <c r="K282" s="14">
        <v>0.199921700732869</v>
      </c>
      <c r="L282" s="14">
        <v>0.22316938443721099</v>
      </c>
      <c r="M282" s="14"/>
      <c r="N282" s="14">
        <v>0.17444708590646801</v>
      </c>
      <c r="O282" s="14">
        <v>0.196845786393851</v>
      </c>
      <c r="P282" s="14">
        <v>0.16676683162942599</v>
      </c>
      <c r="Q282" s="14">
        <v>0.182422433513731</v>
      </c>
      <c r="R282" s="14"/>
      <c r="S282" s="14">
        <v>0.17716012423580299</v>
      </c>
      <c r="T282" s="14">
        <v>0.16785674785873</v>
      </c>
      <c r="U282" s="14">
        <v>0.21776854897011799</v>
      </c>
      <c r="V282" s="14">
        <v>0.15432295332736201</v>
      </c>
      <c r="W282" s="14">
        <v>0.166709121813925</v>
      </c>
      <c r="X282" s="14">
        <v>0.19458789866477799</v>
      </c>
      <c r="Y282" s="14">
        <v>0.138982107811393</v>
      </c>
      <c r="Z282" s="14">
        <v>0.161907462639855</v>
      </c>
      <c r="AA282" s="14">
        <v>0.21711508722068801</v>
      </c>
      <c r="AB282" s="14">
        <v>0.16485857423733999</v>
      </c>
      <c r="AC282" s="14">
        <v>0.194018376795414</v>
      </c>
      <c r="AD282" s="14">
        <v>0.22992045446907</v>
      </c>
      <c r="AE282" s="14"/>
      <c r="AF282" s="14">
        <v>0.20653548624764201</v>
      </c>
      <c r="AG282" s="14">
        <v>0.18674689995572599</v>
      </c>
      <c r="AH282" s="14">
        <v>0.20653630021649799</v>
      </c>
      <c r="AI282" s="14">
        <v>0.196869187676497</v>
      </c>
      <c r="AJ282" s="14">
        <v>0.13513695446598001</v>
      </c>
      <c r="AK282" s="14"/>
      <c r="AL282" s="14">
        <v>0.17158008110436801</v>
      </c>
      <c r="AM282" s="14">
        <v>0.21619946098835999</v>
      </c>
      <c r="AN282" s="14">
        <v>0.21315319829985299</v>
      </c>
      <c r="AO282" s="14">
        <v>0.17890852599095899</v>
      </c>
      <c r="AP282" s="14">
        <v>0.143958694186545</v>
      </c>
      <c r="AQ282" s="14">
        <v>0.18461825657301201</v>
      </c>
      <c r="AR282" s="14"/>
      <c r="AS282" s="14">
        <v>0.17948327090507701</v>
      </c>
      <c r="AT282" s="14">
        <v>0.16870938383096501</v>
      </c>
      <c r="AU282" s="14">
        <v>0.20066379011098601</v>
      </c>
      <c r="AV282" s="14">
        <v>0.156000669314728</v>
      </c>
      <c r="AW282" s="14">
        <v>0.17527320879378899</v>
      </c>
      <c r="AX282" s="14"/>
      <c r="AY282" s="14">
        <v>0.15138971021848999</v>
      </c>
      <c r="AZ282" s="14">
        <v>0</v>
      </c>
      <c r="BA282" s="14">
        <v>0</v>
      </c>
      <c r="BB282" s="14">
        <v>0</v>
      </c>
      <c r="BC282" s="14">
        <v>0</v>
      </c>
      <c r="BD282" s="14">
        <v>0</v>
      </c>
      <c r="BE282" s="14">
        <v>0</v>
      </c>
      <c r="BF282" s="14">
        <v>0</v>
      </c>
      <c r="BG282" s="14">
        <v>0</v>
      </c>
      <c r="BH282" s="14">
        <v>0</v>
      </c>
      <c r="BI282" s="14">
        <v>0</v>
      </c>
      <c r="BJ282" s="14">
        <v>0</v>
      </c>
      <c r="BK282" s="14">
        <v>0</v>
      </c>
      <c r="BL282" s="14">
        <v>0</v>
      </c>
      <c r="BM282" s="14">
        <v>0</v>
      </c>
      <c r="BN282" s="14">
        <v>0</v>
      </c>
      <c r="BO282" s="14"/>
      <c r="BP282" s="14">
        <v>0.202868422739344</v>
      </c>
      <c r="BQ282" s="14">
        <v>0.19042497014746801</v>
      </c>
      <c r="BR282" s="14">
        <v>0.162075859291129</v>
      </c>
      <c r="BS282" s="14">
        <v>0.15558371072328001</v>
      </c>
      <c r="BT282" s="14">
        <v>0.17571511538509099</v>
      </c>
      <c r="BU282" s="14"/>
      <c r="BV282" s="14">
        <v>0.175895430679507</v>
      </c>
      <c r="BW282" s="14">
        <v>0.19734487561500799</v>
      </c>
      <c r="BX282" s="14">
        <v>0.16785422937469699</v>
      </c>
      <c r="BY282" s="14">
        <v>0.18264861292533299</v>
      </c>
      <c r="BZ282" s="14">
        <v>0.128072683063227</v>
      </c>
      <c r="CA282" s="14"/>
      <c r="CB282" s="14">
        <v>0.159615741260861</v>
      </c>
      <c r="CC282" s="14">
        <v>0.167843724371422</v>
      </c>
      <c r="CD282" s="14">
        <v>0.21002732409410099</v>
      </c>
      <c r="CE282" s="14">
        <v>0.1623215077372</v>
      </c>
      <c r="CF282" s="14">
        <v>0.194935887095602</v>
      </c>
      <c r="CG282" s="14"/>
      <c r="CH282" s="14">
        <v>0.18788625278301199</v>
      </c>
      <c r="CI282" s="14">
        <v>0.17676446803172299</v>
      </c>
      <c r="CJ282" s="14"/>
      <c r="CK282" s="14">
        <v>0.16783807328939601</v>
      </c>
      <c r="CL282" s="14">
        <v>0.18378624542174099</v>
      </c>
      <c r="CM282" s="14"/>
      <c r="CN282" s="14">
        <v>0.166466995650809</v>
      </c>
      <c r="CO282" s="14">
        <v>0.18478402909609201</v>
      </c>
      <c r="CP282" s="14"/>
      <c r="CQ282" s="14">
        <v>0.18907470473056801</v>
      </c>
      <c r="CR282" s="14">
        <v>0.15979903758303399</v>
      </c>
      <c r="CS282" s="14">
        <v>0.18767582731230101</v>
      </c>
    </row>
    <row r="283" spans="2:97" x14ac:dyDescent="0.35">
      <c r="B283" t="s">
        <v>182</v>
      </c>
      <c r="C283" s="14">
        <v>0.19134136276188801</v>
      </c>
      <c r="D283" s="14">
        <v>0.17715693887583001</v>
      </c>
      <c r="E283" s="14">
        <v>0.20591546907318201</v>
      </c>
      <c r="F283" s="14"/>
      <c r="G283" s="14">
        <v>0.17862783036371199</v>
      </c>
      <c r="H283" s="14">
        <v>0.1716655335316</v>
      </c>
      <c r="I283" s="14">
        <v>0.22127308755521</v>
      </c>
      <c r="J283" s="14">
        <v>0.215429443327565</v>
      </c>
      <c r="K283" s="14">
        <v>0.177764314827902</v>
      </c>
      <c r="L283" s="14">
        <v>0.181066712882408</v>
      </c>
      <c r="M283" s="14"/>
      <c r="N283" s="14">
        <v>0.205864979263191</v>
      </c>
      <c r="O283" s="14">
        <v>0.19599650433736901</v>
      </c>
      <c r="P283" s="14">
        <v>0.18911735679401301</v>
      </c>
      <c r="Q283" s="14">
        <v>0.172756240902744</v>
      </c>
      <c r="R283" s="14"/>
      <c r="S283" s="14">
        <v>0.224704113120202</v>
      </c>
      <c r="T283" s="14">
        <v>0.21183229648103699</v>
      </c>
      <c r="U283" s="14">
        <v>0.15982321608616601</v>
      </c>
      <c r="V283" s="14">
        <v>0.188891659760276</v>
      </c>
      <c r="W283" s="14">
        <v>0.17166126705535401</v>
      </c>
      <c r="X283" s="14">
        <v>0.200151934092964</v>
      </c>
      <c r="Y283" s="14">
        <v>0.17249243052523799</v>
      </c>
      <c r="Z283" s="14">
        <v>0.20353238468936</v>
      </c>
      <c r="AA283" s="14">
        <v>0.17560709667197799</v>
      </c>
      <c r="AB283" s="14">
        <v>0.17921212822811999</v>
      </c>
      <c r="AC283" s="14">
        <v>0.175785847593493</v>
      </c>
      <c r="AD283" s="14">
        <v>0.21159690534678799</v>
      </c>
      <c r="AE283" s="14"/>
      <c r="AF283" s="14">
        <v>0.19663929894030799</v>
      </c>
      <c r="AG283" s="14">
        <v>0.20514963647536499</v>
      </c>
      <c r="AH283" s="14">
        <v>0.19521920317021499</v>
      </c>
      <c r="AI283" s="14">
        <v>0.15417208416012801</v>
      </c>
      <c r="AJ283" s="14">
        <v>0.192882142975597</v>
      </c>
      <c r="AK283" s="14"/>
      <c r="AL283" s="14">
        <v>0.19437491044826999</v>
      </c>
      <c r="AM283" s="14">
        <v>0.191378680105006</v>
      </c>
      <c r="AN283" s="14">
        <v>0.18617166006281299</v>
      </c>
      <c r="AO283" s="14">
        <v>0.185056249349104</v>
      </c>
      <c r="AP283" s="14">
        <v>0.20627112449461801</v>
      </c>
      <c r="AQ283" s="14">
        <v>0.23145123004604301</v>
      </c>
      <c r="AR283" s="14"/>
      <c r="AS283" s="14">
        <v>0.19400247026562201</v>
      </c>
      <c r="AT283" s="14">
        <v>0.17299361835691099</v>
      </c>
      <c r="AU283" s="14">
        <v>0.20053984667749</v>
      </c>
      <c r="AV283" s="14">
        <v>0.19425093399538901</v>
      </c>
      <c r="AW283" s="14">
        <v>0.12968283418326601</v>
      </c>
      <c r="AX283" s="14"/>
      <c r="AY283" s="14">
        <v>6.1859768896950398E-2</v>
      </c>
      <c r="AZ283" s="14">
        <v>0</v>
      </c>
      <c r="BA283" s="14">
        <v>0</v>
      </c>
      <c r="BB283" s="14">
        <v>0</v>
      </c>
      <c r="BC283" s="14">
        <v>0</v>
      </c>
      <c r="BD283" s="14">
        <v>0</v>
      </c>
      <c r="BE283" s="14">
        <v>0</v>
      </c>
      <c r="BF283" s="14">
        <v>0</v>
      </c>
      <c r="BG283" s="14">
        <v>0</v>
      </c>
      <c r="BH283" s="14">
        <v>0</v>
      </c>
      <c r="BI283" s="14">
        <v>0</v>
      </c>
      <c r="BJ283" s="14">
        <v>0</v>
      </c>
      <c r="BK283" s="14">
        <v>0</v>
      </c>
      <c r="BL283" s="14">
        <v>0</v>
      </c>
      <c r="BM283" s="14">
        <v>0</v>
      </c>
      <c r="BN283" s="14">
        <v>0</v>
      </c>
      <c r="BO283" s="14"/>
      <c r="BP283" s="14">
        <v>0.16610319963397699</v>
      </c>
      <c r="BQ283" s="14">
        <v>0.18110349406055001</v>
      </c>
      <c r="BR283" s="14">
        <v>0.25162479958123002</v>
      </c>
      <c r="BS283" s="14">
        <v>0.21202617858724199</v>
      </c>
      <c r="BT283" s="14">
        <v>0.18135554954778699</v>
      </c>
      <c r="BU283" s="14"/>
      <c r="BV283" s="14">
        <v>0.142821864863654</v>
      </c>
      <c r="BW283" s="14">
        <v>0.168277392256206</v>
      </c>
      <c r="BX283" s="14">
        <v>0.23123670076306799</v>
      </c>
      <c r="BY283" s="14">
        <v>0.19475493758037599</v>
      </c>
      <c r="BZ283" s="14">
        <v>0.122010461637764</v>
      </c>
      <c r="CA283" s="14"/>
      <c r="CB283" s="14">
        <v>0.17346144588204601</v>
      </c>
      <c r="CC283" s="14">
        <v>0.19724710512559401</v>
      </c>
      <c r="CD283" s="14">
        <v>0.192973367429812</v>
      </c>
      <c r="CE283" s="14">
        <v>0.21838242429364399</v>
      </c>
      <c r="CF283" s="14">
        <v>0.17437915991222</v>
      </c>
      <c r="CG283" s="14"/>
      <c r="CH283" s="14">
        <v>0.17164692976669199</v>
      </c>
      <c r="CI283" s="14">
        <v>0.19955532383828001</v>
      </c>
      <c r="CJ283" s="14"/>
      <c r="CK283" s="14">
        <v>0.17644074223181999</v>
      </c>
      <c r="CL283" s="14">
        <v>0.19591964857958699</v>
      </c>
      <c r="CM283" s="14"/>
      <c r="CN283" s="14">
        <v>0.204530190180333</v>
      </c>
      <c r="CO283" s="14">
        <v>0.18672874762422401</v>
      </c>
      <c r="CP283" s="14"/>
      <c r="CQ283" s="14">
        <v>0.19453540936678401</v>
      </c>
      <c r="CR283" s="14">
        <v>0.186751386825524</v>
      </c>
      <c r="CS283" s="14">
        <v>0.178822696058061</v>
      </c>
    </row>
    <row r="284" spans="2:97" x14ac:dyDescent="0.35">
      <c r="B284" t="s">
        <v>183</v>
      </c>
      <c r="C284" s="14">
        <v>8.8593087203729895E-2</v>
      </c>
      <c r="D284" s="14">
        <v>8.5161749831396197E-2</v>
      </c>
      <c r="E284" s="14">
        <v>9.2284706795740606E-2</v>
      </c>
      <c r="F284" s="14"/>
      <c r="G284" s="14">
        <v>5.44639491877539E-2</v>
      </c>
      <c r="H284" s="14">
        <v>7.71559840606523E-2</v>
      </c>
      <c r="I284" s="14">
        <v>9.9564306628241894E-2</v>
      </c>
      <c r="J284" s="14">
        <v>0.115646965104377</v>
      </c>
      <c r="K284" s="14">
        <v>0.101638191863897</v>
      </c>
      <c r="L284" s="14">
        <v>8.0938622943222502E-2</v>
      </c>
      <c r="M284" s="14"/>
      <c r="N284" s="14">
        <v>8.7005272408325798E-2</v>
      </c>
      <c r="O284" s="14">
        <v>9.2463563575937893E-2</v>
      </c>
      <c r="P284" s="14">
        <v>8.3875736185435895E-2</v>
      </c>
      <c r="Q284" s="14">
        <v>9.0001931644662803E-2</v>
      </c>
      <c r="R284" s="14"/>
      <c r="S284" s="14">
        <v>7.0283436799014595E-2</v>
      </c>
      <c r="T284" s="14">
        <v>9.3390719880523596E-2</v>
      </c>
      <c r="U284" s="14">
        <v>0.10809371705159</v>
      </c>
      <c r="V284" s="14">
        <v>9.8224072864585996E-2</v>
      </c>
      <c r="W284" s="14">
        <v>0.10786333026699101</v>
      </c>
      <c r="X284" s="14">
        <v>8.9693303494096793E-2</v>
      </c>
      <c r="Y284" s="14">
        <v>7.9133875245936194E-2</v>
      </c>
      <c r="Z284" s="14">
        <v>6.9613189719438501E-2</v>
      </c>
      <c r="AA284" s="14">
        <v>9.8929592212224499E-2</v>
      </c>
      <c r="AB284" s="14">
        <v>0.10912325810189701</v>
      </c>
      <c r="AC284" s="14">
        <v>4.5499525849966603E-2</v>
      </c>
      <c r="AD284" s="14">
        <v>4.7068634535880602E-2</v>
      </c>
      <c r="AE284" s="14"/>
      <c r="AF284" s="14">
        <v>7.0705581090462502E-2</v>
      </c>
      <c r="AG284" s="14">
        <v>9.3262833573670295E-2</v>
      </c>
      <c r="AH284" s="14">
        <v>9.0403120796081801E-2</v>
      </c>
      <c r="AI284" s="14">
        <v>7.8884127851872599E-2</v>
      </c>
      <c r="AJ284" s="14">
        <v>0.10932359667564299</v>
      </c>
      <c r="AK284" s="14"/>
      <c r="AL284" s="14">
        <v>0.103177250083065</v>
      </c>
      <c r="AM284" s="14">
        <v>6.8768959290218007E-2</v>
      </c>
      <c r="AN284" s="14">
        <v>9.0647941791467804E-2</v>
      </c>
      <c r="AO284" s="14">
        <v>7.3104836607797596E-2</v>
      </c>
      <c r="AP284" s="14">
        <v>8.8394718398991101E-2</v>
      </c>
      <c r="AQ284" s="14">
        <v>9.0881117110860707E-2</v>
      </c>
      <c r="AR284" s="14"/>
      <c r="AS284" s="14">
        <v>8.2948857224962702E-2</v>
      </c>
      <c r="AT284" s="14">
        <v>8.6998950484772394E-2</v>
      </c>
      <c r="AU284" s="14">
        <v>8.6415766734128305E-2</v>
      </c>
      <c r="AV284" s="14">
        <v>0.115810582478712</v>
      </c>
      <c r="AW284" s="14">
        <v>2.1245285000633999E-2</v>
      </c>
      <c r="AX284" s="14"/>
      <c r="AY284" s="14">
        <v>3.02468306254495E-2</v>
      </c>
      <c r="AZ284" s="14">
        <v>0</v>
      </c>
      <c r="BA284" s="14">
        <v>0</v>
      </c>
      <c r="BB284" s="14">
        <v>0</v>
      </c>
      <c r="BC284" s="14">
        <v>0</v>
      </c>
      <c r="BD284" s="14">
        <v>0</v>
      </c>
      <c r="BE284" s="14">
        <v>0</v>
      </c>
      <c r="BF284" s="14">
        <v>0</v>
      </c>
      <c r="BG284" s="14">
        <v>0</v>
      </c>
      <c r="BH284" s="14">
        <v>0</v>
      </c>
      <c r="BI284" s="14">
        <v>0</v>
      </c>
      <c r="BJ284" s="14">
        <v>0</v>
      </c>
      <c r="BK284" s="14">
        <v>0</v>
      </c>
      <c r="BL284" s="14">
        <v>0</v>
      </c>
      <c r="BM284" s="14">
        <v>0</v>
      </c>
      <c r="BN284" s="14">
        <v>0</v>
      </c>
      <c r="BO284" s="14"/>
      <c r="BP284" s="14">
        <v>8.1652536155934902E-2</v>
      </c>
      <c r="BQ284" s="14">
        <v>8.6899536649252707E-2</v>
      </c>
      <c r="BR284" s="14">
        <v>9.6821657358090396E-2</v>
      </c>
      <c r="BS284" s="14">
        <v>9.0465693114673104E-2</v>
      </c>
      <c r="BT284" s="14">
        <v>9.3367400997973596E-2</v>
      </c>
      <c r="BU284" s="14"/>
      <c r="BV284" s="14">
        <v>6.6907441266896198E-2</v>
      </c>
      <c r="BW284" s="14">
        <v>6.6626379765324095E-2</v>
      </c>
      <c r="BX284" s="14">
        <v>0.108222898531002</v>
      </c>
      <c r="BY284" s="14">
        <v>0.102458059314792</v>
      </c>
      <c r="BZ284" s="14">
        <v>9.8703383604542297E-2</v>
      </c>
      <c r="CA284" s="14"/>
      <c r="CB284" s="14">
        <v>7.7920505544685603E-2</v>
      </c>
      <c r="CC284" s="14">
        <v>8.3891099509681294E-2</v>
      </c>
      <c r="CD284" s="14">
        <v>8.1874480360796198E-2</v>
      </c>
      <c r="CE284" s="14">
        <v>0.117921964495421</v>
      </c>
      <c r="CF284" s="14">
        <v>7.9294672738910596E-2</v>
      </c>
      <c r="CG284" s="14"/>
      <c r="CH284" s="14">
        <v>7.4134358364912001E-2</v>
      </c>
      <c r="CI284" s="14">
        <v>9.46233921089355E-2</v>
      </c>
      <c r="CJ284" s="14"/>
      <c r="CK284" s="14">
        <v>9.1992987389995701E-2</v>
      </c>
      <c r="CL284" s="14">
        <v>8.7548451863009399E-2</v>
      </c>
      <c r="CM284" s="14"/>
      <c r="CN284" s="14">
        <v>8.6480189805138899E-2</v>
      </c>
      <c r="CO284" s="14">
        <v>8.9332044672491798E-2</v>
      </c>
      <c r="CP284" s="14"/>
      <c r="CQ284" s="14">
        <v>9.2840430435323099E-2</v>
      </c>
      <c r="CR284" s="14">
        <v>7.8321452391322502E-2</v>
      </c>
      <c r="CS284" s="14">
        <v>9.6691431045890494E-2</v>
      </c>
    </row>
    <row r="285" spans="2:97" x14ac:dyDescent="0.35">
      <c r="B285" t="s">
        <v>184</v>
      </c>
      <c r="C285" s="14">
        <v>0.11604547870332001</v>
      </c>
      <c r="D285" s="14">
        <v>0.12558962813826499</v>
      </c>
      <c r="E285" s="14">
        <v>0.10596963980289401</v>
      </c>
      <c r="F285" s="14"/>
      <c r="G285" s="14">
        <v>7.5475222906102396E-2</v>
      </c>
      <c r="H285" s="14">
        <v>8.0654981495529299E-2</v>
      </c>
      <c r="I285" s="14">
        <v>0.11076880537361</v>
      </c>
      <c r="J285" s="14">
        <v>0.148966543464714</v>
      </c>
      <c r="K285" s="14">
        <v>0.14910395559339901</v>
      </c>
      <c r="L285" s="14">
        <v>0.12722533758299301</v>
      </c>
      <c r="M285" s="14"/>
      <c r="N285" s="14">
        <v>0.133997190865875</v>
      </c>
      <c r="O285" s="14">
        <v>0.13923190290777299</v>
      </c>
      <c r="P285" s="14">
        <v>7.2180187368762097E-2</v>
      </c>
      <c r="Q285" s="14">
        <v>0.11130800722147199</v>
      </c>
      <c r="R285" s="14"/>
      <c r="S285" s="14">
        <v>0.12180295793314599</v>
      </c>
      <c r="T285" s="14">
        <v>0.15616506482464401</v>
      </c>
      <c r="U285" s="14">
        <v>9.9759021145499893E-2</v>
      </c>
      <c r="V285" s="14">
        <v>0.137173068059942</v>
      </c>
      <c r="W285" s="14">
        <v>9.2481429537222506E-2</v>
      </c>
      <c r="X285" s="14">
        <v>8.0368122375043705E-2</v>
      </c>
      <c r="Y285" s="14">
        <v>0.13098257466635299</v>
      </c>
      <c r="Z285" s="14">
        <v>9.3829941507284201E-2</v>
      </c>
      <c r="AA285" s="14">
        <v>0.10553061461749901</v>
      </c>
      <c r="AB285" s="14">
        <v>0.100622676617884</v>
      </c>
      <c r="AC285" s="14">
        <v>0.15391634035164001</v>
      </c>
      <c r="AD285" s="14">
        <v>6.9207531402164096E-2</v>
      </c>
      <c r="AE285" s="14"/>
      <c r="AF285" s="14">
        <v>0.13607543450252099</v>
      </c>
      <c r="AG285" s="14">
        <v>0.105394918269291</v>
      </c>
      <c r="AH285" s="14">
        <v>0.16623827543738701</v>
      </c>
      <c r="AI285" s="14">
        <v>9.3990599154635104E-2</v>
      </c>
      <c r="AJ285" s="14">
        <v>0.13546619127848999</v>
      </c>
      <c r="AK285" s="14"/>
      <c r="AL285" s="14">
        <v>0.107642496147655</v>
      </c>
      <c r="AM285" s="14">
        <v>0.123474077795104</v>
      </c>
      <c r="AN285" s="14">
        <v>0.12619015252448601</v>
      </c>
      <c r="AO285" s="14">
        <v>0.107736180286229</v>
      </c>
      <c r="AP285" s="14">
        <v>0.122841160788328</v>
      </c>
      <c r="AQ285" s="14">
        <v>0.11791758261688901</v>
      </c>
      <c r="AR285" s="14"/>
      <c r="AS285" s="14">
        <v>8.7795260005293294E-2</v>
      </c>
      <c r="AT285" s="14">
        <v>0.10837313079771201</v>
      </c>
      <c r="AU285" s="14">
        <v>0.126732535311428</v>
      </c>
      <c r="AV285" s="14">
        <v>0.15920844828071801</v>
      </c>
      <c r="AW285" s="14">
        <v>0.14898035957974301</v>
      </c>
      <c r="AX285" s="14"/>
      <c r="AY285" s="14">
        <v>0.152303583875668</v>
      </c>
      <c r="AZ285" s="14">
        <v>0</v>
      </c>
      <c r="BA285" s="14">
        <v>0</v>
      </c>
      <c r="BB285" s="14">
        <v>0</v>
      </c>
      <c r="BC285" s="14">
        <v>0</v>
      </c>
      <c r="BD285" s="14">
        <v>0</v>
      </c>
      <c r="BE285" s="14">
        <v>0</v>
      </c>
      <c r="BF285" s="14">
        <v>0</v>
      </c>
      <c r="BG285" s="14">
        <v>0</v>
      </c>
      <c r="BH285" s="14">
        <v>0</v>
      </c>
      <c r="BI285" s="14">
        <v>0</v>
      </c>
      <c r="BJ285" s="14">
        <v>0</v>
      </c>
      <c r="BK285" s="14">
        <v>0</v>
      </c>
      <c r="BL285" s="14">
        <v>0</v>
      </c>
      <c r="BM285" s="14">
        <v>0</v>
      </c>
      <c r="BN285" s="14">
        <v>0</v>
      </c>
      <c r="BO285" s="14"/>
      <c r="BP285" s="14">
        <v>0.13109724376328599</v>
      </c>
      <c r="BQ285" s="14">
        <v>0.1112485805309</v>
      </c>
      <c r="BR285" s="14">
        <v>0.112439641131319</v>
      </c>
      <c r="BS285" s="14">
        <v>0.108887206549417</v>
      </c>
      <c r="BT285" s="14">
        <v>0.11553008661123899</v>
      </c>
      <c r="BU285" s="14"/>
      <c r="BV285" s="14">
        <v>7.2633128059186203E-2</v>
      </c>
      <c r="BW285" s="14">
        <v>0.113403133708599</v>
      </c>
      <c r="BX285" s="14">
        <v>0.107486059921638</v>
      </c>
      <c r="BY285" s="14">
        <v>0.13610381976258801</v>
      </c>
      <c r="BZ285" s="14">
        <v>0.19881380774624599</v>
      </c>
      <c r="CA285" s="14"/>
      <c r="CB285" s="14">
        <v>9.1768259437067304E-2</v>
      </c>
      <c r="CC285" s="14">
        <v>0.11683587483760401</v>
      </c>
      <c r="CD285" s="14">
        <v>0.103766304623431</v>
      </c>
      <c r="CE285" s="14">
        <v>0.12871953486980001</v>
      </c>
      <c r="CF285" s="14">
        <v>0.13459801946820299</v>
      </c>
      <c r="CG285" s="14"/>
      <c r="CH285" s="14">
        <v>0.102850230135882</v>
      </c>
      <c r="CI285" s="14">
        <v>0.121548823641085</v>
      </c>
      <c r="CJ285" s="14"/>
      <c r="CK285" s="14">
        <v>0.103298984011197</v>
      </c>
      <c r="CL285" s="14">
        <v>0.119961899214572</v>
      </c>
      <c r="CM285" s="14"/>
      <c r="CN285" s="14">
        <v>9.8545086643092694E-2</v>
      </c>
      <c r="CO285" s="14">
        <v>0.122166005628948</v>
      </c>
      <c r="CP285" s="14"/>
      <c r="CQ285" s="14">
        <v>0.122438966191115</v>
      </c>
      <c r="CR285" s="14">
        <v>0.103155903826694</v>
      </c>
      <c r="CS285" s="14">
        <v>0.112964737369008</v>
      </c>
    </row>
    <row r="286" spans="2:97" x14ac:dyDescent="0.35">
      <c r="B286" t="s">
        <v>185</v>
      </c>
      <c r="C286" s="14">
        <v>2.2426546518354601E-2</v>
      </c>
      <c r="D286" s="14">
        <v>2.5355906991987798E-2</v>
      </c>
      <c r="E286" s="14">
        <v>1.9659779519579999E-2</v>
      </c>
      <c r="F286" s="14"/>
      <c r="G286" s="14">
        <v>1.8997275612776001E-2</v>
      </c>
      <c r="H286" s="14">
        <v>2.7310655853855999E-2</v>
      </c>
      <c r="I286" s="14">
        <v>1.6802959590095999E-2</v>
      </c>
      <c r="J286" s="14">
        <v>2.9970157482552998E-2</v>
      </c>
      <c r="K286" s="14">
        <v>2.0147546198091702E-2</v>
      </c>
      <c r="L286" s="14">
        <v>2.0694537961878499E-2</v>
      </c>
      <c r="M286" s="14"/>
      <c r="N286" s="14">
        <v>1.2827040876707E-2</v>
      </c>
      <c r="O286" s="14">
        <v>2.67395059979346E-2</v>
      </c>
      <c r="P286" s="14">
        <v>2.2237934405877999E-2</v>
      </c>
      <c r="Q286" s="14">
        <v>2.87516468037512E-2</v>
      </c>
      <c r="R286" s="14"/>
      <c r="S286" s="14">
        <v>3.6791808136294298E-2</v>
      </c>
      <c r="T286" s="14">
        <v>2.4698653961528601E-2</v>
      </c>
      <c r="U286" s="14">
        <v>2.6009174319669901E-2</v>
      </c>
      <c r="V286" s="14">
        <v>3.74211896072335E-2</v>
      </c>
      <c r="W286" s="14">
        <v>1.3513346705893299E-2</v>
      </c>
      <c r="X286" s="14">
        <v>1.0696872476123401E-2</v>
      </c>
      <c r="Y286" s="14">
        <v>2.4072703700663001E-2</v>
      </c>
      <c r="Z286" s="14">
        <v>7.3306498314603102E-3</v>
      </c>
      <c r="AA286" s="14">
        <v>1.78040877076747E-2</v>
      </c>
      <c r="AB286" s="14">
        <v>7.4767160028718404E-3</v>
      </c>
      <c r="AC286" s="14">
        <v>3.7161280366742197E-2</v>
      </c>
      <c r="AD286" s="14">
        <v>0</v>
      </c>
      <c r="AE286" s="14"/>
      <c r="AF286" s="14">
        <v>1.16683234119619E-2</v>
      </c>
      <c r="AG286" s="14">
        <v>1.6938155891870799E-2</v>
      </c>
      <c r="AH286" s="14">
        <v>2.3557226699648999E-2</v>
      </c>
      <c r="AI286" s="14">
        <v>2.69853950567592E-2</v>
      </c>
      <c r="AJ286" s="14">
        <v>3.6004248421850099E-2</v>
      </c>
      <c r="AK286" s="14"/>
      <c r="AL286" s="14">
        <v>1.6608532470472399E-2</v>
      </c>
      <c r="AM286" s="14">
        <v>2.19548180553675E-2</v>
      </c>
      <c r="AN286" s="14">
        <v>2.8334593706065898E-2</v>
      </c>
      <c r="AO286" s="14">
        <v>2.2217117161538399E-2</v>
      </c>
      <c r="AP286" s="14">
        <v>1.7545327078581301E-2</v>
      </c>
      <c r="AQ286" s="14">
        <v>2.5158642305590499E-2</v>
      </c>
      <c r="AR286" s="14"/>
      <c r="AS286" s="14">
        <v>2.1522991294118901E-2</v>
      </c>
      <c r="AT286" s="14">
        <v>3.2473508425881502E-2</v>
      </c>
      <c r="AU286" s="14">
        <v>1.8944939445773301E-2</v>
      </c>
      <c r="AV286" s="14">
        <v>2.2931487595786601E-2</v>
      </c>
      <c r="AW286" s="14">
        <v>0</v>
      </c>
      <c r="AX286" s="14"/>
      <c r="AY286" s="14">
        <v>9.0908704826541203E-2</v>
      </c>
      <c r="AZ286" s="14">
        <v>0</v>
      </c>
      <c r="BA286" s="14">
        <v>0</v>
      </c>
      <c r="BB286" s="14">
        <v>0</v>
      </c>
      <c r="BC286" s="14">
        <v>0</v>
      </c>
      <c r="BD286" s="14">
        <v>0</v>
      </c>
      <c r="BE286" s="14">
        <v>0</v>
      </c>
      <c r="BF286" s="14">
        <v>0</v>
      </c>
      <c r="BG286" s="14">
        <v>0</v>
      </c>
      <c r="BH286" s="14">
        <v>0</v>
      </c>
      <c r="BI286" s="14">
        <v>0</v>
      </c>
      <c r="BJ286" s="14">
        <v>0</v>
      </c>
      <c r="BK286" s="14">
        <v>0</v>
      </c>
      <c r="BL286" s="14">
        <v>0</v>
      </c>
      <c r="BM286" s="14">
        <v>0</v>
      </c>
      <c r="BN286" s="14">
        <v>0</v>
      </c>
      <c r="BO286" s="14"/>
      <c r="BP286" s="14">
        <v>1.31213156428341E-2</v>
      </c>
      <c r="BQ286" s="14">
        <v>1.37122550975714E-2</v>
      </c>
      <c r="BR286" s="14">
        <v>2.11951867302408E-2</v>
      </c>
      <c r="BS286" s="14">
        <v>1.59093938512921E-2</v>
      </c>
      <c r="BT286" s="14">
        <v>5.36004961022934E-2</v>
      </c>
      <c r="BU286" s="14"/>
      <c r="BV286" s="14">
        <v>1.5629892778840301E-2</v>
      </c>
      <c r="BW286" s="14">
        <v>8.8632772911001606E-3</v>
      </c>
      <c r="BX286" s="14">
        <v>2.46301043222307E-2</v>
      </c>
      <c r="BY286" s="14">
        <v>4.3344449103605999E-2</v>
      </c>
      <c r="BZ286" s="14">
        <v>5.5895132254292601E-2</v>
      </c>
      <c r="CA286" s="14"/>
      <c r="CB286" s="14">
        <v>1.7673625471662398E-2</v>
      </c>
      <c r="CC286" s="14">
        <v>2.2059929094431802E-2</v>
      </c>
      <c r="CD286" s="14">
        <v>2.1157777955558201E-2</v>
      </c>
      <c r="CE286" s="14">
        <v>2.3702501212779701E-2</v>
      </c>
      <c r="CF286" s="14">
        <v>2.65157930992782E-2</v>
      </c>
      <c r="CG286" s="14"/>
      <c r="CH286" s="14">
        <v>2.53691130216534E-2</v>
      </c>
      <c r="CI286" s="14">
        <v>2.11992897230616E-2</v>
      </c>
      <c r="CJ286" s="14"/>
      <c r="CK286" s="14">
        <v>1.9917823940281802E-2</v>
      </c>
      <c r="CL286" s="14">
        <v>2.3197363342832199E-2</v>
      </c>
      <c r="CM286" s="14"/>
      <c r="CN286" s="14">
        <v>1.54562914703208E-2</v>
      </c>
      <c r="CO286" s="14">
        <v>2.4864299544296298E-2</v>
      </c>
      <c r="CP286" s="14"/>
      <c r="CQ286" s="14">
        <v>2.38265824979546E-2</v>
      </c>
      <c r="CR286" s="14">
        <v>2.1197466634894999E-2</v>
      </c>
      <c r="CS286" s="14">
        <v>1.2291681434970799E-2</v>
      </c>
    </row>
    <row r="287" spans="2:97" x14ac:dyDescent="0.35">
      <c r="B287" t="s">
        <v>186</v>
      </c>
      <c r="C287" s="14">
        <v>2.8844223479239699E-2</v>
      </c>
      <c r="D287" s="14">
        <v>2.9339427763467599E-2</v>
      </c>
      <c r="E287" s="14">
        <v>2.7852224359890199E-2</v>
      </c>
      <c r="F287" s="14"/>
      <c r="G287" s="14">
        <v>1.16021039916369E-2</v>
      </c>
      <c r="H287" s="14">
        <v>2.9016120998401701E-2</v>
      </c>
      <c r="I287" s="14">
        <v>2.89670784216703E-2</v>
      </c>
      <c r="J287" s="14">
        <v>4.5205831393419597E-2</v>
      </c>
      <c r="K287" s="14">
        <v>4.1569301816095701E-2</v>
      </c>
      <c r="L287" s="14">
        <v>1.8229476966232099E-2</v>
      </c>
      <c r="M287" s="14"/>
      <c r="N287" s="14">
        <v>1.10269899707722E-2</v>
      </c>
      <c r="O287" s="14">
        <v>2.4443698869129601E-2</v>
      </c>
      <c r="P287" s="14">
        <v>2.6370277645127699E-2</v>
      </c>
      <c r="Q287" s="14">
        <v>5.5198176666317503E-2</v>
      </c>
      <c r="R287" s="14"/>
      <c r="S287" s="14">
        <v>3.5002983192365E-2</v>
      </c>
      <c r="T287" s="14">
        <v>2.0081360435864799E-2</v>
      </c>
      <c r="U287" s="14">
        <v>2.55489262691708E-2</v>
      </c>
      <c r="V287" s="14">
        <v>3.4322488287649E-2</v>
      </c>
      <c r="W287" s="14">
        <v>5.1802833238326101E-2</v>
      </c>
      <c r="X287" s="14">
        <v>2.1496726677082401E-2</v>
      </c>
      <c r="Y287" s="14">
        <v>1.7057477989760601E-2</v>
      </c>
      <c r="Z287" s="14">
        <v>1.54565516102974E-2</v>
      </c>
      <c r="AA287" s="14">
        <v>3.5208634980225702E-2</v>
      </c>
      <c r="AB287" s="14">
        <v>1.7864886112506299E-2</v>
      </c>
      <c r="AC287" s="14">
        <v>4.9532297929256799E-2</v>
      </c>
      <c r="AD287" s="14">
        <v>2.3201621863077601E-2</v>
      </c>
      <c r="AE287" s="14"/>
      <c r="AF287" s="14">
        <v>1.4690828048225E-2</v>
      </c>
      <c r="AG287" s="14">
        <v>2.02709401571637E-2</v>
      </c>
      <c r="AH287" s="14">
        <v>2.4996403613068399E-2</v>
      </c>
      <c r="AI287" s="14">
        <v>2.4569708823468199E-2</v>
      </c>
      <c r="AJ287" s="14">
        <v>4.2305455067433897E-2</v>
      </c>
      <c r="AK287" s="14"/>
      <c r="AL287" s="14">
        <v>2.06164266655086E-2</v>
      </c>
      <c r="AM287" s="14">
        <v>1.6141664838044401E-2</v>
      </c>
      <c r="AN287" s="14">
        <v>3.0092989673324699E-2</v>
      </c>
      <c r="AO287" s="14">
        <v>3.1070839291286099E-2</v>
      </c>
      <c r="AP287" s="14">
        <v>3.6005208631987001E-2</v>
      </c>
      <c r="AQ287" s="14">
        <v>3.1355619715373602E-2</v>
      </c>
      <c r="AR287" s="14"/>
      <c r="AS287" s="14">
        <v>4.45336252998196E-2</v>
      </c>
      <c r="AT287" s="14">
        <v>2.4076456268231902E-2</v>
      </c>
      <c r="AU287" s="14">
        <v>1.6599858976975201E-2</v>
      </c>
      <c r="AV287" s="14">
        <v>2.9442967878478402E-2</v>
      </c>
      <c r="AW287" s="14">
        <v>0</v>
      </c>
      <c r="AX287" s="14"/>
      <c r="AY287" s="14">
        <v>0.12578454327129701</v>
      </c>
      <c r="AZ287" s="14">
        <v>0</v>
      </c>
      <c r="BA287" s="14">
        <v>0</v>
      </c>
      <c r="BB287" s="14">
        <v>0</v>
      </c>
      <c r="BC287" s="14">
        <v>0</v>
      </c>
      <c r="BD287" s="14">
        <v>0</v>
      </c>
      <c r="BE287" s="14">
        <v>0</v>
      </c>
      <c r="BF287" s="14">
        <v>0</v>
      </c>
      <c r="BG287" s="14">
        <v>0</v>
      </c>
      <c r="BH287" s="14">
        <v>0</v>
      </c>
      <c r="BI287" s="14">
        <v>0</v>
      </c>
      <c r="BJ287" s="14">
        <v>0</v>
      </c>
      <c r="BK287" s="14">
        <v>0</v>
      </c>
      <c r="BL287" s="14">
        <v>0</v>
      </c>
      <c r="BM287" s="14">
        <v>0</v>
      </c>
      <c r="BN287" s="14">
        <v>0</v>
      </c>
      <c r="BO287" s="14"/>
      <c r="BP287" s="14">
        <v>1.1048720486547E-2</v>
      </c>
      <c r="BQ287" s="14">
        <v>1.1027518807482199E-2</v>
      </c>
      <c r="BR287" s="14">
        <v>2.0229296333236699E-2</v>
      </c>
      <c r="BS287" s="14">
        <v>4.7527911289047202E-2</v>
      </c>
      <c r="BT287" s="14">
        <v>7.1020240386942796E-2</v>
      </c>
      <c r="BU287" s="14"/>
      <c r="BV287" s="14">
        <v>1.5475198717629399E-2</v>
      </c>
      <c r="BW287" s="14">
        <v>8.7298390910581104E-3</v>
      </c>
      <c r="BX287" s="14">
        <v>3.0797953721721501E-2</v>
      </c>
      <c r="BY287" s="14">
        <v>4.6966447248840498E-2</v>
      </c>
      <c r="BZ287" s="14">
        <v>0.13923296522939599</v>
      </c>
      <c r="CA287" s="14"/>
      <c r="CB287" s="14">
        <v>1.7546873260900198E-2</v>
      </c>
      <c r="CC287" s="14">
        <v>2.6383374568628999E-2</v>
      </c>
      <c r="CD287" s="14">
        <v>3.2234146481416599E-2</v>
      </c>
      <c r="CE287" s="14">
        <v>2.57914250997535E-2</v>
      </c>
      <c r="CF287" s="14">
        <v>3.7898202097907799E-2</v>
      </c>
      <c r="CG287" s="14"/>
      <c r="CH287" s="14">
        <v>2.5522188021000002E-2</v>
      </c>
      <c r="CI287" s="14">
        <v>3.02297454668508E-2</v>
      </c>
      <c r="CJ287" s="14"/>
      <c r="CK287" s="14">
        <v>3.4280097539016903E-2</v>
      </c>
      <c r="CL287" s="14">
        <v>2.71740255794636E-2</v>
      </c>
      <c r="CM287" s="14"/>
      <c r="CN287" s="14">
        <v>2.1533041758866601E-2</v>
      </c>
      <c r="CO287" s="14">
        <v>3.1401211026930199E-2</v>
      </c>
      <c r="CP287" s="14"/>
      <c r="CQ287" s="14">
        <v>3.26242350155048E-2</v>
      </c>
      <c r="CR287" s="14">
        <v>2.2611285450853801E-2</v>
      </c>
      <c r="CS287" s="14">
        <v>1.8783862555823701E-2</v>
      </c>
    </row>
    <row r="288" spans="2:97" x14ac:dyDescent="0.35">
      <c r="B288" t="s">
        <v>187</v>
      </c>
      <c r="C288" s="14">
        <v>1.28215462324706E-2</v>
      </c>
      <c r="D288" s="14">
        <v>1.7572115713636101E-2</v>
      </c>
      <c r="E288" s="14">
        <v>7.57577231946232E-3</v>
      </c>
      <c r="F288" s="14"/>
      <c r="G288" s="14">
        <v>7.8693831572648199E-3</v>
      </c>
      <c r="H288" s="14">
        <v>1.375709624852E-2</v>
      </c>
      <c r="I288" s="14">
        <v>1.6054185419869499E-2</v>
      </c>
      <c r="J288" s="14">
        <v>1.3903663106560301E-2</v>
      </c>
      <c r="K288" s="14">
        <v>2.0385844927487198E-2</v>
      </c>
      <c r="L288" s="14">
        <v>6.7639911025971803E-3</v>
      </c>
      <c r="M288" s="14"/>
      <c r="N288" s="14">
        <v>3.6806949239417798E-3</v>
      </c>
      <c r="O288" s="14">
        <v>7.4773513383525596E-3</v>
      </c>
      <c r="P288" s="14">
        <v>2.15888943829614E-2</v>
      </c>
      <c r="Q288" s="14">
        <v>2.07025604310863E-2</v>
      </c>
      <c r="R288" s="14"/>
      <c r="S288" s="14">
        <v>1.6125067516295201E-2</v>
      </c>
      <c r="T288" s="14">
        <v>1.45545136661012E-2</v>
      </c>
      <c r="U288" s="14">
        <v>1.2559794879121899E-2</v>
      </c>
      <c r="V288" s="14">
        <v>2.3406976470499701E-2</v>
      </c>
      <c r="W288" s="14">
        <v>5.3160585130436703E-3</v>
      </c>
      <c r="X288" s="14">
        <v>3.2783215762506898E-3</v>
      </c>
      <c r="Y288" s="14">
        <v>3.7654345920591298E-3</v>
      </c>
      <c r="Z288" s="14">
        <v>7.5260565179383204E-3</v>
      </c>
      <c r="AA288" s="14">
        <v>8.8997771662981499E-3</v>
      </c>
      <c r="AB288" s="14">
        <v>1.7631993429204199E-2</v>
      </c>
      <c r="AC288" s="14">
        <v>2.06143857104031E-2</v>
      </c>
      <c r="AD288" s="14">
        <v>2.3176075252856702E-2</v>
      </c>
      <c r="AE288" s="14"/>
      <c r="AF288" s="14">
        <v>6.3213242488100998E-3</v>
      </c>
      <c r="AG288" s="14">
        <v>1.0516331312873601E-2</v>
      </c>
      <c r="AH288" s="14">
        <v>1.34434049166263E-2</v>
      </c>
      <c r="AI288" s="14">
        <v>1.76174500427187E-2</v>
      </c>
      <c r="AJ288" s="14">
        <v>1.7775789217029499E-2</v>
      </c>
      <c r="AK288" s="14"/>
      <c r="AL288" s="14">
        <v>7.4783507309082297E-3</v>
      </c>
      <c r="AM288" s="14">
        <v>9.6383542247206501E-3</v>
      </c>
      <c r="AN288" s="14">
        <v>1.1825933346566999E-2</v>
      </c>
      <c r="AO288" s="14">
        <v>1.1466924537673199E-2</v>
      </c>
      <c r="AP288" s="14">
        <v>1.6199818331589299E-2</v>
      </c>
      <c r="AQ288" s="14">
        <v>7.5555495694561801E-3</v>
      </c>
      <c r="AR288" s="14"/>
      <c r="AS288" s="14">
        <v>2.23412637870255E-2</v>
      </c>
      <c r="AT288" s="14">
        <v>1.15208947513121E-2</v>
      </c>
      <c r="AU288" s="14">
        <v>1.03245925933836E-2</v>
      </c>
      <c r="AV288" s="14">
        <v>6.1431076470043902E-3</v>
      </c>
      <c r="AW288" s="14">
        <v>2.6037030759528099E-2</v>
      </c>
      <c r="AX288" s="14"/>
      <c r="AY288" s="14">
        <v>0</v>
      </c>
      <c r="AZ288" s="14">
        <v>0</v>
      </c>
      <c r="BA288" s="14">
        <v>0</v>
      </c>
      <c r="BB288" s="14">
        <v>0</v>
      </c>
      <c r="BC288" s="14">
        <v>0</v>
      </c>
      <c r="BD288" s="14">
        <v>0</v>
      </c>
      <c r="BE288" s="14">
        <v>0</v>
      </c>
      <c r="BF288" s="14">
        <v>0</v>
      </c>
      <c r="BG288" s="14">
        <v>0</v>
      </c>
      <c r="BH288" s="14">
        <v>0</v>
      </c>
      <c r="BI288" s="14">
        <v>0</v>
      </c>
      <c r="BJ288" s="14">
        <v>0</v>
      </c>
      <c r="BK288" s="14">
        <v>0</v>
      </c>
      <c r="BL288" s="14">
        <v>0</v>
      </c>
      <c r="BM288" s="14">
        <v>0</v>
      </c>
      <c r="BN288" s="14">
        <v>0</v>
      </c>
      <c r="BO288" s="14"/>
      <c r="BP288" s="14">
        <v>1.31468116983332E-2</v>
      </c>
      <c r="BQ288" s="14">
        <v>8.7112665632755205E-3</v>
      </c>
      <c r="BR288" s="14">
        <v>9.0215661142021893E-3</v>
      </c>
      <c r="BS288" s="14">
        <v>4.5984307361468697E-3</v>
      </c>
      <c r="BT288" s="14">
        <v>3.1642239897142002E-2</v>
      </c>
      <c r="BU288" s="14"/>
      <c r="BV288" s="14">
        <v>0</v>
      </c>
      <c r="BW288" s="14">
        <v>7.0847527424670997E-3</v>
      </c>
      <c r="BX288" s="14">
        <v>1.14396837017295E-2</v>
      </c>
      <c r="BY288" s="14">
        <v>2.9265235769692598E-2</v>
      </c>
      <c r="BZ288" s="14">
        <v>3.3074041260260797E-2</v>
      </c>
      <c r="CA288" s="14"/>
      <c r="CB288" s="14">
        <v>8.13743022675722E-3</v>
      </c>
      <c r="CC288" s="14">
        <v>9.6789356433083108E-3</v>
      </c>
      <c r="CD288" s="14">
        <v>1.2751601038372499E-2</v>
      </c>
      <c r="CE288" s="14">
        <v>9.6818666215055197E-3</v>
      </c>
      <c r="CF288" s="14">
        <v>2.18881509034623E-2</v>
      </c>
      <c r="CG288" s="14"/>
      <c r="CH288" s="14">
        <v>7.91601933293367E-3</v>
      </c>
      <c r="CI288" s="14">
        <v>1.4867495309645E-2</v>
      </c>
      <c r="CJ288" s="14"/>
      <c r="CK288" s="14">
        <v>1.7053639947891299E-2</v>
      </c>
      <c r="CL288" s="14">
        <v>1.1521215511519099E-2</v>
      </c>
      <c r="CM288" s="14"/>
      <c r="CN288" s="14">
        <v>7.7033835800507603E-3</v>
      </c>
      <c r="CO288" s="14">
        <v>1.4611554834339201E-2</v>
      </c>
      <c r="CP288" s="14"/>
      <c r="CQ288" s="14">
        <v>1.4992656789274601E-2</v>
      </c>
      <c r="CR288" s="14">
        <v>8.1798330725586493E-3</v>
      </c>
      <c r="CS288" s="14">
        <v>1.33465966175006E-2</v>
      </c>
    </row>
    <row r="289" spans="2:97" x14ac:dyDescent="0.35">
      <c r="B289" t="s">
        <v>167</v>
      </c>
      <c r="C289" s="14">
        <v>4.7821094877324704E-3</v>
      </c>
      <c r="D289" s="14">
        <v>4.4654878742851501E-3</v>
      </c>
      <c r="E289" s="14">
        <v>5.1094348608416596E-3</v>
      </c>
      <c r="F289" s="14"/>
      <c r="G289" s="14">
        <v>2.0917255701345702E-3</v>
      </c>
      <c r="H289" s="14">
        <v>7.2131594511607496E-3</v>
      </c>
      <c r="I289" s="14">
        <v>5.8610096288935496E-3</v>
      </c>
      <c r="J289" s="14">
        <v>7.5947557428532797E-3</v>
      </c>
      <c r="K289" s="14">
        <v>4.1865582402265799E-3</v>
      </c>
      <c r="L289" s="14">
        <v>1.82344650983287E-3</v>
      </c>
      <c r="M289" s="14"/>
      <c r="N289" s="14">
        <v>3.4476646166917198E-3</v>
      </c>
      <c r="O289" s="14">
        <v>5.2061075443510397E-3</v>
      </c>
      <c r="P289" s="14">
        <v>7.1886371271893098E-3</v>
      </c>
      <c r="Q289" s="14">
        <v>3.7246416547602598E-3</v>
      </c>
      <c r="R289" s="14"/>
      <c r="S289" s="14">
        <v>5.0393590202604099E-3</v>
      </c>
      <c r="T289" s="14">
        <v>2.5230802605969499E-3</v>
      </c>
      <c r="U289" s="14">
        <v>0</v>
      </c>
      <c r="V289" s="14">
        <v>3.49341485377744E-3</v>
      </c>
      <c r="W289" s="14">
        <v>9.0463231928414895E-3</v>
      </c>
      <c r="X289" s="14">
        <v>6.8373995574924603E-3</v>
      </c>
      <c r="Y289" s="14">
        <v>1.1199834544522801E-2</v>
      </c>
      <c r="Z289" s="14">
        <v>7.3759205365866599E-3</v>
      </c>
      <c r="AA289" s="14">
        <v>9.0300233662477403E-3</v>
      </c>
      <c r="AB289" s="14">
        <v>0</v>
      </c>
      <c r="AC289" s="14">
        <v>0</v>
      </c>
      <c r="AD289" s="14">
        <v>0</v>
      </c>
      <c r="AE289" s="14"/>
      <c r="AF289" s="14">
        <v>8.2261619991608505E-3</v>
      </c>
      <c r="AG289" s="14">
        <v>3.0090376421802499E-3</v>
      </c>
      <c r="AH289" s="14">
        <v>0</v>
      </c>
      <c r="AI289" s="14">
        <v>4.7445105021555103E-3</v>
      </c>
      <c r="AJ289" s="14">
        <v>0</v>
      </c>
      <c r="AK289" s="14"/>
      <c r="AL289" s="14">
        <v>1.9177655484827901E-3</v>
      </c>
      <c r="AM289" s="14">
        <v>4.8128038284000699E-3</v>
      </c>
      <c r="AN289" s="14">
        <v>0</v>
      </c>
      <c r="AO289" s="14">
        <v>5.2494108081538298E-3</v>
      </c>
      <c r="AP289" s="14">
        <v>1.9918665441337399E-3</v>
      </c>
      <c r="AQ289" s="14">
        <v>1.6148420793042399E-2</v>
      </c>
      <c r="AR289" s="14"/>
      <c r="AS289" s="14">
        <v>8.0680802197703304E-3</v>
      </c>
      <c r="AT289" s="14">
        <v>1.3134048443125699E-3</v>
      </c>
      <c r="AU289" s="14">
        <v>2.4366684543918899E-3</v>
      </c>
      <c r="AV289" s="14">
        <v>1.0990530985618601E-2</v>
      </c>
      <c r="AW289" s="14">
        <v>0</v>
      </c>
      <c r="AX289" s="14"/>
      <c r="AY289" s="14">
        <v>5.8399145410669297E-2</v>
      </c>
      <c r="AZ289" s="14">
        <v>0</v>
      </c>
      <c r="BA289" s="14">
        <v>0</v>
      </c>
      <c r="BB289" s="14">
        <v>0</v>
      </c>
      <c r="BC289" s="14">
        <v>0</v>
      </c>
      <c r="BD289" s="14">
        <v>0</v>
      </c>
      <c r="BE289" s="14">
        <v>0</v>
      </c>
      <c r="BF289" s="14">
        <v>0</v>
      </c>
      <c r="BG289" s="14">
        <v>0</v>
      </c>
      <c r="BH289" s="14">
        <v>0</v>
      </c>
      <c r="BI289" s="14">
        <v>0</v>
      </c>
      <c r="BJ289" s="14">
        <v>0</v>
      </c>
      <c r="BK289" s="14">
        <v>0</v>
      </c>
      <c r="BL289" s="14">
        <v>0</v>
      </c>
      <c r="BM289" s="14">
        <v>0</v>
      </c>
      <c r="BN289" s="14">
        <v>0</v>
      </c>
      <c r="BO289" s="14"/>
      <c r="BP289" s="14">
        <v>2.75759036407329E-3</v>
      </c>
      <c r="BQ289" s="14">
        <v>2.3039083786949798E-3</v>
      </c>
      <c r="BR289" s="14">
        <v>8.8015602261649496E-3</v>
      </c>
      <c r="BS289" s="14">
        <v>4.04085237571298E-3</v>
      </c>
      <c r="BT289" s="14">
        <v>1.7600770504292999E-3</v>
      </c>
      <c r="BU289" s="14"/>
      <c r="BV289" s="14">
        <v>1.06671996624706E-2</v>
      </c>
      <c r="BW289" s="14">
        <v>8.4480266591308896E-4</v>
      </c>
      <c r="BX289" s="14">
        <v>4.3337209018545399E-3</v>
      </c>
      <c r="BY289" s="14">
        <v>1.0073017225504599E-2</v>
      </c>
      <c r="BZ289" s="14">
        <v>1.4858806964745201E-2</v>
      </c>
      <c r="CA289" s="14"/>
      <c r="CB289" s="14">
        <v>3.4147285722366701E-3</v>
      </c>
      <c r="CC289" s="14">
        <v>9.0644742305730393E-3</v>
      </c>
      <c r="CD289" s="14">
        <v>2.9865863096271701E-3</v>
      </c>
      <c r="CE289" s="14">
        <v>4.4178189995567703E-3</v>
      </c>
      <c r="CF289" s="14">
        <v>4.3969513420948096E-3</v>
      </c>
      <c r="CG289" s="14"/>
      <c r="CH289" s="14">
        <v>6.5586270831722599E-3</v>
      </c>
      <c r="CI289" s="14">
        <v>4.0411769417673504E-3</v>
      </c>
      <c r="CJ289" s="14"/>
      <c r="CK289" s="14">
        <v>5.4518111184099702E-3</v>
      </c>
      <c r="CL289" s="14">
        <v>4.57634050840478E-3</v>
      </c>
      <c r="CM289" s="14"/>
      <c r="CN289" s="14">
        <v>3.9228359796462898E-3</v>
      </c>
      <c r="CO289" s="14">
        <v>5.0826288489342602E-3</v>
      </c>
      <c r="CP289" s="14"/>
      <c r="CQ289" s="14">
        <v>3.93645192898677E-3</v>
      </c>
      <c r="CR289" s="14">
        <v>6.2426615011533099E-3</v>
      </c>
      <c r="CS289" s="14">
        <v>6.6401866925242803E-3</v>
      </c>
    </row>
    <row r="290" spans="2:97" x14ac:dyDescent="0.35">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row>
    <row r="291" spans="2:97" x14ac:dyDescent="0.35">
      <c r="B291" s="6" t="s">
        <v>193</v>
      </c>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row>
    <row r="292" spans="2:97" x14ac:dyDescent="0.35">
      <c r="B292" s="21" t="s">
        <v>122</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row>
    <row r="293" spans="2:97" x14ac:dyDescent="0.35">
      <c r="B293" t="s">
        <v>178</v>
      </c>
      <c r="C293" s="14">
        <v>0.102564551415917</v>
      </c>
      <c r="D293" s="14">
        <v>0.115801774346415</v>
      </c>
      <c r="E293" s="14">
        <v>9.0066857699776501E-2</v>
      </c>
      <c r="F293" s="14"/>
      <c r="G293" s="14">
        <v>0.13471577906038101</v>
      </c>
      <c r="H293" s="14">
        <v>0.12748563252982301</v>
      </c>
      <c r="I293" s="14">
        <v>8.4087952857339193E-2</v>
      </c>
      <c r="J293" s="14">
        <v>8.4093156515763906E-2</v>
      </c>
      <c r="K293" s="14">
        <v>9.1463598749207897E-2</v>
      </c>
      <c r="L293" s="14">
        <v>9.8364871401829507E-2</v>
      </c>
      <c r="M293" s="14"/>
      <c r="N293" s="14">
        <v>0.105316231130964</v>
      </c>
      <c r="O293" s="14">
        <v>7.4417644192448604E-2</v>
      </c>
      <c r="P293" s="14">
        <v>0.124767336736745</v>
      </c>
      <c r="Q293" s="14">
        <v>0.11055817288868799</v>
      </c>
      <c r="R293" s="14"/>
      <c r="S293" s="14">
        <v>9.4209562483620696E-2</v>
      </c>
      <c r="T293" s="14">
        <v>8.8288787636315799E-2</v>
      </c>
      <c r="U293" s="14">
        <v>0.12528127385933999</v>
      </c>
      <c r="V293" s="14">
        <v>0.114235425015016</v>
      </c>
      <c r="W293" s="14">
        <v>0.16040819771468601</v>
      </c>
      <c r="X293" s="14">
        <v>0.11326017695441599</v>
      </c>
      <c r="Y293" s="14">
        <v>8.7842446936327201E-2</v>
      </c>
      <c r="Z293" s="14">
        <v>9.2264259400076501E-2</v>
      </c>
      <c r="AA293" s="14">
        <v>7.6021094915721898E-2</v>
      </c>
      <c r="AB293" s="14">
        <v>0.107175682172392</v>
      </c>
      <c r="AC293" s="14">
        <v>0.12000085442865401</v>
      </c>
      <c r="AD293" s="14">
        <v>4.8387122944378601E-2</v>
      </c>
      <c r="AE293" s="14"/>
      <c r="AF293" s="14">
        <v>0.105849382922309</v>
      </c>
      <c r="AG293" s="14">
        <v>8.6908089843954095E-2</v>
      </c>
      <c r="AH293" s="14">
        <v>0.10760781486049301</v>
      </c>
      <c r="AI293" s="14">
        <v>0.126044662784565</v>
      </c>
      <c r="AJ293" s="14">
        <v>0.10474014653017</v>
      </c>
      <c r="AK293" s="14"/>
      <c r="AL293" s="14">
        <v>9.2750295964523902E-2</v>
      </c>
      <c r="AM293" s="14">
        <v>8.8315148291986001E-2</v>
      </c>
      <c r="AN293" s="14">
        <v>7.4740963916733905E-2</v>
      </c>
      <c r="AO293" s="14">
        <v>0.10903667335739101</v>
      </c>
      <c r="AP293" s="14">
        <v>0.127991968825653</v>
      </c>
      <c r="AQ293" s="14">
        <v>9.1482820491665798E-2</v>
      </c>
      <c r="AR293" s="14"/>
      <c r="AS293" s="14">
        <v>0.10477681711807101</v>
      </c>
      <c r="AT293" s="14">
        <v>9.4914093882650305E-2</v>
      </c>
      <c r="AU293" s="14">
        <v>9.6030873204282705E-2</v>
      </c>
      <c r="AV293" s="14">
        <v>8.9447399518770801E-2</v>
      </c>
      <c r="AW293" s="14">
        <v>0.17688476581479101</v>
      </c>
      <c r="AX293" s="14"/>
      <c r="AY293" s="14">
        <v>0.11751113410377099</v>
      </c>
      <c r="AZ293" s="14">
        <v>0</v>
      </c>
      <c r="BA293" s="14">
        <v>0</v>
      </c>
      <c r="BB293" s="14">
        <v>0</v>
      </c>
      <c r="BC293" s="14">
        <v>0</v>
      </c>
      <c r="BD293" s="14">
        <v>0</v>
      </c>
      <c r="BE293" s="14">
        <v>0</v>
      </c>
      <c r="BF293" s="14">
        <v>0</v>
      </c>
      <c r="BG293" s="14">
        <v>0</v>
      </c>
      <c r="BH293" s="14">
        <v>0</v>
      </c>
      <c r="BI293" s="14">
        <v>0</v>
      </c>
      <c r="BJ293" s="14">
        <v>0</v>
      </c>
      <c r="BK293" s="14">
        <v>0</v>
      </c>
      <c r="BL293" s="14">
        <v>0</v>
      </c>
      <c r="BM293" s="14">
        <v>0</v>
      </c>
      <c r="BN293" s="14">
        <v>0</v>
      </c>
      <c r="BO293" s="14"/>
      <c r="BP293" s="14">
        <v>0.112885958568681</v>
      </c>
      <c r="BQ293" s="14">
        <v>0.102574273047291</v>
      </c>
      <c r="BR293" s="14">
        <v>9.4789724886208598E-2</v>
      </c>
      <c r="BS293" s="14">
        <v>9.190210362357E-2</v>
      </c>
      <c r="BT293" s="14">
        <v>0.102545045217433</v>
      </c>
      <c r="BU293" s="14"/>
      <c r="BV293" s="14">
        <v>0.17249593108365699</v>
      </c>
      <c r="BW293" s="14">
        <v>0.10235655553513499</v>
      </c>
      <c r="BX293" s="14">
        <v>9.4480981148088297E-2</v>
      </c>
      <c r="BY293" s="14">
        <v>9.9756765482675702E-2</v>
      </c>
      <c r="BZ293" s="14">
        <v>8.0010236186621495E-2</v>
      </c>
      <c r="CA293" s="14"/>
      <c r="CB293" s="14">
        <v>0.12275070583322301</v>
      </c>
      <c r="CC293" s="14">
        <v>9.61385039231578E-2</v>
      </c>
      <c r="CD293" s="14">
        <v>8.9885737965688495E-2</v>
      </c>
      <c r="CE293" s="14">
        <v>9.7145290443319196E-2</v>
      </c>
      <c r="CF293" s="14">
        <v>0.107621240710689</v>
      </c>
      <c r="CG293" s="14"/>
      <c r="CH293" s="14">
        <v>0.12150298253830299</v>
      </c>
      <c r="CI293" s="14">
        <v>9.4665896190596496E-2</v>
      </c>
      <c r="CJ293" s="14"/>
      <c r="CK293" s="14">
        <v>0.10855926087887301</v>
      </c>
      <c r="CL293" s="14">
        <v>0.100722648707228</v>
      </c>
      <c r="CM293" s="14"/>
      <c r="CN293" s="14">
        <v>9.8449681805336794E-2</v>
      </c>
      <c r="CO293" s="14">
        <v>0.104003671760212</v>
      </c>
      <c r="CP293" s="14"/>
      <c r="CQ293" s="14">
        <v>9.8889824604057597E-2</v>
      </c>
      <c r="CR293" s="14">
        <v>0.11317493140897</v>
      </c>
      <c r="CS293" s="14">
        <v>8.5325466591483004E-2</v>
      </c>
    </row>
    <row r="294" spans="2:97" x14ac:dyDescent="0.35">
      <c r="B294" t="s">
        <v>179</v>
      </c>
      <c r="C294" s="14">
        <v>0.12659451235427999</v>
      </c>
      <c r="D294" s="14">
        <v>0.12879187361841299</v>
      </c>
      <c r="E294" s="14">
        <v>0.124307004138038</v>
      </c>
      <c r="F294" s="14"/>
      <c r="G294" s="14">
        <v>0.139669468156499</v>
      </c>
      <c r="H294" s="14">
        <v>0.122727094584286</v>
      </c>
      <c r="I294" s="14">
        <v>8.6695526346184396E-2</v>
      </c>
      <c r="J294" s="14">
        <v>0.121705500316531</v>
      </c>
      <c r="K294" s="14">
        <v>0.137512968571115</v>
      </c>
      <c r="L294" s="14">
        <v>0.15014858065327699</v>
      </c>
      <c r="M294" s="14"/>
      <c r="N294" s="14">
        <v>0.12820258578378599</v>
      </c>
      <c r="O294" s="14">
        <v>0.119988419731311</v>
      </c>
      <c r="P294" s="14">
        <v>0.14231624582478</v>
      </c>
      <c r="Q294" s="14">
        <v>0.11941206950494999</v>
      </c>
      <c r="R294" s="14"/>
      <c r="S294" s="14">
        <v>9.3902015264281102E-2</v>
      </c>
      <c r="T294" s="14">
        <v>0.121229553507474</v>
      </c>
      <c r="U294" s="14">
        <v>0.15097226806116301</v>
      </c>
      <c r="V294" s="14">
        <v>0.10888230192534699</v>
      </c>
      <c r="W294" s="14">
        <v>7.7991144992711106E-2</v>
      </c>
      <c r="X294" s="14">
        <v>0.10604616670215999</v>
      </c>
      <c r="Y294" s="14">
        <v>0.132918476810373</v>
      </c>
      <c r="Z294" s="14">
        <v>0.16993415118528901</v>
      </c>
      <c r="AA294" s="14">
        <v>0.129498480866124</v>
      </c>
      <c r="AB294" s="14">
        <v>0.119955507892063</v>
      </c>
      <c r="AC294" s="14">
        <v>0.21541174050582201</v>
      </c>
      <c r="AD294" s="14">
        <v>0.252267320980747</v>
      </c>
      <c r="AE294" s="14"/>
      <c r="AF294" s="14">
        <v>0.120142653257147</v>
      </c>
      <c r="AG294" s="14">
        <v>0.11940569783905999</v>
      </c>
      <c r="AH294" s="14">
        <v>7.4781919292890894E-2</v>
      </c>
      <c r="AI294" s="14">
        <v>0.15399321801162799</v>
      </c>
      <c r="AJ294" s="14">
        <v>0.16055001040532399</v>
      </c>
      <c r="AK294" s="14"/>
      <c r="AL294" s="14">
        <v>0.121306373775652</v>
      </c>
      <c r="AM294" s="14">
        <v>0.103512554658465</v>
      </c>
      <c r="AN294" s="14">
        <v>0.12413971966875</v>
      </c>
      <c r="AO294" s="14">
        <v>0.14478729765429199</v>
      </c>
      <c r="AP294" s="14">
        <v>0.13384226995853599</v>
      </c>
      <c r="AQ294" s="14">
        <v>0.116900223223528</v>
      </c>
      <c r="AR294" s="14"/>
      <c r="AS294" s="14">
        <v>0.124744213338376</v>
      </c>
      <c r="AT294" s="14">
        <v>0.138459667371582</v>
      </c>
      <c r="AU294" s="14">
        <v>0.13400430499577901</v>
      </c>
      <c r="AV294" s="14">
        <v>0.11153226525002</v>
      </c>
      <c r="AW294" s="14">
        <v>8.1185094202293501E-2</v>
      </c>
      <c r="AX294" s="14"/>
      <c r="AY294" s="14">
        <v>0.19368277922896801</v>
      </c>
      <c r="AZ294" s="14">
        <v>0</v>
      </c>
      <c r="BA294" s="14">
        <v>0</v>
      </c>
      <c r="BB294" s="14">
        <v>0</v>
      </c>
      <c r="BC294" s="14">
        <v>0</v>
      </c>
      <c r="BD294" s="14">
        <v>0</v>
      </c>
      <c r="BE294" s="14">
        <v>0</v>
      </c>
      <c r="BF294" s="14">
        <v>0</v>
      </c>
      <c r="BG294" s="14">
        <v>0</v>
      </c>
      <c r="BH294" s="14">
        <v>0</v>
      </c>
      <c r="BI294" s="14">
        <v>0</v>
      </c>
      <c r="BJ294" s="14">
        <v>0</v>
      </c>
      <c r="BK294" s="14">
        <v>0</v>
      </c>
      <c r="BL294" s="14">
        <v>0</v>
      </c>
      <c r="BM294" s="14">
        <v>0</v>
      </c>
      <c r="BN294" s="14">
        <v>0</v>
      </c>
      <c r="BO294" s="14"/>
      <c r="BP294" s="14">
        <v>0.121446452160345</v>
      </c>
      <c r="BQ294" s="14">
        <v>0.142262084583124</v>
      </c>
      <c r="BR294" s="14">
        <v>0.120327929089681</v>
      </c>
      <c r="BS294" s="14">
        <v>0.13319119724803999</v>
      </c>
      <c r="BT294" s="14">
        <v>0.109996117816722</v>
      </c>
      <c r="BU294" s="14"/>
      <c r="BV294" s="14">
        <v>0.14377106488333599</v>
      </c>
      <c r="BW294" s="14">
        <v>0.13613344956931001</v>
      </c>
      <c r="BX294" s="14">
        <v>0.124358409705232</v>
      </c>
      <c r="BY294" s="14">
        <v>0.110176627996608</v>
      </c>
      <c r="BZ294" s="14">
        <v>9.6969579104027606E-2</v>
      </c>
      <c r="CA294" s="14"/>
      <c r="CB294" s="14">
        <v>0.14177173538736201</v>
      </c>
      <c r="CC294" s="14">
        <v>0.13701842841679901</v>
      </c>
      <c r="CD294" s="14">
        <v>0.11163373833714101</v>
      </c>
      <c r="CE294" s="14">
        <v>0.11558763247074</v>
      </c>
      <c r="CF294" s="14">
        <v>0.129541152867788</v>
      </c>
      <c r="CG294" s="14"/>
      <c r="CH294" s="14">
        <v>0.13640282852152</v>
      </c>
      <c r="CI294" s="14">
        <v>0.122503755984583</v>
      </c>
      <c r="CJ294" s="14"/>
      <c r="CK294" s="14">
        <v>0.13603244926504299</v>
      </c>
      <c r="CL294" s="14">
        <v>0.123694661799754</v>
      </c>
      <c r="CM294" s="14"/>
      <c r="CN294" s="14">
        <v>0.12646718802999399</v>
      </c>
      <c r="CO294" s="14">
        <v>0.12663904232551701</v>
      </c>
      <c r="CP294" s="14"/>
      <c r="CQ294" s="14">
        <v>0.11949111288958</v>
      </c>
      <c r="CR294" s="14">
        <v>0.14479377146185099</v>
      </c>
      <c r="CS294" s="14">
        <v>0.106991153308077</v>
      </c>
    </row>
    <row r="295" spans="2:97" x14ac:dyDescent="0.35">
      <c r="B295" t="s">
        <v>180</v>
      </c>
      <c r="C295" s="14">
        <v>0.26639006866033299</v>
      </c>
      <c r="D295" s="14">
        <v>0.26406130628421498</v>
      </c>
      <c r="E295" s="14">
        <v>0.26775817584450701</v>
      </c>
      <c r="F295" s="14"/>
      <c r="G295" s="14">
        <v>0.28395149990744001</v>
      </c>
      <c r="H295" s="14">
        <v>0.27079036321454297</v>
      </c>
      <c r="I295" s="14">
        <v>0.257752863412061</v>
      </c>
      <c r="J295" s="14">
        <v>0.22255372863376699</v>
      </c>
      <c r="K295" s="14">
        <v>0.28533456683327801</v>
      </c>
      <c r="L295" s="14">
        <v>0.28102702463786999</v>
      </c>
      <c r="M295" s="14"/>
      <c r="N295" s="14">
        <v>0.30223997653797402</v>
      </c>
      <c r="O295" s="14">
        <v>0.26506758380310402</v>
      </c>
      <c r="P295" s="14">
        <v>0.25612701723688203</v>
      </c>
      <c r="Q295" s="14">
        <v>0.23698874510418</v>
      </c>
      <c r="R295" s="14"/>
      <c r="S295" s="14">
        <v>0.26408222846567297</v>
      </c>
      <c r="T295" s="14">
        <v>0.26067520319981702</v>
      </c>
      <c r="U295" s="14">
        <v>0.30312097202742699</v>
      </c>
      <c r="V295" s="14">
        <v>0.24158816712658099</v>
      </c>
      <c r="W295" s="14">
        <v>0.31971353955132997</v>
      </c>
      <c r="X295" s="14">
        <v>0.25770196903444798</v>
      </c>
      <c r="Y295" s="14">
        <v>0.29099282975225899</v>
      </c>
      <c r="Z295" s="14">
        <v>0.26203585018519499</v>
      </c>
      <c r="AA295" s="14">
        <v>0.22941305473915899</v>
      </c>
      <c r="AB295" s="14">
        <v>0.27423166323777198</v>
      </c>
      <c r="AC295" s="14">
        <v>0.241586014862403</v>
      </c>
      <c r="AD295" s="14">
        <v>0.27341052070007899</v>
      </c>
      <c r="AE295" s="14"/>
      <c r="AF295" s="14">
        <v>0.29668976286061199</v>
      </c>
      <c r="AG295" s="14">
        <v>0.272576676700656</v>
      </c>
      <c r="AH295" s="14">
        <v>0.22057573143013201</v>
      </c>
      <c r="AI295" s="14">
        <v>0.26071942737783199</v>
      </c>
      <c r="AJ295" s="14">
        <v>0.28243813155243402</v>
      </c>
      <c r="AK295" s="14"/>
      <c r="AL295" s="14">
        <v>0.29916654839267898</v>
      </c>
      <c r="AM295" s="14">
        <v>0.315008732032386</v>
      </c>
      <c r="AN295" s="14">
        <v>0.23039072011262299</v>
      </c>
      <c r="AO295" s="14">
        <v>0.26642473309273201</v>
      </c>
      <c r="AP295" s="14">
        <v>0.26574545357011298</v>
      </c>
      <c r="AQ295" s="14">
        <v>0.242124668960984</v>
      </c>
      <c r="AR295" s="14"/>
      <c r="AS295" s="14">
        <v>0.262100916349994</v>
      </c>
      <c r="AT295" s="14">
        <v>0.27574589840015701</v>
      </c>
      <c r="AU295" s="14">
        <v>0.270124890019939</v>
      </c>
      <c r="AV295" s="14">
        <v>0.27435525361042101</v>
      </c>
      <c r="AW295" s="14">
        <v>0.37354207014261198</v>
      </c>
      <c r="AX295" s="14"/>
      <c r="AY295" s="14">
        <v>0.182570698759182</v>
      </c>
      <c r="AZ295" s="14">
        <v>0</v>
      </c>
      <c r="BA295" s="14">
        <v>0</v>
      </c>
      <c r="BB295" s="14">
        <v>0</v>
      </c>
      <c r="BC295" s="14">
        <v>0</v>
      </c>
      <c r="BD295" s="14">
        <v>0</v>
      </c>
      <c r="BE295" s="14">
        <v>0</v>
      </c>
      <c r="BF295" s="14">
        <v>0</v>
      </c>
      <c r="BG295" s="14">
        <v>0</v>
      </c>
      <c r="BH295" s="14">
        <v>0</v>
      </c>
      <c r="BI295" s="14">
        <v>0</v>
      </c>
      <c r="BJ295" s="14">
        <v>0</v>
      </c>
      <c r="BK295" s="14">
        <v>0</v>
      </c>
      <c r="BL295" s="14">
        <v>0</v>
      </c>
      <c r="BM295" s="14">
        <v>0</v>
      </c>
      <c r="BN295" s="14">
        <v>0</v>
      </c>
      <c r="BO295" s="14"/>
      <c r="BP295" s="14">
        <v>0.31898349338392101</v>
      </c>
      <c r="BQ295" s="14">
        <v>0.29305582343166697</v>
      </c>
      <c r="BR295" s="14">
        <v>0.243614009695618</v>
      </c>
      <c r="BS295" s="14">
        <v>0.24188991855891501</v>
      </c>
      <c r="BT295" s="14">
        <v>0.19729117583803699</v>
      </c>
      <c r="BU295" s="14"/>
      <c r="BV295" s="14">
        <v>0.268661323947049</v>
      </c>
      <c r="BW295" s="14">
        <v>0.32080199019434102</v>
      </c>
      <c r="BX295" s="14">
        <v>0.241967332148359</v>
      </c>
      <c r="BY295" s="14">
        <v>0.217959496855652</v>
      </c>
      <c r="BZ295" s="14">
        <v>0.16861556942766401</v>
      </c>
      <c r="CA295" s="14"/>
      <c r="CB295" s="14">
        <v>0.31307895622665699</v>
      </c>
      <c r="CC295" s="14">
        <v>0.27084658036016401</v>
      </c>
      <c r="CD295" s="14">
        <v>0.27064279048699702</v>
      </c>
      <c r="CE295" s="14">
        <v>0.25286308508320698</v>
      </c>
      <c r="CF295" s="14">
        <v>0.23538054858438801</v>
      </c>
      <c r="CG295" s="14"/>
      <c r="CH295" s="14">
        <v>0.27179416255504601</v>
      </c>
      <c r="CI295" s="14">
        <v>0.26413618214757101</v>
      </c>
      <c r="CJ295" s="14"/>
      <c r="CK295" s="14">
        <v>0.28469205579307999</v>
      </c>
      <c r="CL295" s="14">
        <v>0.26076669693856502</v>
      </c>
      <c r="CM295" s="14"/>
      <c r="CN295" s="14">
        <v>0.29949558128242998</v>
      </c>
      <c r="CO295" s="14">
        <v>0.25481186054402599</v>
      </c>
      <c r="CP295" s="14"/>
      <c r="CQ295" s="14">
        <v>0.25239392619523399</v>
      </c>
      <c r="CR295" s="14">
        <v>0.29206579192797399</v>
      </c>
      <c r="CS295" s="14">
        <v>0.28822090781680298</v>
      </c>
    </row>
    <row r="296" spans="2:97" x14ac:dyDescent="0.35">
      <c r="B296" t="s">
        <v>181</v>
      </c>
      <c r="C296" s="14">
        <v>0.12607715275514</v>
      </c>
      <c r="D296" s="14">
        <v>0.129194165402022</v>
      </c>
      <c r="E296" s="14">
        <v>0.12353425172632</v>
      </c>
      <c r="F296" s="14"/>
      <c r="G296" s="14">
        <v>0.13550556101702699</v>
      </c>
      <c r="H296" s="14">
        <v>0.13054289366170899</v>
      </c>
      <c r="I296" s="14">
        <v>0.143718812635064</v>
      </c>
      <c r="J296" s="14">
        <v>0.119833598125591</v>
      </c>
      <c r="K296" s="14">
        <v>0.11243975315015201</v>
      </c>
      <c r="L296" s="14">
        <v>0.11605910599463699</v>
      </c>
      <c r="M296" s="14"/>
      <c r="N296" s="14">
        <v>0.131499806867408</v>
      </c>
      <c r="O296" s="14">
        <v>0.13140830783624199</v>
      </c>
      <c r="P296" s="14">
        <v>0.14070560888898101</v>
      </c>
      <c r="Q296" s="14">
        <v>0.102170786776378</v>
      </c>
      <c r="R296" s="14"/>
      <c r="S296" s="14">
        <v>0.14043990653669</v>
      </c>
      <c r="T296" s="14">
        <v>0.145850142017588</v>
      </c>
      <c r="U296" s="14">
        <v>0.127606345061997</v>
      </c>
      <c r="V296" s="14">
        <v>0.12993391508345001</v>
      </c>
      <c r="W296" s="14">
        <v>0.105969319587984</v>
      </c>
      <c r="X296" s="14">
        <v>8.8888564177115506E-2</v>
      </c>
      <c r="Y296" s="14">
        <v>0.10866616477116001</v>
      </c>
      <c r="Z296" s="14">
        <v>0.16143759365033</v>
      </c>
      <c r="AA296" s="14">
        <v>0.145860471542999</v>
      </c>
      <c r="AB296" s="14">
        <v>0.108681924129543</v>
      </c>
      <c r="AC296" s="14">
        <v>0.107910363507042</v>
      </c>
      <c r="AD296" s="14">
        <v>0.12519882979838701</v>
      </c>
      <c r="AE296" s="14"/>
      <c r="AF296" s="14">
        <v>0.14760703678909501</v>
      </c>
      <c r="AG296" s="14">
        <v>0.144277924309578</v>
      </c>
      <c r="AH296" s="14">
        <v>0.13003530180081399</v>
      </c>
      <c r="AI296" s="14">
        <v>0.111147246048481</v>
      </c>
      <c r="AJ296" s="14">
        <v>0.115106073918296</v>
      </c>
      <c r="AK296" s="14"/>
      <c r="AL296" s="14">
        <v>0.135170797314423</v>
      </c>
      <c r="AM296" s="14">
        <v>0.162163888529059</v>
      </c>
      <c r="AN296" s="14">
        <v>0.121842982812219</v>
      </c>
      <c r="AO296" s="14">
        <v>0.114943950223901</v>
      </c>
      <c r="AP296" s="14">
        <v>0.13756816116843301</v>
      </c>
      <c r="AQ296" s="14">
        <v>9.9706198025730997E-2</v>
      </c>
      <c r="AR296" s="14"/>
      <c r="AS296" s="14">
        <v>9.7871237081372894E-2</v>
      </c>
      <c r="AT296" s="14">
        <v>0.15150957354196501</v>
      </c>
      <c r="AU296" s="14">
        <v>0.123336346011828</v>
      </c>
      <c r="AV296" s="14">
        <v>0.143148631169395</v>
      </c>
      <c r="AW296" s="14">
        <v>6.4110670534689301E-2</v>
      </c>
      <c r="AX296" s="14"/>
      <c r="AY296" s="14">
        <v>0.12187634525993001</v>
      </c>
      <c r="AZ296" s="14">
        <v>0</v>
      </c>
      <c r="BA296" s="14">
        <v>0</v>
      </c>
      <c r="BB296" s="14">
        <v>0</v>
      </c>
      <c r="BC296" s="14">
        <v>0</v>
      </c>
      <c r="BD296" s="14">
        <v>0</v>
      </c>
      <c r="BE296" s="14">
        <v>0</v>
      </c>
      <c r="BF296" s="14">
        <v>0</v>
      </c>
      <c r="BG296" s="14">
        <v>0</v>
      </c>
      <c r="BH296" s="14">
        <v>0</v>
      </c>
      <c r="BI296" s="14">
        <v>0</v>
      </c>
      <c r="BJ296" s="14">
        <v>0</v>
      </c>
      <c r="BK296" s="14">
        <v>0</v>
      </c>
      <c r="BL296" s="14">
        <v>0</v>
      </c>
      <c r="BM296" s="14">
        <v>0</v>
      </c>
      <c r="BN296" s="14">
        <v>0</v>
      </c>
      <c r="BO296" s="14"/>
      <c r="BP296" s="14">
        <v>0.104770138998677</v>
      </c>
      <c r="BQ296" s="14">
        <v>0.144261670986362</v>
      </c>
      <c r="BR296" s="14">
        <v>0.13084318312852</v>
      </c>
      <c r="BS296" s="14">
        <v>0.13198040091000299</v>
      </c>
      <c r="BT296" s="14">
        <v>0.1161199681939</v>
      </c>
      <c r="BU296" s="14"/>
      <c r="BV296" s="14">
        <v>0.13566987599263</v>
      </c>
      <c r="BW296" s="14">
        <v>0.11614633530527201</v>
      </c>
      <c r="BX296" s="14">
        <v>0.13193032614578001</v>
      </c>
      <c r="BY296" s="14">
        <v>0.143995814589435</v>
      </c>
      <c r="BZ296" s="14">
        <v>8.6403567476329698E-2</v>
      </c>
      <c r="CA296" s="14"/>
      <c r="CB296" s="14">
        <v>0.122780766541683</v>
      </c>
      <c r="CC296" s="14">
        <v>0.116116529812421</v>
      </c>
      <c r="CD296" s="14">
        <v>0.13322495936895501</v>
      </c>
      <c r="CE296" s="14">
        <v>0.13869108178046299</v>
      </c>
      <c r="CF296" s="14">
        <v>0.119458914437626</v>
      </c>
      <c r="CG296" s="14"/>
      <c r="CH296" s="14">
        <v>0.117708140026277</v>
      </c>
      <c r="CI296" s="14">
        <v>0.129567618554256</v>
      </c>
      <c r="CJ296" s="14"/>
      <c r="CK296" s="14">
        <v>0.129829026687212</v>
      </c>
      <c r="CL296" s="14">
        <v>0.124924371823745</v>
      </c>
      <c r="CM296" s="14"/>
      <c r="CN296" s="14">
        <v>0.139271147355332</v>
      </c>
      <c r="CO296" s="14">
        <v>0.121462730465104</v>
      </c>
      <c r="CP296" s="14"/>
      <c r="CQ296" s="14">
        <v>0.12980982173123101</v>
      </c>
      <c r="CR296" s="14">
        <v>0.11713437726985799</v>
      </c>
      <c r="CS296" s="14">
        <v>0.132694356759743</v>
      </c>
    </row>
    <row r="297" spans="2:97" x14ac:dyDescent="0.35">
      <c r="B297" t="s">
        <v>182</v>
      </c>
      <c r="C297" s="14">
        <v>0.15448602526361299</v>
      </c>
      <c r="D297" s="14">
        <v>0.15470211231578801</v>
      </c>
      <c r="E297" s="14">
        <v>0.154881665962221</v>
      </c>
      <c r="F297" s="14"/>
      <c r="G297" s="14">
        <v>0.17478302170244001</v>
      </c>
      <c r="H297" s="14">
        <v>0.14214451707791101</v>
      </c>
      <c r="I297" s="14">
        <v>0.18977240852963601</v>
      </c>
      <c r="J297" s="14">
        <v>0.18900757227092499</v>
      </c>
      <c r="K297" s="14">
        <v>0.13111057097869699</v>
      </c>
      <c r="L297" s="14">
        <v>0.11011442271096</v>
      </c>
      <c r="M297" s="14"/>
      <c r="N297" s="14">
        <v>0.148059073576951</v>
      </c>
      <c r="O297" s="14">
        <v>0.16839711770270499</v>
      </c>
      <c r="P297" s="14">
        <v>0.153359982794884</v>
      </c>
      <c r="Q297" s="14">
        <v>0.14593777421029699</v>
      </c>
      <c r="R297" s="14"/>
      <c r="S297" s="14">
        <v>0.15256093552817701</v>
      </c>
      <c r="T297" s="14">
        <v>0.15857588704616801</v>
      </c>
      <c r="U297" s="14">
        <v>0.120437333555516</v>
      </c>
      <c r="V297" s="14">
        <v>0.20392093961001201</v>
      </c>
      <c r="W297" s="14">
        <v>0.120458927899405</v>
      </c>
      <c r="X297" s="14">
        <v>0.19709985911660399</v>
      </c>
      <c r="Y297" s="14">
        <v>0.171895082050118</v>
      </c>
      <c r="Z297" s="14">
        <v>8.7388959394468294E-2</v>
      </c>
      <c r="AA297" s="14">
        <v>0.15923202070388701</v>
      </c>
      <c r="AB297" s="14">
        <v>0.16590649353269499</v>
      </c>
      <c r="AC297" s="14">
        <v>8.7044703920345398E-2</v>
      </c>
      <c r="AD297" s="14">
        <v>0.14378938457446799</v>
      </c>
      <c r="AE297" s="14"/>
      <c r="AF297" s="14">
        <v>0.139915802683758</v>
      </c>
      <c r="AG297" s="14">
        <v>0.160374078748863</v>
      </c>
      <c r="AH297" s="14">
        <v>0.21011188570075301</v>
      </c>
      <c r="AI297" s="14">
        <v>0.13012656986189899</v>
      </c>
      <c r="AJ297" s="14">
        <v>0.152497895070447</v>
      </c>
      <c r="AK297" s="14"/>
      <c r="AL297" s="14">
        <v>0.142676341883654</v>
      </c>
      <c r="AM297" s="14">
        <v>0.123482805207501</v>
      </c>
      <c r="AN297" s="14">
        <v>0.18965625423393501</v>
      </c>
      <c r="AO297" s="14">
        <v>0.14107164073912101</v>
      </c>
      <c r="AP297" s="14">
        <v>0.14803020811995399</v>
      </c>
      <c r="AQ297" s="14">
        <v>0.21376238128956301</v>
      </c>
      <c r="AR297" s="14"/>
      <c r="AS297" s="14">
        <v>0.14955529377381899</v>
      </c>
      <c r="AT297" s="14">
        <v>0.13565213639773299</v>
      </c>
      <c r="AU297" s="14">
        <v>0.17422203166373901</v>
      </c>
      <c r="AV297" s="14">
        <v>0.14931595519086099</v>
      </c>
      <c r="AW297" s="14">
        <v>8.4245898466661098E-2</v>
      </c>
      <c r="AX297" s="14"/>
      <c r="AY297" s="14">
        <v>5.7596419315984103E-2</v>
      </c>
      <c r="AZ297" s="14">
        <v>0</v>
      </c>
      <c r="BA297" s="14">
        <v>0</v>
      </c>
      <c r="BB297" s="14">
        <v>0</v>
      </c>
      <c r="BC297" s="14">
        <v>0</v>
      </c>
      <c r="BD297" s="14">
        <v>0</v>
      </c>
      <c r="BE297" s="14">
        <v>0</v>
      </c>
      <c r="BF297" s="14">
        <v>0</v>
      </c>
      <c r="BG297" s="14">
        <v>0</v>
      </c>
      <c r="BH297" s="14">
        <v>0</v>
      </c>
      <c r="BI297" s="14">
        <v>0</v>
      </c>
      <c r="BJ297" s="14">
        <v>0</v>
      </c>
      <c r="BK297" s="14">
        <v>0</v>
      </c>
      <c r="BL297" s="14">
        <v>0</v>
      </c>
      <c r="BM297" s="14">
        <v>0</v>
      </c>
      <c r="BN297" s="14">
        <v>0</v>
      </c>
      <c r="BO297" s="14"/>
      <c r="BP297" s="14">
        <v>0.15244588879195001</v>
      </c>
      <c r="BQ297" s="14">
        <v>0.13788698438368699</v>
      </c>
      <c r="BR297" s="14">
        <v>0.15968832124705301</v>
      </c>
      <c r="BS297" s="14">
        <v>0.16640317135900501</v>
      </c>
      <c r="BT297" s="14">
        <v>0.164202141573764</v>
      </c>
      <c r="BU297" s="14"/>
      <c r="BV297" s="14">
        <v>9.9907001459085196E-2</v>
      </c>
      <c r="BW297" s="14">
        <v>0.15393814433685099</v>
      </c>
      <c r="BX297" s="14">
        <v>0.15470183403017701</v>
      </c>
      <c r="BY297" s="14">
        <v>0.16987251491746699</v>
      </c>
      <c r="BZ297" s="14">
        <v>0.18088085452779301</v>
      </c>
      <c r="CA297" s="14"/>
      <c r="CB297" s="14">
        <v>0.122360909832716</v>
      </c>
      <c r="CC297" s="14">
        <v>0.156848555590682</v>
      </c>
      <c r="CD297" s="14">
        <v>0.15593480376450999</v>
      </c>
      <c r="CE297" s="14">
        <v>0.16427900248382099</v>
      </c>
      <c r="CF297" s="14">
        <v>0.168037173779986</v>
      </c>
      <c r="CG297" s="14"/>
      <c r="CH297" s="14">
        <v>0.121593735974221</v>
      </c>
      <c r="CI297" s="14">
        <v>0.16820441888288701</v>
      </c>
      <c r="CJ297" s="14"/>
      <c r="CK297" s="14">
        <v>0.142340587893415</v>
      </c>
      <c r="CL297" s="14">
        <v>0.15821776808261301</v>
      </c>
      <c r="CM297" s="14"/>
      <c r="CN297" s="14">
        <v>0.14226775801002201</v>
      </c>
      <c r="CO297" s="14">
        <v>0.15875920002751301</v>
      </c>
      <c r="CP297" s="14"/>
      <c r="CQ297" s="14">
        <v>0.16257167222667199</v>
      </c>
      <c r="CR297" s="14">
        <v>0.13315753643645301</v>
      </c>
      <c r="CS297" s="14">
        <v>0.18043744394491501</v>
      </c>
    </row>
    <row r="298" spans="2:97" x14ac:dyDescent="0.35">
      <c r="B298" t="s">
        <v>183</v>
      </c>
      <c r="C298" s="14">
        <v>7.0661511991885098E-2</v>
      </c>
      <c r="D298" s="14">
        <v>6.4246571973293295E-2</v>
      </c>
      <c r="E298" s="14">
        <v>7.6428282197949199E-2</v>
      </c>
      <c r="F298" s="14"/>
      <c r="G298" s="14">
        <v>6.0739518072755502E-2</v>
      </c>
      <c r="H298" s="14">
        <v>7.8200509355919504E-2</v>
      </c>
      <c r="I298" s="14">
        <v>8.0055764248642095E-2</v>
      </c>
      <c r="J298" s="14">
        <v>8.0150885831794902E-2</v>
      </c>
      <c r="K298" s="14">
        <v>5.3220572919905403E-2</v>
      </c>
      <c r="L298" s="14">
        <v>6.7451176637675095E-2</v>
      </c>
      <c r="M298" s="14"/>
      <c r="N298" s="14">
        <v>6.7260125137240598E-2</v>
      </c>
      <c r="O298" s="14">
        <v>7.1354958697230006E-2</v>
      </c>
      <c r="P298" s="14">
        <v>6.7845627431480093E-2</v>
      </c>
      <c r="Q298" s="14">
        <v>7.4238896704781607E-2</v>
      </c>
      <c r="R298" s="14"/>
      <c r="S298" s="14">
        <v>6.6666363488327204E-2</v>
      </c>
      <c r="T298" s="14">
        <v>7.8153319372538305E-2</v>
      </c>
      <c r="U298" s="14">
        <v>8.0307599263697294E-2</v>
      </c>
      <c r="V298" s="14">
        <v>5.9331488498416698E-2</v>
      </c>
      <c r="W298" s="14">
        <v>5.4704664457784602E-2</v>
      </c>
      <c r="X298" s="14">
        <v>7.7614579541601905E-2</v>
      </c>
      <c r="Y298" s="14">
        <v>8.4214276116997597E-2</v>
      </c>
      <c r="Z298" s="14">
        <v>8.4381720155754694E-2</v>
      </c>
      <c r="AA298" s="14">
        <v>7.5856004286263601E-2</v>
      </c>
      <c r="AB298" s="14">
        <v>6.7122891821349603E-2</v>
      </c>
      <c r="AC298" s="14">
        <v>7.5263811684586096E-2</v>
      </c>
      <c r="AD298" s="14">
        <v>1.1177872455486E-2</v>
      </c>
      <c r="AE298" s="14"/>
      <c r="AF298" s="14">
        <v>4.8448660504043201E-2</v>
      </c>
      <c r="AG298" s="14">
        <v>6.88198408309737E-2</v>
      </c>
      <c r="AH298" s="14">
        <v>4.9029446699454797E-2</v>
      </c>
      <c r="AI298" s="14">
        <v>6.0978807782538898E-2</v>
      </c>
      <c r="AJ298" s="14">
        <v>7.2133184177967699E-2</v>
      </c>
      <c r="AK298" s="14"/>
      <c r="AL298" s="14">
        <v>5.9243206990899702E-2</v>
      </c>
      <c r="AM298" s="14">
        <v>5.8292623390645101E-2</v>
      </c>
      <c r="AN298" s="14">
        <v>7.3384662091259198E-2</v>
      </c>
      <c r="AO298" s="14">
        <v>7.0181342025806406E-2</v>
      </c>
      <c r="AP298" s="14">
        <v>7.2137318060101596E-2</v>
      </c>
      <c r="AQ298" s="14">
        <v>8.1676753826984194E-2</v>
      </c>
      <c r="AR298" s="14"/>
      <c r="AS298" s="14">
        <v>8.2557824675362601E-2</v>
      </c>
      <c r="AT298" s="14">
        <v>7.02873180683318E-2</v>
      </c>
      <c r="AU298" s="14">
        <v>6.7092960474850305E-2</v>
      </c>
      <c r="AV298" s="14">
        <v>6.4025138880240695E-2</v>
      </c>
      <c r="AW298" s="14">
        <v>0.12807990200069</v>
      </c>
      <c r="AX298" s="14"/>
      <c r="AY298" s="14">
        <v>5.8217880104775702E-2</v>
      </c>
      <c r="AZ298" s="14">
        <v>0</v>
      </c>
      <c r="BA298" s="14">
        <v>0</v>
      </c>
      <c r="BB298" s="14">
        <v>0</v>
      </c>
      <c r="BC298" s="14">
        <v>0</v>
      </c>
      <c r="BD298" s="14">
        <v>0</v>
      </c>
      <c r="BE298" s="14">
        <v>0</v>
      </c>
      <c r="BF298" s="14">
        <v>0</v>
      </c>
      <c r="BG298" s="14">
        <v>0</v>
      </c>
      <c r="BH298" s="14">
        <v>0</v>
      </c>
      <c r="BI298" s="14">
        <v>0</v>
      </c>
      <c r="BJ298" s="14">
        <v>0</v>
      </c>
      <c r="BK298" s="14">
        <v>0</v>
      </c>
      <c r="BL298" s="14">
        <v>0</v>
      </c>
      <c r="BM298" s="14">
        <v>0</v>
      </c>
      <c r="BN298" s="14">
        <v>0</v>
      </c>
      <c r="BO298" s="14"/>
      <c r="BP298" s="14">
        <v>4.4490329548474997E-2</v>
      </c>
      <c r="BQ298" s="14">
        <v>6.8198474180251295E-2</v>
      </c>
      <c r="BR298" s="14">
        <v>7.1909343796316694E-2</v>
      </c>
      <c r="BS298" s="14">
        <v>0.100280980594269</v>
      </c>
      <c r="BT298" s="14">
        <v>8.6257276402378999E-2</v>
      </c>
      <c r="BU298" s="14"/>
      <c r="BV298" s="14">
        <v>5.5355175845820899E-2</v>
      </c>
      <c r="BW298" s="14">
        <v>5.2641080747411001E-2</v>
      </c>
      <c r="BX298" s="14">
        <v>7.8766178151646493E-2</v>
      </c>
      <c r="BY298" s="14">
        <v>9.2018713622626896E-2</v>
      </c>
      <c r="BZ298" s="14">
        <v>0.104893414767203</v>
      </c>
      <c r="CA298" s="14"/>
      <c r="CB298" s="14">
        <v>5.4376587756924298E-2</v>
      </c>
      <c r="CC298" s="14">
        <v>7.04279618932004E-2</v>
      </c>
      <c r="CD298" s="14">
        <v>7.2214338882496204E-2</v>
      </c>
      <c r="CE298" s="14">
        <v>7.7433012299742005E-2</v>
      </c>
      <c r="CF298" s="14">
        <v>7.6266084932679695E-2</v>
      </c>
      <c r="CG298" s="14"/>
      <c r="CH298" s="14">
        <v>7.53129008822256E-2</v>
      </c>
      <c r="CI298" s="14">
        <v>6.8721556304623496E-2</v>
      </c>
      <c r="CJ298" s="14"/>
      <c r="CK298" s="14">
        <v>6.95833994863575E-2</v>
      </c>
      <c r="CL298" s="14">
        <v>7.0992767135520399E-2</v>
      </c>
      <c r="CM298" s="14"/>
      <c r="CN298" s="14">
        <v>5.6950876280595697E-2</v>
      </c>
      <c r="CO298" s="14">
        <v>7.5456622567101395E-2</v>
      </c>
      <c r="CP298" s="14"/>
      <c r="CQ298" s="14">
        <v>7.5167502775561904E-2</v>
      </c>
      <c r="CR298" s="14">
        <v>6.2226199291869899E-2</v>
      </c>
      <c r="CS298" s="14">
        <v>6.4637332213068499E-2</v>
      </c>
    </row>
    <row r="299" spans="2:97" x14ac:dyDescent="0.35">
      <c r="B299" t="s">
        <v>184</v>
      </c>
      <c r="C299" s="14">
        <v>8.4385051735482997E-2</v>
      </c>
      <c r="D299" s="14">
        <v>7.9827761863539501E-2</v>
      </c>
      <c r="E299" s="14">
        <v>8.8584997263422297E-2</v>
      </c>
      <c r="F299" s="14"/>
      <c r="G299" s="14">
        <v>3.4080650754562E-2</v>
      </c>
      <c r="H299" s="14">
        <v>7.5145032082004098E-2</v>
      </c>
      <c r="I299" s="14">
        <v>7.5485489420479099E-2</v>
      </c>
      <c r="J299" s="14">
        <v>0.104261195942873</v>
      </c>
      <c r="K299" s="14">
        <v>0.107662786408592</v>
      </c>
      <c r="L299" s="14">
        <v>0.10076059521450401</v>
      </c>
      <c r="M299" s="14"/>
      <c r="N299" s="14">
        <v>8.3282691180357096E-2</v>
      </c>
      <c r="O299" s="14">
        <v>9.12455414744405E-2</v>
      </c>
      <c r="P299" s="14">
        <v>5.98768033746504E-2</v>
      </c>
      <c r="Q299" s="14">
        <v>0.101000746730093</v>
      </c>
      <c r="R299" s="14"/>
      <c r="S299" s="14">
        <v>0.1076839965094</v>
      </c>
      <c r="T299" s="14">
        <v>9.5235090608223202E-2</v>
      </c>
      <c r="U299" s="14">
        <v>5.8821976822177602E-2</v>
      </c>
      <c r="V299" s="14">
        <v>7.1265213708785302E-2</v>
      </c>
      <c r="W299" s="14">
        <v>7.3865684068725401E-2</v>
      </c>
      <c r="X299" s="14">
        <v>8.5078333323377303E-2</v>
      </c>
      <c r="Y299" s="14">
        <v>5.5374921784735097E-2</v>
      </c>
      <c r="Z299" s="14">
        <v>6.8104911899477594E-2</v>
      </c>
      <c r="AA299" s="14">
        <v>0.100063856385292</v>
      </c>
      <c r="AB299" s="14">
        <v>7.2498591715526597E-2</v>
      </c>
      <c r="AC299" s="14">
        <v>0.107877899474706</v>
      </c>
      <c r="AD299" s="14">
        <v>9.65620488850637E-2</v>
      </c>
      <c r="AE299" s="14"/>
      <c r="AF299" s="14">
        <v>8.2443912122143706E-2</v>
      </c>
      <c r="AG299" s="14">
        <v>8.3684887722243598E-2</v>
      </c>
      <c r="AH299" s="14">
        <v>0.12649414067165299</v>
      </c>
      <c r="AI299" s="14">
        <v>7.8616562241496102E-2</v>
      </c>
      <c r="AJ299" s="14">
        <v>7.7486964911392495E-2</v>
      </c>
      <c r="AK299" s="14"/>
      <c r="AL299" s="14">
        <v>8.0972264059461702E-2</v>
      </c>
      <c r="AM299" s="14">
        <v>8.8510082681382496E-2</v>
      </c>
      <c r="AN299" s="14">
        <v>0.122352659159798</v>
      </c>
      <c r="AO299" s="14">
        <v>8.6796984735655003E-2</v>
      </c>
      <c r="AP299" s="14">
        <v>6.2158442327473098E-2</v>
      </c>
      <c r="AQ299" s="14">
        <v>8.0708337859617299E-2</v>
      </c>
      <c r="AR299" s="14"/>
      <c r="AS299" s="14">
        <v>8.4192649525803701E-2</v>
      </c>
      <c r="AT299" s="14">
        <v>7.5513823430811297E-2</v>
      </c>
      <c r="AU299" s="14">
        <v>8.6759495703379694E-2</v>
      </c>
      <c r="AV299" s="14">
        <v>9.5108217037036605E-2</v>
      </c>
      <c r="AW299" s="14">
        <v>4.5552339065015997E-2</v>
      </c>
      <c r="AX299" s="14"/>
      <c r="AY299" s="14">
        <v>0.147426309868845</v>
      </c>
      <c r="AZ299" s="14">
        <v>0</v>
      </c>
      <c r="BA299" s="14">
        <v>0</v>
      </c>
      <c r="BB299" s="14">
        <v>0</v>
      </c>
      <c r="BC299" s="14">
        <v>0</v>
      </c>
      <c r="BD299" s="14">
        <v>0</v>
      </c>
      <c r="BE299" s="14">
        <v>0</v>
      </c>
      <c r="BF299" s="14">
        <v>0</v>
      </c>
      <c r="BG299" s="14">
        <v>0</v>
      </c>
      <c r="BH299" s="14">
        <v>0</v>
      </c>
      <c r="BI299" s="14">
        <v>0</v>
      </c>
      <c r="BJ299" s="14">
        <v>0</v>
      </c>
      <c r="BK299" s="14">
        <v>0</v>
      </c>
      <c r="BL299" s="14">
        <v>0</v>
      </c>
      <c r="BM299" s="14">
        <v>0</v>
      </c>
      <c r="BN299" s="14">
        <v>0</v>
      </c>
      <c r="BO299" s="14"/>
      <c r="BP299" s="14">
        <v>9.1252503738233195E-2</v>
      </c>
      <c r="BQ299" s="14">
        <v>6.3364280470463094E-2</v>
      </c>
      <c r="BR299" s="14">
        <v>9.49080701405208E-2</v>
      </c>
      <c r="BS299" s="14">
        <v>7.4142564924311996E-2</v>
      </c>
      <c r="BT299" s="14">
        <v>0.112270242432333</v>
      </c>
      <c r="BU299" s="14"/>
      <c r="BV299" s="14">
        <v>5.8752046561974601E-2</v>
      </c>
      <c r="BW299" s="14">
        <v>7.0492177381175594E-2</v>
      </c>
      <c r="BX299" s="14">
        <v>9.98544110806074E-2</v>
      </c>
      <c r="BY299" s="14">
        <v>8.4583031855772497E-2</v>
      </c>
      <c r="BZ299" s="14">
        <v>0.113257475715384</v>
      </c>
      <c r="CA299" s="14"/>
      <c r="CB299" s="14">
        <v>5.7987248933070903E-2</v>
      </c>
      <c r="CC299" s="14">
        <v>8.9163319630066504E-2</v>
      </c>
      <c r="CD299" s="14">
        <v>9.0590613178748905E-2</v>
      </c>
      <c r="CE299" s="14">
        <v>9.9246085525293806E-2</v>
      </c>
      <c r="CF299" s="14">
        <v>8.2308287523850804E-2</v>
      </c>
      <c r="CG299" s="14"/>
      <c r="CH299" s="14">
        <v>8.5295372392685295E-2</v>
      </c>
      <c r="CI299" s="14">
        <v>8.4005384118389301E-2</v>
      </c>
      <c r="CJ299" s="14"/>
      <c r="CK299" s="14">
        <v>6.8185306216148697E-2</v>
      </c>
      <c r="CL299" s="14">
        <v>8.9362499823087901E-2</v>
      </c>
      <c r="CM299" s="14"/>
      <c r="CN299" s="14">
        <v>7.9142659005405194E-2</v>
      </c>
      <c r="CO299" s="14">
        <v>8.62185081374158E-2</v>
      </c>
      <c r="CP299" s="14"/>
      <c r="CQ299" s="14">
        <v>9.0222007019338205E-2</v>
      </c>
      <c r="CR299" s="14">
        <v>7.2492866575878806E-2</v>
      </c>
      <c r="CS299" s="14">
        <v>8.2312253518426901E-2</v>
      </c>
    </row>
    <row r="300" spans="2:97" x14ac:dyDescent="0.35">
      <c r="B300" t="s">
        <v>185</v>
      </c>
      <c r="C300" s="14">
        <v>1.11363044454097E-2</v>
      </c>
      <c r="D300" s="14">
        <v>9.2392572735251702E-3</v>
      </c>
      <c r="E300" s="14">
        <v>1.3028748794084799E-2</v>
      </c>
      <c r="F300" s="14"/>
      <c r="G300" s="14">
        <v>8.8431193741217093E-3</v>
      </c>
      <c r="H300" s="14">
        <v>1.47508224155553E-2</v>
      </c>
      <c r="I300" s="14">
        <v>1.31813568657326E-2</v>
      </c>
      <c r="J300" s="14">
        <v>8.0805807592675104E-3</v>
      </c>
      <c r="K300" s="14">
        <v>6.1970294241064997E-3</v>
      </c>
      <c r="L300" s="14">
        <v>1.3834855041908499E-2</v>
      </c>
      <c r="M300" s="14"/>
      <c r="N300" s="14">
        <v>1.04363722899532E-2</v>
      </c>
      <c r="O300" s="14">
        <v>1.2801677307618499E-2</v>
      </c>
      <c r="P300" s="14">
        <v>1.08449610678265E-2</v>
      </c>
      <c r="Q300" s="14">
        <v>1.05503359866188E-2</v>
      </c>
      <c r="R300" s="14"/>
      <c r="S300" s="14">
        <v>2.0529992408419601E-2</v>
      </c>
      <c r="T300" s="14">
        <v>2.99074259118741E-3</v>
      </c>
      <c r="U300" s="14">
        <v>0</v>
      </c>
      <c r="V300" s="14">
        <v>3.5438940755586298E-3</v>
      </c>
      <c r="W300" s="14">
        <v>2.2459393526738598E-2</v>
      </c>
      <c r="X300" s="14">
        <v>6.5188399817537601E-3</v>
      </c>
      <c r="Y300" s="14">
        <v>1.2041252498157899E-2</v>
      </c>
      <c r="Z300" s="14">
        <v>1.7654743085852301E-2</v>
      </c>
      <c r="AA300" s="14">
        <v>1.7254874784693799E-2</v>
      </c>
      <c r="AB300" s="14">
        <v>1.6926739179473901E-2</v>
      </c>
      <c r="AC300" s="14">
        <v>6.0165567084121798E-3</v>
      </c>
      <c r="AD300" s="14">
        <v>0</v>
      </c>
      <c r="AE300" s="14"/>
      <c r="AF300" s="14">
        <v>6.37610976345884E-3</v>
      </c>
      <c r="AG300" s="14">
        <v>1.23788318710009E-2</v>
      </c>
      <c r="AH300" s="14">
        <v>1.14767205064642E-2</v>
      </c>
      <c r="AI300" s="14">
        <v>1.2168693016492101E-2</v>
      </c>
      <c r="AJ300" s="14">
        <v>8.3597568100998096E-3</v>
      </c>
      <c r="AK300" s="14"/>
      <c r="AL300" s="14">
        <v>1.28260465921518E-2</v>
      </c>
      <c r="AM300" s="14">
        <v>9.5650800146600302E-3</v>
      </c>
      <c r="AN300" s="14">
        <v>9.96156526452051E-3</v>
      </c>
      <c r="AO300" s="14">
        <v>1.1125200595695399E-2</v>
      </c>
      <c r="AP300" s="14">
        <v>1.3019864951501699E-2</v>
      </c>
      <c r="AQ300" s="14">
        <v>1.04488317483401E-2</v>
      </c>
      <c r="AR300" s="14"/>
      <c r="AS300" s="14">
        <v>1.3158198719664701E-2</v>
      </c>
      <c r="AT300" s="14">
        <v>6.6971038877080497E-3</v>
      </c>
      <c r="AU300" s="14">
        <v>6.6486066618221097E-3</v>
      </c>
      <c r="AV300" s="14">
        <v>2.8343839920902E-2</v>
      </c>
      <c r="AW300" s="14">
        <v>2.25621966071619E-2</v>
      </c>
      <c r="AX300" s="14"/>
      <c r="AY300" s="14">
        <v>2.9029877781205499E-2</v>
      </c>
      <c r="AZ300" s="14">
        <v>0</v>
      </c>
      <c r="BA300" s="14">
        <v>0</v>
      </c>
      <c r="BB300" s="14">
        <v>0</v>
      </c>
      <c r="BC300" s="14">
        <v>0</v>
      </c>
      <c r="BD300" s="14">
        <v>0</v>
      </c>
      <c r="BE300" s="14">
        <v>0</v>
      </c>
      <c r="BF300" s="14">
        <v>0</v>
      </c>
      <c r="BG300" s="14">
        <v>0</v>
      </c>
      <c r="BH300" s="14">
        <v>0</v>
      </c>
      <c r="BI300" s="14">
        <v>0</v>
      </c>
      <c r="BJ300" s="14">
        <v>0</v>
      </c>
      <c r="BK300" s="14">
        <v>0</v>
      </c>
      <c r="BL300" s="14">
        <v>0</v>
      </c>
      <c r="BM300" s="14">
        <v>0</v>
      </c>
      <c r="BN300" s="14">
        <v>0</v>
      </c>
      <c r="BO300" s="14"/>
      <c r="BP300" s="14">
        <v>1.25611410709378E-2</v>
      </c>
      <c r="BQ300" s="14">
        <v>1.06791089580881E-2</v>
      </c>
      <c r="BR300" s="14">
        <v>1.3924633922392101E-2</v>
      </c>
      <c r="BS300" s="14">
        <v>9.1461286177812705E-3</v>
      </c>
      <c r="BT300" s="14">
        <v>1.02377596545864E-2</v>
      </c>
      <c r="BU300" s="14"/>
      <c r="BV300" s="14">
        <v>2.12327007838163E-2</v>
      </c>
      <c r="BW300" s="14">
        <v>9.8317504534845696E-3</v>
      </c>
      <c r="BX300" s="14">
        <v>9.8652259996767008E-3</v>
      </c>
      <c r="BY300" s="14">
        <v>1.4348281945817901E-2</v>
      </c>
      <c r="BZ300" s="14">
        <v>6.8101688271142496E-3</v>
      </c>
      <c r="CA300" s="14"/>
      <c r="CB300" s="14">
        <v>2.4532988154046802E-2</v>
      </c>
      <c r="CC300" s="14">
        <v>3.3955598511410299E-3</v>
      </c>
      <c r="CD300" s="14">
        <v>9.2492081236626097E-3</v>
      </c>
      <c r="CE300" s="14">
        <v>1.01565964675631E-2</v>
      </c>
      <c r="CF300" s="14">
        <v>9.7205349746418805E-3</v>
      </c>
      <c r="CG300" s="14"/>
      <c r="CH300" s="14">
        <v>8.7764173458883803E-3</v>
      </c>
      <c r="CI300" s="14">
        <v>1.2120543026174E-2</v>
      </c>
      <c r="CJ300" s="14"/>
      <c r="CK300" s="14">
        <v>1.06362675821798E-2</v>
      </c>
      <c r="CL300" s="14">
        <v>1.1289943126069501E-2</v>
      </c>
      <c r="CM300" s="14"/>
      <c r="CN300" s="14">
        <v>1.0021758637725E-2</v>
      </c>
      <c r="CO300" s="14">
        <v>1.1526101862650601E-2</v>
      </c>
      <c r="CP300" s="14"/>
      <c r="CQ300" s="14">
        <v>9.6865606594863894E-3</v>
      </c>
      <c r="CR300" s="14">
        <v>1.5110941986344001E-2</v>
      </c>
      <c r="CS300" s="14">
        <v>5.5899086686214796E-3</v>
      </c>
    </row>
    <row r="301" spans="2:97" x14ac:dyDescent="0.35">
      <c r="B301" t="s">
        <v>186</v>
      </c>
      <c r="C301" s="14">
        <v>3.8114546097399699E-2</v>
      </c>
      <c r="D301" s="14">
        <v>3.2490612957493697E-2</v>
      </c>
      <c r="E301" s="14">
        <v>4.37448476400654E-2</v>
      </c>
      <c r="F301" s="14"/>
      <c r="G301" s="14">
        <v>2.0620285709666099E-2</v>
      </c>
      <c r="H301" s="14">
        <v>2.8740561967875999E-2</v>
      </c>
      <c r="I301" s="14">
        <v>4.7881682465114803E-2</v>
      </c>
      <c r="J301" s="14">
        <v>3.4614050469417602E-2</v>
      </c>
      <c r="K301" s="14">
        <v>4.80092570928983E-2</v>
      </c>
      <c r="L301" s="14">
        <v>4.5621660680112502E-2</v>
      </c>
      <c r="M301" s="14"/>
      <c r="N301" s="14">
        <v>1.6717147650594701E-2</v>
      </c>
      <c r="O301" s="14">
        <v>4.2173952127311301E-2</v>
      </c>
      <c r="P301" s="14">
        <v>2.87606112744479E-2</v>
      </c>
      <c r="Q301" s="14">
        <v>6.5702072767411704E-2</v>
      </c>
      <c r="R301" s="14"/>
      <c r="S301" s="14">
        <v>3.4055189772790401E-2</v>
      </c>
      <c r="T301" s="14">
        <v>2.92108884998525E-2</v>
      </c>
      <c r="U301" s="14">
        <v>1.6532558472521899E-2</v>
      </c>
      <c r="V301" s="14">
        <v>4.8242896934797101E-2</v>
      </c>
      <c r="W301" s="14">
        <v>2.2944270115890002E-2</v>
      </c>
      <c r="X301" s="14">
        <v>5.0985266045908403E-2</v>
      </c>
      <c r="Y301" s="14">
        <v>3.8595452926076398E-2</v>
      </c>
      <c r="Z301" s="14">
        <v>4.0775904875697599E-2</v>
      </c>
      <c r="AA301" s="14">
        <v>5.6624742603578103E-2</v>
      </c>
      <c r="AB301" s="14">
        <v>4.4571942231152802E-2</v>
      </c>
      <c r="AC301" s="14">
        <v>2.5104299215604999E-2</v>
      </c>
      <c r="AD301" s="14">
        <v>4.92068996613899E-2</v>
      </c>
      <c r="AE301" s="14"/>
      <c r="AF301" s="14">
        <v>3.9724788833419698E-2</v>
      </c>
      <c r="AG301" s="14">
        <v>3.0119970240309799E-2</v>
      </c>
      <c r="AH301" s="14">
        <v>4.5582164269645002E-2</v>
      </c>
      <c r="AI301" s="14">
        <v>4.51466987323077E-2</v>
      </c>
      <c r="AJ301" s="14">
        <v>2.2565607136534601E-2</v>
      </c>
      <c r="AK301" s="14"/>
      <c r="AL301" s="14">
        <v>3.63897630881286E-2</v>
      </c>
      <c r="AM301" s="14">
        <v>3.6277902762321103E-2</v>
      </c>
      <c r="AN301" s="14">
        <v>3.1988700803965403E-2</v>
      </c>
      <c r="AO301" s="14">
        <v>3.5230059404458301E-2</v>
      </c>
      <c r="AP301" s="14">
        <v>3.5220447063439998E-2</v>
      </c>
      <c r="AQ301" s="14">
        <v>3.9986626580403001E-2</v>
      </c>
      <c r="AR301" s="14"/>
      <c r="AS301" s="14">
        <v>5.5600359530773698E-2</v>
      </c>
      <c r="AT301" s="14">
        <v>3.03685077515733E-2</v>
      </c>
      <c r="AU301" s="14">
        <v>3.1438415084211198E-2</v>
      </c>
      <c r="AV301" s="14">
        <v>3.0691862985847099E-2</v>
      </c>
      <c r="AW301" s="14">
        <v>2.3837063166085401E-2</v>
      </c>
      <c r="AX301" s="14"/>
      <c r="AY301" s="14">
        <v>0</v>
      </c>
      <c r="AZ301" s="14">
        <v>0</v>
      </c>
      <c r="BA301" s="14">
        <v>0</v>
      </c>
      <c r="BB301" s="14">
        <v>0</v>
      </c>
      <c r="BC301" s="14">
        <v>0</v>
      </c>
      <c r="BD301" s="14">
        <v>0</v>
      </c>
      <c r="BE301" s="14">
        <v>0</v>
      </c>
      <c r="BF301" s="14">
        <v>0</v>
      </c>
      <c r="BG301" s="14">
        <v>0</v>
      </c>
      <c r="BH301" s="14">
        <v>0</v>
      </c>
      <c r="BI301" s="14">
        <v>0</v>
      </c>
      <c r="BJ301" s="14">
        <v>0</v>
      </c>
      <c r="BK301" s="14">
        <v>0</v>
      </c>
      <c r="BL301" s="14">
        <v>0</v>
      </c>
      <c r="BM301" s="14">
        <v>0</v>
      </c>
      <c r="BN301" s="14">
        <v>0</v>
      </c>
      <c r="BO301" s="14"/>
      <c r="BP301" s="14">
        <v>2.48489444600253E-2</v>
      </c>
      <c r="BQ301" s="14">
        <v>2.70784853468534E-2</v>
      </c>
      <c r="BR301" s="14">
        <v>3.71223837435041E-2</v>
      </c>
      <c r="BS301" s="14">
        <v>3.5392675794345699E-2</v>
      </c>
      <c r="BT301" s="14">
        <v>7.6180249198845404E-2</v>
      </c>
      <c r="BU301" s="14"/>
      <c r="BV301" s="14">
        <v>1.08217924430456E-2</v>
      </c>
      <c r="BW301" s="14">
        <v>2.8426674731804099E-2</v>
      </c>
      <c r="BX301" s="14">
        <v>3.6837144971825102E-2</v>
      </c>
      <c r="BY301" s="14">
        <v>4.8460950443744898E-2</v>
      </c>
      <c r="BZ301" s="14">
        <v>0.13319715450584901</v>
      </c>
      <c r="CA301" s="14"/>
      <c r="CB301" s="14">
        <v>3.2484698172372602E-2</v>
      </c>
      <c r="CC301" s="14">
        <v>3.3179597883402003E-2</v>
      </c>
      <c r="CD301" s="14">
        <v>4.5533131568381999E-2</v>
      </c>
      <c r="CE301" s="14">
        <v>2.7045212123824301E-2</v>
      </c>
      <c r="CF301" s="14">
        <v>4.8346786194858403E-2</v>
      </c>
      <c r="CG301" s="14"/>
      <c r="CH301" s="14">
        <v>3.9727929629625597E-2</v>
      </c>
      <c r="CI301" s="14">
        <v>3.7441651907542603E-2</v>
      </c>
      <c r="CJ301" s="14"/>
      <c r="CK301" s="14">
        <v>3.4207818063338301E-2</v>
      </c>
      <c r="CL301" s="14">
        <v>3.9314906680763401E-2</v>
      </c>
      <c r="CM301" s="14"/>
      <c r="CN301" s="14">
        <v>2.9332808540924599E-2</v>
      </c>
      <c r="CO301" s="14">
        <v>4.11858407851547E-2</v>
      </c>
      <c r="CP301" s="14"/>
      <c r="CQ301" s="14">
        <v>4.1053438900217301E-2</v>
      </c>
      <c r="CR301" s="14">
        <v>3.2668437892162401E-2</v>
      </c>
      <c r="CS301" s="14">
        <v>3.3855588134067E-2</v>
      </c>
    </row>
    <row r="302" spans="2:97" x14ac:dyDescent="0.35">
      <c r="B302" t="s">
        <v>187</v>
      </c>
      <c r="C302" s="14">
        <v>1.44792871268973E-2</v>
      </c>
      <c r="D302" s="14">
        <v>1.7490337305683699E-2</v>
      </c>
      <c r="E302" s="14">
        <v>1.1601724232541501E-2</v>
      </c>
      <c r="F302" s="14"/>
      <c r="G302" s="14">
        <v>7.0910962451085297E-3</v>
      </c>
      <c r="H302" s="14">
        <v>5.9617210238565102E-3</v>
      </c>
      <c r="I302" s="14">
        <v>1.1492887670005199E-2</v>
      </c>
      <c r="J302" s="14">
        <v>3.0034072763556598E-2</v>
      </c>
      <c r="K302" s="14">
        <v>2.23622220968921E-2</v>
      </c>
      <c r="L302" s="14">
        <v>1.08512105839942E-2</v>
      </c>
      <c r="M302" s="14"/>
      <c r="N302" s="14">
        <v>3.4722311242746701E-3</v>
      </c>
      <c r="O302" s="14">
        <v>1.6476650318675502E-2</v>
      </c>
      <c r="P302" s="14">
        <v>1.23013733114951E-2</v>
      </c>
      <c r="Q302" s="14">
        <v>2.6387892357052599E-2</v>
      </c>
      <c r="R302" s="14"/>
      <c r="S302" s="14">
        <v>1.32894688059444E-2</v>
      </c>
      <c r="T302" s="14">
        <v>1.4513150860660001E-2</v>
      </c>
      <c r="U302" s="14">
        <v>1.69196728761608E-2</v>
      </c>
      <c r="V302" s="14">
        <v>1.9055758022036299E-2</v>
      </c>
      <c r="W302" s="14">
        <v>3.2720741328929E-2</v>
      </c>
      <c r="X302" s="14">
        <v>9.9688455651230409E-3</v>
      </c>
      <c r="Y302" s="14">
        <v>4.3679824374261303E-3</v>
      </c>
      <c r="Z302" s="14">
        <v>1.60219061678584E-2</v>
      </c>
      <c r="AA302" s="14">
        <v>1.01753991722809E-2</v>
      </c>
      <c r="AB302" s="14">
        <v>2.2928564088033301E-2</v>
      </c>
      <c r="AC302" s="14">
        <v>6.0574409195295097E-3</v>
      </c>
      <c r="AD302" s="14">
        <v>0</v>
      </c>
      <c r="AE302" s="14"/>
      <c r="AF302" s="14">
        <v>8.6773791777454996E-3</v>
      </c>
      <c r="AG302" s="14">
        <v>1.49102395884016E-2</v>
      </c>
      <c r="AH302" s="14">
        <v>2.4304874767700099E-2</v>
      </c>
      <c r="AI302" s="14">
        <v>1.28078293578524E-2</v>
      </c>
      <c r="AJ302" s="14">
        <v>4.1222294873338996E-3</v>
      </c>
      <c r="AK302" s="14"/>
      <c r="AL302" s="14">
        <v>1.15398415372974E-2</v>
      </c>
      <c r="AM302" s="14">
        <v>1.00583786031946E-2</v>
      </c>
      <c r="AN302" s="14">
        <v>2.1541771936195601E-2</v>
      </c>
      <c r="AO302" s="14">
        <v>1.55988692237231E-2</v>
      </c>
      <c r="AP302" s="14">
        <v>4.2858659547950796E-3</v>
      </c>
      <c r="AQ302" s="14">
        <v>1.4053296881371699E-2</v>
      </c>
      <c r="AR302" s="14"/>
      <c r="AS302" s="14">
        <v>2.1517639606235602E-2</v>
      </c>
      <c r="AT302" s="14">
        <v>1.79973608128834E-2</v>
      </c>
      <c r="AU302" s="14">
        <v>7.9425070232545993E-3</v>
      </c>
      <c r="AV302" s="14">
        <v>2.91486272330205E-3</v>
      </c>
      <c r="AW302" s="14">
        <v>0</v>
      </c>
      <c r="AX302" s="14"/>
      <c r="AY302" s="14">
        <v>3.5309229972771299E-2</v>
      </c>
      <c r="AZ302" s="14">
        <v>0</v>
      </c>
      <c r="BA302" s="14">
        <v>0</v>
      </c>
      <c r="BB302" s="14">
        <v>0</v>
      </c>
      <c r="BC302" s="14">
        <v>0</v>
      </c>
      <c r="BD302" s="14">
        <v>0</v>
      </c>
      <c r="BE302" s="14">
        <v>0</v>
      </c>
      <c r="BF302" s="14">
        <v>0</v>
      </c>
      <c r="BG302" s="14">
        <v>0</v>
      </c>
      <c r="BH302" s="14">
        <v>0</v>
      </c>
      <c r="BI302" s="14">
        <v>0</v>
      </c>
      <c r="BJ302" s="14">
        <v>0</v>
      </c>
      <c r="BK302" s="14">
        <v>0</v>
      </c>
      <c r="BL302" s="14">
        <v>0</v>
      </c>
      <c r="BM302" s="14">
        <v>0</v>
      </c>
      <c r="BN302" s="14">
        <v>0</v>
      </c>
      <c r="BO302" s="14"/>
      <c r="BP302" s="14">
        <v>1.0710537084575001E-2</v>
      </c>
      <c r="BQ302" s="14">
        <v>7.8528864449719793E-3</v>
      </c>
      <c r="BR302" s="14">
        <v>2.3806131346351501E-2</v>
      </c>
      <c r="BS302" s="14">
        <v>1.3847951033811199E-2</v>
      </c>
      <c r="BT302" s="14">
        <v>2.2222995063098602E-2</v>
      </c>
      <c r="BU302" s="14"/>
      <c r="BV302" s="14">
        <v>2.2665887337115401E-2</v>
      </c>
      <c r="BW302" s="14">
        <v>6.3727358574048902E-3</v>
      </c>
      <c r="BX302" s="14">
        <v>2.1332800016579102E-2</v>
      </c>
      <c r="BY302" s="14">
        <v>1.49904895038459E-2</v>
      </c>
      <c r="BZ302" s="14">
        <v>1.4548781028762E-2</v>
      </c>
      <c r="CA302" s="14"/>
      <c r="CB302" s="14">
        <v>6.13512985831546E-3</v>
      </c>
      <c r="CC302" s="14">
        <v>1.7187591701675501E-2</v>
      </c>
      <c r="CD302" s="14">
        <v>1.45053353923394E-2</v>
      </c>
      <c r="CE302" s="14">
        <v>1.60617490907339E-2</v>
      </c>
      <c r="CF302" s="14">
        <v>1.73569387009621E-2</v>
      </c>
      <c r="CG302" s="14"/>
      <c r="CH302" s="14">
        <v>1.5680348451290699E-2</v>
      </c>
      <c r="CI302" s="14">
        <v>1.39783602420596E-2</v>
      </c>
      <c r="CJ302" s="14"/>
      <c r="CK302" s="14">
        <v>1.0076821727097099E-2</v>
      </c>
      <c r="CL302" s="14">
        <v>1.5831965350072402E-2</v>
      </c>
      <c r="CM302" s="14"/>
      <c r="CN302" s="14">
        <v>1.17952753689803E-2</v>
      </c>
      <c r="CO302" s="14">
        <v>1.5417984167312101E-2</v>
      </c>
      <c r="CP302" s="14"/>
      <c r="CQ302" s="14">
        <v>1.59834697982629E-2</v>
      </c>
      <c r="CR302" s="14">
        <v>1.2712480997259201E-2</v>
      </c>
      <c r="CS302" s="14">
        <v>6.2401343567794103E-3</v>
      </c>
    </row>
    <row r="303" spans="2:97" x14ac:dyDescent="0.35">
      <c r="B303" t="s">
        <v>167</v>
      </c>
      <c r="C303" s="14">
        <v>5.11098815364375E-3</v>
      </c>
      <c r="D303" s="14">
        <v>4.1542266596103598E-3</v>
      </c>
      <c r="E303" s="14">
        <v>6.06344450107342E-3</v>
      </c>
      <c r="F303" s="14"/>
      <c r="G303" s="14">
        <v>0</v>
      </c>
      <c r="H303" s="14">
        <v>3.5108520865166498E-3</v>
      </c>
      <c r="I303" s="14">
        <v>9.8752555497421905E-3</v>
      </c>
      <c r="J303" s="14">
        <v>5.6656583705116696E-3</v>
      </c>
      <c r="K303" s="14">
        <v>4.6866737751562401E-3</v>
      </c>
      <c r="L303" s="14">
        <v>5.7664964432325204E-3</v>
      </c>
      <c r="M303" s="14"/>
      <c r="N303" s="14">
        <v>3.5137587204958601E-3</v>
      </c>
      <c r="O303" s="14">
        <v>6.6681468089140397E-3</v>
      </c>
      <c r="P303" s="14">
        <v>3.0944320578272298E-3</v>
      </c>
      <c r="Q303" s="14">
        <v>7.0525069695492604E-3</v>
      </c>
      <c r="R303" s="14"/>
      <c r="S303" s="14">
        <v>1.25803407366763E-2</v>
      </c>
      <c r="T303" s="14">
        <v>5.2772346601760497E-3</v>
      </c>
      <c r="U303" s="14">
        <v>0</v>
      </c>
      <c r="V303" s="14">
        <v>0</v>
      </c>
      <c r="W303" s="14">
        <v>8.7641167558165298E-3</v>
      </c>
      <c r="X303" s="14">
        <v>6.8373995574924603E-3</v>
      </c>
      <c r="Y303" s="14">
        <v>1.3091113916368901E-2</v>
      </c>
      <c r="Z303" s="14">
        <v>0</v>
      </c>
      <c r="AA303" s="14">
        <v>0</v>
      </c>
      <c r="AB303" s="14">
        <v>0</v>
      </c>
      <c r="AC303" s="14">
        <v>7.7263147728942796E-3</v>
      </c>
      <c r="AD303" s="14">
        <v>0</v>
      </c>
      <c r="AE303" s="14"/>
      <c r="AF303" s="14">
        <v>4.1245110862674203E-3</v>
      </c>
      <c r="AG303" s="14">
        <v>6.54376230496011E-3</v>
      </c>
      <c r="AH303" s="14">
        <v>0</v>
      </c>
      <c r="AI303" s="14">
        <v>8.25028478490605E-3</v>
      </c>
      <c r="AJ303" s="14">
        <v>0</v>
      </c>
      <c r="AK303" s="14"/>
      <c r="AL303" s="14">
        <v>7.9585204011300894E-3</v>
      </c>
      <c r="AM303" s="14">
        <v>4.8128038284000699E-3</v>
      </c>
      <c r="AN303" s="14">
        <v>0</v>
      </c>
      <c r="AO303" s="14">
        <v>4.8032489472239499E-3</v>
      </c>
      <c r="AP303" s="14">
        <v>0</v>
      </c>
      <c r="AQ303" s="14">
        <v>9.1498611118122197E-3</v>
      </c>
      <c r="AR303" s="14"/>
      <c r="AS303" s="14">
        <v>3.9248502805275202E-3</v>
      </c>
      <c r="AT303" s="14">
        <v>2.8545164546051999E-3</v>
      </c>
      <c r="AU303" s="14">
        <v>2.3995691569133298E-3</v>
      </c>
      <c r="AV303" s="14">
        <v>1.1116573713204399E-2</v>
      </c>
      <c r="AW303" s="14">
        <v>0</v>
      </c>
      <c r="AX303" s="14"/>
      <c r="AY303" s="14">
        <v>5.6779325604567402E-2</v>
      </c>
      <c r="AZ303" s="14">
        <v>0</v>
      </c>
      <c r="BA303" s="14">
        <v>0</v>
      </c>
      <c r="BB303" s="14">
        <v>0</v>
      </c>
      <c r="BC303" s="14">
        <v>0</v>
      </c>
      <c r="BD303" s="14">
        <v>0</v>
      </c>
      <c r="BE303" s="14">
        <v>0</v>
      </c>
      <c r="BF303" s="14">
        <v>0</v>
      </c>
      <c r="BG303" s="14">
        <v>0</v>
      </c>
      <c r="BH303" s="14">
        <v>0</v>
      </c>
      <c r="BI303" s="14">
        <v>0</v>
      </c>
      <c r="BJ303" s="14">
        <v>0</v>
      </c>
      <c r="BK303" s="14">
        <v>0</v>
      </c>
      <c r="BL303" s="14">
        <v>0</v>
      </c>
      <c r="BM303" s="14">
        <v>0</v>
      </c>
      <c r="BN303" s="14">
        <v>0</v>
      </c>
      <c r="BO303" s="14"/>
      <c r="BP303" s="14">
        <v>5.6046121941794001E-3</v>
      </c>
      <c r="BQ303" s="14">
        <v>2.7859281672410301E-3</v>
      </c>
      <c r="BR303" s="14">
        <v>9.0662690038337303E-3</v>
      </c>
      <c r="BS303" s="14">
        <v>1.82290733594828E-3</v>
      </c>
      <c r="BT303" s="14">
        <v>2.6770286089015201E-3</v>
      </c>
      <c r="BU303" s="14"/>
      <c r="BV303" s="14">
        <v>1.06671996624706E-2</v>
      </c>
      <c r="BW303" s="14">
        <v>2.8591058878100102E-3</v>
      </c>
      <c r="BX303" s="14">
        <v>5.9053566020291102E-3</v>
      </c>
      <c r="BY303" s="14">
        <v>3.8373127863558301E-3</v>
      </c>
      <c r="BZ303" s="14">
        <v>1.44131984332524E-2</v>
      </c>
      <c r="CA303" s="14"/>
      <c r="CB303" s="14">
        <v>1.7402733036285E-3</v>
      </c>
      <c r="CC303" s="14">
        <v>9.6773709372898996E-3</v>
      </c>
      <c r="CD303" s="14">
        <v>6.5853429310791297E-3</v>
      </c>
      <c r="CE303" s="14">
        <v>1.4912522312936899E-3</v>
      </c>
      <c r="CF303" s="14">
        <v>5.9623372925311996E-3</v>
      </c>
      <c r="CG303" s="14"/>
      <c r="CH303" s="14">
        <v>6.2051816829169198E-3</v>
      </c>
      <c r="CI303" s="14">
        <v>4.6546326413178301E-3</v>
      </c>
      <c r="CJ303" s="14"/>
      <c r="CK303" s="14">
        <v>5.8570064072554296E-3</v>
      </c>
      <c r="CL303" s="14">
        <v>4.8817705325813598E-3</v>
      </c>
      <c r="CM303" s="14"/>
      <c r="CN303" s="14">
        <v>6.8052656832542999E-3</v>
      </c>
      <c r="CO303" s="14">
        <v>4.5184373579941102E-3</v>
      </c>
      <c r="CP303" s="14"/>
      <c r="CQ303" s="14">
        <v>4.7306632003581602E-3</v>
      </c>
      <c r="CR303" s="14">
        <v>4.4626647513782303E-3</v>
      </c>
      <c r="CS303" s="14">
        <v>1.36954546880155E-2</v>
      </c>
    </row>
    <row r="304" spans="2:97" x14ac:dyDescent="0.35">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row>
    <row r="305" spans="2:97" x14ac:dyDescent="0.35">
      <c r="B305" s="6" t="s">
        <v>194</v>
      </c>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row>
    <row r="306" spans="2:97" x14ac:dyDescent="0.35">
      <c r="B306" s="21" t="s">
        <v>122</v>
      </c>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row>
    <row r="307" spans="2:97" x14ac:dyDescent="0.35">
      <c r="B307" t="s">
        <v>178</v>
      </c>
      <c r="C307" s="14">
        <v>5.1567281824312899E-3</v>
      </c>
      <c r="D307" s="14">
        <v>7.11663044499335E-3</v>
      </c>
      <c r="E307" s="14">
        <v>3.2669654153070298E-3</v>
      </c>
      <c r="F307" s="14"/>
      <c r="G307" s="14">
        <v>9.6147959471947105E-3</v>
      </c>
      <c r="H307" s="14">
        <v>1.6136456179228601E-2</v>
      </c>
      <c r="I307" s="14">
        <v>0</v>
      </c>
      <c r="J307" s="14">
        <v>6.2581047847116E-3</v>
      </c>
      <c r="K307" s="14">
        <v>0</v>
      </c>
      <c r="L307" s="14">
        <v>0</v>
      </c>
      <c r="M307" s="14"/>
      <c r="N307" s="14">
        <v>5.6412228046145299E-3</v>
      </c>
      <c r="O307" s="14">
        <v>1.32095038668284E-3</v>
      </c>
      <c r="P307" s="14">
        <v>6.31993365930678E-3</v>
      </c>
      <c r="Q307" s="14">
        <v>7.6601658445810102E-3</v>
      </c>
      <c r="R307" s="14"/>
      <c r="S307" s="14">
        <v>1.1203092520411601E-2</v>
      </c>
      <c r="T307" s="14">
        <v>4.5426212683318699E-3</v>
      </c>
      <c r="U307" s="14">
        <v>4.50249367378698E-3</v>
      </c>
      <c r="V307" s="14">
        <v>3.6752071919214199E-3</v>
      </c>
      <c r="W307" s="14">
        <v>0</v>
      </c>
      <c r="X307" s="14">
        <v>3.5036244751216901E-3</v>
      </c>
      <c r="Y307" s="14">
        <v>0</v>
      </c>
      <c r="Z307" s="14">
        <v>7.1779895636812103E-3</v>
      </c>
      <c r="AA307" s="14">
        <v>5.9849733181933703E-3</v>
      </c>
      <c r="AB307" s="14">
        <v>4.0695590734760399E-3</v>
      </c>
      <c r="AC307" s="14">
        <v>0</v>
      </c>
      <c r="AD307" s="14">
        <v>2.2558221786503799E-2</v>
      </c>
      <c r="AE307" s="14"/>
      <c r="AF307" s="14">
        <v>8.1277845349825295E-3</v>
      </c>
      <c r="AG307" s="14">
        <v>4.3552018828490998E-3</v>
      </c>
      <c r="AH307" s="14">
        <v>0</v>
      </c>
      <c r="AI307" s="14">
        <v>8.7795805925034495E-3</v>
      </c>
      <c r="AJ307" s="14">
        <v>3.8490839787700499E-3</v>
      </c>
      <c r="AK307" s="14"/>
      <c r="AL307" s="14">
        <v>6.1080779357143896E-3</v>
      </c>
      <c r="AM307" s="14">
        <v>9.4841380488990597E-3</v>
      </c>
      <c r="AN307" s="14">
        <v>0</v>
      </c>
      <c r="AO307" s="14">
        <v>6.2564086847036503E-3</v>
      </c>
      <c r="AP307" s="14">
        <v>6.2084231595855898E-3</v>
      </c>
      <c r="AQ307" s="14">
        <v>0</v>
      </c>
      <c r="AR307" s="14"/>
      <c r="AS307" s="14">
        <v>1.55210617007107E-3</v>
      </c>
      <c r="AT307" s="14">
        <v>8.7394278440477494E-3</v>
      </c>
      <c r="AU307" s="14">
        <v>3.8771256677575202E-3</v>
      </c>
      <c r="AV307" s="14">
        <v>2.5847686077244102E-3</v>
      </c>
      <c r="AW307" s="14">
        <v>4.4105484287074101E-2</v>
      </c>
      <c r="AX307" s="14"/>
      <c r="AY307" s="14">
        <v>0</v>
      </c>
      <c r="AZ307" s="14">
        <v>0</v>
      </c>
      <c r="BA307" s="14">
        <v>0</v>
      </c>
      <c r="BB307" s="14">
        <v>0</v>
      </c>
      <c r="BC307" s="14">
        <v>0</v>
      </c>
      <c r="BD307" s="14">
        <v>0</v>
      </c>
      <c r="BE307" s="14">
        <v>0</v>
      </c>
      <c r="BF307" s="14">
        <v>0</v>
      </c>
      <c r="BG307" s="14">
        <v>0</v>
      </c>
      <c r="BH307" s="14">
        <v>0</v>
      </c>
      <c r="BI307" s="14">
        <v>0</v>
      </c>
      <c r="BJ307" s="14">
        <v>0</v>
      </c>
      <c r="BK307" s="14">
        <v>0</v>
      </c>
      <c r="BL307" s="14">
        <v>0</v>
      </c>
      <c r="BM307" s="14">
        <v>0</v>
      </c>
      <c r="BN307" s="14">
        <v>0</v>
      </c>
      <c r="BO307" s="14"/>
      <c r="BP307" s="14">
        <v>1.0093973294676199E-2</v>
      </c>
      <c r="BQ307" s="14">
        <v>5.1711195804939802E-3</v>
      </c>
      <c r="BR307" s="14">
        <v>4.4256803483141097E-3</v>
      </c>
      <c r="BS307" s="14">
        <v>1.88527705148326E-3</v>
      </c>
      <c r="BT307" s="14">
        <v>0</v>
      </c>
      <c r="BU307" s="14"/>
      <c r="BV307" s="14">
        <v>3.9125194019991698E-2</v>
      </c>
      <c r="BW307" s="14">
        <v>4.3285008861449802E-3</v>
      </c>
      <c r="BX307" s="14">
        <v>1.7752003427797701E-3</v>
      </c>
      <c r="BY307" s="14">
        <v>2.6515829045275501E-3</v>
      </c>
      <c r="BZ307" s="14">
        <v>0</v>
      </c>
      <c r="CA307" s="14"/>
      <c r="CB307" s="14">
        <v>1.36650534116209E-2</v>
      </c>
      <c r="CC307" s="14">
        <v>7.7937406592461702E-3</v>
      </c>
      <c r="CD307" s="14">
        <v>1.7260134914933E-3</v>
      </c>
      <c r="CE307" s="14">
        <v>1.6178006461968E-3</v>
      </c>
      <c r="CF307" s="14">
        <v>2.8495348375438402E-3</v>
      </c>
      <c r="CG307" s="14"/>
      <c r="CH307" s="14">
        <v>9.4753757670254807E-3</v>
      </c>
      <c r="CI307" s="14">
        <v>3.3555489775682402E-3</v>
      </c>
      <c r="CJ307" s="14"/>
      <c r="CK307" s="14">
        <v>6.6296690141325904E-3</v>
      </c>
      <c r="CL307" s="14">
        <v>4.704160176523E-3</v>
      </c>
      <c r="CM307" s="14"/>
      <c r="CN307" s="14">
        <v>9.0378956594548195E-3</v>
      </c>
      <c r="CO307" s="14">
        <v>3.79934201849604E-3</v>
      </c>
      <c r="CP307" s="14"/>
      <c r="CQ307" s="14">
        <v>2.0869286742130101E-3</v>
      </c>
      <c r="CR307" s="14">
        <v>1.24633284309049E-2</v>
      </c>
      <c r="CS307" s="14">
        <v>0</v>
      </c>
    </row>
    <row r="308" spans="2:97" x14ac:dyDescent="0.35">
      <c r="B308" t="s">
        <v>179</v>
      </c>
      <c r="C308" s="14">
        <v>1.0944982310970099E-2</v>
      </c>
      <c r="D308" s="14">
        <v>1.29208027484804E-2</v>
      </c>
      <c r="E308" s="14">
        <v>9.0624206354990508E-3</v>
      </c>
      <c r="F308" s="14"/>
      <c r="G308" s="14">
        <v>2.9155546983259801E-2</v>
      </c>
      <c r="H308" s="14">
        <v>2.5652865765336898E-2</v>
      </c>
      <c r="I308" s="14">
        <v>6.5808664384273104E-3</v>
      </c>
      <c r="J308" s="14">
        <v>1.8394555583795601E-3</v>
      </c>
      <c r="K308" s="14">
        <v>2.47928077118839E-3</v>
      </c>
      <c r="L308" s="14">
        <v>3.48589207185562E-3</v>
      </c>
      <c r="M308" s="14"/>
      <c r="N308" s="14">
        <v>1.44221782565682E-2</v>
      </c>
      <c r="O308" s="14">
        <v>5.1059882990655498E-3</v>
      </c>
      <c r="P308" s="14">
        <v>1.4545891738119999E-2</v>
      </c>
      <c r="Q308" s="14">
        <v>1.0222115600451699E-2</v>
      </c>
      <c r="R308" s="14"/>
      <c r="S308" s="14">
        <v>2.07936718687322E-2</v>
      </c>
      <c r="T308" s="14">
        <v>2.2932558920079399E-3</v>
      </c>
      <c r="U308" s="14">
        <v>9.2325855293987399E-3</v>
      </c>
      <c r="V308" s="14">
        <v>8.12790328304514E-3</v>
      </c>
      <c r="W308" s="14">
        <v>3.2661578281278802E-2</v>
      </c>
      <c r="X308" s="14">
        <v>1.6718657939710401E-2</v>
      </c>
      <c r="Y308" s="14">
        <v>0</v>
      </c>
      <c r="Z308" s="14">
        <v>6.5918671375756101E-3</v>
      </c>
      <c r="AA308" s="14">
        <v>5.2453919457615596E-3</v>
      </c>
      <c r="AB308" s="14">
        <v>1.4298900106349301E-2</v>
      </c>
      <c r="AC308" s="14">
        <v>0</v>
      </c>
      <c r="AD308" s="14">
        <v>1.1426932835369E-2</v>
      </c>
      <c r="AE308" s="14"/>
      <c r="AF308" s="14">
        <v>7.9201376949588394E-3</v>
      </c>
      <c r="AG308" s="14">
        <v>1.5208758329368299E-2</v>
      </c>
      <c r="AH308" s="14">
        <v>9.7342538966339494E-3</v>
      </c>
      <c r="AI308" s="14">
        <v>1.55674394719779E-2</v>
      </c>
      <c r="AJ308" s="14">
        <v>1.37447465234864E-2</v>
      </c>
      <c r="AK308" s="14"/>
      <c r="AL308" s="14">
        <v>2.2206281132410501E-2</v>
      </c>
      <c r="AM308" s="14">
        <v>1.36136217559737E-2</v>
      </c>
      <c r="AN308" s="14">
        <v>3.7173075676490601E-3</v>
      </c>
      <c r="AO308" s="14">
        <v>1.1981068350087399E-2</v>
      </c>
      <c r="AP308" s="14">
        <v>6.8258690966548404E-3</v>
      </c>
      <c r="AQ308" s="14">
        <v>3.1957360745012002E-3</v>
      </c>
      <c r="AR308" s="14"/>
      <c r="AS308" s="14">
        <v>6.1111634174281599E-3</v>
      </c>
      <c r="AT308" s="14">
        <v>1.0052151902775501E-2</v>
      </c>
      <c r="AU308" s="14">
        <v>1.1093461162458899E-2</v>
      </c>
      <c r="AV308" s="14">
        <v>1.8769319386985801E-2</v>
      </c>
      <c r="AW308" s="14">
        <v>3.6872771661697099E-2</v>
      </c>
      <c r="AX308" s="14"/>
      <c r="AY308" s="14">
        <v>3.2784846495797701E-2</v>
      </c>
      <c r="AZ308" s="14">
        <v>0</v>
      </c>
      <c r="BA308" s="14">
        <v>0</v>
      </c>
      <c r="BB308" s="14">
        <v>0</v>
      </c>
      <c r="BC308" s="14">
        <v>0</v>
      </c>
      <c r="BD308" s="14">
        <v>0</v>
      </c>
      <c r="BE308" s="14">
        <v>0</v>
      </c>
      <c r="BF308" s="14">
        <v>0</v>
      </c>
      <c r="BG308" s="14">
        <v>0</v>
      </c>
      <c r="BH308" s="14">
        <v>0</v>
      </c>
      <c r="BI308" s="14">
        <v>0</v>
      </c>
      <c r="BJ308" s="14">
        <v>0</v>
      </c>
      <c r="BK308" s="14">
        <v>0</v>
      </c>
      <c r="BL308" s="14">
        <v>0</v>
      </c>
      <c r="BM308" s="14">
        <v>0</v>
      </c>
      <c r="BN308" s="14">
        <v>0</v>
      </c>
      <c r="BO308" s="14"/>
      <c r="BP308" s="14">
        <v>9.1746445390686604E-3</v>
      </c>
      <c r="BQ308" s="14">
        <v>2.0147368396059E-2</v>
      </c>
      <c r="BR308" s="14">
        <v>9.0608968484554905E-3</v>
      </c>
      <c r="BS308" s="14">
        <v>1.01083021872636E-2</v>
      </c>
      <c r="BT308" s="14">
        <v>2.0740658973915499E-3</v>
      </c>
      <c r="BU308" s="14"/>
      <c r="BV308" s="14">
        <v>2.8821768062360299E-2</v>
      </c>
      <c r="BW308" s="14">
        <v>1.49987071554776E-2</v>
      </c>
      <c r="BX308" s="14">
        <v>6.7363683318133498E-3</v>
      </c>
      <c r="BY308" s="14">
        <v>4.51360331157016E-3</v>
      </c>
      <c r="BZ308" s="14">
        <v>7.7107136544731104E-3</v>
      </c>
      <c r="CA308" s="14"/>
      <c r="CB308" s="14">
        <v>2.6880654941623599E-2</v>
      </c>
      <c r="CC308" s="14">
        <v>7.26060477216356E-3</v>
      </c>
      <c r="CD308" s="14">
        <v>1.0406889282078301E-2</v>
      </c>
      <c r="CE308" s="14">
        <v>9.8648030476611494E-3</v>
      </c>
      <c r="CF308" s="14">
        <v>3.1816796129434501E-3</v>
      </c>
      <c r="CG308" s="14"/>
      <c r="CH308" s="14">
        <v>1.6888308858612401E-2</v>
      </c>
      <c r="CI308" s="14">
        <v>8.4661979286761394E-3</v>
      </c>
      <c r="CJ308" s="14"/>
      <c r="CK308" s="14">
        <v>1.6575672634931E-2</v>
      </c>
      <c r="CL308" s="14">
        <v>9.2149261967277799E-3</v>
      </c>
      <c r="CM308" s="14"/>
      <c r="CN308" s="14">
        <v>2.0806047581875001E-2</v>
      </c>
      <c r="CO308" s="14">
        <v>7.4962072607747E-3</v>
      </c>
      <c r="CP308" s="14"/>
      <c r="CQ308" s="14">
        <v>7.6489411108672904E-3</v>
      </c>
      <c r="CR308" s="14">
        <v>1.7472307981812301E-2</v>
      </c>
      <c r="CS308" s="14">
        <v>1.3231680339863499E-2</v>
      </c>
    </row>
    <row r="309" spans="2:97" x14ac:dyDescent="0.35">
      <c r="B309" t="s">
        <v>180</v>
      </c>
      <c r="C309" s="14">
        <v>2.2200705839114598E-2</v>
      </c>
      <c r="D309" s="14">
        <v>2.57809512311153E-2</v>
      </c>
      <c r="E309" s="14">
        <v>1.8798740758358402E-2</v>
      </c>
      <c r="F309" s="14"/>
      <c r="G309" s="14">
        <v>3.4430380044509698E-2</v>
      </c>
      <c r="H309" s="14">
        <v>4.8837995919031103E-2</v>
      </c>
      <c r="I309" s="14">
        <v>2.9995551725176098E-2</v>
      </c>
      <c r="J309" s="14">
        <v>1.3937934109805801E-2</v>
      </c>
      <c r="K309" s="14">
        <v>8.5688998523172598E-3</v>
      </c>
      <c r="L309" s="14">
        <v>1.8736665519396001E-3</v>
      </c>
      <c r="M309" s="14"/>
      <c r="N309" s="14">
        <v>3.3704674762566403E-2</v>
      </c>
      <c r="O309" s="14">
        <v>2.42265019656712E-2</v>
      </c>
      <c r="P309" s="14">
        <v>1.8126839068471099E-2</v>
      </c>
      <c r="Q309" s="14">
        <v>1.15068347325561E-2</v>
      </c>
      <c r="R309" s="14"/>
      <c r="S309" s="14">
        <v>3.8298646353929003E-2</v>
      </c>
      <c r="T309" s="14">
        <v>1.87000120990003E-2</v>
      </c>
      <c r="U309" s="14">
        <v>3.6650248220263699E-3</v>
      </c>
      <c r="V309" s="14">
        <v>2.1512941487762598E-2</v>
      </c>
      <c r="W309" s="14">
        <v>1.87115470897826E-2</v>
      </c>
      <c r="X309" s="14">
        <v>2.41352835463126E-2</v>
      </c>
      <c r="Y309" s="14">
        <v>2.36792466152753E-2</v>
      </c>
      <c r="Z309" s="14">
        <v>3.1351773288688198E-2</v>
      </c>
      <c r="AA309" s="14">
        <v>1.62759402512338E-2</v>
      </c>
      <c r="AB309" s="14">
        <v>2.7675336038678899E-2</v>
      </c>
      <c r="AC309" s="14">
        <v>1.8825510703921099E-2</v>
      </c>
      <c r="AD309" s="14">
        <v>1.08202950285792E-2</v>
      </c>
      <c r="AE309" s="14"/>
      <c r="AF309" s="14">
        <v>1.5817038699606101E-2</v>
      </c>
      <c r="AG309" s="14">
        <v>2.68705078030591E-2</v>
      </c>
      <c r="AH309" s="14">
        <v>4.5346450973990102E-3</v>
      </c>
      <c r="AI309" s="14">
        <v>3.2838686441523803E-2</v>
      </c>
      <c r="AJ309" s="14">
        <v>2.62864240497695E-2</v>
      </c>
      <c r="AK309" s="14"/>
      <c r="AL309" s="14">
        <v>3.4540479205642197E-2</v>
      </c>
      <c r="AM309" s="14">
        <v>2.2509651260590201E-2</v>
      </c>
      <c r="AN309" s="14">
        <v>1.8471437925564101E-2</v>
      </c>
      <c r="AO309" s="14">
        <v>2.1735677059158999E-2</v>
      </c>
      <c r="AP309" s="14">
        <v>2.8779002686923998E-2</v>
      </c>
      <c r="AQ309" s="14">
        <v>3.0280027282487501E-3</v>
      </c>
      <c r="AR309" s="14"/>
      <c r="AS309" s="14">
        <v>5.5032453686316403E-3</v>
      </c>
      <c r="AT309" s="14">
        <v>1.8269487473442401E-2</v>
      </c>
      <c r="AU309" s="14">
        <v>2.94644147632416E-2</v>
      </c>
      <c r="AV309" s="14">
        <v>4.0222391425932903E-2</v>
      </c>
      <c r="AW309" s="14">
        <v>0.12892452682481301</v>
      </c>
      <c r="AX309" s="14"/>
      <c r="AY309" s="14">
        <v>0</v>
      </c>
      <c r="AZ309" s="14">
        <v>0</v>
      </c>
      <c r="BA309" s="14">
        <v>0</v>
      </c>
      <c r="BB309" s="14">
        <v>0</v>
      </c>
      <c r="BC309" s="14">
        <v>0</v>
      </c>
      <c r="BD309" s="14">
        <v>0</v>
      </c>
      <c r="BE309" s="14">
        <v>0</v>
      </c>
      <c r="BF309" s="14">
        <v>0</v>
      </c>
      <c r="BG309" s="14">
        <v>0</v>
      </c>
      <c r="BH309" s="14">
        <v>0</v>
      </c>
      <c r="BI309" s="14">
        <v>0</v>
      </c>
      <c r="BJ309" s="14">
        <v>0</v>
      </c>
      <c r="BK309" s="14">
        <v>0</v>
      </c>
      <c r="BL309" s="14">
        <v>0</v>
      </c>
      <c r="BM309" s="14">
        <v>0</v>
      </c>
      <c r="BN309" s="14">
        <v>0</v>
      </c>
      <c r="BO309" s="14"/>
      <c r="BP309" s="14">
        <v>2.0607237407253801E-2</v>
      </c>
      <c r="BQ309" s="14">
        <v>3.0064943743954801E-2</v>
      </c>
      <c r="BR309" s="14">
        <v>1.13115718752152E-2</v>
      </c>
      <c r="BS309" s="14">
        <v>3.2630423942916799E-2</v>
      </c>
      <c r="BT309" s="14">
        <v>8.3595239728831098E-3</v>
      </c>
      <c r="BU309" s="14"/>
      <c r="BV309" s="14">
        <v>8.0346928644249999E-2</v>
      </c>
      <c r="BW309" s="14">
        <v>2.8354979751012001E-2</v>
      </c>
      <c r="BX309" s="14">
        <v>8.9763877392888998E-3</v>
      </c>
      <c r="BY309" s="14">
        <v>2.0495249109270801E-2</v>
      </c>
      <c r="BZ309" s="14">
        <v>0</v>
      </c>
      <c r="CA309" s="14"/>
      <c r="CB309" s="14">
        <v>6.2239395004945797E-2</v>
      </c>
      <c r="CC309" s="14">
        <v>1.5869138752285E-2</v>
      </c>
      <c r="CD309" s="14">
        <v>1.5766425778040001E-2</v>
      </c>
      <c r="CE309" s="14">
        <v>1.4486499065722899E-2</v>
      </c>
      <c r="CF309" s="14">
        <v>9.4538363648100504E-3</v>
      </c>
      <c r="CG309" s="14"/>
      <c r="CH309" s="14">
        <v>3.0647767764681699E-2</v>
      </c>
      <c r="CI309" s="14">
        <v>1.86776880460451E-2</v>
      </c>
      <c r="CJ309" s="14"/>
      <c r="CK309" s="14">
        <v>4.1207557162775701E-2</v>
      </c>
      <c r="CL309" s="14">
        <v>1.6360761275822699E-2</v>
      </c>
      <c r="CM309" s="14"/>
      <c r="CN309" s="14">
        <v>3.8757154456700499E-2</v>
      </c>
      <c r="CO309" s="14">
        <v>1.6410310446372801E-2</v>
      </c>
      <c r="CP309" s="14"/>
      <c r="CQ309" s="14">
        <v>1.3086966847706801E-2</v>
      </c>
      <c r="CR309" s="14">
        <v>4.1808702399127699E-2</v>
      </c>
      <c r="CS309" s="14">
        <v>1.92644759519735E-2</v>
      </c>
    </row>
    <row r="310" spans="2:97" x14ac:dyDescent="0.35">
      <c r="B310" t="s">
        <v>181</v>
      </c>
      <c r="C310" s="14">
        <v>5.06425401733476E-2</v>
      </c>
      <c r="D310" s="14">
        <v>6.0779090317363699E-2</v>
      </c>
      <c r="E310" s="14">
        <v>4.0319946985781403E-2</v>
      </c>
      <c r="F310" s="14"/>
      <c r="G310" s="14">
        <v>6.5758617419343399E-2</v>
      </c>
      <c r="H310" s="14">
        <v>0.101590008102178</v>
      </c>
      <c r="I310" s="14">
        <v>5.1784682382437199E-2</v>
      </c>
      <c r="J310" s="14">
        <v>2.8795031684819301E-2</v>
      </c>
      <c r="K310" s="14">
        <v>2.05838285529454E-2</v>
      </c>
      <c r="L310" s="14">
        <v>3.6005787059729698E-2</v>
      </c>
      <c r="M310" s="14"/>
      <c r="N310" s="14">
        <v>6.8484401923902899E-2</v>
      </c>
      <c r="O310" s="14">
        <v>4.2302583126754598E-2</v>
      </c>
      <c r="P310" s="14">
        <v>4.9749571066859302E-2</v>
      </c>
      <c r="Q310" s="14">
        <v>4.1418707782085298E-2</v>
      </c>
      <c r="R310" s="14"/>
      <c r="S310" s="14">
        <v>7.8156981928250199E-2</v>
      </c>
      <c r="T310" s="14">
        <v>2.91514291350192E-2</v>
      </c>
      <c r="U310" s="14">
        <v>3.82056200656525E-2</v>
      </c>
      <c r="V310" s="14">
        <v>3.3147758057038401E-2</v>
      </c>
      <c r="W310" s="14">
        <v>5.2384108462960197E-2</v>
      </c>
      <c r="X310" s="14">
        <v>6.7882911539374993E-2</v>
      </c>
      <c r="Y310" s="14">
        <v>3.8272853159324001E-2</v>
      </c>
      <c r="Z310" s="14">
        <v>7.7039070350162303E-2</v>
      </c>
      <c r="AA310" s="14">
        <v>6.0866680374146998E-2</v>
      </c>
      <c r="AB310" s="14">
        <v>4.6321485853625E-2</v>
      </c>
      <c r="AC310" s="14">
        <v>1.8627727412944401E-2</v>
      </c>
      <c r="AD310" s="14">
        <v>7.1444864013109302E-2</v>
      </c>
      <c r="AE310" s="14"/>
      <c r="AF310" s="14">
        <v>4.9668143171858199E-2</v>
      </c>
      <c r="AG310" s="14">
        <v>5.2993197155579999E-2</v>
      </c>
      <c r="AH310" s="14">
        <v>6.3535643702675101E-2</v>
      </c>
      <c r="AI310" s="14">
        <v>2.7692422172346302E-2</v>
      </c>
      <c r="AJ310" s="14">
        <v>8.2178889935628899E-2</v>
      </c>
      <c r="AK310" s="14"/>
      <c r="AL310" s="14">
        <v>6.5051451954189293E-2</v>
      </c>
      <c r="AM310" s="14">
        <v>5.0887701110935199E-2</v>
      </c>
      <c r="AN310" s="14">
        <v>6.9588352424436603E-2</v>
      </c>
      <c r="AO310" s="14">
        <v>3.5700735413858702E-2</v>
      </c>
      <c r="AP310" s="14">
        <v>6.4526879157332906E-2</v>
      </c>
      <c r="AQ310" s="14">
        <v>3.9782158103878702E-2</v>
      </c>
      <c r="AR310" s="14"/>
      <c r="AS310" s="14">
        <v>2.76859369976395E-2</v>
      </c>
      <c r="AT310" s="14">
        <v>4.4419856176587398E-2</v>
      </c>
      <c r="AU310" s="14">
        <v>7.2194692524997495E-2</v>
      </c>
      <c r="AV310" s="14">
        <v>8.0352485202889096E-2</v>
      </c>
      <c r="AW310" s="14">
        <v>0.140354113512103</v>
      </c>
      <c r="AX310" s="14"/>
      <c r="AY310" s="14">
        <v>2.69814775625782E-2</v>
      </c>
      <c r="AZ310" s="14">
        <v>0</v>
      </c>
      <c r="BA310" s="14">
        <v>0</v>
      </c>
      <c r="BB310" s="14">
        <v>0</v>
      </c>
      <c r="BC310" s="14">
        <v>0</v>
      </c>
      <c r="BD310" s="14">
        <v>0</v>
      </c>
      <c r="BE310" s="14">
        <v>0</v>
      </c>
      <c r="BF310" s="14">
        <v>0</v>
      </c>
      <c r="BG310" s="14">
        <v>0</v>
      </c>
      <c r="BH310" s="14">
        <v>0</v>
      </c>
      <c r="BI310" s="14">
        <v>0</v>
      </c>
      <c r="BJ310" s="14">
        <v>0</v>
      </c>
      <c r="BK310" s="14">
        <v>0</v>
      </c>
      <c r="BL310" s="14">
        <v>0</v>
      </c>
      <c r="BM310" s="14">
        <v>0</v>
      </c>
      <c r="BN310" s="14">
        <v>0</v>
      </c>
      <c r="BO310" s="14"/>
      <c r="BP310" s="14">
        <v>5.07619390646009E-2</v>
      </c>
      <c r="BQ310" s="14">
        <v>6.8896211677723806E-2</v>
      </c>
      <c r="BR310" s="14">
        <v>5.00671092463187E-2</v>
      </c>
      <c r="BS310" s="14">
        <v>4.4033460775620897E-2</v>
      </c>
      <c r="BT310" s="14">
        <v>2.8049667348777101E-2</v>
      </c>
      <c r="BU310" s="14"/>
      <c r="BV310" s="14">
        <v>0.12811059820512199</v>
      </c>
      <c r="BW310" s="14">
        <v>5.2080956575369299E-2</v>
      </c>
      <c r="BX310" s="14">
        <v>4.41422825072849E-2</v>
      </c>
      <c r="BY310" s="14">
        <v>3.4512891319710297E-2</v>
      </c>
      <c r="BZ310" s="14">
        <v>3.7505296003616899E-2</v>
      </c>
      <c r="CA310" s="14"/>
      <c r="CB310" s="14">
        <v>0.113549739165711</v>
      </c>
      <c r="CC310" s="14">
        <v>5.55340547269794E-2</v>
      </c>
      <c r="CD310" s="14">
        <v>3.60760254468614E-2</v>
      </c>
      <c r="CE310" s="14">
        <v>3.77723561533281E-2</v>
      </c>
      <c r="CF310" s="14">
        <v>2.3562020956396999E-2</v>
      </c>
      <c r="CG310" s="14"/>
      <c r="CH310" s="14">
        <v>5.1421483844469498E-2</v>
      </c>
      <c r="CI310" s="14">
        <v>5.03176659819018E-2</v>
      </c>
      <c r="CJ310" s="14"/>
      <c r="CK310" s="14">
        <v>7.1444789281843904E-2</v>
      </c>
      <c r="CL310" s="14">
        <v>4.4250951187002799E-2</v>
      </c>
      <c r="CM310" s="14"/>
      <c r="CN310" s="14">
        <v>7.2251617411877397E-2</v>
      </c>
      <c r="CO310" s="14">
        <v>4.3085055825497903E-2</v>
      </c>
      <c r="CP310" s="14"/>
      <c r="CQ310" s="14">
        <v>3.2101248879462599E-2</v>
      </c>
      <c r="CR310" s="14">
        <v>8.8637380236772201E-2</v>
      </c>
      <c r="CS310" s="14">
        <v>5.5927258849758701E-2</v>
      </c>
    </row>
    <row r="311" spans="2:97" x14ac:dyDescent="0.35">
      <c r="B311" t="s">
        <v>182</v>
      </c>
      <c r="C311" s="14">
        <v>7.1947403717729896E-2</v>
      </c>
      <c r="D311" s="14">
        <v>7.9960689712653299E-2</v>
      </c>
      <c r="E311" s="14">
        <v>6.3658370665827593E-2</v>
      </c>
      <c r="F311" s="14"/>
      <c r="G311" s="14">
        <v>0.13030833709322301</v>
      </c>
      <c r="H311" s="14">
        <v>8.9385699271373797E-2</v>
      </c>
      <c r="I311" s="14">
        <v>9.0426308263396399E-2</v>
      </c>
      <c r="J311" s="14">
        <v>4.4078496705958002E-2</v>
      </c>
      <c r="K311" s="14">
        <v>4.4213872439064598E-2</v>
      </c>
      <c r="L311" s="14">
        <v>4.5231086551044103E-2</v>
      </c>
      <c r="M311" s="14"/>
      <c r="N311" s="14">
        <v>8.4595849746580895E-2</v>
      </c>
      <c r="O311" s="14">
        <v>6.22388517208292E-2</v>
      </c>
      <c r="P311" s="14">
        <v>7.8154179812840105E-2</v>
      </c>
      <c r="Q311" s="14">
        <v>6.3771615036640097E-2</v>
      </c>
      <c r="R311" s="14"/>
      <c r="S311" s="14">
        <v>8.8176610611841497E-2</v>
      </c>
      <c r="T311" s="14">
        <v>7.5228687943857703E-2</v>
      </c>
      <c r="U311" s="14">
        <v>8.44018256819528E-2</v>
      </c>
      <c r="V311" s="14">
        <v>8.4247600246332197E-2</v>
      </c>
      <c r="W311" s="14">
        <v>5.3819019035218602E-2</v>
      </c>
      <c r="X311" s="14">
        <v>8.8405862734840898E-2</v>
      </c>
      <c r="Y311" s="14">
        <v>8.2248133166397494E-2</v>
      </c>
      <c r="Z311" s="14">
        <v>3.8581277655524902E-2</v>
      </c>
      <c r="AA311" s="14">
        <v>4.5564246157947498E-2</v>
      </c>
      <c r="AB311" s="14">
        <v>5.1144365579264703E-2</v>
      </c>
      <c r="AC311" s="14">
        <v>8.1450840934355104E-2</v>
      </c>
      <c r="AD311" s="14">
        <v>6.5229220485716805E-2</v>
      </c>
      <c r="AE311" s="14"/>
      <c r="AF311" s="14">
        <v>8.1997812342448795E-2</v>
      </c>
      <c r="AG311" s="14">
        <v>8.1596755311950001E-2</v>
      </c>
      <c r="AH311" s="14">
        <v>7.7736403472807594E-2</v>
      </c>
      <c r="AI311" s="14">
        <v>6.2725968031917795E-2</v>
      </c>
      <c r="AJ311" s="14">
        <v>7.2362509386046603E-2</v>
      </c>
      <c r="AK311" s="14"/>
      <c r="AL311" s="14">
        <v>8.9059639350808295E-2</v>
      </c>
      <c r="AM311" s="14">
        <v>8.5974358316225893E-2</v>
      </c>
      <c r="AN311" s="14">
        <v>8.2375259881749693E-2</v>
      </c>
      <c r="AO311" s="14">
        <v>6.0473663728607997E-2</v>
      </c>
      <c r="AP311" s="14">
        <v>8.1936833807979906E-2</v>
      </c>
      <c r="AQ311" s="14">
        <v>4.6516941571494497E-2</v>
      </c>
      <c r="AR311" s="14"/>
      <c r="AS311" s="14">
        <v>6.0857174433637702E-2</v>
      </c>
      <c r="AT311" s="14">
        <v>7.0759619299076204E-2</v>
      </c>
      <c r="AU311" s="14">
        <v>7.6487110332459293E-2</v>
      </c>
      <c r="AV311" s="14">
        <v>8.7322661981095104E-2</v>
      </c>
      <c r="AW311" s="14">
        <v>0.16948833572437799</v>
      </c>
      <c r="AX311" s="14"/>
      <c r="AY311" s="14">
        <v>3.3413505111605603E-2</v>
      </c>
      <c r="AZ311" s="14">
        <v>0</v>
      </c>
      <c r="BA311" s="14">
        <v>0</v>
      </c>
      <c r="BB311" s="14">
        <v>0</v>
      </c>
      <c r="BC311" s="14">
        <v>0</v>
      </c>
      <c r="BD311" s="14">
        <v>0</v>
      </c>
      <c r="BE311" s="14">
        <v>0</v>
      </c>
      <c r="BF311" s="14">
        <v>0</v>
      </c>
      <c r="BG311" s="14">
        <v>0</v>
      </c>
      <c r="BH311" s="14">
        <v>0</v>
      </c>
      <c r="BI311" s="14">
        <v>0</v>
      </c>
      <c r="BJ311" s="14">
        <v>0</v>
      </c>
      <c r="BK311" s="14">
        <v>0</v>
      </c>
      <c r="BL311" s="14">
        <v>0</v>
      </c>
      <c r="BM311" s="14">
        <v>0</v>
      </c>
      <c r="BN311" s="14">
        <v>0</v>
      </c>
      <c r="BO311" s="14"/>
      <c r="BP311" s="14">
        <v>7.8253737825261196E-2</v>
      </c>
      <c r="BQ311" s="14">
        <v>8.2103364057513298E-2</v>
      </c>
      <c r="BR311" s="14">
        <v>9.4159281024412594E-2</v>
      </c>
      <c r="BS311" s="14">
        <v>6.7545948572695497E-2</v>
      </c>
      <c r="BT311" s="14">
        <v>3.3215533676359599E-2</v>
      </c>
      <c r="BU311" s="14"/>
      <c r="BV311" s="14">
        <v>0.10438402270841</v>
      </c>
      <c r="BW311" s="14">
        <v>9.3755642475572804E-2</v>
      </c>
      <c r="BX311" s="14">
        <v>6.0752529843025302E-2</v>
      </c>
      <c r="BY311" s="14">
        <v>3.8040078259214703E-2</v>
      </c>
      <c r="BZ311" s="14">
        <v>5.0324697265785097E-2</v>
      </c>
      <c r="CA311" s="14"/>
      <c r="CB311" s="14">
        <v>0.11740874035669401</v>
      </c>
      <c r="CC311" s="14">
        <v>7.0403103982648305E-2</v>
      </c>
      <c r="CD311" s="14">
        <v>6.37339577567195E-2</v>
      </c>
      <c r="CE311" s="14">
        <v>6.0090011537565498E-2</v>
      </c>
      <c r="CF311" s="14">
        <v>5.6821345395533199E-2</v>
      </c>
      <c r="CG311" s="14"/>
      <c r="CH311" s="14">
        <v>7.2953857059812804E-2</v>
      </c>
      <c r="CI311" s="14">
        <v>7.15276420226819E-2</v>
      </c>
      <c r="CJ311" s="14"/>
      <c r="CK311" s="14">
        <v>9.3279200187002101E-2</v>
      </c>
      <c r="CL311" s="14">
        <v>6.5393108811403602E-2</v>
      </c>
      <c r="CM311" s="14"/>
      <c r="CN311" s="14">
        <v>9.4057867174638696E-2</v>
      </c>
      <c r="CO311" s="14">
        <v>6.4214566278408602E-2</v>
      </c>
      <c r="CP311" s="14"/>
      <c r="CQ311" s="14">
        <v>5.9993276704166099E-2</v>
      </c>
      <c r="CR311" s="14">
        <v>0.102675819745463</v>
      </c>
      <c r="CS311" s="14">
        <v>3.8355686339823301E-2</v>
      </c>
    </row>
    <row r="312" spans="2:97" x14ac:dyDescent="0.35">
      <c r="B312" t="s">
        <v>183</v>
      </c>
      <c r="C312" s="14">
        <v>9.1641272867958007E-2</v>
      </c>
      <c r="D312" s="14">
        <v>0.103634398187447</v>
      </c>
      <c r="E312" s="14">
        <v>8.0313134561785404E-2</v>
      </c>
      <c r="F312" s="14"/>
      <c r="G312" s="14">
        <v>0.10705318073336199</v>
      </c>
      <c r="H312" s="14">
        <v>0.11035982282586899</v>
      </c>
      <c r="I312" s="14">
        <v>0.110853413660446</v>
      </c>
      <c r="J312" s="14">
        <v>8.7213278119749202E-2</v>
      </c>
      <c r="K312" s="14">
        <v>6.8220234427608606E-2</v>
      </c>
      <c r="L312" s="14">
        <v>6.9842772156814503E-2</v>
      </c>
      <c r="M312" s="14"/>
      <c r="N312" s="14">
        <v>0.117250099112105</v>
      </c>
      <c r="O312" s="14">
        <v>8.47874681609804E-2</v>
      </c>
      <c r="P312" s="14">
        <v>8.8309160713735402E-2</v>
      </c>
      <c r="Q312" s="14">
        <v>7.3784084577520406E-2</v>
      </c>
      <c r="R312" s="14"/>
      <c r="S312" s="14">
        <v>9.1221692278887295E-2</v>
      </c>
      <c r="T312" s="14">
        <v>0.108010593615151</v>
      </c>
      <c r="U312" s="14">
        <v>8.6202692567650299E-2</v>
      </c>
      <c r="V312" s="14">
        <v>9.0765815797671803E-2</v>
      </c>
      <c r="W312" s="14">
        <v>9.6953012894857193E-2</v>
      </c>
      <c r="X312" s="14">
        <v>8.8566054591451199E-2</v>
      </c>
      <c r="Y312" s="14">
        <v>9.3334501345593804E-2</v>
      </c>
      <c r="Z312" s="14">
        <v>9.0460689354131596E-2</v>
      </c>
      <c r="AA312" s="14">
        <v>8.3991272043153806E-2</v>
      </c>
      <c r="AB312" s="14">
        <v>7.8673739453133204E-2</v>
      </c>
      <c r="AC312" s="14">
        <v>9.8379394283151705E-2</v>
      </c>
      <c r="AD312" s="14">
        <v>8.9440191209736702E-2</v>
      </c>
      <c r="AE312" s="14"/>
      <c r="AF312" s="14">
        <v>8.8690007441693003E-2</v>
      </c>
      <c r="AG312" s="14">
        <v>0.10309151333661799</v>
      </c>
      <c r="AH312" s="14">
        <v>0.104273637184606</v>
      </c>
      <c r="AI312" s="14">
        <v>9.3698377927349502E-2</v>
      </c>
      <c r="AJ312" s="14">
        <v>9.2645711203127507E-2</v>
      </c>
      <c r="AK312" s="14"/>
      <c r="AL312" s="14">
        <v>0.11663125742752201</v>
      </c>
      <c r="AM312" s="14">
        <v>9.8481734640112104E-2</v>
      </c>
      <c r="AN312" s="14">
        <v>8.9459077142014107E-2</v>
      </c>
      <c r="AO312" s="14">
        <v>0.1004326761189</v>
      </c>
      <c r="AP312" s="14">
        <v>8.0810519426683006E-2</v>
      </c>
      <c r="AQ312" s="14">
        <v>6.6476289250901405E-2</v>
      </c>
      <c r="AR312" s="14"/>
      <c r="AS312" s="14">
        <v>5.9033061689039698E-2</v>
      </c>
      <c r="AT312" s="14">
        <v>8.3705944428721896E-2</v>
      </c>
      <c r="AU312" s="14">
        <v>9.9562246098305496E-2</v>
      </c>
      <c r="AV312" s="14">
        <v>0.14620183727348299</v>
      </c>
      <c r="AW312" s="14">
        <v>6.6464976171667994E-2</v>
      </c>
      <c r="AX312" s="14"/>
      <c r="AY312" s="14">
        <v>2.9029877781205499E-2</v>
      </c>
      <c r="AZ312" s="14">
        <v>0</v>
      </c>
      <c r="BA312" s="14">
        <v>0</v>
      </c>
      <c r="BB312" s="14">
        <v>0</v>
      </c>
      <c r="BC312" s="14">
        <v>0</v>
      </c>
      <c r="BD312" s="14">
        <v>0</v>
      </c>
      <c r="BE312" s="14">
        <v>0</v>
      </c>
      <c r="BF312" s="14">
        <v>0</v>
      </c>
      <c r="BG312" s="14">
        <v>0</v>
      </c>
      <c r="BH312" s="14">
        <v>0</v>
      </c>
      <c r="BI312" s="14">
        <v>0</v>
      </c>
      <c r="BJ312" s="14">
        <v>0</v>
      </c>
      <c r="BK312" s="14">
        <v>0</v>
      </c>
      <c r="BL312" s="14">
        <v>0</v>
      </c>
      <c r="BM312" s="14">
        <v>0</v>
      </c>
      <c r="BN312" s="14">
        <v>0</v>
      </c>
      <c r="BO312" s="14"/>
      <c r="BP312" s="14">
        <v>8.3520077382445698E-2</v>
      </c>
      <c r="BQ312" s="14">
        <v>8.8417283567647997E-2</v>
      </c>
      <c r="BR312" s="14">
        <v>0.110375382006533</v>
      </c>
      <c r="BS312" s="14">
        <v>0.116200313645244</v>
      </c>
      <c r="BT312" s="14">
        <v>6.2886857214694794E-2</v>
      </c>
      <c r="BU312" s="14"/>
      <c r="BV312" s="14">
        <v>9.6326324484829307E-2</v>
      </c>
      <c r="BW312" s="14">
        <v>0.10049686937166601</v>
      </c>
      <c r="BX312" s="14">
        <v>8.8837483992045205E-2</v>
      </c>
      <c r="BY312" s="14">
        <v>8.6084950468808805E-2</v>
      </c>
      <c r="BZ312" s="14">
        <v>5.19253566082159E-2</v>
      </c>
      <c r="CA312" s="14"/>
      <c r="CB312" s="14">
        <v>0.113822521852465</v>
      </c>
      <c r="CC312" s="14">
        <v>9.7225951330786695E-2</v>
      </c>
      <c r="CD312" s="14">
        <v>8.1367045484729894E-2</v>
      </c>
      <c r="CE312" s="14">
        <v>9.5721747160062806E-2</v>
      </c>
      <c r="CF312" s="14">
        <v>7.4762287507490893E-2</v>
      </c>
      <c r="CG312" s="14"/>
      <c r="CH312" s="14">
        <v>8.9006491478503702E-2</v>
      </c>
      <c r="CI312" s="14">
        <v>9.2740161664759596E-2</v>
      </c>
      <c r="CJ312" s="14"/>
      <c r="CK312" s="14">
        <v>9.9254679734996104E-2</v>
      </c>
      <c r="CL312" s="14">
        <v>8.9302017760199096E-2</v>
      </c>
      <c r="CM312" s="14"/>
      <c r="CN312" s="14">
        <v>0.11642124473683201</v>
      </c>
      <c r="CO312" s="14">
        <v>8.2974810738549995E-2</v>
      </c>
      <c r="CP312" s="14"/>
      <c r="CQ312" s="14">
        <v>8.40053307418267E-2</v>
      </c>
      <c r="CR312" s="14">
        <v>0.10379770369968901</v>
      </c>
      <c r="CS312" s="14">
        <v>0.114544414696532</v>
      </c>
    </row>
    <row r="313" spans="2:97" x14ac:dyDescent="0.35">
      <c r="B313" t="s">
        <v>184</v>
      </c>
      <c r="C313" s="14">
        <v>0.187200268462411</v>
      </c>
      <c r="D313" s="14">
        <v>0.17312000352446699</v>
      </c>
      <c r="E313" s="14">
        <v>0.20165661770137</v>
      </c>
      <c r="F313" s="14"/>
      <c r="G313" s="14">
        <v>0.15312725424533799</v>
      </c>
      <c r="H313" s="14">
        <v>0.198745862723924</v>
      </c>
      <c r="I313" s="14">
        <v>0.15934139000643699</v>
      </c>
      <c r="J313" s="14">
        <v>0.22824400203417</v>
      </c>
      <c r="K313" s="14">
        <v>0.20490068962479399</v>
      </c>
      <c r="L313" s="14">
        <v>0.177844183153647</v>
      </c>
      <c r="M313" s="14"/>
      <c r="N313" s="14">
        <v>0.23853939708915001</v>
      </c>
      <c r="O313" s="14">
        <v>0.17531689969386599</v>
      </c>
      <c r="P313" s="14">
        <v>0.18478502372214201</v>
      </c>
      <c r="Q313" s="14">
        <v>0.14728014714153401</v>
      </c>
      <c r="R313" s="14"/>
      <c r="S313" s="14">
        <v>0.174303024886445</v>
      </c>
      <c r="T313" s="14">
        <v>0.19546745001673199</v>
      </c>
      <c r="U313" s="14">
        <v>0.19088916844867099</v>
      </c>
      <c r="V313" s="14">
        <v>0.22782062311732901</v>
      </c>
      <c r="W313" s="14">
        <v>0.21783753740210601</v>
      </c>
      <c r="X313" s="14">
        <v>0.16623542558193899</v>
      </c>
      <c r="Y313" s="14">
        <v>0.18834430419018</v>
      </c>
      <c r="Z313" s="14">
        <v>0.15933468005798099</v>
      </c>
      <c r="AA313" s="14">
        <v>0.16299017689442</v>
      </c>
      <c r="AB313" s="14">
        <v>0.20459372349631799</v>
      </c>
      <c r="AC313" s="14">
        <v>0.193466987267883</v>
      </c>
      <c r="AD313" s="14">
        <v>0.13187084388093301</v>
      </c>
      <c r="AE313" s="14"/>
      <c r="AF313" s="14">
        <v>0.19769710860686901</v>
      </c>
      <c r="AG313" s="14">
        <v>0.22171577893101299</v>
      </c>
      <c r="AH313" s="14">
        <v>0.21073627694476399</v>
      </c>
      <c r="AI313" s="14">
        <v>0.13974135592460499</v>
      </c>
      <c r="AJ313" s="14">
        <v>0.222823493632854</v>
      </c>
      <c r="AK313" s="14"/>
      <c r="AL313" s="14">
        <v>0.21348223291732599</v>
      </c>
      <c r="AM313" s="14">
        <v>0.174122278361169</v>
      </c>
      <c r="AN313" s="14">
        <v>0.21039920746792601</v>
      </c>
      <c r="AO313" s="14">
        <v>0.161881433227686</v>
      </c>
      <c r="AP313" s="14">
        <v>0.217272932945835</v>
      </c>
      <c r="AQ313" s="14">
        <v>0.19662413739743201</v>
      </c>
      <c r="AR313" s="14"/>
      <c r="AS313" s="14">
        <v>0.16695511390408199</v>
      </c>
      <c r="AT313" s="14">
        <v>0.164246776936043</v>
      </c>
      <c r="AU313" s="14">
        <v>0.23214857824121901</v>
      </c>
      <c r="AV313" s="14">
        <v>0.204447404824489</v>
      </c>
      <c r="AW313" s="14">
        <v>0.254708184261554</v>
      </c>
      <c r="AX313" s="14"/>
      <c r="AY313" s="14">
        <v>5.7635305302508197E-2</v>
      </c>
      <c r="AZ313" s="14">
        <v>0</v>
      </c>
      <c r="BA313" s="14">
        <v>0</v>
      </c>
      <c r="BB313" s="14">
        <v>0</v>
      </c>
      <c r="BC313" s="14">
        <v>0</v>
      </c>
      <c r="BD313" s="14">
        <v>0</v>
      </c>
      <c r="BE313" s="14">
        <v>0</v>
      </c>
      <c r="BF313" s="14">
        <v>0</v>
      </c>
      <c r="BG313" s="14">
        <v>0</v>
      </c>
      <c r="BH313" s="14">
        <v>0</v>
      </c>
      <c r="BI313" s="14">
        <v>0</v>
      </c>
      <c r="BJ313" s="14">
        <v>0</v>
      </c>
      <c r="BK313" s="14">
        <v>0</v>
      </c>
      <c r="BL313" s="14">
        <v>0</v>
      </c>
      <c r="BM313" s="14">
        <v>0</v>
      </c>
      <c r="BN313" s="14">
        <v>0</v>
      </c>
      <c r="BO313" s="14"/>
      <c r="BP313" s="14">
        <v>0.18844710710933801</v>
      </c>
      <c r="BQ313" s="14">
        <v>0.21653840542494501</v>
      </c>
      <c r="BR313" s="14">
        <v>0.184581896481989</v>
      </c>
      <c r="BS313" s="14">
        <v>0.17754078263322901</v>
      </c>
      <c r="BT313" s="14">
        <v>0.15717611431645501</v>
      </c>
      <c r="BU313" s="14"/>
      <c r="BV313" s="14">
        <v>0.15341547669964001</v>
      </c>
      <c r="BW313" s="14">
        <v>0.204182806608668</v>
      </c>
      <c r="BX313" s="14">
        <v>0.19691556256824699</v>
      </c>
      <c r="BY313" s="14">
        <v>0.15910747606925801</v>
      </c>
      <c r="BZ313" s="14">
        <v>0.111380133135978</v>
      </c>
      <c r="CA313" s="14"/>
      <c r="CB313" s="14">
        <v>0.198174242550617</v>
      </c>
      <c r="CC313" s="14">
        <v>0.209165019696614</v>
      </c>
      <c r="CD313" s="14">
        <v>0.197010827351983</v>
      </c>
      <c r="CE313" s="14">
        <v>0.163190658626715</v>
      </c>
      <c r="CF313" s="14">
        <v>0.17475809411559301</v>
      </c>
      <c r="CG313" s="14"/>
      <c r="CH313" s="14">
        <v>0.16851889446836599</v>
      </c>
      <c r="CI313" s="14">
        <v>0.19499171282021799</v>
      </c>
      <c r="CJ313" s="14"/>
      <c r="CK313" s="14">
        <v>0.21969009960602601</v>
      </c>
      <c r="CL313" s="14">
        <v>0.17721761486458901</v>
      </c>
      <c r="CM313" s="14"/>
      <c r="CN313" s="14">
        <v>0.22776633435871499</v>
      </c>
      <c r="CO313" s="14">
        <v>0.173012832104948</v>
      </c>
      <c r="CP313" s="14"/>
      <c r="CQ313" s="14">
        <v>0.17795911938620201</v>
      </c>
      <c r="CR313" s="14">
        <v>0.20386845562455599</v>
      </c>
      <c r="CS313" s="14">
        <v>0.20330384903577101</v>
      </c>
    </row>
    <row r="314" spans="2:97" x14ac:dyDescent="0.35">
      <c r="B314" t="s">
        <v>185</v>
      </c>
      <c r="C314" s="14">
        <v>9.6401253383050903E-2</v>
      </c>
      <c r="D314" s="14">
        <v>8.9229779267012005E-2</v>
      </c>
      <c r="E314" s="14">
        <v>0.10311077616486899</v>
      </c>
      <c r="F314" s="14"/>
      <c r="G314" s="14">
        <v>7.6004543037249905E-2</v>
      </c>
      <c r="H314" s="14">
        <v>8.4802957537964394E-2</v>
      </c>
      <c r="I314" s="14">
        <v>0.116240298188095</v>
      </c>
      <c r="J314" s="14">
        <v>7.9424097599642501E-2</v>
      </c>
      <c r="K314" s="14">
        <v>0.11800345164866299</v>
      </c>
      <c r="L314" s="14">
        <v>0.10254115342271</v>
      </c>
      <c r="M314" s="14"/>
      <c r="N314" s="14">
        <v>8.9253793589249106E-2</v>
      </c>
      <c r="O314" s="14">
        <v>0.12590438925238501</v>
      </c>
      <c r="P314" s="14">
        <v>8.9262925899607701E-2</v>
      </c>
      <c r="Q314" s="14">
        <v>7.83630181181207E-2</v>
      </c>
      <c r="R314" s="14"/>
      <c r="S314" s="14">
        <v>0.10362716294572</v>
      </c>
      <c r="T314" s="14">
        <v>8.42463018967919E-2</v>
      </c>
      <c r="U314" s="14">
        <v>0.113148964571787</v>
      </c>
      <c r="V314" s="14">
        <v>7.1583358253711496E-2</v>
      </c>
      <c r="W314" s="14">
        <v>8.1982929772230498E-2</v>
      </c>
      <c r="X314" s="14">
        <v>0.102367444792954</v>
      </c>
      <c r="Y314" s="14">
        <v>0.10534945628494601</v>
      </c>
      <c r="Z314" s="14">
        <v>9.0174910746934303E-2</v>
      </c>
      <c r="AA314" s="14">
        <v>0.120084468567483</v>
      </c>
      <c r="AB314" s="14">
        <v>0.103339874335533</v>
      </c>
      <c r="AC314" s="14">
        <v>7.6905243311667995E-2</v>
      </c>
      <c r="AD314" s="14">
        <v>7.0054117823834805E-2</v>
      </c>
      <c r="AE314" s="14"/>
      <c r="AF314" s="14">
        <v>9.4881592472141896E-2</v>
      </c>
      <c r="AG314" s="14">
        <v>9.6796857475900402E-2</v>
      </c>
      <c r="AH314" s="14">
        <v>0.11251339572843699</v>
      </c>
      <c r="AI314" s="14">
        <v>9.6894278373005696E-2</v>
      </c>
      <c r="AJ314" s="14">
        <v>0.10358546688732601</v>
      </c>
      <c r="AK314" s="14"/>
      <c r="AL314" s="14">
        <v>8.4380463728455202E-2</v>
      </c>
      <c r="AM314" s="14">
        <v>8.6784675520345397E-2</v>
      </c>
      <c r="AN314" s="14">
        <v>9.8652523976882095E-2</v>
      </c>
      <c r="AO314" s="14">
        <v>0.10521532103183499</v>
      </c>
      <c r="AP314" s="14">
        <v>0.102925259103746</v>
      </c>
      <c r="AQ314" s="14">
        <v>0.119385511937219</v>
      </c>
      <c r="AR314" s="14"/>
      <c r="AS314" s="14">
        <v>9.3208629332032403E-2</v>
      </c>
      <c r="AT314" s="14">
        <v>9.9095095516957901E-2</v>
      </c>
      <c r="AU314" s="14">
        <v>0.115483979514914</v>
      </c>
      <c r="AV314" s="14">
        <v>9.0460278903080005E-2</v>
      </c>
      <c r="AW314" s="14">
        <v>2.0112115847347199E-2</v>
      </c>
      <c r="AX314" s="14"/>
      <c r="AY314" s="14">
        <v>8.6401163740799397E-2</v>
      </c>
      <c r="AZ314" s="14">
        <v>0</v>
      </c>
      <c r="BA314" s="14">
        <v>0</v>
      </c>
      <c r="BB314" s="14">
        <v>0</v>
      </c>
      <c r="BC314" s="14">
        <v>0</v>
      </c>
      <c r="BD314" s="14">
        <v>0</v>
      </c>
      <c r="BE314" s="14">
        <v>0</v>
      </c>
      <c r="BF314" s="14">
        <v>0</v>
      </c>
      <c r="BG314" s="14">
        <v>0</v>
      </c>
      <c r="BH314" s="14">
        <v>0</v>
      </c>
      <c r="BI314" s="14">
        <v>0</v>
      </c>
      <c r="BJ314" s="14">
        <v>0</v>
      </c>
      <c r="BK314" s="14">
        <v>0</v>
      </c>
      <c r="BL314" s="14">
        <v>0</v>
      </c>
      <c r="BM314" s="14">
        <v>0</v>
      </c>
      <c r="BN314" s="14">
        <v>0</v>
      </c>
      <c r="BO314" s="14"/>
      <c r="BP314" s="14">
        <v>0.103876787699514</v>
      </c>
      <c r="BQ314" s="14">
        <v>9.7043038245953894E-2</v>
      </c>
      <c r="BR314" s="14">
        <v>0.102629273680369</v>
      </c>
      <c r="BS314" s="14">
        <v>8.4960922166588404E-2</v>
      </c>
      <c r="BT314" s="14">
        <v>9.6162896476168394E-2</v>
      </c>
      <c r="BU314" s="14"/>
      <c r="BV314" s="14">
        <v>6.4822009983029005E-2</v>
      </c>
      <c r="BW314" s="14">
        <v>9.6959451468235702E-2</v>
      </c>
      <c r="BX314" s="14">
        <v>0.101943160804866</v>
      </c>
      <c r="BY314" s="14">
        <v>0.10403085720837001</v>
      </c>
      <c r="BZ314" s="14">
        <v>6.4935220267414204E-2</v>
      </c>
      <c r="CA314" s="14"/>
      <c r="CB314" s="14">
        <v>6.9188452297239994E-2</v>
      </c>
      <c r="CC314" s="14">
        <v>7.8450802444867601E-2</v>
      </c>
      <c r="CD314" s="14">
        <v>0.10797785177980999</v>
      </c>
      <c r="CE314" s="14">
        <v>0.110409891145127</v>
      </c>
      <c r="CF314" s="14">
        <v>0.109083786966334</v>
      </c>
      <c r="CG314" s="14"/>
      <c r="CH314" s="14">
        <v>0.104296038491826</v>
      </c>
      <c r="CI314" s="14">
        <v>9.3108573791524596E-2</v>
      </c>
      <c r="CJ314" s="14"/>
      <c r="CK314" s="14">
        <v>9.3975852380210001E-2</v>
      </c>
      <c r="CL314" s="14">
        <v>9.7146469261217505E-2</v>
      </c>
      <c r="CM314" s="14"/>
      <c r="CN314" s="14">
        <v>7.4486783027810602E-2</v>
      </c>
      <c r="CO314" s="14">
        <v>0.10406554486912301</v>
      </c>
      <c r="CP314" s="14"/>
      <c r="CQ314" s="14">
        <v>0.10892721818696199</v>
      </c>
      <c r="CR314" s="14">
        <v>7.4780397097716306E-2</v>
      </c>
      <c r="CS314" s="14">
        <v>6.88021240053696E-2</v>
      </c>
    </row>
    <row r="315" spans="2:97" x14ac:dyDescent="0.35">
      <c r="B315" t="s">
        <v>186</v>
      </c>
      <c r="C315" s="14">
        <v>0.19390629140949101</v>
      </c>
      <c r="D315" s="14">
        <v>0.18058404126262001</v>
      </c>
      <c r="E315" s="14">
        <v>0.20702764927551201</v>
      </c>
      <c r="F315" s="14"/>
      <c r="G315" s="14">
        <v>0.152758673411796</v>
      </c>
      <c r="H315" s="14">
        <v>0.148435760313985</v>
      </c>
      <c r="I315" s="14">
        <v>0.19857264452159301</v>
      </c>
      <c r="J315" s="14">
        <v>0.209388574696274</v>
      </c>
      <c r="K315" s="14">
        <v>0.203045485938634</v>
      </c>
      <c r="L315" s="14">
        <v>0.23579070287270701</v>
      </c>
      <c r="M315" s="14"/>
      <c r="N315" s="14">
        <v>0.15995889675893599</v>
      </c>
      <c r="O315" s="14">
        <v>0.217838913547864</v>
      </c>
      <c r="P315" s="14">
        <v>0.21735900009130499</v>
      </c>
      <c r="Q315" s="14">
        <v>0.18617328297743599</v>
      </c>
      <c r="R315" s="14"/>
      <c r="S315" s="14">
        <v>0.19601470385849601</v>
      </c>
      <c r="T315" s="14">
        <v>0.18643970803615501</v>
      </c>
      <c r="U315" s="14">
        <v>0.18861245397559201</v>
      </c>
      <c r="V315" s="14">
        <v>0.14673991447776999</v>
      </c>
      <c r="W315" s="14">
        <v>0.21444362776394699</v>
      </c>
      <c r="X315" s="14">
        <v>0.21274948835034499</v>
      </c>
      <c r="Y315" s="14">
        <v>0.19755197523151</v>
      </c>
      <c r="Z315" s="14">
        <v>0.20482783161513901</v>
      </c>
      <c r="AA315" s="14">
        <v>0.19326015663525201</v>
      </c>
      <c r="AB315" s="14">
        <v>0.19902405739106699</v>
      </c>
      <c r="AC315" s="14">
        <v>0.21923449364677899</v>
      </c>
      <c r="AD315" s="14">
        <v>0.18804566289729099</v>
      </c>
      <c r="AE315" s="14"/>
      <c r="AF315" s="14">
        <v>0.20199908945813599</v>
      </c>
      <c r="AG315" s="14">
        <v>0.170538302456821</v>
      </c>
      <c r="AH315" s="14">
        <v>0.17246365701191901</v>
      </c>
      <c r="AI315" s="14">
        <v>0.21148296447536</v>
      </c>
      <c r="AJ315" s="14">
        <v>0.18584742169211599</v>
      </c>
      <c r="AK315" s="14"/>
      <c r="AL315" s="14">
        <v>0.15993804235363501</v>
      </c>
      <c r="AM315" s="14">
        <v>0.20918771685366599</v>
      </c>
      <c r="AN315" s="14">
        <v>0.18991727165043101</v>
      </c>
      <c r="AO315" s="14">
        <v>0.204832513727462</v>
      </c>
      <c r="AP315" s="14">
        <v>0.20265889758700401</v>
      </c>
      <c r="AQ315" s="14">
        <v>0.20022580399663101</v>
      </c>
      <c r="AR315" s="14"/>
      <c r="AS315" s="14">
        <v>0.201258958899661</v>
      </c>
      <c r="AT315" s="14">
        <v>0.196040666258053</v>
      </c>
      <c r="AU315" s="14">
        <v>0.16727016687386601</v>
      </c>
      <c r="AV315" s="14">
        <v>0.18064082684837099</v>
      </c>
      <c r="AW315" s="14">
        <v>6.9487094026599805E-2</v>
      </c>
      <c r="AX315" s="14"/>
      <c r="AY315" s="14">
        <v>0.27903060931527501</v>
      </c>
      <c r="AZ315" s="14">
        <v>0</v>
      </c>
      <c r="BA315" s="14">
        <v>0</v>
      </c>
      <c r="BB315" s="14">
        <v>0</v>
      </c>
      <c r="BC315" s="14">
        <v>0</v>
      </c>
      <c r="BD315" s="14">
        <v>0</v>
      </c>
      <c r="BE315" s="14">
        <v>0</v>
      </c>
      <c r="BF315" s="14">
        <v>0</v>
      </c>
      <c r="BG315" s="14">
        <v>0</v>
      </c>
      <c r="BH315" s="14">
        <v>0</v>
      </c>
      <c r="BI315" s="14">
        <v>0</v>
      </c>
      <c r="BJ315" s="14">
        <v>0</v>
      </c>
      <c r="BK315" s="14">
        <v>0</v>
      </c>
      <c r="BL315" s="14">
        <v>0</v>
      </c>
      <c r="BM315" s="14">
        <v>0</v>
      </c>
      <c r="BN315" s="14">
        <v>0</v>
      </c>
      <c r="BO315" s="14"/>
      <c r="BP315" s="14">
        <v>0.17888148748629601</v>
      </c>
      <c r="BQ315" s="14">
        <v>0.175103659724164</v>
      </c>
      <c r="BR315" s="14">
        <v>0.165573423193208</v>
      </c>
      <c r="BS315" s="14">
        <v>0.244367153159087</v>
      </c>
      <c r="BT315" s="14">
        <v>0.23181945963698</v>
      </c>
      <c r="BU315" s="14"/>
      <c r="BV315" s="14">
        <v>0.136236427791502</v>
      </c>
      <c r="BW315" s="14">
        <v>0.17680364668617099</v>
      </c>
      <c r="BX315" s="14">
        <v>0.20988267270542199</v>
      </c>
      <c r="BY315" s="14">
        <v>0.20519479043674599</v>
      </c>
      <c r="BZ315" s="14">
        <v>0.25249692786910499</v>
      </c>
      <c r="CA315" s="14"/>
      <c r="CB315" s="14">
        <v>0.137132462444851</v>
      </c>
      <c r="CC315" s="14">
        <v>0.16426062587312801</v>
      </c>
      <c r="CD315" s="14">
        <v>0.21870302952093401</v>
      </c>
      <c r="CE315" s="14">
        <v>0.22764431135051899</v>
      </c>
      <c r="CF315" s="14">
        <v>0.20541459865386799</v>
      </c>
      <c r="CG315" s="14"/>
      <c r="CH315" s="14">
        <v>0.19429603412225699</v>
      </c>
      <c r="CI315" s="14">
        <v>0.193743741338958</v>
      </c>
      <c r="CJ315" s="14"/>
      <c r="CK315" s="14">
        <v>0.16070512029678699</v>
      </c>
      <c r="CL315" s="14">
        <v>0.204107507562173</v>
      </c>
      <c r="CM315" s="14"/>
      <c r="CN315" s="14">
        <v>0.15747769481040499</v>
      </c>
      <c r="CO315" s="14">
        <v>0.20664670348598799</v>
      </c>
      <c r="CP315" s="14"/>
      <c r="CQ315" s="14">
        <v>0.21781863234688301</v>
      </c>
      <c r="CR315" s="14">
        <v>0.14735341680675401</v>
      </c>
      <c r="CS315" s="14">
        <v>0.172555152189032</v>
      </c>
    </row>
    <row r="316" spans="2:97" x14ac:dyDescent="0.35">
      <c r="B316" t="s">
        <v>187</v>
      </c>
      <c r="C316" s="14">
        <v>0.25618940919566902</v>
      </c>
      <c r="D316" s="14">
        <v>0.25625876062661601</v>
      </c>
      <c r="E316" s="14">
        <v>0.25588822519148702</v>
      </c>
      <c r="F316" s="14"/>
      <c r="G316" s="14">
        <v>0.23468144296173599</v>
      </c>
      <c r="H316" s="14">
        <v>0.16107593494674999</v>
      </c>
      <c r="I316" s="14">
        <v>0.21877905293976199</v>
      </c>
      <c r="J316" s="14">
        <v>0.28733038664156102</v>
      </c>
      <c r="K316" s="14">
        <v>0.31245144830843002</v>
      </c>
      <c r="L316" s="14">
        <v>0.31545520204897998</v>
      </c>
      <c r="M316" s="14"/>
      <c r="N316" s="14">
        <v>0.169100375661935</v>
      </c>
      <c r="O316" s="14">
        <v>0.24945196374089301</v>
      </c>
      <c r="P316" s="14">
        <v>0.24269628193169199</v>
      </c>
      <c r="Q316" s="14">
        <v>0.36653346007173399</v>
      </c>
      <c r="R316" s="14"/>
      <c r="S316" s="14">
        <v>0.18284380941433101</v>
      </c>
      <c r="T316" s="14">
        <v>0.28792654233252801</v>
      </c>
      <c r="U316" s="14">
        <v>0.251337312015043</v>
      </c>
      <c r="V316" s="14">
        <v>0.305494515162403</v>
      </c>
      <c r="W316" s="14">
        <v>0.21312832299387099</v>
      </c>
      <c r="X316" s="14">
        <v>0.218260008828425</v>
      </c>
      <c r="Y316" s="14">
        <v>0.26000318422572199</v>
      </c>
      <c r="Z316" s="14">
        <v>0.27885108040644002</v>
      </c>
      <c r="AA316" s="14">
        <v>0.29150905941598798</v>
      </c>
      <c r="AB316" s="14">
        <v>0.25983590131796103</v>
      </c>
      <c r="AC316" s="14">
        <v>0.26859676178674002</v>
      </c>
      <c r="AD316" s="14">
        <v>0.33910965003892601</v>
      </c>
      <c r="AE316" s="14"/>
      <c r="AF316" s="14">
        <v>0.22668980842972999</v>
      </c>
      <c r="AG316" s="14">
        <v>0.21183498356844499</v>
      </c>
      <c r="AH316" s="14">
        <v>0.24447208696075901</v>
      </c>
      <c r="AI316" s="14">
        <v>0.30573899636514201</v>
      </c>
      <c r="AJ316" s="14">
        <v>0.18889580183158899</v>
      </c>
      <c r="AK316" s="14"/>
      <c r="AL316" s="14">
        <v>0.19596648426542901</v>
      </c>
      <c r="AM316" s="14">
        <v>0.222427126575798</v>
      </c>
      <c r="AN316" s="14">
        <v>0.23352769824985101</v>
      </c>
      <c r="AO316" s="14">
        <v>0.28736049074881598</v>
      </c>
      <c r="AP316" s="14">
        <v>0.19204405866419599</v>
      </c>
      <c r="AQ316" s="14">
        <v>0.29258373891320799</v>
      </c>
      <c r="AR316" s="14"/>
      <c r="AS316" s="14">
        <v>0.36572837823021898</v>
      </c>
      <c r="AT316" s="14">
        <v>0.29504278272439499</v>
      </c>
      <c r="AU316" s="14">
        <v>0.17538465814575099</v>
      </c>
      <c r="AV316" s="14">
        <v>0.115824334931544</v>
      </c>
      <c r="AW316" s="14">
        <v>6.9482397682766303E-2</v>
      </c>
      <c r="AX316" s="14"/>
      <c r="AY316" s="14">
        <v>0.42377221417442801</v>
      </c>
      <c r="AZ316" s="14">
        <v>0</v>
      </c>
      <c r="BA316" s="14">
        <v>0</v>
      </c>
      <c r="BB316" s="14">
        <v>0</v>
      </c>
      <c r="BC316" s="14">
        <v>0</v>
      </c>
      <c r="BD316" s="14">
        <v>0</v>
      </c>
      <c r="BE316" s="14">
        <v>0</v>
      </c>
      <c r="BF316" s="14">
        <v>0</v>
      </c>
      <c r="BG316" s="14">
        <v>0</v>
      </c>
      <c r="BH316" s="14">
        <v>0</v>
      </c>
      <c r="BI316" s="14">
        <v>0</v>
      </c>
      <c r="BJ316" s="14">
        <v>0</v>
      </c>
      <c r="BK316" s="14">
        <v>0</v>
      </c>
      <c r="BL316" s="14">
        <v>0</v>
      </c>
      <c r="BM316" s="14">
        <v>0</v>
      </c>
      <c r="BN316" s="14">
        <v>0</v>
      </c>
      <c r="BO316" s="14"/>
      <c r="BP316" s="14">
        <v>0.25845426476994898</v>
      </c>
      <c r="BQ316" s="14">
        <v>0.21168870820164901</v>
      </c>
      <c r="BR316" s="14">
        <v>0.25156136505897297</v>
      </c>
      <c r="BS316" s="14">
        <v>0.20752890298259299</v>
      </c>
      <c r="BT316" s="14">
        <v>0.36683338784372699</v>
      </c>
      <c r="BU316" s="14"/>
      <c r="BV316" s="14">
        <v>0.143836732443442</v>
      </c>
      <c r="BW316" s="14">
        <v>0.21638836760153099</v>
      </c>
      <c r="BX316" s="14">
        <v>0.26336612078632898</v>
      </c>
      <c r="BY316" s="14">
        <v>0.33579353060148098</v>
      </c>
      <c r="BZ316" s="14">
        <v>0.41600499359749099</v>
      </c>
      <c r="CA316" s="14"/>
      <c r="CB316" s="14">
        <v>0.13123635264880801</v>
      </c>
      <c r="CC316" s="14">
        <v>0.26746674039984503</v>
      </c>
      <c r="CD316" s="14">
        <v>0.26132442826059599</v>
      </c>
      <c r="CE316" s="14">
        <v>0.26384654129143997</v>
      </c>
      <c r="CF316" s="14">
        <v>0.333003770654205</v>
      </c>
      <c r="CG316" s="14"/>
      <c r="CH316" s="14">
        <v>0.25454062928326798</v>
      </c>
      <c r="CI316" s="14">
        <v>0.25687706616082701</v>
      </c>
      <c r="CJ316" s="14"/>
      <c r="CK316" s="14">
        <v>0.17906310788475899</v>
      </c>
      <c r="CL316" s="14">
        <v>0.27988682842400497</v>
      </c>
      <c r="CM316" s="14"/>
      <c r="CN316" s="14">
        <v>0.17423281474924801</v>
      </c>
      <c r="CO316" s="14">
        <v>0.28485262664335798</v>
      </c>
      <c r="CP316" s="14"/>
      <c r="CQ316" s="14">
        <v>0.28704503356196498</v>
      </c>
      <c r="CR316" s="14">
        <v>0.188232377672817</v>
      </c>
      <c r="CS316" s="14">
        <v>0.27546247086807302</v>
      </c>
    </row>
    <row r="317" spans="2:97" x14ac:dyDescent="0.35">
      <c r="B317" t="s">
        <v>167</v>
      </c>
      <c r="C317" s="14">
        <v>1.37691444578268E-2</v>
      </c>
      <c r="D317" s="14">
        <v>1.06148526772319E-2</v>
      </c>
      <c r="E317" s="14">
        <v>1.6897152644202999E-2</v>
      </c>
      <c r="F317" s="14"/>
      <c r="G317" s="14">
        <v>7.10722812298738E-3</v>
      </c>
      <c r="H317" s="14">
        <v>1.4976636414359E-2</v>
      </c>
      <c r="I317" s="14">
        <v>1.7425791874230202E-2</v>
      </c>
      <c r="J317" s="14">
        <v>1.34906380649291E-2</v>
      </c>
      <c r="K317" s="14">
        <v>1.7532808436355098E-2</v>
      </c>
      <c r="L317" s="14">
        <v>1.1929554110573099E-2</v>
      </c>
      <c r="M317" s="14"/>
      <c r="N317" s="14">
        <v>1.9049110294392001E-2</v>
      </c>
      <c r="O317" s="14">
        <v>1.15054901050082E-2</v>
      </c>
      <c r="P317" s="14">
        <v>1.06911922959207E-2</v>
      </c>
      <c r="Q317" s="14">
        <v>1.3286568117340299E-2</v>
      </c>
      <c r="R317" s="14"/>
      <c r="S317" s="14">
        <v>1.5360603332956101E-2</v>
      </c>
      <c r="T317" s="14">
        <v>7.9933977644251007E-3</v>
      </c>
      <c r="U317" s="14">
        <v>2.9801858648439299E-2</v>
      </c>
      <c r="V317" s="14">
        <v>6.8843629250149698E-3</v>
      </c>
      <c r="W317" s="14">
        <v>1.8078316303747899E-2</v>
      </c>
      <c r="X317" s="14">
        <v>1.11752376195253E-2</v>
      </c>
      <c r="Y317" s="14">
        <v>1.1216345781051599E-2</v>
      </c>
      <c r="Z317" s="14">
        <v>1.56088298237415E-2</v>
      </c>
      <c r="AA317" s="14">
        <v>1.42276343964207E-2</v>
      </c>
      <c r="AB317" s="14">
        <v>1.10230573545933E-2</v>
      </c>
      <c r="AC317" s="14">
        <v>2.4513040652557501E-2</v>
      </c>
      <c r="AD317" s="14">
        <v>0</v>
      </c>
      <c r="AE317" s="14"/>
      <c r="AF317" s="14">
        <v>2.65114771475756E-2</v>
      </c>
      <c r="AG317" s="14">
        <v>1.49981437483952E-2</v>
      </c>
      <c r="AH317" s="14">
        <v>0</v>
      </c>
      <c r="AI317" s="14">
        <v>4.8399302242687703E-3</v>
      </c>
      <c r="AJ317" s="14">
        <v>7.78045087928629E-3</v>
      </c>
      <c r="AK317" s="14"/>
      <c r="AL317" s="14">
        <v>1.2635589728867601E-2</v>
      </c>
      <c r="AM317" s="14">
        <v>2.65269975562854E-2</v>
      </c>
      <c r="AN317" s="14">
        <v>3.8918637134968898E-3</v>
      </c>
      <c r="AO317" s="14">
        <v>4.1300119088837801E-3</v>
      </c>
      <c r="AP317" s="14">
        <v>1.60113243640586E-2</v>
      </c>
      <c r="AQ317" s="14">
        <v>3.2181680026485901E-2</v>
      </c>
      <c r="AR317" s="14"/>
      <c r="AS317" s="14">
        <v>1.21062315575572E-2</v>
      </c>
      <c r="AT317" s="14">
        <v>9.6281914398999406E-3</v>
      </c>
      <c r="AU317" s="14">
        <v>1.7033566675030101E-2</v>
      </c>
      <c r="AV317" s="14">
        <v>3.31736906144059E-2</v>
      </c>
      <c r="AW317" s="14">
        <v>0</v>
      </c>
      <c r="AX317" s="14"/>
      <c r="AY317" s="14">
        <v>3.0951000515803E-2</v>
      </c>
      <c r="AZ317" s="14">
        <v>0</v>
      </c>
      <c r="BA317" s="14">
        <v>0</v>
      </c>
      <c r="BB317" s="14">
        <v>0</v>
      </c>
      <c r="BC317" s="14">
        <v>0</v>
      </c>
      <c r="BD317" s="14">
        <v>0</v>
      </c>
      <c r="BE317" s="14">
        <v>0</v>
      </c>
      <c r="BF317" s="14">
        <v>0</v>
      </c>
      <c r="BG317" s="14">
        <v>0</v>
      </c>
      <c r="BH317" s="14">
        <v>0</v>
      </c>
      <c r="BI317" s="14">
        <v>0</v>
      </c>
      <c r="BJ317" s="14">
        <v>0</v>
      </c>
      <c r="BK317" s="14">
        <v>0</v>
      </c>
      <c r="BL317" s="14">
        <v>0</v>
      </c>
      <c r="BM317" s="14">
        <v>0</v>
      </c>
      <c r="BN317" s="14">
        <v>0</v>
      </c>
      <c r="BO317" s="14"/>
      <c r="BP317" s="14">
        <v>1.7928743421596199E-2</v>
      </c>
      <c r="BQ317" s="14">
        <v>4.8258973798953504E-3</v>
      </c>
      <c r="BR317" s="14">
        <v>1.6254120236212401E-2</v>
      </c>
      <c r="BS317" s="14">
        <v>1.31985128832782E-2</v>
      </c>
      <c r="BT317" s="14">
        <v>1.3422493616564101E-2</v>
      </c>
      <c r="BU317" s="14"/>
      <c r="BV317" s="14">
        <v>2.45745169574248E-2</v>
      </c>
      <c r="BW317" s="14">
        <v>1.16500714201521E-2</v>
      </c>
      <c r="BX317" s="14">
        <v>1.66722303788992E-2</v>
      </c>
      <c r="BY317" s="14">
        <v>9.5749903110424108E-3</v>
      </c>
      <c r="BZ317" s="14">
        <v>7.7166615979215297E-3</v>
      </c>
      <c r="CA317" s="14"/>
      <c r="CB317" s="14">
        <v>1.6702385325425399E-2</v>
      </c>
      <c r="CC317" s="14">
        <v>2.65702173614361E-2</v>
      </c>
      <c r="CD317" s="14">
        <v>5.9075058467557302E-3</v>
      </c>
      <c r="CE317" s="14">
        <v>1.53553799756615E-2</v>
      </c>
      <c r="CF317" s="14">
        <v>7.10904493528163E-3</v>
      </c>
      <c r="CG317" s="14"/>
      <c r="CH317" s="14">
        <v>7.9551188611771996E-3</v>
      </c>
      <c r="CI317" s="14">
        <v>1.6194001266838801E-2</v>
      </c>
      <c r="CJ317" s="14"/>
      <c r="CK317" s="14">
        <v>1.8174251816537E-2</v>
      </c>
      <c r="CL317" s="14">
        <v>1.24156544803368E-2</v>
      </c>
      <c r="CM317" s="14"/>
      <c r="CN317" s="14">
        <v>1.47045460324429E-2</v>
      </c>
      <c r="CO317" s="14">
        <v>1.34420003284833E-2</v>
      </c>
      <c r="CP317" s="14"/>
      <c r="CQ317" s="14">
        <v>9.3273035597453702E-3</v>
      </c>
      <c r="CR317" s="14">
        <v>1.8910110304386302E-2</v>
      </c>
      <c r="CS317" s="14">
        <v>3.8552887723804399E-2</v>
      </c>
    </row>
    <row r="318" spans="2:97" x14ac:dyDescent="0.35">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row>
    <row r="319" spans="2:97" x14ac:dyDescent="0.35">
      <c r="B319" s="6" t="s">
        <v>195</v>
      </c>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row>
    <row r="320" spans="2:97" x14ac:dyDescent="0.35">
      <c r="B320" s="21" t="s">
        <v>122</v>
      </c>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row>
    <row r="321" spans="2:97" x14ac:dyDescent="0.35">
      <c r="B321" t="s">
        <v>178</v>
      </c>
      <c r="C321" s="14">
        <v>6.42048335837436E-3</v>
      </c>
      <c r="D321" s="14">
        <v>6.9066375990842399E-3</v>
      </c>
      <c r="E321" s="14">
        <v>5.3054238936889996E-3</v>
      </c>
      <c r="F321" s="14"/>
      <c r="G321" s="14">
        <v>9.7396805408965503E-3</v>
      </c>
      <c r="H321" s="14">
        <v>2.34889492867498E-2</v>
      </c>
      <c r="I321" s="14">
        <v>1.9494251292686299E-3</v>
      </c>
      <c r="J321" s="14">
        <v>4.2432754864576601E-3</v>
      </c>
      <c r="K321" s="14">
        <v>0</v>
      </c>
      <c r="L321" s="14">
        <v>0</v>
      </c>
      <c r="M321" s="14"/>
      <c r="N321" s="14">
        <v>5.6976767174815096E-3</v>
      </c>
      <c r="O321" s="14">
        <v>1.2378873733549401E-3</v>
      </c>
      <c r="P321" s="14">
        <v>1.3837118049096301E-2</v>
      </c>
      <c r="Q321" s="14">
        <v>6.1456799298061898E-3</v>
      </c>
      <c r="R321" s="14"/>
      <c r="S321" s="14">
        <v>1.36081862820515E-2</v>
      </c>
      <c r="T321" s="14">
        <v>0</v>
      </c>
      <c r="U321" s="14">
        <v>0</v>
      </c>
      <c r="V321" s="14">
        <v>1.51243331163781E-2</v>
      </c>
      <c r="W321" s="14">
        <v>4.7359605314339897E-3</v>
      </c>
      <c r="X321" s="14">
        <v>6.7668172585545402E-3</v>
      </c>
      <c r="Y321" s="14">
        <v>3.7888257281301599E-3</v>
      </c>
      <c r="Z321" s="14">
        <v>6.5918671375756101E-3</v>
      </c>
      <c r="AA321" s="14">
        <v>2.7828960910187099E-3</v>
      </c>
      <c r="AB321" s="14">
        <v>7.4962690524468401E-3</v>
      </c>
      <c r="AC321" s="14">
        <v>6.4456861732571898E-3</v>
      </c>
      <c r="AD321" s="14">
        <v>1.1426932835369E-2</v>
      </c>
      <c r="AE321" s="14"/>
      <c r="AF321" s="14">
        <v>6.1859007962540196E-3</v>
      </c>
      <c r="AG321" s="14">
        <v>7.1392465526307599E-3</v>
      </c>
      <c r="AH321" s="14">
        <v>5.2506442291994204E-3</v>
      </c>
      <c r="AI321" s="14">
        <v>8.4313679763566608E-3</v>
      </c>
      <c r="AJ321" s="14">
        <v>8.7271703942792406E-3</v>
      </c>
      <c r="AK321" s="14"/>
      <c r="AL321" s="14">
        <v>1.3427891180687599E-2</v>
      </c>
      <c r="AM321" s="14">
        <v>7.21819542040725E-3</v>
      </c>
      <c r="AN321" s="14">
        <v>0</v>
      </c>
      <c r="AO321" s="14">
        <v>3.0035396838080102E-3</v>
      </c>
      <c r="AP321" s="14">
        <v>6.4789728301063998E-3</v>
      </c>
      <c r="AQ321" s="14">
        <v>3.0537220871194402E-3</v>
      </c>
      <c r="AR321" s="14"/>
      <c r="AS321" s="14">
        <v>5.9900879925727001E-3</v>
      </c>
      <c r="AT321" s="14">
        <v>5.5043950685489101E-3</v>
      </c>
      <c r="AU321" s="14">
        <v>2.6268961065617001E-3</v>
      </c>
      <c r="AV321" s="14">
        <v>1.70555946860039E-2</v>
      </c>
      <c r="AW321" s="14">
        <v>1.7921775778206601E-2</v>
      </c>
      <c r="AX321" s="14"/>
      <c r="AY321" s="14">
        <v>3.3413505111605603E-2</v>
      </c>
      <c r="AZ321" s="14">
        <v>0</v>
      </c>
      <c r="BA321" s="14">
        <v>0</v>
      </c>
      <c r="BB321" s="14">
        <v>0</v>
      </c>
      <c r="BC321" s="14">
        <v>0</v>
      </c>
      <c r="BD321" s="14">
        <v>0</v>
      </c>
      <c r="BE321" s="14">
        <v>0</v>
      </c>
      <c r="BF321" s="14">
        <v>0</v>
      </c>
      <c r="BG321" s="14">
        <v>0</v>
      </c>
      <c r="BH321" s="14">
        <v>0</v>
      </c>
      <c r="BI321" s="14">
        <v>0</v>
      </c>
      <c r="BJ321" s="14">
        <v>0</v>
      </c>
      <c r="BK321" s="14">
        <v>0</v>
      </c>
      <c r="BL321" s="14">
        <v>0</v>
      </c>
      <c r="BM321" s="14">
        <v>0</v>
      </c>
      <c r="BN321" s="14">
        <v>0</v>
      </c>
      <c r="BO321" s="14"/>
      <c r="BP321" s="14">
        <v>8.68095462028101E-3</v>
      </c>
      <c r="BQ321" s="14">
        <v>5.2074822224007101E-3</v>
      </c>
      <c r="BR321" s="14">
        <v>4.4256803483141097E-3</v>
      </c>
      <c r="BS321" s="14">
        <v>9.6762664230330801E-3</v>
      </c>
      <c r="BT321" s="14">
        <v>2.0415814516188198E-3</v>
      </c>
      <c r="BU321" s="14"/>
      <c r="BV321" s="14">
        <v>2.0702010343805199E-2</v>
      </c>
      <c r="BW321" s="14">
        <v>3.6561020038148998E-3</v>
      </c>
      <c r="BX321" s="14">
        <v>5.4363645239699299E-3</v>
      </c>
      <c r="BY321" s="14">
        <v>9.4574642595002898E-3</v>
      </c>
      <c r="BZ321" s="14">
        <v>6.8445896345516498E-3</v>
      </c>
      <c r="CA321" s="14"/>
      <c r="CB321" s="14">
        <v>1.3350422147352501E-2</v>
      </c>
      <c r="CC321" s="14">
        <v>1.13161888593172E-2</v>
      </c>
      <c r="CD321" s="14">
        <v>3.2339758838398698E-3</v>
      </c>
      <c r="CE321" s="14">
        <v>4.85512023494952E-3</v>
      </c>
      <c r="CF321" s="14">
        <v>1.5300882278181699E-3</v>
      </c>
      <c r="CG321" s="14"/>
      <c r="CH321" s="14">
        <v>8.4448940579691708E-3</v>
      </c>
      <c r="CI321" s="14">
        <v>5.5761619862809498E-3</v>
      </c>
      <c r="CJ321" s="14"/>
      <c r="CK321" s="14">
        <v>8.6868106736807098E-3</v>
      </c>
      <c r="CL321" s="14">
        <v>5.7241436197040703E-3</v>
      </c>
      <c r="CM321" s="14"/>
      <c r="CN321" s="14">
        <v>9.4480630498512807E-3</v>
      </c>
      <c r="CO321" s="14">
        <v>5.3616280505962401E-3</v>
      </c>
      <c r="CP321" s="14"/>
      <c r="CQ321" s="14">
        <v>3.13832964006524E-3</v>
      </c>
      <c r="CR321" s="14">
        <v>1.33932415507192E-2</v>
      </c>
      <c r="CS321" s="14">
        <v>5.88976883726263E-3</v>
      </c>
    </row>
    <row r="322" spans="2:97" x14ac:dyDescent="0.35">
      <c r="B322" t="s">
        <v>179</v>
      </c>
      <c r="C322" s="14">
        <v>1.09412916661191E-2</v>
      </c>
      <c r="D322" s="14">
        <v>1.4278096015920101E-2</v>
      </c>
      <c r="E322" s="14">
        <v>7.7323854622287098E-3</v>
      </c>
      <c r="F322" s="14"/>
      <c r="G322" s="14">
        <v>3.3700322580771498E-2</v>
      </c>
      <c r="H322" s="14">
        <v>2.07881452160525E-2</v>
      </c>
      <c r="I322" s="14">
        <v>9.64278797130989E-3</v>
      </c>
      <c r="J322" s="14">
        <v>6.2790148133535402E-3</v>
      </c>
      <c r="K322" s="14">
        <v>0</v>
      </c>
      <c r="L322" s="14">
        <v>0</v>
      </c>
      <c r="M322" s="14"/>
      <c r="N322" s="14">
        <v>1.7186635847127301E-2</v>
      </c>
      <c r="O322" s="14">
        <v>0</v>
      </c>
      <c r="P322" s="14">
        <v>1.0393671318632201E-2</v>
      </c>
      <c r="Q322" s="14">
        <v>1.6179436326722099E-2</v>
      </c>
      <c r="R322" s="14"/>
      <c r="S322" s="14">
        <v>1.8119474653847601E-2</v>
      </c>
      <c r="T322" s="14">
        <v>1.17404384260992E-2</v>
      </c>
      <c r="U322" s="14">
        <v>8.5510656783592594E-3</v>
      </c>
      <c r="V322" s="14">
        <v>1.1803110474966599E-2</v>
      </c>
      <c r="W322" s="14">
        <v>0</v>
      </c>
      <c r="X322" s="14">
        <v>1.3256099041597601E-2</v>
      </c>
      <c r="Y322" s="14">
        <v>3.7782887611203602E-3</v>
      </c>
      <c r="Z322" s="14">
        <v>8.5913633962483808E-3</v>
      </c>
      <c r="AA322" s="14">
        <v>5.7767973825895496E-3</v>
      </c>
      <c r="AB322" s="14">
        <v>1.3928668045078601E-2</v>
      </c>
      <c r="AC322" s="14">
        <v>6.1439401293380902E-3</v>
      </c>
      <c r="AD322" s="14">
        <v>3.6494378004236203E-2</v>
      </c>
      <c r="AE322" s="14"/>
      <c r="AF322" s="14">
        <v>6.7289600894780699E-3</v>
      </c>
      <c r="AG322" s="14">
        <v>1.5840625073809799E-2</v>
      </c>
      <c r="AH322" s="14">
        <v>1.6109482957950502E-2</v>
      </c>
      <c r="AI322" s="14">
        <v>5.3415979917629799E-3</v>
      </c>
      <c r="AJ322" s="14">
        <v>1.27049104699439E-2</v>
      </c>
      <c r="AK322" s="14"/>
      <c r="AL322" s="14">
        <v>2.3787768400890801E-2</v>
      </c>
      <c r="AM322" s="14">
        <v>1.26872656076665E-2</v>
      </c>
      <c r="AN322" s="14">
        <v>8.1632741417576003E-3</v>
      </c>
      <c r="AO322" s="14">
        <v>5.7499117585175603E-3</v>
      </c>
      <c r="AP322" s="14">
        <v>1.08843159172796E-2</v>
      </c>
      <c r="AQ322" s="14">
        <v>3.9866574726400003E-3</v>
      </c>
      <c r="AR322" s="14"/>
      <c r="AS322" s="14">
        <v>7.4844020494338297E-3</v>
      </c>
      <c r="AT322" s="14">
        <v>1.01978371825646E-2</v>
      </c>
      <c r="AU322" s="14">
        <v>1.4080600517457501E-2</v>
      </c>
      <c r="AV322" s="14">
        <v>1.2878765272221499E-2</v>
      </c>
      <c r="AW322" s="14">
        <v>8.5012819037936296E-2</v>
      </c>
      <c r="AX322" s="14"/>
      <c r="AY322" s="14">
        <v>0</v>
      </c>
      <c r="AZ322" s="14">
        <v>0</v>
      </c>
      <c r="BA322" s="14">
        <v>0</v>
      </c>
      <c r="BB322" s="14">
        <v>0</v>
      </c>
      <c r="BC322" s="14">
        <v>0</v>
      </c>
      <c r="BD322" s="14">
        <v>0</v>
      </c>
      <c r="BE322" s="14">
        <v>0</v>
      </c>
      <c r="BF322" s="14">
        <v>0</v>
      </c>
      <c r="BG322" s="14">
        <v>0</v>
      </c>
      <c r="BH322" s="14">
        <v>0</v>
      </c>
      <c r="BI322" s="14">
        <v>0</v>
      </c>
      <c r="BJ322" s="14">
        <v>0</v>
      </c>
      <c r="BK322" s="14">
        <v>0</v>
      </c>
      <c r="BL322" s="14">
        <v>0</v>
      </c>
      <c r="BM322" s="14">
        <v>0</v>
      </c>
      <c r="BN322" s="14">
        <v>0</v>
      </c>
      <c r="BO322" s="14"/>
      <c r="BP322" s="14">
        <v>1.10165718342704E-2</v>
      </c>
      <c r="BQ322" s="14">
        <v>1.5908590925128099E-2</v>
      </c>
      <c r="BR322" s="14">
        <v>9.1866930291325793E-3</v>
      </c>
      <c r="BS322" s="14">
        <v>1.0316800766934101E-2</v>
      </c>
      <c r="BT322" s="14">
        <v>5.84639164328765E-3</v>
      </c>
      <c r="BU322" s="14"/>
      <c r="BV322" s="14">
        <v>2.3675375508720599E-2</v>
      </c>
      <c r="BW322" s="14">
        <v>1.2334584756375E-2</v>
      </c>
      <c r="BX322" s="14">
        <v>8.4025225742062094E-3</v>
      </c>
      <c r="BY322" s="14">
        <v>8.8978442241134503E-3</v>
      </c>
      <c r="BZ322" s="14">
        <v>8.6881763182610709E-3</v>
      </c>
      <c r="CA322" s="14"/>
      <c r="CB322" s="14">
        <v>2.5774482102074101E-2</v>
      </c>
      <c r="CC322" s="14">
        <v>7.2382491498259203E-3</v>
      </c>
      <c r="CD322" s="14">
        <v>1.3071836582528E-2</v>
      </c>
      <c r="CE322" s="14">
        <v>8.3572861152103901E-3</v>
      </c>
      <c r="CF322" s="14">
        <v>2.94414731180331E-3</v>
      </c>
      <c r="CG322" s="14"/>
      <c r="CH322" s="14">
        <v>1.4404125405591E-2</v>
      </c>
      <c r="CI322" s="14">
        <v>9.4970469114221707E-3</v>
      </c>
      <c r="CJ322" s="14"/>
      <c r="CK322" s="14">
        <v>2.22489413461089E-2</v>
      </c>
      <c r="CL322" s="14">
        <v>7.4669630596729698E-3</v>
      </c>
      <c r="CM322" s="14"/>
      <c r="CN322" s="14">
        <v>2.2378612408523301E-2</v>
      </c>
      <c r="CO322" s="14">
        <v>6.9412424489348297E-3</v>
      </c>
      <c r="CP322" s="14"/>
      <c r="CQ322" s="14">
        <v>7.9511160088083597E-3</v>
      </c>
      <c r="CR322" s="14">
        <v>1.90552404813038E-2</v>
      </c>
      <c r="CS322" s="14">
        <v>0</v>
      </c>
    </row>
    <row r="323" spans="2:97" x14ac:dyDescent="0.35">
      <c r="B323" t="s">
        <v>180</v>
      </c>
      <c r="C323" s="14">
        <v>2.61087992444974E-2</v>
      </c>
      <c r="D323" s="14">
        <v>3.47656222571276E-2</v>
      </c>
      <c r="E323" s="14">
        <v>1.7131981866151801E-2</v>
      </c>
      <c r="F323" s="14"/>
      <c r="G323" s="14">
        <v>5.1043961589857897E-2</v>
      </c>
      <c r="H323" s="14">
        <v>6.2793515243258199E-2</v>
      </c>
      <c r="I323" s="14">
        <v>2.8833226959004199E-2</v>
      </c>
      <c r="J323" s="14">
        <v>1.4259730875420099E-2</v>
      </c>
      <c r="K323" s="14">
        <v>4.5385830754296804E-3</v>
      </c>
      <c r="L323" s="14">
        <v>1.51703750155857E-3</v>
      </c>
      <c r="M323" s="14"/>
      <c r="N323" s="14">
        <v>3.0237225906697501E-2</v>
      </c>
      <c r="O323" s="14">
        <v>2.5204783867450901E-2</v>
      </c>
      <c r="P323" s="14">
        <v>2.9194794197598701E-2</v>
      </c>
      <c r="Q323" s="14">
        <v>2.0184455564398601E-2</v>
      </c>
      <c r="R323" s="14"/>
      <c r="S323" s="14">
        <v>5.4864879271577301E-2</v>
      </c>
      <c r="T323" s="14">
        <v>9.3092022958798908E-3</v>
      </c>
      <c r="U323" s="14">
        <v>8.3886485239769402E-3</v>
      </c>
      <c r="V323" s="14">
        <v>1.4664961613990999E-2</v>
      </c>
      <c r="W323" s="14">
        <v>4.6100026072914801E-2</v>
      </c>
      <c r="X323" s="14">
        <v>4.8805320187138498E-2</v>
      </c>
      <c r="Y323" s="14">
        <v>1.507535069376E-2</v>
      </c>
      <c r="Z323" s="14">
        <v>8.0981279872938596E-3</v>
      </c>
      <c r="AA323" s="14">
        <v>2.4909345900309701E-2</v>
      </c>
      <c r="AB323" s="14">
        <v>7.5174446515681604E-3</v>
      </c>
      <c r="AC323" s="14">
        <v>3.1686726176934299E-2</v>
      </c>
      <c r="AD323" s="14">
        <v>3.5574133000292697E-2</v>
      </c>
      <c r="AE323" s="14"/>
      <c r="AF323" s="14">
        <v>2.58374830701525E-2</v>
      </c>
      <c r="AG323" s="14">
        <v>2.5173211483631101E-2</v>
      </c>
      <c r="AH323" s="14">
        <v>9.3829646017166007E-3</v>
      </c>
      <c r="AI323" s="14">
        <v>4.75991044548352E-2</v>
      </c>
      <c r="AJ323" s="14">
        <v>3.5874187053198003E-2</v>
      </c>
      <c r="AK323" s="14"/>
      <c r="AL323" s="14">
        <v>2.8375840532377999E-2</v>
      </c>
      <c r="AM323" s="14">
        <v>3.5318668574427899E-2</v>
      </c>
      <c r="AN323" s="14">
        <v>1.2682902950837901E-2</v>
      </c>
      <c r="AO323" s="14">
        <v>4.0907762640442401E-2</v>
      </c>
      <c r="AP323" s="14">
        <v>2.4310812696937099E-2</v>
      </c>
      <c r="AQ323" s="14">
        <v>6.6510410100409202E-3</v>
      </c>
      <c r="AR323" s="14"/>
      <c r="AS323" s="14">
        <v>1.8108127193853098E-2</v>
      </c>
      <c r="AT323" s="14">
        <v>2.3071150961719099E-2</v>
      </c>
      <c r="AU323" s="14">
        <v>2.8791917026278299E-2</v>
      </c>
      <c r="AV323" s="14">
        <v>3.9834649772541399E-2</v>
      </c>
      <c r="AW323" s="14">
        <v>0.10722506535920399</v>
      </c>
      <c r="AX323" s="14"/>
      <c r="AY323" s="14">
        <v>0</v>
      </c>
      <c r="AZ323" s="14">
        <v>0</v>
      </c>
      <c r="BA323" s="14">
        <v>0</v>
      </c>
      <c r="BB323" s="14">
        <v>0</v>
      </c>
      <c r="BC323" s="14">
        <v>0</v>
      </c>
      <c r="BD323" s="14">
        <v>0</v>
      </c>
      <c r="BE323" s="14">
        <v>0</v>
      </c>
      <c r="BF323" s="14">
        <v>0</v>
      </c>
      <c r="BG323" s="14">
        <v>0</v>
      </c>
      <c r="BH323" s="14">
        <v>0</v>
      </c>
      <c r="BI323" s="14">
        <v>0</v>
      </c>
      <c r="BJ323" s="14">
        <v>0</v>
      </c>
      <c r="BK323" s="14">
        <v>0</v>
      </c>
      <c r="BL323" s="14">
        <v>0</v>
      </c>
      <c r="BM323" s="14">
        <v>0</v>
      </c>
      <c r="BN323" s="14">
        <v>0</v>
      </c>
      <c r="BO323" s="14"/>
      <c r="BP323" s="14">
        <v>2.7221427334907799E-2</v>
      </c>
      <c r="BQ323" s="14">
        <v>3.0895352256341799E-2</v>
      </c>
      <c r="BR323" s="14">
        <v>2.3495717518182E-2</v>
      </c>
      <c r="BS323" s="14">
        <v>3.1112655652984499E-2</v>
      </c>
      <c r="BT323" s="14">
        <v>1.00132429371838E-2</v>
      </c>
      <c r="BU323" s="14"/>
      <c r="BV323" s="14">
        <v>7.2554983035453505E-2</v>
      </c>
      <c r="BW323" s="14">
        <v>3.3643400891979001E-2</v>
      </c>
      <c r="BX323" s="14">
        <v>1.9110112381899001E-2</v>
      </c>
      <c r="BY323" s="14">
        <v>8.7959413231458797E-3</v>
      </c>
      <c r="BZ323" s="14">
        <v>1.35036366344135E-2</v>
      </c>
      <c r="CA323" s="14"/>
      <c r="CB323" s="14">
        <v>7.6063509201846194E-2</v>
      </c>
      <c r="CC323" s="14">
        <v>2.3435533897758098E-2</v>
      </c>
      <c r="CD323" s="14">
        <v>2.0164252959332999E-2</v>
      </c>
      <c r="CE323" s="14">
        <v>1.1487012289733201E-2</v>
      </c>
      <c r="CF323" s="14">
        <v>8.5774294966091194E-3</v>
      </c>
      <c r="CG323" s="14"/>
      <c r="CH323" s="14">
        <v>4.2083164504045097E-2</v>
      </c>
      <c r="CI323" s="14">
        <v>1.94463675566179E-2</v>
      </c>
      <c r="CJ323" s="14"/>
      <c r="CK323" s="14">
        <v>3.7467843780953303E-2</v>
      </c>
      <c r="CL323" s="14">
        <v>2.2618679326408299E-2</v>
      </c>
      <c r="CM323" s="14"/>
      <c r="CN323" s="14">
        <v>4.1544197069780901E-2</v>
      </c>
      <c r="CO323" s="14">
        <v>2.07104762999425E-2</v>
      </c>
      <c r="CP323" s="14"/>
      <c r="CQ323" s="14">
        <v>1.3250920000985499E-2</v>
      </c>
      <c r="CR323" s="14">
        <v>5.4251447044222897E-2</v>
      </c>
      <c r="CS323" s="14">
        <v>1.9121197309133101E-2</v>
      </c>
    </row>
    <row r="324" spans="2:97" x14ac:dyDescent="0.35">
      <c r="B324" t="s">
        <v>181</v>
      </c>
      <c r="C324" s="14">
        <v>2.0088771366045401E-2</v>
      </c>
      <c r="D324" s="14">
        <v>2.5319213426851998E-2</v>
      </c>
      <c r="E324" s="14">
        <v>1.5070339984719201E-2</v>
      </c>
      <c r="F324" s="14"/>
      <c r="G324" s="14">
        <v>4.1084168659789498E-2</v>
      </c>
      <c r="H324" s="14">
        <v>4.4459752174048503E-2</v>
      </c>
      <c r="I324" s="14">
        <v>2.60340123559594E-2</v>
      </c>
      <c r="J324" s="14">
        <v>3.7915847440628302E-3</v>
      </c>
      <c r="K324" s="14">
        <v>4.5171193445516598E-3</v>
      </c>
      <c r="L324" s="14">
        <v>5.1209291103016799E-3</v>
      </c>
      <c r="M324" s="14"/>
      <c r="N324" s="14">
        <v>2.6442711798005201E-2</v>
      </c>
      <c r="O324" s="14">
        <v>1.99610309879759E-2</v>
      </c>
      <c r="P324" s="14">
        <v>1.80412392655682E-2</v>
      </c>
      <c r="Q324" s="14">
        <v>1.53938107947857E-2</v>
      </c>
      <c r="R324" s="14"/>
      <c r="S324" s="14">
        <v>3.33063223984379E-2</v>
      </c>
      <c r="T324" s="14">
        <v>1.88184411088183E-2</v>
      </c>
      <c r="U324" s="14">
        <v>7.9971483095665208E-3</v>
      </c>
      <c r="V324" s="14">
        <v>1.4468746995766E-2</v>
      </c>
      <c r="W324" s="14">
        <v>1.7399467255456501E-2</v>
      </c>
      <c r="X324" s="14">
        <v>3.61300948261774E-3</v>
      </c>
      <c r="Y324" s="14">
        <v>1.8548116369182101E-2</v>
      </c>
      <c r="Z324" s="14">
        <v>2.9728148237307302E-2</v>
      </c>
      <c r="AA324" s="14">
        <v>3.3811213947872801E-2</v>
      </c>
      <c r="AB324" s="14">
        <v>3.4425326026836803E-2</v>
      </c>
      <c r="AC324" s="14">
        <v>0</v>
      </c>
      <c r="AD324" s="14">
        <v>0</v>
      </c>
      <c r="AE324" s="14"/>
      <c r="AF324" s="14">
        <v>1.9830542189730901E-2</v>
      </c>
      <c r="AG324" s="14">
        <v>3.0518303099038999E-2</v>
      </c>
      <c r="AH324" s="14">
        <v>1.47639426107945E-2</v>
      </c>
      <c r="AI324" s="14">
        <v>7.6951472615367804E-3</v>
      </c>
      <c r="AJ324" s="14">
        <v>4.2441336794232003E-2</v>
      </c>
      <c r="AK324" s="14"/>
      <c r="AL324" s="14">
        <v>4.1486592496075399E-2</v>
      </c>
      <c r="AM324" s="14">
        <v>2.20343298703073E-2</v>
      </c>
      <c r="AN324" s="14">
        <v>1.6865387177721201E-2</v>
      </c>
      <c r="AO324" s="14">
        <v>9.3704053995030297E-3</v>
      </c>
      <c r="AP324" s="14">
        <v>2.7934347524834601E-2</v>
      </c>
      <c r="AQ324" s="14">
        <v>4.4561727185482604E-3</v>
      </c>
      <c r="AR324" s="14"/>
      <c r="AS324" s="14">
        <v>7.9402809995299996E-3</v>
      </c>
      <c r="AT324" s="14">
        <v>1.6470181085538799E-2</v>
      </c>
      <c r="AU324" s="14">
        <v>2.5460720281155098E-2</v>
      </c>
      <c r="AV324" s="14">
        <v>4.3203746039891397E-2</v>
      </c>
      <c r="AW324" s="14">
        <v>4.3647587061037399E-2</v>
      </c>
      <c r="AX324" s="14"/>
      <c r="AY324" s="14">
        <v>0</v>
      </c>
      <c r="AZ324" s="14">
        <v>0</v>
      </c>
      <c r="BA324" s="14">
        <v>0</v>
      </c>
      <c r="BB324" s="14">
        <v>0</v>
      </c>
      <c r="BC324" s="14">
        <v>0</v>
      </c>
      <c r="BD324" s="14">
        <v>0</v>
      </c>
      <c r="BE324" s="14">
        <v>0</v>
      </c>
      <c r="BF324" s="14">
        <v>0</v>
      </c>
      <c r="BG324" s="14">
        <v>0</v>
      </c>
      <c r="BH324" s="14">
        <v>0</v>
      </c>
      <c r="BI324" s="14">
        <v>0</v>
      </c>
      <c r="BJ324" s="14">
        <v>0</v>
      </c>
      <c r="BK324" s="14">
        <v>0</v>
      </c>
      <c r="BL324" s="14">
        <v>0</v>
      </c>
      <c r="BM324" s="14">
        <v>0</v>
      </c>
      <c r="BN324" s="14">
        <v>0</v>
      </c>
      <c r="BO324" s="14"/>
      <c r="BP324" s="14">
        <v>1.4242420690492299E-2</v>
      </c>
      <c r="BQ324" s="14">
        <v>2.4099573242217901E-2</v>
      </c>
      <c r="BR324" s="14">
        <v>3.5408477786784298E-2</v>
      </c>
      <c r="BS324" s="14">
        <v>2.4705883889315501E-2</v>
      </c>
      <c r="BT324" s="14">
        <v>4.0009982995970498E-3</v>
      </c>
      <c r="BU324" s="14"/>
      <c r="BV324" s="14">
        <v>4.46223272516411E-2</v>
      </c>
      <c r="BW324" s="14">
        <v>2.49529854517309E-2</v>
      </c>
      <c r="BX324" s="14">
        <v>1.23046582739332E-2</v>
      </c>
      <c r="BY324" s="14">
        <v>2.19975175185055E-2</v>
      </c>
      <c r="BZ324" s="14">
        <v>0</v>
      </c>
      <c r="CA324" s="14"/>
      <c r="CB324" s="14">
        <v>4.2535072983762898E-2</v>
      </c>
      <c r="CC324" s="14">
        <v>2.2745920690513999E-2</v>
      </c>
      <c r="CD324" s="14">
        <v>2.0950327421220799E-2</v>
      </c>
      <c r="CE324" s="14">
        <v>1.1026411266344301E-2</v>
      </c>
      <c r="CF324" s="14">
        <v>8.1651657206838098E-3</v>
      </c>
      <c r="CG324" s="14"/>
      <c r="CH324" s="14">
        <v>2.1244870929804899E-2</v>
      </c>
      <c r="CI324" s="14">
        <v>1.96065966916351E-2</v>
      </c>
      <c r="CJ324" s="14"/>
      <c r="CK324" s="14">
        <v>3.23604214486422E-2</v>
      </c>
      <c r="CL324" s="14">
        <v>1.6318249096885201E-2</v>
      </c>
      <c r="CM324" s="14"/>
      <c r="CN324" s="14">
        <v>4.06248568295084E-2</v>
      </c>
      <c r="CO324" s="14">
        <v>1.2906551470996201E-2</v>
      </c>
      <c r="CP324" s="14"/>
      <c r="CQ324" s="14">
        <v>1.3213518831340299E-2</v>
      </c>
      <c r="CR324" s="14">
        <v>3.6700803722940198E-2</v>
      </c>
      <c r="CS324" s="14">
        <v>7.0680065651265202E-3</v>
      </c>
    </row>
    <row r="325" spans="2:97" x14ac:dyDescent="0.35">
      <c r="B325" t="s">
        <v>182</v>
      </c>
      <c r="C325" s="14">
        <v>4.0815024688078599E-2</v>
      </c>
      <c r="D325" s="14">
        <v>4.9634992596613303E-2</v>
      </c>
      <c r="E325" s="14">
        <v>3.2379798106173002E-2</v>
      </c>
      <c r="F325" s="14"/>
      <c r="G325" s="14">
        <v>7.4592873307859103E-2</v>
      </c>
      <c r="H325" s="14">
        <v>7.1383015017195295E-2</v>
      </c>
      <c r="I325" s="14">
        <v>6.0902591202379203E-2</v>
      </c>
      <c r="J325" s="14">
        <v>1.6045941763010701E-2</v>
      </c>
      <c r="K325" s="14">
        <v>2.4303163128856001E-2</v>
      </c>
      <c r="L325" s="14">
        <v>8.3317132038495303E-3</v>
      </c>
      <c r="M325" s="14"/>
      <c r="N325" s="14">
        <v>6.4898198586780406E-2</v>
      </c>
      <c r="O325" s="14">
        <v>2.98191893131954E-2</v>
      </c>
      <c r="P325" s="14">
        <v>4.6222109901747202E-2</v>
      </c>
      <c r="Q325" s="14">
        <v>2.1949488788870399E-2</v>
      </c>
      <c r="R325" s="14"/>
      <c r="S325" s="14">
        <v>6.97824813792743E-2</v>
      </c>
      <c r="T325" s="14">
        <v>2.9634478437701402E-2</v>
      </c>
      <c r="U325" s="14">
        <v>3.6597989528633398E-2</v>
      </c>
      <c r="V325" s="14">
        <v>3.5490790185663999E-2</v>
      </c>
      <c r="W325" s="14">
        <v>3.29567207151523E-2</v>
      </c>
      <c r="X325" s="14">
        <v>4.4552056662956502E-2</v>
      </c>
      <c r="Y325" s="14">
        <v>3.6963855280041397E-2</v>
      </c>
      <c r="Z325" s="14">
        <v>3.58959273930545E-2</v>
      </c>
      <c r="AA325" s="14">
        <v>4.2361383519680197E-2</v>
      </c>
      <c r="AB325" s="14">
        <v>2.46692241066718E-2</v>
      </c>
      <c r="AC325" s="14">
        <v>4.9930617713876801E-2</v>
      </c>
      <c r="AD325" s="14">
        <v>3.2644923286700801E-2</v>
      </c>
      <c r="AE325" s="14"/>
      <c r="AF325" s="14">
        <v>4.1852474366656199E-2</v>
      </c>
      <c r="AG325" s="14">
        <v>5.0280894425662803E-2</v>
      </c>
      <c r="AH325" s="14">
        <v>6.4888979450136705E-2</v>
      </c>
      <c r="AI325" s="14">
        <v>3.0840381772510899E-2</v>
      </c>
      <c r="AJ325" s="14">
        <v>5.6854096876295099E-2</v>
      </c>
      <c r="AK325" s="14"/>
      <c r="AL325" s="14">
        <v>4.6768929722543498E-2</v>
      </c>
      <c r="AM325" s="14">
        <v>4.6965624547661802E-2</v>
      </c>
      <c r="AN325" s="14">
        <v>5.5675260098654297E-2</v>
      </c>
      <c r="AO325" s="14">
        <v>3.5294099578808899E-2</v>
      </c>
      <c r="AP325" s="14">
        <v>6.05744437103726E-2</v>
      </c>
      <c r="AQ325" s="14">
        <v>2.3181227499008299E-2</v>
      </c>
      <c r="AR325" s="14"/>
      <c r="AS325" s="14">
        <v>1.8626363244464199E-2</v>
      </c>
      <c r="AT325" s="14">
        <v>4.0058674466134502E-2</v>
      </c>
      <c r="AU325" s="14">
        <v>5.3406452127570302E-2</v>
      </c>
      <c r="AV325" s="14">
        <v>6.1661001730926299E-2</v>
      </c>
      <c r="AW325" s="14">
        <v>0.18399966580497201</v>
      </c>
      <c r="AX325" s="14"/>
      <c r="AY325" s="14">
        <v>0</v>
      </c>
      <c r="AZ325" s="14">
        <v>0</v>
      </c>
      <c r="BA325" s="14">
        <v>0</v>
      </c>
      <c r="BB325" s="14">
        <v>0</v>
      </c>
      <c r="BC325" s="14">
        <v>0</v>
      </c>
      <c r="BD325" s="14">
        <v>0</v>
      </c>
      <c r="BE325" s="14">
        <v>0</v>
      </c>
      <c r="BF325" s="14">
        <v>0</v>
      </c>
      <c r="BG325" s="14">
        <v>0</v>
      </c>
      <c r="BH325" s="14">
        <v>0</v>
      </c>
      <c r="BI325" s="14">
        <v>0</v>
      </c>
      <c r="BJ325" s="14">
        <v>0</v>
      </c>
      <c r="BK325" s="14">
        <v>0</v>
      </c>
      <c r="BL325" s="14">
        <v>0</v>
      </c>
      <c r="BM325" s="14">
        <v>0</v>
      </c>
      <c r="BN325" s="14">
        <v>0</v>
      </c>
      <c r="BO325" s="14"/>
      <c r="BP325" s="14">
        <v>2.72035409329482E-2</v>
      </c>
      <c r="BQ325" s="14">
        <v>6.0936773658785498E-2</v>
      </c>
      <c r="BR325" s="14">
        <v>6.05107107761634E-2</v>
      </c>
      <c r="BS325" s="14">
        <v>3.2999559155855097E-2</v>
      </c>
      <c r="BT325" s="14">
        <v>2.02862342554424E-2</v>
      </c>
      <c r="BU325" s="14"/>
      <c r="BV325" s="14">
        <v>9.4493873593290797E-2</v>
      </c>
      <c r="BW325" s="14">
        <v>4.9985366641559503E-2</v>
      </c>
      <c r="BX325" s="14">
        <v>3.5711589650237303E-2</v>
      </c>
      <c r="BY325" s="14">
        <v>1.61206939279546E-2</v>
      </c>
      <c r="BZ325" s="14">
        <v>1.46981280350564E-2</v>
      </c>
      <c r="CA325" s="14"/>
      <c r="CB325" s="14">
        <v>9.8894356187583701E-2</v>
      </c>
      <c r="CC325" s="14">
        <v>3.1825458926361502E-2</v>
      </c>
      <c r="CD325" s="14">
        <v>2.2681390125425999E-2</v>
      </c>
      <c r="CE325" s="14">
        <v>3.2533963570914502E-2</v>
      </c>
      <c r="CF325" s="14">
        <v>2.7666858550518699E-2</v>
      </c>
      <c r="CG325" s="14"/>
      <c r="CH325" s="14">
        <v>4.6788619596275199E-2</v>
      </c>
      <c r="CI325" s="14">
        <v>3.83236162746435E-2</v>
      </c>
      <c r="CJ325" s="14"/>
      <c r="CK325" s="14">
        <v>7.1226438636255607E-2</v>
      </c>
      <c r="CL325" s="14">
        <v>3.1470974559818697E-2</v>
      </c>
      <c r="CM325" s="14"/>
      <c r="CN325" s="14">
        <v>6.0336004139930198E-2</v>
      </c>
      <c r="CO325" s="14">
        <v>3.3987824478019998E-2</v>
      </c>
      <c r="CP325" s="14"/>
      <c r="CQ325" s="14">
        <v>2.75393671467631E-2</v>
      </c>
      <c r="CR325" s="14">
        <v>7.0320132836699203E-2</v>
      </c>
      <c r="CS325" s="14">
        <v>3.09403464422295E-2</v>
      </c>
    </row>
    <row r="326" spans="2:97" x14ac:dyDescent="0.35">
      <c r="B326" t="s">
        <v>183</v>
      </c>
      <c r="C326" s="14">
        <v>5.2208213377514502E-2</v>
      </c>
      <c r="D326" s="14">
        <v>5.8944167580071698E-2</v>
      </c>
      <c r="E326" s="14">
        <v>4.5848645119793398E-2</v>
      </c>
      <c r="F326" s="14"/>
      <c r="G326" s="14">
        <v>5.21842703526657E-2</v>
      </c>
      <c r="H326" s="14">
        <v>7.9731541458445895E-2</v>
      </c>
      <c r="I326" s="14">
        <v>5.3317704519225601E-2</v>
      </c>
      <c r="J326" s="14">
        <v>4.61002584671521E-2</v>
      </c>
      <c r="K326" s="14">
        <v>3.8780980780226598E-2</v>
      </c>
      <c r="L326" s="14">
        <v>4.2824808367395099E-2</v>
      </c>
      <c r="M326" s="14"/>
      <c r="N326" s="14">
        <v>7.0335848694231998E-2</v>
      </c>
      <c r="O326" s="14">
        <v>5.5824937717206202E-2</v>
      </c>
      <c r="P326" s="14">
        <v>5.4254987361784301E-2</v>
      </c>
      <c r="Q326" s="14">
        <v>2.4979198836251E-2</v>
      </c>
      <c r="R326" s="14"/>
      <c r="S326" s="14">
        <v>8.0165057860679095E-2</v>
      </c>
      <c r="T326" s="14">
        <v>4.4034538945045401E-2</v>
      </c>
      <c r="U326" s="14">
        <v>5.6202727182530401E-2</v>
      </c>
      <c r="V326" s="14">
        <v>5.9708499298244198E-2</v>
      </c>
      <c r="W326" s="14">
        <v>4.5417990784819999E-2</v>
      </c>
      <c r="X326" s="14">
        <v>6.1870242442841901E-2</v>
      </c>
      <c r="Y326" s="14">
        <v>3.8412581687645601E-2</v>
      </c>
      <c r="Z326" s="14">
        <v>4.5073953160494597E-2</v>
      </c>
      <c r="AA326" s="14">
        <v>3.3353259186992099E-2</v>
      </c>
      <c r="AB326" s="14">
        <v>6.9102581936278495E-2</v>
      </c>
      <c r="AC326" s="14">
        <v>3.10464002162271E-2</v>
      </c>
      <c r="AD326" s="14">
        <v>1.09179447266549E-2</v>
      </c>
      <c r="AE326" s="14"/>
      <c r="AF326" s="14">
        <v>5.4091015871901599E-2</v>
      </c>
      <c r="AG326" s="14">
        <v>5.5404075567665502E-2</v>
      </c>
      <c r="AH326" s="14">
        <v>5.4846112473463798E-2</v>
      </c>
      <c r="AI326" s="14">
        <v>4.3520814434278701E-2</v>
      </c>
      <c r="AJ326" s="14">
        <v>5.7622529172072598E-2</v>
      </c>
      <c r="AK326" s="14"/>
      <c r="AL326" s="14">
        <v>5.0668758618373798E-2</v>
      </c>
      <c r="AM326" s="14">
        <v>5.1548101716387802E-2</v>
      </c>
      <c r="AN326" s="14">
        <v>6.8591378152116203E-2</v>
      </c>
      <c r="AO326" s="14">
        <v>5.8249628847597802E-2</v>
      </c>
      <c r="AP326" s="14">
        <v>6.0128941144032097E-2</v>
      </c>
      <c r="AQ326" s="14">
        <v>3.17263759476469E-2</v>
      </c>
      <c r="AR326" s="14"/>
      <c r="AS326" s="14">
        <v>3.8568269597212698E-2</v>
      </c>
      <c r="AT326" s="14">
        <v>4.18260598813949E-2</v>
      </c>
      <c r="AU326" s="14">
        <v>6.4308102718815804E-2</v>
      </c>
      <c r="AV326" s="14">
        <v>8.1160761401687195E-2</v>
      </c>
      <c r="AW326" s="14">
        <v>4.4832937275472703E-2</v>
      </c>
      <c r="AX326" s="14"/>
      <c r="AY326" s="14">
        <v>0</v>
      </c>
      <c r="AZ326" s="14">
        <v>0</v>
      </c>
      <c r="BA326" s="14">
        <v>0</v>
      </c>
      <c r="BB326" s="14">
        <v>0</v>
      </c>
      <c r="BC326" s="14">
        <v>0</v>
      </c>
      <c r="BD326" s="14">
        <v>0</v>
      </c>
      <c r="BE326" s="14">
        <v>0</v>
      </c>
      <c r="BF326" s="14">
        <v>0</v>
      </c>
      <c r="BG326" s="14">
        <v>0</v>
      </c>
      <c r="BH326" s="14">
        <v>0</v>
      </c>
      <c r="BI326" s="14">
        <v>0</v>
      </c>
      <c r="BJ326" s="14">
        <v>0</v>
      </c>
      <c r="BK326" s="14">
        <v>0</v>
      </c>
      <c r="BL326" s="14">
        <v>0</v>
      </c>
      <c r="BM326" s="14">
        <v>0</v>
      </c>
      <c r="BN326" s="14">
        <v>0</v>
      </c>
      <c r="BO326" s="14"/>
      <c r="BP326" s="14">
        <v>6.2196543975098398E-2</v>
      </c>
      <c r="BQ326" s="14">
        <v>6.8873081349953097E-2</v>
      </c>
      <c r="BR326" s="14">
        <v>5.6545446946778703E-2</v>
      </c>
      <c r="BS326" s="14">
        <v>4.5056931806746102E-2</v>
      </c>
      <c r="BT326" s="14">
        <v>1.39568836443339E-2</v>
      </c>
      <c r="BU326" s="14"/>
      <c r="BV326" s="14">
        <v>9.7006662432645399E-2</v>
      </c>
      <c r="BW326" s="14">
        <v>6.8704757898038801E-2</v>
      </c>
      <c r="BX326" s="14">
        <v>3.6012719032584399E-2</v>
      </c>
      <c r="BY326" s="14">
        <v>3.5357090589663902E-2</v>
      </c>
      <c r="BZ326" s="14">
        <v>3.8464397252505701E-2</v>
      </c>
      <c r="CA326" s="14"/>
      <c r="CB326" s="14">
        <v>6.31540381621956E-2</v>
      </c>
      <c r="CC326" s="14">
        <v>6.9648128604754805E-2</v>
      </c>
      <c r="CD326" s="14">
        <v>4.2633252156151602E-2</v>
      </c>
      <c r="CE326" s="14">
        <v>3.6271132880988398E-2</v>
      </c>
      <c r="CF326" s="14">
        <v>5.3164545515709698E-2</v>
      </c>
      <c r="CG326" s="14"/>
      <c r="CH326" s="14">
        <v>6.2266203837526103E-2</v>
      </c>
      <c r="CI326" s="14">
        <v>4.80133253009997E-2</v>
      </c>
      <c r="CJ326" s="14"/>
      <c r="CK326" s="14">
        <v>5.2952683326872398E-2</v>
      </c>
      <c r="CL326" s="14">
        <v>5.1979471480224297E-2</v>
      </c>
      <c r="CM326" s="14"/>
      <c r="CN326" s="14">
        <v>5.58269825304573E-2</v>
      </c>
      <c r="CO326" s="14">
        <v>5.09425975009105E-2</v>
      </c>
      <c r="CP326" s="14"/>
      <c r="CQ326" s="14">
        <v>4.4262155037455203E-2</v>
      </c>
      <c r="CR326" s="14">
        <v>6.8092426847273804E-2</v>
      </c>
      <c r="CS326" s="14">
        <v>5.6841037690761098E-2</v>
      </c>
    </row>
    <row r="327" spans="2:97" x14ac:dyDescent="0.35">
      <c r="B327" t="s">
        <v>184</v>
      </c>
      <c r="C327" s="14">
        <v>0.18425045198946099</v>
      </c>
      <c r="D327" s="14">
        <v>0.16641470372675499</v>
      </c>
      <c r="E327" s="14">
        <v>0.20235508556380699</v>
      </c>
      <c r="F327" s="14"/>
      <c r="G327" s="14">
        <v>0.15897600657633101</v>
      </c>
      <c r="H327" s="14">
        <v>0.19982958346704699</v>
      </c>
      <c r="I327" s="14">
        <v>0.196820311799171</v>
      </c>
      <c r="J327" s="14">
        <v>0.20747394413286199</v>
      </c>
      <c r="K327" s="14">
        <v>0.19376770022739401</v>
      </c>
      <c r="L327" s="14">
        <v>0.152862058241857</v>
      </c>
      <c r="M327" s="14"/>
      <c r="N327" s="14">
        <v>0.22641839828966101</v>
      </c>
      <c r="O327" s="14">
        <v>0.20347961318980901</v>
      </c>
      <c r="P327" s="14">
        <v>0.16768641804388601</v>
      </c>
      <c r="Q327" s="14">
        <v>0.13544099570044801</v>
      </c>
      <c r="R327" s="14"/>
      <c r="S327" s="14">
        <v>0.180352067149153</v>
      </c>
      <c r="T327" s="14">
        <v>0.223590271664662</v>
      </c>
      <c r="U327" s="14">
        <v>0.15964733673096601</v>
      </c>
      <c r="V327" s="14">
        <v>0.16793775641193401</v>
      </c>
      <c r="W327" s="14">
        <v>0.16086355109254599</v>
      </c>
      <c r="X327" s="14">
        <v>0.17343939055226301</v>
      </c>
      <c r="Y327" s="14">
        <v>0.182444739861752</v>
      </c>
      <c r="Z327" s="14">
        <v>0.21108588334025699</v>
      </c>
      <c r="AA327" s="14">
        <v>0.18162742411886601</v>
      </c>
      <c r="AB327" s="14">
        <v>0.18708878098041501</v>
      </c>
      <c r="AC327" s="14">
        <v>0.208801190419838</v>
      </c>
      <c r="AD327" s="14">
        <v>0.16300811856644301</v>
      </c>
      <c r="AE327" s="14"/>
      <c r="AF327" s="14">
        <v>0.16211111360578401</v>
      </c>
      <c r="AG327" s="14">
        <v>0.21320223040229999</v>
      </c>
      <c r="AH327" s="14">
        <v>0.24722664150893101</v>
      </c>
      <c r="AI327" s="14">
        <v>0.155588660432805</v>
      </c>
      <c r="AJ327" s="14">
        <v>0.233514979499508</v>
      </c>
      <c r="AK327" s="14"/>
      <c r="AL327" s="14">
        <v>0.23957910297989701</v>
      </c>
      <c r="AM327" s="14">
        <v>0.16403136747772501</v>
      </c>
      <c r="AN327" s="14">
        <v>0.23352813253556401</v>
      </c>
      <c r="AO327" s="14">
        <v>0.15262098265324101</v>
      </c>
      <c r="AP327" s="14">
        <v>0.21904387319992899</v>
      </c>
      <c r="AQ327" s="14">
        <v>0.14863809297182701</v>
      </c>
      <c r="AR327" s="14"/>
      <c r="AS327" s="14">
        <v>0.138002544715116</v>
      </c>
      <c r="AT327" s="14">
        <v>0.18177739319498001</v>
      </c>
      <c r="AU327" s="14">
        <v>0.21985722098628299</v>
      </c>
      <c r="AV327" s="14">
        <v>0.237165400453236</v>
      </c>
      <c r="AW327" s="14">
        <v>0.22649730313480099</v>
      </c>
      <c r="AX327" s="14"/>
      <c r="AY327" s="14">
        <v>0.120018591505866</v>
      </c>
      <c r="AZ327" s="14">
        <v>0</v>
      </c>
      <c r="BA327" s="14">
        <v>0</v>
      </c>
      <c r="BB327" s="14">
        <v>0</v>
      </c>
      <c r="BC327" s="14">
        <v>0</v>
      </c>
      <c r="BD327" s="14">
        <v>0</v>
      </c>
      <c r="BE327" s="14">
        <v>0</v>
      </c>
      <c r="BF327" s="14">
        <v>0</v>
      </c>
      <c r="BG327" s="14">
        <v>0</v>
      </c>
      <c r="BH327" s="14">
        <v>0</v>
      </c>
      <c r="BI327" s="14">
        <v>0</v>
      </c>
      <c r="BJ327" s="14">
        <v>0</v>
      </c>
      <c r="BK327" s="14">
        <v>0</v>
      </c>
      <c r="BL327" s="14">
        <v>0</v>
      </c>
      <c r="BM327" s="14">
        <v>0</v>
      </c>
      <c r="BN327" s="14">
        <v>0</v>
      </c>
      <c r="BO327" s="14"/>
      <c r="BP327" s="14">
        <v>0.227779666136561</v>
      </c>
      <c r="BQ327" s="14">
        <v>0.195751275625411</v>
      </c>
      <c r="BR327" s="14">
        <v>0.18621557115273901</v>
      </c>
      <c r="BS327" s="14">
        <v>0.17398177172356299</v>
      </c>
      <c r="BT327" s="14">
        <v>0.116320411900353</v>
      </c>
      <c r="BU327" s="14"/>
      <c r="BV327" s="14">
        <v>0.19435438920113299</v>
      </c>
      <c r="BW327" s="14">
        <v>0.225053505062461</v>
      </c>
      <c r="BX327" s="14">
        <v>0.169381522320419</v>
      </c>
      <c r="BY327" s="14">
        <v>0.139910464898239</v>
      </c>
      <c r="BZ327" s="14">
        <v>9.9390200673922194E-2</v>
      </c>
      <c r="CA327" s="14"/>
      <c r="CB327" s="14">
        <v>0.205364005935851</v>
      </c>
      <c r="CC327" s="14">
        <v>0.19350897835728201</v>
      </c>
      <c r="CD327" s="14">
        <v>0.16207868607919099</v>
      </c>
      <c r="CE327" s="14">
        <v>0.18746537700548199</v>
      </c>
      <c r="CF327" s="14">
        <v>0.17907243051399499</v>
      </c>
      <c r="CG327" s="14"/>
      <c r="CH327" s="14">
        <v>0.16980085541543399</v>
      </c>
      <c r="CI327" s="14">
        <v>0.190276948099178</v>
      </c>
      <c r="CJ327" s="14"/>
      <c r="CK327" s="14">
        <v>0.226424030258074</v>
      </c>
      <c r="CL327" s="14">
        <v>0.17129242149138699</v>
      </c>
      <c r="CM327" s="14"/>
      <c r="CN327" s="14">
        <v>0.23434487886918001</v>
      </c>
      <c r="CO327" s="14">
        <v>0.166730599434954</v>
      </c>
      <c r="CP327" s="14"/>
      <c r="CQ327" s="14">
        <v>0.175860289574683</v>
      </c>
      <c r="CR327" s="14">
        <v>0.20160286703703501</v>
      </c>
      <c r="CS327" s="14">
        <v>0.185696203914821</v>
      </c>
    </row>
    <row r="328" spans="2:97" x14ac:dyDescent="0.35">
      <c r="B328" t="s">
        <v>185</v>
      </c>
      <c r="C328" s="14">
        <v>0.14578154401580901</v>
      </c>
      <c r="D328" s="14">
        <v>0.13197161320231701</v>
      </c>
      <c r="E328" s="14">
        <v>0.159239465160362</v>
      </c>
      <c r="F328" s="14"/>
      <c r="G328" s="14">
        <v>0.12064547358810999</v>
      </c>
      <c r="H328" s="14">
        <v>0.112512473338734</v>
      </c>
      <c r="I328" s="14">
        <v>0.14425659092065901</v>
      </c>
      <c r="J328" s="14">
        <v>0.15335435908620099</v>
      </c>
      <c r="K328" s="14">
        <v>0.15359359678982401</v>
      </c>
      <c r="L328" s="14">
        <v>0.179437227006911</v>
      </c>
      <c r="M328" s="14"/>
      <c r="N328" s="14">
        <v>0.18072745415399299</v>
      </c>
      <c r="O328" s="14">
        <v>0.157277429550994</v>
      </c>
      <c r="P328" s="14">
        <v>0.13866969256571199</v>
      </c>
      <c r="Q328" s="14">
        <v>0.104048785906195</v>
      </c>
      <c r="R328" s="14"/>
      <c r="S328" s="14">
        <v>0.13641951283914699</v>
      </c>
      <c r="T328" s="14">
        <v>0.167700270569756</v>
      </c>
      <c r="U328" s="14">
        <v>0.15876724630855801</v>
      </c>
      <c r="V328" s="14">
        <v>0.14705937940539601</v>
      </c>
      <c r="W328" s="14">
        <v>0.171820808536151</v>
      </c>
      <c r="X328" s="14">
        <v>0.11246422452969</v>
      </c>
      <c r="Y328" s="14">
        <v>0.125415800615332</v>
      </c>
      <c r="Z328" s="14">
        <v>0.19057678066238101</v>
      </c>
      <c r="AA328" s="14">
        <v>0.15624170003259299</v>
      </c>
      <c r="AB328" s="14">
        <v>0.115672559914024</v>
      </c>
      <c r="AC328" s="14">
        <v>0.1182323228316</v>
      </c>
      <c r="AD328" s="14">
        <v>0.18734654145490501</v>
      </c>
      <c r="AE328" s="14"/>
      <c r="AF328" s="14">
        <v>0.168123468464876</v>
      </c>
      <c r="AG328" s="14">
        <v>0.14779220444618801</v>
      </c>
      <c r="AH328" s="14">
        <v>0.147524881626308</v>
      </c>
      <c r="AI328" s="14">
        <v>0.174650600580353</v>
      </c>
      <c r="AJ328" s="14">
        <v>0.16554380515748299</v>
      </c>
      <c r="AK328" s="14"/>
      <c r="AL328" s="14">
        <v>0.122560857474162</v>
      </c>
      <c r="AM328" s="14">
        <v>0.163428556714801</v>
      </c>
      <c r="AN328" s="14">
        <v>0.13207076481750801</v>
      </c>
      <c r="AO328" s="14">
        <v>0.16592445471306699</v>
      </c>
      <c r="AP328" s="14">
        <v>0.16504173695761701</v>
      </c>
      <c r="AQ328" s="14">
        <v>0.14472700994600801</v>
      </c>
      <c r="AR328" s="14"/>
      <c r="AS328" s="14">
        <v>0.146182558545458</v>
      </c>
      <c r="AT328" s="14">
        <v>0.13242249219553001</v>
      </c>
      <c r="AU328" s="14">
        <v>0.152925207663552</v>
      </c>
      <c r="AV328" s="14">
        <v>0.168285306007256</v>
      </c>
      <c r="AW328" s="14">
        <v>8.9137147059857494E-2</v>
      </c>
      <c r="AX328" s="14"/>
      <c r="AY328" s="14">
        <v>8.4649667675481294E-2</v>
      </c>
      <c r="AZ328" s="14">
        <v>0</v>
      </c>
      <c r="BA328" s="14">
        <v>0</v>
      </c>
      <c r="BB328" s="14">
        <v>0</v>
      </c>
      <c r="BC328" s="14">
        <v>0</v>
      </c>
      <c r="BD328" s="14">
        <v>0</v>
      </c>
      <c r="BE328" s="14">
        <v>0</v>
      </c>
      <c r="BF328" s="14">
        <v>0</v>
      </c>
      <c r="BG328" s="14">
        <v>0</v>
      </c>
      <c r="BH328" s="14">
        <v>0</v>
      </c>
      <c r="BI328" s="14">
        <v>0</v>
      </c>
      <c r="BJ328" s="14">
        <v>0</v>
      </c>
      <c r="BK328" s="14">
        <v>0</v>
      </c>
      <c r="BL328" s="14">
        <v>0</v>
      </c>
      <c r="BM328" s="14">
        <v>0</v>
      </c>
      <c r="BN328" s="14">
        <v>0</v>
      </c>
      <c r="BO328" s="14"/>
      <c r="BP328" s="14">
        <v>0.16116070923053699</v>
      </c>
      <c r="BQ328" s="14">
        <v>0.16006805898401699</v>
      </c>
      <c r="BR328" s="14">
        <v>0.12916799724759601</v>
      </c>
      <c r="BS328" s="14">
        <v>0.146034804358046</v>
      </c>
      <c r="BT328" s="14">
        <v>0.120110299087199</v>
      </c>
      <c r="BU328" s="14"/>
      <c r="BV328" s="14">
        <v>0.13199288116799601</v>
      </c>
      <c r="BW328" s="14">
        <v>0.15073504602630899</v>
      </c>
      <c r="BX328" s="14">
        <v>0.153082912863508</v>
      </c>
      <c r="BY328" s="14">
        <v>0.13780376520923501</v>
      </c>
      <c r="BZ328" s="14">
        <v>9.2395351889863905E-2</v>
      </c>
      <c r="CA328" s="14"/>
      <c r="CB328" s="14">
        <v>9.5704088511129701E-2</v>
      </c>
      <c r="CC328" s="14">
        <v>0.132466244426545</v>
      </c>
      <c r="CD328" s="14">
        <v>0.16442660461941899</v>
      </c>
      <c r="CE328" s="14">
        <v>0.16568000801864299</v>
      </c>
      <c r="CF328" s="14">
        <v>0.15789155822753401</v>
      </c>
      <c r="CG328" s="14"/>
      <c r="CH328" s="14">
        <v>0.154762012741293</v>
      </c>
      <c r="CI328" s="14">
        <v>0.14203605814287801</v>
      </c>
      <c r="CJ328" s="14"/>
      <c r="CK328" s="14">
        <v>0.159071528027181</v>
      </c>
      <c r="CL328" s="14">
        <v>0.14169813385218899</v>
      </c>
      <c r="CM328" s="14"/>
      <c r="CN328" s="14">
        <v>0.12931780630072701</v>
      </c>
      <c r="CO328" s="14">
        <v>0.15153951501639301</v>
      </c>
      <c r="CP328" s="14"/>
      <c r="CQ328" s="14">
        <v>0.16322198907611299</v>
      </c>
      <c r="CR328" s="14">
        <v>0.109835801716411</v>
      </c>
      <c r="CS328" s="14">
        <v>0.14203809943208601</v>
      </c>
    </row>
    <row r="329" spans="2:97" x14ac:dyDescent="0.35">
      <c r="B329" t="s">
        <v>186</v>
      </c>
      <c r="C329" s="14">
        <v>0.21449977713290799</v>
      </c>
      <c r="D329" s="14">
        <v>0.19311424891873899</v>
      </c>
      <c r="E329" s="14">
        <v>0.23476275006933001</v>
      </c>
      <c r="F329" s="14"/>
      <c r="G329" s="14">
        <v>0.18408789796379199</v>
      </c>
      <c r="H329" s="14">
        <v>0.18732437218188899</v>
      </c>
      <c r="I329" s="14">
        <v>0.20666848617797901</v>
      </c>
      <c r="J329" s="14">
        <v>0.25081709290615301</v>
      </c>
      <c r="K329" s="14">
        <v>0.22420431977194</v>
      </c>
      <c r="L329" s="14">
        <v>0.22722667392791199</v>
      </c>
      <c r="M329" s="14"/>
      <c r="N329" s="14">
        <v>0.196779795412934</v>
      </c>
      <c r="O329" s="14">
        <v>0.23035596742322301</v>
      </c>
      <c r="P329" s="14">
        <v>0.203860373583548</v>
      </c>
      <c r="Q329" s="14">
        <v>0.226703975053998</v>
      </c>
      <c r="R329" s="14"/>
      <c r="S329" s="14">
        <v>0.21957929570700599</v>
      </c>
      <c r="T329" s="14">
        <v>0.207264915301658</v>
      </c>
      <c r="U329" s="14">
        <v>0.224530375292541</v>
      </c>
      <c r="V329" s="14">
        <v>0.19488569703532899</v>
      </c>
      <c r="W329" s="14">
        <v>0.19042825694097401</v>
      </c>
      <c r="X329" s="14">
        <v>0.192940272726245</v>
      </c>
      <c r="Y329" s="14">
        <v>0.24250221485673501</v>
      </c>
      <c r="Z329" s="14">
        <v>0.18070607818006901</v>
      </c>
      <c r="AA329" s="14">
        <v>0.21171159775003001</v>
      </c>
      <c r="AB329" s="14">
        <v>0.22229281966591299</v>
      </c>
      <c r="AC329" s="14">
        <v>0.24044762854864701</v>
      </c>
      <c r="AD329" s="14">
        <v>0.28886931700686203</v>
      </c>
      <c r="AE329" s="14"/>
      <c r="AF329" s="14">
        <v>0.24549719615842</v>
      </c>
      <c r="AG329" s="14">
        <v>0.185418824023032</v>
      </c>
      <c r="AH329" s="14">
        <v>0.21154297093559299</v>
      </c>
      <c r="AI329" s="14">
        <v>0.18580749700041899</v>
      </c>
      <c r="AJ329" s="14">
        <v>0.18025062899996899</v>
      </c>
      <c r="AK329" s="14"/>
      <c r="AL329" s="14">
        <v>0.19063822329862101</v>
      </c>
      <c r="AM329" s="14">
        <v>0.23331802054312001</v>
      </c>
      <c r="AN329" s="14">
        <v>0.212375390015558</v>
      </c>
      <c r="AO329" s="14">
        <v>0.192343719958118</v>
      </c>
      <c r="AP329" s="14">
        <v>0.211817828325991</v>
      </c>
      <c r="AQ329" s="14">
        <v>0.271405365657857</v>
      </c>
      <c r="AR329" s="14"/>
      <c r="AS329" s="14">
        <v>0.17825084382317299</v>
      </c>
      <c r="AT329" s="14">
        <v>0.21593997252114699</v>
      </c>
      <c r="AU329" s="14">
        <v>0.238537919071062</v>
      </c>
      <c r="AV329" s="14">
        <v>0.21064922782673601</v>
      </c>
      <c r="AW329" s="14">
        <v>0.110486955028161</v>
      </c>
      <c r="AX329" s="14"/>
      <c r="AY329" s="14">
        <v>5.5865959627377802E-2</v>
      </c>
      <c r="AZ329" s="14">
        <v>0</v>
      </c>
      <c r="BA329" s="14">
        <v>0</v>
      </c>
      <c r="BB329" s="14">
        <v>0</v>
      </c>
      <c r="BC329" s="14">
        <v>0</v>
      </c>
      <c r="BD329" s="14">
        <v>0</v>
      </c>
      <c r="BE329" s="14">
        <v>0</v>
      </c>
      <c r="BF329" s="14">
        <v>0</v>
      </c>
      <c r="BG329" s="14">
        <v>0</v>
      </c>
      <c r="BH329" s="14">
        <v>0</v>
      </c>
      <c r="BI329" s="14">
        <v>0</v>
      </c>
      <c r="BJ329" s="14">
        <v>0</v>
      </c>
      <c r="BK329" s="14">
        <v>0</v>
      </c>
      <c r="BL329" s="14">
        <v>0</v>
      </c>
      <c r="BM329" s="14">
        <v>0</v>
      </c>
      <c r="BN329" s="14">
        <v>0</v>
      </c>
      <c r="BO329" s="14"/>
      <c r="BP329" s="14">
        <v>0.169812449194958</v>
      </c>
      <c r="BQ329" s="14">
        <v>0.201032346818834</v>
      </c>
      <c r="BR329" s="14">
        <v>0.199086559563913</v>
      </c>
      <c r="BS329" s="14">
        <v>0.245577556301078</v>
      </c>
      <c r="BT329" s="14">
        <v>0.29179891617672099</v>
      </c>
      <c r="BU329" s="14"/>
      <c r="BV329" s="14">
        <v>0.137512791333808</v>
      </c>
      <c r="BW329" s="14">
        <v>0.18090262472975499</v>
      </c>
      <c r="BX329" s="14">
        <v>0.230412038405235</v>
      </c>
      <c r="BY329" s="14">
        <v>0.27328397523512199</v>
      </c>
      <c r="BZ329" s="14">
        <v>0.27398330680162097</v>
      </c>
      <c r="CA329" s="14"/>
      <c r="CB329" s="14">
        <v>0.161958866115051</v>
      </c>
      <c r="CC329" s="14">
        <v>0.19463598637625301</v>
      </c>
      <c r="CD329" s="14">
        <v>0.22689632015341399</v>
      </c>
      <c r="CE329" s="14">
        <v>0.242336046169734</v>
      </c>
      <c r="CF329" s="14">
        <v>0.23430438279681101</v>
      </c>
      <c r="CG329" s="14"/>
      <c r="CH329" s="14">
        <v>0.18085115993550699</v>
      </c>
      <c r="CI329" s="14">
        <v>0.22853361258282101</v>
      </c>
      <c r="CJ329" s="14"/>
      <c r="CK329" s="14">
        <v>0.18437976880143001</v>
      </c>
      <c r="CL329" s="14">
        <v>0.223754291513349</v>
      </c>
      <c r="CM329" s="14"/>
      <c r="CN329" s="14">
        <v>0.18398927660446901</v>
      </c>
      <c r="CO329" s="14">
        <v>0.225170414645259</v>
      </c>
      <c r="CP329" s="14"/>
      <c r="CQ329" s="14">
        <v>0.23447499284260001</v>
      </c>
      <c r="CR329" s="14">
        <v>0.17900257983186699</v>
      </c>
      <c r="CS329" s="14">
        <v>0.17653297367797599</v>
      </c>
    </row>
    <row r="330" spans="2:97" x14ac:dyDescent="0.35">
      <c r="B330" t="s">
        <v>187</v>
      </c>
      <c r="C330" s="14">
        <v>0.28915007928955</v>
      </c>
      <c r="D330" s="14">
        <v>0.31064521627685998</v>
      </c>
      <c r="E330" s="14">
        <v>0.26871433346931101</v>
      </c>
      <c r="F330" s="14"/>
      <c r="G330" s="14">
        <v>0.26488346747866798</v>
      </c>
      <c r="H330" s="14">
        <v>0.190428265078497</v>
      </c>
      <c r="I330" s="14">
        <v>0.25797419278549599</v>
      </c>
      <c r="J330" s="14">
        <v>0.288013713338377</v>
      </c>
      <c r="K330" s="14">
        <v>0.35382723482390099</v>
      </c>
      <c r="L330" s="14">
        <v>0.36865295406155302</v>
      </c>
      <c r="M330" s="14"/>
      <c r="N330" s="14">
        <v>0.17441741203113101</v>
      </c>
      <c r="O330" s="14">
        <v>0.26261560771414599</v>
      </c>
      <c r="P330" s="14">
        <v>0.311956282710252</v>
      </c>
      <c r="Q330" s="14">
        <v>0.41880431243977401</v>
      </c>
      <c r="R330" s="14"/>
      <c r="S330" s="14">
        <v>0.18891797942090099</v>
      </c>
      <c r="T330" s="14">
        <v>0.28042460643773198</v>
      </c>
      <c r="U330" s="14">
        <v>0.33450035965207198</v>
      </c>
      <c r="V330" s="14">
        <v>0.33093945784427897</v>
      </c>
      <c r="W330" s="14">
        <v>0.31168352559558099</v>
      </c>
      <c r="X330" s="14">
        <v>0.316516820873885</v>
      </c>
      <c r="Y330" s="14">
        <v>0.329194250964293</v>
      </c>
      <c r="Z330" s="14">
        <v>0.275993034606485</v>
      </c>
      <c r="AA330" s="14">
        <v>0.30417747083301</v>
      </c>
      <c r="AB330" s="14">
        <v>0.29463727595339101</v>
      </c>
      <c r="AC330" s="14">
        <v>0.30726548779028201</v>
      </c>
      <c r="AD330" s="14">
        <v>0.22362845502025699</v>
      </c>
      <c r="AE330" s="14"/>
      <c r="AF330" s="14">
        <v>0.261276996673664</v>
      </c>
      <c r="AG330" s="14">
        <v>0.25808935875078698</v>
      </c>
      <c r="AH330" s="14">
        <v>0.22846337960590701</v>
      </c>
      <c r="AI330" s="14">
        <v>0.33008325989577098</v>
      </c>
      <c r="AJ330" s="14">
        <v>0.20235047954101401</v>
      </c>
      <c r="AK330" s="14"/>
      <c r="AL330" s="14">
        <v>0.23003416741833699</v>
      </c>
      <c r="AM330" s="14">
        <v>0.25136379036219603</v>
      </c>
      <c r="AN330" s="14">
        <v>0.26004751011028299</v>
      </c>
      <c r="AO330" s="14">
        <v>0.32488648729311598</v>
      </c>
      <c r="AP330" s="14">
        <v>0.211709559598564</v>
      </c>
      <c r="AQ330" s="14">
        <v>0.34889881295116099</v>
      </c>
      <c r="AR330" s="14"/>
      <c r="AS330" s="14">
        <v>0.43067772864810799</v>
      </c>
      <c r="AT330" s="14">
        <v>0.32564835644324502</v>
      </c>
      <c r="AU330" s="14">
        <v>0.19322993837465299</v>
      </c>
      <c r="AV330" s="14">
        <v>0.106831497628671</v>
      </c>
      <c r="AW330" s="14">
        <v>9.1238744460352003E-2</v>
      </c>
      <c r="AX330" s="14"/>
      <c r="AY330" s="14">
        <v>0.70605227607967003</v>
      </c>
      <c r="AZ330" s="14">
        <v>0</v>
      </c>
      <c r="BA330" s="14">
        <v>0</v>
      </c>
      <c r="BB330" s="14">
        <v>0</v>
      </c>
      <c r="BC330" s="14">
        <v>0</v>
      </c>
      <c r="BD330" s="14">
        <v>0</v>
      </c>
      <c r="BE330" s="14">
        <v>0</v>
      </c>
      <c r="BF330" s="14">
        <v>0</v>
      </c>
      <c r="BG330" s="14">
        <v>0</v>
      </c>
      <c r="BH330" s="14">
        <v>0</v>
      </c>
      <c r="BI330" s="14">
        <v>0</v>
      </c>
      <c r="BJ330" s="14">
        <v>0</v>
      </c>
      <c r="BK330" s="14">
        <v>0</v>
      </c>
      <c r="BL330" s="14">
        <v>0</v>
      </c>
      <c r="BM330" s="14">
        <v>0</v>
      </c>
      <c r="BN330" s="14">
        <v>0</v>
      </c>
      <c r="BO330" s="14"/>
      <c r="BP330" s="14">
        <v>0.28103785738868198</v>
      </c>
      <c r="BQ330" s="14">
        <v>0.22617207117503399</v>
      </c>
      <c r="BR330" s="14">
        <v>0.28434574606387703</v>
      </c>
      <c r="BS330" s="14">
        <v>0.278281950394348</v>
      </c>
      <c r="BT330" s="14">
        <v>0.40512861924861598</v>
      </c>
      <c r="BU330" s="14"/>
      <c r="BV330" s="14">
        <v>0.178177080635089</v>
      </c>
      <c r="BW330" s="14">
        <v>0.239280227796801</v>
      </c>
      <c r="BX330" s="14">
        <v>0.32095139638871401</v>
      </c>
      <c r="BY330" s="14">
        <v>0.34608975599703301</v>
      </c>
      <c r="BZ330" s="14">
        <v>0.41343362645218801</v>
      </c>
      <c r="CA330" s="14"/>
      <c r="CB330" s="14">
        <v>0.20056691789491099</v>
      </c>
      <c r="CC330" s="14">
        <v>0.30093303708871699</v>
      </c>
      <c r="CD330" s="14">
        <v>0.32386335401947702</v>
      </c>
      <c r="CE330" s="14">
        <v>0.29676046204585099</v>
      </c>
      <c r="CF330" s="14">
        <v>0.30945865388359001</v>
      </c>
      <c r="CG330" s="14"/>
      <c r="CH330" s="14">
        <v>0.289055254032276</v>
      </c>
      <c r="CI330" s="14">
        <v>0.28918962807841297</v>
      </c>
      <c r="CJ330" s="14"/>
      <c r="CK330" s="14">
        <v>0.198271349384012</v>
      </c>
      <c r="CL330" s="14">
        <v>0.31707299695713997</v>
      </c>
      <c r="CM330" s="14"/>
      <c r="CN330" s="14">
        <v>0.21225887530146401</v>
      </c>
      <c r="CO330" s="14">
        <v>0.31604174450101702</v>
      </c>
      <c r="CP330" s="14"/>
      <c r="CQ330" s="14">
        <v>0.30994680468714703</v>
      </c>
      <c r="CR330" s="14">
        <v>0.23404828698511199</v>
      </c>
      <c r="CS330" s="14">
        <v>0.35734569831501201</v>
      </c>
    </row>
    <row r="331" spans="2:97" x14ac:dyDescent="0.35">
      <c r="B331" t="s">
        <v>167</v>
      </c>
      <c r="C331" s="14">
        <v>9.7355638716430104E-3</v>
      </c>
      <c r="D331" s="14">
        <v>8.0054883996593194E-3</v>
      </c>
      <c r="E331" s="14">
        <v>1.14597913044342E-2</v>
      </c>
      <c r="F331" s="14"/>
      <c r="G331" s="14">
        <v>9.0618773612579397E-3</v>
      </c>
      <c r="H331" s="14">
        <v>7.2603875380830903E-3</v>
      </c>
      <c r="I331" s="14">
        <v>1.3600670179548399E-2</v>
      </c>
      <c r="J331" s="14">
        <v>9.6210843869498509E-3</v>
      </c>
      <c r="K331" s="14">
        <v>2.4673020578776998E-3</v>
      </c>
      <c r="L331" s="14">
        <v>1.40265985786621E-2</v>
      </c>
      <c r="M331" s="14"/>
      <c r="N331" s="14">
        <v>6.8586425619569496E-3</v>
      </c>
      <c r="O331" s="14">
        <v>1.42235528626445E-2</v>
      </c>
      <c r="P331" s="14">
        <v>5.8833130021749497E-3</v>
      </c>
      <c r="Q331" s="14">
        <v>1.01698606587511E-2</v>
      </c>
      <c r="R331" s="14"/>
      <c r="S331" s="14">
        <v>4.8847430379260499E-3</v>
      </c>
      <c r="T331" s="14">
        <v>7.4828368126485401E-3</v>
      </c>
      <c r="U331" s="14">
        <v>4.8171027927970001E-3</v>
      </c>
      <c r="V331" s="14">
        <v>7.9172676180529599E-3</v>
      </c>
      <c r="W331" s="14">
        <v>1.8593692474970398E-2</v>
      </c>
      <c r="X331" s="14">
        <v>2.57757462422098E-2</v>
      </c>
      <c r="Y331" s="14">
        <v>3.87597518200889E-3</v>
      </c>
      <c r="Z331" s="14">
        <v>7.6588358988329804E-3</v>
      </c>
      <c r="AA331" s="14">
        <v>3.2469112370375999E-3</v>
      </c>
      <c r="AB331" s="14">
        <v>2.31690496673757E-2</v>
      </c>
      <c r="AC331" s="14">
        <v>0</v>
      </c>
      <c r="AD331" s="14">
        <v>1.0089256098279801E-2</v>
      </c>
      <c r="AE331" s="14"/>
      <c r="AF331" s="14">
        <v>8.4648487130818805E-3</v>
      </c>
      <c r="AG331" s="14">
        <v>1.1141026175254301E-2</v>
      </c>
      <c r="AH331" s="14">
        <v>0</v>
      </c>
      <c r="AI331" s="14">
        <v>1.04415681993703E-2</v>
      </c>
      <c r="AJ331" s="14">
        <v>4.1158760420048502E-3</v>
      </c>
      <c r="AK331" s="14"/>
      <c r="AL331" s="14">
        <v>1.2671867878033E-2</v>
      </c>
      <c r="AM331" s="14">
        <v>1.20860791652999E-2</v>
      </c>
      <c r="AN331" s="14">
        <v>0</v>
      </c>
      <c r="AO331" s="14">
        <v>1.1649007473780599E-2</v>
      </c>
      <c r="AP331" s="14">
        <v>2.0751680943370599E-3</v>
      </c>
      <c r="AQ331" s="14">
        <v>1.32755217381421E-2</v>
      </c>
      <c r="AR331" s="14"/>
      <c r="AS331" s="14">
        <v>1.01687931910786E-2</v>
      </c>
      <c r="AT331" s="14">
        <v>7.0834869991974504E-3</v>
      </c>
      <c r="AU331" s="14">
        <v>6.7750251266116201E-3</v>
      </c>
      <c r="AV331" s="14">
        <v>2.1274049180829601E-2</v>
      </c>
      <c r="AW331" s="14">
        <v>0</v>
      </c>
      <c r="AX331" s="14"/>
      <c r="AY331" s="14">
        <v>0</v>
      </c>
      <c r="AZ331" s="14">
        <v>0</v>
      </c>
      <c r="BA331" s="14">
        <v>0</v>
      </c>
      <c r="BB331" s="14">
        <v>0</v>
      </c>
      <c r="BC331" s="14">
        <v>0</v>
      </c>
      <c r="BD331" s="14">
        <v>0</v>
      </c>
      <c r="BE331" s="14">
        <v>0</v>
      </c>
      <c r="BF331" s="14">
        <v>0</v>
      </c>
      <c r="BG331" s="14">
        <v>0</v>
      </c>
      <c r="BH331" s="14">
        <v>0</v>
      </c>
      <c r="BI331" s="14">
        <v>0</v>
      </c>
      <c r="BJ331" s="14">
        <v>0</v>
      </c>
      <c r="BK331" s="14">
        <v>0</v>
      </c>
      <c r="BL331" s="14">
        <v>0</v>
      </c>
      <c r="BM331" s="14">
        <v>0</v>
      </c>
      <c r="BN331" s="14">
        <v>0</v>
      </c>
      <c r="BO331" s="14"/>
      <c r="BP331" s="14">
        <v>9.6478586612632304E-3</v>
      </c>
      <c r="BQ331" s="14">
        <v>1.1055393741877801E-2</v>
      </c>
      <c r="BR331" s="14">
        <v>1.1611399566519701E-2</v>
      </c>
      <c r="BS331" s="14">
        <v>2.2558195280973901E-3</v>
      </c>
      <c r="BT331" s="14">
        <v>1.0496421355647099E-2</v>
      </c>
      <c r="BU331" s="14"/>
      <c r="BV331" s="14">
        <v>4.9076254964184902E-3</v>
      </c>
      <c r="BW331" s="14">
        <v>1.0751398741174799E-2</v>
      </c>
      <c r="BX331" s="14">
        <v>9.1941635852930397E-3</v>
      </c>
      <c r="BY331" s="14">
        <v>2.28548681748876E-3</v>
      </c>
      <c r="BZ331" s="14">
        <v>3.8598586307616499E-2</v>
      </c>
      <c r="CA331" s="14"/>
      <c r="CB331" s="14">
        <v>1.6634240758241901E-2</v>
      </c>
      <c r="CC331" s="14">
        <v>1.22462736226732E-2</v>
      </c>
      <c r="CD331" s="14">
        <v>0</v>
      </c>
      <c r="CE331" s="14">
        <v>3.2271804021496201E-3</v>
      </c>
      <c r="CF331" s="14">
        <v>1.72247397549266E-2</v>
      </c>
      <c r="CG331" s="14"/>
      <c r="CH331" s="14">
        <v>1.02988395442786E-2</v>
      </c>
      <c r="CI331" s="14">
        <v>9.5006383751112707E-3</v>
      </c>
      <c r="CJ331" s="14"/>
      <c r="CK331" s="14">
        <v>6.9101843167897097E-3</v>
      </c>
      <c r="CL331" s="14">
        <v>1.0603675043221499E-2</v>
      </c>
      <c r="CM331" s="14"/>
      <c r="CN331" s="14">
        <v>9.93044689610878E-3</v>
      </c>
      <c r="CO331" s="14">
        <v>9.6674061529767302E-3</v>
      </c>
      <c r="CP331" s="14"/>
      <c r="CQ331" s="14">
        <v>7.1405171540391997E-3</v>
      </c>
      <c r="CR331" s="14">
        <v>1.36971719464167E-2</v>
      </c>
      <c r="CS331" s="14">
        <v>1.8526667815592202E-2</v>
      </c>
    </row>
    <row r="332" spans="2:97" x14ac:dyDescent="0.35">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row>
    <row r="333" spans="2:97" x14ac:dyDescent="0.35">
      <c r="B333" s="6" t="s">
        <v>196</v>
      </c>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row>
    <row r="334" spans="2:97" x14ac:dyDescent="0.35">
      <c r="B334" s="21" t="s">
        <v>122</v>
      </c>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row>
    <row r="335" spans="2:97" x14ac:dyDescent="0.35">
      <c r="B335" t="s">
        <v>178</v>
      </c>
      <c r="C335" s="14">
        <v>8.1609125641125199E-3</v>
      </c>
      <c r="D335" s="14">
        <v>9.9588180577373508E-3</v>
      </c>
      <c r="E335" s="14">
        <v>6.4408106024485597E-3</v>
      </c>
      <c r="F335" s="14"/>
      <c r="G335" s="14">
        <v>1.6783513366981199E-2</v>
      </c>
      <c r="H335" s="14">
        <v>2.3158216010334701E-2</v>
      </c>
      <c r="I335" s="14">
        <v>0</v>
      </c>
      <c r="J335" s="14">
        <v>4.6413750523134198E-3</v>
      </c>
      <c r="K335" s="14">
        <v>2.41222912219583E-3</v>
      </c>
      <c r="L335" s="14">
        <v>3.5522108922101401E-3</v>
      </c>
      <c r="M335" s="14"/>
      <c r="N335" s="14">
        <v>6.9291064612199303E-3</v>
      </c>
      <c r="O335" s="14">
        <v>3.5175611522650402E-3</v>
      </c>
      <c r="P335" s="14">
        <v>1.102128080186E-2</v>
      </c>
      <c r="Q335" s="14">
        <v>1.19027342513755E-2</v>
      </c>
      <c r="R335" s="14"/>
      <c r="S335" s="14">
        <v>1.60684249807749E-2</v>
      </c>
      <c r="T335" s="14">
        <v>2.17795926354133E-3</v>
      </c>
      <c r="U335" s="14">
        <v>4.3862275839506998E-3</v>
      </c>
      <c r="V335" s="14">
        <v>8.0508704865219199E-3</v>
      </c>
      <c r="W335" s="14">
        <v>1.0333771412969499E-2</v>
      </c>
      <c r="X335" s="14">
        <v>1.7576719428685099E-2</v>
      </c>
      <c r="Y335" s="14">
        <v>7.9145864627588602E-3</v>
      </c>
      <c r="Z335" s="14">
        <v>6.5918671375756101E-3</v>
      </c>
      <c r="AA335" s="14">
        <v>2.7712429770747598E-3</v>
      </c>
      <c r="AB335" s="14">
        <v>8.1391181469520693E-3</v>
      </c>
      <c r="AC335" s="14">
        <v>6.2576206865252101E-3</v>
      </c>
      <c r="AD335" s="14">
        <v>0</v>
      </c>
      <c r="AE335" s="14"/>
      <c r="AF335" s="14">
        <v>5.8497662049138196E-3</v>
      </c>
      <c r="AG335" s="14">
        <v>1.1525174754053499E-2</v>
      </c>
      <c r="AH335" s="14">
        <v>5.5085180187928497E-3</v>
      </c>
      <c r="AI335" s="14">
        <v>1.12081910523582E-2</v>
      </c>
      <c r="AJ335" s="14">
        <v>7.9937353826697605E-3</v>
      </c>
      <c r="AK335" s="14"/>
      <c r="AL335" s="14">
        <v>1.75335026213712E-2</v>
      </c>
      <c r="AM335" s="14">
        <v>6.8259671503836496E-3</v>
      </c>
      <c r="AN335" s="14">
        <v>8.9118173215669404E-3</v>
      </c>
      <c r="AO335" s="14">
        <v>6.0615920481786904E-3</v>
      </c>
      <c r="AP335" s="14">
        <v>6.1910840326241199E-3</v>
      </c>
      <c r="AQ335" s="14">
        <v>0</v>
      </c>
      <c r="AR335" s="14"/>
      <c r="AS335" s="14">
        <v>7.5363586005308203E-3</v>
      </c>
      <c r="AT335" s="14">
        <v>4.26724100154122E-3</v>
      </c>
      <c r="AU335" s="14">
        <v>5.3223704434289098E-3</v>
      </c>
      <c r="AV335" s="14">
        <v>8.5525251422568296E-3</v>
      </c>
      <c r="AW335" s="14">
        <v>0.105023260774667</v>
      </c>
      <c r="AX335" s="14"/>
      <c r="AY335" s="14">
        <v>0</v>
      </c>
      <c r="AZ335" s="14">
        <v>0</v>
      </c>
      <c r="BA335" s="14">
        <v>0</v>
      </c>
      <c r="BB335" s="14">
        <v>0</v>
      </c>
      <c r="BC335" s="14">
        <v>0</v>
      </c>
      <c r="BD335" s="14">
        <v>0</v>
      </c>
      <c r="BE335" s="14">
        <v>0</v>
      </c>
      <c r="BF335" s="14">
        <v>0</v>
      </c>
      <c r="BG335" s="14">
        <v>0</v>
      </c>
      <c r="BH335" s="14">
        <v>0</v>
      </c>
      <c r="BI335" s="14">
        <v>0</v>
      </c>
      <c r="BJ335" s="14">
        <v>0</v>
      </c>
      <c r="BK335" s="14">
        <v>0</v>
      </c>
      <c r="BL335" s="14">
        <v>0</v>
      </c>
      <c r="BM335" s="14">
        <v>0</v>
      </c>
      <c r="BN335" s="14">
        <v>0</v>
      </c>
      <c r="BO335" s="14"/>
      <c r="BP335" s="14">
        <v>1.4334463872549399E-2</v>
      </c>
      <c r="BQ335" s="14">
        <v>6.5336403145247598E-3</v>
      </c>
      <c r="BR335" s="14">
        <v>9.2425167776534808E-3</v>
      </c>
      <c r="BS335" s="14">
        <v>7.7356879894630902E-3</v>
      </c>
      <c r="BT335" s="14">
        <v>1.78334518916622E-3</v>
      </c>
      <c r="BU335" s="14"/>
      <c r="BV335" s="14">
        <v>4.67146284269623E-2</v>
      </c>
      <c r="BW335" s="14">
        <v>8.4543191692188907E-3</v>
      </c>
      <c r="BX335" s="14">
        <v>2.5932288153946801E-3</v>
      </c>
      <c r="BY335" s="14">
        <v>6.9643277795726297E-3</v>
      </c>
      <c r="BZ335" s="14">
        <v>0</v>
      </c>
      <c r="CA335" s="14"/>
      <c r="CB335" s="14">
        <v>2.0626066546428502E-2</v>
      </c>
      <c r="CC335" s="14">
        <v>6.0028062839832296E-3</v>
      </c>
      <c r="CD335" s="14">
        <v>4.8391270929115E-3</v>
      </c>
      <c r="CE335" s="14">
        <v>8.3565172437319504E-3</v>
      </c>
      <c r="CF335" s="14">
        <v>3.2291130535514602E-3</v>
      </c>
      <c r="CG335" s="14"/>
      <c r="CH335" s="14">
        <v>1.3070129754476301E-2</v>
      </c>
      <c r="CI335" s="14">
        <v>6.11342437661078E-3</v>
      </c>
      <c r="CJ335" s="14"/>
      <c r="CK335" s="14">
        <v>1.23583873193867E-2</v>
      </c>
      <c r="CL335" s="14">
        <v>6.8712186816700903E-3</v>
      </c>
      <c r="CM335" s="14"/>
      <c r="CN335" s="14">
        <v>1.4392383759721499E-2</v>
      </c>
      <c r="CO335" s="14">
        <v>5.9815392616320096E-3</v>
      </c>
      <c r="CP335" s="14"/>
      <c r="CQ335" s="14">
        <v>5.3767341197559996E-3</v>
      </c>
      <c r="CR335" s="14">
        <v>1.53745222627584E-2</v>
      </c>
      <c r="CS335" s="14">
        <v>0</v>
      </c>
    </row>
    <row r="336" spans="2:97" x14ac:dyDescent="0.35">
      <c r="B336" t="s">
        <v>179</v>
      </c>
      <c r="C336" s="14">
        <v>9.5375100669559103E-3</v>
      </c>
      <c r="D336" s="14">
        <v>1.5408790482458599E-2</v>
      </c>
      <c r="E336" s="14">
        <v>3.8531529036721201E-3</v>
      </c>
      <c r="F336" s="14"/>
      <c r="G336" s="14">
        <v>1.8616243761929E-2</v>
      </c>
      <c r="H336" s="14">
        <v>2.9450983978259199E-2</v>
      </c>
      <c r="I336" s="14">
        <v>7.5354976490797703E-3</v>
      </c>
      <c r="J336" s="14">
        <v>3.73916562548336E-3</v>
      </c>
      <c r="K336" s="14">
        <v>0</v>
      </c>
      <c r="L336" s="14">
        <v>0</v>
      </c>
      <c r="M336" s="14"/>
      <c r="N336" s="14">
        <v>1.52158699841626E-2</v>
      </c>
      <c r="O336" s="14">
        <v>7.7563468961987904E-3</v>
      </c>
      <c r="P336" s="14">
        <v>8.8163113723275892E-3</v>
      </c>
      <c r="Q336" s="14">
        <v>5.9997924522228801E-3</v>
      </c>
      <c r="R336" s="14"/>
      <c r="S336" s="14">
        <v>1.50668568323678E-2</v>
      </c>
      <c r="T336" s="14">
        <v>2.3646620047905399E-3</v>
      </c>
      <c r="U336" s="14">
        <v>1.28071150272107E-2</v>
      </c>
      <c r="V336" s="14">
        <v>1.4581172033554799E-2</v>
      </c>
      <c r="W336" s="14">
        <v>4.6726381569821797E-3</v>
      </c>
      <c r="X336" s="14">
        <v>1.39849583807826E-2</v>
      </c>
      <c r="Y336" s="14">
        <v>3.8589298975705501E-3</v>
      </c>
      <c r="Z336" s="14">
        <v>0</v>
      </c>
      <c r="AA336" s="14">
        <v>8.3618184935638894E-3</v>
      </c>
      <c r="AB336" s="14">
        <v>1.0273163031910001E-2</v>
      </c>
      <c r="AC336" s="14">
        <v>6.4456861732571898E-3</v>
      </c>
      <c r="AD336" s="14">
        <v>2.4033758231769401E-2</v>
      </c>
      <c r="AE336" s="14"/>
      <c r="AF336" s="14">
        <v>7.9701714910505993E-3</v>
      </c>
      <c r="AG336" s="14">
        <v>1.28840789436132E-2</v>
      </c>
      <c r="AH336" s="14">
        <v>0</v>
      </c>
      <c r="AI336" s="14">
        <v>1.3301485096790199E-2</v>
      </c>
      <c r="AJ336" s="14">
        <v>2.3700989167719799E-2</v>
      </c>
      <c r="AK336" s="14"/>
      <c r="AL336" s="14">
        <v>1.8107482724226302E-2</v>
      </c>
      <c r="AM336" s="14">
        <v>1.15895757736523E-2</v>
      </c>
      <c r="AN336" s="14">
        <v>0</v>
      </c>
      <c r="AO336" s="14">
        <v>7.2541386550498601E-3</v>
      </c>
      <c r="AP336" s="14">
        <v>1.33219939377998E-2</v>
      </c>
      <c r="AQ336" s="14">
        <v>0</v>
      </c>
      <c r="AR336" s="14"/>
      <c r="AS336" s="14">
        <v>6.0538582063844604E-3</v>
      </c>
      <c r="AT336" s="14">
        <v>9.6623753933577795E-3</v>
      </c>
      <c r="AU336" s="14">
        <v>1.00172490488724E-2</v>
      </c>
      <c r="AV336" s="14">
        <v>1.9799395201191401E-2</v>
      </c>
      <c r="AW336" s="14">
        <v>1.8950995883490501E-2</v>
      </c>
      <c r="AX336" s="14"/>
      <c r="AY336" s="14">
        <v>3.7049492336551498E-2</v>
      </c>
      <c r="AZ336" s="14">
        <v>0</v>
      </c>
      <c r="BA336" s="14">
        <v>0</v>
      </c>
      <c r="BB336" s="14">
        <v>0</v>
      </c>
      <c r="BC336" s="14">
        <v>0</v>
      </c>
      <c r="BD336" s="14">
        <v>0</v>
      </c>
      <c r="BE336" s="14">
        <v>0</v>
      </c>
      <c r="BF336" s="14">
        <v>0</v>
      </c>
      <c r="BG336" s="14">
        <v>0</v>
      </c>
      <c r="BH336" s="14">
        <v>0</v>
      </c>
      <c r="BI336" s="14">
        <v>0</v>
      </c>
      <c r="BJ336" s="14">
        <v>0</v>
      </c>
      <c r="BK336" s="14">
        <v>0</v>
      </c>
      <c r="BL336" s="14">
        <v>0</v>
      </c>
      <c r="BM336" s="14">
        <v>0</v>
      </c>
      <c r="BN336" s="14">
        <v>0</v>
      </c>
      <c r="BO336" s="14"/>
      <c r="BP336" s="14">
        <v>9.2150791682520505E-3</v>
      </c>
      <c r="BQ336" s="14">
        <v>1.7413890628499799E-2</v>
      </c>
      <c r="BR336" s="14">
        <v>1.19526309981586E-2</v>
      </c>
      <c r="BS336" s="14">
        <v>3.6950376375291701E-3</v>
      </c>
      <c r="BT336" s="14">
        <v>0</v>
      </c>
      <c r="BU336" s="14"/>
      <c r="BV336" s="14">
        <v>4.58499375549246E-2</v>
      </c>
      <c r="BW336" s="14">
        <v>7.9265516860143707E-3</v>
      </c>
      <c r="BX336" s="14">
        <v>8.3354605514538403E-3</v>
      </c>
      <c r="BY336" s="14">
        <v>4.2178358741439097E-3</v>
      </c>
      <c r="BZ336" s="14">
        <v>0</v>
      </c>
      <c r="CA336" s="14"/>
      <c r="CB336" s="14">
        <v>2.7921903255852001E-2</v>
      </c>
      <c r="CC336" s="14">
        <v>3.7257168933667799E-3</v>
      </c>
      <c r="CD336" s="14">
        <v>7.9734191257351504E-3</v>
      </c>
      <c r="CE336" s="14">
        <v>6.6526237209868404E-3</v>
      </c>
      <c r="CF336" s="14">
        <v>4.1473327280320601E-3</v>
      </c>
      <c r="CG336" s="14"/>
      <c r="CH336" s="14">
        <v>1.35343040918977E-2</v>
      </c>
      <c r="CI336" s="14">
        <v>7.8705663900680897E-3</v>
      </c>
      <c r="CJ336" s="14"/>
      <c r="CK336" s="14">
        <v>2.2145592218635001E-2</v>
      </c>
      <c r="CL336" s="14">
        <v>5.6636174604738103E-3</v>
      </c>
      <c r="CM336" s="14"/>
      <c r="CN336" s="14">
        <v>1.8932029314021201E-2</v>
      </c>
      <c r="CO336" s="14">
        <v>6.2519032184286203E-3</v>
      </c>
      <c r="CP336" s="14"/>
      <c r="CQ336" s="14">
        <v>6.1792042090593599E-3</v>
      </c>
      <c r="CR336" s="14">
        <v>1.8187056025135501E-2</v>
      </c>
      <c r="CS336" s="14">
        <v>0</v>
      </c>
    </row>
    <row r="337" spans="2:97" x14ac:dyDescent="0.35">
      <c r="B337" t="s">
        <v>180</v>
      </c>
      <c r="C337" s="14">
        <v>2.4077222981580999E-2</v>
      </c>
      <c r="D337" s="14">
        <v>2.7442673523471999E-2</v>
      </c>
      <c r="E337" s="14">
        <v>2.0891947293056001E-2</v>
      </c>
      <c r="F337" s="14"/>
      <c r="G337" s="14">
        <v>4.9664697332732398E-2</v>
      </c>
      <c r="H337" s="14">
        <v>5.15578139056206E-2</v>
      </c>
      <c r="I337" s="14">
        <v>2.98860108521985E-2</v>
      </c>
      <c r="J337" s="14">
        <v>9.8818427357283897E-3</v>
      </c>
      <c r="K337" s="14">
        <v>9.1312756338759703E-3</v>
      </c>
      <c r="L337" s="14">
        <v>1.51703750155857E-3</v>
      </c>
      <c r="M337" s="14"/>
      <c r="N337" s="14">
        <v>3.4724623349531698E-2</v>
      </c>
      <c r="O337" s="14">
        <v>1.7067222069592401E-2</v>
      </c>
      <c r="P337" s="14">
        <v>2.87259828966769E-2</v>
      </c>
      <c r="Q337" s="14">
        <v>1.6057032793577002E-2</v>
      </c>
      <c r="R337" s="14"/>
      <c r="S337" s="14">
        <v>3.9571505021880803E-2</v>
      </c>
      <c r="T337" s="14">
        <v>1.47502853860086E-2</v>
      </c>
      <c r="U337" s="14">
        <v>7.6194522449398103E-3</v>
      </c>
      <c r="V337" s="14">
        <v>1.08123007768531E-2</v>
      </c>
      <c r="W337" s="14">
        <v>3.6925310255811097E-2</v>
      </c>
      <c r="X337" s="14">
        <v>3.3915809021551703E-2</v>
      </c>
      <c r="Y337" s="14">
        <v>3.0956107047407699E-2</v>
      </c>
      <c r="Z337" s="14">
        <v>7.1779895636812103E-3</v>
      </c>
      <c r="AA337" s="14">
        <v>1.6085667702896898E-2</v>
      </c>
      <c r="AB337" s="14">
        <v>2.77658479521679E-2</v>
      </c>
      <c r="AC337" s="14">
        <v>1.9465668227206401E-2</v>
      </c>
      <c r="AD337" s="14">
        <v>4.6280986095717597E-2</v>
      </c>
      <c r="AE337" s="14"/>
      <c r="AF337" s="14">
        <v>3.10639737796654E-2</v>
      </c>
      <c r="AG337" s="14">
        <v>1.9562147711809301E-2</v>
      </c>
      <c r="AH337" s="14">
        <v>2.8574703277856502E-2</v>
      </c>
      <c r="AI337" s="14">
        <v>4.00433538691485E-2</v>
      </c>
      <c r="AJ337" s="14">
        <v>3.0372511451317901E-2</v>
      </c>
      <c r="AK337" s="14"/>
      <c r="AL337" s="14">
        <v>2.6452039614718901E-2</v>
      </c>
      <c r="AM337" s="14">
        <v>4.1518634077302101E-2</v>
      </c>
      <c r="AN337" s="14">
        <v>2.93140493461541E-2</v>
      </c>
      <c r="AO337" s="14">
        <v>2.57062602653521E-2</v>
      </c>
      <c r="AP337" s="14">
        <v>2.46768434200626E-2</v>
      </c>
      <c r="AQ337" s="14">
        <v>3.9866574726400003E-3</v>
      </c>
      <c r="AR337" s="14"/>
      <c r="AS337" s="14">
        <v>9.7139990104661098E-3</v>
      </c>
      <c r="AT337" s="14">
        <v>2.0132473294961602E-2</v>
      </c>
      <c r="AU337" s="14">
        <v>3.4148600600045903E-2</v>
      </c>
      <c r="AV337" s="14">
        <v>5.0963145119884701E-2</v>
      </c>
      <c r="AW337" s="14">
        <v>6.2221766528799599E-2</v>
      </c>
      <c r="AX337" s="14"/>
      <c r="AY337" s="14">
        <v>0</v>
      </c>
      <c r="AZ337" s="14">
        <v>0</v>
      </c>
      <c r="BA337" s="14">
        <v>0</v>
      </c>
      <c r="BB337" s="14">
        <v>0</v>
      </c>
      <c r="BC337" s="14">
        <v>0</v>
      </c>
      <c r="BD337" s="14">
        <v>0</v>
      </c>
      <c r="BE337" s="14">
        <v>0</v>
      </c>
      <c r="BF337" s="14">
        <v>0</v>
      </c>
      <c r="BG337" s="14">
        <v>0</v>
      </c>
      <c r="BH337" s="14">
        <v>0</v>
      </c>
      <c r="BI337" s="14">
        <v>0</v>
      </c>
      <c r="BJ337" s="14">
        <v>0</v>
      </c>
      <c r="BK337" s="14">
        <v>0</v>
      </c>
      <c r="BL337" s="14">
        <v>0</v>
      </c>
      <c r="BM337" s="14">
        <v>0</v>
      </c>
      <c r="BN337" s="14">
        <v>0</v>
      </c>
      <c r="BO337" s="14"/>
      <c r="BP337" s="14">
        <v>1.95432173782785E-2</v>
      </c>
      <c r="BQ337" s="14">
        <v>2.9683283285264001E-2</v>
      </c>
      <c r="BR337" s="14">
        <v>2.70534409011642E-2</v>
      </c>
      <c r="BS337" s="14">
        <v>3.4596684202121801E-2</v>
      </c>
      <c r="BT337" s="14">
        <v>3.8300809594693998E-3</v>
      </c>
      <c r="BU337" s="14"/>
      <c r="BV337" s="14">
        <v>4.6186983533651499E-2</v>
      </c>
      <c r="BW337" s="14">
        <v>3.17096429639575E-2</v>
      </c>
      <c r="BX337" s="14">
        <v>1.6566981756942201E-2</v>
      </c>
      <c r="BY337" s="14">
        <v>1.8769422597429902E-2</v>
      </c>
      <c r="BZ337" s="14">
        <v>7.1190749750382901E-3</v>
      </c>
      <c r="CA337" s="14"/>
      <c r="CB337" s="14">
        <v>5.9957236838465697E-2</v>
      </c>
      <c r="CC337" s="14">
        <v>2.61638800679941E-2</v>
      </c>
      <c r="CD337" s="14">
        <v>1.6685195830086302E-2</v>
      </c>
      <c r="CE337" s="14">
        <v>1.31782295065902E-2</v>
      </c>
      <c r="CF337" s="14">
        <v>1.1517864469820499E-2</v>
      </c>
      <c r="CG337" s="14"/>
      <c r="CH337" s="14">
        <v>3.28907995182856E-2</v>
      </c>
      <c r="CI337" s="14">
        <v>2.0401342866933299E-2</v>
      </c>
      <c r="CJ337" s="14"/>
      <c r="CK337" s="14">
        <v>4.3495905487448097E-2</v>
      </c>
      <c r="CL337" s="14">
        <v>1.81107413484419E-2</v>
      </c>
      <c r="CM337" s="14"/>
      <c r="CN337" s="14">
        <v>4.06363618939211E-2</v>
      </c>
      <c r="CO337" s="14">
        <v>1.8285886694405399E-2</v>
      </c>
      <c r="CP337" s="14"/>
      <c r="CQ337" s="14">
        <v>1.37020353437085E-2</v>
      </c>
      <c r="CR337" s="14">
        <v>4.6716010459993698E-2</v>
      </c>
      <c r="CS337" s="14">
        <v>1.8853685426086401E-2</v>
      </c>
    </row>
    <row r="338" spans="2:97" x14ac:dyDescent="0.35">
      <c r="B338" t="s">
        <v>181</v>
      </c>
      <c r="C338" s="14">
        <v>2.3426231369341698E-2</v>
      </c>
      <c r="D338" s="14">
        <v>3.15631193726073E-2</v>
      </c>
      <c r="E338" s="14">
        <v>1.5588455706519099E-2</v>
      </c>
      <c r="F338" s="14"/>
      <c r="G338" s="14">
        <v>4.0530376220720601E-2</v>
      </c>
      <c r="H338" s="14">
        <v>4.7615305653119402E-2</v>
      </c>
      <c r="I338" s="14">
        <v>3.5698518488098102E-2</v>
      </c>
      <c r="J338" s="14">
        <v>9.6084004425773094E-3</v>
      </c>
      <c r="K338" s="14">
        <v>2.1493486669995798E-3</v>
      </c>
      <c r="L338" s="14">
        <v>7.8589216722803699E-3</v>
      </c>
      <c r="M338" s="14"/>
      <c r="N338" s="14">
        <v>2.3863107801339802E-2</v>
      </c>
      <c r="O338" s="14">
        <v>1.38844277263134E-2</v>
      </c>
      <c r="P338" s="14">
        <v>3.3213184785851398E-2</v>
      </c>
      <c r="Q338" s="14">
        <v>2.4549315893524399E-2</v>
      </c>
      <c r="R338" s="14"/>
      <c r="S338" s="14">
        <v>4.7026631002158599E-2</v>
      </c>
      <c r="T338" s="14">
        <v>1.9972904369368199E-2</v>
      </c>
      <c r="U338" s="14">
        <v>1.2116945504621401E-2</v>
      </c>
      <c r="V338" s="14">
        <v>1.8145298180617098E-2</v>
      </c>
      <c r="W338" s="14">
        <v>2.78786908277729E-2</v>
      </c>
      <c r="X338" s="14">
        <v>2.3994826702848401E-2</v>
      </c>
      <c r="Y338" s="14">
        <v>1.14402626070112E-2</v>
      </c>
      <c r="Z338" s="14">
        <v>2.4830659613818199E-2</v>
      </c>
      <c r="AA338" s="14">
        <v>2.3477219981219499E-2</v>
      </c>
      <c r="AB338" s="14">
        <v>1.85972893482209E-2</v>
      </c>
      <c r="AC338" s="14">
        <v>1.270284449408E-2</v>
      </c>
      <c r="AD338" s="14">
        <v>2.4204740433399399E-2</v>
      </c>
      <c r="AE338" s="14"/>
      <c r="AF338" s="14">
        <v>1.5917606853125099E-2</v>
      </c>
      <c r="AG338" s="14">
        <v>2.4734403948261201E-2</v>
      </c>
      <c r="AH338" s="14">
        <v>4.2057846254984502E-2</v>
      </c>
      <c r="AI338" s="14">
        <v>2.6559283168753101E-2</v>
      </c>
      <c r="AJ338" s="14">
        <v>1.77626546320339E-2</v>
      </c>
      <c r="AK338" s="14"/>
      <c r="AL338" s="14">
        <v>3.0321799833678699E-2</v>
      </c>
      <c r="AM338" s="14">
        <v>1.6420601645920799E-2</v>
      </c>
      <c r="AN338" s="14">
        <v>3.1275774158497201E-2</v>
      </c>
      <c r="AO338" s="14">
        <v>2.8839508019607201E-2</v>
      </c>
      <c r="AP338" s="14">
        <v>1.5666130030888799E-2</v>
      </c>
      <c r="AQ338" s="14">
        <v>1.6789991056386601E-2</v>
      </c>
      <c r="AR338" s="14"/>
      <c r="AS338" s="14">
        <v>1.4390155908872999E-2</v>
      </c>
      <c r="AT338" s="14">
        <v>2.80352099436917E-2</v>
      </c>
      <c r="AU338" s="14">
        <v>2.3120028159804198E-2</v>
      </c>
      <c r="AV338" s="14">
        <v>3.46765155253006E-2</v>
      </c>
      <c r="AW338" s="14">
        <v>4.30963252743422E-2</v>
      </c>
      <c r="AX338" s="14"/>
      <c r="AY338" s="14">
        <v>3.3413505111605603E-2</v>
      </c>
      <c r="AZ338" s="14">
        <v>0</v>
      </c>
      <c r="BA338" s="14">
        <v>0</v>
      </c>
      <c r="BB338" s="14">
        <v>0</v>
      </c>
      <c r="BC338" s="14">
        <v>0</v>
      </c>
      <c r="BD338" s="14">
        <v>0</v>
      </c>
      <c r="BE338" s="14">
        <v>0</v>
      </c>
      <c r="BF338" s="14">
        <v>0</v>
      </c>
      <c r="BG338" s="14">
        <v>0</v>
      </c>
      <c r="BH338" s="14">
        <v>0</v>
      </c>
      <c r="BI338" s="14">
        <v>0</v>
      </c>
      <c r="BJ338" s="14">
        <v>0</v>
      </c>
      <c r="BK338" s="14">
        <v>0</v>
      </c>
      <c r="BL338" s="14">
        <v>0</v>
      </c>
      <c r="BM338" s="14">
        <v>0</v>
      </c>
      <c r="BN338" s="14">
        <v>0</v>
      </c>
      <c r="BO338" s="14"/>
      <c r="BP338" s="14">
        <v>1.4977316030998E-2</v>
      </c>
      <c r="BQ338" s="14">
        <v>3.2299611809697502E-2</v>
      </c>
      <c r="BR338" s="14">
        <v>3.05573903524686E-2</v>
      </c>
      <c r="BS338" s="14">
        <v>2.85932841193209E-2</v>
      </c>
      <c r="BT338" s="14">
        <v>1.2034294449089E-2</v>
      </c>
      <c r="BU338" s="14"/>
      <c r="BV338" s="14">
        <v>5.3743751430296603E-2</v>
      </c>
      <c r="BW338" s="14">
        <v>3.0033748970553199E-2</v>
      </c>
      <c r="BX338" s="14">
        <v>1.58746313867811E-2</v>
      </c>
      <c r="BY338" s="14">
        <v>1.50027145009669E-2</v>
      </c>
      <c r="BZ338" s="14">
        <v>1.4809702797062599E-2</v>
      </c>
      <c r="CA338" s="14"/>
      <c r="CB338" s="14">
        <v>3.9583123421094303E-2</v>
      </c>
      <c r="CC338" s="14">
        <v>2.3906212003095201E-2</v>
      </c>
      <c r="CD338" s="14">
        <v>1.950025699812E-2</v>
      </c>
      <c r="CE338" s="14">
        <v>1.7986975152924599E-2</v>
      </c>
      <c r="CF338" s="14">
        <v>1.78427583039132E-2</v>
      </c>
      <c r="CG338" s="14"/>
      <c r="CH338" s="14">
        <v>2.7037432601835599E-2</v>
      </c>
      <c r="CI338" s="14">
        <v>2.1920106954896101E-2</v>
      </c>
      <c r="CJ338" s="14"/>
      <c r="CK338" s="14">
        <v>1.97241995966073E-2</v>
      </c>
      <c r="CL338" s="14">
        <v>2.4563698062596701E-2</v>
      </c>
      <c r="CM338" s="14"/>
      <c r="CN338" s="14">
        <v>2.98181972931949E-2</v>
      </c>
      <c r="CO338" s="14">
        <v>2.1190727192635001E-2</v>
      </c>
      <c r="CP338" s="14"/>
      <c r="CQ338" s="14">
        <v>1.88850292995409E-2</v>
      </c>
      <c r="CR338" s="14">
        <v>3.3721442757151901E-2</v>
      </c>
      <c r="CS338" s="14">
        <v>1.88467458868623E-2</v>
      </c>
    </row>
    <row r="339" spans="2:97" x14ac:dyDescent="0.35">
      <c r="B339" t="s">
        <v>182</v>
      </c>
      <c r="C339" s="14">
        <v>4.9546985083393502E-2</v>
      </c>
      <c r="D339" s="14">
        <v>5.5831581028305197E-2</v>
      </c>
      <c r="E339" s="14">
        <v>4.2973967120868498E-2</v>
      </c>
      <c r="F339" s="14"/>
      <c r="G339" s="14">
        <v>8.8698311022551601E-2</v>
      </c>
      <c r="H339" s="14">
        <v>8.2555293010442607E-2</v>
      </c>
      <c r="I339" s="14">
        <v>4.48455551414325E-2</v>
      </c>
      <c r="J339" s="14">
        <v>3.9155699585009203E-2</v>
      </c>
      <c r="K339" s="14">
        <v>3.1993465705051197E-2</v>
      </c>
      <c r="L339" s="14">
        <v>2.0693470951881399E-2</v>
      </c>
      <c r="M339" s="14"/>
      <c r="N339" s="14">
        <v>5.9636170253300001E-2</v>
      </c>
      <c r="O339" s="14">
        <v>4.3424212574115197E-2</v>
      </c>
      <c r="P339" s="14">
        <v>6.5798918577628193E-2</v>
      </c>
      <c r="Q339" s="14">
        <v>3.1308866638928297E-2</v>
      </c>
      <c r="R339" s="14"/>
      <c r="S339" s="14">
        <v>7.2373845695473907E-2</v>
      </c>
      <c r="T339" s="14">
        <v>3.8950729408364602E-2</v>
      </c>
      <c r="U339" s="14">
        <v>6.21187722279328E-2</v>
      </c>
      <c r="V339" s="14">
        <v>3.2539412442687099E-2</v>
      </c>
      <c r="W339" s="14">
        <v>6.9593309675799506E-2</v>
      </c>
      <c r="X339" s="14">
        <v>6.6489479579003599E-2</v>
      </c>
      <c r="Y339" s="14">
        <v>4.7710730953716002E-2</v>
      </c>
      <c r="Z339" s="14">
        <v>2.15609517356894E-2</v>
      </c>
      <c r="AA339" s="14">
        <v>3.4016531421717303E-2</v>
      </c>
      <c r="AB339" s="14">
        <v>3.6061990979422698E-2</v>
      </c>
      <c r="AC339" s="14">
        <v>4.4585952647845602E-2</v>
      </c>
      <c r="AD339" s="14">
        <v>5.6464278127218902E-2</v>
      </c>
      <c r="AE339" s="14"/>
      <c r="AF339" s="14">
        <v>4.4826625875803501E-2</v>
      </c>
      <c r="AG339" s="14">
        <v>5.4346939386235998E-2</v>
      </c>
      <c r="AH339" s="14">
        <v>6.6101816419717893E-2</v>
      </c>
      <c r="AI339" s="14">
        <v>4.7632175668378102E-2</v>
      </c>
      <c r="AJ339" s="14">
        <v>6.2885322158221194E-2</v>
      </c>
      <c r="AK339" s="14"/>
      <c r="AL339" s="14">
        <v>6.7254523709425904E-2</v>
      </c>
      <c r="AM339" s="14">
        <v>4.8750768846167601E-2</v>
      </c>
      <c r="AN339" s="14">
        <v>6.4443871179811305E-2</v>
      </c>
      <c r="AO339" s="14">
        <v>4.7131022188989902E-2</v>
      </c>
      <c r="AP339" s="14">
        <v>5.58963489192595E-2</v>
      </c>
      <c r="AQ339" s="14">
        <v>2.7644577603813801E-2</v>
      </c>
      <c r="AR339" s="14"/>
      <c r="AS339" s="14">
        <v>3.4059242081141E-2</v>
      </c>
      <c r="AT339" s="14">
        <v>6.9105423155318896E-2</v>
      </c>
      <c r="AU339" s="14">
        <v>5.1477442542905302E-2</v>
      </c>
      <c r="AV339" s="14">
        <v>5.34631674091142E-2</v>
      </c>
      <c r="AW339" s="14">
        <v>6.4705873605824998E-2</v>
      </c>
      <c r="AX339" s="14"/>
      <c r="AY339" s="14">
        <v>3.2784846495797701E-2</v>
      </c>
      <c r="AZ339" s="14">
        <v>0</v>
      </c>
      <c r="BA339" s="14">
        <v>0</v>
      </c>
      <c r="BB339" s="14">
        <v>0</v>
      </c>
      <c r="BC339" s="14">
        <v>0</v>
      </c>
      <c r="BD339" s="14">
        <v>0</v>
      </c>
      <c r="BE339" s="14">
        <v>0</v>
      </c>
      <c r="BF339" s="14">
        <v>0</v>
      </c>
      <c r="BG339" s="14">
        <v>0</v>
      </c>
      <c r="BH339" s="14">
        <v>0</v>
      </c>
      <c r="BI339" s="14">
        <v>0</v>
      </c>
      <c r="BJ339" s="14">
        <v>0</v>
      </c>
      <c r="BK339" s="14">
        <v>0</v>
      </c>
      <c r="BL339" s="14">
        <v>0</v>
      </c>
      <c r="BM339" s="14">
        <v>0</v>
      </c>
      <c r="BN339" s="14">
        <v>0</v>
      </c>
      <c r="BO339" s="14"/>
      <c r="BP339" s="14">
        <v>4.5424026673389697E-2</v>
      </c>
      <c r="BQ339" s="14">
        <v>6.5204119461568497E-2</v>
      </c>
      <c r="BR339" s="14">
        <v>4.3269392433330597E-2</v>
      </c>
      <c r="BS339" s="14">
        <v>5.3262964262404497E-2</v>
      </c>
      <c r="BT339" s="14">
        <v>3.4165073868676801E-2</v>
      </c>
      <c r="BU339" s="14"/>
      <c r="BV339" s="14">
        <v>8.7481373088318604E-2</v>
      </c>
      <c r="BW339" s="14">
        <v>5.61885296381823E-2</v>
      </c>
      <c r="BX339" s="14">
        <v>3.8849672237554499E-2</v>
      </c>
      <c r="BY339" s="14">
        <v>4.1086293102234397E-2</v>
      </c>
      <c r="BZ339" s="14">
        <v>5.5354165908348102E-2</v>
      </c>
      <c r="CA339" s="14"/>
      <c r="CB339" s="14">
        <v>8.5453710772845595E-2</v>
      </c>
      <c r="CC339" s="14">
        <v>4.2534652900996998E-2</v>
      </c>
      <c r="CD339" s="14">
        <v>4.0773178058878701E-2</v>
      </c>
      <c r="CE339" s="14">
        <v>3.8520063309531401E-2</v>
      </c>
      <c r="CF339" s="14">
        <v>4.5784291768731E-2</v>
      </c>
      <c r="CG339" s="14"/>
      <c r="CH339" s="14">
        <v>6.1244700379932002E-2</v>
      </c>
      <c r="CI339" s="14">
        <v>4.4668216644011001E-2</v>
      </c>
      <c r="CJ339" s="14"/>
      <c r="CK339" s="14">
        <v>6.1359916660756797E-2</v>
      </c>
      <c r="CL339" s="14">
        <v>4.5917406234850501E-2</v>
      </c>
      <c r="CM339" s="14"/>
      <c r="CN339" s="14">
        <v>7.0973565943000805E-2</v>
      </c>
      <c r="CO339" s="14">
        <v>4.2053326391402301E-2</v>
      </c>
      <c r="CP339" s="14"/>
      <c r="CQ339" s="14">
        <v>4.1753380753560498E-2</v>
      </c>
      <c r="CR339" s="14">
        <v>6.5626148044920798E-2</v>
      </c>
      <c r="CS339" s="14">
        <v>5.1124206804373802E-2</v>
      </c>
    </row>
    <row r="340" spans="2:97" x14ac:dyDescent="0.35">
      <c r="B340" t="s">
        <v>183</v>
      </c>
      <c r="C340" s="14">
        <v>7.38691360166914E-2</v>
      </c>
      <c r="D340" s="14">
        <v>7.8530660479056102E-2</v>
      </c>
      <c r="E340" s="14">
        <v>6.8854061885740003E-2</v>
      </c>
      <c r="F340" s="14"/>
      <c r="G340" s="14">
        <v>6.6592096633691603E-2</v>
      </c>
      <c r="H340" s="14">
        <v>9.1783422714013102E-2</v>
      </c>
      <c r="I340" s="14">
        <v>8.8245141941456204E-2</v>
      </c>
      <c r="J340" s="14">
        <v>7.2349059802254603E-2</v>
      </c>
      <c r="K340" s="14">
        <v>7.28063327237332E-2</v>
      </c>
      <c r="L340" s="14">
        <v>5.4341160484805202E-2</v>
      </c>
      <c r="M340" s="14"/>
      <c r="N340" s="14">
        <v>8.3310762875949906E-2</v>
      </c>
      <c r="O340" s="14">
        <v>7.0567045543186699E-2</v>
      </c>
      <c r="P340" s="14">
        <v>7.8579751055447594E-2</v>
      </c>
      <c r="Q340" s="14">
        <v>6.3836771950891699E-2</v>
      </c>
      <c r="R340" s="14"/>
      <c r="S340" s="14">
        <v>9.0026726225537798E-2</v>
      </c>
      <c r="T340" s="14">
        <v>7.1466456326034197E-2</v>
      </c>
      <c r="U340" s="14">
        <v>7.9204718291453605E-2</v>
      </c>
      <c r="V340" s="14">
        <v>5.5677314412881901E-2</v>
      </c>
      <c r="W340" s="14">
        <v>0.100165969959177</v>
      </c>
      <c r="X340" s="14">
        <v>7.1388131814829101E-2</v>
      </c>
      <c r="Y340" s="14">
        <v>6.2681243383547802E-2</v>
      </c>
      <c r="Z340" s="14">
        <v>8.3821840214242493E-2</v>
      </c>
      <c r="AA340" s="14">
        <v>6.5565992123927802E-2</v>
      </c>
      <c r="AB340" s="14">
        <v>5.5231161627240802E-2</v>
      </c>
      <c r="AC340" s="14">
        <v>6.9705673697537301E-2</v>
      </c>
      <c r="AD340" s="14">
        <v>0.10481525252891299</v>
      </c>
      <c r="AE340" s="14"/>
      <c r="AF340" s="14">
        <v>8.9064986890096606E-2</v>
      </c>
      <c r="AG340" s="14">
        <v>6.9923485200938898E-2</v>
      </c>
      <c r="AH340" s="14">
        <v>7.6019829582903695E-2</v>
      </c>
      <c r="AI340" s="14">
        <v>6.9173459353188402E-2</v>
      </c>
      <c r="AJ340" s="14">
        <v>8.7233282485939506E-2</v>
      </c>
      <c r="AK340" s="14"/>
      <c r="AL340" s="14">
        <v>8.3525158124148999E-2</v>
      </c>
      <c r="AM340" s="14">
        <v>7.9783617988599606E-2</v>
      </c>
      <c r="AN340" s="14">
        <v>6.6709699724504398E-2</v>
      </c>
      <c r="AO340" s="14">
        <v>6.9844859111172594E-2</v>
      </c>
      <c r="AP340" s="14">
        <v>9.9643134333939107E-2</v>
      </c>
      <c r="AQ340" s="14">
        <v>3.9179043030971597E-2</v>
      </c>
      <c r="AR340" s="14"/>
      <c r="AS340" s="14">
        <v>7.0381886102008198E-2</v>
      </c>
      <c r="AT340" s="14">
        <v>5.0409607473759901E-2</v>
      </c>
      <c r="AU340" s="14">
        <v>8.2094446856134207E-2</v>
      </c>
      <c r="AV340" s="14">
        <v>0.11127116063090201</v>
      </c>
      <c r="AW340" s="14">
        <v>8.3494710886366896E-2</v>
      </c>
      <c r="AX340" s="14"/>
      <c r="AY340" s="14">
        <v>0</v>
      </c>
      <c r="AZ340" s="14">
        <v>0</v>
      </c>
      <c r="BA340" s="14">
        <v>0</v>
      </c>
      <c r="BB340" s="14">
        <v>0</v>
      </c>
      <c r="BC340" s="14">
        <v>0</v>
      </c>
      <c r="BD340" s="14">
        <v>0</v>
      </c>
      <c r="BE340" s="14">
        <v>0</v>
      </c>
      <c r="BF340" s="14">
        <v>0</v>
      </c>
      <c r="BG340" s="14">
        <v>0</v>
      </c>
      <c r="BH340" s="14">
        <v>0</v>
      </c>
      <c r="BI340" s="14">
        <v>0</v>
      </c>
      <c r="BJ340" s="14">
        <v>0</v>
      </c>
      <c r="BK340" s="14">
        <v>0</v>
      </c>
      <c r="BL340" s="14">
        <v>0</v>
      </c>
      <c r="BM340" s="14">
        <v>0</v>
      </c>
      <c r="BN340" s="14">
        <v>0</v>
      </c>
      <c r="BO340" s="14"/>
      <c r="BP340" s="14">
        <v>6.7294047182952094E-2</v>
      </c>
      <c r="BQ340" s="14">
        <v>8.4110936303716896E-2</v>
      </c>
      <c r="BR340" s="14">
        <v>9.0509241076740896E-2</v>
      </c>
      <c r="BS340" s="14">
        <v>8.0388003693096094E-2</v>
      </c>
      <c r="BT340" s="14">
        <v>4.7999851981501203E-2</v>
      </c>
      <c r="BU340" s="14"/>
      <c r="BV340" s="14">
        <v>8.3699160531199204E-2</v>
      </c>
      <c r="BW340" s="14">
        <v>7.8975256463643007E-2</v>
      </c>
      <c r="BX340" s="14">
        <v>8.3900976368676397E-2</v>
      </c>
      <c r="BY340" s="14">
        <v>4.5576313188589401E-2</v>
      </c>
      <c r="BZ340" s="14">
        <v>3.5074754707573499E-2</v>
      </c>
      <c r="CA340" s="14"/>
      <c r="CB340" s="14">
        <v>9.3000787924032394E-2</v>
      </c>
      <c r="CC340" s="14">
        <v>8.19785073783173E-2</v>
      </c>
      <c r="CD340" s="14">
        <v>6.1096108956824401E-2</v>
      </c>
      <c r="CE340" s="14">
        <v>6.9785004115256705E-2</v>
      </c>
      <c r="CF340" s="14">
        <v>6.6812081148087205E-2</v>
      </c>
      <c r="CG340" s="14"/>
      <c r="CH340" s="14">
        <v>7.3062104324634294E-2</v>
      </c>
      <c r="CI340" s="14">
        <v>7.4205724884601004E-2</v>
      </c>
      <c r="CJ340" s="14"/>
      <c r="CK340" s="14">
        <v>8.8395604752179294E-2</v>
      </c>
      <c r="CL340" s="14">
        <v>6.9405810099576803E-2</v>
      </c>
      <c r="CM340" s="14"/>
      <c r="CN340" s="14">
        <v>7.6510738306479101E-2</v>
      </c>
      <c r="CO340" s="14">
        <v>7.2945271117790603E-2</v>
      </c>
      <c r="CP340" s="14"/>
      <c r="CQ340" s="14">
        <v>6.6346233215347203E-2</v>
      </c>
      <c r="CR340" s="14">
        <v>9.1764879637213997E-2</v>
      </c>
      <c r="CS340" s="14">
        <v>6.12909538304846E-2</v>
      </c>
    </row>
    <row r="341" spans="2:97" x14ac:dyDescent="0.35">
      <c r="B341" t="s">
        <v>184</v>
      </c>
      <c r="C341" s="14">
        <v>0.209411686181533</v>
      </c>
      <c r="D341" s="14">
        <v>0.215859280354112</v>
      </c>
      <c r="E341" s="14">
        <v>0.20332743210931201</v>
      </c>
      <c r="F341" s="14"/>
      <c r="G341" s="14">
        <v>0.15322909868777601</v>
      </c>
      <c r="H341" s="14">
        <v>0.195515401554503</v>
      </c>
      <c r="I341" s="14">
        <v>0.22683615996995801</v>
      </c>
      <c r="J341" s="14">
        <v>0.23586465511694199</v>
      </c>
      <c r="K341" s="14">
        <v>0.210085580834768</v>
      </c>
      <c r="L341" s="14">
        <v>0.22191387671247501</v>
      </c>
      <c r="M341" s="14"/>
      <c r="N341" s="14">
        <v>0.27577767357671501</v>
      </c>
      <c r="O341" s="14">
        <v>0.20516911921789499</v>
      </c>
      <c r="P341" s="14">
        <v>0.20879559967135999</v>
      </c>
      <c r="Q341" s="14">
        <v>0.14229004413336799</v>
      </c>
      <c r="R341" s="14"/>
      <c r="S341" s="14">
        <v>0.17007643387414401</v>
      </c>
      <c r="T341" s="14">
        <v>0.22466526245320201</v>
      </c>
      <c r="U341" s="14">
        <v>0.24118303442889599</v>
      </c>
      <c r="V341" s="14">
        <v>0.22320072795026499</v>
      </c>
      <c r="W341" s="14">
        <v>0.186399659746602</v>
      </c>
      <c r="X341" s="14">
        <v>0.20179382193711601</v>
      </c>
      <c r="Y341" s="14">
        <v>0.21130326489338899</v>
      </c>
      <c r="Z341" s="14">
        <v>0.17737358511218301</v>
      </c>
      <c r="AA341" s="14">
        <v>0.20984626752673899</v>
      </c>
      <c r="AB341" s="14">
        <v>0.22711543934032699</v>
      </c>
      <c r="AC341" s="14">
        <v>0.25085393193018901</v>
      </c>
      <c r="AD341" s="14">
        <v>0.19179783311187301</v>
      </c>
      <c r="AE341" s="14"/>
      <c r="AF341" s="14">
        <v>0.23260644783576701</v>
      </c>
      <c r="AG341" s="14">
        <v>0.222473650716877</v>
      </c>
      <c r="AH341" s="14">
        <v>0.28815762619762397</v>
      </c>
      <c r="AI341" s="14">
        <v>0.18109253250204299</v>
      </c>
      <c r="AJ341" s="14">
        <v>0.19847152503969401</v>
      </c>
      <c r="AK341" s="14"/>
      <c r="AL341" s="14">
        <v>0.22484719956640201</v>
      </c>
      <c r="AM341" s="14">
        <v>0.202119403392507</v>
      </c>
      <c r="AN341" s="14">
        <v>0.29821243164674799</v>
      </c>
      <c r="AO341" s="14">
        <v>0.19708328454121599</v>
      </c>
      <c r="AP341" s="14">
        <v>0.18917945230428401</v>
      </c>
      <c r="AQ341" s="14">
        <v>0.19223945094596001</v>
      </c>
      <c r="AR341" s="14"/>
      <c r="AS341" s="14">
        <v>0.167334732363425</v>
      </c>
      <c r="AT341" s="14">
        <v>0.18881727619104999</v>
      </c>
      <c r="AU341" s="14">
        <v>0.24363302650848701</v>
      </c>
      <c r="AV341" s="14">
        <v>0.24614289443083601</v>
      </c>
      <c r="AW341" s="14">
        <v>0.33474816042315297</v>
      </c>
      <c r="AX341" s="14"/>
      <c r="AY341" s="14">
        <v>3.0146376334599798E-2</v>
      </c>
      <c r="AZ341" s="14">
        <v>0</v>
      </c>
      <c r="BA341" s="14">
        <v>0</v>
      </c>
      <c r="BB341" s="14">
        <v>0</v>
      </c>
      <c r="BC341" s="14">
        <v>0</v>
      </c>
      <c r="BD341" s="14">
        <v>0</v>
      </c>
      <c r="BE341" s="14">
        <v>0</v>
      </c>
      <c r="BF341" s="14">
        <v>0</v>
      </c>
      <c r="BG341" s="14">
        <v>0</v>
      </c>
      <c r="BH341" s="14">
        <v>0</v>
      </c>
      <c r="BI341" s="14">
        <v>0</v>
      </c>
      <c r="BJ341" s="14">
        <v>0</v>
      </c>
      <c r="BK341" s="14">
        <v>0</v>
      </c>
      <c r="BL341" s="14">
        <v>0</v>
      </c>
      <c r="BM341" s="14">
        <v>0</v>
      </c>
      <c r="BN341" s="14">
        <v>0</v>
      </c>
      <c r="BO341" s="14"/>
      <c r="BP341" s="14">
        <v>0.25871364015218201</v>
      </c>
      <c r="BQ341" s="14">
        <v>0.224736123779888</v>
      </c>
      <c r="BR341" s="14">
        <v>0.198907942501268</v>
      </c>
      <c r="BS341" s="14">
        <v>0.18910057984297199</v>
      </c>
      <c r="BT341" s="14">
        <v>0.15628990360316899</v>
      </c>
      <c r="BU341" s="14"/>
      <c r="BV341" s="14">
        <v>0.22716189755249599</v>
      </c>
      <c r="BW341" s="14">
        <v>0.25625874722459502</v>
      </c>
      <c r="BX341" s="14">
        <v>0.19176536577880601</v>
      </c>
      <c r="BY341" s="14">
        <v>0.15991476449897399</v>
      </c>
      <c r="BZ341" s="14">
        <v>0.102902146722482</v>
      </c>
      <c r="CA341" s="14"/>
      <c r="CB341" s="14">
        <v>0.22174537262198599</v>
      </c>
      <c r="CC341" s="14">
        <v>0.23311704643904901</v>
      </c>
      <c r="CD341" s="14">
        <v>0.20001092424133099</v>
      </c>
      <c r="CE341" s="14">
        <v>0.20300258698107099</v>
      </c>
      <c r="CF341" s="14">
        <v>0.196471438423933</v>
      </c>
      <c r="CG341" s="14"/>
      <c r="CH341" s="14">
        <v>0.202826202070436</v>
      </c>
      <c r="CI341" s="14">
        <v>0.212158295346212</v>
      </c>
      <c r="CJ341" s="14"/>
      <c r="CK341" s="14">
        <v>0.20852653361759299</v>
      </c>
      <c r="CL341" s="14">
        <v>0.20968365347456</v>
      </c>
      <c r="CM341" s="14"/>
      <c r="CN341" s="14">
        <v>0.22379487674627399</v>
      </c>
      <c r="CO341" s="14">
        <v>0.20438135858515799</v>
      </c>
      <c r="CP341" s="14"/>
      <c r="CQ341" s="14">
        <v>0.199304614864805</v>
      </c>
      <c r="CR341" s="14">
        <v>0.223790385895834</v>
      </c>
      <c r="CS341" s="14">
        <v>0.24988936475128401</v>
      </c>
    </row>
    <row r="342" spans="2:97" x14ac:dyDescent="0.35">
      <c r="B342" t="s">
        <v>185</v>
      </c>
      <c r="C342" s="14">
        <v>0.14886841222406699</v>
      </c>
      <c r="D342" s="14">
        <v>0.13853280273194701</v>
      </c>
      <c r="E342" s="14">
        <v>0.15895258979858201</v>
      </c>
      <c r="F342" s="14"/>
      <c r="G342" s="14">
        <v>0.111733898529988</v>
      </c>
      <c r="H342" s="14">
        <v>0.109246753412869</v>
      </c>
      <c r="I342" s="14">
        <v>0.15603148043843901</v>
      </c>
      <c r="J342" s="14">
        <v>0.16925307499891601</v>
      </c>
      <c r="K342" s="14">
        <v>0.174020541074104</v>
      </c>
      <c r="L342" s="14">
        <v>0.166582564152436</v>
      </c>
      <c r="M342" s="14"/>
      <c r="N342" s="14">
        <v>0.15816403098422199</v>
      </c>
      <c r="O342" s="14">
        <v>0.170933923381657</v>
      </c>
      <c r="P342" s="14">
        <v>0.156272076420513</v>
      </c>
      <c r="Q342" s="14">
        <v>0.110000450804615</v>
      </c>
      <c r="R342" s="14"/>
      <c r="S342" s="14">
        <v>0.119349576075332</v>
      </c>
      <c r="T342" s="14">
        <v>0.156828847991826</v>
      </c>
      <c r="U342" s="14">
        <v>0.141118738218828</v>
      </c>
      <c r="V342" s="14">
        <v>0.15253090969407501</v>
      </c>
      <c r="W342" s="14">
        <v>0.114688476286484</v>
      </c>
      <c r="X342" s="14">
        <v>0.16057079224090201</v>
      </c>
      <c r="Y342" s="14">
        <v>0.17341734115177701</v>
      </c>
      <c r="Z342" s="14">
        <v>0.228736051865437</v>
      </c>
      <c r="AA342" s="14">
        <v>0.13391776036615899</v>
      </c>
      <c r="AB342" s="14">
        <v>0.168733730638403</v>
      </c>
      <c r="AC342" s="14">
        <v>0.135362091326412</v>
      </c>
      <c r="AD342" s="14">
        <v>0.15261366838916901</v>
      </c>
      <c r="AE342" s="14"/>
      <c r="AF342" s="14">
        <v>0.148369388585993</v>
      </c>
      <c r="AG342" s="14">
        <v>0.166258105050128</v>
      </c>
      <c r="AH342" s="14">
        <v>0.124804442217355</v>
      </c>
      <c r="AI342" s="14">
        <v>0.134964410158911</v>
      </c>
      <c r="AJ342" s="14">
        <v>0.13761384230766599</v>
      </c>
      <c r="AK342" s="14"/>
      <c r="AL342" s="14">
        <v>0.15913679758105001</v>
      </c>
      <c r="AM342" s="14">
        <v>0.16018048288602199</v>
      </c>
      <c r="AN342" s="14">
        <v>0.12898796905031601</v>
      </c>
      <c r="AO342" s="14">
        <v>0.14623060187336501</v>
      </c>
      <c r="AP342" s="14">
        <v>0.129140536132337</v>
      </c>
      <c r="AQ342" s="14">
        <v>0.173359244594047</v>
      </c>
      <c r="AR342" s="14"/>
      <c r="AS342" s="14">
        <v>0.13335945203670199</v>
      </c>
      <c r="AT342" s="14">
        <v>0.148761996870309</v>
      </c>
      <c r="AU342" s="14">
        <v>0.17526132999093499</v>
      </c>
      <c r="AV342" s="14">
        <v>0.14285686056199801</v>
      </c>
      <c r="AW342" s="14">
        <v>6.2915066541721396E-2</v>
      </c>
      <c r="AX342" s="14"/>
      <c r="AY342" s="14">
        <v>0.119883450140698</v>
      </c>
      <c r="AZ342" s="14">
        <v>0</v>
      </c>
      <c r="BA342" s="14">
        <v>0</v>
      </c>
      <c r="BB342" s="14">
        <v>0</v>
      </c>
      <c r="BC342" s="14">
        <v>0</v>
      </c>
      <c r="BD342" s="14">
        <v>0</v>
      </c>
      <c r="BE342" s="14">
        <v>0</v>
      </c>
      <c r="BF342" s="14">
        <v>0</v>
      </c>
      <c r="BG342" s="14">
        <v>0</v>
      </c>
      <c r="BH342" s="14">
        <v>0</v>
      </c>
      <c r="BI342" s="14">
        <v>0</v>
      </c>
      <c r="BJ342" s="14">
        <v>0</v>
      </c>
      <c r="BK342" s="14">
        <v>0</v>
      </c>
      <c r="BL342" s="14">
        <v>0</v>
      </c>
      <c r="BM342" s="14">
        <v>0</v>
      </c>
      <c r="BN342" s="14">
        <v>0</v>
      </c>
      <c r="BO342" s="14"/>
      <c r="BP342" s="14">
        <v>0.16519653427268199</v>
      </c>
      <c r="BQ342" s="14">
        <v>0.15752455242829499</v>
      </c>
      <c r="BR342" s="14">
        <v>0.14038568180809899</v>
      </c>
      <c r="BS342" s="14">
        <v>0.143489840494187</v>
      </c>
      <c r="BT342" s="14">
        <v>0.12946780584673701</v>
      </c>
      <c r="BU342" s="14"/>
      <c r="BV342" s="14">
        <v>0.136407621163744</v>
      </c>
      <c r="BW342" s="14">
        <v>0.14715702544552201</v>
      </c>
      <c r="BX342" s="14">
        <v>0.15982641908848799</v>
      </c>
      <c r="BY342" s="14">
        <v>0.146515845138881</v>
      </c>
      <c r="BZ342" s="14">
        <v>0.10087835263219599</v>
      </c>
      <c r="CA342" s="14"/>
      <c r="CB342" s="14">
        <v>0.127311523663864</v>
      </c>
      <c r="CC342" s="14">
        <v>0.14338155315293299</v>
      </c>
      <c r="CD342" s="14">
        <v>0.15886109489184899</v>
      </c>
      <c r="CE342" s="14">
        <v>0.16053799942302399</v>
      </c>
      <c r="CF342" s="14">
        <v>0.1510594214946</v>
      </c>
      <c r="CG342" s="14"/>
      <c r="CH342" s="14">
        <v>0.14111381127453701</v>
      </c>
      <c r="CI342" s="14">
        <v>0.15210262518048701</v>
      </c>
      <c r="CJ342" s="14"/>
      <c r="CK342" s="14">
        <v>0.13993928642555101</v>
      </c>
      <c r="CL342" s="14">
        <v>0.15161192816860899</v>
      </c>
      <c r="CM342" s="14"/>
      <c r="CN342" s="14">
        <v>0.16212598799771499</v>
      </c>
      <c r="CO342" s="14">
        <v>0.14423175327311799</v>
      </c>
      <c r="CP342" s="14"/>
      <c r="CQ342" s="14">
        <v>0.156306311539405</v>
      </c>
      <c r="CR342" s="14">
        <v>0.13102272728666101</v>
      </c>
      <c r="CS342" s="14">
        <v>0.16220777649573201</v>
      </c>
    </row>
    <row r="343" spans="2:97" x14ac:dyDescent="0.35">
      <c r="B343" t="s">
        <v>186</v>
      </c>
      <c r="C343" s="14">
        <v>0.234680514183396</v>
      </c>
      <c r="D343" s="14">
        <v>0.204389331868219</v>
      </c>
      <c r="E343" s="14">
        <v>0.26446369071981002</v>
      </c>
      <c r="F343" s="14"/>
      <c r="G343" s="14">
        <v>0.18004718229304001</v>
      </c>
      <c r="H343" s="14">
        <v>0.19197925351456899</v>
      </c>
      <c r="I343" s="14">
        <v>0.22093917191777299</v>
      </c>
      <c r="J343" s="14">
        <v>0.25301147874985802</v>
      </c>
      <c r="K343" s="14">
        <v>0.27149032575497001</v>
      </c>
      <c r="L343" s="14">
        <v>0.277335656410651</v>
      </c>
      <c r="M343" s="14"/>
      <c r="N343" s="14">
        <v>0.21573218804861</v>
      </c>
      <c r="O343" s="14">
        <v>0.25699760775342501</v>
      </c>
      <c r="P343" s="14">
        <v>0.20887652509537699</v>
      </c>
      <c r="Q343" s="14">
        <v>0.25591055138112601</v>
      </c>
      <c r="R343" s="14"/>
      <c r="S343" s="14">
        <v>0.239748014896565</v>
      </c>
      <c r="T343" s="14">
        <v>0.25682708367774598</v>
      </c>
      <c r="U343" s="14">
        <v>0.22729892828203599</v>
      </c>
      <c r="V343" s="14">
        <v>0.22176626871610999</v>
      </c>
      <c r="W343" s="14">
        <v>0.20773995439687701</v>
      </c>
      <c r="X343" s="14">
        <v>0.20603208429880099</v>
      </c>
      <c r="Y343" s="14">
        <v>0.25068694631766097</v>
      </c>
      <c r="Z343" s="14">
        <v>0.25280875326392399</v>
      </c>
      <c r="AA343" s="14">
        <v>0.243115962105698</v>
      </c>
      <c r="AB343" s="14">
        <v>0.21339707244626099</v>
      </c>
      <c r="AC343" s="14">
        <v>0.24316565877485699</v>
      </c>
      <c r="AD343" s="14">
        <v>0.27405025268757499</v>
      </c>
      <c r="AE343" s="14"/>
      <c r="AF343" s="14">
        <v>0.24052478390297899</v>
      </c>
      <c r="AG343" s="14">
        <v>0.22170136859072601</v>
      </c>
      <c r="AH343" s="14">
        <v>0.21254000671791601</v>
      </c>
      <c r="AI343" s="14">
        <v>0.26728340584538002</v>
      </c>
      <c r="AJ343" s="14">
        <v>0.229930184679981</v>
      </c>
      <c r="AK343" s="14"/>
      <c r="AL343" s="14">
        <v>0.17916153236773699</v>
      </c>
      <c r="AM343" s="14">
        <v>0.23277889629218601</v>
      </c>
      <c r="AN343" s="14">
        <v>0.20427906838038501</v>
      </c>
      <c r="AO343" s="14">
        <v>0.246504195457801</v>
      </c>
      <c r="AP343" s="14">
        <v>0.252682904083596</v>
      </c>
      <c r="AQ343" s="14">
        <v>0.2916465097148</v>
      </c>
      <c r="AR343" s="14"/>
      <c r="AS343" s="14">
        <v>0.25307515883808901</v>
      </c>
      <c r="AT343" s="14">
        <v>0.25014094020036198</v>
      </c>
      <c r="AU343" s="14">
        <v>0.22385684219461799</v>
      </c>
      <c r="AV343" s="14">
        <v>0.20652852465786201</v>
      </c>
      <c r="AW343" s="14">
        <v>6.8873162701226703E-2</v>
      </c>
      <c r="AX343" s="14"/>
      <c r="AY343" s="14">
        <v>0.26837184979905099</v>
      </c>
      <c r="AZ343" s="14">
        <v>0</v>
      </c>
      <c r="BA343" s="14">
        <v>0</v>
      </c>
      <c r="BB343" s="14">
        <v>0</v>
      </c>
      <c r="BC343" s="14">
        <v>0</v>
      </c>
      <c r="BD343" s="14">
        <v>0</v>
      </c>
      <c r="BE343" s="14">
        <v>0</v>
      </c>
      <c r="BF343" s="14">
        <v>0</v>
      </c>
      <c r="BG343" s="14">
        <v>0</v>
      </c>
      <c r="BH343" s="14">
        <v>0</v>
      </c>
      <c r="BI343" s="14">
        <v>0</v>
      </c>
      <c r="BJ343" s="14">
        <v>0</v>
      </c>
      <c r="BK343" s="14">
        <v>0</v>
      </c>
      <c r="BL343" s="14">
        <v>0</v>
      </c>
      <c r="BM343" s="14">
        <v>0</v>
      </c>
      <c r="BN343" s="14">
        <v>0</v>
      </c>
      <c r="BO343" s="14"/>
      <c r="BP343" s="14">
        <v>0.22681040955578199</v>
      </c>
      <c r="BQ343" s="14">
        <v>0.22184389436613999</v>
      </c>
      <c r="BR343" s="14">
        <v>0.23075288027850799</v>
      </c>
      <c r="BS343" s="14">
        <v>0.228438822388705</v>
      </c>
      <c r="BT343" s="14">
        <v>0.281819716504287</v>
      </c>
      <c r="BU343" s="14"/>
      <c r="BV343" s="14">
        <v>0.14249152330868101</v>
      </c>
      <c r="BW343" s="14">
        <v>0.217990896307556</v>
      </c>
      <c r="BX343" s="14">
        <v>0.25004318422683303</v>
      </c>
      <c r="BY343" s="14">
        <v>0.26495083155125398</v>
      </c>
      <c r="BZ343" s="14">
        <v>0.27697691473465802</v>
      </c>
      <c r="CA343" s="14"/>
      <c r="CB343" s="14">
        <v>0.15419453806487701</v>
      </c>
      <c r="CC343" s="14">
        <v>0.23215756755372099</v>
      </c>
      <c r="CD343" s="14">
        <v>0.26046003642246401</v>
      </c>
      <c r="CE343" s="14">
        <v>0.26166645343969602</v>
      </c>
      <c r="CF343" s="14">
        <v>0.24943173267136901</v>
      </c>
      <c r="CG343" s="14"/>
      <c r="CH343" s="14">
        <v>0.22959150483232699</v>
      </c>
      <c r="CI343" s="14">
        <v>0.23680298832303101</v>
      </c>
      <c r="CJ343" s="14"/>
      <c r="CK343" s="14">
        <v>0.21080615237088701</v>
      </c>
      <c r="CL343" s="14">
        <v>0.242016024263146</v>
      </c>
      <c r="CM343" s="14"/>
      <c r="CN343" s="14">
        <v>0.17395495662597699</v>
      </c>
      <c r="CO343" s="14">
        <v>0.25591846181479</v>
      </c>
      <c r="CP343" s="14"/>
      <c r="CQ343" s="14">
        <v>0.25734016141192501</v>
      </c>
      <c r="CR343" s="14">
        <v>0.18747337122041599</v>
      </c>
      <c r="CS343" s="14">
        <v>0.23281098284836699</v>
      </c>
    </row>
    <row r="344" spans="2:97" x14ac:dyDescent="0.35">
      <c r="B344" t="s">
        <v>187</v>
      </c>
      <c r="C344" s="14">
        <v>0.20730307158396999</v>
      </c>
      <c r="D344" s="14">
        <v>0.21244508987067001</v>
      </c>
      <c r="E344" s="14">
        <v>0.202438989908478</v>
      </c>
      <c r="F344" s="14"/>
      <c r="G344" s="14">
        <v>0.25412505528621898</v>
      </c>
      <c r="H344" s="14">
        <v>0.16786752700121699</v>
      </c>
      <c r="I344" s="14">
        <v>0.17093586095737601</v>
      </c>
      <c r="J344" s="14">
        <v>0.19107886224148499</v>
      </c>
      <c r="K344" s="14">
        <v>0.21688332928239601</v>
      </c>
      <c r="L344" s="14">
        <v>0.24473198460701301</v>
      </c>
      <c r="M344" s="14"/>
      <c r="N344" s="14">
        <v>0.114078858929894</v>
      </c>
      <c r="O344" s="14">
        <v>0.199499031877996</v>
      </c>
      <c r="P344" s="14">
        <v>0.18673477370716199</v>
      </c>
      <c r="Q344" s="14">
        <v>0.33032792038447201</v>
      </c>
      <c r="R344" s="14"/>
      <c r="S344" s="14">
        <v>0.178181277319644</v>
      </c>
      <c r="T344" s="14">
        <v>0.19746459615887099</v>
      </c>
      <c r="U344" s="14">
        <v>0.20008754917469901</v>
      </c>
      <c r="V344" s="14">
        <v>0.25232984644401601</v>
      </c>
      <c r="W344" s="14">
        <v>0.21908163553708801</v>
      </c>
      <c r="X344" s="14">
        <v>0.19733835180342399</v>
      </c>
      <c r="Y344" s="14">
        <v>0.180892035230449</v>
      </c>
      <c r="Z344" s="14">
        <v>0.19709830149345001</v>
      </c>
      <c r="AA344" s="14">
        <v>0.259906517595136</v>
      </c>
      <c r="AB344" s="14">
        <v>0.224367056643305</v>
      </c>
      <c r="AC344" s="14">
        <v>0.19947363666073401</v>
      </c>
      <c r="AD344" s="14">
        <v>0.12573923039436499</v>
      </c>
      <c r="AE344" s="14"/>
      <c r="AF344" s="14">
        <v>0.16804517287585699</v>
      </c>
      <c r="AG344" s="14">
        <v>0.18498803534486599</v>
      </c>
      <c r="AH344" s="14">
        <v>0.15623521131284901</v>
      </c>
      <c r="AI344" s="14">
        <v>0.201158656268872</v>
      </c>
      <c r="AJ344" s="14">
        <v>0.19968065545224001</v>
      </c>
      <c r="AK344" s="14"/>
      <c r="AL344" s="14">
        <v>0.18108916839595601</v>
      </c>
      <c r="AM344" s="14">
        <v>0.18212973040206601</v>
      </c>
      <c r="AN344" s="14">
        <v>0.160102512683786</v>
      </c>
      <c r="AO344" s="14">
        <v>0.21596418227056199</v>
      </c>
      <c r="AP344" s="14">
        <v>0.20726193139351001</v>
      </c>
      <c r="AQ344" s="14">
        <v>0.23502113757205101</v>
      </c>
      <c r="AR344" s="14"/>
      <c r="AS344" s="14">
        <v>0.29748295784607898</v>
      </c>
      <c r="AT344" s="14">
        <v>0.21880868212545199</v>
      </c>
      <c r="AU344" s="14">
        <v>0.143687442818623</v>
      </c>
      <c r="AV344" s="14">
        <v>0.10090191197679201</v>
      </c>
      <c r="AW344" s="14">
        <v>0.13555761110214501</v>
      </c>
      <c r="AX344" s="14"/>
      <c r="AY344" s="14">
        <v>0.44739947926589402</v>
      </c>
      <c r="AZ344" s="14">
        <v>0</v>
      </c>
      <c r="BA344" s="14">
        <v>0</v>
      </c>
      <c r="BB344" s="14">
        <v>0</v>
      </c>
      <c r="BC344" s="14">
        <v>0</v>
      </c>
      <c r="BD344" s="14">
        <v>0</v>
      </c>
      <c r="BE344" s="14">
        <v>0</v>
      </c>
      <c r="BF344" s="14">
        <v>0</v>
      </c>
      <c r="BG344" s="14">
        <v>0</v>
      </c>
      <c r="BH344" s="14">
        <v>0</v>
      </c>
      <c r="BI344" s="14">
        <v>0</v>
      </c>
      <c r="BJ344" s="14">
        <v>0</v>
      </c>
      <c r="BK344" s="14">
        <v>0</v>
      </c>
      <c r="BL344" s="14">
        <v>0</v>
      </c>
      <c r="BM344" s="14">
        <v>0</v>
      </c>
      <c r="BN344" s="14">
        <v>0</v>
      </c>
      <c r="BO344" s="14"/>
      <c r="BP344" s="14">
        <v>0.169290559276529</v>
      </c>
      <c r="BQ344" s="14">
        <v>0.151496574340169</v>
      </c>
      <c r="BR344" s="14">
        <v>0.20458674763000001</v>
      </c>
      <c r="BS344" s="14">
        <v>0.22296582524783401</v>
      </c>
      <c r="BT344" s="14">
        <v>0.32077420019986302</v>
      </c>
      <c r="BU344" s="14"/>
      <c r="BV344" s="14">
        <v>0.114880482812145</v>
      </c>
      <c r="BW344" s="14">
        <v>0.15301230723589501</v>
      </c>
      <c r="BX344" s="14">
        <v>0.221418267424971</v>
      </c>
      <c r="BY344" s="14">
        <v>0.29083098263409701</v>
      </c>
      <c r="BZ344" s="14">
        <v>0.39202608055789701</v>
      </c>
      <c r="CA344" s="14"/>
      <c r="CB344" s="14">
        <v>0.164650514752708</v>
      </c>
      <c r="CC344" s="14">
        <v>0.18924916499094699</v>
      </c>
      <c r="CD344" s="14">
        <v>0.218952128193729</v>
      </c>
      <c r="CE344" s="14">
        <v>0.20375382468028</v>
      </c>
      <c r="CF344" s="14">
        <v>0.248221365965476</v>
      </c>
      <c r="CG344" s="14"/>
      <c r="CH344" s="14">
        <v>0.19139495961190001</v>
      </c>
      <c r="CI344" s="14">
        <v>0.21393787100009801</v>
      </c>
      <c r="CJ344" s="14"/>
      <c r="CK344" s="14">
        <v>0.17984601204085501</v>
      </c>
      <c r="CL344" s="14">
        <v>0.215739382410645</v>
      </c>
      <c r="CM344" s="14"/>
      <c r="CN344" s="14">
        <v>0.17425932938826899</v>
      </c>
      <c r="CO344" s="14">
        <v>0.21885967632381201</v>
      </c>
      <c r="CP344" s="14"/>
      <c r="CQ344" s="14">
        <v>0.22406760544597601</v>
      </c>
      <c r="CR344" s="14">
        <v>0.177878947804258</v>
      </c>
      <c r="CS344" s="14">
        <v>0.173257019762424</v>
      </c>
    </row>
    <row r="345" spans="2:97" x14ac:dyDescent="0.35">
      <c r="B345" t="s">
        <v>167</v>
      </c>
      <c r="C345" s="14">
        <v>1.1118317744957499E-2</v>
      </c>
      <c r="D345" s="14">
        <v>1.0037852231415499E-2</v>
      </c>
      <c r="E345" s="14">
        <v>1.22149019515141E-2</v>
      </c>
      <c r="F345" s="14"/>
      <c r="G345" s="14">
        <v>1.9979526864370201E-2</v>
      </c>
      <c r="H345" s="14">
        <v>9.2700292450529909E-3</v>
      </c>
      <c r="I345" s="14">
        <v>1.9046602644188899E-2</v>
      </c>
      <c r="J345" s="14">
        <v>1.1416385649433701E-2</v>
      </c>
      <c r="K345" s="14">
        <v>9.0275712019069199E-3</v>
      </c>
      <c r="L345" s="14">
        <v>1.47311661468934E-3</v>
      </c>
      <c r="M345" s="14"/>
      <c r="N345" s="14">
        <v>1.25676077350552E-2</v>
      </c>
      <c r="O345" s="14">
        <v>1.1183501807354701E-2</v>
      </c>
      <c r="P345" s="14">
        <v>1.3165595615796701E-2</v>
      </c>
      <c r="Q345" s="14">
        <v>7.8165193158981402E-3</v>
      </c>
      <c r="R345" s="14"/>
      <c r="S345" s="14">
        <v>1.2510708076121599E-2</v>
      </c>
      <c r="T345" s="14">
        <v>1.45312129602473E-2</v>
      </c>
      <c r="U345" s="14">
        <v>1.2058519015431901E-2</v>
      </c>
      <c r="V345" s="14">
        <v>1.0365878862418699E-2</v>
      </c>
      <c r="W345" s="14">
        <v>2.2520583744436402E-2</v>
      </c>
      <c r="X345" s="14">
        <v>6.91502479205629E-3</v>
      </c>
      <c r="Y345" s="14">
        <v>1.91385520547112E-2</v>
      </c>
      <c r="Z345" s="14">
        <v>0</v>
      </c>
      <c r="AA345" s="14">
        <v>2.9350197058684501E-3</v>
      </c>
      <c r="AB345" s="14">
        <v>1.0318129845789101E-2</v>
      </c>
      <c r="AC345" s="14">
        <v>1.1981235381356399E-2</v>
      </c>
      <c r="AD345" s="14">
        <v>0</v>
      </c>
      <c r="AE345" s="14"/>
      <c r="AF345" s="14">
        <v>1.57610757047498E-2</v>
      </c>
      <c r="AG345" s="14">
        <v>1.160261035249E-2</v>
      </c>
      <c r="AH345" s="14">
        <v>0</v>
      </c>
      <c r="AI345" s="14">
        <v>7.5830470161775696E-3</v>
      </c>
      <c r="AJ345" s="14">
        <v>4.3552972425175201E-3</v>
      </c>
      <c r="AK345" s="14"/>
      <c r="AL345" s="14">
        <v>1.25707954612855E-2</v>
      </c>
      <c r="AM345" s="14">
        <v>1.7902321545193101E-2</v>
      </c>
      <c r="AN345" s="14">
        <v>7.7628065082317203E-3</v>
      </c>
      <c r="AO345" s="14">
        <v>9.3803555687054403E-3</v>
      </c>
      <c r="AP345" s="14">
        <v>6.33964141169899E-3</v>
      </c>
      <c r="AQ345" s="14">
        <v>2.01333880093299E-2</v>
      </c>
      <c r="AR345" s="14"/>
      <c r="AS345" s="14">
        <v>6.6121990063016502E-3</v>
      </c>
      <c r="AT345" s="14">
        <v>1.18587743501961E-2</v>
      </c>
      <c r="AU345" s="14">
        <v>7.3812208361458704E-3</v>
      </c>
      <c r="AV345" s="14">
        <v>2.4843899343863E-2</v>
      </c>
      <c r="AW345" s="14">
        <v>2.0413066278263101E-2</v>
      </c>
      <c r="AX345" s="14"/>
      <c r="AY345" s="14">
        <v>3.0951000515803E-2</v>
      </c>
      <c r="AZ345" s="14">
        <v>0</v>
      </c>
      <c r="BA345" s="14">
        <v>0</v>
      </c>
      <c r="BB345" s="14">
        <v>0</v>
      </c>
      <c r="BC345" s="14">
        <v>0</v>
      </c>
      <c r="BD345" s="14">
        <v>0</v>
      </c>
      <c r="BE345" s="14">
        <v>0</v>
      </c>
      <c r="BF345" s="14">
        <v>0</v>
      </c>
      <c r="BG345" s="14">
        <v>0</v>
      </c>
      <c r="BH345" s="14">
        <v>0</v>
      </c>
      <c r="BI345" s="14">
        <v>0</v>
      </c>
      <c r="BJ345" s="14">
        <v>0</v>
      </c>
      <c r="BK345" s="14">
        <v>0</v>
      </c>
      <c r="BL345" s="14">
        <v>0</v>
      </c>
      <c r="BM345" s="14">
        <v>0</v>
      </c>
      <c r="BN345" s="14">
        <v>0</v>
      </c>
      <c r="BO345" s="14"/>
      <c r="BP345" s="14">
        <v>9.2007064364054997E-3</v>
      </c>
      <c r="BQ345" s="14">
        <v>9.1533732822360499E-3</v>
      </c>
      <c r="BR345" s="14">
        <v>1.27821352426091E-2</v>
      </c>
      <c r="BS345" s="14">
        <v>7.7332701223660604E-3</v>
      </c>
      <c r="BT345" s="14">
        <v>1.18357273980409E-2</v>
      </c>
      <c r="BU345" s="14"/>
      <c r="BV345" s="14">
        <v>1.5382640597580099E-2</v>
      </c>
      <c r="BW345" s="14">
        <v>1.22929748948633E-2</v>
      </c>
      <c r="BX345" s="14">
        <v>1.0825812364099401E-2</v>
      </c>
      <c r="BY345" s="14">
        <v>6.17066913385576E-3</v>
      </c>
      <c r="BZ345" s="14">
        <v>1.4858806964745201E-2</v>
      </c>
      <c r="CA345" s="14"/>
      <c r="CB345" s="14">
        <v>5.5552221378462503E-3</v>
      </c>
      <c r="CC345" s="14">
        <v>1.7782892335596701E-2</v>
      </c>
      <c r="CD345" s="14">
        <v>1.08485301880715E-2</v>
      </c>
      <c r="CE345" s="14">
        <v>1.65597224269067E-2</v>
      </c>
      <c r="CF345" s="14">
        <v>5.4825999724867902E-3</v>
      </c>
      <c r="CG345" s="14"/>
      <c r="CH345" s="14">
        <v>1.42340515397388E-2</v>
      </c>
      <c r="CI345" s="14">
        <v>9.8188380330521997E-3</v>
      </c>
      <c r="CJ345" s="14"/>
      <c r="CK345" s="14">
        <v>1.34024095101013E-2</v>
      </c>
      <c r="CL345" s="14">
        <v>1.0416519795430399E-2</v>
      </c>
      <c r="CM345" s="14"/>
      <c r="CN345" s="14">
        <v>1.4601572731427301E-2</v>
      </c>
      <c r="CO345" s="14">
        <v>9.9000961268276705E-3</v>
      </c>
      <c r="CP345" s="14"/>
      <c r="CQ345" s="14">
        <v>1.07386897969164E-2</v>
      </c>
      <c r="CR345" s="14">
        <v>8.4445086056562906E-3</v>
      </c>
      <c r="CS345" s="14">
        <v>3.17192641943859E-2</v>
      </c>
    </row>
    <row r="346" spans="2:97" x14ac:dyDescent="0.35">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row>
    <row r="347" spans="2:97" x14ac:dyDescent="0.35">
      <c r="B347" s="6" t="s">
        <v>204</v>
      </c>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row>
    <row r="348" spans="2:97" x14ac:dyDescent="0.35">
      <c r="B348" s="21" t="s">
        <v>122</v>
      </c>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row>
    <row r="349" spans="2:97" x14ac:dyDescent="0.35">
      <c r="B349" t="s">
        <v>197</v>
      </c>
      <c r="C349" s="14">
        <v>1.3534635105161501E-2</v>
      </c>
      <c r="D349" s="14">
        <v>1.5671210879941101E-2</v>
      </c>
      <c r="E349" s="14">
        <v>1.1505573477926899E-2</v>
      </c>
      <c r="F349" s="14"/>
      <c r="G349" s="14">
        <v>1.55244572582891E-2</v>
      </c>
      <c r="H349" s="14">
        <v>2.5221802537317699E-2</v>
      </c>
      <c r="I349" s="14">
        <v>1.3923111895738499E-2</v>
      </c>
      <c r="J349" s="14">
        <v>1.17760189606452E-2</v>
      </c>
      <c r="K349" s="14">
        <v>6.4712833510810102E-3</v>
      </c>
      <c r="L349" s="14">
        <v>8.5281097386290406E-3</v>
      </c>
      <c r="M349" s="14"/>
      <c r="N349" s="14">
        <v>1.6351157481028899E-2</v>
      </c>
      <c r="O349" s="14">
        <v>1.02518604296665E-2</v>
      </c>
      <c r="P349" s="14">
        <v>1.9909056806879301E-2</v>
      </c>
      <c r="Q349" s="14">
        <v>8.4600989472886599E-3</v>
      </c>
      <c r="R349" s="14"/>
      <c r="S349" s="14">
        <v>2.2618516496358002E-2</v>
      </c>
      <c r="T349" s="14">
        <v>9.5775506613136694E-3</v>
      </c>
      <c r="U349" s="14">
        <v>1.25576712302601E-2</v>
      </c>
      <c r="V349" s="14">
        <v>1.9868197530923799E-2</v>
      </c>
      <c r="W349" s="14">
        <v>1.3912465583212999E-2</v>
      </c>
      <c r="X349" s="14">
        <v>1.36412619025447E-2</v>
      </c>
      <c r="Y349" s="14">
        <v>1.55436672125436E-2</v>
      </c>
      <c r="Z349" s="14">
        <v>6.5918671375756101E-3</v>
      </c>
      <c r="AA349" s="14">
        <v>8.7437806751294398E-3</v>
      </c>
      <c r="AB349" s="14">
        <v>1.4803839998281601E-2</v>
      </c>
      <c r="AC349" s="14">
        <v>6.5372852167258E-3</v>
      </c>
      <c r="AD349" s="14">
        <v>0</v>
      </c>
      <c r="AE349" s="14"/>
      <c r="AF349" s="14">
        <v>1.6383789867104599E-2</v>
      </c>
      <c r="AG349" s="14">
        <v>1.11570728513523E-2</v>
      </c>
      <c r="AH349" s="14">
        <v>2.04606932736449E-2</v>
      </c>
      <c r="AI349" s="14">
        <v>2.4366296177666301E-2</v>
      </c>
      <c r="AJ349" s="14">
        <v>3.8490839787700499E-3</v>
      </c>
      <c r="AK349" s="14"/>
      <c r="AL349" s="14">
        <v>1.9577213971672398E-2</v>
      </c>
      <c r="AM349" s="14">
        <v>1.67149335634054E-2</v>
      </c>
      <c r="AN349" s="14">
        <v>1.7074282210345501E-2</v>
      </c>
      <c r="AO349" s="14">
        <v>1.92944483321454E-2</v>
      </c>
      <c r="AP349" s="14">
        <v>5.9807578912934702E-3</v>
      </c>
      <c r="AQ349" s="14">
        <v>0</v>
      </c>
      <c r="AR349" s="14"/>
      <c r="AS349" s="14">
        <v>7.2523896120737404E-3</v>
      </c>
      <c r="AT349" s="14">
        <v>1.24375158543178E-2</v>
      </c>
      <c r="AU349" s="14">
        <v>3.9690615342341598E-3</v>
      </c>
      <c r="AV349" s="14">
        <v>3.3270577370398603E-2</v>
      </c>
      <c r="AW349" s="14">
        <v>8.3321062174551902E-2</v>
      </c>
      <c r="AX349" s="14"/>
      <c r="AY349" s="14">
        <v>2.69814775625782E-2</v>
      </c>
      <c r="AZ349" s="14">
        <v>0</v>
      </c>
      <c r="BA349" s="14">
        <v>0</v>
      </c>
      <c r="BB349" s="14">
        <v>0</v>
      </c>
      <c r="BC349" s="14">
        <v>0</v>
      </c>
      <c r="BD349" s="14">
        <v>0</v>
      </c>
      <c r="BE349" s="14">
        <v>0</v>
      </c>
      <c r="BF349" s="14">
        <v>0</v>
      </c>
      <c r="BG349" s="14">
        <v>0</v>
      </c>
      <c r="BH349" s="14">
        <v>0</v>
      </c>
      <c r="BI349" s="14">
        <v>0</v>
      </c>
      <c r="BJ349" s="14">
        <v>0</v>
      </c>
      <c r="BK349" s="14">
        <v>0</v>
      </c>
      <c r="BL349" s="14">
        <v>0</v>
      </c>
      <c r="BM349" s="14">
        <v>0</v>
      </c>
      <c r="BN349" s="14">
        <v>0</v>
      </c>
      <c r="BO349" s="14"/>
      <c r="BP349" s="14">
        <v>2.6221428950521399E-2</v>
      </c>
      <c r="BQ349" s="14">
        <v>1.3343070731623601E-2</v>
      </c>
      <c r="BR349" s="14">
        <v>1.3444702898490601E-2</v>
      </c>
      <c r="BS349" s="14">
        <v>1.9005109811664801E-3</v>
      </c>
      <c r="BT349" s="14">
        <v>4.1042673299692403E-3</v>
      </c>
      <c r="BU349" s="14"/>
      <c r="BV349" s="14">
        <v>6.8844343336526698E-2</v>
      </c>
      <c r="BW349" s="14">
        <v>2.0088233747589002E-2</v>
      </c>
      <c r="BX349" s="14">
        <v>2.6530073408138799E-3</v>
      </c>
      <c r="BY349" s="14">
        <v>4.1784140485745698E-3</v>
      </c>
      <c r="BZ349" s="14">
        <v>0</v>
      </c>
      <c r="CA349" s="14"/>
      <c r="CB349" s="14">
        <v>3.08824883447683E-2</v>
      </c>
      <c r="CC349" s="14">
        <v>1.49601064051137E-2</v>
      </c>
      <c r="CD349" s="14">
        <v>7.9355167387203697E-3</v>
      </c>
      <c r="CE349" s="14">
        <v>4.7373045421369997E-3</v>
      </c>
      <c r="CF349" s="14">
        <v>1.21541837993709E-2</v>
      </c>
      <c r="CG349" s="14"/>
      <c r="CH349" s="14">
        <v>2.6787622968558598E-2</v>
      </c>
      <c r="CI349" s="14">
        <v>8.0072088277760804E-3</v>
      </c>
      <c r="CJ349" s="14"/>
      <c r="CK349" s="14">
        <v>1.7919592318485101E-2</v>
      </c>
      <c r="CL349" s="14">
        <v>1.2187336354719001E-2</v>
      </c>
      <c r="CM349" s="14"/>
      <c r="CN349" s="14">
        <v>2.2744049179319301E-2</v>
      </c>
      <c r="CO349" s="14">
        <v>1.0313766303128E-2</v>
      </c>
      <c r="CP349" s="14"/>
      <c r="CQ349" s="14">
        <v>8.3997440698820695E-3</v>
      </c>
      <c r="CR349" s="14">
        <v>2.5412170739999101E-2</v>
      </c>
      <c r="CS349" s="14">
        <v>6.9530180221857698E-3</v>
      </c>
    </row>
    <row r="350" spans="2:97" x14ac:dyDescent="0.35">
      <c r="B350" t="s">
        <v>198</v>
      </c>
      <c r="C350" s="14">
        <v>0.12380498557038599</v>
      </c>
      <c r="D350" s="14">
        <v>0.13721154204312999</v>
      </c>
      <c r="E350" s="14">
        <v>0.109224581175986</v>
      </c>
      <c r="F350" s="14"/>
      <c r="G350" s="14">
        <v>9.1018036959984297E-2</v>
      </c>
      <c r="H350" s="14">
        <v>0.17057348492625399</v>
      </c>
      <c r="I350" s="14">
        <v>0.104714744999508</v>
      </c>
      <c r="J350" s="14">
        <v>8.9070180470631199E-2</v>
      </c>
      <c r="K350" s="14">
        <v>0.124971614380258</v>
      </c>
      <c r="L350" s="14">
        <v>0.15027077828581301</v>
      </c>
      <c r="M350" s="14"/>
      <c r="N350" s="14">
        <v>0.208660531205421</v>
      </c>
      <c r="O350" s="14">
        <v>0.11548412720161901</v>
      </c>
      <c r="P350" s="14">
        <v>0.10826023526324299</v>
      </c>
      <c r="Q350" s="14">
        <v>5.4512099378309399E-2</v>
      </c>
      <c r="R350" s="14"/>
      <c r="S350" s="14">
        <v>0.154740103869769</v>
      </c>
      <c r="T350" s="14">
        <v>9.2863422133235701E-2</v>
      </c>
      <c r="U350" s="14">
        <v>0.11713340663791701</v>
      </c>
      <c r="V350" s="14">
        <v>0.104375418957007</v>
      </c>
      <c r="W350" s="14">
        <v>0.11198438238927499</v>
      </c>
      <c r="X350" s="14">
        <v>0.121522061275171</v>
      </c>
      <c r="Y350" s="14">
        <v>0.145381429006014</v>
      </c>
      <c r="Z350" s="14">
        <v>0.12985855806558</v>
      </c>
      <c r="AA350" s="14">
        <v>0.117360676545837</v>
      </c>
      <c r="AB350" s="14">
        <v>0.125945602879278</v>
      </c>
      <c r="AC350" s="14">
        <v>0.14175248419195</v>
      </c>
      <c r="AD350" s="14">
        <v>0.14543916776110499</v>
      </c>
      <c r="AE350" s="14"/>
      <c r="AF350" s="14">
        <v>0.156534414438979</v>
      </c>
      <c r="AG350" s="14">
        <v>0.145368906449937</v>
      </c>
      <c r="AH350" s="14">
        <v>0.182604313293911</v>
      </c>
      <c r="AI350" s="14">
        <v>9.8917825316346103E-2</v>
      </c>
      <c r="AJ350" s="14">
        <v>9.5439252888921203E-2</v>
      </c>
      <c r="AK350" s="14"/>
      <c r="AL350" s="14">
        <v>0.168112653232175</v>
      </c>
      <c r="AM350" s="14">
        <v>0.15063926527792801</v>
      </c>
      <c r="AN350" s="14">
        <v>0.173296244833131</v>
      </c>
      <c r="AO350" s="14">
        <v>0.117752682233758</v>
      </c>
      <c r="AP350" s="14">
        <v>0.10038740636978701</v>
      </c>
      <c r="AQ350" s="14">
        <v>7.8016037419751993E-2</v>
      </c>
      <c r="AR350" s="14"/>
      <c r="AS350" s="14">
        <v>7.5297027934898703E-2</v>
      </c>
      <c r="AT350" s="14">
        <v>8.1971133161771501E-2</v>
      </c>
      <c r="AU350" s="14">
        <v>0.18019951542645299</v>
      </c>
      <c r="AV350" s="14">
        <v>0.187091061956315</v>
      </c>
      <c r="AW350" s="14">
        <v>0.25054999836684499</v>
      </c>
      <c r="AX350" s="14"/>
      <c r="AY350" s="14">
        <v>2.85003786566102E-2</v>
      </c>
      <c r="AZ350" s="14">
        <v>0</v>
      </c>
      <c r="BA350" s="14">
        <v>0</v>
      </c>
      <c r="BB350" s="14">
        <v>0</v>
      </c>
      <c r="BC350" s="14">
        <v>0</v>
      </c>
      <c r="BD350" s="14">
        <v>0</v>
      </c>
      <c r="BE350" s="14">
        <v>0</v>
      </c>
      <c r="BF350" s="14">
        <v>0</v>
      </c>
      <c r="BG350" s="14">
        <v>0</v>
      </c>
      <c r="BH350" s="14">
        <v>0</v>
      </c>
      <c r="BI350" s="14">
        <v>0</v>
      </c>
      <c r="BJ350" s="14">
        <v>0</v>
      </c>
      <c r="BK350" s="14">
        <v>0</v>
      </c>
      <c r="BL350" s="14">
        <v>0</v>
      </c>
      <c r="BM350" s="14">
        <v>0</v>
      </c>
      <c r="BN350" s="14">
        <v>0</v>
      </c>
      <c r="BO350" s="14"/>
      <c r="BP350" s="14">
        <v>0.19186307239446199</v>
      </c>
      <c r="BQ350" s="14">
        <v>0.16422217624577001</v>
      </c>
      <c r="BR350" s="14">
        <v>0.107445620603165</v>
      </c>
      <c r="BS350" s="14">
        <v>8.6556581855072395E-2</v>
      </c>
      <c r="BT350" s="14">
        <v>1.9619829012981101E-2</v>
      </c>
      <c r="BU350" s="14"/>
      <c r="BV350" s="14">
        <v>0.23664583202457101</v>
      </c>
      <c r="BW350" s="14">
        <v>0.19437031213161499</v>
      </c>
      <c r="BX350" s="14">
        <v>8.3429217655846599E-2</v>
      </c>
      <c r="BY350" s="14">
        <v>3.3789339089131003E-2</v>
      </c>
      <c r="BZ350" s="14">
        <v>6.7663428099731197E-3</v>
      </c>
      <c r="CA350" s="14"/>
      <c r="CB350" s="14">
        <v>0.236260849124619</v>
      </c>
      <c r="CC350" s="14">
        <v>0.114311908651686</v>
      </c>
      <c r="CD350" s="14">
        <v>0.107625612733279</v>
      </c>
      <c r="CE350" s="14">
        <v>9.73488942091148E-2</v>
      </c>
      <c r="CF350" s="14">
        <v>8.4264662448592806E-2</v>
      </c>
      <c r="CG350" s="14"/>
      <c r="CH350" s="14">
        <v>0.14443467884062799</v>
      </c>
      <c r="CI350" s="14">
        <v>0.11520095530553801</v>
      </c>
      <c r="CJ350" s="14"/>
      <c r="CK350" s="14">
        <v>0.154247669636983</v>
      </c>
      <c r="CL350" s="14">
        <v>0.114451327551006</v>
      </c>
      <c r="CM350" s="14"/>
      <c r="CN350" s="14">
        <v>0.18099325899732099</v>
      </c>
      <c r="CO350" s="14">
        <v>0.103804155524114</v>
      </c>
      <c r="CP350" s="14"/>
      <c r="CQ350" s="14">
        <v>9.5848643245419293E-2</v>
      </c>
      <c r="CR350" s="14">
        <v>0.19063327969795499</v>
      </c>
      <c r="CS350" s="14">
        <v>7.5134249073398995E-2</v>
      </c>
    </row>
    <row r="351" spans="2:97" x14ac:dyDescent="0.35">
      <c r="B351" t="s">
        <v>199</v>
      </c>
      <c r="C351" s="14">
        <v>0.22098570411449101</v>
      </c>
      <c r="D351" s="14">
        <v>0.23140119917228899</v>
      </c>
      <c r="E351" s="14">
        <v>0.211702592262554</v>
      </c>
      <c r="F351" s="14"/>
      <c r="G351" s="14">
        <v>0.246265746764187</v>
      </c>
      <c r="H351" s="14">
        <v>0.236024706563843</v>
      </c>
      <c r="I351" s="14">
        <v>0.22033291689374601</v>
      </c>
      <c r="J351" s="14">
        <v>0.20685823725474001</v>
      </c>
      <c r="K351" s="14">
        <v>0.22412765429850701</v>
      </c>
      <c r="L351" s="14">
        <v>0.20184668417285201</v>
      </c>
      <c r="M351" s="14"/>
      <c r="N351" s="14">
        <v>0.274675782693241</v>
      </c>
      <c r="O351" s="14">
        <v>0.244778591970402</v>
      </c>
      <c r="P351" s="14">
        <v>0.216586573439949</v>
      </c>
      <c r="Q351" s="14">
        <v>0.14320605786948501</v>
      </c>
      <c r="R351" s="14"/>
      <c r="S351" s="14">
        <v>0.24359004337491499</v>
      </c>
      <c r="T351" s="14">
        <v>0.19792081286065</v>
      </c>
      <c r="U351" s="14">
        <v>0.23197836130705199</v>
      </c>
      <c r="V351" s="14">
        <v>0.21990549256514899</v>
      </c>
      <c r="W351" s="14">
        <v>0.26023953136754902</v>
      </c>
      <c r="X351" s="14">
        <v>0.20294728550375099</v>
      </c>
      <c r="Y351" s="14">
        <v>0.23625927901993299</v>
      </c>
      <c r="Z351" s="14">
        <v>0.267465292730242</v>
      </c>
      <c r="AA351" s="14">
        <v>0.22732201483742401</v>
      </c>
      <c r="AB351" s="14">
        <v>0.19109375259220199</v>
      </c>
      <c r="AC351" s="14">
        <v>0.20448358704639899</v>
      </c>
      <c r="AD351" s="14">
        <v>0.142857628872334</v>
      </c>
      <c r="AE351" s="14"/>
      <c r="AF351" s="14">
        <v>0.26298327622013101</v>
      </c>
      <c r="AG351" s="14">
        <v>0.224234593366364</v>
      </c>
      <c r="AH351" s="14">
        <v>0.245420384855801</v>
      </c>
      <c r="AI351" s="14">
        <v>0.22063927399613401</v>
      </c>
      <c r="AJ351" s="14">
        <v>0.275704211712681</v>
      </c>
      <c r="AK351" s="14"/>
      <c r="AL351" s="14">
        <v>0.243236106041399</v>
      </c>
      <c r="AM351" s="14">
        <v>0.26443568638619702</v>
      </c>
      <c r="AN351" s="14">
        <v>0.234903926153951</v>
      </c>
      <c r="AO351" s="14">
        <v>0.22120169685683799</v>
      </c>
      <c r="AP351" s="14">
        <v>0.22687093558037999</v>
      </c>
      <c r="AQ351" s="14">
        <v>0.181773385934139</v>
      </c>
      <c r="AR351" s="14"/>
      <c r="AS351" s="14">
        <v>0.17835383915693601</v>
      </c>
      <c r="AT351" s="14">
        <v>0.212977204126298</v>
      </c>
      <c r="AU351" s="14">
        <v>0.25661619422847598</v>
      </c>
      <c r="AV351" s="14">
        <v>0.24485918135404</v>
      </c>
      <c r="AW351" s="14">
        <v>0.35744510747024399</v>
      </c>
      <c r="AX351" s="14"/>
      <c r="AY351" s="14">
        <v>9.1497243096532996E-2</v>
      </c>
      <c r="AZ351" s="14">
        <v>0</v>
      </c>
      <c r="BA351" s="14">
        <v>0</v>
      </c>
      <c r="BB351" s="14">
        <v>0</v>
      </c>
      <c r="BC351" s="14">
        <v>0</v>
      </c>
      <c r="BD351" s="14">
        <v>0</v>
      </c>
      <c r="BE351" s="14">
        <v>0</v>
      </c>
      <c r="BF351" s="14">
        <v>0</v>
      </c>
      <c r="BG351" s="14">
        <v>0</v>
      </c>
      <c r="BH351" s="14">
        <v>0</v>
      </c>
      <c r="BI351" s="14">
        <v>0</v>
      </c>
      <c r="BJ351" s="14">
        <v>0</v>
      </c>
      <c r="BK351" s="14">
        <v>0</v>
      </c>
      <c r="BL351" s="14">
        <v>0</v>
      </c>
      <c r="BM351" s="14">
        <v>0</v>
      </c>
      <c r="BN351" s="14">
        <v>0</v>
      </c>
      <c r="BO351" s="14"/>
      <c r="BP351" s="14">
        <v>0.259226279675912</v>
      </c>
      <c r="BQ351" s="14">
        <v>0.26509573934293901</v>
      </c>
      <c r="BR351" s="14">
        <v>0.23182930646975899</v>
      </c>
      <c r="BS351" s="14">
        <v>0.207745699280387</v>
      </c>
      <c r="BT351" s="14">
        <v>0.101072385175206</v>
      </c>
      <c r="BU351" s="14"/>
      <c r="BV351" s="14">
        <v>0.28390173888713199</v>
      </c>
      <c r="BW351" s="14">
        <v>0.28094397309123198</v>
      </c>
      <c r="BX351" s="14">
        <v>0.21400558000869199</v>
      </c>
      <c r="BY351" s="14">
        <v>0.104065108610208</v>
      </c>
      <c r="BZ351" s="14">
        <v>9.0075622697236193E-2</v>
      </c>
      <c r="CA351" s="14"/>
      <c r="CB351" s="14">
        <v>0.25174590015779802</v>
      </c>
      <c r="CC351" s="14">
        <v>0.239433295582022</v>
      </c>
      <c r="CD351" s="14">
        <v>0.213611415195402</v>
      </c>
      <c r="CE351" s="14">
        <v>0.217626057309244</v>
      </c>
      <c r="CF351" s="14">
        <v>0.192268379546218</v>
      </c>
      <c r="CG351" s="14"/>
      <c r="CH351" s="14">
        <v>0.220402918248049</v>
      </c>
      <c r="CI351" s="14">
        <v>0.221228766731425</v>
      </c>
      <c r="CJ351" s="14"/>
      <c r="CK351" s="14">
        <v>0.21908492923800299</v>
      </c>
      <c r="CL351" s="14">
        <v>0.22156972614512499</v>
      </c>
      <c r="CM351" s="14"/>
      <c r="CN351" s="14">
        <v>0.26011652254964401</v>
      </c>
      <c r="CO351" s="14">
        <v>0.20730022626748201</v>
      </c>
      <c r="CP351" s="14"/>
      <c r="CQ351" s="14">
        <v>0.20735121301209999</v>
      </c>
      <c r="CR351" s="14">
        <v>0.24616256305583301</v>
      </c>
      <c r="CS351" s="14">
        <v>0.24127534955424901</v>
      </c>
    </row>
    <row r="352" spans="2:97" x14ac:dyDescent="0.35">
      <c r="B352" t="s">
        <v>185</v>
      </c>
      <c r="C352" s="14">
        <v>0.253528685944577</v>
      </c>
      <c r="D352" s="14">
        <v>0.24705766391886599</v>
      </c>
      <c r="E352" s="14">
        <v>0.260172182732263</v>
      </c>
      <c r="F352" s="14"/>
      <c r="G352" s="14">
        <v>0.21841387501114801</v>
      </c>
      <c r="H352" s="14">
        <v>0.26410198427529002</v>
      </c>
      <c r="I352" s="14">
        <v>0.30064646761964497</v>
      </c>
      <c r="J352" s="14">
        <v>0.271248432701439</v>
      </c>
      <c r="K352" s="14">
        <v>0.24488802442528201</v>
      </c>
      <c r="L352" s="14">
        <v>0.22131053039322601</v>
      </c>
      <c r="M352" s="14"/>
      <c r="N352" s="14">
        <v>0.24836098022272499</v>
      </c>
      <c r="O352" s="14">
        <v>0.239904021059022</v>
      </c>
      <c r="P352" s="14">
        <v>0.27267711605622602</v>
      </c>
      <c r="Q352" s="14">
        <v>0.25397386069915101</v>
      </c>
      <c r="R352" s="14"/>
      <c r="S352" s="14">
        <v>0.243574896745996</v>
      </c>
      <c r="T352" s="14">
        <v>0.246782042680841</v>
      </c>
      <c r="U352" s="14">
        <v>0.26877674085639502</v>
      </c>
      <c r="V352" s="14">
        <v>0.216011084751563</v>
      </c>
      <c r="W352" s="14">
        <v>0.25692520892210602</v>
      </c>
      <c r="X352" s="14">
        <v>0.27762757938569399</v>
      </c>
      <c r="Y352" s="14">
        <v>0.28886511494422401</v>
      </c>
      <c r="Z352" s="14">
        <v>0.27049324586907503</v>
      </c>
      <c r="AA352" s="14">
        <v>0.25831761346737803</v>
      </c>
      <c r="AB352" s="14">
        <v>0.24743220074162101</v>
      </c>
      <c r="AC352" s="14">
        <v>0.22530755643415501</v>
      </c>
      <c r="AD352" s="14">
        <v>0.251690743596162</v>
      </c>
      <c r="AE352" s="14"/>
      <c r="AF352" s="14">
        <v>0.23452288782383901</v>
      </c>
      <c r="AG352" s="14">
        <v>0.27134363221185698</v>
      </c>
      <c r="AH352" s="14">
        <v>0.25014399290596301</v>
      </c>
      <c r="AI352" s="14">
        <v>0.27259365908296901</v>
      </c>
      <c r="AJ352" s="14">
        <v>0.27279142849733701</v>
      </c>
      <c r="AK352" s="14"/>
      <c r="AL352" s="14">
        <v>0.27183078937432897</v>
      </c>
      <c r="AM352" s="14">
        <v>0.23650037262461099</v>
      </c>
      <c r="AN352" s="14">
        <v>0.26833256496624203</v>
      </c>
      <c r="AO352" s="14">
        <v>0.24634923237539799</v>
      </c>
      <c r="AP352" s="14">
        <v>0.26709467313092</v>
      </c>
      <c r="AQ352" s="14">
        <v>0.27042251888619201</v>
      </c>
      <c r="AR352" s="14"/>
      <c r="AS352" s="14">
        <v>0.26938609235562799</v>
      </c>
      <c r="AT352" s="14">
        <v>0.28001461734974498</v>
      </c>
      <c r="AU352" s="14">
        <v>0.246272546679808</v>
      </c>
      <c r="AV352" s="14">
        <v>0.24051866553291501</v>
      </c>
      <c r="AW352" s="14">
        <v>0.154513135316594</v>
      </c>
      <c r="AX352" s="14"/>
      <c r="AY352" s="14">
        <v>0.11550495977153601</v>
      </c>
      <c r="AZ352" s="14">
        <v>0</v>
      </c>
      <c r="BA352" s="14">
        <v>0</v>
      </c>
      <c r="BB352" s="14">
        <v>0</v>
      </c>
      <c r="BC352" s="14">
        <v>0</v>
      </c>
      <c r="BD352" s="14">
        <v>0</v>
      </c>
      <c r="BE352" s="14">
        <v>0</v>
      </c>
      <c r="BF352" s="14">
        <v>0</v>
      </c>
      <c r="BG352" s="14">
        <v>0</v>
      </c>
      <c r="BH352" s="14">
        <v>0</v>
      </c>
      <c r="BI352" s="14">
        <v>0</v>
      </c>
      <c r="BJ352" s="14">
        <v>0</v>
      </c>
      <c r="BK352" s="14">
        <v>0</v>
      </c>
      <c r="BL352" s="14">
        <v>0</v>
      </c>
      <c r="BM352" s="14">
        <v>0</v>
      </c>
      <c r="BN352" s="14">
        <v>0</v>
      </c>
      <c r="BO352" s="14"/>
      <c r="BP352" s="14">
        <v>0.24995488671563401</v>
      </c>
      <c r="BQ352" s="14">
        <v>0.25106394734367399</v>
      </c>
      <c r="BR352" s="14">
        <v>0.24982357934202601</v>
      </c>
      <c r="BS352" s="14">
        <v>0.25657081558429601</v>
      </c>
      <c r="BT352" s="14">
        <v>0.26986820480862</v>
      </c>
      <c r="BU352" s="14"/>
      <c r="BV352" s="14">
        <v>0.23562110970220901</v>
      </c>
      <c r="BW352" s="14">
        <v>0.23552953157887299</v>
      </c>
      <c r="BX352" s="14">
        <v>0.27894395859395299</v>
      </c>
      <c r="BY352" s="14">
        <v>0.26704695792824301</v>
      </c>
      <c r="BZ352" s="14">
        <v>0.17899167020869899</v>
      </c>
      <c r="CA352" s="14"/>
      <c r="CB352" s="14">
        <v>0.22866717193750399</v>
      </c>
      <c r="CC352" s="14">
        <v>0.283119068290488</v>
      </c>
      <c r="CD352" s="14">
        <v>0.24500443755940801</v>
      </c>
      <c r="CE352" s="14">
        <v>0.26191599521313602</v>
      </c>
      <c r="CF352" s="14">
        <v>0.25062610657269802</v>
      </c>
      <c r="CG352" s="14"/>
      <c r="CH352" s="14">
        <v>0.24576319180387901</v>
      </c>
      <c r="CI352" s="14">
        <v>0.25676744212639802</v>
      </c>
      <c r="CJ352" s="14"/>
      <c r="CK352" s="14">
        <v>0.25356993280610701</v>
      </c>
      <c r="CL352" s="14">
        <v>0.25351601265216001</v>
      </c>
      <c r="CM352" s="14"/>
      <c r="CN352" s="14">
        <v>0.25042210851651803</v>
      </c>
      <c r="CO352" s="14">
        <v>0.25461516964903003</v>
      </c>
      <c r="CP352" s="14"/>
      <c r="CQ352" s="14">
        <v>0.25188722342313002</v>
      </c>
      <c r="CR352" s="14">
        <v>0.24753380910956199</v>
      </c>
      <c r="CS352" s="14">
        <v>0.309557642501887</v>
      </c>
    </row>
    <row r="353" spans="2:97" x14ac:dyDescent="0.35">
      <c r="B353" t="s">
        <v>200</v>
      </c>
      <c r="C353" s="14">
        <v>0.11333052453343601</v>
      </c>
      <c r="D353" s="14">
        <v>0.102990876436864</v>
      </c>
      <c r="E353" s="14">
        <v>0.12320875397372801</v>
      </c>
      <c r="F353" s="14"/>
      <c r="G353" s="14">
        <v>0.122474030278788</v>
      </c>
      <c r="H353" s="14">
        <v>9.8855351121274804E-2</v>
      </c>
      <c r="I353" s="14">
        <v>0.112465537109145</v>
      </c>
      <c r="J353" s="14">
        <v>0.11814191696603001</v>
      </c>
      <c r="K353" s="14">
        <v>0.12639460538730701</v>
      </c>
      <c r="L353" s="14">
        <v>0.107123217722126</v>
      </c>
      <c r="M353" s="14"/>
      <c r="N353" s="14">
        <v>8.2805700241031302E-2</v>
      </c>
      <c r="O353" s="14">
        <v>0.111578827487267</v>
      </c>
      <c r="P353" s="14">
        <v>0.119422952487672</v>
      </c>
      <c r="Q353" s="14">
        <v>0.141765610505412</v>
      </c>
      <c r="R353" s="14"/>
      <c r="S353" s="14">
        <v>0.11640448822468299</v>
      </c>
      <c r="T353" s="14">
        <v>0.11564491142761001</v>
      </c>
      <c r="U353" s="14">
        <v>0.130207965256222</v>
      </c>
      <c r="V353" s="14">
        <v>0.117750641602312</v>
      </c>
      <c r="W353" s="14">
        <v>9.8595502981686997E-2</v>
      </c>
      <c r="X353" s="14">
        <v>0.109649748254629</v>
      </c>
      <c r="Y353" s="14">
        <v>8.6683459037622798E-2</v>
      </c>
      <c r="Z353" s="14">
        <v>8.7890892338742699E-2</v>
      </c>
      <c r="AA353" s="14">
        <v>0.10965317688514099</v>
      </c>
      <c r="AB353" s="14">
        <v>0.140986210907667</v>
      </c>
      <c r="AC353" s="14">
        <v>0.126651855382858</v>
      </c>
      <c r="AD353" s="14">
        <v>8.9624576338207307E-2</v>
      </c>
      <c r="AE353" s="14"/>
      <c r="AF353" s="14">
        <v>8.1418052307642499E-2</v>
      </c>
      <c r="AG353" s="14">
        <v>0.10423244417286499</v>
      </c>
      <c r="AH353" s="14">
        <v>9.5192123195216694E-2</v>
      </c>
      <c r="AI353" s="14">
        <v>0.11058260122104301</v>
      </c>
      <c r="AJ353" s="14">
        <v>0.135372402164042</v>
      </c>
      <c r="AK353" s="14"/>
      <c r="AL353" s="14">
        <v>7.5652596634537203E-2</v>
      </c>
      <c r="AM353" s="14">
        <v>8.6177396519963895E-2</v>
      </c>
      <c r="AN353" s="14">
        <v>0.101869492054007</v>
      </c>
      <c r="AO353" s="14">
        <v>0.124055024109405</v>
      </c>
      <c r="AP353" s="14">
        <v>0.125802532972911</v>
      </c>
      <c r="AQ353" s="14">
        <v>0.15389128502277999</v>
      </c>
      <c r="AR353" s="14"/>
      <c r="AS353" s="14">
        <v>0.122374223036012</v>
      </c>
      <c r="AT353" s="14">
        <v>0.119793112538308</v>
      </c>
      <c r="AU353" s="14">
        <v>0.110592843440872</v>
      </c>
      <c r="AV353" s="14">
        <v>0.103436390846512</v>
      </c>
      <c r="AW353" s="14">
        <v>2.0112115847347199E-2</v>
      </c>
      <c r="AX353" s="14"/>
      <c r="AY353" s="14">
        <v>0.18356974228963299</v>
      </c>
      <c r="AZ353" s="14">
        <v>0</v>
      </c>
      <c r="BA353" s="14">
        <v>0</v>
      </c>
      <c r="BB353" s="14">
        <v>0</v>
      </c>
      <c r="BC353" s="14">
        <v>0</v>
      </c>
      <c r="BD353" s="14">
        <v>0</v>
      </c>
      <c r="BE353" s="14">
        <v>0</v>
      </c>
      <c r="BF353" s="14">
        <v>0</v>
      </c>
      <c r="BG353" s="14">
        <v>0</v>
      </c>
      <c r="BH353" s="14">
        <v>0</v>
      </c>
      <c r="BI353" s="14">
        <v>0</v>
      </c>
      <c r="BJ353" s="14">
        <v>0</v>
      </c>
      <c r="BK353" s="14">
        <v>0</v>
      </c>
      <c r="BL353" s="14">
        <v>0</v>
      </c>
      <c r="BM353" s="14">
        <v>0</v>
      </c>
      <c r="BN353" s="14">
        <v>0</v>
      </c>
      <c r="BO353" s="14"/>
      <c r="BP353" s="14">
        <v>6.7541001880146195E-2</v>
      </c>
      <c r="BQ353" s="14">
        <v>0.100244999698828</v>
      </c>
      <c r="BR353" s="14">
        <v>0.14222212445383201</v>
      </c>
      <c r="BS353" s="14">
        <v>0.16139595785309299</v>
      </c>
      <c r="BT353" s="14">
        <v>0.12708369521896401</v>
      </c>
      <c r="BU353" s="14"/>
      <c r="BV353" s="14">
        <v>5.46726000858739E-2</v>
      </c>
      <c r="BW353" s="14">
        <v>7.4848377948190201E-2</v>
      </c>
      <c r="BX353" s="14">
        <v>0.13768369782961001</v>
      </c>
      <c r="BY353" s="14">
        <v>0.17536515803848801</v>
      </c>
      <c r="BZ353" s="14">
        <v>0.108575459072537</v>
      </c>
      <c r="CA353" s="14"/>
      <c r="CB353" s="14">
        <v>8.0928647858317895E-2</v>
      </c>
      <c r="CC353" s="14">
        <v>0.106882587829308</v>
      </c>
      <c r="CD353" s="14">
        <v>0.13128274163659001</v>
      </c>
      <c r="CE353" s="14">
        <v>0.117197047553892</v>
      </c>
      <c r="CF353" s="14">
        <v>0.121177577835735</v>
      </c>
      <c r="CG353" s="14"/>
      <c r="CH353" s="14">
        <v>0.111403299971005</v>
      </c>
      <c r="CI353" s="14">
        <v>0.114134312464022</v>
      </c>
      <c r="CJ353" s="14"/>
      <c r="CK353" s="14">
        <v>0.11674840686700701</v>
      </c>
      <c r="CL353" s="14">
        <v>0.112280364093286</v>
      </c>
      <c r="CM353" s="14"/>
      <c r="CN353" s="14">
        <v>8.2916599083127901E-2</v>
      </c>
      <c r="CO353" s="14">
        <v>0.123967386210136</v>
      </c>
      <c r="CP353" s="14"/>
      <c r="CQ353" s="14">
        <v>0.12399839558897501</v>
      </c>
      <c r="CR353" s="14">
        <v>9.3096512409021004E-2</v>
      </c>
      <c r="CS353" s="14">
        <v>0.100632893905353</v>
      </c>
    </row>
    <row r="354" spans="2:97" x14ac:dyDescent="0.35">
      <c r="B354" t="s">
        <v>201</v>
      </c>
      <c r="C354" s="14">
        <v>0.108556451609007</v>
      </c>
      <c r="D354" s="14">
        <v>9.5897867931896003E-2</v>
      </c>
      <c r="E354" s="14">
        <v>0.12131870915986299</v>
      </c>
      <c r="F354" s="14"/>
      <c r="G354" s="14">
        <v>0.132211322105691</v>
      </c>
      <c r="H354" s="14">
        <v>8.1610014821578203E-2</v>
      </c>
      <c r="I354" s="14">
        <v>0.109766853439453</v>
      </c>
      <c r="J354" s="14">
        <v>0.15071328676554399</v>
      </c>
      <c r="K354" s="14">
        <v>8.7810403923541405E-2</v>
      </c>
      <c r="L354" s="14">
        <v>9.3607195398962895E-2</v>
      </c>
      <c r="M354" s="14"/>
      <c r="N354" s="14">
        <v>5.5937099018637498E-2</v>
      </c>
      <c r="O354" s="14">
        <v>0.117231072759845</v>
      </c>
      <c r="P354" s="14">
        <v>0.128148511436843</v>
      </c>
      <c r="Q354" s="14">
        <v>0.14048130807786699</v>
      </c>
      <c r="R354" s="14"/>
      <c r="S354" s="14">
        <v>8.9614591393514395E-2</v>
      </c>
      <c r="T354" s="14">
        <v>0.13141752280121999</v>
      </c>
      <c r="U354" s="14">
        <v>8.6225828928131701E-2</v>
      </c>
      <c r="V354" s="14">
        <v>0.12258934979441</v>
      </c>
      <c r="W354" s="14">
        <v>8.8721725885491307E-2</v>
      </c>
      <c r="X354" s="14">
        <v>0.13244002884471601</v>
      </c>
      <c r="Y354" s="14">
        <v>0.10197078744885001</v>
      </c>
      <c r="Z354" s="14">
        <v>8.5099371354727393E-2</v>
      </c>
      <c r="AA354" s="14">
        <v>9.6248106481761006E-2</v>
      </c>
      <c r="AB354" s="14">
        <v>0.14302981510816401</v>
      </c>
      <c r="AC354" s="14">
        <v>9.3751254110704896E-2</v>
      </c>
      <c r="AD354" s="14">
        <v>0.105615155035505</v>
      </c>
      <c r="AE354" s="14"/>
      <c r="AF354" s="14">
        <v>9.4616416363832806E-2</v>
      </c>
      <c r="AG354" s="14">
        <v>9.4820788832582201E-2</v>
      </c>
      <c r="AH354" s="14">
        <v>8.4110639408722696E-2</v>
      </c>
      <c r="AI354" s="14">
        <v>0.103519069701949</v>
      </c>
      <c r="AJ354" s="14">
        <v>9.7467929246618901E-2</v>
      </c>
      <c r="AK354" s="14"/>
      <c r="AL354" s="14">
        <v>8.5164505869278095E-2</v>
      </c>
      <c r="AM354" s="14">
        <v>9.1367120945987507E-2</v>
      </c>
      <c r="AN354" s="14">
        <v>8.8747676645037896E-2</v>
      </c>
      <c r="AO354" s="14">
        <v>0.108118207398917</v>
      </c>
      <c r="AP354" s="14">
        <v>0.11612029855266399</v>
      </c>
      <c r="AQ354" s="14">
        <v>0.109682924369253</v>
      </c>
      <c r="AR354" s="14"/>
      <c r="AS354" s="14">
        <v>0.118887370095974</v>
      </c>
      <c r="AT354" s="14">
        <v>0.112797306554576</v>
      </c>
      <c r="AU354" s="14">
        <v>7.9390719522621694E-2</v>
      </c>
      <c r="AV354" s="14">
        <v>0.106681925142703</v>
      </c>
      <c r="AW354" s="14">
        <v>6.20046849163262E-2</v>
      </c>
      <c r="AX354" s="14"/>
      <c r="AY354" s="14">
        <v>0.177940199330132</v>
      </c>
      <c r="AZ354" s="14">
        <v>0</v>
      </c>
      <c r="BA354" s="14">
        <v>0</v>
      </c>
      <c r="BB354" s="14">
        <v>0</v>
      </c>
      <c r="BC354" s="14">
        <v>0</v>
      </c>
      <c r="BD354" s="14">
        <v>0</v>
      </c>
      <c r="BE354" s="14">
        <v>0</v>
      </c>
      <c r="BF354" s="14">
        <v>0</v>
      </c>
      <c r="BG354" s="14">
        <v>0</v>
      </c>
      <c r="BH354" s="14">
        <v>0</v>
      </c>
      <c r="BI354" s="14">
        <v>0</v>
      </c>
      <c r="BJ354" s="14">
        <v>0</v>
      </c>
      <c r="BK354" s="14">
        <v>0</v>
      </c>
      <c r="BL354" s="14">
        <v>0</v>
      </c>
      <c r="BM354" s="14">
        <v>0</v>
      </c>
      <c r="BN354" s="14">
        <v>0</v>
      </c>
      <c r="BO354" s="14"/>
      <c r="BP354" s="14">
        <v>7.00156789375109E-2</v>
      </c>
      <c r="BQ354" s="14">
        <v>7.3171914731641793E-2</v>
      </c>
      <c r="BR354" s="14">
        <v>0.10060388792918901</v>
      </c>
      <c r="BS354" s="14">
        <v>0.13034158595633899</v>
      </c>
      <c r="BT354" s="14">
        <v>0.210368027440962</v>
      </c>
      <c r="BU354" s="14"/>
      <c r="BV354" s="14">
        <v>3.0851268168991398E-2</v>
      </c>
      <c r="BW354" s="14">
        <v>7.1507172101503605E-2</v>
      </c>
      <c r="BX354" s="14">
        <v>0.102286892568583</v>
      </c>
      <c r="BY354" s="14">
        <v>0.20548495100584499</v>
      </c>
      <c r="BZ354" s="14">
        <v>0.24329122946794701</v>
      </c>
      <c r="CA354" s="14"/>
      <c r="CB354" s="14">
        <v>5.6775467303873201E-2</v>
      </c>
      <c r="CC354" s="14">
        <v>7.8458007864561793E-2</v>
      </c>
      <c r="CD354" s="14">
        <v>0.131106966115624</v>
      </c>
      <c r="CE354" s="14">
        <v>0.12093352686353399</v>
      </c>
      <c r="CF354" s="14">
        <v>0.14132985564567099</v>
      </c>
      <c r="CG354" s="14"/>
      <c r="CH354" s="14">
        <v>9.8875973831995201E-2</v>
      </c>
      <c r="CI354" s="14">
        <v>0.11259389039593</v>
      </c>
      <c r="CJ354" s="14"/>
      <c r="CK354" s="14">
        <v>9.1807976560191504E-2</v>
      </c>
      <c r="CL354" s="14">
        <v>0.11370249942824801</v>
      </c>
      <c r="CM354" s="14"/>
      <c r="CN354" s="14">
        <v>7.9671175617273798E-2</v>
      </c>
      <c r="CO354" s="14">
        <v>0.11865868868193501</v>
      </c>
      <c r="CP354" s="14"/>
      <c r="CQ354" s="14">
        <v>0.13123648574240501</v>
      </c>
      <c r="CR354" s="14">
        <v>5.8609011358975997E-2</v>
      </c>
      <c r="CS354" s="14">
        <v>0.12270202468522</v>
      </c>
    </row>
    <row r="355" spans="2:97" x14ac:dyDescent="0.35">
      <c r="B355" t="s">
        <v>202</v>
      </c>
      <c r="C355" s="14">
        <v>0.158204521586259</v>
      </c>
      <c r="D355" s="14">
        <v>0.157563356002803</v>
      </c>
      <c r="E355" s="14">
        <v>0.15882758632336599</v>
      </c>
      <c r="F355" s="14"/>
      <c r="G355" s="14">
        <v>0.162745907839284</v>
      </c>
      <c r="H355" s="14">
        <v>0.115967197153667</v>
      </c>
      <c r="I355" s="14">
        <v>0.12649569434147601</v>
      </c>
      <c r="J355" s="14">
        <v>0.14572702770516099</v>
      </c>
      <c r="K355" s="14">
        <v>0.180777323566749</v>
      </c>
      <c r="L355" s="14">
        <v>0.21039929849063599</v>
      </c>
      <c r="M355" s="14"/>
      <c r="N355" s="14">
        <v>0.107340440886145</v>
      </c>
      <c r="O355" s="14">
        <v>0.15042012680882</v>
      </c>
      <c r="P355" s="14">
        <v>0.12724230297459599</v>
      </c>
      <c r="Q355" s="14">
        <v>0.24921066739293199</v>
      </c>
      <c r="R355" s="14"/>
      <c r="S355" s="14">
        <v>0.116541740528822</v>
      </c>
      <c r="T355" s="14">
        <v>0.19573945017910399</v>
      </c>
      <c r="U355" s="14">
        <v>0.14930932813369599</v>
      </c>
      <c r="V355" s="14">
        <v>0.188210221794608</v>
      </c>
      <c r="W355" s="14">
        <v>0.15560719170637799</v>
      </c>
      <c r="X355" s="14">
        <v>0.124099800239414</v>
      </c>
      <c r="Y355" s="14">
        <v>0.12126749091499101</v>
      </c>
      <c r="Z355" s="14">
        <v>0.15260077250405699</v>
      </c>
      <c r="AA355" s="14">
        <v>0.179709913786403</v>
      </c>
      <c r="AB355" s="14">
        <v>0.136708577772787</v>
      </c>
      <c r="AC355" s="14">
        <v>0.193557457470865</v>
      </c>
      <c r="AD355" s="14">
        <v>0.26477272839668498</v>
      </c>
      <c r="AE355" s="14"/>
      <c r="AF355" s="14">
        <v>0.149293580457248</v>
      </c>
      <c r="AG355" s="14">
        <v>0.139741597373371</v>
      </c>
      <c r="AH355" s="14">
        <v>0.117118877566111</v>
      </c>
      <c r="AI355" s="14">
        <v>0.158232942919666</v>
      </c>
      <c r="AJ355" s="14">
        <v>0.11004309122835</v>
      </c>
      <c r="AK355" s="14"/>
      <c r="AL355" s="14">
        <v>0.127691937456757</v>
      </c>
      <c r="AM355" s="14">
        <v>0.14920881142661099</v>
      </c>
      <c r="AN355" s="14">
        <v>0.11577581313728599</v>
      </c>
      <c r="AO355" s="14">
        <v>0.15438125095924601</v>
      </c>
      <c r="AP355" s="14">
        <v>0.15051416081372901</v>
      </c>
      <c r="AQ355" s="14">
        <v>0.19344802720820301</v>
      </c>
      <c r="AR355" s="14"/>
      <c r="AS355" s="14">
        <v>0.218548891815769</v>
      </c>
      <c r="AT355" s="14">
        <v>0.171552625997523</v>
      </c>
      <c r="AU355" s="14">
        <v>0.118796873944152</v>
      </c>
      <c r="AV355" s="14">
        <v>7.0796120909311894E-2</v>
      </c>
      <c r="AW355" s="14">
        <v>7.20538959080919E-2</v>
      </c>
      <c r="AX355" s="14"/>
      <c r="AY355" s="14">
        <v>0.343850386650152</v>
      </c>
      <c r="AZ355" s="14">
        <v>0</v>
      </c>
      <c r="BA355" s="14">
        <v>0</v>
      </c>
      <c r="BB355" s="14">
        <v>0</v>
      </c>
      <c r="BC355" s="14">
        <v>0</v>
      </c>
      <c r="BD355" s="14">
        <v>0</v>
      </c>
      <c r="BE355" s="14">
        <v>0</v>
      </c>
      <c r="BF355" s="14">
        <v>0</v>
      </c>
      <c r="BG355" s="14">
        <v>0</v>
      </c>
      <c r="BH355" s="14">
        <v>0</v>
      </c>
      <c r="BI355" s="14">
        <v>0</v>
      </c>
      <c r="BJ355" s="14">
        <v>0</v>
      </c>
      <c r="BK355" s="14">
        <v>0</v>
      </c>
      <c r="BL355" s="14">
        <v>0</v>
      </c>
      <c r="BM355" s="14">
        <v>0</v>
      </c>
      <c r="BN355" s="14">
        <v>0</v>
      </c>
      <c r="BO355" s="14"/>
      <c r="BP355" s="14">
        <v>0.12677430369111301</v>
      </c>
      <c r="BQ355" s="14">
        <v>0.130514359906646</v>
      </c>
      <c r="BR355" s="14">
        <v>0.14814459651165399</v>
      </c>
      <c r="BS355" s="14">
        <v>0.143076378504462</v>
      </c>
      <c r="BT355" s="14">
        <v>0.257610884524689</v>
      </c>
      <c r="BU355" s="14"/>
      <c r="BV355" s="14">
        <v>8.4259867741290698E-2</v>
      </c>
      <c r="BW355" s="14">
        <v>0.118307858870809</v>
      </c>
      <c r="BX355" s="14">
        <v>0.17478420732684999</v>
      </c>
      <c r="BY355" s="14">
        <v>0.187490623745319</v>
      </c>
      <c r="BZ355" s="14">
        <v>0.36545508610905503</v>
      </c>
      <c r="CA355" s="14"/>
      <c r="CB355" s="14">
        <v>0.111140927032212</v>
      </c>
      <c r="CC355" s="14">
        <v>0.15191731255565299</v>
      </c>
      <c r="CD355" s="14">
        <v>0.161932179144924</v>
      </c>
      <c r="CE355" s="14">
        <v>0.17324834403981701</v>
      </c>
      <c r="CF355" s="14">
        <v>0.182001071177432</v>
      </c>
      <c r="CG355" s="14"/>
      <c r="CH355" s="14">
        <v>0.14097861059462</v>
      </c>
      <c r="CI355" s="14">
        <v>0.16538893570091001</v>
      </c>
      <c r="CJ355" s="14"/>
      <c r="CK355" s="14">
        <v>0.13944665891392199</v>
      </c>
      <c r="CL355" s="14">
        <v>0.16396796321406401</v>
      </c>
      <c r="CM355" s="14"/>
      <c r="CN355" s="14">
        <v>0.117076930595735</v>
      </c>
      <c r="CO355" s="14">
        <v>0.17258834379877999</v>
      </c>
      <c r="CP355" s="14"/>
      <c r="CQ355" s="14">
        <v>0.17282368961762101</v>
      </c>
      <c r="CR355" s="14">
        <v>0.13206880813392199</v>
      </c>
      <c r="CS355" s="14">
        <v>0.131347330647511</v>
      </c>
    </row>
    <row r="356" spans="2:97" x14ac:dyDescent="0.35">
      <c r="B356" t="s">
        <v>203</v>
      </c>
      <c r="C356" s="14">
        <v>8.0544915366823101E-3</v>
      </c>
      <c r="D356" s="14">
        <v>1.22062836142122E-2</v>
      </c>
      <c r="E356" s="14">
        <v>4.0400208943129198E-3</v>
      </c>
      <c r="F356" s="14"/>
      <c r="G356" s="14">
        <v>1.13466237826285E-2</v>
      </c>
      <c r="H356" s="14">
        <v>7.6454586007743703E-3</v>
      </c>
      <c r="I356" s="14">
        <v>1.1654673701288899E-2</v>
      </c>
      <c r="J356" s="14">
        <v>6.4648991758098602E-3</v>
      </c>
      <c r="K356" s="14">
        <v>4.5590906672743599E-3</v>
      </c>
      <c r="L356" s="14">
        <v>6.91418579775407E-3</v>
      </c>
      <c r="M356" s="14"/>
      <c r="N356" s="14">
        <v>5.8683082517692999E-3</v>
      </c>
      <c r="O356" s="14">
        <v>1.03513722833575E-2</v>
      </c>
      <c r="P356" s="14">
        <v>7.7532515345915699E-3</v>
      </c>
      <c r="Q356" s="14">
        <v>8.3902971295563306E-3</v>
      </c>
      <c r="R356" s="14"/>
      <c r="S356" s="14">
        <v>1.2915619365942399E-2</v>
      </c>
      <c r="T356" s="14">
        <v>1.00542872560256E-2</v>
      </c>
      <c r="U356" s="14">
        <v>3.8106976503263701E-3</v>
      </c>
      <c r="V356" s="14">
        <v>1.1289593004028599E-2</v>
      </c>
      <c r="W356" s="14">
        <v>1.4013991164300899E-2</v>
      </c>
      <c r="X356" s="14">
        <v>1.80722345940788E-2</v>
      </c>
      <c r="Y356" s="14">
        <v>4.028772415822E-3</v>
      </c>
      <c r="Z356" s="14">
        <v>0</v>
      </c>
      <c r="AA356" s="14">
        <v>2.6447173209256398E-3</v>
      </c>
      <c r="AB356" s="14">
        <v>0</v>
      </c>
      <c r="AC356" s="14">
        <v>7.9585201463420099E-3</v>
      </c>
      <c r="AD356" s="14">
        <v>0</v>
      </c>
      <c r="AE356" s="14"/>
      <c r="AF356" s="14">
        <v>4.2475825212236499E-3</v>
      </c>
      <c r="AG356" s="14">
        <v>9.1009647416711702E-3</v>
      </c>
      <c r="AH356" s="14">
        <v>4.9489755006299398E-3</v>
      </c>
      <c r="AI356" s="14">
        <v>1.1148331584226699E-2</v>
      </c>
      <c r="AJ356" s="14">
        <v>9.3326002832790807E-3</v>
      </c>
      <c r="AK356" s="14"/>
      <c r="AL356" s="14">
        <v>8.7341974198514392E-3</v>
      </c>
      <c r="AM356" s="14">
        <v>4.9564132552958303E-3</v>
      </c>
      <c r="AN356" s="14">
        <v>0</v>
      </c>
      <c r="AO356" s="14">
        <v>8.8474577342935994E-3</v>
      </c>
      <c r="AP356" s="14">
        <v>7.2292346883155402E-3</v>
      </c>
      <c r="AQ356" s="14">
        <v>1.2765821159680901E-2</v>
      </c>
      <c r="AR356" s="14"/>
      <c r="AS356" s="14">
        <v>9.9001659927081594E-3</v>
      </c>
      <c r="AT356" s="14">
        <v>8.4564844174607693E-3</v>
      </c>
      <c r="AU356" s="14">
        <v>4.1622452233824299E-3</v>
      </c>
      <c r="AV356" s="14">
        <v>1.33460768878042E-2</v>
      </c>
      <c r="AW356" s="14">
        <v>0</v>
      </c>
      <c r="AX356" s="14"/>
      <c r="AY356" s="14">
        <v>3.21556126428248E-2</v>
      </c>
      <c r="AZ356" s="14">
        <v>0</v>
      </c>
      <c r="BA356" s="14">
        <v>0</v>
      </c>
      <c r="BB356" s="14">
        <v>0</v>
      </c>
      <c r="BC356" s="14">
        <v>0</v>
      </c>
      <c r="BD356" s="14">
        <v>0</v>
      </c>
      <c r="BE356" s="14">
        <v>0</v>
      </c>
      <c r="BF356" s="14">
        <v>0</v>
      </c>
      <c r="BG356" s="14">
        <v>0</v>
      </c>
      <c r="BH356" s="14">
        <v>0</v>
      </c>
      <c r="BI356" s="14">
        <v>0</v>
      </c>
      <c r="BJ356" s="14">
        <v>0</v>
      </c>
      <c r="BK356" s="14">
        <v>0</v>
      </c>
      <c r="BL356" s="14">
        <v>0</v>
      </c>
      <c r="BM356" s="14">
        <v>0</v>
      </c>
      <c r="BN356" s="14">
        <v>0</v>
      </c>
      <c r="BO356" s="14"/>
      <c r="BP356" s="14">
        <v>8.4033477547002296E-3</v>
      </c>
      <c r="BQ356" s="14">
        <v>2.3437919988773298E-3</v>
      </c>
      <c r="BR356" s="14">
        <v>6.4861817918841803E-3</v>
      </c>
      <c r="BS356" s="14">
        <v>1.24124699851838E-2</v>
      </c>
      <c r="BT356" s="14">
        <v>1.02727064886081E-2</v>
      </c>
      <c r="BU356" s="14"/>
      <c r="BV356" s="14">
        <v>5.2032400534061003E-3</v>
      </c>
      <c r="BW356" s="14">
        <v>4.4045405301880699E-3</v>
      </c>
      <c r="BX356" s="14">
        <v>6.2134386756518903E-3</v>
      </c>
      <c r="BY356" s="14">
        <v>2.2579447534190999E-2</v>
      </c>
      <c r="BZ356" s="14">
        <v>6.8445896345516498E-3</v>
      </c>
      <c r="CA356" s="14"/>
      <c r="CB356" s="14">
        <v>3.5985482409057901E-3</v>
      </c>
      <c r="CC356" s="14">
        <v>1.09177128211667E-2</v>
      </c>
      <c r="CD356" s="14">
        <v>1.5011308760538801E-3</v>
      </c>
      <c r="CE356" s="14">
        <v>6.9928302691262198E-3</v>
      </c>
      <c r="CF356" s="14">
        <v>1.6178162974282002E-2</v>
      </c>
      <c r="CG356" s="14"/>
      <c r="CH356" s="14">
        <v>1.13537037412657E-2</v>
      </c>
      <c r="CI356" s="14">
        <v>6.6784884480013797E-3</v>
      </c>
      <c r="CJ356" s="14"/>
      <c r="CK356" s="14">
        <v>7.17483365930131E-3</v>
      </c>
      <c r="CL356" s="14">
        <v>8.3247705613923601E-3</v>
      </c>
      <c r="CM356" s="14"/>
      <c r="CN356" s="14">
        <v>6.0593554610612497E-3</v>
      </c>
      <c r="CO356" s="14">
        <v>8.7522635653949198E-3</v>
      </c>
      <c r="CP356" s="14"/>
      <c r="CQ356" s="14">
        <v>8.45460530046677E-3</v>
      </c>
      <c r="CR356" s="14">
        <v>6.4838454947330803E-3</v>
      </c>
      <c r="CS356" s="14">
        <v>1.2397491610194499E-2</v>
      </c>
    </row>
    <row r="357" spans="2:97" x14ac:dyDescent="0.35">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row>
    <row r="358" spans="2:97" x14ac:dyDescent="0.35">
      <c r="B358" s="6" t="s">
        <v>206</v>
      </c>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row>
    <row r="359" spans="2:97" x14ac:dyDescent="0.35">
      <c r="B359" s="21" t="s">
        <v>122</v>
      </c>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row>
    <row r="360" spans="2:97" x14ac:dyDescent="0.35">
      <c r="B360" t="s">
        <v>197</v>
      </c>
      <c r="C360" s="14">
        <v>5.3788880220137303E-3</v>
      </c>
      <c r="D360" s="14">
        <v>7.8810283507721301E-3</v>
      </c>
      <c r="E360" s="14">
        <v>2.9615656387696298E-3</v>
      </c>
      <c r="F360" s="14"/>
      <c r="G360" s="14">
        <v>7.7048934325247304E-3</v>
      </c>
      <c r="H360" s="14">
        <v>9.3069162686606893E-3</v>
      </c>
      <c r="I360" s="14">
        <v>1.0067777570971E-2</v>
      </c>
      <c r="J360" s="14">
        <v>2.12232476849618E-3</v>
      </c>
      <c r="K360" s="14">
        <v>2.2102374715201201E-3</v>
      </c>
      <c r="L360" s="14">
        <v>1.5886876558334399E-3</v>
      </c>
      <c r="M360" s="14"/>
      <c r="N360" s="14">
        <v>7.0309596906735702E-3</v>
      </c>
      <c r="O360" s="14">
        <v>7.9574573803257304E-3</v>
      </c>
      <c r="P360" s="14">
        <v>3.1696481172282E-3</v>
      </c>
      <c r="Q360" s="14">
        <v>2.9188074678977499E-3</v>
      </c>
      <c r="R360" s="14"/>
      <c r="S360" s="14">
        <v>1.79845774707314E-2</v>
      </c>
      <c r="T360" s="14">
        <v>2.17795926354133E-3</v>
      </c>
      <c r="U360" s="14">
        <v>0</v>
      </c>
      <c r="V360" s="14">
        <v>7.7662288344625303E-3</v>
      </c>
      <c r="W360" s="14">
        <v>1.4134009116092E-2</v>
      </c>
      <c r="X360" s="14">
        <v>3.61300948261774E-3</v>
      </c>
      <c r="Y360" s="14">
        <v>0</v>
      </c>
      <c r="Z360" s="14">
        <v>6.5918671375756101E-3</v>
      </c>
      <c r="AA360" s="14">
        <v>2.7029869928992599E-3</v>
      </c>
      <c r="AB360" s="14">
        <v>0</v>
      </c>
      <c r="AC360" s="14">
        <v>0</v>
      </c>
      <c r="AD360" s="14">
        <v>0</v>
      </c>
      <c r="AE360" s="14"/>
      <c r="AF360" s="14">
        <v>8.4945965505389305E-3</v>
      </c>
      <c r="AG360" s="14">
        <v>7.1760651258789502E-3</v>
      </c>
      <c r="AH360" s="14">
        <v>4.6745486854019302E-3</v>
      </c>
      <c r="AI360" s="14">
        <v>2.9084606600942599E-3</v>
      </c>
      <c r="AJ360" s="14">
        <v>3.8490839787700499E-3</v>
      </c>
      <c r="AK360" s="14"/>
      <c r="AL360" s="14">
        <v>1.0943331654691199E-2</v>
      </c>
      <c r="AM360" s="14">
        <v>9.9121631495348392E-3</v>
      </c>
      <c r="AN360" s="14">
        <v>0</v>
      </c>
      <c r="AO360" s="14">
        <v>3.1392249986991398E-3</v>
      </c>
      <c r="AP360" s="14">
        <v>4.2239156661933201E-3</v>
      </c>
      <c r="AQ360" s="14">
        <v>3.1214231475022E-3</v>
      </c>
      <c r="AR360" s="14"/>
      <c r="AS360" s="14">
        <v>4.44921316061708E-3</v>
      </c>
      <c r="AT360" s="14">
        <v>1.5335108325765399E-3</v>
      </c>
      <c r="AU360" s="14">
        <v>7.9013717519388592E-3</v>
      </c>
      <c r="AV360" s="14">
        <v>1.1694231224027201E-2</v>
      </c>
      <c r="AW360" s="14">
        <v>3.7154734425385E-2</v>
      </c>
      <c r="AX360" s="14"/>
      <c r="AY360" s="14">
        <v>0</v>
      </c>
      <c r="AZ360" s="14">
        <v>0</v>
      </c>
      <c r="BA360" s="14">
        <v>0</v>
      </c>
      <c r="BB360" s="14">
        <v>0</v>
      </c>
      <c r="BC360" s="14">
        <v>0</v>
      </c>
      <c r="BD360" s="14">
        <v>0</v>
      </c>
      <c r="BE360" s="14">
        <v>0</v>
      </c>
      <c r="BF360" s="14">
        <v>0</v>
      </c>
      <c r="BG360" s="14">
        <v>0</v>
      </c>
      <c r="BH360" s="14">
        <v>0</v>
      </c>
      <c r="BI360" s="14">
        <v>0</v>
      </c>
      <c r="BJ360" s="14">
        <v>0</v>
      </c>
      <c r="BK360" s="14">
        <v>0</v>
      </c>
      <c r="BL360" s="14">
        <v>0</v>
      </c>
      <c r="BM360" s="14">
        <v>0</v>
      </c>
      <c r="BN360" s="14">
        <v>0</v>
      </c>
      <c r="BO360" s="14"/>
      <c r="BP360" s="14">
        <v>9.6247606078679396E-3</v>
      </c>
      <c r="BQ360" s="14">
        <v>6.1518322374322001E-3</v>
      </c>
      <c r="BR360" s="14">
        <v>4.6362334809753603E-3</v>
      </c>
      <c r="BS360" s="14">
        <v>4.3116949029786498E-3</v>
      </c>
      <c r="BT360" s="14">
        <v>0</v>
      </c>
      <c r="BU360" s="14"/>
      <c r="BV360" s="14">
        <v>5.2472760257748101E-2</v>
      </c>
      <c r="BW360" s="14">
        <v>9.4510632647464205E-4</v>
      </c>
      <c r="BX360" s="14">
        <v>4.7583849971758298E-3</v>
      </c>
      <c r="BY360" s="14">
        <v>0</v>
      </c>
      <c r="BZ360" s="14">
        <v>0</v>
      </c>
      <c r="CA360" s="14"/>
      <c r="CB360" s="14">
        <v>1.28716025021241E-2</v>
      </c>
      <c r="CC360" s="14">
        <v>7.8110822841810203E-3</v>
      </c>
      <c r="CD360" s="14">
        <v>3.0447089801689002E-3</v>
      </c>
      <c r="CE360" s="14">
        <v>1.67535852569686E-3</v>
      </c>
      <c r="CF360" s="14">
        <v>3.1607807271350698E-3</v>
      </c>
      <c r="CG360" s="14"/>
      <c r="CH360" s="14">
        <v>9.6695139073275406E-3</v>
      </c>
      <c r="CI360" s="14">
        <v>3.5893958328286398E-3</v>
      </c>
      <c r="CJ360" s="14"/>
      <c r="CK360" s="14">
        <v>1.16896209234734E-2</v>
      </c>
      <c r="CL360" s="14">
        <v>3.4398856238423E-3</v>
      </c>
      <c r="CM360" s="14"/>
      <c r="CN360" s="14">
        <v>1.2820744512412699E-2</v>
      </c>
      <c r="CO360" s="14">
        <v>2.77619872971703E-3</v>
      </c>
      <c r="CP360" s="14"/>
      <c r="CQ360" s="14">
        <v>2.6442362070620302E-3</v>
      </c>
      <c r="CR360" s="14">
        <v>1.2020033144443601E-2</v>
      </c>
      <c r="CS360" s="14">
        <v>0</v>
      </c>
    </row>
    <row r="361" spans="2:97" x14ac:dyDescent="0.35">
      <c r="B361" t="s">
        <v>198</v>
      </c>
      <c r="C361" s="14">
        <v>6.7139803458622402E-2</v>
      </c>
      <c r="D361" s="14">
        <v>8.0180565049523603E-2</v>
      </c>
      <c r="E361" s="14">
        <v>5.4694556841572602E-2</v>
      </c>
      <c r="F361" s="14"/>
      <c r="G361" s="14">
        <v>6.63112461055375E-2</v>
      </c>
      <c r="H361" s="14">
        <v>0.10066055470200699</v>
      </c>
      <c r="I361" s="14">
        <v>6.9473514620055896E-2</v>
      </c>
      <c r="J361" s="14">
        <v>4.7083234782748298E-2</v>
      </c>
      <c r="K361" s="14">
        <v>3.9377512401392298E-2</v>
      </c>
      <c r="L361" s="14">
        <v>7.3323994358218403E-2</v>
      </c>
      <c r="M361" s="14"/>
      <c r="N361" s="14">
        <v>0.106529779985137</v>
      </c>
      <c r="O361" s="14">
        <v>6.3376348252815698E-2</v>
      </c>
      <c r="P361" s="14">
        <v>5.8970633900866203E-2</v>
      </c>
      <c r="Q361" s="14">
        <v>3.6460938286425097E-2</v>
      </c>
      <c r="R361" s="14"/>
      <c r="S361" s="14">
        <v>0.11826146322631501</v>
      </c>
      <c r="T361" s="14">
        <v>6.4011174381627997E-2</v>
      </c>
      <c r="U361" s="14">
        <v>2.9213209626918701E-2</v>
      </c>
      <c r="V361" s="14">
        <v>5.9789191196267299E-2</v>
      </c>
      <c r="W361" s="14">
        <v>5.4971929946043101E-2</v>
      </c>
      <c r="X361" s="14">
        <v>7.2043016936454499E-2</v>
      </c>
      <c r="Y361" s="14">
        <v>4.55668891951206E-2</v>
      </c>
      <c r="Z361" s="14">
        <v>8.5247154295533104E-2</v>
      </c>
      <c r="AA361" s="14">
        <v>6.8857213530127998E-2</v>
      </c>
      <c r="AB361" s="14">
        <v>7.5831352459739904E-2</v>
      </c>
      <c r="AC361" s="14">
        <v>2.4863490105839499E-2</v>
      </c>
      <c r="AD361" s="14">
        <v>5.01407850246419E-2</v>
      </c>
      <c r="AE361" s="14"/>
      <c r="AF361" s="14">
        <v>9.1798614470610301E-2</v>
      </c>
      <c r="AG361" s="14">
        <v>7.4247071375219201E-2</v>
      </c>
      <c r="AH361" s="14">
        <v>9.1420606826734294E-2</v>
      </c>
      <c r="AI361" s="14">
        <v>6.94040437964209E-2</v>
      </c>
      <c r="AJ361" s="14">
        <v>8.9272115376897401E-2</v>
      </c>
      <c r="AK361" s="14"/>
      <c r="AL361" s="14">
        <v>9.3600440121073006E-2</v>
      </c>
      <c r="AM361" s="14">
        <v>9.3650869623926797E-2</v>
      </c>
      <c r="AN361" s="14">
        <v>8.1842543326340403E-2</v>
      </c>
      <c r="AO361" s="14">
        <v>6.8161952938911405E-2</v>
      </c>
      <c r="AP361" s="14">
        <v>5.4892711926122002E-2</v>
      </c>
      <c r="AQ361" s="14">
        <v>3.3823279747257698E-2</v>
      </c>
      <c r="AR361" s="14"/>
      <c r="AS361" s="14">
        <v>4.6391863721950102E-2</v>
      </c>
      <c r="AT361" s="14">
        <v>5.8003175399182601E-2</v>
      </c>
      <c r="AU361" s="14">
        <v>7.9237105099552799E-2</v>
      </c>
      <c r="AV361" s="14">
        <v>0.105936374300852</v>
      </c>
      <c r="AW361" s="14">
        <v>0.25314593522732798</v>
      </c>
      <c r="AX361" s="14"/>
      <c r="AY361" s="14">
        <v>0</v>
      </c>
      <c r="AZ361" s="14">
        <v>0</v>
      </c>
      <c r="BA361" s="14">
        <v>0</v>
      </c>
      <c r="BB361" s="14">
        <v>0</v>
      </c>
      <c r="BC361" s="14">
        <v>0</v>
      </c>
      <c r="BD361" s="14">
        <v>0</v>
      </c>
      <c r="BE361" s="14">
        <v>0</v>
      </c>
      <c r="BF361" s="14">
        <v>0</v>
      </c>
      <c r="BG361" s="14">
        <v>0</v>
      </c>
      <c r="BH361" s="14">
        <v>0</v>
      </c>
      <c r="BI361" s="14">
        <v>0</v>
      </c>
      <c r="BJ361" s="14">
        <v>0</v>
      </c>
      <c r="BK361" s="14">
        <v>0</v>
      </c>
      <c r="BL361" s="14">
        <v>0</v>
      </c>
      <c r="BM361" s="14">
        <v>0</v>
      </c>
      <c r="BN361" s="14">
        <v>0</v>
      </c>
      <c r="BO361" s="14"/>
      <c r="BP361" s="14">
        <v>0.115766251138736</v>
      </c>
      <c r="BQ361" s="14">
        <v>9.2863957770202996E-2</v>
      </c>
      <c r="BR361" s="14">
        <v>4.4160270687471498E-2</v>
      </c>
      <c r="BS361" s="14">
        <v>3.151277800216E-2</v>
      </c>
      <c r="BT361" s="14">
        <v>1.2797440563839199E-2</v>
      </c>
      <c r="BU361" s="14"/>
      <c r="BV361" s="14">
        <v>0.22261113270014399</v>
      </c>
      <c r="BW361" s="14">
        <v>0.101486928772446</v>
      </c>
      <c r="BX361" s="14">
        <v>3.5922501071325101E-2</v>
      </c>
      <c r="BY361" s="14">
        <v>1.01166334212407E-2</v>
      </c>
      <c r="BZ361" s="14">
        <v>7.0509159639303596E-3</v>
      </c>
      <c r="CA361" s="14"/>
      <c r="CB361" s="14">
        <v>0.125546431017657</v>
      </c>
      <c r="CC361" s="14">
        <v>7.0617192067039897E-2</v>
      </c>
      <c r="CD361" s="14">
        <v>5.6078924440756101E-2</v>
      </c>
      <c r="CE361" s="14">
        <v>6.0876423522367197E-2</v>
      </c>
      <c r="CF361" s="14">
        <v>3.5612908150089301E-2</v>
      </c>
      <c r="CG361" s="14"/>
      <c r="CH361" s="14">
        <v>9.8813848886823194E-2</v>
      </c>
      <c r="CI361" s="14">
        <v>5.3929503048216601E-2</v>
      </c>
      <c r="CJ361" s="14"/>
      <c r="CK361" s="14">
        <v>9.1612381276554494E-2</v>
      </c>
      <c r="CL361" s="14">
        <v>5.9620488694495599E-2</v>
      </c>
      <c r="CM361" s="14"/>
      <c r="CN361" s="14">
        <v>0.105005785637576</v>
      </c>
      <c r="CO361" s="14">
        <v>5.3896685093385598E-2</v>
      </c>
      <c r="CP361" s="14"/>
      <c r="CQ361" s="14">
        <v>5.0227792990985197E-2</v>
      </c>
      <c r="CR361" s="14">
        <v>0.10481021076567</v>
      </c>
      <c r="CS361" s="14">
        <v>5.4064511108108899E-2</v>
      </c>
    </row>
    <row r="362" spans="2:97" x14ac:dyDescent="0.35">
      <c r="B362" t="s">
        <v>199</v>
      </c>
      <c r="C362" s="14">
        <v>0.16268820524625199</v>
      </c>
      <c r="D362" s="14">
        <v>0.18066386381583399</v>
      </c>
      <c r="E362" s="14">
        <v>0.14580866163418299</v>
      </c>
      <c r="F362" s="14"/>
      <c r="G362" s="14">
        <v>0.174194775501927</v>
      </c>
      <c r="H362" s="14">
        <v>0.17527611732626899</v>
      </c>
      <c r="I362" s="14">
        <v>0.15101724021822299</v>
      </c>
      <c r="J362" s="14">
        <v>0.14673587445900099</v>
      </c>
      <c r="K362" s="14">
        <v>0.15502055798475201</v>
      </c>
      <c r="L362" s="14">
        <v>0.17235425925527401</v>
      </c>
      <c r="M362" s="14"/>
      <c r="N362" s="14">
        <v>0.26097340372614802</v>
      </c>
      <c r="O362" s="14">
        <v>0.157665443989356</v>
      </c>
      <c r="P362" s="14">
        <v>0.14650273548696299</v>
      </c>
      <c r="Q362" s="14">
        <v>7.2101000186943806E-2</v>
      </c>
      <c r="R362" s="14"/>
      <c r="S362" s="14">
        <v>0.23196149917839601</v>
      </c>
      <c r="T362" s="14">
        <v>0.16540197522576999</v>
      </c>
      <c r="U362" s="14">
        <v>0.13191768147191299</v>
      </c>
      <c r="V362" s="14">
        <v>0.15731590245291499</v>
      </c>
      <c r="W362" s="14">
        <v>0.14811031252797299</v>
      </c>
      <c r="X362" s="14">
        <v>0.15305752851135099</v>
      </c>
      <c r="Y362" s="14">
        <v>0.14959811636488701</v>
      </c>
      <c r="Z362" s="14">
        <v>0.128800116854842</v>
      </c>
      <c r="AA362" s="14">
        <v>0.16779999356323</v>
      </c>
      <c r="AB362" s="14">
        <v>0.13128224131579999</v>
      </c>
      <c r="AC362" s="14">
        <v>0.13859757698033001</v>
      </c>
      <c r="AD362" s="14">
        <v>0.183820695844474</v>
      </c>
      <c r="AE362" s="14"/>
      <c r="AF362" s="14">
        <v>0.17600250022917199</v>
      </c>
      <c r="AG362" s="14">
        <v>0.17900892589071099</v>
      </c>
      <c r="AH362" s="14">
        <v>0.211471056349046</v>
      </c>
      <c r="AI362" s="14">
        <v>0.14547127610587901</v>
      </c>
      <c r="AJ362" s="14">
        <v>0.17301400195307501</v>
      </c>
      <c r="AK362" s="14"/>
      <c r="AL362" s="14">
        <v>0.171147917699951</v>
      </c>
      <c r="AM362" s="14">
        <v>0.18802835580998101</v>
      </c>
      <c r="AN362" s="14">
        <v>0.21711149384534201</v>
      </c>
      <c r="AO362" s="14">
        <v>0.155659043070971</v>
      </c>
      <c r="AP362" s="14">
        <v>0.15853826772172799</v>
      </c>
      <c r="AQ362" s="14">
        <v>0.117112684100328</v>
      </c>
      <c r="AR362" s="14"/>
      <c r="AS362" s="14">
        <v>0.105885973520969</v>
      </c>
      <c r="AT362" s="14">
        <v>0.14995701937967701</v>
      </c>
      <c r="AU362" s="14">
        <v>0.21037875301506301</v>
      </c>
      <c r="AV362" s="14">
        <v>0.23041428875890901</v>
      </c>
      <c r="AW362" s="14">
        <v>0.201452250432614</v>
      </c>
      <c r="AX362" s="14"/>
      <c r="AY362" s="14">
        <v>0</v>
      </c>
      <c r="AZ362" s="14">
        <v>0</v>
      </c>
      <c r="BA362" s="14">
        <v>0</v>
      </c>
      <c r="BB362" s="14">
        <v>0</v>
      </c>
      <c r="BC362" s="14">
        <v>0</v>
      </c>
      <c r="BD362" s="14">
        <v>0</v>
      </c>
      <c r="BE362" s="14">
        <v>0</v>
      </c>
      <c r="BF362" s="14">
        <v>0</v>
      </c>
      <c r="BG362" s="14">
        <v>0</v>
      </c>
      <c r="BH362" s="14">
        <v>0</v>
      </c>
      <c r="BI362" s="14">
        <v>0</v>
      </c>
      <c r="BJ362" s="14">
        <v>0</v>
      </c>
      <c r="BK362" s="14">
        <v>0</v>
      </c>
      <c r="BL362" s="14">
        <v>0</v>
      </c>
      <c r="BM362" s="14">
        <v>0</v>
      </c>
      <c r="BN362" s="14">
        <v>0</v>
      </c>
      <c r="BO362" s="14"/>
      <c r="BP362" s="14">
        <v>0.24671510280019501</v>
      </c>
      <c r="BQ362" s="14">
        <v>0.22121166967886799</v>
      </c>
      <c r="BR362" s="14">
        <v>0.12942594034555399</v>
      </c>
      <c r="BS362" s="14">
        <v>0.109618881760792</v>
      </c>
      <c r="BT362" s="14">
        <v>3.1820064605920503E-2</v>
      </c>
      <c r="BU362" s="14"/>
      <c r="BV362" s="14">
        <v>0.25930769994887398</v>
      </c>
      <c r="BW362" s="14">
        <v>0.26989042561313797</v>
      </c>
      <c r="BX362" s="14">
        <v>0.10501879860299999</v>
      </c>
      <c r="BY362" s="14">
        <v>3.5287332762385298E-2</v>
      </c>
      <c r="BZ362" s="14">
        <v>2.87754736292531E-2</v>
      </c>
      <c r="CA362" s="14"/>
      <c r="CB362" s="14">
        <v>0.193961592320544</v>
      </c>
      <c r="CC362" s="14">
        <v>0.19546118911913801</v>
      </c>
      <c r="CD362" s="14">
        <v>0.15312869790362599</v>
      </c>
      <c r="CE362" s="14">
        <v>0.15639009208316601</v>
      </c>
      <c r="CF362" s="14">
        <v>0.12639792150787599</v>
      </c>
      <c r="CG362" s="14"/>
      <c r="CH362" s="14">
        <v>0.160139055380326</v>
      </c>
      <c r="CI362" s="14">
        <v>0.16375137968654799</v>
      </c>
      <c r="CJ362" s="14"/>
      <c r="CK362" s="14">
        <v>0.176815943361185</v>
      </c>
      <c r="CL362" s="14">
        <v>0.15834739118973301</v>
      </c>
      <c r="CM362" s="14"/>
      <c r="CN362" s="14">
        <v>0.18468142223492501</v>
      </c>
      <c r="CO362" s="14">
        <v>0.15499637318345599</v>
      </c>
      <c r="CP362" s="14"/>
      <c r="CQ362" s="14">
        <v>0.14483791609081101</v>
      </c>
      <c r="CR362" s="14">
        <v>0.190321240812273</v>
      </c>
      <c r="CS362" s="14">
        <v>0.220886532954083</v>
      </c>
    </row>
    <row r="363" spans="2:97" x14ac:dyDescent="0.35">
      <c r="B363" t="s">
        <v>185</v>
      </c>
      <c r="C363" s="14">
        <v>0.26022298585524201</v>
      </c>
      <c r="D363" s="14">
        <v>0.248467887578424</v>
      </c>
      <c r="E363" s="14">
        <v>0.27136536389567401</v>
      </c>
      <c r="F363" s="14"/>
      <c r="G363" s="14">
        <v>0.270932238424057</v>
      </c>
      <c r="H363" s="14">
        <v>0.28431671211022502</v>
      </c>
      <c r="I363" s="14">
        <v>0.29488589624050499</v>
      </c>
      <c r="J363" s="14">
        <v>0.24163198836389199</v>
      </c>
      <c r="K363" s="14">
        <v>0.245046077961318</v>
      </c>
      <c r="L363" s="14">
        <v>0.23055873708845101</v>
      </c>
      <c r="M363" s="14"/>
      <c r="N363" s="14">
        <v>0.29164245844990799</v>
      </c>
      <c r="O363" s="14">
        <v>0.27099136865734702</v>
      </c>
      <c r="P363" s="14">
        <v>0.27316084605617003</v>
      </c>
      <c r="Q363" s="14">
        <v>0.206794502139033</v>
      </c>
      <c r="R363" s="14"/>
      <c r="S363" s="14">
        <v>0.26944987823991501</v>
      </c>
      <c r="T363" s="14">
        <v>0.26053530961900501</v>
      </c>
      <c r="U363" s="14">
        <v>0.25496711306113901</v>
      </c>
      <c r="V363" s="14">
        <v>0.25513836447648303</v>
      </c>
      <c r="W363" s="14">
        <v>0.25742208050618698</v>
      </c>
      <c r="X363" s="14">
        <v>0.24670717398931599</v>
      </c>
      <c r="Y363" s="14">
        <v>0.27302202943035297</v>
      </c>
      <c r="Z363" s="14">
        <v>0.27183698302442799</v>
      </c>
      <c r="AA363" s="14">
        <v>0.241528027127075</v>
      </c>
      <c r="AB363" s="14">
        <v>0.26830529144543203</v>
      </c>
      <c r="AC363" s="14">
        <v>0.238999423912719</v>
      </c>
      <c r="AD363" s="14">
        <v>0.32196715398557302</v>
      </c>
      <c r="AE363" s="14"/>
      <c r="AF363" s="14">
        <v>0.29599678190756201</v>
      </c>
      <c r="AG363" s="14">
        <v>0.26217395305867203</v>
      </c>
      <c r="AH363" s="14">
        <v>0.26033358477602297</v>
      </c>
      <c r="AI363" s="14">
        <v>0.26361561857400601</v>
      </c>
      <c r="AJ363" s="14">
        <v>0.27659582134211602</v>
      </c>
      <c r="AK363" s="14"/>
      <c r="AL363" s="14">
        <v>0.27227492397826297</v>
      </c>
      <c r="AM363" s="14">
        <v>0.27661603183233702</v>
      </c>
      <c r="AN363" s="14">
        <v>0.23201812188520199</v>
      </c>
      <c r="AO363" s="14">
        <v>0.27465003671636301</v>
      </c>
      <c r="AP363" s="14">
        <v>0.28103573542058602</v>
      </c>
      <c r="AQ363" s="14">
        <v>0.25986481634474001</v>
      </c>
      <c r="AR363" s="14"/>
      <c r="AS363" s="14">
        <v>0.237100428415606</v>
      </c>
      <c r="AT363" s="14">
        <v>0.23203941190156099</v>
      </c>
      <c r="AU363" s="14">
        <v>0.30736406347841</v>
      </c>
      <c r="AV363" s="14">
        <v>0.29940944276270398</v>
      </c>
      <c r="AW363" s="14">
        <v>0.23761232590531101</v>
      </c>
      <c r="AX363" s="14"/>
      <c r="AY363" s="14">
        <v>5.8276691562569399E-2</v>
      </c>
      <c r="AZ363" s="14">
        <v>0</v>
      </c>
      <c r="BA363" s="14">
        <v>0</v>
      </c>
      <c r="BB363" s="14">
        <v>0</v>
      </c>
      <c r="BC363" s="14">
        <v>0</v>
      </c>
      <c r="BD363" s="14">
        <v>0</v>
      </c>
      <c r="BE363" s="14">
        <v>0</v>
      </c>
      <c r="BF363" s="14">
        <v>0</v>
      </c>
      <c r="BG363" s="14">
        <v>0</v>
      </c>
      <c r="BH363" s="14">
        <v>0</v>
      </c>
      <c r="BI363" s="14">
        <v>0</v>
      </c>
      <c r="BJ363" s="14">
        <v>0</v>
      </c>
      <c r="BK363" s="14">
        <v>0</v>
      </c>
      <c r="BL363" s="14">
        <v>0</v>
      </c>
      <c r="BM363" s="14">
        <v>0</v>
      </c>
      <c r="BN363" s="14">
        <v>0</v>
      </c>
      <c r="BO363" s="14"/>
      <c r="BP363" s="14">
        <v>0.273798774069268</v>
      </c>
      <c r="BQ363" s="14">
        <v>0.30630579750660503</v>
      </c>
      <c r="BR363" s="14">
        <v>0.26666366155916998</v>
      </c>
      <c r="BS363" s="14">
        <v>0.25852269109794701</v>
      </c>
      <c r="BT363" s="14">
        <v>0.15770873146644901</v>
      </c>
      <c r="BU363" s="14"/>
      <c r="BV363" s="14">
        <v>0.27264377241211901</v>
      </c>
      <c r="BW363" s="14">
        <v>0.30182283101247298</v>
      </c>
      <c r="BX363" s="14">
        <v>0.27004334600691898</v>
      </c>
      <c r="BY363" s="14">
        <v>0.171825453001375</v>
      </c>
      <c r="BZ363" s="14">
        <v>0.12097903186235399</v>
      </c>
      <c r="CA363" s="14"/>
      <c r="CB363" s="14">
        <v>0.28190847210515602</v>
      </c>
      <c r="CC363" s="14">
        <v>0.25693770586458697</v>
      </c>
      <c r="CD363" s="14">
        <v>0.23368714668776999</v>
      </c>
      <c r="CE363" s="14">
        <v>0.28813539817023198</v>
      </c>
      <c r="CF363" s="14">
        <v>0.24531949492678501</v>
      </c>
      <c r="CG363" s="14"/>
      <c r="CH363" s="14">
        <v>0.27499840563234002</v>
      </c>
      <c r="CI363" s="14">
        <v>0.25406059859758101</v>
      </c>
      <c r="CJ363" s="14"/>
      <c r="CK363" s="14">
        <v>0.25997657691232301</v>
      </c>
      <c r="CL363" s="14">
        <v>0.26029869616317503</v>
      </c>
      <c r="CM363" s="14"/>
      <c r="CN363" s="14">
        <v>0.272472278558195</v>
      </c>
      <c r="CO363" s="14">
        <v>0.255938960357395</v>
      </c>
      <c r="CP363" s="14"/>
      <c r="CQ363" s="14">
        <v>0.25524589789845697</v>
      </c>
      <c r="CR363" s="14">
        <v>0.271753145850961</v>
      </c>
      <c r="CS363" s="14">
        <v>0.25373890903776303</v>
      </c>
    </row>
    <row r="364" spans="2:97" x14ac:dyDescent="0.35">
      <c r="B364" t="s">
        <v>200</v>
      </c>
      <c r="C364" s="14">
        <v>0.10817140629674001</v>
      </c>
      <c r="D364" s="14">
        <v>9.6284208896122506E-2</v>
      </c>
      <c r="E364" s="14">
        <v>0.12018040791465</v>
      </c>
      <c r="F364" s="14"/>
      <c r="G364" s="14">
        <v>0.137454386458739</v>
      </c>
      <c r="H364" s="14">
        <v>0.11830792257992</v>
      </c>
      <c r="I364" s="14">
        <v>0.1033567963041</v>
      </c>
      <c r="J364" s="14">
        <v>0.10704159518032801</v>
      </c>
      <c r="K364" s="14">
        <v>0.103541727075733</v>
      </c>
      <c r="L364" s="14">
        <v>8.8431950210334703E-2</v>
      </c>
      <c r="M364" s="14"/>
      <c r="N364" s="14">
        <v>9.1481319240208997E-2</v>
      </c>
      <c r="O364" s="14">
        <v>0.117992914479155</v>
      </c>
      <c r="P364" s="14">
        <v>9.7359957820866497E-2</v>
      </c>
      <c r="Q364" s="14">
        <v>0.12556297330483501</v>
      </c>
      <c r="R364" s="14"/>
      <c r="S364" s="14">
        <v>0.105544315927785</v>
      </c>
      <c r="T364" s="14">
        <v>9.9076704071763194E-2</v>
      </c>
      <c r="U364" s="14">
        <v>0.102787964006104</v>
      </c>
      <c r="V364" s="14">
        <v>0.131618575593559</v>
      </c>
      <c r="W364" s="14">
        <v>9.1799812901290107E-2</v>
      </c>
      <c r="X364" s="14">
        <v>0.10156104403955001</v>
      </c>
      <c r="Y364" s="14">
        <v>0.13263753113881599</v>
      </c>
      <c r="Z364" s="14">
        <v>9.4179672118065202E-2</v>
      </c>
      <c r="AA364" s="14">
        <v>0.114718451817186</v>
      </c>
      <c r="AB364" s="14">
        <v>0.11283656440266999</v>
      </c>
      <c r="AC364" s="14">
        <v>9.2944743787856596E-2</v>
      </c>
      <c r="AD364" s="14">
        <v>0.10272428499208899</v>
      </c>
      <c r="AE364" s="14"/>
      <c r="AF364" s="14">
        <v>0.10700297114403</v>
      </c>
      <c r="AG364" s="14">
        <v>0.1041980897786</v>
      </c>
      <c r="AH364" s="14">
        <v>9.3619428281401504E-2</v>
      </c>
      <c r="AI364" s="14">
        <v>9.4610454190986099E-2</v>
      </c>
      <c r="AJ364" s="14">
        <v>0.109571814963385</v>
      </c>
      <c r="AK364" s="14"/>
      <c r="AL364" s="14">
        <v>0.110922260754361</v>
      </c>
      <c r="AM364" s="14">
        <v>0.10871461269876</v>
      </c>
      <c r="AN364" s="14">
        <v>8.4264417836968794E-2</v>
      </c>
      <c r="AO364" s="14">
        <v>0.121493219090913</v>
      </c>
      <c r="AP364" s="14">
        <v>0.108532733279442</v>
      </c>
      <c r="AQ364" s="14">
        <v>9.1617800456236603E-2</v>
      </c>
      <c r="AR364" s="14"/>
      <c r="AS364" s="14">
        <v>0.11185890182455099</v>
      </c>
      <c r="AT364" s="14">
        <v>0.13183502148627499</v>
      </c>
      <c r="AU364" s="14">
        <v>9.6636767885975597E-2</v>
      </c>
      <c r="AV364" s="14">
        <v>9.3534201971132505E-2</v>
      </c>
      <c r="AW364" s="14">
        <v>4.6949667866180197E-2</v>
      </c>
      <c r="AX364" s="14"/>
      <c r="AY364" s="14">
        <v>9.16814563104833E-2</v>
      </c>
      <c r="AZ364" s="14">
        <v>0</v>
      </c>
      <c r="BA364" s="14">
        <v>0</v>
      </c>
      <c r="BB364" s="14">
        <v>0</v>
      </c>
      <c r="BC364" s="14">
        <v>0</v>
      </c>
      <c r="BD364" s="14">
        <v>0</v>
      </c>
      <c r="BE364" s="14">
        <v>0</v>
      </c>
      <c r="BF364" s="14">
        <v>0</v>
      </c>
      <c r="BG364" s="14">
        <v>0</v>
      </c>
      <c r="BH364" s="14">
        <v>0</v>
      </c>
      <c r="BI364" s="14">
        <v>0</v>
      </c>
      <c r="BJ364" s="14">
        <v>0</v>
      </c>
      <c r="BK364" s="14">
        <v>0</v>
      </c>
      <c r="BL364" s="14">
        <v>0</v>
      </c>
      <c r="BM364" s="14">
        <v>0</v>
      </c>
      <c r="BN364" s="14">
        <v>0</v>
      </c>
      <c r="BO364" s="14"/>
      <c r="BP364" s="14">
        <v>7.4421646573392994E-2</v>
      </c>
      <c r="BQ364" s="14">
        <v>9.6060164429691106E-2</v>
      </c>
      <c r="BR364" s="14">
        <v>0.13655222832146899</v>
      </c>
      <c r="BS364" s="14">
        <v>0.151093564196005</v>
      </c>
      <c r="BT364" s="14">
        <v>0.108423771799253</v>
      </c>
      <c r="BU364" s="14"/>
      <c r="BV364" s="14">
        <v>6.0190238391251497E-2</v>
      </c>
      <c r="BW364" s="14">
        <v>8.2528937161927801E-2</v>
      </c>
      <c r="BX364" s="14">
        <v>0.12663705343106399</v>
      </c>
      <c r="BY364" s="14">
        <v>0.150420220814767</v>
      </c>
      <c r="BZ364" s="14">
        <v>9.6362319432027194E-2</v>
      </c>
      <c r="CA364" s="14"/>
      <c r="CB364" s="14">
        <v>0.101167696620617</v>
      </c>
      <c r="CC364" s="14">
        <v>0.115171110651454</v>
      </c>
      <c r="CD364" s="14">
        <v>0.11184334388895401</v>
      </c>
      <c r="CE364" s="14">
        <v>0.106653155529016</v>
      </c>
      <c r="CF364" s="14">
        <v>0.10655038944160999</v>
      </c>
      <c r="CG364" s="14"/>
      <c r="CH364" s="14">
        <v>0.10371291115680201</v>
      </c>
      <c r="CI364" s="14">
        <v>0.110030911749254</v>
      </c>
      <c r="CJ364" s="14"/>
      <c r="CK364" s="14">
        <v>9.5966064851078295E-2</v>
      </c>
      <c r="CL364" s="14">
        <v>0.111921554924986</v>
      </c>
      <c r="CM364" s="14"/>
      <c r="CN364" s="14">
        <v>0.102205105559988</v>
      </c>
      <c r="CO364" s="14">
        <v>0.11025803979500701</v>
      </c>
      <c r="CP364" s="14"/>
      <c r="CQ364" s="14">
        <v>0.10808916175599501</v>
      </c>
      <c r="CR364" s="14">
        <v>0.103000099117266</v>
      </c>
      <c r="CS364" s="14">
        <v>0.13989709795241401</v>
      </c>
    </row>
    <row r="365" spans="2:97" x14ac:dyDescent="0.35">
      <c r="B365" t="s">
        <v>201</v>
      </c>
      <c r="C365" s="14">
        <v>0.19963117535226901</v>
      </c>
      <c r="D365" s="14">
        <v>0.18811386217992199</v>
      </c>
      <c r="E365" s="14">
        <v>0.209049027228394</v>
      </c>
      <c r="F365" s="14"/>
      <c r="G365" s="14">
        <v>0.202505059465829</v>
      </c>
      <c r="H365" s="14">
        <v>0.21086390423606399</v>
      </c>
      <c r="I365" s="14">
        <v>0.205150056662565</v>
      </c>
      <c r="J365" s="14">
        <v>0.24868039678138201</v>
      </c>
      <c r="K365" s="14">
        <v>0.19087110906686899</v>
      </c>
      <c r="L365" s="14">
        <v>0.15017943910493101</v>
      </c>
      <c r="M365" s="14"/>
      <c r="N365" s="14">
        <v>0.130589884539031</v>
      </c>
      <c r="O365" s="14">
        <v>0.224414213106922</v>
      </c>
      <c r="P365" s="14">
        <v>0.232666466942097</v>
      </c>
      <c r="Q365" s="14">
        <v>0.21949900622045199</v>
      </c>
      <c r="R365" s="14"/>
      <c r="S365" s="14">
        <v>0.173964033006311</v>
      </c>
      <c r="T365" s="14">
        <v>0.19067097502510799</v>
      </c>
      <c r="U365" s="14">
        <v>0.28474197819022201</v>
      </c>
      <c r="V365" s="14">
        <v>0.15977520389846001</v>
      </c>
      <c r="W365" s="14">
        <v>0.21758336437894901</v>
      </c>
      <c r="X365" s="14">
        <v>0.19994051072202601</v>
      </c>
      <c r="Y365" s="14">
        <v>0.159553643780562</v>
      </c>
      <c r="Z365" s="14">
        <v>0.184127341507338</v>
      </c>
      <c r="AA365" s="14">
        <v>0.224130023733046</v>
      </c>
      <c r="AB365" s="14">
        <v>0.20462859333289299</v>
      </c>
      <c r="AC365" s="14">
        <v>0.22598447440648001</v>
      </c>
      <c r="AD365" s="14">
        <v>0.186854218256397</v>
      </c>
      <c r="AE365" s="14"/>
      <c r="AF365" s="14">
        <v>0.163097418832158</v>
      </c>
      <c r="AG365" s="14">
        <v>0.19220688799458999</v>
      </c>
      <c r="AH365" s="14">
        <v>0.15299461556654401</v>
      </c>
      <c r="AI365" s="14">
        <v>0.20053157918362799</v>
      </c>
      <c r="AJ365" s="14">
        <v>0.212369976456772</v>
      </c>
      <c r="AK365" s="14"/>
      <c r="AL365" s="14">
        <v>0.17890299636646301</v>
      </c>
      <c r="AM365" s="14">
        <v>0.15403408171879401</v>
      </c>
      <c r="AN365" s="14">
        <v>0.20086692357368599</v>
      </c>
      <c r="AO365" s="14">
        <v>0.181643637471361</v>
      </c>
      <c r="AP365" s="14">
        <v>0.21847896662036001</v>
      </c>
      <c r="AQ365" s="14">
        <v>0.24834860618607801</v>
      </c>
      <c r="AR365" s="14"/>
      <c r="AS365" s="14">
        <v>0.19555083911327101</v>
      </c>
      <c r="AT365" s="14">
        <v>0.23844129662139699</v>
      </c>
      <c r="AU365" s="14">
        <v>0.17510588149706499</v>
      </c>
      <c r="AV365" s="14">
        <v>0.152324080804604</v>
      </c>
      <c r="AW365" s="14">
        <v>0.109660458263086</v>
      </c>
      <c r="AX365" s="14"/>
      <c r="AY365" s="14">
        <v>0.37108926572329598</v>
      </c>
      <c r="AZ365" s="14">
        <v>0</v>
      </c>
      <c r="BA365" s="14">
        <v>0</v>
      </c>
      <c r="BB365" s="14">
        <v>0</v>
      </c>
      <c r="BC365" s="14">
        <v>0</v>
      </c>
      <c r="BD365" s="14">
        <v>0</v>
      </c>
      <c r="BE365" s="14">
        <v>0</v>
      </c>
      <c r="BF365" s="14">
        <v>0</v>
      </c>
      <c r="BG365" s="14">
        <v>0</v>
      </c>
      <c r="BH365" s="14">
        <v>0</v>
      </c>
      <c r="BI365" s="14">
        <v>0</v>
      </c>
      <c r="BJ365" s="14">
        <v>0</v>
      </c>
      <c r="BK365" s="14">
        <v>0</v>
      </c>
      <c r="BL365" s="14">
        <v>0</v>
      </c>
      <c r="BM365" s="14">
        <v>0</v>
      </c>
      <c r="BN365" s="14">
        <v>0</v>
      </c>
      <c r="BO365" s="14"/>
      <c r="BP365" s="14">
        <v>0.117855909292815</v>
      </c>
      <c r="BQ365" s="14">
        <v>0.15122162607550699</v>
      </c>
      <c r="BR365" s="14">
        <v>0.23532969092078801</v>
      </c>
      <c r="BS365" s="14">
        <v>0.25628982103181702</v>
      </c>
      <c r="BT365" s="14">
        <v>0.31833533564549499</v>
      </c>
      <c r="BU365" s="14"/>
      <c r="BV365" s="14">
        <v>7.6715683974347998E-2</v>
      </c>
      <c r="BW365" s="14">
        <v>0.131889840997375</v>
      </c>
      <c r="BX365" s="14">
        <v>0.23483222467070899</v>
      </c>
      <c r="BY365" s="14">
        <v>0.30153656145214303</v>
      </c>
      <c r="BZ365" s="14">
        <v>0.30693395852091598</v>
      </c>
      <c r="CA365" s="14"/>
      <c r="CB365" s="14">
        <v>0.14184808688258699</v>
      </c>
      <c r="CC365" s="14">
        <v>0.18034084789927901</v>
      </c>
      <c r="CD365" s="14">
        <v>0.22769996078959601</v>
      </c>
      <c r="CE365" s="14">
        <v>0.20652167599125201</v>
      </c>
      <c r="CF365" s="14">
        <v>0.22741683826161599</v>
      </c>
      <c r="CG365" s="14"/>
      <c r="CH365" s="14">
        <v>0.17463451312994499</v>
      </c>
      <c r="CI365" s="14">
        <v>0.21005653822430501</v>
      </c>
      <c r="CJ365" s="14"/>
      <c r="CK365" s="14">
        <v>0.21539911521798599</v>
      </c>
      <c r="CL365" s="14">
        <v>0.19478640158490201</v>
      </c>
      <c r="CM365" s="14"/>
      <c r="CN365" s="14">
        <v>0.17389476910310001</v>
      </c>
      <c r="CO365" s="14">
        <v>0.208632137552135</v>
      </c>
      <c r="CP365" s="14"/>
      <c r="CQ365" s="14">
        <v>0.220872332520926</v>
      </c>
      <c r="CR365" s="14">
        <v>0.16011120655198799</v>
      </c>
      <c r="CS365" s="14">
        <v>0.16978505464155899</v>
      </c>
    </row>
    <row r="366" spans="2:97" x14ac:dyDescent="0.35">
      <c r="B366" t="s">
        <v>205</v>
      </c>
      <c r="C366" s="14">
        <v>0.187165382985648</v>
      </c>
      <c r="D366" s="14">
        <v>0.185387398967091</v>
      </c>
      <c r="E366" s="14">
        <v>0.18963255955281499</v>
      </c>
      <c r="F366" s="14"/>
      <c r="G366" s="14">
        <v>0.13419675153705801</v>
      </c>
      <c r="H366" s="14">
        <v>8.77076046461608E-2</v>
      </c>
      <c r="I366" s="14">
        <v>0.15080680094444701</v>
      </c>
      <c r="J366" s="14">
        <v>0.19436537477844201</v>
      </c>
      <c r="K366" s="14">
        <v>0.261762854853271</v>
      </c>
      <c r="L366" s="14">
        <v>0.277086054988891</v>
      </c>
      <c r="M366" s="14"/>
      <c r="N366" s="14">
        <v>0.101905944171198</v>
      </c>
      <c r="O366" s="14">
        <v>0.148926008995071</v>
      </c>
      <c r="P366" s="14">
        <v>0.17797916912863301</v>
      </c>
      <c r="Q366" s="14">
        <v>0.32676448013932202</v>
      </c>
      <c r="R366" s="14"/>
      <c r="S366" s="14">
        <v>6.4844023349706501E-2</v>
      </c>
      <c r="T366" s="14">
        <v>0.20597239139213699</v>
      </c>
      <c r="U366" s="14">
        <v>0.19256135599337801</v>
      </c>
      <c r="V366" s="14">
        <v>0.22095489423506701</v>
      </c>
      <c r="W366" s="14">
        <v>0.20159229023273001</v>
      </c>
      <c r="X366" s="14">
        <v>0.20920219688618899</v>
      </c>
      <c r="Y366" s="14">
        <v>0.231690704140562</v>
      </c>
      <c r="Z366" s="14">
        <v>0.22190691448897701</v>
      </c>
      <c r="AA366" s="14">
        <v>0.174110779754589</v>
      </c>
      <c r="AB366" s="14">
        <v>0.207115957043466</v>
      </c>
      <c r="AC366" s="14">
        <v>0.265598977311509</v>
      </c>
      <c r="AD366" s="14">
        <v>0.15449286189682501</v>
      </c>
      <c r="AE366" s="14"/>
      <c r="AF366" s="14">
        <v>0.15170483051881301</v>
      </c>
      <c r="AG366" s="14">
        <v>0.171108401234568</v>
      </c>
      <c r="AH366" s="14">
        <v>0.180537184014219</v>
      </c>
      <c r="AI366" s="14">
        <v>0.212915274189343</v>
      </c>
      <c r="AJ366" s="14">
        <v>0.121374149683305</v>
      </c>
      <c r="AK366" s="14"/>
      <c r="AL366" s="14">
        <v>0.14766057814921399</v>
      </c>
      <c r="AM366" s="14">
        <v>0.159601809757003</v>
      </c>
      <c r="AN366" s="14">
        <v>0.179410479791629</v>
      </c>
      <c r="AO366" s="14">
        <v>0.18836405935249301</v>
      </c>
      <c r="AP366" s="14">
        <v>0.164986156473266</v>
      </c>
      <c r="AQ366" s="14">
        <v>0.239657657855679</v>
      </c>
      <c r="AR366" s="14"/>
      <c r="AS366" s="14">
        <v>0.28898097644465798</v>
      </c>
      <c r="AT366" s="14">
        <v>0.184195156049034</v>
      </c>
      <c r="AU366" s="14">
        <v>0.114129049618745</v>
      </c>
      <c r="AV366" s="14">
        <v>8.4678033024053107E-2</v>
      </c>
      <c r="AW366" s="14">
        <v>0.114024627880095</v>
      </c>
      <c r="AX366" s="14"/>
      <c r="AY366" s="14">
        <v>0.47895258640365101</v>
      </c>
      <c r="AZ366" s="14">
        <v>0</v>
      </c>
      <c r="BA366" s="14">
        <v>0</v>
      </c>
      <c r="BB366" s="14">
        <v>0</v>
      </c>
      <c r="BC366" s="14">
        <v>0</v>
      </c>
      <c r="BD366" s="14">
        <v>0</v>
      </c>
      <c r="BE366" s="14">
        <v>0</v>
      </c>
      <c r="BF366" s="14">
        <v>0</v>
      </c>
      <c r="BG366" s="14">
        <v>0</v>
      </c>
      <c r="BH366" s="14">
        <v>0</v>
      </c>
      <c r="BI366" s="14">
        <v>0</v>
      </c>
      <c r="BJ366" s="14">
        <v>0</v>
      </c>
      <c r="BK366" s="14">
        <v>0</v>
      </c>
      <c r="BL366" s="14">
        <v>0</v>
      </c>
      <c r="BM366" s="14">
        <v>0</v>
      </c>
      <c r="BN366" s="14">
        <v>0</v>
      </c>
      <c r="BO366" s="14"/>
      <c r="BP366" s="14">
        <v>0.15057754312857799</v>
      </c>
      <c r="BQ366" s="14">
        <v>0.121350255701809</v>
      </c>
      <c r="BR366" s="14">
        <v>0.17031742533334901</v>
      </c>
      <c r="BS366" s="14">
        <v>0.17868458149456601</v>
      </c>
      <c r="BT366" s="14">
        <v>0.36043806786441901</v>
      </c>
      <c r="BU366" s="14"/>
      <c r="BV366" s="14">
        <v>3.0347310617321498E-2</v>
      </c>
      <c r="BW366" s="14">
        <v>0.106243340132763</v>
      </c>
      <c r="BX366" s="14">
        <v>0.21369998170239099</v>
      </c>
      <c r="BY366" s="14">
        <v>0.31317546560945297</v>
      </c>
      <c r="BZ366" s="14">
        <v>0.43989830059151902</v>
      </c>
      <c r="CA366" s="14"/>
      <c r="CB366" s="14">
        <v>0.12772865176352799</v>
      </c>
      <c r="CC366" s="14">
        <v>0.16429809302088699</v>
      </c>
      <c r="CD366" s="14">
        <v>0.206505435893967</v>
      </c>
      <c r="CE366" s="14">
        <v>0.17310957397589999</v>
      </c>
      <c r="CF366" s="14">
        <v>0.24570217468400901</v>
      </c>
      <c r="CG366" s="14"/>
      <c r="CH366" s="14">
        <v>0.16921067228442599</v>
      </c>
      <c r="CI366" s="14">
        <v>0.19465375773975799</v>
      </c>
      <c r="CJ366" s="14"/>
      <c r="CK366" s="14">
        <v>0.138700348848209</v>
      </c>
      <c r="CL366" s="14">
        <v>0.20205649292285</v>
      </c>
      <c r="CM366" s="14"/>
      <c r="CN366" s="14">
        <v>0.13624946961298201</v>
      </c>
      <c r="CO366" s="14">
        <v>0.20497253940065199</v>
      </c>
      <c r="CP366" s="14"/>
      <c r="CQ366" s="14">
        <v>0.20987507622597601</v>
      </c>
      <c r="CR366" s="14">
        <v>0.14383985091106599</v>
      </c>
      <c r="CS366" s="14">
        <v>0.16162789430607299</v>
      </c>
    </row>
    <row r="367" spans="2:97" x14ac:dyDescent="0.35">
      <c r="B367" t="s">
        <v>203</v>
      </c>
      <c r="C367" s="14">
        <v>9.6021527832132903E-3</v>
      </c>
      <c r="D367" s="14">
        <v>1.30211851623117E-2</v>
      </c>
      <c r="E367" s="14">
        <v>6.30785729394119E-3</v>
      </c>
      <c r="F367" s="14"/>
      <c r="G367" s="14">
        <v>6.7006490743265904E-3</v>
      </c>
      <c r="H367" s="14">
        <v>1.3560268130693699E-2</v>
      </c>
      <c r="I367" s="14">
        <v>1.52419174391336E-2</v>
      </c>
      <c r="J367" s="14">
        <v>1.2339210885710701E-2</v>
      </c>
      <c r="K367" s="14">
        <v>2.16992318514461E-3</v>
      </c>
      <c r="L367" s="14">
        <v>6.4768773380665598E-3</v>
      </c>
      <c r="M367" s="14"/>
      <c r="N367" s="14">
        <v>9.8462501976960496E-3</v>
      </c>
      <c r="O367" s="14">
        <v>8.6762451390080004E-3</v>
      </c>
      <c r="P367" s="14">
        <v>1.0190542547175401E-2</v>
      </c>
      <c r="Q367" s="14">
        <v>9.8982922550906703E-3</v>
      </c>
      <c r="R367" s="14"/>
      <c r="S367" s="14">
        <v>1.7990209600840398E-2</v>
      </c>
      <c r="T367" s="14">
        <v>1.2153511021048001E-2</v>
      </c>
      <c r="U367" s="14">
        <v>3.8106976503263701E-3</v>
      </c>
      <c r="V367" s="14">
        <v>7.6416393127867101E-3</v>
      </c>
      <c r="W367" s="14">
        <v>1.4386200390735701E-2</v>
      </c>
      <c r="X367" s="14">
        <v>1.38755194324954E-2</v>
      </c>
      <c r="Y367" s="14">
        <v>7.9310859497000296E-3</v>
      </c>
      <c r="Z367" s="14">
        <v>7.3099505732408697E-3</v>
      </c>
      <c r="AA367" s="14">
        <v>6.1525234818451896E-3</v>
      </c>
      <c r="AB367" s="14">
        <v>0</v>
      </c>
      <c r="AC367" s="14">
        <v>1.3011313495266101E-2</v>
      </c>
      <c r="AD367" s="14">
        <v>0</v>
      </c>
      <c r="AE367" s="14"/>
      <c r="AF367" s="14">
        <v>5.9022863471156397E-3</v>
      </c>
      <c r="AG367" s="14">
        <v>9.8806055417609701E-3</v>
      </c>
      <c r="AH367" s="14">
        <v>4.9489755006299398E-3</v>
      </c>
      <c r="AI367" s="14">
        <v>1.05432932996432E-2</v>
      </c>
      <c r="AJ367" s="14">
        <v>1.3953036245680299E-2</v>
      </c>
      <c r="AK367" s="14"/>
      <c r="AL367" s="14">
        <v>1.45475512759832E-2</v>
      </c>
      <c r="AM367" s="14">
        <v>9.4420754096630703E-3</v>
      </c>
      <c r="AN367" s="14">
        <v>4.4860197408325099E-3</v>
      </c>
      <c r="AO367" s="14">
        <v>6.8888263602876502E-3</v>
      </c>
      <c r="AP367" s="14">
        <v>9.3115128923020405E-3</v>
      </c>
      <c r="AQ367" s="14">
        <v>6.4537321621791002E-3</v>
      </c>
      <c r="AR367" s="14"/>
      <c r="AS367" s="14">
        <v>9.7818037983788096E-3</v>
      </c>
      <c r="AT367" s="14">
        <v>3.9954083302965199E-3</v>
      </c>
      <c r="AU367" s="14">
        <v>9.2470076532490293E-3</v>
      </c>
      <c r="AV367" s="14">
        <v>2.2009347153718301E-2</v>
      </c>
      <c r="AW367" s="14">
        <v>0</v>
      </c>
      <c r="AX367" s="14"/>
      <c r="AY367" s="14">
        <v>0</v>
      </c>
      <c r="AZ367" s="14">
        <v>0</v>
      </c>
      <c r="BA367" s="14">
        <v>0</v>
      </c>
      <c r="BB367" s="14">
        <v>0</v>
      </c>
      <c r="BC367" s="14">
        <v>0</v>
      </c>
      <c r="BD367" s="14">
        <v>0</v>
      </c>
      <c r="BE367" s="14">
        <v>0</v>
      </c>
      <c r="BF367" s="14">
        <v>0</v>
      </c>
      <c r="BG367" s="14">
        <v>0</v>
      </c>
      <c r="BH367" s="14">
        <v>0</v>
      </c>
      <c r="BI367" s="14">
        <v>0</v>
      </c>
      <c r="BJ367" s="14">
        <v>0</v>
      </c>
      <c r="BK367" s="14">
        <v>0</v>
      </c>
      <c r="BL367" s="14">
        <v>0</v>
      </c>
      <c r="BM367" s="14">
        <v>0</v>
      </c>
      <c r="BN367" s="14">
        <v>0</v>
      </c>
      <c r="BO367" s="14"/>
      <c r="BP367" s="14">
        <v>1.12400123891464E-2</v>
      </c>
      <c r="BQ367" s="14">
        <v>4.8346965998841401E-3</v>
      </c>
      <c r="BR367" s="14">
        <v>1.2914549351222901E-2</v>
      </c>
      <c r="BS367" s="14">
        <v>9.9659875137339798E-3</v>
      </c>
      <c r="BT367" s="14">
        <v>1.0476588054624701E-2</v>
      </c>
      <c r="BU367" s="14"/>
      <c r="BV367" s="14">
        <v>2.5711401698194001E-2</v>
      </c>
      <c r="BW367" s="14">
        <v>5.1925899834024698E-3</v>
      </c>
      <c r="BX367" s="14">
        <v>9.0877095174168691E-3</v>
      </c>
      <c r="BY367" s="14">
        <v>1.76383329386363E-2</v>
      </c>
      <c r="BZ367" s="14">
        <v>0</v>
      </c>
      <c r="CA367" s="14"/>
      <c r="CB367" s="14">
        <v>1.4967466787787501E-2</v>
      </c>
      <c r="CC367" s="14">
        <v>9.3627790934341405E-3</v>
      </c>
      <c r="CD367" s="14">
        <v>8.0117814151625198E-3</v>
      </c>
      <c r="CE367" s="14">
        <v>6.6383222023704497E-3</v>
      </c>
      <c r="CF367" s="14">
        <v>9.8394923008801507E-3</v>
      </c>
      <c r="CG367" s="14"/>
      <c r="CH367" s="14">
        <v>8.8210796220107492E-3</v>
      </c>
      <c r="CI367" s="14">
        <v>9.9279151215094907E-3</v>
      </c>
      <c r="CJ367" s="14"/>
      <c r="CK367" s="14">
        <v>9.8399486091906505E-3</v>
      </c>
      <c r="CL367" s="14">
        <v>9.5290888960158707E-3</v>
      </c>
      <c r="CM367" s="14"/>
      <c r="CN367" s="14">
        <v>1.2670424780822399E-2</v>
      </c>
      <c r="CO367" s="14">
        <v>8.5290658882518407E-3</v>
      </c>
      <c r="CP367" s="14"/>
      <c r="CQ367" s="14">
        <v>8.2075863097884304E-3</v>
      </c>
      <c r="CR367" s="14">
        <v>1.41442128463327E-2</v>
      </c>
      <c r="CS367" s="14">
        <v>0</v>
      </c>
    </row>
    <row r="368" spans="2:97" x14ac:dyDescent="0.35">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row>
    <row r="369" spans="2:97" x14ac:dyDescent="0.35">
      <c r="B369" s="6" t="s">
        <v>212</v>
      </c>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row>
    <row r="370" spans="2:97" x14ac:dyDescent="0.35">
      <c r="B370" s="21" t="s">
        <v>122</v>
      </c>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row>
    <row r="371" spans="2:97" x14ac:dyDescent="0.35">
      <c r="B371" t="s">
        <v>207</v>
      </c>
      <c r="C371" s="14">
        <v>6.31818335199614E-2</v>
      </c>
      <c r="D371" s="14">
        <v>7.9816171876260403E-2</v>
      </c>
      <c r="E371" s="14">
        <v>4.7218979443301203E-2</v>
      </c>
      <c r="F371" s="14"/>
      <c r="G371" s="14">
        <v>8.0939728109761702E-2</v>
      </c>
      <c r="H371" s="14">
        <v>0.104852757626733</v>
      </c>
      <c r="I371" s="14">
        <v>6.0753653163536002E-2</v>
      </c>
      <c r="J371" s="14">
        <v>3.2750958973293297E-2</v>
      </c>
      <c r="K371" s="14">
        <v>3.3084740488763198E-2</v>
      </c>
      <c r="L371" s="14">
        <v>6.4249060240156697E-2</v>
      </c>
      <c r="M371" s="14"/>
      <c r="N371" s="14">
        <v>0.120657762853024</v>
      </c>
      <c r="O371" s="14">
        <v>5.0787336690250401E-2</v>
      </c>
      <c r="P371" s="14">
        <v>5.0946276789397699E-2</v>
      </c>
      <c r="Q371" s="14">
        <v>2.5456652780028202E-2</v>
      </c>
      <c r="R371" s="14"/>
      <c r="S371" s="14">
        <v>0.109559468970948</v>
      </c>
      <c r="T371" s="14">
        <v>5.1357458728854603E-2</v>
      </c>
      <c r="U371" s="14">
        <v>3.12485956748603E-2</v>
      </c>
      <c r="V371" s="14">
        <v>5.0005882187392402E-2</v>
      </c>
      <c r="W371" s="14">
        <v>5.4687836137292403E-2</v>
      </c>
      <c r="X371" s="14">
        <v>7.43450002872275E-2</v>
      </c>
      <c r="Y371" s="14">
        <v>5.4876814777667003E-2</v>
      </c>
      <c r="Z371" s="14">
        <v>7.2672798270821098E-2</v>
      </c>
      <c r="AA371" s="14">
        <v>7.6647690141070202E-2</v>
      </c>
      <c r="AB371" s="14">
        <v>5.0544697937656098E-2</v>
      </c>
      <c r="AC371" s="14">
        <v>3.7791005020144201E-2</v>
      </c>
      <c r="AD371" s="14">
        <v>4.8962331297738797E-2</v>
      </c>
      <c r="AE371" s="14"/>
      <c r="AF371" s="14">
        <v>7.8936786989355995E-2</v>
      </c>
      <c r="AG371" s="14">
        <v>6.1696905881896601E-2</v>
      </c>
      <c r="AH371" s="14">
        <v>8.2406358621994996E-2</v>
      </c>
      <c r="AI371" s="14">
        <v>6.9574968306258506E-2</v>
      </c>
      <c r="AJ371" s="14">
        <v>7.3637051694268998E-2</v>
      </c>
      <c r="AK371" s="14"/>
      <c r="AL371" s="14">
        <v>8.7216691371315005E-2</v>
      </c>
      <c r="AM371" s="14">
        <v>8.91264926206949E-2</v>
      </c>
      <c r="AN371" s="14">
        <v>5.8318459977742799E-2</v>
      </c>
      <c r="AO371" s="14">
        <v>5.6961174042402599E-2</v>
      </c>
      <c r="AP371" s="14">
        <v>6.2605886898649196E-2</v>
      </c>
      <c r="AQ371" s="14">
        <v>3.7399573116266502E-2</v>
      </c>
      <c r="AR371" s="14"/>
      <c r="AS371" s="14">
        <v>3.7648414906996198E-2</v>
      </c>
      <c r="AT371" s="14">
        <v>5.2922918557497797E-2</v>
      </c>
      <c r="AU371" s="14">
        <v>7.1940826865413601E-2</v>
      </c>
      <c r="AV371" s="14">
        <v>0.118343437335129</v>
      </c>
      <c r="AW371" s="14">
        <v>0.30284011507702302</v>
      </c>
      <c r="AX371" s="14"/>
      <c r="AY371" s="14">
        <v>0</v>
      </c>
      <c r="AZ371" s="14">
        <v>0</v>
      </c>
      <c r="BA371" s="14">
        <v>0</v>
      </c>
      <c r="BB371" s="14">
        <v>0</v>
      </c>
      <c r="BC371" s="14">
        <v>0</v>
      </c>
      <c r="BD371" s="14">
        <v>0</v>
      </c>
      <c r="BE371" s="14">
        <v>0</v>
      </c>
      <c r="BF371" s="14">
        <v>0</v>
      </c>
      <c r="BG371" s="14">
        <v>0</v>
      </c>
      <c r="BH371" s="14">
        <v>0</v>
      </c>
      <c r="BI371" s="14">
        <v>0</v>
      </c>
      <c r="BJ371" s="14">
        <v>0</v>
      </c>
      <c r="BK371" s="14">
        <v>0</v>
      </c>
      <c r="BL371" s="14">
        <v>0</v>
      </c>
      <c r="BM371" s="14">
        <v>0</v>
      </c>
      <c r="BN371" s="14">
        <v>0</v>
      </c>
      <c r="BO371" s="14"/>
      <c r="BP371" s="14">
        <v>0.16626090846588901</v>
      </c>
      <c r="BQ371" s="14">
        <v>4.7881022595667698E-2</v>
      </c>
      <c r="BR371" s="14">
        <v>3.0295025492945101E-2</v>
      </c>
      <c r="BS371" s="14">
        <v>1.2794806852047501E-2</v>
      </c>
      <c r="BT371" s="14">
        <v>1.3908827254516899E-2</v>
      </c>
      <c r="BU371" s="14"/>
      <c r="BV371" s="14">
        <v>1</v>
      </c>
      <c r="BW371" s="14">
        <v>0</v>
      </c>
      <c r="BX371" s="14">
        <v>0</v>
      </c>
      <c r="BY371" s="14">
        <v>0</v>
      </c>
      <c r="BZ371" s="14">
        <v>0</v>
      </c>
      <c r="CA371" s="14"/>
      <c r="CB371" s="14">
        <v>0.143438660079303</v>
      </c>
      <c r="CC371" s="14">
        <v>8.7068571853115298E-2</v>
      </c>
      <c r="CD371" s="14">
        <v>5.0300089784017898E-2</v>
      </c>
      <c r="CE371" s="14">
        <v>3.2553228204711598E-2</v>
      </c>
      <c r="CF371" s="14">
        <v>2.1992235002899301E-2</v>
      </c>
      <c r="CG371" s="14"/>
      <c r="CH371" s="14">
        <v>7.5740389692681404E-2</v>
      </c>
      <c r="CI371" s="14">
        <v>5.7944034005571701E-2</v>
      </c>
      <c r="CJ371" s="14"/>
      <c r="CK371" s="14">
        <v>7.2586870113002896E-2</v>
      </c>
      <c r="CL371" s="14">
        <v>6.0292091742967603E-2</v>
      </c>
      <c r="CM371" s="14"/>
      <c r="CN371" s="14">
        <v>9.7621532986353093E-2</v>
      </c>
      <c r="CO371" s="14">
        <v>5.1137011485736898E-2</v>
      </c>
      <c r="CP371" s="14"/>
      <c r="CQ371" s="14">
        <v>3.4506181011913099E-2</v>
      </c>
      <c r="CR371" s="14">
        <v>0.116584369327877</v>
      </c>
      <c r="CS371" s="14">
        <v>0.10317494378349699</v>
      </c>
    </row>
    <row r="372" spans="2:97" x14ac:dyDescent="0.35">
      <c r="B372" t="s">
        <v>208</v>
      </c>
      <c r="C372" s="14">
        <v>0.37732435105317103</v>
      </c>
      <c r="D372" s="14">
        <v>0.42100623518106101</v>
      </c>
      <c r="E372" s="14">
        <v>0.33416391924424399</v>
      </c>
      <c r="F372" s="14"/>
      <c r="G372" s="14">
        <v>0.35317277098348199</v>
      </c>
      <c r="H372" s="14">
        <v>0.39889379462295499</v>
      </c>
      <c r="I372" s="14">
        <v>0.34971451074638998</v>
      </c>
      <c r="J372" s="14">
        <v>0.29505585204808299</v>
      </c>
      <c r="K372" s="14">
        <v>0.34885546672123302</v>
      </c>
      <c r="L372" s="14">
        <v>0.48396134187863099</v>
      </c>
      <c r="M372" s="14"/>
      <c r="N372" s="14">
        <v>0.50730485840415895</v>
      </c>
      <c r="O372" s="14">
        <v>0.378941156493321</v>
      </c>
      <c r="P372" s="14">
        <v>0.38928870063634102</v>
      </c>
      <c r="Q372" s="14">
        <v>0.22371019053610999</v>
      </c>
      <c r="R372" s="14"/>
      <c r="S372" s="14">
        <v>0.41389256124822099</v>
      </c>
      <c r="T372" s="14">
        <v>0.35907039722926398</v>
      </c>
      <c r="U372" s="14">
        <v>0.380493162735906</v>
      </c>
      <c r="V372" s="14">
        <v>0.372802317234674</v>
      </c>
      <c r="W372" s="14">
        <v>0.39303168047117798</v>
      </c>
      <c r="X372" s="14">
        <v>0.32172000256501398</v>
      </c>
      <c r="Y372" s="14">
        <v>0.39765955894101701</v>
      </c>
      <c r="Z372" s="14">
        <v>0.32461348445197202</v>
      </c>
      <c r="AA372" s="14">
        <v>0.38247380761757499</v>
      </c>
      <c r="AB372" s="14">
        <v>0.42225026971512297</v>
      </c>
      <c r="AC372" s="14">
        <v>0.30061342534596502</v>
      </c>
      <c r="AD372" s="14">
        <v>0.41062629968651798</v>
      </c>
      <c r="AE372" s="14"/>
      <c r="AF372" s="14">
        <v>0.47281115190298201</v>
      </c>
      <c r="AG372" s="14">
        <v>0.42148512491232898</v>
      </c>
      <c r="AH372" s="14">
        <v>0.47184335338344502</v>
      </c>
      <c r="AI372" s="14">
        <v>0.33591146694998197</v>
      </c>
      <c r="AJ372" s="14">
        <v>0.30566749846121599</v>
      </c>
      <c r="AK372" s="14"/>
      <c r="AL372" s="14">
        <v>0.44746909393488599</v>
      </c>
      <c r="AM372" s="14">
        <v>0.49198359655797202</v>
      </c>
      <c r="AN372" s="14">
        <v>0.45390994302215198</v>
      </c>
      <c r="AO372" s="14">
        <v>0.33479965386716798</v>
      </c>
      <c r="AP372" s="14">
        <v>0.31996635139239998</v>
      </c>
      <c r="AQ372" s="14">
        <v>0.32084596328588999</v>
      </c>
      <c r="AR372" s="14"/>
      <c r="AS372" s="14">
        <v>0.333049882444588</v>
      </c>
      <c r="AT372" s="14">
        <v>0.33707903977042503</v>
      </c>
      <c r="AU372" s="14">
        <v>0.43247272164849798</v>
      </c>
      <c r="AV372" s="14">
        <v>0.43035350991537402</v>
      </c>
      <c r="AW372" s="14">
        <v>0.38831541653914298</v>
      </c>
      <c r="AX372" s="14"/>
      <c r="AY372" s="14">
        <v>3.7049492336551498E-2</v>
      </c>
      <c r="AZ372" s="14">
        <v>0</v>
      </c>
      <c r="BA372" s="14">
        <v>0</v>
      </c>
      <c r="BB372" s="14">
        <v>0</v>
      </c>
      <c r="BC372" s="14">
        <v>0</v>
      </c>
      <c r="BD372" s="14">
        <v>0</v>
      </c>
      <c r="BE372" s="14">
        <v>0</v>
      </c>
      <c r="BF372" s="14">
        <v>0</v>
      </c>
      <c r="BG372" s="14">
        <v>0</v>
      </c>
      <c r="BH372" s="14">
        <v>0</v>
      </c>
      <c r="BI372" s="14">
        <v>0</v>
      </c>
      <c r="BJ372" s="14">
        <v>0</v>
      </c>
      <c r="BK372" s="14">
        <v>0</v>
      </c>
      <c r="BL372" s="14">
        <v>0</v>
      </c>
      <c r="BM372" s="14">
        <v>0</v>
      </c>
      <c r="BN372" s="14">
        <v>0</v>
      </c>
      <c r="BO372" s="14"/>
      <c r="BP372" s="14">
        <v>0.66127679663440098</v>
      </c>
      <c r="BQ372" s="14">
        <v>0.53745277060651997</v>
      </c>
      <c r="BR372" s="14">
        <v>0.28244665441317801</v>
      </c>
      <c r="BS372" s="14">
        <v>0.14565378061416301</v>
      </c>
      <c r="BT372" s="14">
        <v>2.5578835672003399E-2</v>
      </c>
      <c r="BU372" s="14"/>
      <c r="BV372" s="14">
        <v>0</v>
      </c>
      <c r="BW372" s="14">
        <v>1</v>
      </c>
      <c r="BX372" s="14">
        <v>0</v>
      </c>
      <c r="BY372" s="14">
        <v>0</v>
      </c>
      <c r="BZ372" s="14">
        <v>0</v>
      </c>
      <c r="CA372" s="14"/>
      <c r="CB372" s="14">
        <v>0.47260974912779602</v>
      </c>
      <c r="CC372" s="14">
        <v>0.44718633969173399</v>
      </c>
      <c r="CD372" s="14">
        <v>0.40418581619817001</v>
      </c>
      <c r="CE372" s="14">
        <v>0.35207493711750298</v>
      </c>
      <c r="CF372" s="14">
        <v>0.24831182167323501</v>
      </c>
      <c r="CG372" s="14"/>
      <c r="CH372" s="14">
        <v>0.373641153990527</v>
      </c>
      <c r="CI372" s="14">
        <v>0.37886050278278</v>
      </c>
      <c r="CJ372" s="14"/>
      <c r="CK372" s="14">
        <v>0.39359920787105901</v>
      </c>
      <c r="CL372" s="14">
        <v>0.37232382466542302</v>
      </c>
      <c r="CM372" s="14"/>
      <c r="CN372" s="14">
        <v>0.43132404861942197</v>
      </c>
      <c r="CO372" s="14">
        <v>0.35843868256113998</v>
      </c>
      <c r="CP372" s="14"/>
      <c r="CQ372" s="14">
        <v>0.33147067639829397</v>
      </c>
      <c r="CR372" s="14">
        <v>0.46610354855075198</v>
      </c>
      <c r="CS372" s="14">
        <v>0.42117207255155198</v>
      </c>
    </row>
    <row r="373" spans="2:97" x14ac:dyDescent="0.35">
      <c r="B373" t="s">
        <v>209</v>
      </c>
      <c r="C373" s="14">
        <v>0.35872490115357503</v>
      </c>
      <c r="D373" s="14">
        <v>0.327894247364241</v>
      </c>
      <c r="E373" s="14">
        <v>0.38832554413824999</v>
      </c>
      <c r="F373" s="14"/>
      <c r="G373" s="14">
        <v>0.35803991823732401</v>
      </c>
      <c r="H373" s="14">
        <v>0.31631615549259201</v>
      </c>
      <c r="I373" s="14">
        <v>0.36341627286538197</v>
      </c>
      <c r="J373" s="14">
        <v>0.40408638908280903</v>
      </c>
      <c r="K373" s="14">
        <v>0.38148021334664101</v>
      </c>
      <c r="L373" s="14">
        <v>0.33792389695061198</v>
      </c>
      <c r="M373" s="14"/>
      <c r="N373" s="14">
        <v>0.283791909003759</v>
      </c>
      <c r="O373" s="14">
        <v>0.37193194526127998</v>
      </c>
      <c r="P373" s="14">
        <v>0.38738428380868101</v>
      </c>
      <c r="Q373" s="14">
        <v>0.40506895875530902</v>
      </c>
      <c r="R373" s="14"/>
      <c r="S373" s="14">
        <v>0.30170772929674</v>
      </c>
      <c r="T373" s="14">
        <v>0.36522212239670798</v>
      </c>
      <c r="U373" s="14">
        <v>0.39520849411354497</v>
      </c>
      <c r="V373" s="14">
        <v>0.38711006052394298</v>
      </c>
      <c r="W373" s="14">
        <v>0.35882349560663701</v>
      </c>
      <c r="X373" s="14">
        <v>0.43048793963465898</v>
      </c>
      <c r="Y373" s="14">
        <v>0.32492443901663098</v>
      </c>
      <c r="Z373" s="14">
        <v>0.38963416539010998</v>
      </c>
      <c r="AA373" s="14">
        <v>0.31582479177017803</v>
      </c>
      <c r="AB373" s="14">
        <v>0.36835972505630799</v>
      </c>
      <c r="AC373" s="14">
        <v>0.40315217808688902</v>
      </c>
      <c r="AD373" s="14">
        <v>0.30300149267632698</v>
      </c>
      <c r="AE373" s="14"/>
      <c r="AF373" s="14">
        <v>0.32372761610613698</v>
      </c>
      <c r="AG373" s="14">
        <v>0.346893182977139</v>
      </c>
      <c r="AH373" s="14">
        <v>0.29189059315357402</v>
      </c>
      <c r="AI373" s="14">
        <v>0.366164177126238</v>
      </c>
      <c r="AJ373" s="14">
        <v>0.36875002723647199</v>
      </c>
      <c r="AK373" s="14"/>
      <c r="AL373" s="14">
        <v>0.31316241141191498</v>
      </c>
      <c r="AM373" s="14">
        <v>0.27902214540768999</v>
      </c>
      <c r="AN373" s="14">
        <v>0.34623039493832097</v>
      </c>
      <c r="AO373" s="14">
        <v>0.40389340017709302</v>
      </c>
      <c r="AP373" s="14">
        <v>0.38301764803537097</v>
      </c>
      <c r="AQ373" s="14">
        <v>0.41028542819659403</v>
      </c>
      <c r="AR373" s="14"/>
      <c r="AS373" s="14">
        <v>0.371374396718606</v>
      </c>
      <c r="AT373" s="14">
        <v>0.38712587398228498</v>
      </c>
      <c r="AU373" s="14">
        <v>0.34055083434776101</v>
      </c>
      <c r="AV373" s="14">
        <v>0.31197578304721502</v>
      </c>
      <c r="AW373" s="14">
        <v>0.26038462513603</v>
      </c>
      <c r="AX373" s="14"/>
      <c r="AY373" s="14">
        <v>0.48301036775082601</v>
      </c>
      <c r="AZ373" s="14">
        <v>0</v>
      </c>
      <c r="BA373" s="14">
        <v>0</v>
      </c>
      <c r="BB373" s="14">
        <v>0</v>
      </c>
      <c r="BC373" s="14">
        <v>0</v>
      </c>
      <c r="BD373" s="14">
        <v>0</v>
      </c>
      <c r="BE373" s="14">
        <v>0</v>
      </c>
      <c r="BF373" s="14">
        <v>0</v>
      </c>
      <c r="BG373" s="14">
        <v>0</v>
      </c>
      <c r="BH373" s="14">
        <v>0</v>
      </c>
      <c r="BI373" s="14">
        <v>0</v>
      </c>
      <c r="BJ373" s="14">
        <v>0</v>
      </c>
      <c r="BK373" s="14">
        <v>0</v>
      </c>
      <c r="BL373" s="14">
        <v>0</v>
      </c>
      <c r="BM373" s="14">
        <v>0</v>
      </c>
      <c r="BN373" s="14">
        <v>0</v>
      </c>
      <c r="BO373" s="14"/>
      <c r="BP373" s="14">
        <v>0.14809650749851699</v>
      </c>
      <c r="BQ373" s="14">
        <v>0.37234271392003498</v>
      </c>
      <c r="BR373" s="14">
        <v>0.59752600894760299</v>
      </c>
      <c r="BS373" s="14">
        <v>0.54879838962731198</v>
      </c>
      <c r="BT373" s="14">
        <v>0.25225436241089499</v>
      </c>
      <c r="BU373" s="14"/>
      <c r="BV373" s="14">
        <v>0</v>
      </c>
      <c r="BW373" s="14">
        <v>0</v>
      </c>
      <c r="BX373" s="14">
        <v>1</v>
      </c>
      <c r="BY373" s="14">
        <v>0</v>
      </c>
      <c r="BZ373" s="14">
        <v>0</v>
      </c>
      <c r="CA373" s="14"/>
      <c r="CB373" s="14">
        <v>0.28232027602411203</v>
      </c>
      <c r="CC373" s="14">
        <v>0.31561479786944302</v>
      </c>
      <c r="CD373" s="14">
        <v>0.39377837058892801</v>
      </c>
      <c r="CE373" s="14">
        <v>0.41615418219864903</v>
      </c>
      <c r="CF373" s="14">
        <v>0.36478097085911099</v>
      </c>
      <c r="CG373" s="14"/>
      <c r="CH373" s="14">
        <v>0.366610127406855</v>
      </c>
      <c r="CI373" s="14">
        <v>0.35543620827580702</v>
      </c>
      <c r="CJ373" s="14"/>
      <c r="CK373" s="14">
        <v>0.33141090720213701</v>
      </c>
      <c r="CL373" s="14">
        <v>0.36711725440358001</v>
      </c>
      <c r="CM373" s="14"/>
      <c r="CN373" s="14">
        <v>0.32938822316190097</v>
      </c>
      <c r="CO373" s="14">
        <v>0.36898501000934197</v>
      </c>
      <c r="CP373" s="14"/>
      <c r="CQ373" s="14">
        <v>0.39181985572927702</v>
      </c>
      <c r="CR373" s="14">
        <v>0.30126534611318501</v>
      </c>
      <c r="CS373" s="14">
        <v>0.28779336766421698</v>
      </c>
    </row>
    <row r="374" spans="2:97" x14ac:dyDescent="0.35">
      <c r="B374" t="s">
        <v>210</v>
      </c>
      <c r="C374" s="14">
        <v>0.15638558060045901</v>
      </c>
      <c r="D374" s="14">
        <v>0.13860116425723901</v>
      </c>
      <c r="E374" s="14">
        <v>0.17433084347347999</v>
      </c>
      <c r="F374" s="14"/>
      <c r="G374" s="14">
        <v>0.17594425292510199</v>
      </c>
      <c r="H374" s="14">
        <v>0.14146381030722999</v>
      </c>
      <c r="I374" s="14">
        <v>0.16535805042082199</v>
      </c>
      <c r="J374" s="14">
        <v>0.192759831076219</v>
      </c>
      <c r="K374" s="14">
        <v>0.194841517875399</v>
      </c>
      <c r="L374" s="14">
        <v>9.3030731962388299E-2</v>
      </c>
      <c r="M374" s="14"/>
      <c r="N374" s="14">
        <v>7.4305170689020997E-2</v>
      </c>
      <c r="O374" s="14">
        <v>0.16629106674504701</v>
      </c>
      <c r="P374" s="14">
        <v>0.13203915176308301</v>
      </c>
      <c r="Q374" s="14">
        <v>0.25540075364716902</v>
      </c>
      <c r="R374" s="14"/>
      <c r="S374" s="14">
        <v>0.14085640033182201</v>
      </c>
      <c r="T374" s="14">
        <v>0.167885441131021</v>
      </c>
      <c r="U374" s="14">
        <v>0.14114072927074101</v>
      </c>
      <c r="V374" s="14">
        <v>0.133713342870622</v>
      </c>
      <c r="W374" s="14">
        <v>0.16187916336671099</v>
      </c>
      <c r="X374" s="14">
        <v>0.13818491179900499</v>
      </c>
      <c r="Y374" s="14">
        <v>0.18740508693829699</v>
      </c>
      <c r="Z374" s="14">
        <v>0.18232139548693499</v>
      </c>
      <c r="AA374" s="14">
        <v>0.171786811499133</v>
      </c>
      <c r="AB374" s="14">
        <v>0.116479857517321</v>
      </c>
      <c r="AC374" s="14">
        <v>0.214928959176761</v>
      </c>
      <c r="AD374" s="14">
        <v>0.17780567331514299</v>
      </c>
      <c r="AE374" s="14"/>
      <c r="AF374" s="14">
        <v>0.101315885022628</v>
      </c>
      <c r="AG374" s="14">
        <v>0.138702059386412</v>
      </c>
      <c r="AH374" s="14">
        <v>0.124256750086799</v>
      </c>
      <c r="AI374" s="14">
        <v>0.18284340085779399</v>
      </c>
      <c r="AJ374" s="14">
        <v>0.187645768453578</v>
      </c>
      <c r="AK374" s="14"/>
      <c r="AL374" s="14">
        <v>0.122115590560292</v>
      </c>
      <c r="AM374" s="14">
        <v>0.117009124601214</v>
      </c>
      <c r="AN374" s="14">
        <v>0.10574028572560699</v>
      </c>
      <c r="AO374" s="14">
        <v>0.15815673750256401</v>
      </c>
      <c r="AP374" s="14">
        <v>0.18396167773733299</v>
      </c>
      <c r="AQ374" s="14">
        <v>0.17805205410990499</v>
      </c>
      <c r="AR374" s="14"/>
      <c r="AS374" s="14">
        <v>0.177367896556858</v>
      </c>
      <c r="AT374" s="14">
        <v>0.18446912674351301</v>
      </c>
      <c r="AU374" s="14">
        <v>0.12990123263085401</v>
      </c>
      <c r="AV374" s="14">
        <v>0.109083868359514</v>
      </c>
      <c r="AW374" s="14">
        <v>4.8459843247803801E-2</v>
      </c>
      <c r="AX374" s="14"/>
      <c r="AY374" s="14">
        <v>0.26416110432511802</v>
      </c>
      <c r="AZ374" s="14">
        <v>0</v>
      </c>
      <c r="BA374" s="14">
        <v>0</v>
      </c>
      <c r="BB374" s="14">
        <v>0</v>
      </c>
      <c r="BC374" s="14">
        <v>0</v>
      </c>
      <c r="BD374" s="14">
        <v>0</v>
      </c>
      <c r="BE374" s="14">
        <v>0</v>
      </c>
      <c r="BF374" s="14">
        <v>0</v>
      </c>
      <c r="BG374" s="14">
        <v>0</v>
      </c>
      <c r="BH374" s="14">
        <v>0</v>
      </c>
      <c r="BI374" s="14">
        <v>0</v>
      </c>
      <c r="BJ374" s="14">
        <v>0</v>
      </c>
      <c r="BK374" s="14">
        <v>0</v>
      </c>
      <c r="BL374" s="14">
        <v>0</v>
      </c>
      <c r="BM374" s="14">
        <v>0</v>
      </c>
      <c r="BN374" s="14">
        <v>0</v>
      </c>
      <c r="BO374" s="14"/>
      <c r="BP374" s="14">
        <v>2.2788046627322402E-2</v>
      </c>
      <c r="BQ374" s="14">
        <v>3.8659792022556101E-2</v>
      </c>
      <c r="BR374" s="14">
        <v>8.11341066496922E-2</v>
      </c>
      <c r="BS374" s="14">
        <v>0.273697408948325</v>
      </c>
      <c r="BT374" s="14">
        <v>0.48616064838467499</v>
      </c>
      <c r="BU374" s="14"/>
      <c r="BV374" s="14">
        <v>0</v>
      </c>
      <c r="BW374" s="14">
        <v>0</v>
      </c>
      <c r="BX374" s="14">
        <v>0</v>
      </c>
      <c r="BY374" s="14">
        <v>1</v>
      </c>
      <c r="BZ374" s="14">
        <v>0</v>
      </c>
      <c r="CA374" s="14"/>
      <c r="CB374" s="14">
        <v>8.8487964414961304E-2</v>
      </c>
      <c r="CC374" s="14">
        <v>0.12160280451275</v>
      </c>
      <c r="CD374" s="14">
        <v>0.12890536829888399</v>
      </c>
      <c r="CE374" s="14">
        <v>0.169223031476186</v>
      </c>
      <c r="CF374" s="14">
        <v>0.250952438332529</v>
      </c>
      <c r="CG374" s="14"/>
      <c r="CH374" s="14">
        <v>0.144287752737153</v>
      </c>
      <c r="CI374" s="14">
        <v>0.16143122406743901</v>
      </c>
      <c r="CJ374" s="14"/>
      <c r="CK374" s="14">
        <v>0.15962296518681199</v>
      </c>
      <c r="CL374" s="14">
        <v>0.15539087894301901</v>
      </c>
      <c r="CM374" s="14"/>
      <c r="CN374" s="14">
        <v>0.112955654591869</v>
      </c>
      <c r="CO374" s="14">
        <v>0.171574613543196</v>
      </c>
      <c r="CP374" s="14"/>
      <c r="CQ374" s="14">
        <v>0.18479207305087</v>
      </c>
      <c r="CR374" s="14">
        <v>9.9936906138343606E-2</v>
      </c>
      <c r="CS374" s="14">
        <v>0.13782847587354</v>
      </c>
    </row>
    <row r="375" spans="2:97" x14ac:dyDescent="0.35">
      <c r="B375" t="s">
        <v>211</v>
      </c>
      <c r="C375" s="14">
        <v>4.4383333672833598E-2</v>
      </c>
      <c r="D375" s="14">
        <v>3.2682181321198399E-2</v>
      </c>
      <c r="E375" s="14">
        <v>5.5960713700725001E-2</v>
      </c>
      <c r="F375" s="14"/>
      <c r="G375" s="14">
        <v>3.1903329744330501E-2</v>
      </c>
      <c r="H375" s="14">
        <v>3.8473481950490503E-2</v>
      </c>
      <c r="I375" s="14">
        <v>6.07575128038692E-2</v>
      </c>
      <c r="J375" s="14">
        <v>7.5346968819595503E-2</v>
      </c>
      <c r="K375" s="14">
        <v>4.17380615679636E-2</v>
      </c>
      <c r="L375" s="14">
        <v>2.0834968968212599E-2</v>
      </c>
      <c r="M375" s="14"/>
      <c r="N375" s="14">
        <v>1.39402990500367E-2</v>
      </c>
      <c r="O375" s="14">
        <v>3.2048494810102301E-2</v>
      </c>
      <c r="P375" s="14">
        <v>4.0341587002498E-2</v>
      </c>
      <c r="Q375" s="14">
        <v>9.0363444281383903E-2</v>
      </c>
      <c r="R375" s="14"/>
      <c r="S375" s="14">
        <v>3.3983840152269601E-2</v>
      </c>
      <c r="T375" s="14">
        <v>5.6464580514152998E-2</v>
      </c>
      <c r="U375" s="14">
        <v>5.1909018204948303E-2</v>
      </c>
      <c r="V375" s="14">
        <v>5.63683971833688E-2</v>
      </c>
      <c r="W375" s="14">
        <v>3.1577824418181598E-2</v>
      </c>
      <c r="X375" s="14">
        <v>3.5262145714094598E-2</v>
      </c>
      <c r="Y375" s="14">
        <v>3.5134100326388397E-2</v>
      </c>
      <c r="Z375" s="14">
        <v>3.0758156400161499E-2</v>
      </c>
      <c r="AA375" s="14">
        <v>5.3266898972043203E-2</v>
      </c>
      <c r="AB375" s="14">
        <v>4.2365449773592599E-2</v>
      </c>
      <c r="AC375" s="14">
        <v>4.3514432370240198E-2</v>
      </c>
      <c r="AD375" s="14">
        <v>5.9604203024273397E-2</v>
      </c>
      <c r="AE375" s="14"/>
      <c r="AF375" s="14">
        <v>2.3208559978897099E-2</v>
      </c>
      <c r="AG375" s="14">
        <v>3.1222726842222999E-2</v>
      </c>
      <c r="AH375" s="14">
        <v>2.96029447541869E-2</v>
      </c>
      <c r="AI375" s="14">
        <v>4.5505986759728202E-2</v>
      </c>
      <c r="AJ375" s="14">
        <v>6.4299654154465105E-2</v>
      </c>
      <c r="AK375" s="14"/>
      <c r="AL375" s="14">
        <v>3.00362127215912E-2</v>
      </c>
      <c r="AM375" s="14">
        <v>2.2858640812429401E-2</v>
      </c>
      <c r="AN375" s="14">
        <v>3.5800916336176797E-2</v>
      </c>
      <c r="AO375" s="14">
        <v>4.61890344107731E-2</v>
      </c>
      <c r="AP375" s="14">
        <v>5.0448435936245803E-2</v>
      </c>
      <c r="AQ375" s="14">
        <v>5.3416981291344E-2</v>
      </c>
      <c r="AR375" s="14"/>
      <c r="AS375" s="14">
        <v>8.0559409372951599E-2</v>
      </c>
      <c r="AT375" s="14">
        <v>3.8403040946279499E-2</v>
      </c>
      <c r="AU375" s="14">
        <v>2.5134384507473899E-2</v>
      </c>
      <c r="AV375" s="14">
        <v>3.0243401342768501E-2</v>
      </c>
      <c r="AW375" s="14">
        <v>0</v>
      </c>
      <c r="AX375" s="14"/>
      <c r="AY375" s="14">
        <v>0.215779035587505</v>
      </c>
      <c r="AZ375" s="14">
        <v>0</v>
      </c>
      <c r="BA375" s="14">
        <v>0</v>
      </c>
      <c r="BB375" s="14">
        <v>0</v>
      </c>
      <c r="BC375" s="14">
        <v>0</v>
      </c>
      <c r="BD375" s="14">
        <v>0</v>
      </c>
      <c r="BE375" s="14">
        <v>0</v>
      </c>
      <c r="BF375" s="14">
        <v>0</v>
      </c>
      <c r="BG375" s="14">
        <v>0</v>
      </c>
      <c r="BH375" s="14">
        <v>0</v>
      </c>
      <c r="BI375" s="14">
        <v>0</v>
      </c>
      <c r="BJ375" s="14">
        <v>0</v>
      </c>
      <c r="BK375" s="14">
        <v>0</v>
      </c>
      <c r="BL375" s="14">
        <v>0</v>
      </c>
      <c r="BM375" s="14">
        <v>0</v>
      </c>
      <c r="BN375" s="14">
        <v>0</v>
      </c>
      <c r="BO375" s="14"/>
      <c r="BP375" s="14">
        <v>1.5777407738712299E-3</v>
      </c>
      <c r="BQ375" s="14">
        <v>3.6637008552218302E-3</v>
      </c>
      <c r="BR375" s="14">
        <v>8.5982044965814408E-3</v>
      </c>
      <c r="BS375" s="14">
        <v>1.9055613958151599E-2</v>
      </c>
      <c r="BT375" s="14">
        <v>0.22209732627791001</v>
      </c>
      <c r="BU375" s="14"/>
      <c r="BV375" s="14">
        <v>0</v>
      </c>
      <c r="BW375" s="14">
        <v>0</v>
      </c>
      <c r="BX375" s="14">
        <v>0</v>
      </c>
      <c r="BY375" s="14">
        <v>0</v>
      </c>
      <c r="BZ375" s="14">
        <v>1</v>
      </c>
      <c r="CA375" s="14"/>
      <c r="CB375" s="14">
        <v>1.3143350353827601E-2</v>
      </c>
      <c r="CC375" s="14">
        <v>2.8527486072958099E-2</v>
      </c>
      <c r="CD375" s="14">
        <v>2.2830355130000202E-2</v>
      </c>
      <c r="CE375" s="14">
        <v>2.9994621002949601E-2</v>
      </c>
      <c r="CF375" s="14">
        <v>0.113962534132225</v>
      </c>
      <c r="CG375" s="14"/>
      <c r="CH375" s="14">
        <v>3.9720576172782997E-2</v>
      </c>
      <c r="CI375" s="14">
        <v>4.6328030868402502E-2</v>
      </c>
      <c r="CJ375" s="14"/>
      <c r="CK375" s="14">
        <v>4.2780049626989197E-2</v>
      </c>
      <c r="CL375" s="14">
        <v>4.4875950245010697E-2</v>
      </c>
      <c r="CM375" s="14"/>
      <c r="CN375" s="14">
        <v>2.87105406404554E-2</v>
      </c>
      <c r="CO375" s="14">
        <v>4.9864682400584497E-2</v>
      </c>
      <c r="CP375" s="14"/>
      <c r="CQ375" s="14">
        <v>5.7411213809645797E-2</v>
      </c>
      <c r="CR375" s="14">
        <v>1.61098298698427E-2</v>
      </c>
      <c r="CS375" s="14">
        <v>5.0031140127194E-2</v>
      </c>
    </row>
    <row r="376" spans="2:97" x14ac:dyDescent="0.35">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row>
    <row r="377" spans="2:97" x14ac:dyDescent="0.35">
      <c r="B377" s="6" t="s">
        <v>220</v>
      </c>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row>
    <row r="378" spans="2:97" x14ac:dyDescent="0.35">
      <c r="B378" s="21" t="s">
        <v>503</v>
      </c>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row>
    <row r="379" spans="2:97" x14ac:dyDescent="0.35">
      <c r="B379" t="s">
        <v>213</v>
      </c>
      <c r="C379" s="14">
        <v>8.5860795697464007E-2</v>
      </c>
      <c r="D379" s="14">
        <v>8.9919547935472896E-2</v>
      </c>
      <c r="E379" s="14">
        <v>8.1851139656451202E-2</v>
      </c>
      <c r="F379" s="14"/>
      <c r="G379" s="14">
        <v>7.9176626763375502E-2</v>
      </c>
      <c r="H379" s="14">
        <v>0.112653503081521</v>
      </c>
      <c r="I379" s="14">
        <v>9.6420726086329595E-2</v>
      </c>
      <c r="J379" s="14">
        <v>7.4625825092174899E-2</v>
      </c>
      <c r="K379" s="14">
        <v>6.6469947206738503E-2</v>
      </c>
      <c r="L379" s="14">
        <v>4.8430192806681399E-2</v>
      </c>
      <c r="M379" s="14"/>
      <c r="N379" s="14">
        <v>0.102684336867138</v>
      </c>
      <c r="O379" s="14">
        <v>0.104777610922557</v>
      </c>
      <c r="P379" s="14">
        <v>5.1751675970650099E-2</v>
      </c>
      <c r="Q379" s="14">
        <v>6.9493292277145693E-2</v>
      </c>
      <c r="R379" s="14"/>
      <c r="S379" s="14">
        <v>0.12147775313299</v>
      </c>
      <c r="T379" s="14">
        <v>6.0282651654704998E-2</v>
      </c>
      <c r="U379" s="14">
        <v>5.5222991213229003E-2</v>
      </c>
      <c r="V379" s="14">
        <v>0.121281568826271</v>
      </c>
      <c r="W379" s="14">
        <v>7.4637604426346704E-2</v>
      </c>
      <c r="X379" s="14">
        <v>5.8356527120618201E-2</v>
      </c>
      <c r="Y379" s="14">
        <v>8.7239768332833395E-2</v>
      </c>
      <c r="Z379" s="14">
        <v>0.114128805933677</v>
      </c>
      <c r="AA379" s="14">
        <v>8.9230430838924804E-2</v>
      </c>
      <c r="AB379" s="14">
        <v>9.8785068240117305E-2</v>
      </c>
      <c r="AC379" s="14">
        <v>4.7453462032375202E-2</v>
      </c>
      <c r="AD379" s="14">
        <v>4.8011379332109701E-2</v>
      </c>
      <c r="AE379" s="14"/>
      <c r="AF379" s="14">
        <v>8.7646419886452595E-2</v>
      </c>
      <c r="AG379" s="14">
        <v>8.8407863519282606E-2</v>
      </c>
      <c r="AH379" s="14">
        <v>9.7269357963483294E-2</v>
      </c>
      <c r="AI379" s="14">
        <v>6.2376220027752102E-2</v>
      </c>
      <c r="AJ379" s="14">
        <v>0.104055166378067</v>
      </c>
      <c r="AK379" s="14"/>
      <c r="AL379" s="14">
        <v>8.7745330290902701E-2</v>
      </c>
      <c r="AM379" s="14">
        <v>0.106816610307924</v>
      </c>
      <c r="AN379" s="14">
        <v>0.106623782311339</v>
      </c>
      <c r="AO379" s="14">
        <v>6.4353257976035805E-2</v>
      </c>
      <c r="AP379" s="14">
        <v>9.5899004434877505E-2</v>
      </c>
      <c r="AQ379" s="14">
        <v>5.8866445125641299E-2</v>
      </c>
      <c r="AR379" s="14"/>
      <c r="AS379" s="14">
        <v>6.1331284142148501E-2</v>
      </c>
      <c r="AT379" s="14">
        <v>8.2671577574160396E-2</v>
      </c>
      <c r="AU379" s="14">
        <v>8.1217339749805703E-2</v>
      </c>
      <c r="AV379" s="14">
        <v>0.1275531409356</v>
      </c>
      <c r="AW379" s="14">
        <v>0.17212593307907101</v>
      </c>
      <c r="AX379" s="14"/>
      <c r="AY379" s="14">
        <v>0</v>
      </c>
      <c r="AZ379" s="14">
        <v>0</v>
      </c>
      <c r="BA379" s="14">
        <v>0</v>
      </c>
      <c r="BB379" s="14">
        <v>0</v>
      </c>
      <c r="BC379" s="14">
        <v>0</v>
      </c>
      <c r="BD379" s="14">
        <v>0</v>
      </c>
      <c r="BE379" s="14">
        <v>0</v>
      </c>
      <c r="BF379" s="14">
        <v>0</v>
      </c>
      <c r="BG379" s="14">
        <v>0</v>
      </c>
      <c r="BH379" s="14">
        <v>0</v>
      </c>
      <c r="BI379" s="14">
        <v>0</v>
      </c>
      <c r="BJ379" s="14">
        <v>0</v>
      </c>
      <c r="BK379" s="14">
        <v>0</v>
      </c>
      <c r="BL379" s="14">
        <v>0</v>
      </c>
      <c r="BM379" s="14">
        <v>0</v>
      </c>
      <c r="BN379" s="14">
        <v>0</v>
      </c>
      <c r="BO379" s="14"/>
      <c r="BP379" s="14">
        <v>0.13067739014398799</v>
      </c>
      <c r="BQ379" s="14">
        <v>7.5019470635379601E-2</v>
      </c>
      <c r="BR379" s="14">
        <v>6.2237389631031002E-2</v>
      </c>
      <c r="BS379" s="14">
        <v>8.1343414125756297E-2</v>
      </c>
      <c r="BT379" s="14">
        <v>7.3228776714797605E-2</v>
      </c>
      <c r="BU379" s="14"/>
      <c r="BV379" s="14">
        <v>0.249877208699057</v>
      </c>
      <c r="BW379" s="14">
        <v>8.1683640118259904E-2</v>
      </c>
      <c r="BX379" s="14">
        <v>6.7267608600507206E-2</v>
      </c>
      <c r="BY379" s="14">
        <v>8.1424661346395297E-2</v>
      </c>
      <c r="BZ379" s="14">
        <v>1.26091990846449E-2</v>
      </c>
      <c r="CA379" s="14"/>
      <c r="CB379" s="14">
        <v>0.118557474513085</v>
      </c>
      <c r="CC379" s="14">
        <v>9.2914875844159805E-2</v>
      </c>
      <c r="CD379" s="14">
        <v>5.7470284938627499E-2</v>
      </c>
      <c r="CE379" s="14">
        <v>7.4578131261170605E-2</v>
      </c>
      <c r="CF379" s="14">
        <v>8.49649659100815E-2</v>
      </c>
      <c r="CG379" s="14"/>
      <c r="CH379" s="14">
        <v>8.4920940304152703E-2</v>
      </c>
      <c r="CI379" s="14">
        <v>8.6269438620939096E-2</v>
      </c>
      <c r="CJ379" s="14"/>
      <c r="CK379" s="14">
        <v>9.8149624130211902E-2</v>
      </c>
      <c r="CL379" s="14">
        <v>8.1598213157995494E-2</v>
      </c>
      <c r="CM379" s="14"/>
      <c r="CN379" s="14">
        <v>0.10068816147844099</v>
      </c>
      <c r="CO379" s="14">
        <v>7.9664620184281595E-2</v>
      </c>
      <c r="CP379" s="14"/>
      <c r="CQ379" s="14">
        <v>7.2756410385152001E-2</v>
      </c>
      <c r="CR379" s="14">
        <v>0.11166066118873</v>
      </c>
      <c r="CS379" s="14">
        <v>7.1386852955638999E-2</v>
      </c>
    </row>
    <row r="380" spans="2:97" x14ac:dyDescent="0.35">
      <c r="B380" t="s">
        <v>214</v>
      </c>
      <c r="C380" s="14">
        <v>0.136938464140137</v>
      </c>
      <c r="D380" s="14">
        <v>0.14299401072583201</v>
      </c>
      <c r="E380" s="14">
        <v>0.13098469954709099</v>
      </c>
      <c r="F380" s="14"/>
      <c r="G380" s="14">
        <v>0.19042386162823699</v>
      </c>
      <c r="H380" s="14">
        <v>0.183011404817992</v>
      </c>
      <c r="I380" s="14">
        <v>0.13182401890377199</v>
      </c>
      <c r="J380" s="14">
        <v>0.104181661328203</v>
      </c>
      <c r="K380" s="14">
        <v>9.9979163664928997E-2</v>
      </c>
      <c r="L380" s="14">
        <v>7.6286850653986604E-2</v>
      </c>
      <c r="M380" s="14"/>
      <c r="N380" s="14">
        <v>0.18185220366996599</v>
      </c>
      <c r="O380" s="14">
        <v>0.11982756601051101</v>
      </c>
      <c r="P380" s="14">
        <v>0.151004684650766</v>
      </c>
      <c r="Q380" s="14">
        <v>7.2949704571731597E-2</v>
      </c>
      <c r="R380" s="14"/>
      <c r="S380" s="14">
        <v>0.16856140271210501</v>
      </c>
      <c r="T380" s="14">
        <v>0.13124305698504099</v>
      </c>
      <c r="U380" s="14">
        <v>0.15533178950451099</v>
      </c>
      <c r="V380" s="14">
        <v>0.116491062437652</v>
      </c>
      <c r="W380" s="14">
        <v>0.147552467471076</v>
      </c>
      <c r="X380" s="14">
        <v>0.116192341564211</v>
      </c>
      <c r="Y380" s="14">
        <v>0.136584483832417</v>
      </c>
      <c r="Z380" s="14">
        <v>0.13947461068095299</v>
      </c>
      <c r="AA380" s="14">
        <v>0.12700240973966101</v>
      </c>
      <c r="AB380" s="14">
        <v>0.110588322066885</v>
      </c>
      <c r="AC380" s="14">
        <v>0.105695151920634</v>
      </c>
      <c r="AD380" s="14">
        <v>0.166095819065054</v>
      </c>
      <c r="AE380" s="14"/>
      <c r="AF380" s="14">
        <v>0.16241493760008699</v>
      </c>
      <c r="AG380" s="14">
        <v>0.144826336345979</v>
      </c>
      <c r="AH380" s="14">
        <v>0.13103034689590401</v>
      </c>
      <c r="AI380" s="14">
        <v>0.14144047585060401</v>
      </c>
      <c r="AJ380" s="14">
        <v>0.14975399977135401</v>
      </c>
      <c r="AK380" s="14"/>
      <c r="AL380" s="14">
        <v>0.147283355594477</v>
      </c>
      <c r="AM380" s="14">
        <v>0.17450782180663099</v>
      </c>
      <c r="AN380" s="14">
        <v>0.144188582598726</v>
      </c>
      <c r="AO380" s="14">
        <v>0.12964390262410799</v>
      </c>
      <c r="AP380" s="14">
        <v>0.13038520283205901</v>
      </c>
      <c r="AQ380" s="14">
        <v>0.10000795661839899</v>
      </c>
      <c r="AR380" s="14"/>
      <c r="AS380" s="14">
        <v>0.114516079370605</v>
      </c>
      <c r="AT380" s="14">
        <v>0.12730142435935299</v>
      </c>
      <c r="AU380" s="14">
        <v>0.16219648756223201</v>
      </c>
      <c r="AV380" s="14">
        <v>0.17456357233286901</v>
      </c>
      <c r="AW380" s="14">
        <v>0.28096008066280997</v>
      </c>
      <c r="AX380" s="14"/>
      <c r="AY380" s="14">
        <v>0</v>
      </c>
      <c r="AZ380" s="14">
        <v>0</v>
      </c>
      <c r="BA380" s="14">
        <v>0</v>
      </c>
      <c r="BB380" s="14">
        <v>0</v>
      </c>
      <c r="BC380" s="14">
        <v>0</v>
      </c>
      <c r="BD380" s="14">
        <v>0</v>
      </c>
      <c r="BE380" s="14">
        <v>0</v>
      </c>
      <c r="BF380" s="14">
        <v>0</v>
      </c>
      <c r="BG380" s="14">
        <v>0</v>
      </c>
      <c r="BH380" s="14">
        <v>0</v>
      </c>
      <c r="BI380" s="14">
        <v>0</v>
      </c>
      <c r="BJ380" s="14">
        <v>0</v>
      </c>
      <c r="BK380" s="14">
        <v>0</v>
      </c>
      <c r="BL380" s="14">
        <v>0</v>
      </c>
      <c r="BM380" s="14">
        <v>0</v>
      </c>
      <c r="BN380" s="14">
        <v>0</v>
      </c>
      <c r="BO380" s="14"/>
      <c r="BP380" s="14">
        <v>0.18821843209631001</v>
      </c>
      <c r="BQ380" s="14">
        <v>0.16521009589979099</v>
      </c>
      <c r="BR380" s="14">
        <v>0.13882106186024901</v>
      </c>
      <c r="BS380" s="14">
        <v>0.108842194608385</v>
      </c>
      <c r="BT380" s="14">
        <v>4.8505528339484398E-2</v>
      </c>
      <c r="BU380" s="14"/>
      <c r="BV380" s="14">
        <v>0.24963614714023</v>
      </c>
      <c r="BW380" s="14">
        <v>0.20307041122063699</v>
      </c>
      <c r="BX380" s="14">
        <v>9.5208192676630596E-2</v>
      </c>
      <c r="BY380" s="14">
        <v>3.7025081162186002E-2</v>
      </c>
      <c r="BZ380" s="14">
        <v>5.4959973745320898E-2</v>
      </c>
      <c r="CA380" s="14"/>
      <c r="CB380" s="14">
        <v>0.21078212117245401</v>
      </c>
      <c r="CC380" s="14">
        <v>0.13085204151468299</v>
      </c>
      <c r="CD380" s="14">
        <v>0.12205472459359699</v>
      </c>
      <c r="CE380" s="14">
        <v>0.115940456247057</v>
      </c>
      <c r="CF380" s="14">
        <v>0.106812462708936</v>
      </c>
      <c r="CG380" s="14"/>
      <c r="CH380" s="14">
        <v>0.13754079708496</v>
      </c>
      <c r="CI380" s="14">
        <v>0.13667657375015899</v>
      </c>
      <c r="CJ380" s="14"/>
      <c r="CK380" s="14">
        <v>0.17251726597475101</v>
      </c>
      <c r="CL380" s="14">
        <v>0.124597370739298</v>
      </c>
      <c r="CM380" s="14"/>
      <c r="CN380" s="14">
        <v>0.155968397858469</v>
      </c>
      <c r="CO380" s="14">
        <v>0.12898608668720499</v>
      </c>
      <c r="CP380" s="14"/>
      <c r="CQ380" s="14">
        <v>0.11423024942772</v>
      </c>
      <c r="CR380" s="14">
        <v>0.17761126959426701</v>
      </c>
      <c r="CS380" s="14">
        <v>0.13727296969521399</v>
      </c>
    </row>
    <row r="381" spans="2:97" x14ac:dyDescent="0.35">
      <c r="B381" t="s">
        <v>215</v>
      </c>
      <c r="C381" s="14">
        <v>0.34367530535368901</v>
      </c>
      <c r="D381" s="14">
        <v>0.343337795358925</v>
      </c>
      <c r="E381" s="14">
        <v>0.34514146290771103</v>
      </c>
      <c r="F381" s="14"/>
      <c r="G381" s="14">
        <v>0.30079260478296099</v>
      </c>
      <c r="H381" s="14">
        <v>0.31989458609550497</v>
      </c>
      <c r="I381" s="14">
        <v>0.35743793051613998</v>
      </c>
      <c r="J381" s="14">
        <v>0.35573895579612302</v>
      </c>
      <c r="K381" s="14">
        <v>0.38350411740720602</v>
      </c>
      <c r="L381" s="14">
        <v>0.336259018361517</v>
      </c>
      <c r="M381" s="14"/>
      <c r="N381" s="14">
        <v>0.36157894454999601</v>
      </c>
      <c r="O381" s="14">
        <v>0.35060263631347999</v>
      </c>
      <c r="P381" s="14">
        <v>0.32616253249046001</v>
      </c>
      <c r="Q381" s="14">
        <v>0.32921288218067102</v>
      </c>
      <c r="R381" s="14"/>
      <c r="S381" s="14">
        <v>0.31333757982131499</v>
      </c>
      <c r="T381" s="14">
        <v>0.34226865388258298</v>
      </c>
      <c r="U381" s="14">
        <v>0.349945526667789</v>
      </c>
      <c r="V381" s="14">
        <v>0.34775391137322398</v>
      </c>
      <c r="W381" s="14">
        <v>0.31657409170759399</v>
      </c>
      <c r="X381" s="14">
        <v>0.42838093026975599</v>
      </c>
      <c r="Y381" s="14">
        <v>0.32648413175123903</v>
      </c>
      <c r="Z381" s="14">
        <v>0.34721913478293998</v>
      </c>
      <c r="AA381" s="14">
        <v>0.34667066976130001</v>
      </c>
      <c r="AB381" s="14">
        <v>0.28723478417186099</v>
      </c>
      <c r="AC381" s="14">
        <v>0.39160432402183898</v>
      </c>
      <c r="AD381" s="14">
        <v>0.428832272615502</v>
      </c>
      <c r="AE381" s="14"/>
      <c r="AF381" s="14">
        <v>0.36727356031394398</v>
      </c>
      <c r="AG381" s="14">
        <v>0.36468518492209301</v>
      </c>
      <c r="AH381" s="14">
        <v>0.38130243488358001</v>
      </c>
      <c r="AI381" s="14">
        <v>0.33686480615609798</v>
      </c>
      <c r="AJ381" s="14">
        <v>0.28522695493085898</v>
      </c>
      <c r="AK381" s="14"/>
      <c r="AL381" s="14">
        <v>0.35694953491668702</v>
      </c>
      <c r="AM381" s="14">
        <v>0.32849888413581702</v>
      </c>
      <c r="AN381" s="14">
        <v>0.391916529090649</v>
      </c>
      <c r="AO381" s="14">
        <v>0.36195338359453999</v>
      </c>
      <c r="AP381" s="14">
        <v>0.29941348955889302</v>
      </c>
      <c r="AQ381" s="14">
        <v>0.37170451518869502</v>
      </c>
      <c r="AR381" s="14"/>
      <c r="AS381" s="14">
        <v>0.36905327903076401</v>
      </c>
      <c r="AT381" s="14">
        <v>0.346369689187215</v>
      </c>
      <c r="AU381" s="14">
        <v>0.36005268565590598</v>
      </c>
      <c r="AV381" s="14">
        <v>0.33054231847844801</v>
      </c>
      <c r="AW381" s="14">
        <v>0.31142070459663401</v>
      </c>
      <c r="AX381" s="14"/>
      <c r="AY381" s="14">
        <v>0.38392909573992501</v>
      </c>
      <c r="AZ381" s="14">
        <v>0</v>
      </c>
      <c r="BA381" s="14">
        <v>0</v>
      </c>
      <c r="BB381" s="14">
        <v>0</v>
      </c>
      <c r="BC381" s="14">
        <v>0</v>
      </c>
      <c r="BD381" s="14">
        <v>0</v>
      </c>
      <c r="BE381" s="14">
        <v>0</v>
      </c>
      <c r="BF381" s="14">
        <v>0</v>
      </c>
      <c r="BG381" s="14">
        <v>0</v>
      </c>
      <c r="BH381" s="14">
        <v>0</v>
      </c>
      <c r="BI381" s="14">
        <v>0</v>
      </c>
      <c r="BJ381" s="14">
        <v>0</v>
      </c>
      <c r="BK381" s="14">
        <v>0</v>
      </c>
      <c r="BL381" s="14">
        <v>0</v>
      </c>
      <c r="BM381" s="14">
        <v>0</v>
      </c>
      <c r="BN381" s="14">
        <v>0</v>
      </c>
      <c r="BO381" s="14"/>
      <c r="BP381" s="14">
        <v>0.37326394481869002</v>
      </c>
      <c r="BQ381" s="14">
        <v>0.39724622849101698</v>
      </c>
      <c r="BR381" s="14">
        <v>0.35687451084624899</v>
      </c>
      <c r="BS381" s="14">
        <v>0.29601651413668301</v>
      </c>
      <c r="BT381" s="14">
        <v>0.24241417207670701</v>
      </c>
      <c r="BU381" s="14"/>
      <c r="BV381" s="14">
        <v>0.31186305702473699</v>
      </c>
      <c r="BW381" s="14">
        <v>0.39732805153642198</v>
      </c>
      <c r="BX381" s="14">
        <v>0.35390586859918799</v>
      </c>
      <c r="BY381" s="14">
        <v>0.25591982722870898</v>
      </c>
      <c r="BZ381" s="14">
        <v>9.8050083902242999E-2</v>
      </c>
      <c r="CA381" s="14"/>
      <c r="CB381" s="14">
        <v>0.36695235006994698</v>
      </c>
      <c r="CC381" s="14">
        <v>0.38572297559140301</v>
      </c>
      <c r="CD381" s="14">
        <v>0.37007182747600298</v>
      </c>
      <c r="CE381" s="14">
        <v>0.32592743621098402</v>
      </c>
      <c r="CF381" s="14">
        <v>0.28137582799634803</v>
      </c>
      <c r="CG381" s="14"/>
      <c r="CH381" s="14">
        <v>0.38043642232285202</v>
      </c>
      <c r="CI381" s="14">
        <v>0.327691814259851</v>
      </c>
      <c r="CJ381" s="14"/>
      <c r="CK381" s="14">
        <v>0.31072734747245701</v>
      </c>
      <c r="CL381" s="14">
        <v>0.35510384719917798</v>
      </c>
      <c r="CM381" s="14"/>
      <c r="CN381" s="14">
        <v>0.36066035874022501</v>
      </c>
      <c r="CO381" s="14">
        <v>0.336577458477964</v>
      </c>
      <c r="CP381" s="14"/>
      <c r="CQ381" s="14">
        <v>0.32276418487140501</v>
      </c>
      <c r="CR381" s="14">
        <v>0.38190958240973799</v>
      </c>
      <c r="CS381" s="14">
        <v>0.33906864737167097</v>
      </c>
    </row>
    <row r="382" spans="2:97" x14ac:dyDescent="0.35">
      <c r="B382" t="s">
        <v>216</v>
      </c>
      <c r="C382" s="14">
        <v>0.100902732481367</v>
      </c>
      <c r="D382" s="14">
        <v>0.106037300191215</v>
      </c>
      <c r="E382" s="14">
        <v>9.4799003631639803E-2</v>
      </c>
      <c r="F382" s="14"/>
      <c r="G382" s="14">
        <v>9.8204287404577095E-2</v>
      </c>
      <c r="H382" s="14">
        <v>0.117638226622732</v>
      </c>
      <c r="I382" s="14">
        <v>9.2642261389794894E-2</v>
      </c>
      <c r="J382" s="14">
        <v>0.104173184751803</v>
      </c>
      <c r="K382" s="14">
        <v>8.4100125094205294E-2</v>
      </c>
      <c r="L382" s="14">
        <v>0.10318169717009</v>
      </c>
      <c r="M382" s="14"/>
      <c r="N382" s="14">
        <v>0.102031979217603</v>
      </c>
      <c r="O382" s="14">
        <v>9.7097154342921294E-2</v>
      </c>
      <c r="P382" s="14">
        <v>0.117317359835325</v>
      </c>
      <c r="Q382" s="14">
        <v>8.4927316204196801E-2</v>
      </c>
      <c r="R382" s="14"/>
      <c r="S382" s="14">
        <v>0.12124463346719</v>
      </c>
      <c r="T382" s="14">
        <v>9.4878869580958494E-2</v>
      </c>
      <c r="U382" s="14">
        <v>0.117126323768682</v>
      </c>
      <c r="V382" s="14">
        <v>7.3285864557630698E-2</v>
      </c>
      <c r="W382" s="14">
        <v>0.15697755783058501</v>
      </c>
      <c r="X382" s="14">
        <v>7.5642896872297694E-2</v>
      </c>
      <c r="Y382" s="14">
        <v>0.10088074392421099</v>
      </c>
      <c r="Z382" s="14">
        <v>9.5852343343842697E-2</v>
      </c>
      <c r="AA382" s="14">
        <v>0.107246900876281</v>
      </c>
      <c r="AB382" s="14">
        <v>0.114672327614056</v>
      </c>
      <c r="AC382" s="14">
        <v>1.2144788559463099E-2</v>
      </c>
      <c r="AD382" s="14">
        <v>5.2289384187528203E-2</v>
      </c>
      <c r="AE382" s="14"/>
      <c r="AF382" s="14">
        <v>7.9087297996446898E-2</v>
      </c>
      <c r="AG382" s="14">
        <v>0.10960258574281</v>
      </c>
      <c r="AH382" s="14">
        <v>0.10907784192626301</v>
      </c>
      <c r="AI382" s="14">
        <v>0.122097891624787</v>
      </c>
      <c r="AJ382" s="14">
        <v>0.119601623216567</v>
      </c>
      <c r="AK382" s="14"/>
      <c r="AL382" s="14">
        <v>0.109073051705413</v>
      </c>
      <c r="AM382" s="14">
        <v>9.1299420664593095E-2</v>
      </c>
      <c r="AN382" s="14">
        <v>6.6598546843707696E-2</v>
      </c>
      <c r="AO382" s="14">
        <v>0.109304601252368</v>
      </c>
      <c r="AP382" s="14">
        <v>0.118487235996925</v>
      </c>
      <c r="AQ382" s="14">
        <v>9.3474275656233299E-2</v>
      </c>
      <c r="AR382" s="14"/>
      <c r="AS382" s="14">
        <v>8.4808559441187994E-2</v>
      </c>
      <c r="AT382" s="14">
        <v>8.6237984244168606E-2</v>
      </c>
      <c r="AU382" s="14">
        <v>0.105297781300164</v>
      </c>
      <c r="AV382" s="14">
        <v>0.102422031416648</v>
      </c>
      <c r="AW382" s="14">
        <v>7.6557377204617194E-2</v>
      </c>
      <c r="AX382" s="14"/>
      <c r="AY382" s="14">
        <v>0</v>
      </c>
      <c r="AZ382" s="14">
        <v>0</v>
      </c>
      <c r="BA382" s="14">
        <v>0</v>
      </c>
      <c r="BB382" s="14">
        <v>0</v>
      </c>
      <c r="BC382" s="14">
        <v>0</v>
      </c>
      <c r="BD382" s="14">
        <v>0</v>
      </c>
      <c r="BE382" s="14">
        <v>0</v>
      </c>
      <c r="BF382" s="14">
        <v>0</v>
      </c>
      <c r="BG382" s="14">
        <v>0</v>
      </c>
      <c r="BH382" s="14">
        <v>0</v>
      </c>
      <c r="BI382" s="14">
        <v>0</v>
      </c>
      <c r="BJ382" s="14">
        <v>0</v>
      </c>
      <c r="BK382" s="14">
        <v>0</v>
      </c>
      <c r="BL382" s="14">
        <v>0</v>
      </c>
      <c r="BM382" s="14">
        <v>0</v>
      </c>
      <c r="BN382" s="14">
        <v>0</v>
      </c>
      <c r="BO382" s="14"/>
      <c r="BP382" s="14">
        <v>6.6039613103252306E-2</v>
      </c>
      <c r="BQ382" s="14">
        <v>0.11516232356745899</v>
      </c>
      <c r="BR382" s="14">
        <v>0.121145840724418</v>
      </c>
      <c r="BS382" s="14">
        <v>0.121742314807102</v>
      </c>
      <c r="BT382" s="14">
        <v>8.4296501031722704E-2</v>
      </c>
      <c r="BU382" s="14"/>
      <c r="BV382" s="14">
        <v>6.5415530761598506E-2</v>
      </c>
      <c r="BW382" s="14">
        <v>0.101978911549315</v>
      </c>
      <c r="BX382" s="14">
        <v>0.100880014199709</v>
      </c>
      <c r="BY382" s="14">
        <v>0.122798071744752</v>
      </c>
      <c r="BZ382" s="14">
        <v>7.1602717955557393E-2</v>
      </c>
      <c r="CA382" s="14"/>
      <c r="CB382" s="14">
        <v>9.0226277119916695E-2</v>
      </c>
      <c r="CC382" s="14">
        <v>8.1207202848758306E-2</v>
      </c>
      <c r="CD382" s="14">
        <v>0.11972561502414</v>
      </c>
      <c r="CE382" s="14">
        <v>0.119566165391316</v>
      </c>
      <c r="CF382" s="14">
        <v>9.1657381800408694E-2</v>
      </c>
      <c r="CG382" s="14"/>
      <c r="CH382" s="14">
        <v>9.7080829485313297E-2</v>
      </c>
      <c r="CI382" s="14">
        <v>0.102564470685627</v>
      </c>
      <c r="CJ382" s="14"/>
      <c r="CK382" s="14">
        <v>0.106825730128863</v>
      </c>
      <c r="CL382" s="14">
        <v>9.8848243195288399E-2</v>
      </c>
      <c r="CM382" s="14"/>
      <c r="CN382" s="14">
        <v>9.8504379721788798E-2</v>
      </c>
      <c r="CO382" s="14">
        <v>0.101904974879671</v>
      </c>
      <c r="CP382" s="14"/>
      <c r="CQ382" s="14">
        <v>0.110622130110169</v>
      </c>
      <c r="CR382" s="14">
        <v>8.7447176099296905E-2</v>
      </c>
      <c r="CS382" s="14">
        <v>7.5860925706726506E-2</v>
      </c>
    </row>
    <row r="383" spans="2:97" x14ac:dyDescent="0.35">
      <c r="B383" t="s">
        <v>217</v>
      </c>
      <c r="C383" s="14">
        <v>8.5607703020592202E-2</v>
      </c>
      <c r="D383" s="14">
        <v>9.0045939992283899E-2</v>
      </c>
      <c r="E383" s="14">
        <v>8.1196414851565799E-2</v>
      </c>
      <c r="F383" s="14"/>
      <c r="G383" s="14">
        <v>6.0067158712722397E-2</v>
      </c>
      <c r="H383" s="14">
        <v>9.9365830677802497E-2</v>
      </c>
      <c r="I383" s="14">
        <v>9.1899872546933506E-2</v>
      </c>
      <c r="J383" s="14">
        <v>7.8228148290002797E-2</v>
      </c>
      <c r="K383" s="14">
        <v>8.3891440676664597E-2</v>
      </c>
      <c r="L383" s="14">
        <v>9.4464987831046607E-2</v>
      </c>
      <c r="M383" s="14"/>
      <c r="N383" s="14">
        <v>6.9163548417660203E-2</v>
      </c>
      <c r="O383" s="14">
        <v>7.8252759832031601E-2</v>
      </c>
      <c r="P383" s="14">
        <v>0.109219331225889</v>
      </c>
      <c r="Q383" s="14">
        <v>9.1292133249282606E-2</v>
      </c>
      <c r="R383" s="14"/>
      <c r="S383" s="14">
        <v>7.7818570640576096E-2</v>
      </c>
      <c r="T383" s="14">
        <v>7.8230230207811002E-2</v>
      </c>
      <c r="U383" s="14">
        <v>2.52795291536346E-2</v>
      </c>
      <c r="V383" s="14">
        <v>8.2643524612333499E-2</v>
      </c>
      <c r="W383" s="14">
        <v>9.2457480853163396E-2</v>
      </c>
      <c r="X383" s="14">
        <v>0.10109130371649</v>
      </c>
      <c r="Y383" s="14">
        <v>8.2824381843618497E-2</v>
      </c>
      <c r="Z383" s="14">
        <v>9.85140851900842E-2</v>
      </c>
      <c r="AA383" s="14">
        <v>0.12143244093846101</v>
      </c>
      <c r="AB383" s="14">
        <v>0.11069903369248001</v>
      </c>
      <c r="AC383" s="14">
        <v>7.9927554746013499E-2</v>
      </c>
      <c r="AD383" s="14">
        <v>8.5925681623043704E-2</v>
      </c>
      <c r="AE383" s="14"/>
      <c r="AF383" s="14">
        <v>7.5154166667270705E-2</v>
      </c>
      <c r="AG383" s="14">
        <v>8.1108529342538205E-2</v>
      </c>
      <c r="AH383" s="14">
        <v>7.4096097103465403E-2</v>
      </c>
      <c r="AI383" s="14">
        <v>8.8279819393345796E-2</v>
      </c>
      <c r="AJ383" s="14">
        <v>6.1684011966597098E-2</v>
      </c>
      <c r="AK383" s="14"/>
      <c r="AL383" s="14">
        <v>0.107700691768872</v>
      </c>
      <c r="AM383" s="14">
        <v>7.6915721686161995E-2</v>
      </c>
      <c r="AN383" s="14">
        <v>6.3535432560081803E-2</v>
      </c>
      <c r="AO383" s="14">
        <v>9.6411101081552902E-2</v>
      </c>
      <c r="AP383" s="14">
        <v>6.8053694208997303E-2</v>
      </c>
      <c r="AQ383" s="14">
        <v>5.2164900734471997E-2</v>
      </c>
      <c r="AR383" s="14"/>
      <c r="AS383" s="14">
        <v>6.4397602551356695E-2</v>
      </c>
      <c r="AT383" s="14">
        <v>9.1513835560951301E-2</v>
      </c>
      <c r="AU383" s="14">
        <v>9.2130175325162406E-2</v>
      </c>
      <c r="AV383" s="14">
        <v>7.2901138380306596E-2</v>
      </c>
      <c r="AW383" s="14">
        <v>3.0299199346971999E-2</v>
      </c>
      <c r="AX383" s="14"/>
      <c r="AY383" s="14">
        <v>0</v>
      </c>
      <c r="AZ383" s="14">
        <v>0</v>
      </c>
      <c r="BA383" s="14">
        <v>0</v>
      </c>
      <c r="BB383" s="14">
        <v>0</v>
      </c>
      <c r="BC383" s="14">
        <v>0</v>
      </c>
      <c r="BD383" s="14">
        <v>0</v>
      </c>
      <c r="BE383" s="14">
        <v>0</v>
      </c>
      <c r="BF383" s="14">
        <v>0</v>
      </c>
      <c r="BG383" s="14">
        <v>0</v>
      </c>
      <c r="BH383" s="14">
        <v>0</v>
      </c>
      <c r="BI383" s="14">
        <v>0</v>
      </c>
      <c r="BJ383" s="14">
        <v>0</v>
      </c>
      <c r="BK383" s="14">
        <v>0</v>
      </c>
      <c r="BL383" s="14">
        <v>0</v>
      </c>
      <c r="BM383" s="14">
        <v>0</v>
      </c>
      <c r="BN383" s="14">
        <v>0</v>
      </c>
      <c r="BO383" s="14"/>
      <c r="BP383" s="14">
        <v>7.0461328972327195E-2</v>
      </c>
      <c r="BQ383" s="14">
        <v>7.2445382054310198E-2</v>
      </c>
      <c r="BR383" s="14">
        <v>8.3795342576032106E-2</v>
      </c>
      <c r="BS383" s="14">
        <v>9.9907109255826604E-2</v>
      </c>
      <c r="BT383" s="14">
        <v>0.108566348116911</v>
      </c>
      <c r="BU383" s="14"/>
      <c r="BV383" s="14">
        <v>2.9314660666687E-2</v>
      </c>
      <c r="BW383" s="14">
        <v>6.96849852846982E-2</v>
      </c>
      <c r="BX383" s="14">
        <v>9.4014554418906202E-2</v>
      </c>
      <c r="BY383" s="14">
        <v>0.12586050896093501</v>
      </c>
      <c r="BZ383" s="14">
        <v>0.114294506179844</v>
      </c>
      <c r="CA383" s="14"/>
      <c r="CB383" s="14">
        <v>7.9423608334506998E-2</v>
      </c>
      <c r="CC383" s="14">
        <v>8.0432355865238503E-2</v>
      </c>
      <c r="CD383" s="14">
        <v>7.6686069317616901E-2</v>
      </c>
      <c r="CE383" s="14">
        <v>8.8524506541935402E-2</v>
      </c>
      <c r="CF383" s="14">
        <v>0.101403551882938</v>
      </c>
      <c r="CG383" s="14"/>
      <c r="CH383" s="14">
        <v>8.1908953709126195E-2</v>
      </c>
      <c r="CI383" s="14">
        <v>8.7215894815410394E-2</v>
      </c>
      <c r="CJ383" s="14"/>
      <c r="CK383" s="14">
        <v>6.9161926442009997E-2</v>
      </c>
      <c r="CL383" s="14">
        <v>9.1312191489570704E-2</v>
      </c>
      <c r="CM383" s="14"/>
      <c r="CN383" s="14">
        <v>9.2871685985044805E-2</v>
      </c>
      <c r="CO383" s="14">
        <v>8.2572173039247895E-2</v>
      </c>
      <c r="CP383" s="14"/>
      <c r="CQ383" s="14">
        <v>8.9287756385926606E-2</v>
      </c>
      <c r="CR383" s="14">
        <v>6.9229041418707393E-2</v>
      </c>
      <c r="CS383" s="14">
        <v>0.147201854691941</v>
      </c>
    </row>
    <row r="384" spans="2:97" x14ac:dyDescent="0.35">
      <c r="B384" t="s">
        <v>218</v>
      </c>
      <c r="C384" s="14">
        <v>9.9103120293063701E-2</v>
      </c>
      <c r="D384" s="14">
        <v>9.7192358484978605E-2</v>
      </c>
      <c r="E384" s="14">
        <v>0.10144127210008599</v>
      </c>
      <c r="F384" s="14"/>
      <c r="G384" s="14">
        <v>3.2596245700404897E-2</v>
      </c>
      <c r="H384" s="14">
        <v>4.3710441906839301E-2</v>
      </c>
      <c r="I384" s="14">
        <v>9.7408443576153803E-2</v>
      </c>
      <c r="J384" s="14">
        <v>0.146739615921684</v>
      </c>
      <c r="K384" s="14">
        <v>0.14387823363435501</v>
      </c>
      <c r="L384" s="14">
        <v>0.17597744981173999</v>
      </c>
      <c r="M384" s="14"/>
      <c r="N384" s="14">
        <v>9.2287463243953399E-2</v>
      </c>
      <c r="O384" s="14">
        <v>0.123235479202198</v>
      </c>
      <c r="P384" s="14">
        <v>9.4194377463086995E-2</v>
      </c>
      <c r="Q384" s="14">
        <v>8.1877089037270603E-2</v>
      </c>
      <c r="R384" s="14"/>
      <c r="S384" s="14">
        <v>9.33748650285285E-2</v>
      </c>
      <c r="T384" s="14">
        <v>0.117296931649692</v>
      </c>
      <c r="U384" s="14">
        <v>0.14237083999455599</v>
      </c>
      <c r="V384" s="14">
        <v>9.5936031190312396E-2</v>
      </c>
      <c r="W384" s="14">
        <v>7.4738649762655804E-2</v>
      </c>
      <c r="X384" s="14">
        <v>5.33270354093862E-2</v>
      </c>
      <c r="Y384" s="14">
        <v>0.116625340698221</v>
      </c>
      <c r="Z384" s="14">
        <v>6.3354542611046297E-2</v>
      </c>
      <c r="AA384" s="14">
        <v>7.2030289488721699E-2</v>
      </c>
      <c r="AB384" s="14">
        <v>0.11474938956364</v>
      </c>
      <c r="AC384" s="14">
        <v>0.186451036676238</v>
      </c>
      <c r="AD384" s="14">
        <v>6.6800560277213705E-2</v>
      </c>
      <c r="AE384" s="14"/>
      <c r="AF384" s="14">
        <v>0.105453929125278</v>
      </c>
      <c r="AG384" s="14">
        <v>8.9257465983554898E-2</v>
      </c>
      <c r="AH384" s="14">
        <v>0.121002712230337</v>
      </c>
      <c r="AI384" s="14">
        <v>0.102038279190329</v>
      </c>
      <c r="AJ384" s="14">
        <v>0.107923393804938</v>
      </c>
      <c r="AK384" s="14"/>
      <c r="AL384" s="14">
        <v>8.4073721235159396E-2</v>
      </c>
      <c r="AM384" s="14">
        <v>0.11207362699596</v>
      </c>
      <c r="AN384" s="14">
        <v>7.9520228941176205E-2</v>
      </c>
      <c r="AO384" s="14">
        <v>0.101210621999475</v>
      </c>
      <c r="AP384" s="14">
        <v>9.9201859328423195E-2</v>
      </c>
      <c r="AQ384" s="14">
        <v>0.107439891480618</v>
      </c>
      <c r="AR384" s="14"/>
      <c r="AS384" s="14">
        <v>0.106435684225056</v>
      </c>
      <c r="AT384" s="14">
        <v>9.8267798270587903E-2</v>
      </c>
      <c r="AU384" s="14">
        <v>8.9175994968498207E-2</v>
      </c>
      <c r="AV384" s="14">
        <v>9.1255050608404498E-2</v>
      </c>
      <c r="AW384" s="14">
        <v>0.102199116270042</v>
      </c>
      <c r="AX384" s="14"/>
      <c r="AY384" s="14">
        <v>0</v>
      </c>
      <c r="AZ384" s="14">
        <v>0</v>
      </c>
      <c r="BA384" s="14">
        <v>0</v>
      </c>
      <c r="BB384" s="14">
        <v>0</v>
      </c>
      <c r="BC384" s="14">
        <v>0</v>
      </c>
      <c r="BD384" s="14">
        <v>0</v>
      </c>
      <c r="BE384" s="14">
        <v>0</v>
      </c>
      <c r="BF384" s="14">
        <v>0</v>
      </c>
      <c r="BG384" s="14">
        <v>0</v>
      </c>
      <c r="BH384" s="14">
        <v>0</v>
      </c>
      <c r="BI384" s="14">
        <v>0</v>
      </c>
      <c r="BJ384" s="14">
        <v>0</v>
      </c>
      <c r="BK384" s="14">
        <v>0</v>
      </c>
      <c r="BL384" s="14">
        <v>0</v>
      </c>
      <c r="BM384" s="14">
        <v>0</v>
      </c>
      <c r="BN384" s="14">
        <v>0</v>
      </c>
      <c r="BO384" s="14"/>
      <c r="BP384" s="14">
        <v>7.2618401225348697E-2</v>
      </c>
      <c r="BQ384" s="14">
        <v>7.4164265589783604E-2</v>
      </c>
      <c r="BR384" s="14">
        <v>8.1113832304647901E-2</v>
      </c>
      <c r="BS384" s="14">
        <v>0.13073664182207601</v>
      </c>
      <c r="BT384" s="14">
        <v>0.17172554779788199</v>
      </c>
      <c r="BU384" s="14"/>
      <c r="BV384" s="14">
        <v>6.0321085241989304E-3</v>
      </c>
      <c r="BW384" s="14">
        <v>5.8647587669384701E-2</v>
      </c>
      <c r="BX384" s="14">
        <v>0.116783492272915</v>
      </c>
      <c r="BY384" s="14">
        <v>0.161418931475733</v>
      </c>
      <c r="BZ384" s="14">
        <v>0.27226867179024</v>
      </c>
      <c r="CA384" s="14"/>
      <c r="CB384" s="14">
        <v>4.0838980815756001E-2</v>
      </c>
      <c r="CC384" s="14">
        <v>7.6283628787175498E-2</v>
      </c>
      <c r="CD384" s="14">
        <v>0.107110160136994</v>
      </c>
      <c r="CE384" s="14">
        <v>0.111265380363468</v>
      </c>
      <c r="CF384" s="14">
        <v>0.154344055930979</v>
      </c>
      <c r="CG384" s="14"/>
      <c r="CH384" s="14">
        <v>8.6750519849460098E-2</v>
      </c>
      <c r="CI384" s="14">
        <v>0.10447394945861101</v>
      </c>
      <c r="CJ384" s="14"/>
      <c r="CK384" s="14">
        <v>9.2902151088944396E-2</v>
      </c>
      <c r="CL384" s="14">
        <v>0.101254028591761</v>
      </c>
      <c r="CM384" s="14"/>
      <c r="CN384" s="14">
        <v>8.0218497348551895E-2</v>
      </c>
      <c r="CO384" s="14">
        <v>0.10699477414398501</v>
      </c>
      <c r="CP384" s="14"/>
      <c r="CQ384" s="14">
        <v>0.125660702001582</v>
      </c>
      <c r="CR384" s="14">
        <v>5.7287702910771003E-2</v>
      </c>
      <c r="CS384" s="14">
        <v>6.2481076120280497E-2</v>
      </c>
    </row>
    <row r="385" spans="2:97" x14ac:dyDescent="0.35">
      <c r="B385" t="s">
        <v>219</v>
      </c>
      <c r="C385" s="14">
        <v>0.11149881642216899</v>
      </c>
      <c r="D385" s="14">
        <v>9.9780793057732103E-2</v>
      </c>
      <c r="E385" s="14">
        <v>0.122013007018136</v>
      </c>
      <c r="F385" s="14"/>
      <c r="G385" s="14">
        <v>0.212842413482416</v>
      </c>
      <c r="H385" s="14">
        <v>9.8947510131699598E-2</v>
      </c>
      <c r="I385" s="14">
        <v>9.2604307016021806E-2</v>
      </c>
      <c r="J385" s="14">
        <v>9.5045639293395601E-2</v>
      </c>
      <c r="K385" s="14">
        <v>8.9765074017702895E-2</v>
      </c>
      <c r="L385" s="14">
        <v>0.121557695813322</v>
      </c>
      <c r="M385" s="14"/>
      <c r="N385" s="14">
        <v>7.1721487184931099E-2</v>
      </c>
      <c r="O385" s="14">
        <v>9.9481821054976396E-2</v>
      </c>
      <c r="P385" s="14">
        <v>0.10832257647636501</v>
      </c>
      <c r="Q385" s="14">
        <v>0.19788952272207</v>
      </c>
      <c r="R385" s="14"/>
      <c r="S385" s="14">
        <v>6.6034564071675197E-2</v>
      </c>
      <c r="T385" s="14">
        <v>0.14646569726773501</v>
      </c>
      <c r="U385" s="14">
        <v>0.128690896240618</v>
      </c>
      <c r="V385" s="14">
        <v>0.110586825547681</v>
      </c>
      <c r="W385" s="14">
        <v>0.10655394753255</v>
      </c>
      <c r="X385" s="14">
        <v>0.10674153876551901</v>
      </c>
      <c r="Y385" s="14">
        <v>0.10213145594357401</v>
      </c>
      <c r="Z385" s="14">
        <v>0.12838629253745801</v>
      </c>
      <c r="AA385" s="14">
        <v>0.11305513720784</v>
      </c>
      <c r="AB385" s="14">
        <v>0.13879169107650799</v>
      </c>
      <c r="AC385" s="14">
        <v>0.118470777757702</v>
      </c>
      <c r="AD385" s="14">
        <v>0.117976138210556</v>
      </c>
      <c r="AE385" s="14"/>
      <c r="AF385" s="14">
        <v>7.7803402951109504E-2</v>
      </c>
      <c r="AG385" s="14">
        <v>0.101942554806285</v>
      </c>
      <c r="AH385" s="14">
        <v>7.3302818996831998E-2</v>
      </c>
      <c r="AI385" s="14">
        <v>0.112487820031955</v>
      </c>
      <c r="AJ385" s="14">
        <v>0.12081454942152201</v>
      </c>
      <c r="AK385" s="14"/>
      <c r="AL385" s="14">
        <v>7.9441666300818503E-2</v>
      </c>
      <c r="AM385" s="14">
        <v>8.0578414670336607E-2</v>
      </c>
      <c r="AN385" s="14">
        <v>0.12251257479571299</v>
      </c>
      <c r="AO385" s="14">
        <v>0.10105907058941301</v>
      </c>
      <c r="AP385" s="14">
        <v>0.14704234171312799</v>
      </c>
      <c r="AQ385" s="14">
        <v>0.14382887454097201</v>
      </c>
      <c r="AR385" s="14"/>
      <c r="AS385" s="14">
        <v>0.14191881523187899</v>
      </c>
      <c r="AT385" s="14">
        <v>0.12955532707480499</v>
      </c>
      <c r="AU385" s="14">
        <v>8.5869376916232198E-2</v>
      </c>
      <c r="AV385" s="14">
        <v>8.4420210208918794E-2</v>
      </c>
      <c r="AW385" s="14">
        <v>2.6437588839854601E-2</v>
      </c>
      <c r="AX385" s="14"/>
      <c r="AY385" s="14">
        <v>0.29533804421613502</v>
      </c>
      <c r="AZ385" s="14">
        <v>0</v>
      </c>
      <c r="BA385" s="14">
        <v>0</v>
      </c>
      <c r="BB385" s="14">
        <v>0</v>
      </c>
      <c r="BC385" s="14">
        <v>0</v>
      </c>
      <c r="BD385" s="14">
        <v>0</v>
      </c>
      <c r="BE385" s="14">
        <v>0</v>
      </c>
      <c r="BF385" s="14">
        <v>0</v>
      </c>
      <c r="BG385" s="14">
        <v>0</v>
      </c>
      <c r="BH385" s="14">
        <v>0</v>
      </c>
      <c r="BI385" s="14">
        <v>0</v>
      </c>
      <c r="BJ385" s="14">
        <v>0</v>
      </c>
      <c r="BK385" s="14">
        <v>0</v>
      </c>
      <c r="BL385" s="14">
        <v>0</v>
      </c>
      <c r="BM385" s="14">
        <v>0</v>
      </c>
      <c r="BN385" s="14">
        <v>0</v>
      </c>
      <c r="BO385" s="14"/>
      <c r="BP385" s="14">
        <v>7.2284781738878506E-2</v>
      </c>
      <c r="BQ385" s="14">
        <v>7.7289757361965403E-2</v>
      </c>
      <c r="BR385" s="14">
        <v>0.116852416479551</v>
      </c>
      <c r="BS385" s="14">
        <v>0.12441685464958301</v>
      </c>
      <c r="BT385" s="14">
        <v>0.21500479773310999</v>
      </c>
      <c r="BU385" s="14"/>
      <c r="BV385" s="14">
        <v>5.3141207906505498E-2</v>
      </c>
      <c r="BW385" s="14">
        <v>6.3403442017025705E-2</v>
      </c>
      <c r="BX385" s="14">
        <v>0.12930736403156401</v>
      </c>
      <c r="BY385" s="14">
        <v>0.17514331356080101</v>
      </c>
      <c r="BZ385" s="14">
        <v>0.28889669470213403</v>
      </c>
      <c r="CA385" s="14"/>
      <c r="CB385" s="14">
        <v>6.5314298471560103E-2</v>
      </c>
      <c r="CC385" s="14">
        <v>0.10064436577989801</v>
      </c>
      <c r="CD385" s="14">
        <v>0.10971684329275801</v>
      </c>
      <c r="CE385" s="14">
        <v>0.120841143412367</v>
      </c>
      <c r="CF385" s="14">
        <v>0.15457704596996399</v>
      </c>
      <c r="CG385" s="14"/>
      <c r="CH385" s="14">
        <v>9.89713879853093E-2</v>
      </c>
      <c r="CI385" s="14">
        <v>0.116945659645601</v>
      </c>
      <c r="CJ385" s="14"/>
      <c r="CK385" s="14">
        <v>0.121898503166329</v>
      </c>
      <c r="CL385" s="14">
        <v>0.107891513791638</v>
      </c>
      <c r="CM385" s="14"/>
      <c r="CN385" s="14">
        <v>8.4191957474070503E-2</v>
      </c>
      <c r="CO385" s="14">
        <v>0.122910020088111</v>
      </c>
      <c r="CP385" s="14"/>
      <c r="CQ385" s="14">
        <v>0.13028748940632601</v>
      </c>
      <c r="CR385" s="14">
        <v>8.3761890030357097E-2</v>
      </c>
      <c r="CS385" s="14">
        <v>7.3960999171308106E-2</v>
      </c>
    </row>
    <row r="386" spans="2:97" x14ac:dyDescent="0.35">
      <c r="B386" t="s">
        <v>167</v>
      </c>
      <c r="C386" s="14">
        <v>3.6413062591517498E-2</v>
      </c>
      <c r="D386" s="14">
        <v>3.06922542535603E-2</v>
      </c>
      <c r="E386" s="14">
        <v>4.2573000287319501E-2</v>
      </c>
      <c r="F386" s="14"/>
      <c r="G386" s="14">
        <v>2.5896801525306101E-2</v>
      </c>
      <c r="H386" s="14">
        <v>2.4778496665908201E-2</v>
      </c>
      <c r="I386" s="14">
        <v>3.9762439964854998E-2</v>
      </c>
      <c r="J386" s="14">
        <v>4.1266969526613802E-2</v>
      </c>
      <c r="K386" s="14">
        <v>4.8411898298198301E-2</v>
      </c>
      <c r="L386" s="14">
        <v>4.3842107551617E-2</v>
      </c>
      <c r="M386" s="14"/>
      <c r="N386" s="14">
        <v>1.8680036848752499E-2</v>
      </c>
      <c r="O386" s="14">
        <v>2.6724972321324501E-2</v>
      </c>
      <c r="P386" s="14">
        <v>4.2027461887457901E-2</v>
      </c>
      <c r="Q386" s="14">
        <v>7.2358059757631002E-2</v>
      </c>
      <c r="R386" s="14"/>
      <c r="S386" s="14">
        <v>3.8150631125620803E-2</v>
      </c>
      <c r="T386" s="14">
        <v>2.9333908771473599E-2</v>
      </c>
      <c r="U386" s="14">
        <v>2.60321034569806E-2</v>
      </c>
      <c r="V386" s="14">
        <v>5.20212114548948E-2</v>
      </c>
      <c r="W386" s="14">
        <v>3.0508200416029502E-2</v>
      </c>
      <c r="X386" s="14">
        <v>6.02674262817222E-2</v>
      </c>
      <c r="Y386" s="14">
        <v>4.7229693673885499E-2</v>
      </c>
      <c r="Z386" s="14">
        <v>1.3070184919999299E-2</v>
      </c>
      <c r="AA386" s="14">
        <v>2.3331721148810599E-2</v>
      </c>
      <c r="AB386" s="14">
        <v>2.4479383574452299E-2</v>
      </c>
      <c r="AC386" s="14">
        <v>5.8252904285734597E-2</v>
      </c>
      <c r="AD386" s="14">
        <v>3.40687646889926E-2</v>
      </c>
      <c r="AE386" s="14"/>
      <c r="AF386" s="14">
        <v>4.51662854594111E-2</v>
      </c>
      <c r="AG386" s="14">
        <v>2.0169479337457299E-2</v>
      </c>
      <c r="AH386" s="14">
        <v>1.2918390000135499E-2</v>
      </c>
      <c r="AI386" s="14">
        <v>3.4414687725130101E-2</v>
      </c>
      <c r="AJ386" s="14">
        <v>5.0940300510096299E-2</v>
      </c>
      <c r="AK386" s="14"/>
      <c r="AL386" s="14">
        <v>2.77326481876701E-2</v>
      </c>
      <c r="AM386" s="14">
        <v>2.9309499732576499E-2</v>
      </c>
      <c r="AN386" s="14">
        <v>2.5104322858606101E-2</v>
      </c>
      <c r="AO386" s="14">
        <v>3.60640608825075E-2</v>
      </c>
      <c r="AP386" s="14">
        <v>4.1517171926697502E-2</v>
      </c>
      <c r="AQ386" s="14">
        <v>7.2513140654968597E-2</v>
      </c>
      <c r="AR386" s="14"/>
      <c r="AS386" s="14">
        <v>5.7538696007001601E-2</v>
      </c>
      <c r="AT386" s="14">
        <v>3.8082363728758499E-2</v>
      </c>
      <c r="AU386" s="14">
        <v>2.4060158521999799E-2</v>
      </c>
      <c r="AV386" s="14">
        <v>1.63425376388057E-2</v>
      </c>
      <c r="AW386" s="14">
        <v>0</v>
      </c>
      <c r="AX386" s="14"/>
      <c r="AY386" s="14">
        <v>0.32073286004394003</v>
      </c>
      <c r="AZ386" s="14">
        <v>0</v>
      </c>
      <c r="BA386" s="14">
        <v>0</v>
      </c>
      <c r="BB386" s="14">
        <v>0</v>
      </c>
      <c r="BC386" s="14">
        <v>0</v>
      </c>
      <c r="BD386" s="14">
        <v>0</v>
      </c>
      <c r="BE386" s="14">
        <v>0</v>
      </c>
      <c r="BF386" s="14">
        <v>0</v>
      </c>
      <c r="BG386" s="14">
        <v>0</v>
      </c>
      <c r="BH386" s="14">
        <v>0</v>
      </c>
      <c r="BI386" s="14">
        <v>0</v>
      </c>
      <c r="BJ386" s="14">
        <v>0</v>
      </c>
      <c r="BK386" s="14">
        <v>0</v>
      </c>
      <c r="BL386" s="14">
        <v>0</v>
      </c>
      <c r="BM386" s="14">
        <v>0</v>
      </c>
      <c r="BN386" s="14">
        <v>0</v>
      </c>
      <c r="BO386" s="14"/>
      <c r="BP386" s="14">
        <v>2.6436107901205E-2</v>
      </c>
      <c r="BQ386" s="14">
        <v>2.3462476400294901E-2</v>
      </c>
      <c r="BR386" s="14">
        <v>3.9159605577821902E-2</v>
      </c>
      <c r="BS386" s="14">
        <v>3.6994956594589498E-2</v>
      </c>
      <c r="BT386" s="14">
        <v>5.6258328189384803E-2</v>
      </c>
      <c r="BU386" s="14"/>
      <c r="BV386" s="14">
        <v>3.4720079276986497E-2</v>
      </c>
      <c r="BW386" s="14">
        <v>2.4202970604257398E-2</v>
      </c>
      <c r="BX386" s="14">
        <v>4.2632905200579198E-2</v>
      </c>
      <c r="BY386" s="14">
        <v>4.0409604520488598E-2</v>
      </c>
      <c r="BZ386" s="14">
        <v>8.7318152640015204E-2</v>
      </c>
      <c r="CA386" s="14"/>
      <c r="CB386" s="14">
        <v>2.79048895027749E-2</v>
      </c>
      <c r="CC386" s="14">
        <v>5.1942553768684202E-2</v>
      </c>
      <c r="CD386" s="14">
        <v>3.7164475220262901E-2</v>
      </c>
      <c r="CE386" s="14">
        <v>4.3356780571701899E-2</v>
      </c>
      <c r="CF386" s="14">
        <v>2.4864707800344901E-2</v>
      </c>
      <c r="CG386" s="14"/>
      <c r="CH386" s="14">
        <v>3.2390149258826301E-2</v>
      </c>
      <c r="CI386" s="14">
        <v>3.8162198763802301E-2</v>
      </c>
      <c r="CJ386" s="14"/>
      <c r="CK386" s="14">
        <v>2.78174515964336E-2</v>
      </c>
      <c r="CL386" s="14">
        <v>3.9394591835271102E-2</v>
      </c>
      <c r="CM386" s="14"/>
      <c r="CN386" s="14">
        <v>2.68965613934086E-2</v>
      </c>
      <c r="CO386" s="14">
        <v>4.0389892499534202E-2</v>
      </c>
      <c r="CP386" s="14"/>
      <c r="CQ386" s="14">
        <v>3.4391077411719297E-2</v>
      </c>
      <c r="CR386" s="14">
        <v>3.1092676348133199E-2</v>
      </c>
      <c r="CS386" s="14">
        <v>9.2766674287219103E-2</v>
      </c>
    </row>
    <row r="387" spans="2:97" x14ac:dyDescent="0.35">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row>
    <row r="388" spans="2:97" x14ac:dyDescent="0.35">
      <c r="B388" s="6" t="s">
        <v>225</v>
      </c>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row>
    <row r="389" spans="2:97" x14ac:dyDescent="0.35">
      <c r="B389" s="21" t="s">
        <v>505</v>
      </c>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row>
    <row r="390" spans="2:97" x14ac:dyDescent="0.35">
      <c r="B390" t="s">
        <v>221</v>
      </c>
      <c r="C390" s="14">
        <v>0.19190589546540901</v>
      </c>
      <c r="D390" s="14">
        <v>0.23420202247718799</v>
      </c>
      <c r="E390" s="14">
        <v>0.14632112460910801</v>
      </c>
      <c r="F390" s="14"/>
      <c r="G390" s="14">
        <v>0.21001020243705801</v>
      </c>
      <c r="H390" s="14">
        <v>0.24045905815517199</v>
      </c>
      <c r="I390" s="14">
        <v>0.15804570058628101</v>
      </c>
      <c r="J390" s="14">
        <v>0.19274305580503001</v>
      </c>
      <c r="K390" s="14">
        <v>0.16904148416859599</v>
      </c>
      <c r="L390" s="14">
        <v>0.15703205557576</v>
      </c>
      <c r="M390" s="14"/>
      <c r="N390" s="14">
        <v>0.248029961853729</v>
      </c>
      <c r="O390" s="14">
        <v>0.199298471375569</v>
      </c>
      <c r="P390" s="14">
        <v>0.16493770836542199</v>
      </c>
      <c r="Q390" s="14">
        <v>0.114366164882636</v>
      </c>
      <c r="R390" s="14"/>
      <c r="S390" s="14">
        <v>0.24283388339307699</v>
      </c>
      <c r="T390" s="14">
        <v>0.15676826369312</v>
      </c>
      <c r="U390" s="14">
        <v>0.130067440454948</v>
      </c>
      <c r="V390" s="14">
        <v>0.22423740878377901</v>
      </c>
      <c r="W390" s="14">
        <v>0.18132342193989701</v>
      </c>
      <c r="X390" s="14">
        <v>0.198268264517939</v>
      </c>
      <c r="Y390" s="14">
        <v>0.15455769577782799</v>
      </c>
      <c r="Z390" s="14">
        <v>0.161416102990528</v>
      </c>
      <c r="AA390" s="14">
        <v>0.26496221626232502</v>
      </c>
      <c r="AB390" s="14">
        <v>0.109185699753235</v>
      </c>
      <c r="AC390" s="14">
        <v>0.18260161308942199</v>
      </c>
      <c r="AD390" s="14">
        <v>0.20561262309701001</v>
      </c>
      <c r="AE390" s="14"/>
      <c r="AF390" s="14">
        <v>0.212723319114825</v>
      </c>
      <c r="AG390" s="14">
        <v>0.21317177967356599</v>
      </c>
      <c r="AH390" s="14">
        <v>0.162433676800707</v>
      </c>
      <c r="AI390" s="14">
        <v>0.21016935444256599</v>
      </c>
      <c r="AJ390" s="14">
        <v>0.16613066651726199</v>
      </c>
      <c r="AK390" s="14"/>
      <c r="AL390" s="14">
        <v>0.22762508334485301</v>
      </c>
      <c r="AM390" s="14">
        <v>0.22590352646284101</v>
      </c>
      <c r="AN390" s="14">
        <v>0.233402512438</v>
      </c>
      <c r="AO390" s="14">
        <v>0.19930412238380901</v>
      </c>
      <c r="AP390" s="14">
        <v>0.15588723557327799</v>
      </c>
      <c r="AQ390" s="14">
        <v>0.113528627222307</v>
      </c>
      <c r="AR390" s="14"/>
      <c r="AS390" s="14">
        <v>0.14769741011115201</v>
      </c>
      <c r="AT390" s="14">
        <v>0.180634091326138</v>
      </c>
      <c r="AU390" s="14">
        <v>0.19558101372182601</v>
      </c>
      <c r="AV390" s="14">
        <v>0.25117345843278299</v>
      </c>
      <c r="AW390" s="14">
        <v>0.36962566719574103</v>
      </c>
      <c r="AX390" s="14"/>
      <c r="AY390" s="14">
        <v>0</v>
      </c>
      <c r="AZ390" s="14">
        <v>0</v>
      </c>
      <c r="BA390" s="14">
        <v>0</v>
      </c>
      <c r="BB390" s="14">
        <v>0</v>
      </c>
      <c r="BC390" s="14">
        <v>0</v>
      </c>
      <c r="BD390" s="14">
        <v>0</v>
      </c>
      <c r="BE390" s="14">
        <v>0</v>
      </c>
      <c r="BF390" s="14">
        <v>0</v>
      </c>
      <c r="BG390" s="14">
        <v>0</v>
      </c>
      <c r="BH390" s="14">
        <v>0</v>
      </c>
      <c r="BI390" s="14">
        <v>0</v>
      </c>
      <c r="BJ390" s="14">
        <v>0</v>
      </c>
      <c r="BK390" s="14">
        <v>0</v>
      </c>
      <c r="BL390" s="14">
        <v>0</v>
      </c>
      <c r="BM390" s="14">
        <v>0</v>
      </c>
      <c r="BN390" s="14">
        <v>0</v>
      </c>
      <c r="BO390" s="14"/>
      <c r="BP390" s="14">
        <v>0.30006086469711102</v>
      </c>
      <c r="BQ390" s="14">
        <v>0.23947835170520601</v>
      </c>
      <c r="BR390" s="14">
        <v>0.14095277176091001</v>
      </c>
      <c r="BS390" s="14">
        <v>0.110593927588888</v>
      </c>
      <c r="BT390" s="14">
        <v>6.6762093406676395E-2</v>
      </c>
      <c r="BU390" s="14"/>
      <c r="BV390" s="14">
        <v>0.47634845807989401</v>
      </c>
      <c r="BW390" s="14">
        <v>0.26202045327309298</v>
      </c>
      <c r="BX390" s="14">
        <v>0.114816035825138</v>
      </c>
      <c r="BY390" s="14">
        <v>6.0695474888421301E-2</v>
      </c>
      <c r="BZ390" s="14">
        <v>5.9397637110881502E-2</v>
      </c>
      <c r="CA390" s="14"/>
      <c r="CB390" s="14">
        <v>0.30443150332109498</v>
      </c>
      <c r="CC390" s="14">
        <v>0.215758999467276</v>
      </c>
      <c r="CD390" s="14">
        <v>0.15735264738115901</v>
      </c>
      <c r="CE390" s="14">
        <v>0.16674599251247799</v>
      </c>
      <c r="CF390" s="14">
        <v>0.1128756567496</v>
      </c>
      <c r="CG390" s="14"/>
      <c r="CH390" s="14">
        <v>0.231946419162675</v>
      </c>
      <c r="CI390" s="14">
        <v>0.17414217843719099</v>
      </c>
      <c r="CJ390" s="14"/>
      <c r="CK390" s="14">
        <v>0.20266680054615799</v>
      </c>
      <c r="CL390" s="14">
        <v>0.18823190378858901</v>
      </c>
      <c r="CM390" s="14"/>
      <c r="CN390" s="14">
        <v>0.236928900814138</v>
      </c>
      <c r="CO390" s="14">
        <v>0.172260784120777</v>
      </c>
      <c r="CP390" s="14"/>
      <c r="CQ390" s="14">
        <v>0.14388346806119201</v>
      </c>
      <c r="CR390" s="14">
        <v>0.2736941146031</v>
      </c>
      <c r="CS390" s="14">
        <v>0.19168124013368101</v>
      </c>
    </row>
    <row r="391" spans="2:97" x14ac:dyDescent="0.35">
      <c r="B391" t="s">
        <v>222</v>
      </c>
      <c r="C391" s="14">
        <v>0.49306187806545299</v>
      </c>
      <c r="D391" s="14">
        <v>0.502230778979601</v>
      </c>
      <c r="E391" s="14">
        <v>0.48255132900938102</v>
      </c>
      <c r="F391" s="14"/>
      <c r="G391" s="14">
        <v>0.58394092070472603</v>
      </c>
      <c r="H391" s="14">
        <v>0.56187587257637805</v>
      </c>
      <c r="I391" s="14">
        <v>0.51335059069539002</v>
      </c>
      <c r="J391" s="14">
        <v>0.43477048487505598</v>
      </c>
      <c r="K391" s="14">
        <v>0.39435496656000801</v>
      </c>
      <c r="L391" s="14">
        <v>0.43468583879324202</v>
      </c>
      <c r="M391" s="14"/>
      <c r="N391" s="14">
        <v>0.52771420376938605</v>
      </c>
      <c r="O391" s="14">
        <v>0.44698736626216901</v>
      </c>
      <c r="P391" s="14">
        <v>0.53885237386083396</v>
      </c>
      <c r="Q391" s="14">
        <v>0.43819124088224098</v>
      </c>
      <c r="R391" s="14"/>
      <c r="S391" s="14">
        <v>0.51995505632944095</v>
      </c>
      <c r="T391" s="14">
        <v>0.50000670433148398</v>
      </c>
      <c r="U391" s="14">
        <v>0.47983635053995799</v>
      </c>
      <c r="V391" s="14">
        <v>0.48544914404988598</v>
      </c>
      <c r="W391" s="14">
        <v>0.50089059577300798</v>
      </c>
      <c r="X391" s="14">
        <v>0.50328310468269399</v>
      </c>
      <c r="Y391" s="14">
        <v>0.44465646772260498</v>
      </c>
      <c r="Z391" s="14">
        <v>0.52800234626119902</v>
      </c>
      <c r="AA391" s="14">
        <v>0.44471669151297499</v>
      </c>
      <c r="AB391" s="14">
        <v>0.57032351931918701</v>
      </c>
      <c r="AC391" s="14">
        <v>0.37881341405864399</v>
      </c>
      <c r="AD391" s="14">
        <v>0.49964968878690902</v>
      </c>
      <c r="AE391" s="14"/>
      <c r="AF391" s="14">
        <v>0.463426354082351</v>
      </c>
      <c r="AG391" s="14">
        <v>0.52876667020571599</v>
      </c>
      <c r="AH391" s="14">
        <v>0.50942370184747998</v>
      </c>
      <c r="AI391" s="14">
        <v>0.48136898762179903</v>
      </c>
      <c r="AJ391" s="14">
        <v>0.48051240471673901</v>
      </c>
      <c r="AK391" s="14"/>
      <c r="AL391" s="14">
        <v>0.52617324335712601</v>
      </c>
      <c r="AM391" s="14">
        <v>0.52455329127202399</v>
      </c>
      <c r="AN391" s="14">
        <v>0.48254492988320302</v>
      </c>
      <c r="AO391" s="14">
        <v>0.48376624333733698</v>
      </c>
      <c r="AP391" s="14">
        <v>0.52492621844567799</v>
      </c>
      <c r="AQ391" s="14">
        <v>0.4325379404734</v>
      </c>
      <c r="AR391" s="14"/>
      <c r="AS391" s="14">
        <v>0.44043613281768601</v>
      </c>
      <c r="AT391" s="14">
        <v>0.51005382396250298</v>
      </c>
      <c r="AU391" s="14">
        <v>0.52612423779378004</v>
      </c>
      <c r="AV391" s="14">
        <v>0.48276128163878601</v>
      </c>
      <c r="AW391" s="14">
        <v>0.49771147713289099</v>
      </c>
      <c r="AX391" s="14"/>
      <c r="AY391" s="14">
        <v>0</v>
      </c>
      <c r="AZ391" s="14">
        <v>0</v>
      </c>
      <c r="BA391" s="14">
        <v>0</v>
      </c>
      <c r="BB391" s="14">
        <v>0</v>
      </c>
      <c r="BC391" s="14">
        <v>0</v>
      </c>
      <c r="BD391" s="14">
        <v>0</v>
      </c>
      <c r="BE391" s="14">
        <v>0</v>
      </c>
      <c r="BF391" s="14">
        <v>0</v>
      </c>
      <c r="BG391" s="14">
        <v>0</v>
      </c>
      <c r="BH391" s="14">
        <v>0</v>
      </c>
      <c r="BI391" s="14">
        <v>0</v>
      </c>
      <c r="BJ391" s="14">
        <v>0</v>
      </c>
      <c r="BK391" s="14">
        <v>0</v>
      </c>
      <c r="BL391" s="14">
        <v>0</v>
      </c>
      <c r="BM391" s="14">
        <v>0</v>
      </c>
      <c r="BN391" s="14">
        <v>0</v>
      </c>
      <c r="BO391" s="14"/>
      <c r="BP391" s="14">
        <v>0.46146874434517299</v>
      </c>
      <c r="BQ391" s="14">
        <v>0.54869004753071304</v>
      </c>
      <c r="BR391" s="14">
        <v>0.53939231144076305</v>
      </c>
      <c r="BS391" s="14">
        <v>0.51508547903603796</v>
      </c>
      <c r="BT391" s="14">
        <v>0.356463188323276</v>
      </c>
      <c r="BU391" s="14"/>
      <c r="BV391" s="14">
        <v>0.39218099968248499</v>
      </c>
      <c r="BW391" s="14">
        <v>0.55489662823135499</v>
      </c>
      <c r="BX391" s="14">
        <v>0.51208232916035301</v>
      </c>
      <c r="BY391" s="14">
        <v>0.38174645938496898</v>
      </c>
      <c r="BZ391" s="14">
        <v>0.19470045636993399</v>
      </c>
      <c r="CA391" s="14"/>
      <c r="CB391" s="14">
        <v>0.55104367729011094</v>
      </c>
      <c r="CC391" s="14">
        <v>0.50216009031576603</v>
      </c>
      <c r="CD391" s="14">
        <v>0.50524898903336501</v>
      </c>
      <c r="CE391" s="14">
        <v>0.49689135583232502</v>
      </c>
      <c r="CF391" s="14">
        <v>0.41270812812040403</v>
      </c>
      <c r="CG391" s="14"/>
      <c r="CH391" s="14">
        <v>0.495007118468759</v>
      </c>
      <c r="CI391" s="14">
        <v>0.492198884855439</v>
      </c>
      <c r="CJ391" s="14"/>
      <c r="CK391" s="14">
        <v>0.52669107017364603</v>
      </c>
      <c r="CL391" s="14">
        <v>0.48158018846996398</v>
      </c>
      <c r="CM391" s="14"/>
      <c r="CN391" s="14">
        <v>0.535070484401309</v>
      </c>
      <c r="CO391" s="14">
        <v>0.47473205440067301</v>
      </c>
      <c r="CP391" s="14"/>
      <c r="CQ391" s="14">
        <v>0.46934980486806199</v>
      </c>
      <c r="CR391" s="14">
        <v>0.53795090264045398</v>
      </c>
      <c r="CS391" s="14">
        <v>0.464878930191576</v>
      </c>
    </row>
    <row r="392" spans="2:97" x14ac:dyDescent="0.35">
      <c r="B392" t="s">
        <v>223</v>
      </c>
      <c r="C392" s="14">
        <v>0.20076626997939301</v>
      </c>
      <c r="D392" s="14">
        <v>0.17719440411260901</v>
      </c>
      <c r="E392" s="14">
        <v>0.226523622391648</v>
      </c>
      <c r="F392" s="14"/>
      <c r="G392" s="14">
        <v>0.137649604197632</v>
      </c>
      <c r="H392" s="14">
        <v>0.128654467867231</v>
      </c>
      <c r="I392" s="14">
        <v>0.197891626222926</v>
      </c>
      <c r="J392" s="14">
        <v>0.24559318037033701</v>
      </c>
      <c r="K392" s="14">
        <v>0.27977324088732902</v>
      </c>
      <c r="L392" s="14">
        <v>0.249466549815757</v>
      </c>
      <c r="M392" s="14"/>
      <c r="N392" s="14">
        <v>0.15358498196793599</v>
      </c>
      <c r="O392" s="14">
        <v>0.23538158287356101</v>
      </c>
      <c r="P392" s="14">
        <v>0.184587223947169</v>
      </c>
      <c r="Q392" s="14">
        <v>0.25659554409207203</v>
      </c>
      <c r="R392" s="14"/>
      <c r="S392" s="14">
        <v>0.12763692888314199</v>
      </c>
      <c r="T392" s="14">
        <v>0.22015598672526401</v>
      </c>
      <c r="U392" s="14">
        <v>0.24573131955809199</v>
      </c>
      <c r="V392" s="14">
        <v>0.181508491105799</v>
      </c>
      <c r="W392" s="14">
        <v>0.209550953799408</v>
      </c>
      <c r="X392" s="14">
        <v>0.174532944668262</v>
      </c>
      <c r="Y392" s="14">
        <v>0.25412478736618499</v>
      </c>
      <c r="Z392" s="14">
        <v>0.263039319858904</v>
      </c>
      <c r="AA392" s="14">
        <v>0.19302972487537101</v>
      </c>
      <c r="AB392" s="14">
        <v>0.22179389635709101</v>
      </c>
      <c r="AC392" s="14">
        <v>0.28910120087417801</v>
      </c>
      <c r="AD392" s="14">
        <v>0.21796194515248299</v>
      </c>
      <c r="AE392" s="14"/>
      <c r="AF392" s="14">
        <v>0.19713445456318399</v>
      </c>
      <c r="AG392" s="14">
        <v>0.17371834076568399</v>
      </c>
      <c r="AH392" s="14">
        <v>0.232902499084058</v>
      </c>
      <c r="AI392" s="14">
        <v>0.20879286464587199</v>
      </c>
      <c r="AJ392" s="14">
        <v>0.22075879470155299</v>
      </c>
      <c r="AK392" s="14"/>
      <c r="AL392" s="14">
        <v>0.154123622230385</v>
      </c>
      <c r="AM392" s="14">
        <v>0.15829914824721</v>
      </c>
      <c r="AN392" s="14">
        <v>0.172879250901492</v>
      </c>
      <c r="AO392" s="14">
        <v>0.20845304010872701</v>
      </c>
      <c r="AP392" s="14">
        <v>0.20360588630747201</v>
      </c>
      <c r="AQ392" s="14">
        <v>0.23555019710108199</v>
      </c>
      <c r="AR392" s="14"/>
      <c r="AS392" s="14">
        <v>0.23625728216724301</v>
      </c>
      <c r="AT392" s="14">
        <v>0.18450197911944</v>
      </c>
      <c r="AU392" s="14">
        <v>0.197506686358392</v>
      </c>
      <c r="AV392" s="14">
        <v>0.17479248928617599</v>
      </c>
      <c r="AW392" s="14">
        <v>7.93103188970367E-2</v>
      </c>
      <c r="AX392" s="14"/>
      <c r="AY392" s="14">
        <v>0.54484152661944596</v>
      </c>
      <c r="AZ392" s="14">
        <v>0</v>
      </c>
      <c r="BA392" s="14">
        <v>0</v>
      </c>
      <c r="BB392" s="14">
        <v>0</v>
      </c>
      <c r="BC392" s="14">
        <v>0</v>
      </c>
      <c r="BD392" s="14">
        <v>0</v>
      </c>
      <c r="BE392" s="14">
        <v>0</v>
      </c>
      <c r="BF392" s="14">
        <v>0</v>
      </c>
      <c r="BG392" s="14">
        <v>0</v>
      </c>
      <c r="BH392" s="14">
        <v>0</v>
      </c>
      <c r="BI392" s="14">
        <v>0</v>
      </c>
      <c r="BJ392" s="14">
        <v>0</v>
      </c>
      <c r="BK392" s="14">
        <v>0</v>
      </c>
      <c r="BL392" s="14">
        <v>0</v>
      </c>
      <c r="BM392" s="14">
        <v>0</v>
      </c>
      <c r="BN392" s="14">
        <v>0</v>
      </c>
      <c r="BO392" s="14"/>
      <c r="BP392" s="14">
        <v>0.15348438072763701</v>
      </c>
      <c r="BQ392" s="14">
        <v>0.13630911712114399</v>
      </c>
      <c r="BR392" s="14">
        <v>0.21498508356677301</v>
      </c>
      <c r="BS392" s="14">
        <v>0.27578268374623099</v>
      </c>
      <c r="BT392" s="14">
        <v>0.330204749731563</v>
      </c>
      <c r="BU392" s="14"/>
      <c r="BV392" s="14">
        <v>6.5638114050992194E-2</v>
      </c>
      <c r="BW392" s="14">
        <v>0.111764470501777</v>
      </c>
      <c r="BX392" s="14">
        <v>0.250375467618772</v>
      </c>
      <c r="BY392" s="14">
        <v>0.36014501080295003</v>
      </c>
      <c r="BZ392" s="14">
        <v>0.41044365375359698</v>
      </c>
      <c r="CA392" s="14"/>
      <c r="CB392" s="14">
        <v>7.7706147261157807E-2</v>
      </c>
      <c r="CC392" s="14">
        <v>0.14309297492850301</v>
      </c>
      <c r="CD392" s="14">
        <v>0.209163431416382</v>
      </c>
      <c r="CE392" s="14">
        <v>0.21879671789560301</v>
      </c>
      <c r="CF392" s="14">
        <v>0.35016433736222102</v>
      </c>
      <c r="CG392" s="14"/>
      <c r="CH392" s="14">
        <v>0.18101737096241999</v>
      </c>
      <c r="CI392" s="14">
        <v>0.20952774014418701</v>
      </c>
      <c r="CJ392" s="14"/>
      <c r="CK392" s="14">
        <v>0.17225308086635199</v>
      </c>
      <c r="CL392" s="14">
        <v>0.210501252185333</v>
      </c>
      <c r="CM392" s="14"/>
      <c r="CN392" s="14">
        <v>0.14942663270752299</v>
      </c>
      <c r="CO392" s="14">
        <v>0.223167548676514</v>
      </c>
      <c r="CP392" s="14"/>
      <c r="CQ392" s="14">
        <v>0.26350199107497202</v>
      </c>
      <c r="CR392" s="14">
        <v>9.9626917848820204E-2</v>
      </c>
      <c r="CS392" s="14">
        <v>0.16549006684079001</v>
      </c>
    </row>
    <row r="393" spans="2:97" x14ac:dyDescent="0.35">
      <c r="B393" t="s">
        <v>224</v>
      </c>
      <c r="C393" s="14">
        <v>0.114265956489745</v>
      </c>
      <c r="D393" s="14">
        <v>8.6372794430602098E-2</v>
      </c>
      <c r="E393" s="14">
        <v>0.14460392398986299</v>
      </c>
      <c r="F393" s="14"/>
      <c r="G393" s="14">
        <v>6.8399272660583696E-2</v>
      </c>
      <c r="H393" s="14">
        <v>6.9010601401218105E-2</v>
      </c>
      <c r="I393" s="14">
        <v>0.130712082495403</v>
      </c>
      <c r="J393" s="14">
        <v>0.126893278949576</v>
      </c>
      <c r="K393" s="14">
        <v>0.156830308384067</v>
      </c>
      <c r="L393" s="14">
        <v>0.15881555581524101</v>
      </c>
      <c r="M393" s="14"/>
      <c r="N393" s="14">
        <v>7.0670852408948007E-2</v>
      </c>
      <c r="O393" s="14">
        <v>0.118332579488701</v>
      </c>
      <c r="P393" s="14">
        <v>0.111622693826575</v>
      </c>
      <c r="Q393" s="14">
        <v>0.19084705014305101</v>
      </c>
      <c r="R393" s="14"/>
      <c r="S393" s="14">
        <v>0.10957413139434</v>
      </c>
      <c r="T393" s="14">
        <v>0.123069045250132</v>
      </c>
      <c r="U393" s="14">
        <v>0.14436488944700199</v>
      </c>
      <c r="V393" s="14">
        <v>0.108804956060536</v>
      </c>
      <c r="W393" s="14">
        <v>0.108235028487686</v>
      </c>
      <c r="X393" s="14">
        <v>0.123915686131105</v>
      </c>
      <c r="Y393" s="14">
        <v>0.14666104913338099</v>
      </c>
      <c r="Z393" s="14">
        <v>4.7542230889369499E-2</v>
      </c>
      <c r="AA393" s="14">
        <v>9.7291367349327904E-2</v>
      </c>
      <c r="AB393" s="14">
        <v>9.8696884570487503E-2</v>
      </c>
      <c r="AC393" s="14">
        <v>0.149483771977756</v>
      </c>
      <c r="AD393" s="14">
        <v>7.6775742963597501E-2</v>
      </c>
      <c r="AE393" s="14"/>
      <c r="AF393" s="14">
        <v>0.12671587223964001</v>
      </c>
      <c r="AG393" s="14">
        <v>8.4343209355033893E-2</v>
      </c>
      <c r="AH393" s="14">
        <v>9.5240122267755203E-2</v>
      </c>
      <c r="AI393" s="14">
        <v>9.9668793289763205E-2</v>
      </c>
      <c r="AJ393" s="14">
        <v>0.13259813406444601</v>
      </c>
      <c r="AK393" s="14"/>
      <c r="AL393" s="14">
        <v>9.2078051067634906E-2</v>
      </c>
      <c r="AM393" s="14">
        <v>9.1244034017925593E-2</v>
      </c>
      <c r="AN393" s="14">
        <v>0.111173306777305</v>
      </c>
      <c r="AO393" s="14">
        <v>0.108476594170128</v>
      </c>
      <c r="AP393" s="14">
        <v>0.11558065967357201</v>
      </c>
      <c r="AQ393" s="14">
        <v>0.21838323520321101</v>
      </c>
      <c r="AR393" s="14"/>
      <c r="AS393" s="14">
        <v>0.175609174903918</v>
      </c>
      <c r="AT393" s="14">
        <v>0.12481010559192</v>
      </c>
      <c r="AU393" s="14">
        <v>8.0788062126001606E-2</v>
      </c>
      <c r="AV393" s="14">
        <v>9.1272770642255599E-2</v>
      </c>
      <c r="AW393" s="14">
        <v>5.3352536774331598E-2</v>
      </c>
      <c r="AX393" s="14"/>
      <c r="AY393" s="14">
        <v>0.45515847338055399</v>
      </c>
      <c r="AZ393" s="14">
        <v>0</v>
      </c>
      <c r="BA393" s="14">
        <v>0</v>
      </c>
      <c r="BB393" s="14">
        <v>0</v>
      </c>
      <c r="BC393" s="14">
        <v>0</v>
      </c>
      <c r="BD393" s="14">
        <v>0</v>
      </c>
      <c r="BE393" s="14">
        <v>0</v>
      </c>
      <c r="BF393" s="14">
        <v>0</v>
      </c>
      <c r="BG393" s="14">
        <v>0</v>
      </c>
      <c r="BH393" s="14">
        <v>0</v>
      </c>
      <c r="BI393" s="14">
        <v>0</v>
      </c>
      <c r="BJ393" s="14">
        <v>0</v>
      </c>
      <c r="BK393" s="14">
        <v>0</v>
      </c>
      <c r="BL393" s="14">
        <v>0</v>
      </c>
      <c r="BM393" s="14">
        <v>0</v>
      </c>
      <c r="BN393" s="14">
        <v>0</v>
      </c>
      <c r="BO393" s="14"/>
      <c r="BP393" s="14">
        <v>8.4986010230078901E-2</v>
      </c>
      <c r="BQ393" s="14">
        <v>7.5522483642936997E-2</v>
      </c>
      <c r="BR393" s="14">
        <v>0.104669833231555</v>
      </c>
      <c r="BS393" s="14">
        <v>9.8537909628843998E-2</v>
      </c>
      <c r="BT393" s="14">
        <v>0.24656996853848401</v>
      </c>
      <c r="BU393" s="14"/>
      <c r="BV393" s="14">
        <v>6.5832428186628905E-2</v>
      </c>
      <c r="BW393" s="14">
        <v>7.1318447993774806E-2</v>
      </c>
      <c r="BX393" s="14">
        <v>0.122726167395737</v>
      </c>
      <c r="BY393" s="14">
        <v>0.19741305492365999</v>
      </c>
      <c r="BZ393" s="14">
        <v>0.335458252765587</v>
      </c>
      <c r="CA393" s="14"/>
      <c r="CB393" s="14">
        <v>6.6818672127636397E-2</v>
      </c>
      <c r="CC393" s="14">
        <v>0.13898793528845499</v>
      </c>
      <c r="CD393" s="14">
        <v>0.12823493216909401</v>
      </c>
      <c r="CE393" s="14">
        <v>0.117565933759594</v>
      </c>
      <c r="CF393" s="14">
        <v>0.12425187776777501</v>
      </c>
      <c r="CG393" s="14"/>
      <c r="CH393" s="14">
        <v>9.2029091406146304E-2</v>
      </c>
      <c r="CI393" s="14">
        <v>0.124131196563183</v>
      </c>
      <c r="CJ393" s="14"/>
      <c r="CK393" s="14">
        <v>9.8389048413843799E-2</v>
      </c>
      <c r="CL393" s="14">
        <v>0.119686655556114</v>
      </c>
      <c r="CM393" s="14"/>
      <c r="CN393" s="14">
        <v>7.8573982077030105E-2</v>
      </c>
      <c r="CO393" s="14">
        <v>0.12983961280203599</v>
      </c>
      <c r="CP393" s="14"/>
      <c r="CQ393" s="14">
        <v>0.12326473599577401</v>
      </c>
      <c r="CR393" s="14">
        <v>8.8728064907625803E-2</v>
      </c>
      <c r="CS393" s="14">
        <v>0.177949762833953</v>
      </c>
    </row>
    <row r="394" spans="2:97" x14ac:dyDescent="0.35">
      <c r="B394" t="s">
        <v>217</v>
      </c>
      <c r="C394" s="14">
        <v>0</v>
      </c>
      <c r="D394" s="14">
        <v>0</v>
      </c>
      <c r="E394" s="14">
        <v>0</v>
      </c>
      <c r="F394" s="14"/>
      <c r="G394" s="14">
        <v>0</v>
      </c>
      <c r="H394" s="14">
        <v>0</v>
      </c>
      <c r="I394" s="14">
        <v>0</v>
      </c>
      <c r="J394" s="14">
        <v>0</v>
      </c>
      <c r="K394" s="14">
        <v>0</v>
      </c>
      <c r="L394" s="14">
        <v>0</v>
      </c>
      <c r="M394" s="14"/>
      <c r="N394" s="14">
        <v>0</v>
      </c>
      <c r="O394" s="14">
        <v>0</v>
      </c>
      <c r="P394" s="14">
        <v>0</v>
      </c>
      <c r="Q394" s="14">
        <v>0</v>
      </c>
      <c r="R394" s="14"/>
      <c r="S394" s="14">
        <v>0</v>
      </c>
      <c r="T394" s="14">
        <v>0</v>
      </c>
      <c r="U394" s="14">
        <v>0</v>
      </c>
      <c r="V394" s="14">
        <v>0</v>
      </c>
      <c r="W394" s="14">
        <v>0</v>
      </c>
      <c r="X394" s="14">
        <v>0</v>
      </c>
      <c r="Y394" s="14">
        <v>0</v>
      </c>
      <c r="Z394" s="14">
        <v>0</v>
      </c>
      <c r="AA394" s="14">
        <v>0</v>
      </c>
      <c r="AB394" s="14">
        <v>0</v>
      </c>
      <c r="AC394" s="14">
        <v>0</v>
      </c>
      <c r="AD394" s="14">
        <v>0</v>
      </c>
      <c r="AE394" s="14"/>
      <c r="AF394" s="14">
        <v>0</v>
      </c>
      <c r="AG394" s="14">
        <v>0</v>
      </c>
      <c r="AH394" s="14">
        <v>0</v>
      </c>
      <c r="AI394" s="14">
        <v>0</v>
      </c>
      <c r="AJ394" s="14">
        <v>0</v>
      </c>
      <c r="AK394" s="14"/>
      <c r="AL394" s="14">
        <v>0</v>
      </c>
      <c r="AM394" s="14">
        <v>0</v>
      </c>
      <c r="AN394" s="14">
        <v>0</v>
      </c>
      <c r="AO394" s="14">
        <v>0</v>
      </c>
      <c r="AP394" s="14">
        <v>0</v>
      </c>
      <c r="AQ394" s="14">
        <v>0</v>
      </c>
      <c r="AR394" s="14"/>
      <c r="AS394" s="14">
        <v>0</v>
      </c>
      <c r="AT394" s="14">
        <v>0</v>
      </c>
      <c r="AU394" s="14">
        <v>0</v>
      </c>
      <c r="AV394" s="14">
        <v>0</v>
      </c>
      <c r="AW394" s="14">
        <v>0</v>
      </c>
      <c r="AX394" s="14"/>
      <c r="AY394" s="14">
        <v>0</v>
      </c>
      <c r="AZ394" s="14">
        <v>0</v>
      </c>
      <c r="BA394" s="14">
        <v>0</v>
      </c>
      <c r="BB394" s="14">
        <v>0</v>
      </c>
      <c r="BC394" s="14">
        <v>0</v>
      </c>
      <c r="BD394" s="14">
        <v>0</v>
      </c>
      <c r="BE394" s="14">
        <v>0</v>
      </c>
      <c r="BF394" s="14">
        <v>0</v>
      </c>
      <c r="BG394" s="14">
        <v>0</v>
      </c>
      <c r="BH394" s="14">
        <v>0</v>
      </c>
      <c r="BI394" s="14">
        <v>0</v>
      </c>
      <c r="BJ394" s="14">
        <v>0</v>
      </c>
      <c r="BK394" s="14">
        <v>0</v>
      </c>
      <c r="BL394" s="14">
        <v>0</v>
      </c>
      <c r="BM394" s="14">
        <v>0</v>
      </c>
      <c r="BN394" s="14">
        <v>0</v>
      </c>
      <c r="BO394" s="14"/>
      <c r="BP394" s="14">
        <v>0</v>
      </c>
      <c r="BQ394" s="14">
        <v>0</v>
      </c>
      <c r="BR394" s="14">
        <v>0</v>
      </c>
      <c r="BS394" s="14">
        <v>0</v>
      </c>
      <c r="BT394" s="14">
        <v>0</v>
      </c>
      <c r="BU394" s="14"/>
      <c r="BV394" s="14">
        <v>0</v>
      </c>
      <c r="BW394" s="14">
        <v>0</v>
      </c>
      <c r="BX394" s="14">
        <v>0</v>
      </c>
      <c r="BY394" s="14">
        <v>0</v>
      </c>
      <c r="BZ394" s="14">
        <v>0</v>
      </c>
      <c r="CA394" s="14"/>
      <c r="CB394" s="14">
        <v>0</v>
      </c>
      <c r="CC394" s="14">
        <v>0</v>
      </c>
      <c r="CD394" s="14">
        <v>0</v>
      </c>
      <c r="CE394" s="14">
        <v>0</v>
      </c>
      <c r="CF394" s="14">
        <v>0</v>
      </c>
      <c r="CG394" s="14"/>
      <c r="CH394" s="14">
        <v>0</v>
      </c>
      <c r="CI394" s="14">
        <v>0</v>
      </c>
      <c r="CJ394" s="14"/>
      <c r="CK394" s="14">
        <v>0</v>
      </c>
      <c r="CL394" s="14">
        <v>0</v>
      </c>
      <c r="CM394" s="14"/>
      <c r="CN394" s="14">
        <v>0</v>
      </c>
      <c r="CO394" s="14">
        <v>0</v>
      </c>
      <c r="CP394" s="14"/>
      <c r="CQ394" s="14">
        <v>0</v>
      </c>
      <c r="CR394" s="14">
        <v>0</v>
      </c>
      <c r="CS394" s="14">
        <v>0</v>
      </c>
    </row>
    <row r="395" spans="2:97" x14ac:dyDescent="0.35">
      <c r="B395" t="s">
        <v>218</v>
      </c>
      <c r="C395" s="14">
        <v>0</v>
      </c>
      <c r="D395" s="14">
        <v>0</v>
      </c>
      <c r="E395" s="14">
        <v>0</v>
      </c>
      <c r="F395" s="14"/>
      <c r="G395" s="14">
        <v>0</v>
      </c>
      <c r="H395" s="14">
        <v>0</v>
      </c>
      <c r="I395" s="14">
        <v>0</v>
      </c>
      <c r="J395" s="14">
        <v>0</v>
      </c>
      <c r="K395" s="14">
        <v>0</v>
      </c>
      <c r="L395" s="14">
        <v>0</v>
      </c>
      <c r="M395" s="14"/>
      <c r="N395" s="14">
        <v>0</v>
      </c>
      <c r="O395" s="14">
        <v>0</v>
      </c>
      <c r="P395" s="14">
        <v>0</v>
      </c>
      <c r="Q395" s="14">
        <v>0</v>
      </c>
      <c r="R395" s="14"/>
      <c r="S395" s="14">
        <v>0</v>
      </c>
      <c r="T395" s="14">
        <v>0</v>
      </c>
      <c r="U395" s="14">
        <v>0</v>
      </c>
      <c r="V395" s="14">
        <v>0</v>
      </c>
      <c r="W395" s="14">
        <v>0</v>
      </c>
      <c r="X395" s="14">
        <v>0</v>
      </c>
      <c r="Y395" s="14">
        <v>0</v>
      </c>
      <c r="Z395" s="14">
        <v>0</v>
      </c>
      <c r="AA395" s="14">
        <v>0</v>
      </c>
      <c r="AB395" s="14">
        <v>0</v>
      </c>
      <c r="AC395" s="14">
        <v>0</v>
      </c>
      <c r="AD395" s="14">
        <v>0</v>
      </c>
      <c r="AE395" s="14"/>
      <c r="AF395" s="14">
        <v>0</v>
      </c>
      <c r="AG395" s="14">
        <v>0</v>
      </c>
      <c r="AH395" s="14">
        <v>0</v>
      </c>
      <c r="AI395" s="14">
        <v>0</v>
      </c>
      <c r="AJ395" s="14">
        <v>0</v>
      </c>
      <c r="AK395" s="14"/>
      <c r="AL395" s="14">
        <v>0</v>
      </c>
      <c r="AM395" s="14">
        <v>0</v>
      </c>
      <c r="AN395" s="14">
        <v>0</v>
      </c>
      <c r="AO395" s="14">
        <v>0</v>
      </c>
      <c r="AP395" s="14">
        <v>0</v>
      </c>
      <c r="AQ395" s="14">
        <v>0</v>
      </c>
      <c r="AR395" s="14"/>
      <c r="AS395" s="14">
        <v>0</v>
      </c>
      <c r="AT395" s="14">
        <v>0</v>
      </c>
      <c r="AU395" s="14">
        <v>0</v>
      </c>
      <c r="AV395" s="14">
        <v>0</v>
      </c>
      <c r="AW395" s="14">
        <v>0</v>
      </c>
      <c r="AX395" s="14"/>
      <c r="AY395" s="14">
        <v>0</v>
      </c>
      <c r="AZ395" s="14">
        <v>0</v>
      </c>
      <c r="BA395" s="14">
        <v>0</v>
      </c>
      <c r="BB395" s="14">
        <v>0</v>
      </c>
      <c r="BC395" s="14">
        <v>0</v>
      </c>
      <c r="BD395" s="14">
        <v>0</v>
      </c>
      <c r="BE395" s="14">
        <v>0</v>
      </c>
      <c r="BF395" s="14">
        <v>0</v>
      </c>
      <c r="BG395" s="14">
        <v>0</v>
      </c>
      <c r="BH395" s="14">
        <v>0</v>
      </c>
      <c r="BI395" s="14">
        <v>0</v>
      </c>
      <c r="BJ395" s="14">
        <v>0</v>
      </c>
      <c r="BK395" s="14">
        <v>0</v>
      </c>
      <c r="BL395" s="14">
        <v>0</v>
      </c>
      <c r="BM395" s="14">
        <v>0</v>
      </c>
      <c r="BN395" s="14">
        <v>0</v>
      </c>
      <c r="BO395" s="14"/>
      <c r="BP395" s="14">
        <v>0</v>
      </c>
      <c r="BQ395" s="14">
        <v>0</v>
      </c>
      <c r="BR395" s="14">
        <v>0</v>
      </c>
      <c r="BS395" s="14">
        <v>0</v>
      </c>
      <c r="BT395" s="14">
        <v>0</v>
      </c>
      <c r="BU395" s="14"/>
      <c r="BV395" s="14">
        <v>0</v>
      </c>
      <c r="BW395" s="14">
        <v>0</v>
      </c>
      <c r="BX395" s="14">
        <v>0</v>
      </c>
      <c r="BY395" s="14">
        <v>0</v>
      </c>
      <c r="BZ395" s="14">
        <v>0</v>
      </c>
      <c r="CA395" s="14"/>
      <c r="CB395" s="14">
        <v>0</v>
      </c>
      <c r="CC395" s="14">
        <v>0</v>
      </c>
      <c r="CD395" s="14">
        <v>0</v>
      </c>
      <c r="CE395" s="14">
        <v>0</v>
      </c>
      <c r="CF395" s="14">
        <v>0</v>
      </c>
      <c r="CG395" s="14"/>
      <c r="CH395" s="14">
        <v>0</v>
      </c>
      <c r="CI395" s="14">
        <v>0</v>
      </c>
      <c r="CJ395" s="14"/>
      <c r="CK395" s="14">
        <v>0</v>
      </c>
      <c r="CL395" s="14">
        <v>0</v>
      </c>
      <c r="CM395" s="14"/>
      <c r="CN395" s="14">
        <v>0</v>
      </c>
      <c r="CO395" s="14">
        <v>0</v>
      </c>
      <c r="CP395" s="14"/>
      <c r="CQ395" s="14">
        <v>0</v>
      </c>
      <c r="CR395" s="14">
        <v>0</v>
      </c>
      <c r="CS395" s="14">
        <v>0</v>
      </c>
    </row>
    <row r="396" spans="2:97" x14ac:dyDescent="0.35">
      <c r="B396" t="s">
        <v>219</v>
      </c>
      <c r="C396" s="14">
        <v>0</v>
      </c>
      <c r="D396" s="14">
        <v>0</v>
      </c>
      <c r="E396" s="14">
        <v>0</v>
      </c>
      <c r="F396" s="14"/>
      <c r="G396" s="14">
        <v>0</v>
      </c>
      <c r="H396" s="14">
        <v>0</v>
      </c>
      <c r="I396" s="14">
        <v>0</v>
      </c>
      <c r="J396" s="14">
        <v>0</v>
      </c>
      <c r="K396" s="14">
        <v>0</v>
      </c>
      <c r="L396" s="14">
        <v>0</v>
      </c>
      <c r="M396" s="14"/>
      <c r="N396" s="14">
        <v>0</v>
      </c>
      <c r="O396" s="14">
        <v>0</v>
      </c>
      <c r="P396" s="14">
        <v>0</v>
      </c>
      <c r="Q396" s="14">
        <v>0</v>
      </c>
      <c r="R396" s="14"/>
      <c r="S396" s="14">
        <v>0</v>
      </c>
      <c r="T396" s="14">
        <v>0</v>
      </c>
      <c r="U396" s="14">
        <v>0</v>
      </c>
      <c r="V396" s="14">
        <v>0</v>
      </c>
      <c r="W396" s="14">
        <v>0</v>
      </c>
      <c r="X396" s="14">
        <v>0</v>
      </c>
      <c r="Y396" s="14">
        <v>0</v>
      </c>
      <c r="Z396" s="14">
        <v>0</v>
      </c>
      <c r="AA396" s="14">
        <v>0</v>
      </c>
      <c r="AB396" s="14">
        <v>0</v>
      </c>
      <c r="AC396" s="14">
        <v>0</v>
      </c>
      <c r="AD396" s="14">
        <v>0</v>
      </c>
      <c r="AE396" s="14"/>
      <c r="AF396" s="14">
        <v>0</v>
      </c>
      <c r="AG396" s="14">
        <v>0</v>
      </c>
      <c r="AH396" s="14">
        <v>0</v>
      </c>
      <c r="AI396" s="14">
        <v>0</v>
      </c>
      <c r="AJ396" s="14">
        <v>0</v>
      </c>
      <c r="AK396" s="14"/>
      <c r="AL396" s="14">
        <v>0</v>
      </c>
      <c r="AM396" s="14">
        <v>0</v>
      </c>
      <c r="AN396" s="14">
        <v>0</v>
      </c>
      <c r="AO396" s="14">
        <v>0</v>
      </c>
      <c r="AP396" s="14">
        <v>0</v>
      </c>
      <c r="AQ396" s="14">
        <v>0</v>
      </c>
      <c r="AR396" s="14"/>
      <c r="AS396" s="14">
        <v>0</v>
      </c>
      <c r="AT396" s="14">
        <v>0</v>
      </c>
      <c r="AU396" s="14">
        <v>0</v>
      </c>
      <c r="AV396" s="14">
        <v>0</v>
      </c>
      <c r="AW396" s="14">
        <v>0</v>
      </c>
      <c r="AX396" s="14"/>
      <c r="AY396" s="14">
        <v>0</v>
      </c>
      <c r="AZ396" s="14">
        <v>0</v>
      </c>
      <c r="BA396" s="14">
        <v>0</v>
      </c>
      <c r="BB396" s="14">
        <v>0</v>
      </c>
      <c r="BC396" s="14">
        <v>0</v>
      </c>
      <c r="BD396" s="14">
        <v>0</v>
      </c>
      <c r="BE396" s="14">
        <v>0</v>
      </c>
      <c r="BF396" s="14">
        <v>0</v>
      </c>
      <c r="BG396" s="14">
        <v>0</v>
      </c>
      <c r="BH396" s="14">
        <v>0</v>
      </c>
      <c r="BI396" s="14">
        <v>0</v>
      </c>
      <c r="BJ396" s="14">
        <v>0</v>
      </c>
      <c r="BK396" s="14">
        <v>0</v>
      </c>
      <c r="BL396" s="14">
        <v>0</v>
      </c>
      <c r="BM396" s="14">
        <v>0</v>
      </c>
      <c r="BN396" s="14">
        <v>0</v>
      </c>
      <c r="BO396" s="14"/>
      <c r="BP396" s="14">
        <v>0</v>
      </c>
      <c r="BQ396" s="14">
        <v>0</v>
      </c>
      <c r="BR396" s="14">
        <v>0</v>
      </c>
      <c r="BS396" s="14">
        <v>0</v>
      </c>
      <c r="BT396" s="14">
        <v>0</v>
      </c>
      <c r="BU396" s="14"/>
      <c r="BV396" s="14">
        <v>0</v>
      </c>
      <c r="BW396" s="14">
        <v>0</v>
      </c>
      <c r="BX396" s="14">
        <v>0</v>
      </c>
      <c r="BY396" s="14">
        <v>0</v>
      </c>
      <c r="BZ396" s="14">
        <v>0</v>
      </c>
      <c r="CA396" s="14"/>
      <c r="CB396" s="14">
        <v>0</v>
      </c>
      <c r="CC396" s="14">
        <v>0</v>
      </c>
      <c r="CD396" s="14">
        <v>0</v>
      </c>
      <c r="CE396" s="14">
        <v>0</v>
      </c>
      <c r="CF396" s="14">
        <v>0</v>
      </c>
      <c r="CG396" s="14"/>
      <c r="CH396" s="14">
        <v>0</v>
      </c>
      <c r="CI396" s="14">
        <v>0</v>
      </c>
      <c r="CJ396" s="14"/>
      <c r="CK396" s="14">
        <v>0</v>
      </c>
      <c r="CL396" s="14">
        <v>0</v>
      </c>
      <c r="CM396" s="14"/>
      <c r="CN396" s="14">
        <v>0</v>
      </c>
      <c r="CO396" s="14">
        <v>0</v>
      </c>
      <c r="CP396" s="14"/>
      <c r="CQ396" s="14">
        <v>0</v>
      </c>
      <c r="CR396" s="14">
        <v>0</v>
      </c>
      <c r="CS396" s="14">
        <v>0</v>
      </c>
    </row>
    <row r="397" spans="2:97" x14ac:dyDescent="0.35">
      <c r="B397" t="s">
        <v>167</v>
      </c>
      <c r="C397" s="14">
        <v>0</v>
      </c>
      <c r="D397" s="14">
        <v>0</v>
      </c>
      <c r="E397" s="14">
        <v>0</v>
      </c>
      <c r="F397" s="14"/>
      <c r="G397" s="14">
        <v>0</v>
      </c>
      <c r="H397" s="14">
        <v>0</v>
      </c>
      <c r="I397" s="14">
        <v>0</v>
      </c>
      <c r="J397" s="14">
        <v>0</v>
      </c>
      <c r="K397" s="14">
        <v>0</v>
      </c>
      <c r="L397" s="14">
        <v>0</v>
      </c>
      <c r="M397" s="14"/>
      <c r="N397" s="14">
        <v>0</v>
      </c>
      <c r="O397" s="14">
        <v>0</v>
      </c>
      <c r="P397" s="14">
        <v>0</v>
      </c>
      <c r="Q397" s="14">
        <v>0</v>
      </c>
      <c r="R397" s="14"/>
      <c r="S397" s="14">
        <v>0</v>
      </c>
      <c r="T397" s="14">
        <v>0</v>
      </c>
      <c r="U397" s="14">
        <v>0</v>
      </c>
      <c r="V397" s="14">
        <v>0</v>
      </c>
      <c r="W397" s="14">
        <v>0</v>
      </c>
      <c r="X397" s="14">
        <v>0</v>
      </c>
      <c r="Y397" s="14">
        <v>0</v>
      </c>
      <c r="Z397" s="14">
        <v>0</v>
      </c>
      <c r="AA397" s="14">
        <v>0</v>
      </c>
      <c r="AB397" s="14">
        <v>0</v>
      </c>
      <c r="AC397" s="14">
        <v>0</v>
      </c>
      <c r="AD397" s="14">
        <v>0</v>
      </c>
      <c r="AE397" s="14"/>
      <c r="AF397" s="14">
        <v>0</v>
      </c>
      <c r="AG397" s="14">
        <v>0</v>
      </c>
      <c r="AH397" s="14">
        <v>0</v>
      </c>
      <c r="AI397" s="14">
        <v>0</v>
      </c>
      <c r="AJ397" s="14">
        <v>0</v>
      </c>
      <c r="AK397" s="14"/>
      <c r="AL397" s="14">
        <v>0</v>
      </c>
      <c r="AM397" s="14">
        <v>0</v>
      </c>
      <c r="AN397" s="14">
        <v>0</v>
      </c>
      <c r="AO397" s="14">
        <v>0</v>
      </c>
      <c r="AP397" s="14">
        <v>0</v>
      </c>
      <c r="AQ397" s="14">
        <v>0</v>
      </c>
      <c r="AR397" s="14"/>
      <c r="AS397" s="14">
        <v>0</v>
      </c>
      <c r="AT397" s="14">
        <v>0</v>
      </c>
      <c r="AU397" s="14">
        <v>0</v>
      </c>
      <c r="AV397" s="14">
        <v>0</v>
      </c>
      <c r="AW397" s="14">
        <v>0</v>
      </c>
      <c r="AX397" s="14"/>
      <c r="AY397" s="14">
        <v>0</v>
      </c>
      <c r="AZ397" s="14">
        <v>0</v>
      </c>
      <c r="BA397" s="14">
        <v>0</v>
      </c>
      <c r="BB397" s="14">
        <v>0</v>
      </c>
      <c r="BC397" s="14">
        <v>0</v>
      </c>
      <c r="BD397" s="14">
        <v>0</v>
      </c>
      <c r="BE397" s="14">
        <v>0</v>
      </c>
      <c r="BF397" s="14">
        <v>0</v>
      </c>
      <c r="BG397" s="14">
        <v>0</v>
      </c>
      <c r="BH397" s="14">
        <v>0</v>
      </c>
      <c r="BI397" s="14">
        <v>0</v>
      </c>
      <c r="BJ397" s="14">
        <v>0</v>
      </c>
      <c r="BK397" s="14">
        <v>0</v>
      </c>
      <c r="BL397" s="14">
        <v>0</v>
      </c>
      <c r="BM397" s="14">
        <v>0</v>
      </c>
      <c r="BN397" s="14">
        <v>0</v>
      </c>
      <c r="BO397" s="14"/>
      <c r="BP397" s="14">
        <v>0</v>
      </c>
      <c r="BQ397" s="14">
        <v>0</v>
      </c>
      <c r="BR397" s="14">
        <v>0</v>
      </c>
      <c r="BS397" s="14">
        <v>0</v>
      </c>
      <c r="BT397" s="14">
        <v>0</v>
      </c>
      <c r="BU397" s="14"/>
      <c r="BV397" s="14">
        <v>0</v>
      </c>
      <c r="BW397" s="14">
        <v>0</v>
      </c>
      <c r="BX397" s="14">
        <v>0</v>
      </c>
      <c r="BY397" s="14">
        <v>0</v>
      </c>
      <c r="BZ397" s="14">
        <v>0</v>
      </c>
      <c r="CA397" s="14"/>
      <c r="CB397" s="14">
        <v>0</v>
      </c>
      <c r="CC397" s="14">
        <v>0</v>
      </c>
      <c r="CD397" s="14">
        <v>0</v>
      </c>
      <c r="CE397" s="14">
        <v>0</v>
      </c>
      <c r="CF397" s="14">
        <v>0</v>
      </c>
      <c r="CG397" s="14"/>
      <c r="CH397" s="14">
        <v>0</v>
      </c>
      <c r="CI397" s="14">
        <v>0</v>
      </c>
      <c r="CJ397" s="14"/>
      <c r="CK397" s="14">
        <v>0</v>
      </c>
      <c r="CL397" s="14">
        <v>0</v>
      </c>
      <c r="CM397" s="14"/>
      <c r="CN397" s="14">
        <v>0</v>
      </c>
      <c r="CO397" s="14">
        <v>0</v>
      </c>
      <c r="CP397" s="14"/>
      <c r="CQ397" s="14">
        <v>0</v>
      </c>
      <c r="CR397" s="14">
        <v>0</v>
      </c>
      <c r="CS397" s="14">
        <v>0</v>
      </c>
    </row>
    <row r="398" spans="2:97" x14ac:dyDescent="0.35">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row>
    <row r="399" spans="2:97" x14ac:dyDescent="0.35">
      <c r="B399" s="6" t="s">
        <v>233</v>
      </c>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row>
    <row r="400" spans="2:97" x14ac:dyDescent="0.35">
      <c r="B400" s="21" t="s">
        <v>503</v>
      </c>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row>
    <row r="401" spans="2:97" x14ac:dyDescent="0.35">
      <c r="B401" t="s">
        <v>226</v>
      </c>
      <c r="C401" s="14">
        <v>0.17925824839683699</v>
      </c>
      <c r="D401" s="14">
        <v>0.172977648451201</v>
      </c>
      <c r="E401" s="14">
        <v>0.18544119345544799</v>
      </c>
      <c r="F401" s="14"/>
      <c r="G401" s="14">
        <v>0.185732952487382</v>
      </c>
      <c r="H401" s="14">
        <v>0.17079299200704401</v>
      </c>
      <c r="I401" s="14">
        <v>0.173221587725746</v>
      </c>
      <c r="J401" s="14">
        <v>0.180580893005478</v>
      </c>
      <c r="K401" s="14">
        <v>0.19292448816419699</v>
      </c>
      <c r="L401" s="14">
        <v>0.18231268369504899</v>
      </c>
      <c r="M401" s="14"/>
      <c r="N401" s="14">
        <v>0.15037623437862899</v>
      </c>
      <c r="O401" s="14">
        <v>0.20725120595029201</v>
      </c>
      <c r="P401" s="14">
        <v>0.15677584952981299</v>
      </c>
      <c r="Q401" s="14">
        <v>0.214501326285157</v>
      </c>
      <c r="R401" s="14"/>
      <c r="S401" s="14">
        <v>0.150364430008637</v>
      </c>
      <c r="T401" s="14">
        <v>0.14243828482561899</v>
      </c>
      <c r="U401" s="14">
        <v>0.19592191010985799</v>
      </c>
      <c r="V401" s="14">
        <v>0.23092261432217301</v>
      </c>
      <c r="W401" s="14">
        <v>0.16975883738498401</v>
      </c>
      <c r="X401" s="14">
        <v>0.16584212950131599</v>
      </c>
      <c r="Y401" s="14">
        <v>0.211492214589317</v>
      </c>
      <c r="Z401" s="14">
        <v>0.19702241034329099</v>
      </c>
      <c r="AA401" s="14">
        <v>0.22836369225577399</v>
      </c>
      <c r="AB401" s="14">
        <v>0.16472634651392201</v>
      </c>
      <c r="AC401" s="14">
        <v>0.15350836881434901</v>
      </c>
      <c r="AD401" s="14">
        <v>0.18441916678332901</v>
      </c>
      <c r="AE401" s="14"/>
      <c r="AF401" s="14">
        <v>0.16884914488331501</v>
      </c>
      <c r="AG401" s="14">
        <v>0.168817807532743</v>
      </c>
      <c r="AH401" s="14">
        <v>0.215825809417622</v>
      </c>
      <c r="AI401" s="14">
        <v>0.17731177736239701</v>
      </c>
      <c r="AJ401" s="14">
        <v>0.18444107747420799</v>
      </c>
      <c r="AK401" s="14"/>
      <c r="AL401" s="14">
        <v>0.151218110081552</v>
      </c>
      <c r="AM401" s="14">
        <v>0.17303772123890801</v>
      </c>
      <c r="AN401" s="14">
        <v>0.15611121473606401</v>
      </c>
      <c r="AO401" s="14">
        <v>0.192385939379634</v>
      </c>
      <c r="AP401" s="14">
        <v>0.18608027802948501</v>
      </c>
      <c r="AQ401" s="14">
        <v>0.18450523401860999</v>
      </c>
      <c r="AR401" s="14"/>
      <c r="AS401" s="14">
        <v>0.215989262951535</v>
      </c>
      <c r="AT401" s="14">
        <v>0.19448530375054901</v>
      </c>
      <c r="AU401" s="14">
        <v>0.143011080405473</v>
      </c>
      <c r="AV401" s="14">
        <v>0.15936282076837799</v>
      </c>
      <c r="AW401" s="14">
        <v>0.16986469501882201</v>
      </c>
      <c r="AX401" s="14"/>
      <c r="AY401" s="14">
        <v>0</v>
      </c>
      <c r="AZ401" s="14">
        <v>0</v>
      </c>
      <c r="BA401" s="14">
        <v>0</v>
      </c>
      <c r="BB401" s="14">
        <v>0</v>
      </c>
      <c r="BC401" s="14">
        <v>0</v>
      </c>
      <c r="BD401" s="14">
        <v>0</v>
      </c>
      <c r="BE401" s="14">
        <v>0</v>
      </c>
      <c r="BF401" s="14">
        <v>0</v>
      </c>
      <c r="BG401" s="14">
        <v>0</v>
      </c>
      <c r="BH401" s="14">
        <v>0</v>
      </c>
      <c r="BI401" s="14">
        <v>0</v>
      </c>
      <c r="BJ401" s="14">
        <v>0</v>
      </c>
      <c r="BK401" s="14">
        <v>0</v>
      </c>
      <c r="BL401" s="14">
        <v>0</v>
      </c>
      <c r="BM401" s="14">
        <v>0</v>
      </c>
      <c r="BN401" s="14">
        <v>0</v>
      </c>
      <c r="BO401" s="14"/>
      <c r="BP401" s="14">
        <v>0.20597275531724199</v>
      </c>
      <c r="BQ401" s="14">
        <v>0.16529241192657801</v>
      </c>
      <c r="BR401" s="14">
        <v>0.19149320042005</v>
      </c>
      <c r="BS401" s="14">
        <v>0.20401944028135599</v>
      </c>
      <c r="BT401" s="14">
        <v>0.13047259247488799</v>
      </c>
      <c r="BU401" s="14"/>
      <c r="BV401" s="14">
        <v>0.27629137957997402</v>
      </c>
      <c r="BW401" s="14">
        <v>0.16506446287328999</v>
      </c>
      <c r="BX401" s="14">
        <v>0.19562567046096399</v>
      </c>
      <c r="BY401" s="14">
        <v>0.15732795058223101</v>
      </c>
      <c r="BZ401" s="14">
        <v>5.6749275510113398E-2</v>
      </c>
      <c r="CA401" s="14"/>
      <c r="CB401" s="14">
        <v>0.16410788019439301</v>
      </c>
      <c r="CC401" s="14">
        <v>0.163124783950305</v>
      </c>
      <c r="CD401" s="14">
        <v>0.22570342737292501</v>
      </c>
      <c r="CE401" s="14">
        <v>0.18707863636309999</v>
      </c>
      <c r="CF401" s="14">
        <v>0.16102743442072201</v>
      </c>
      <c r="CG401" s="14"/>
      <c r="CH401" s="14">
        <v>0.19703588468831301</v>
      </c>
      <c r="CI401" s="14">
        <v>0.171528649441162</v>
      </c>
      <c r="CJ401" s="14"/>
      <c r="CK401" s="14">
        <v>0.16543843063254801</v>
      </c>
      <c r="CL401" s="14">
        <v>0.18405187980141599</v>
      </c>
      <c r="CM401" s="14"/>
      <c r="CN401" s="14">
        <v>0.160810540236593</v>
      </c>
      <c r="CO401" s="14">
        <v>0.18696732088248999</v>
      </c>
      <c r="CP401" s="14"/>
      <c r="CQ401" s="14">
        <v>0.18935455669066401</v>
      </c>
      <c r="CR401" s="14">
        <v>0.166053062803979</v>
      </c>
      <c r="CS401" s="14">
        <v>0.148381605751504</v>
      </c>
    </row>
    <row r="402" spans="2:97" x14ac:dyDescent="0.35">
      <c r="B402" t="s">
        <v>227</v>
      </c>
      <c r="C402" s="14">
        <v>0.154094556205948</v>
      </c>
      <c r="D402" s="14">
        <v>0.16129027358039399</v>
      </c>
      <c r="E402" s="14">
        <v>0.14598557247815999</v>
      </c>
      <c r="F402" s="14"/>
      <c r="G402" s="14">
        <v>0.18994236051001201</v>
      </c>
      <c r="H402" s="14">
        <v>0.193020642632283</v>
      </c>
      <c r="I402" s="14">
        <v>0.13635570609998601</v>
      </c>
      <c r="J402" s="14">
        <v>0.133949428161239</v>
      </c>
      <c r="K402" s="14">
        <v>0.149487207040022</v>
      </c>
      <c r="L402" s="14">
        <v>8.4347789253426203E-2</v>
      </c>
      <c r="M402" s="14"/>
      <c r="N402" s="14">
        <v>0.191529864628735</v>
      </c>
      <c r="O402" s="14">
        <v>0.155916674816273</v>
      </c>
      <c r="P402" s="14">
        <v>0.152895941066064</v>
      </c>
      <c r="Q402" s="14">
        <v>9.3789391875403305E-2</v>
      </c>
      <c r="R402" s="14"/>
      <c r="S402" s="14">
        <v>0.20567651248590499</v>
      </c>
      <c r="T402" s="14">
        <v>0.147894542266683</v>
      </c>
      <c r="U402" s="14">
        <v>0.18023603653579401</v>
      </c>
      <c r="V402" s="14">
        <v>0.13855716263374501</v>
      </c>
      <c r="W402" s="14">
        <v>0.11579927782051599</v>
      </c>
      <c r="X402" s="14">
        <v>0.13813394342767599</v>
      </c>
      <c r="Y402" s="14">
        <v>0.14994917104649799</v>
      </c>
      <c r="Z402" s="14">
        <v>0.15260269546956401</v>
      </c>
      <c r="AA402" s="14">
        <v>0.152925033609703</v>
      </c>
      <c r="AB402" s="14">
        <v>0.12193656304023499</v>
      </c>
      <c r="AC402" s="14">
        <v>0.118577743463447</v>
      </c>
      <c r="AD402" s="14">
        <v>0.140708828231637</v>
      </c>
      <c r="AE402" s="14"/>
      <c r="AF402" s="14">
        <v>0.176831360112677</v>
      </c>
      <c r="AG402" s="14">
        <v>0.17548549008803799</v>
      </c>
      <c r="AH402" s="14">
        <v>0.17878985183111301</v>
      </c>
      <c r="AI402" s="14">
        <v>0.151452637318362</v>
      </c>
      <c r="AJ402" s="14">
        <v>0.14291013233480299</v>
      </c>
      <c r="AK402" s="14"/>
      <c r="AL402" s="14">
        <v>0.16506920768714001</v>
      </c>
      <c r="AM402" s="14">
        <v>0.17506565806469601</v>
      </c>
      <c r="AN402" s="14">
        <v>0.21021558683135499</v>
      </c>
      <c r="AO402" s="14">
        <v>0.15455784507506501</v>
      </c>
      <c r="AP402" s="14">
        <v>0.14547289004404501</v>
      </c>
      <c r="AQ402" s="14">
        <v>0.13064491999139299</v>
      </c>
      <c r="AR402" s="14"/>
      <c r="AS402" s="14">
        <v>0.117465052357144</v>
      </c>
      <c r="AT402" s="14">
        <v>0.14488165268040601</v>
      </c>
      <c r="AU402" s="14">
        <v>0.18145483959963599</v>
      </c>
      <c r="AV402" s="14">
        <v>0.18618746359195301</v>
      </c>
      <c r="AW402" s="14">
        <v>0.18453008393056999</v>
      </c>
      <c r="AX402" s="14"/>
      <c r="AY402" s="14">
        <v>0</v>
      </c>
      <c r="AZ402" s="14">
        <v>0</v>
      </c>
      <c r="BA402" s="14">
        <v>0</v>
      </c>
      <c r="BB402" s="14">
        <v>0</v>
      </c>
      <c r="BC402" s="14">
        <v>0</v>
      </c>
      <c r="BD402" s="14">
        <v>0</v>
      </c>
      <c r="BE402" s="14">
        <v>0</v>
      </c>
      <c r="BF402" s="14">
        <v>0</v>
      </c>
      <c r="BG402" s="14">
        <v>0</v>
      </c>
      <c r="BH402" s="14">
        <v>0</v>
      </c>
      <c r="BI402" s="14">
        <v>0</v>
      </c>
      <c r="BJ402" s="14">
        <v>0</v>
      </c>
      <c r="BK402" s="14">
        <v>0</v>
      </c>
      <c r="BL402" s="14">
        <v>0</v>
      </c>
      <c r="BM402" s="14">
        <v>0</v>
      </c>
      <c r="BN402" s="14">
        <v>0</v>
      </c>
      <c r="BO402" s="14"/>
      <c r="BP402" s="14">
        <v>0.202068481625858</v>
      </c>
      <c r="BQ402" s="14">
        <v>0.20000217284012101</v>
      </c>
      <c r="BR402" s="14">
        <v>0.11553002957532101</v>
      </c>
      <c r="BS402" s="14">
        <v>9.9618851534482702E-2</v>
      </c>
      <c r="BT402" s="14">
        <v>9.39483256662281E-2</v>
      </c>
      <c r="BU402" s="14"/>
      <c r="BV402" s="14">
        <v>0.23683375027654599</v>
      </c>
      <c r="BW402" s="14">
        <v>0.22808523767265401</v>
      </c>
      <c r="BX402" s="14">
        <v>9.1901722315929302E-2</v>
      </c>
      <c r="BY402" s="14">
        <v>0.10450050708522</v>
      </c>
      <c r="BZ402" s="14">
        <v>5.4934103056107797E-2</v>
      </c>
      <c r="CA402" s="14"/>
      <c r="CB402" s="14">
        <v>0.212983844303859</v>
      </c>
      <c r="CC402" s="14">
        <v>0.19317463744421001</v>
      </c>
      <c r="CD402" s="14">
        <v>0.11034584248784</v>
      </c>
      <c r="CE402" s="14">
        <v>0.169346562915799</v>
      </c>
      <c r="CF402" s="14">
        <v>9.4701645214413196E-2</v>
      </c>
      <c r="CG402" s="14"/>
      <c r="CH402" s="14">
        <v>0.17668415740103699</v>
      </c>
      <c r="CI402" s="14">
        <v>0.14427274666142501</v>
      </c>
      <c r="CJ402" s="14"/>
      <c r="CK402" s="14">
        <v>0.18327844852312</v>
      </c>
      <c r="CL402" s="14">
        <v>0.143971642495687</v>
      </c>
      <c r="CM402" s="14"/>
      <c r="CN402" s="14">
        <v>0.19060252913107101</v>
      </c>
      <c r="CO402" s="14">
        <v>0.13883831910921501</v>
      </c>
      <c r="CP402" s="14"/>
      <c r="CQ402" s="14">
        <v>0.12224215794957199</v>
      </c>
      <c r="CR402" s="14">
        <v>0.20619060220971999</v>
      </c>
      <c r="CS402" s="14">
        <v>0.18577410062199401</v>
      </c>
    </row>
    <row r="403" spans="2:97" x14ac:dyDescent="0.35">
      <c r="B403" t="s">
        <v>228</v>
      </c>
      <c r="C403" s="14">
        <v>0.26133606464597198</v>
      </c>
      <c r="D403" s="14">
        <v>0.29939210721137999</v>
      </c>
      <c r="E403" s="14">
        <v>0.221984771715806</v>
      </c>
      <c r="F403" s="14"/>
      <c r="G403" s="14">
        <v>0.29033340784405198</v>
      </c>
      <c r="H403" s="14">
        <v>0.28776038734881698</v>
      </c>
      <c r="I403" s="14">
        <v>0.28727965599807498</v>
      </c>
      <c r="J403" s="14">
        <v>0.233828354186365</v>
      </c>
      <c r="K403" s="14">
        <v>0.22822429214283799</v>
      </c>
      <c r="L403" s="14">
        <v>0.184129286445541</v>
      </c>
      <c r="M403" s="14"/>
      <c r="N403" s="14">
        <v>0.29776154228554602</v>
      </c>
      <c r="O403" s="14">
        <v>0.246303489799818</v>
      </c>
      <c r="P403" s="14">
        <v>0.27488092905480199</v>
      </c>
      <c r="Q403" s="14">
        <v>0.204593805296551</v>
      </c>
      <c r="R403" s="14"/>
      <c r="S403" s="14">
        <v>0.28916068850113402</v>
      </c>
      <c r="T403" s="14">
        <v>0.26823527172149397</v>
      </c>
      <c r="U403" s="14">
        <v>0.23071963477740701</v>
      </c>
      <c r="V403" s="14">
        <v>0.26536183576806499</v>
      </c>
      <c r="W403" s="14">
        <v>0.26865086586259701</v>
      </c>
      <c r="X403" s="14">
        <v>0.28011987465559401</v>
      </c>
      <c r="Y403" s="14">
        <v>0.25549858025547101</v>
      </c>
      <c r="Z403" s="14">
        <v>0.26604096909823299</v>
      </c>
      <c r="AA403" s="14">
        <v>0.22434853715029601</v>
      </c>
      <c r="AB403" s="14">
        <v>0.23100103761041799</v>
      </c>
      <c r="AC403" s="14">
        <v>0.22187319731862601</v>
      </c>
      <c r="AD403" s="14">
        <v>0.33701557837463197</v>
      </c>
      <c r="AE403" s="14"/>
      <c r="AF403" s="14">
        <v>0.259727569795274</v>
      </c>
      <c r="AG403" s="14">
        <v>0.288266183579858</v>
      </c>
      <c r="AH403" s="14">
        <v>0.21645389405649801</v>
      </c>
      <c r="AI403" s="14">
        <v>0.27564407822993198</v>
      </c>
      <c r="AJ403" s="14">
        <v>0.22284185766241299</v>
      </c>
      <c r="AK403" s="14"/>
      <c r="AL403" s="14">
        <v>0.30630847502807701</v>
      </c>
      <c r="AM403" s="14">
        <v>0.30163530016990903</v>
      </c>
      <c r="AN403" s="14">
        <v>0.24253663048080701</v>
      </c>
      <c r="AO403" s="14">
        <v>0.259461256932217</v>
      </c>
      <c r="AP403" s="14">
        <v>0.230848304953294</v>
      </c>
      <c r="AQ403" s="14">
        <v>0.220057294850388</v>
      </c>
      <c r="AR403" s="14"/>
      <c r="AS403" s="14">
        <v>0.20937176660521001</v>
      </c>
      <c r="AT403" s="14">
        <v>0.246902989944456</v>
      </c>
      <c r="AU403" s="14">
        <v>0.28875786728153502</v>
      </c>
      <c r="AV403" s="14">
        <v>0.30787089970787901</v>
      </c>
      <c r="AW403" s="14">
        <v>0.38740163415419399</v>
      </c>
      <c r="AX403" s="14"/>
      <c r="AY403" s="14">
        <v>0.38392909573992501</v>
      </c>
      <c r="AZ403" s="14">
        <v>0</v>
      </c>
      <c r="BA403" s="14">
        <v>0</v>
      </c>
      <c r="BB403" s="14">
        <v>0</v>
      </c>
      <c r="BC403" s="14">
        <v>0</v>
      </c>
      <c r="BD403" s="14">
        <v>0</v>
      </c>
      <c r="BE403" s="14">
        <v>0</v>
      </c>
      <c r="BF403" s="14">
        <v>0</v>
      </c>
      <c r="BG403" s="14">
        <v>0</v>
      </c>
      <c r="BH403" s="14">
        <v>0</v>
      </c>
      <c r="BI403" s="14">
        <v>0</v>
      </c>
      <c r="BJ403" s="14">
        <v>0</v>
      </c>
      <c r="BK403" s="14">
        <v>0</v>
      </c>
      <c r="BL403" s="14">
        <v>0</v>
      </c>
      <c r="BM403" s="14">
        <v>0</v>
      </c>
      <c r="BN403" s="14">
        <v>0</v>
      </c>
      <c r="BO403" s="14"/>
      <c r="BP403" s="14">
        <v>0.24611344011363201</v>
      </c>
      <c r="BQ403" s="14">
        <v>0.30255432180507402</v>
      </c>
      <c r="BR403" s="14">
        <v>0.28484280363179199</v>
      </c>
      <c r="BS403" s="14">
        <v>0.26419940029688299</v>
      </c>
      <c r="BT403" s="14">
        <v>0.190707283713619</v>
      </c>
      <c r="BU403" s="14"/>
      <c r="BV403" s="14">
        <v>0.25806608767157702</v>
      </c>
      <c r="BW403" s="14">
        <v>0.300961629459781</v>
      </c>
      <c r="BX403" s="14">
        <v>0.26017142258938603</v>
      </c>
      <c r="BY403" s="14">
        <v>0.18636106232740901</v>
      </c>
      <c r="BZ403" s="14">
        <v>0.17002154601862099</v>
      </c>
      <c r="CA403" s="14"/>
      <c r="CB403" s="14">
        <v>0.33496101579140403</v>
      </c>
      <c r="CC403" s="14">
        <v>0.24154268216155</v>
      </c>
      <c r="CD403" s="14">
        <v>0.25966184526602798</v>
      </c>
      <c r="CE403" s="14">
        <v>0.225333680153007</v>
      </c>
      <c r="CF403" s="14">
        <v>0.244649332226197</v>
      </c>
      <c r="CG403" s="14"/>
      <c r="CH403" s="14">
        <v>0.25830939326282099</v>
      </c>
      <c r="CI403" s="14">
        <v>0.262652041392194</v>
      </c>
      <c r="CJ403" s="14"/>
      <c r="CK403" s="14">
        <v>0.25479463681383202</v>
      </c>
      <c r="CL403" s="14">
        <v>0.26360506662716798</v>
      </c>
      <c r="CM403" s="14"/>
      <c r="CN403" s="14">
        <v>0.278940576285856</v>
      </c>
      <c r="CO403" s="14">
        <v>0.25397935371323699</v>
      </c>
      <c r="CP403" s="14"/>
      <c r="CQ403" s="14">
        <v>0.24298840134507099</v>
      </c>
      <c r="CR403" s="14">
        <v>0.30183372246919798</v>
      </c>
      <c r="CS403" s="14">
        <v>0.21351452522259801</v>
      </c>
    </row>
    <row r="404" spans="2:97" x14ac:dyDescent="0.35">
      <c r="B404" t="s">
        <v>229</v>
      </c>
      <c r="C404" s="14">
        <v>7.2372158934976505E-2</v>
      </c>
      <c r="D404" s="14">
        <v>7.6427458839441298E-2</v>
      </c>
      <c r="E404" s="14">
        <v>6.8322596465718297E-2</v>
      </c>
      <c r="F404" s="14"/>
      <c r="G404" s="14">
        <v>0.106543722237568</v>
      </c>
      <c r="H404" s="14">
        <v>6.4513468011464098E-2</v>
      </c>
      <c r="I404" s="14">
        <v>8.0830584235672395E-2</v>
      </c>
      <c r="J404" s="14">
        <v>7.3744131768033405E-2</v>
      </c>
      <c r="K404" s="14">
        <v>4.8756302856022601E-2</v>
      </c>
      <c r="L404" s="14">
        <v>5.0195916435537502E-2</v>
      </c>
      <c r="M404" s="14"/>
      <c r="N404" s="14">
        <v>8.0884042429038003E-2</v>
      </c>
      <c r="O404" s="14">
        <v>6.4303281750310207E-2</v>
      </c>
      <c r="P404" s="14">
        <v>7.0428745156087297E-2</v>
      </c>
      <c r="Q404" s="14">
        <v>7.3363505525089995E-2</v>
      </c>
      <c r="R404" s="14"/>
      <c r="S404" s="14">
        <v>9.4774481635996694E-2</v>
      </c>
      <c r="T404" s="14">
        <v>7.8522486435989206E-2</v>
      </c>
      <c r="U404" s="14">
        <v>7.6873176080083705E-2</v>
      </c>
      <c r="V404" s="14">
        <v>4.3206961278381799E-2</v>
      </c>
      <c r="W404" s="14">
        <v>0.103139635524234</v>
      </c>
      <c r="X404" s="14">
        <v>7.1616709489579794E-2</v>
      </c>
      <c r="Y404" s="14">
        <v>5.5078854863193999E-2</v>
      </c>
      <c r="Z404" s="14">
        <v>8.2336129631839602E-2</v>
      </c>
      <c r="AA404" s="14">
        <v>5.3648614842132701E-2</v>
      </c>
      <c r="AB404" s="14">
        <v>7.0395337933187405E-2</v>
      </c>
      <c r="AC404" s="14">
        <v>3.3963450198862301E-2</v>
      </c>
      <c r="AD404" s="14">
        <v>6.7202808487295498E-2</v>
      </c>
      <c r="AE404" s="14"/>
      <c r="AF404" s="14">
        <v>6.7137356334738704E-2</v>
      </c>
      <c r="AG404" s="14">
        <v>7.9256166096467101E-2</v>
      </c>
      <c r="AH404" s="14">
        <v>0.104027828673262</v>
      </c>
      <c r="AI404" s="14">
        <v>7.8950652921341194E-2</v>
      </c>
      <c r="AJ404" s="14">
        <v>7.7400168969249394E-2</v>
      </c>
      <c r="AK404" s="14"/>
      <c r="AL404" s="14">
        <v>9.36493028509746E-2</v>
      </c>
      <c r="AM404" s="14">
        <v>7.22443854600896E-2</v>
      </c>
      <c r="AN404" s="14">
        <v>6.3500813086090693E-2</v>
      </c>
      <c r="AO404" s="14">
        <v>7.43373300680093E-2</v>
      </c>
      <c r="AP404" s="14">
        <v>9.1832785618045101E-2</v>
      </c>
      <c r="AQ404" s="14">
        <v>3.5051470428720401E-2</v>
      </c>
      <c r="AR404" s="14"/>
      <c r="AS404" s="14">
        <v>5.8032035640079999E-2</v>
      </c>
      <c r="AT404" s="14">
        <v>9.6217442342236906E-2</v>
      </c>
      <c r="AU404" s="14">
        <v>6.9152044500052898E-2</v>
      </c>
      <c r="AV404" s="14">
        <v>7.6310526241695306E-2</v>
      </c>
      <c r="AW404" s="14">
        <v>5.03134896122132E-2</v>
      </c>
      <c r="AX404" s="14"/>
      <c r="AY404" s="14">
        <v>0</v>
      </c>
      <c r="AZ404" s="14">
        <v>0</v>
      </c>
      <c r="BA404" s="14">
        <v>0</v>
      </c>
      <c r="BB404" s="14">
        <v>0</v>
      </c>
      <c r="BC404" s="14">
        <v>0</v>
      </c>
      <c r="BD404" s="14">
        <v>0</v>
      </c>
      <c r="BE404" s="14">
        <v>0</v>
      </c>
      <c r="BF404" s="14">
        <v>0</v>
      </c>
      <c r="BG404" s="14">
        <v>0</v>
      </c>
      <c r="BH404" s="14">
        <v>0</v>
      </c>
      <c r="BI404" s="14">
        <v>0</v>
      </c>
      <c r="BJ404" s="14">
        <v>0</v>
      </c>
      <c r="BK404" s="14">
        <v>0</v>
      </c>
      <c r="BL404" s="14">
        <v>0</v>
      </c>
      <c r="BM404" s="14">
        <v>0</v>
      </c>
      <c r="BN404" s="14">
        <v>0</v>
      </c>
      <c r="BO404" s="14"/>
      <c r="BP404" s="14">
        <v>7.2377834831097498E-2</v>
      </c>
      <c r="BQ404" s="14">
        <v>7.3089389771307495E-2</v>
      </c>
      <c r="BR404" s="14">
        <v>8.5547346069860697E-2</v>
      </c>
      <c r="BS404" s="14">
        <v>7.8040780547870794E-2</v>
      </c>
      <c r="BT404" s="14">
        <v>5.3881705706119699E-2</v>
      </c>
      <c r="BU404" s="14"/>
      <c r="BV404" s="14">
        <v>4.7607155822309601E-2</v>
      </c>
      <c r="BW404" s="14">
        <v>6.6612451426353594E-2</v>
      </c>
      <c r="BX404" s="14">
        <v>8.5035424218532205E-2</v>
      </c>
      <c r="BY404" s="14">
        <v>7.5317195857888999E-2</v>
      </c>
      <c r="BZ404" s="14">
        <v>4.0202159954693097E-2</v>
      </c>
      <c r="CA404" s="14"/>
      <c r="CB404" s="14">
        <v>8.2223655828306694E-2</v>
      </c>
      <c r="CC404" s="14">
        <v>9.0667668342336499E-2</v>
      </c>
      <c r="CD404" s="14">
        <v>5.6476380290603298E-2</v>
      </c>
      <c r="CE404" s="14">
        <v>6.3060736978113902E-2</v>
      </c>
      <c r="CF404" s="14">
        <v>6.7992488567511E-2</v>
      </c>
      <c r="CG404" s="14"/>
      <c r="CH404" s="14">
        <v>6.6568687057433101E-2</v>
      </c>
      <c r="CI404" s="14">
        <v>7.4895470213735299E-2</v>
      </c>
      <c r="CJ404" s="14"/>
      <c r="CK404" s="14">
        <v>8.9128213877615006E-2</v>
      </c>
      <c r="CL404" s="14">
        <v>6.65600453051262E-2</v>
      </c>
      <c r="CM404" s="14"/>
      <c r="CN404" s="14">
        <v>7.8780878206584207E-2</v>
      </c>
      <c r="CO404" s="14">
        <v>6.9694033230912403E-2</v>
      </c>
      <c r="CP404" s="14"/>
      <c r="CQ404" s="14">
        <v>6.3365658623908E-2</v>
      </c>
      <c r="CR404" s="14">
        <v>7.8833208335574098E-2</v>
      </c>
      <c r="CS404" s="14">
        <v>0.133417763707249</v>
      </c>
    </row>
    <row r="405" spans="2:97" x14ac:dyDescent="0.35">
      <c r="B405" t="s">
        <v>230</v>
      </c>
      <c r="C405" s="14">
        <v>6.31111094032656E-2</v>
      </c>
      <c r="D405" s="14">
        <v>5.2703831630387499E-2</v>
      </c>
      <c r="E405" s="14">
        <v>7.43071391021497E-2</v>
      </c>
      <c r="F405" s="14"/>
      <c r="G405" s="14">
        <v>3.6545441461346299E-2</v>
      </c>
      <c r="H405" s="14">
        <v>8.3963730719042895E-2</v>
      </c>
      <c r="I405" s="14">
        <v>8.1966713911968997E-2</v>
      </c>
      <c r="J405" s="14">
        <v>6.3292312478411702E-2</v>
      </c>
      <c r="K405" s="14">
        <v>4.8579952282341098E-2</v>
      </c>
      <c r="L405" s="14">
        <v>8.8987630820898996E-3</v>
      </c>
      <c r="M405" s="14"/>
      <c r="N405" s="14">
        <v>8.2619819238363895E-2</v>
      </c>
      <c r="O405" s="14">
        <v>5.0546439935492897E-2</v>
      </c>
      <c r="P405" s="14">
        <v>5.9080696662194503E-2</v>
      </c>
      <c r="Q405" s="14">
        <v>5.54475493255892E-2</v>
      </c>
      <c r="R405" s="14"/>
      <c r="S405" s="14">
        <v>7.0576161503814794E-2</v>
      </c>
      <c r="T405" s="14">
        <v>5.6959191495855301E-2</v>
      </c>
      <c r="U405" s="14">
        <v>5.4345009630989899E-2</v>
      </c>
      <c r="V405" s="14">
        <v>7.0549475766660902E-2</v>
      </c>
      <c r="W405" s="14">
        <v>8.1155880697919694E-2</v>
      </c>
      <c r="X405" s="14">
        <v>5.8931507842380201E-2</v>
      </c>
      <c r="Y405" s="14">
        <v>3.333738412244E-2</v>
      </c>
      <c r="Z405" s="14">
        <v>3.9162925890842998E-2</v>
      </c>
      <c r="AA405" s="14">
        <v>6.7267489521009596E-2</v>
      </c>
      <c r="AB405" s="14">
        <v>0.103491959189428</v>
      </c>
      <c r="AC405" s="14">
        <v>3.4002183178791598E-2</v>
      </c>
      <c r="AD405" s="14">
        <v>3.1473238648044702E-2</v>
      </c>
      <c r="AE405" s="14"/>
      <c r="AF405" s="14">
        <v>5.3313275872645297E-2</v>
      </c>
      <c r="AG405" s="14">
        <v>5.94674817270337E-2</v>
      </c>
      <c r="AH405" s="14">
        <v>6.1665092208093603E-2</v>
      </c>
      <c r="AI405" s="14">
        <v>5.5334102813397602E-2</v>
      </c>
      <c r="AJ405" s="14">
        <v>6.1110380338513098E-2</v>
      </c>
      <c r="AK405" s="14"/>
      <c r="AL405" s="14">
        <v>7.0037923550598305E-2</v>
      </c>
      <c r="AM405" s="14">
        <v>6.5822788284891298E-2</v>
      </c>
      <c r="AN405" s="14">
        <v>6.9792760296061504E-2</v>
      </c>
      <c r="AO405" s="14">
        <v>5.0660207390556801E-2</v>
      </c>
      <c r="AP405" s="14">
        <v>6.9587102508457205E-2</v>
      </c>
      <c r="AQ405" s="14">
        <v>2.57465795910892E-2</v>
      </c>
      <c r="AR405" s="14"/>
      <c r="AS405" s="14">
        <v>4.7740061004850898E-2</v>
      </c>
      <c r="AT405" s="14">
        <v>4.2688978871730697E-2</v>
      </c>
      <c r="AU405" s="14">
        <v>8.2217060303775694E-2</v>
      </c>
      <c r="AV405" s="14">
        <v>7.2960592693448206E-2</v>
      </c>
      <c r="AW405" s="14">
        <v>7.5143527994241996E-2</v>
      </c>
      <c r="AX405" s="14"/>
      <c r="AY405" s="14">
        <v>0</v>
      </c>
      <c r="AZ405" s="14">
        <v>0</v>
      </c>
      <c r="BA405" s="14">
        <v>0</v>
      </c>
      <c r="BB405" s="14">
        <v>0</v>
      </c>
      <c r="BC405" s="14">
        <v>0</v>
      </c>
      <c r="BD405" s="14">
        <v>0</v>
      </c>
      <c r="BE405" s="14">
        <v>0</v>
      </c>
      <c r="BF405" s="14">
        <v>0</v>
      </c>
      <c r="BG405" s="14">
        <v>0</v>
      </c>
      <c r="BH405" s="14">
        <v>0</v>
      </c>
      <c r="BI405" s="14">
        <v>0</v>
      </c>
      <c r="BJ405" s="14">
        <v>0</v>
      </c>
      <c r="BK405" s="14">
        <v>0</v>
      </c>
      <c r="BL405" s="14">
        <v>0</v>
      </c>
      <c r="BM405" s="14">
        <v>0</v>
      </c>
      <c r="BN405" s="14">
        <v>0</v>
      </c>
      <c r="BO405" s="14"/>
      <c r="BP405" s="14">
        <v>5.11428964459767E-2</v>
      </c>
      <c r="BQ405" s="14">
        <v>6.1389034609454003E-2</v>
      </c>
      <c r="BR405" s="14">
        <v>6.4735555879717604E-2</v>
      </c>
      <c r="BS405" s="14">
        <v>8.7667115789914804E-2</v>
      </c>
      <c r="BT405" s="14">
        <v>5.1392759960037102E-2</v>
      </c>
      <c r="BU405" s="14"/>
      <c r="BV405" s="14">
        <v>6.6906686902350104E-2</v>
      </c>
      <c r="BW405" s="14">
        <v>5.5502234757272298E-2</v>
      </c>
      <c r="BX405" s="14">
        <v>7.0179060481394398E-2</v>
      </c>
      <c r="BY405" s="14">
        <v>6.3925469632868298E-2</v>
      </c>
      <c r="BZ405" s="14">
        <v>5.9430590359999501E-2</v>
      </c>
      <c r="CA405" s="14"/>
      <c r="CB405" s="14">
        <v>6.9901721637623204E-2</v>
      </c>
      <c r="CC405" s="14">
        <v>5.1148523681816202E-2</v>
      </c>
      <c r="CD405" s="14">
        <v>7.6921081926063103E-2</v>
      </c>
      <c r="CE405" s="14">
        <v>4.1417007299153298E-2</v>
      </c>
      <c r="CF405" s="14">
        <v>7.33563866949698E-2</v>
      </c>
      <c r="CG405" s="14"/>
      <c r="CH405" s="14">
        <v>5.6774138307556399E-2</v>
      </c>
      <c r="CI405" s="14">
        <v>6.5866382621844494E-2</v>
      </c>
      <c r="CJ405" s="14"/>
      <c r="CK405" s="14">
        <v>6.6842606499697699E-2</v>
      </c>
      <c r="CL405" s="14">
        <v>6.1816778177439198E-2</v>
      </c>
      <c r="CM405" s="14"/>
      <c r="CN405" s="14">
        <v>7.3395732427956203E-2</v>
      </c>
      <c r="CO405" s="14">
        <v>5.8813290742201901E-2</v>
      </c>
      <c r="CP405" s="14"/>
      <c r="CQ405" s="14">
        <v>6.4589798680680696E-2</v>
      </c>
      <c r="CR405" s="14">
        <v>6.18675325044706E-2</v>
      </c>
      <c r="CS405" s="14">
        <v>5.4240053182427903E-2</v>
      </c>
    </row>
    <row r="406" spans="2:97" x14ac:dyDescent="0.35">
      <c r="B406" t="s">
        <v>231</v>
      </c>
      <c r="C406" s="14">
        <v>3.7427639791811199E-2</v>
      </c>
      <c r="D406" s="14">
        <v>4.1948542396176798E-2</v>
      </c>
      <c r="E406" s="14">
        <v>3.2773473201676499E-2</v>
      </c>
      <c r="F406" s="14"/>
      <c r="G406" s="14">
        <v>1.48083754618368E-2</v>
      </c>
      <c r="H406" s="14">
        <v>4.42092499927184E-2</v>
      </c>
      <c r="I406" s="14">
        <v>3.6306294517138502E-2</v>
      </c>
      <c r="J406" s="14">
        <v>3.0906699983334E-2</v>
      </c>
      <c r="K406" s="14">
        <v>5.2390481318088503E-2</v>
      </c>
      <c r="L406" s="14">
        <v>5.0842055836707402E-2</v>
      </c>
      <c r="M406" s="14"/>
      <c r="N406" s="14">
        <v>3.83776002615085E-2</v>
      </c>
      <c r="O406" s="14">
        <v>4.37508116317896E-2</v>
      </c>
      <c r="P406" s="14">
        <v>3.6324211779031702E-2</v>
      </c>
      <c r="Q406" s="14">
        <v>2.83650431957604E-2</v>
      </c>
      <c r="R406" s="14"/>
      <c r="S406" s="14">
        <v>2.8623830513647499E-2</v>
      </c>
      <c r="T406" s="14">
        <v>5.7491262413416303E-2</v>
      </c>
      <c r="U406" s="14">
        <v>3.02745996445665E-2</v>
      </c>
      <c r="V406" s="14">
        <v>1.0429670774280499E-2</v>
      </c>
      <c r="W406" s="14">
        <v>2.7610570484487298E-2</v>
      </c>
      <c r="X406" s="14">
        <v>2.75771915668451E-2</v>
      </c>
      <c r="Y406" s="14">
        <v>2.7869039356710201E-2</v>
      </c>
      <c r="Z406" s="14">
        <v>5.2507763290993402E-2</v>
      </c>
      <c r="AA406" s="14">
        <v>3.1994967409610497E-2</v>
      </c>
      <c r="AB406" s="14">
        <v>5.8054448261713403E-2</v>
      </c>
      <c r="AC406" s="14">
        <v>0.113905280982656</v>
      </c>
      <c r="AD406" s="14">
        <v>1.7272251238239202E-2</v>
      </c>
      <c r="AE406" s="14"/>
      <c r="AF406" s="14">
        <v>3.5716728935457499E-2</v>
      </c>
      <c r="AG406" s="14">
        <v>3.5642403977747802E-2</v>
      </c>
      <c r="AH406" s="14">
        <v>5.8643572859499997E-2</v>
      </c>
      <c r="AI406" s="14">
        <v>4.3436891671764101E-2</v>
      </c>
      <c r="AJ406" s="14">
        <v>4.6325487187583801E-2</v>
      </c>
      <c r="AK406" s="14"/>
      <c r="AL406" s="14">
        <v>4.3159404226824002E-2</v>
      </c>
      <c r="AM406" s="14">
        <v>3.1566333286087503E-2</v>
      </c>
      <c r="AN406" s="14">
        <v>4.87579242391823E-2</v>
      </c>
      <c r="AO406" s="14">
        <v>4.5892546117006397E-2</v>
      </c>
      <c r="AP406" s="14">
        <v>2.5042194736961801E-2</v>
      </c>
      <c r="AQ406" s="14">
        <v>1.59355755668741E-2</v>
      </c>
      <c r="AR406" s="14"/>
      <c r="AS406" s="14">
        <v>3.9294608671197703E-2</v>
      </c>
      <c r="AT406" s="14">
        <v>3.6790241098003398E-2</v>
      </c>
      <c r="AU406" s="14">
        <v>3.6065450588322397E-2</v>
      </c>
      <c r="AV406" s="14">
        <v>2.9197224889649001E-2</v>
      </c>
      <c r="AW406" s="14">
        <v>8.0967535571939697E-2</v>
      </c>
      <c r="AX406" s="14"/>
      <c r="AY406" s="14">
        <v>0</v>
      </c>
      <c r="AZ406" s="14">
        <v>0</v>
      </c>
      <c r="BA406" s="14">
        <v>0</v>
      </c>
      <c r="BB406" s="14">
        <v>0</v>
      </c>
      <c r="BC406" s="14">
        <v>0</v>
      </c>
      <c r="BD406" s="14">
        <v>0</v>
      </c>
      <c r="BE406" s="14">
        <v>0</v>
      </c>
      <c r="BF406" s="14">
        <v>0</v>
      </c>
      <c r="BG406" s="14">
        <v>0</v>
      </c>
      <c r="BH406" s="14">
        <v>0</v>
      </c>
      <c r="BI406" s="14">
        <v>0</v>
      </c>
      <c r="BJ406" s="14">
        <v>0</v>
      </c>
      <c r="BK406" s="14">
        <v>0</v>
      </c>
      <c r="BL406" s="14">
        <v>0</v>
      </c>
      <c r="BM406" s="14">
        <v>0</v>
      </c>
      <c r="BN406" s="14">
        <v>0</v>
      </c>
      <c r="BO406" s="14"/>
      <c r="BP406" s="14">
        <v>3.1734043437595102E-2</v>
      </c>
      <c r="BQ406" s="14">
        <v>1.9838935608356499E-2</v>
      </c>
      <c r="BR406" s="14">
        <v>3.13423833963411E-2</v>
      </c>
      <c r="BS406" s="14">
        <v>3.2056851400618501E-2</v>
      </c>
      <c r="BT406" s="14">
        <v>8.8734110077672304E-2</v>
      </c>
      <c r="BU406" s="14"/>
      <c r="BV406" s="14">
        <v>0</v>
      </c>
      <c r="BW406" s="14">
        <v>2.5774927723108802E-2</v>
      </c>
      <c r="BX406" s="14">
        <v>4.1432204333635501E-2</v>
      </c>
      <c r="BY406" s="14">
        <v>6.2134591003656897E-2</v>
      </c>
      <c r="BZ406" s="14">
        <v>9.2099568405914795E-2</v>
      </c>
      <c r="CA406" s="14"/>
      <c r="CB406" s="14">
        <v>1.9312697473536099E-2</v>
      </c>
      <c r="CC406" s="14">
        <v>3.1017322021283E-2</v>
      </c>
      <c r="CD406" s="14">
        <v>3.5517134714997602E-2</v>
      </c>
      <c r="CE406" s="14">
        <v>3.6038995842002902E-2</v>
      </c>
      <c r="CF406" s="14">
        <v>5.9634132619783398E-2</v>
      </c>
      <c r="CG406" s="14"/>
      <c r="CH406" s="14">
        <v>3.9437862363432601E-2</v>
      </c>
      <c r="CI406" s="14">
        <v>3.6553608281911898E-2</v>
      </c>
      <c r="CJ406" s="14"/>
      <c r="CK406" s="14">
        <v>3.7568010955245902E-2</v>
      </c>
      <c r="CL406" s="14">
        <v>3.7378949741854399E-2</v>
      </c>
      <c r="CM406" s="14"/>
      <c r="CN406" s="14">
        <v>4.1091365606530497E-2</v>
      </c>
      <c r="CO406" s="14">
        <v>3.5896613410219998E-2</v>
      </c>
      <c r="CP406" s="14"/>
      <c r="CQ406" s="14">
        <v>4.5470555871828897E-2</v>
      </c>
      <c r="CR406" s="14">
        <v>2.3243793731831702E-2</v>
      </c>
      <c r="CS406" s="14">
        <v>3.5911681921192103E-2</v>
      </c>
    </row>
    <row r="407" spans="2:97" x14ac:dyDescent="0.35">
      <c r="B407" t="s">
        <v>232</v>
      </c>
      <c r="C407" s="14">
        <v>0.14419223521647001</v>
      </c>
      <c r="D407" s="14">
        <v>0.113721585285622</v>
      </c>
      <c r="E407" s="14">
        <v>0.17564814318303101</v>
      </c>
      <c r="F407" s="14"/>
      <c r="G407" s="14">
        <v>0.107323580080718</v>
      </c>
      <c r="H407" s="14">
        <v>0.101565641728978</v>
      </c>
      <c r="I407" s="14">
        <v>0.124578060072374</v>
      </c>
      <c r="J407" s="14">
        <v>0.160994300044075</v>
      </c>
      <c r="K407" s="14">
        <v>0.172766428238007</v>
      </c>
      <c r="L407" s="14">
        <v>0.31716907849824699</v>
      </c>
      <c r="M407" s="14"/>
      <c r="N407" s="14">
        <v>8.8605257758560194E-2</v>
      </c>
      <c r="O407" s="14">
        <v>0.133814611325973</v>
      </c>
      <c r="P407" s="14">
        <v>0.15867257613703001</v>
      </c>
      <c r="Q407" s="14">
        <v>0.22927257380034</v>
      </c>
      <c r="R407" s="14"/>
      <c r="S407" s="14">
        <v>9.14650201519943E-2</v>
      </c>
      <c r="T407" s="14">
        <v>0.15362641193931401</v>
      </c>
      <c r="U407" s="14">
        <v>0.17073753755007801</v>
      </c>
      <c r="V407" s="14">
        <v>0.13893690756707</v>
      </c>
      <c r="W407" s="14">
        <v>0.14725085207448199</v>
      </c>
      <c r="X407" s="14">
        <v>0.16413674019062999</v>
      </c>
      <c r="Y407" s="14">
        <v>0.159300933805642</v>
      </c>
      <c r="Z407" s="14">
        <v>0.15562869223797199</v>
      </c>
      <c r="AA407" s="14">
        <v>0.14967075250716599</v>
      </c>
      <c r="AB407" s="14">
        <v>0.17094406639866599</v>
      </c>
      <c r="AC407" s="14">
        <v>0.180123437274714</v>
      </c>
      <c r="AD407" s="14">
        <v>0.10196903079344601</v>
      </c>
      <c r="AE407" s="14"/>
      <c r="AF407" s="14">
        <v>0.148348824373461</v>
      </c>
      <c r="AG407" s="14">
        <v>0.11728598876813601</v>
      </c>
      <c r="AH407" s="14">
        <v>0.124285763618755</v>
      </c>
      <c r="AI407" s="14">
        <v>0.14198431159567801</v>
      </c>
      <c r="AJ407" s="14">
        <v>0.191485111992174</v>
      </c>
      <c r="AK407" s="14"/>
      <c r="AL407" s="14">
        <v>9.9796040768725697E-2</v>
      </c>
      <c r="AM407" s="14">
        <v>0.108257522489766</v>
      </c>
      <c r="AN407" s="14">
        <v>0.149018187138939</v>
      </c>
      <c r="AO407" s="14">
        <v>0.141549810051563</v>
      </c>
      <c r="AP407" s="14">
        <v>0.1813903391508</v>
      </c>
      <c r="AQ407" s="14">
        <v>0.180627158881811</v>
      </c>
      <c r="AR407" s="14"/>
      <c r="AS407" s="14">
        <v>0.21021784583992301</v>
      </c>
      <c r="AT407" s="14">
        <v>0.14685439817689899</v>
      </c>
      <c r="AU407" s="14">
        <v>0.11910323282100101</v>
      </c>
      <c r="AV407" s="14">
        <v>8.2127329335467805E-2</v>
      </c>
      <c r="AW407" s="14">
        <v>5.1779033718019597E-2</v>
      </c>
      <c r="AX407" s="14"/>
      <c r="AY407" s="14">
        <v>0.29533804421613502</v>
      </c>
      <c r="AZ407" s="14">
        <v>0</v>
      </c>
      <c r="BA407" s="14">
        <v>0</v>
      </c>
      <c r="BB407" s="14">
        <v>0</v>
      </c>
      <c r="BC407" s="14">
        <v>0</v>
      </c>
      <c r="BD407" s="14">
        <v>0</v>
      </c>
      <c r="BE407" s="14">
        <v>0</v>
      </c>
      <c r="BF407" s="14">
        <v>0</v>
      </c>
      <c r="BG407" s="14">
        <v>0</v>
      </c>
      <c r="BH407" s="14">
        <v>0</v>
      </c>
      <c r="BI407" s="14">
        <v>0</v>
      </c>
      <c r="BJ407" s="14">
        <v>0</v>
      </c>
      <c r="BK407" s="14">
        <v>0</v>
      </c>
      <c r="BL407" s="14">
        <v>0</v>
      </c>
      <c r="BM407" s="14">
        <v>0</v>
      </c>
      <c r="BN407" s="14">
        <v>0</v>
      </c>
      <c r="BO407" s="14"/>
      <c r="BP407" s="14">
        <v>9.7880242969836107E-2</v>
      </c>
      <c r="BQ407" s="14">
        <v>0.110404841110334</v>
      </c>
      <c r="BR407" s="14">
        <v>0.12736439501369101</v>
      </c>
      <c r="BS407" s="14">
        <v>0.15195498938604199</v>
      </c>
      <c r="BT407" s="14">
        <v>0.29162194385888301</v>
      </c>
      <c r="BU407" s="14"/>
      <c r="BV407" s="14">
        <v>4.8227672562797301E-2</v>
      </c>
      <c r="BW407" s="14">
        <v>9.0849682593464001E-2</v>
      </c>
      <c r="BX407" s="14">
        <v>0.15431148981849399</v>
      </c>
      <c r="BY407" s="14">
        <v>0.2430315125136</v>
      </c>
      <c r="BZ407" s="14">
        <v>0.386846025534482</v>
      </c>
      <c r="CA407" s="14"/>
      <c r="CB407" s="14">
        <v>4.9740578810137499E-2</v>
      </c>
      <c r="CC407" s="14">
        <v>0.110788434161711</v>
      </c>
      <c r="CD407" s="14">
        <v>0.141740418459013</v>
      </c>
      <c r="CE407" s="14">
        <v>0.202427981529683</v>
      </c>
      <c r="CF407" s="14">
        <v>0.21236593342952501</v>
      </c>
      <c r="CG407" s="14"/>
      <c r="CH407" s="14">
        <v>0.12869149787891401</v>
      </c>
      <c r="CI407" s="14">
        <v>0.150931853530858</v>
      </c>
      <c r="CJ407" s="14"/>
      <c r="CK407" s="14">
        <v>0.139598279133714</v>
      </c>
      <c r="CL407" s="14">
        <v>0.14578572454644201</v>
      </c>
      <c r="CM407" s="14"/>
      <c r="CN407" s="14">
        <v>0.109450291955676</v>
      </c>
      <c r="CO407" s="14">
        <v>0.158710470032601</v>
      </c>
      <c r="CP407" s="14"/>
      <c r="CQ407" s="14">
        <v>0.186121985628212</v>
      </c>
      <c r="CR407" s="14">
        <v>7.7087336254136399E-2</v>
      </c>
      <c r="CS407" s="14">
        <v>9.3211150864330503E-2</v>
      </c>
    </row>
    <row r="408" spans="2:97" x14ac:dyDescent="0.35">
      <c r="B408" t="s">
        <v>167</v>
      </c>
      <c r="C408" s="14">
        <v>8.8207987404719093E-2</v>
      </c>
      <c r="D408" s="14">
        <v>8.1538552605397094E-2</v>
      </c>
      <c r="E408" s="14">
        <v>9.5537110398009897E-2</v>
      </c>
      <c r="F408" s="14"/>
      <c r="G408" s="14">
        <v>6.8770159917084295E-2</v>
      </c>
      <c r="H408" s="14">
        <v>5.4173887559652703E-2</v>
      </c>
      <c r="I408" s="14">
        <v>7.9461397439039294E-2</v>
      </c>
      <c r="J408" s="14">
        <v>0.122703880373064</v>
      </c>
      <c r="K408" s="14">
        <v>0.10687084795848401</v>
      </c>
      <c r="L408" s="14">
        <v>0.122104426753402</v>
      </c>
      <c r="M408" s="14"/>
      <c r="N408" s="14">
        <v>6.9845639019619293E-2</v>
      </c>
      <c r="O408" s="14">
        <v>9.8113484790050706E-2</v>
      </c>
      <c r="P408" s="14">
        <v>9.0941050614978106E-2</v>
      </c>
      <c r="Q408" s="14">
        <v>0.100666804696109</v>
      </c>
      <c r="R408" s="14"/>
      <c r="S408" s="14">
        <v>6.9358875198871198E-2</v>
      </c>
      <c r="T408" s="14">
        <v>9.4832548901629607E-2</v>
      </c>
      <c r="U408" s="14">
        <v>6.08920956712223E-2</v>
      </c>
      <c r="V408" s="14">
        <v>0.102035371889625</v>
      </c>
      <c r="W408" s="14">
        <v>8.66340801507786E-2</v>
      </c>
      <c r="X408" s="14">
        <v>9.3641903325978701E-2</v>
      </c>
      <c r="Y408" s="14">
        <v>0.107473821960727</v>
      </c>
      <c r="Z408" s="14">
        <v>5.4698414037263998E-2</v>
      </c>
      <c r="AA408" s="14">
        <v>9.1780912704307896E-2</v>
      </c>
      <c r="AB408" s="14">
        <v>7.9450241052429801E-2</v>
      </c>
      <c r="AC408" s="14">
        <v>0.144046338768553</v>
      </c>
      <c r="AD408" s="14">
        <v>0.119939097443377</v>
      </c>
      <c r="AE408" s="14"/>
      <c r="AF408" s="14">
        <v>9.0075739692433099E-2</v>
      </c>
      <c r="AG408" s="14">
        <v>7.5778478229976201E-2</v>
      </c>
      <c r="AH408" s="14">
        <v>4.0308187335155801E-2</v>
      </c>
      <c r="AI408" s="14">
        <v>7.5885548087128996E-2</v>
      </c>
      <c r="AJ408" s="14">
        <v>7.3485784041056601E-2</v>
      </c>
      <c r="AK408" s="14"/>
      <c r="AL408" s="14">
        <v>7.0761535806109693E-2</v>
      </c>
      <c r="AM408" s="14">
        <v>7.2370291005653703E-2</v>
      </c>
      <c r="AN408" s="14">
        <v>6.0066883191500803E-2</v>
      </c>
      <c r="AO408" s="14">
        <v>8.11550649859486E-2</v>
      </c>
      <c r="AP408" s="14">
        <v>6.9746104958910704E-2</v>
      </c>
      <c r="AQ408" s="14">
        <v>0.20743176667111499</v>
      </c>
      <c r="AR408" s="14"/>
      <c r="AS408" s="14">
        <v>0.101889366930059</v>
      </c>
      <c r="AT408" s="14">
        <v>9.1178993135718298E-2</v>
      </c>
      <c r="AU408" s="14">
        <v>8.0238424500203395E-2</v>
      </c>
      <c r="AV408" s="14">
        <v>8.59831427715297E-2</v>
      </c>
      <c r="AW408" s="14">
        <v>0</v>
      </c>
      <c r="AX408" s="14"/>
      <c r="AY408" s="14">
        <v>0.32073286004394003</v>
      </c>
      <c r="AZ408" s="14">
        <v>0</v>
      </c>
      <c r="BA408" s="14">
        <v>0</v>
      </c>
      <c r="BB408" s="14">
        <v>0</v>
      </c>
      <c r="BC408" s="14">
        <v>0</v>
      </c>
      <c r="BD408" s="14">
        <v>0</v>
      </c>
      <c r="BE408" s="14">
        <v>0</v>
      </c>
      <c r="BF408" s="14">
        <v>0</v>
      </c>
      <c r="BG408" s="14">
        <v>0</v>
      </c>
      <c r="BH408" s="14">
        <v>0</v>
      </c>
      <c r="BI408" s="14">
        <v>0</v>
      </c>
      <c r="BJ408" s="14">
        <v>0</v>
      </c>
      <c r="BK408" s="14">
        <v>0</v>
      </c>
      <c r="BL408" s="14">
        <v>0</v>
      </c>
      <c r="BM408" s="14">
        <v>0</v>
      </c>
      <c r="BN408" s="14">
        <v>0</v>
      </c>
      <c r="BO408" s="14"/>
      <c r="BP408" s="14">
        <v>9.2710305258762601E-2</v>
      </c>
      <c r="BQ408" s="14">
        <v>6.7428892328775095E-2</v>
      </c>
      <c r="BR408" s="14">
        <v>9.9144286013226807E-2</v>
      </c>
      <c r="BS408" s="14">
        <v>8.2442570762831596E-2</v>
      </c>
      <c r="BT408" s="14">
        <v>9.9241278542553102E-2</v>
      </c>
      <c r="BU408" s="14"/>
      <c r="BV408" s="14">
        <v>6.6067267184445805E-2</v>
      </c>
      <c r="BW408" s="14">
        <v>6.7149373494075501E-2</v>
      </c>
      <c r="BX408" s="14">
        <v>0.101343005781665</v>
      </c>
      <c r="BY408" s="14">
        <v>0.10740171099712501</v>
      </c>
      <c r="BZ408" s="14">
        <v>0.139716731160068</v>
      </c>
      <c r="CA408" s="14"/>
      <c r="CB408" s="14">
        <v>6.6768605960740204E-2</v>
      </c>
      <c r="CC408" s="14">
        <v>0.11853594823678799</v>
      </c>
      <c r="CD408" s="14">
        <v>9.3633869482530094E-2</v>
      </c>
      <c r="CE408" s="14">
        <v>7.52963989191415E-2</v>
      </c>
      <c r="CF408" s="14">
        <v>8.6272646826879101E-2</v>
      </c>
      <c r="CG408" s="14"/>
      <c r="CH408" s="14">
        <v>7.6498379040492698E-2</v>
      </c>
      <c r="CI408" s="14">
        <v>9.3299247856868994E-2</v>
      </c>
      <c r="CJ408" s="14"/>
      <c r="CK408" s="14">
        <v>6.3351373564226598E-2</v>
      </c>
      <c r="CL408" s="14">
        <v>9.6829913304867996E-2</v>
      </c>
      <c r="CM408" s="14"/>
      <c r="CN408" s="14">
        <v>6.6928086149732793E-2</v>
      </c>
      <c r="CO408" s="14">
        <v>9.7100598879122105E-2</v>
      </c>
      <c r="CP408" s="14"/>
      <c r="CQ408" s="14">
        <v>8.5866885210062902E-2</v>
      </c>
      <c r="CR408" s="14">
        <v>8.4890741691090205E-2</v>
      </c>
      <c r="CS408" s="14">
        <v>0.13554911872870401</v>
      </c>
    </row>
    <row r="409" spans="2:97" x14ac:dyDescent="0.35">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row>
    <row r="410" spans="2:97" x14ac:dyDescent="0.35">
      <c r="B410" s="6" t="s">
        <v>236</v>
      </c>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row>
    <row r="411" spans="2:97" x14ac:dyDescent="0.35">
      <c r="B411" s="21" t="s">
        <v>122</v>
      </c>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row>
    <row r="412" spans="2:97" x14ac:dyDescent="0.35">
      <c r="B412" t="s">
        <v>234</v>
      </c>
      <c r="C412" s="14">
        <v>0.48953343820025202</v>
      </c>
      <c r="D412" s="14">
        <v>0.48773075232935198</v>
      </c>
      <c r="E412" s="14">
        <v>0.491148594112085</v>
      </c>
      <c r="F412" s="14"/>
      <c r="G412" s="14">
        <v>0.45686765267534402</v>
      </c>
      <c r="H412" s="14">
        <v>0.44216439361972598</v>
      </c>
      <c r="I412" s="14">
        <v>0.467333704662794</v>
      </c>
      <c r="J412" s="14">
        <v>0.51036270283915797</v>
      </c>
      <c r="K412" s="14">
        <v>0.55202842820056097</v>
      </c>
      <c r="L412" s="14">
        <v>0.50906706867098395</v>
      </c>
      <c r="M412" s="14"/>
      <c r="N412" s="14">
        <v>0.44430608172283698</v>
      </c>
      <c r="O412" s="14">
        <v>0.49243725167407698</v>
      </c>
      <c r="P412" s="14">
        <v>0.512252361990986</v>
      </c>
      <c r="Q412" s="14">
        <v>0.51047402103463402</v>
      </c>
      <c r="R412" s="14"/>
      <c r="S412" s="14">
        <v>0.42818765850926899</v>
      </c>
      <c r="T412" s="14">
        <v>0.51452853096992701</v>
      </c>
      <c r="U412" s="14">
        <v>0.50426794106940698</v>
      </c>
      <c r="V412" s="14">
        <v>0.46386272070947898</v>
      </c>
      <c r="W412" s="14">
        <v>0.49152427360430001</v>
      </c>
      <c r="X412" s="14">
        <v>0.46763918641219498</v>
      </c>
      <c r="Y412" s="14">
        <v>0.49491955534850102</v>
      </c>
      <c r="Z412" s="14">
        <v>0.56782651540801199</v>
      </c>
      <c r="AA412" s="14">
        <v>0.47212873664838401</v>
      </c>
      <c r="AB412" s="14">
        <v>0.52270663759282598</v>
      </c>
      <c r="AC412" s="14">
        <v>0.59195813987343604</v>
      </c>
      <c r="AD412" s="14">
        <v>0.44195665951080199</v>
      </c>
      <c r="AE412" s="14"/>
      <c r="AF412" s="14">
        <v>0.47850108649704998</v>
      </c>
      <c r="AG412" s="14">
        <v>0.46364030089303598</v>
      </c>
      <c r="AH412" s="14">
        <v>0.50035648012035805</v>
      </c>
      <c r="AI412" s="14">
        <v>0.55142297258018103</v>
      </c>
      <c r="AJ412" s="14">
        <v>0.53995665450387897</v>
      </c>
      <c r="AK412" s="14"/>
      <c r="AL412" s="14">
        <v>0.42145481596618001</v>
      </c>
      <c r="AM412" s="14">
        <v>0.43223948697028303</v>
      </c>
      <c r="AN412" s="14">
        <v>0.50568726807890596</v>
      </c>
      <c r="AO412" s="14">
        <v>0.52978681798555605</v>
      </c>
      <c r="AP412" s="14">
        <v>0.54083091571362496</v>
      </c>
      <c r="AQ412" s="14">
        <v>0.53900949004699195</v>
      </c>
      <c r="AR412" s="14"/>
      <c r="AS412" s="14">
        <v>0.50313134612698196</v>
      </c>
      <c r="AT412" s="14">
        <v>0.51315807049909601</v>
      </c>
      <c r="AU412" s="14">
        <v>0.48969536341973402</v>
      </c>
      <c r="AV412" s="14">
        <v>0.42274337321980798</v>
      </c>
      <c r="AW412" s="14">
        <v>0.39327129247980003</v>
      </c>
      <c r="AX412" s="14"/>
      <c r="AY412" s="14">
        <v>0.333511829834714</v>
      </c>
      <c r="AZ412" s="14">
        <v>0</v>
      </c>
      <c r="BA412" s="14">
        <v>0</v>
      </c>
      <c r="BB412" s="14">
        <v>0</v>
      </c>
      <c r="BC412" s="14">
        <v>0</v>
      </c>
      <c r="BD412" s="14">
        <v>0</v>
      </c>
      <c r="BE412" s="14">
        <v>0</v>
      </c>
      <c r="BF412" s="14">
        <v>0</v>
      </c>
      <c r="BG412" s="14">
        <v>0</v>
      </c>
      <c r="BH412" s="14">
        <v>0</v>
      </c>
      <c r="BI412" s="14">
        <v>0</v>
      </c>
      <c r="BJ412" s="14">
        <v>0</v>
      </c>
      <c r="BK412" s="14">
        <v>0</v>
      </c>
      <c r="BL412" s="14">
        <v>0</v>
      </c>
      <c r="BM412" s="14">
        <v>0</v>
      </c>
      <c r="BN412" s="14">
        <v>0</v>
      </c>
      <c r="BO412" s="14"/>
      <c r="BP412" s="14">
        <v>0.43297107748055902</v>
      </c>
      <c r="BQ412" s="14">
        <v>0.44535429466434201</v>
      </c>
      <c r="BR412" s="14">
        <v>0.49519332121253301</v>
      </c>
      <c r="BS412" s="14">
        <v>0.55016201961517996</v>
      </c>
      <c r="BT412" s="14">
        <v>0.59493418488182703</v>
      </c>
      <c r="BU412" s="14"/>
      <c r="BV412" s="14">
        <v>0.30766513210164098</v>
      </c>
      <c r="BW412" s="14">
        <v>0.41794385786635402</v>
      </c>
      <c r="BX412" s="14">
        <v>0.53639418092124003</v>
      </c>
      <c r="BY412" s="14">
        <v>0.58402190753081595</v>
      </c>
      <c r="BZ412" s="14">
        <v>0.64536931105835804</v>
      </c>
      <c r="CA412" s="14"/>
      <c r="CB412" s="14">
        <v>0.35748856053093298</v>
      </c>
      <c r="CC412" s="14">
        <v>0.42590647167946799</v>
      </c>
      <c r="CD412" s="14">
        <v>0.44658930394469998</v>
      </c>
      <c r="CE412" s="14">
        <v>0.53021086402025897</v>
      </c>
      <c r="CF412" s="14">
        <v>0.64192587381407595</v>
      </c>
      <c r="CG412" s="14"/>
      <c r="CH412" s="14">
        <v>0.52083821421687904</v>
      </c>
      <c r="CI412" s="14">
        <v>0.476477149056589</v>
      </c>
      <c r="CJ412" s="14"/>
      <c r="CK412" s="14">
        <v>0.52667471259841703</v>
      </c>
      <c r="CL412" s="14">
        <v>0.47812160676106602</v>
      </c>
      <c r="CM412" s="14"/>
      <c r="CN412" s="14">
        <v>0.446558551431466</v>
      </c>
      <c r="CO412" s="14">
        <v>0.50456332728439202</v>
      </c>
      <c r="CP412" s="14"/>
      <c r="CQ412" s="14">
        <v>0.54363435410077598</v>
      </c>
      <c r="CR412" s="14">
        <v>0.381566687417212</v>
      </c>
      <c r="CS412" s="14">
        <v>0.456914552856793</v>
      </c>
    </row>
    <row r="413" spans="2:97" x14ac:dyDescent="0.35">
      <c r="B413" t="s">
        <v>235</v>
      </c>
      <c r="C413" s="14">
        <v>0.33356400908102102</v>
      </c>
      <c r="D413" s="14">
        <v>0.37933235571930701</v>
      </c>
      <c r="E413" s="14">
        <v>0.289647393616002</v>
      </c>
      <c r="F413" s="14"/>
      <c r="G413" s="14">
        <v>0.36495110082863103</v>
      </c>
      <c r="H413" s="14">
        <v>0.41255469793548599</v>
      </c>
      <c r="I413" s="14">
        <v>0.35529466514062802</v>
      </c>
      <c r="J413" s="14">
        <v>0.31316153277450898</v>
      </c>
      <c r="K413" s="14">
        <v>0.28847562181286901</v>
      </c>
      <c r="L413" s="14">
        <v>0.27744592377104499</v>
      </c>
      <c r="M413" s="14"/>
      <c r="N413" s="14">
        <v>0.434553759273618</v>
      </c>
      <c r="O413" s="14">
        <v>0.343230608082084</v>
      </c>
      <c r="P413" s="14">
        <v>0.33114154960757203</v>
      </c>
      <c r="Q413" s="14">
        <v>0.22046441583012899</v>
      </c>
      <c r="R413" s="14"/>
      <c r="S413" s="14">
        <v>0.41429914460263101</v>
      </c>
      <c r="T413" s="14">
        <v>0.30816634357344602</v>
      </c>
      <c r="U413" s="14">
        <v>0.27554536761013898</v>
      </c>
      <c r="V413" s="14">
        <v>0.371796432946851</v>
      </c>
      <c r="W413" s="14">
        <v>0.30540618042192602</v>
      </c>
      <c r="X413" s="14">
        <v>0.35190532291160198</v>
      </c>
      <c r="Y413" s="14">
        <v>0.30782502344826601</v>
      </c>
      <c r="Z413" s="14">
        <v>0.28223252324353698</v>
      </c>
      <c r="AA413" s="14">
        <v>0.36125355262235798</v>
      </c>
      <c r="AB413" s="14">
        <v>0.32643230039155002</v>
      </c>
      <c r="AC413" s="14">
        <v>0.25229784290107998</v>
      </c>
      <c r="AD413" s="14">
        <v>0.30936937119187702</v>
      </c>
      <c r="AE413" s="14"/>
      <c r="AF413" s="14">
        <v>0.34042141378211099</v>
      </c>
      <c r="AG413" s="14">
        <v>0.38263223611699299</v>
      </c>
      <c r="AH413" s="14">
        <v>0.353188270983331</v>
      </c>
      <c r="AI413" s="14">
        <v>0.29348282070488502</v>
      </c>
      <c r="AJ413" s="14">
        <v>0.33142545035328602</v>
      </c>
      <c r="AK413" s="14"/>
      <c r="AL413" s="14">
        <v>0.444075676314306</v>
      </c>
      <c r="AM413" s="14">
        <v>0.38516638293037198</v>
      </c>
      <c r="AN413" s="14">
        <v>0.36312116066465799</v>
      </c>
      <c r="AO413" s="14">
        <v>0.31329264413431801</v>
      </c>
      <c r="AP413" s="14">
        <v>0.30942929421717102</v>
      </c>
      <c r="AQ413" s="14">
        <v>0.196300251733354</v>
      </c>
      <c r="AR413" s="14"/>
      <c r="AS413" s="14">
        <v>0.26274608394861898</v>
      </c>
      <c r="AT413" s="14">
        <v>0.31913889776571802</v>
      </c>
      <c r="AU413" s="14">
        <v>0.39038045117030301</v>
      </c>
      <c r="AV413" s="14">
        <v>0.39691354086432701</v>
      </c>
      <c r="AW413" s="14">
        <v>0.563658685706936</v>
      </c>
      <c r="AX413" s="14"/>
      <c r="AY413" s="14">
        <v>0.26989868926278698</v>
      </c>
      <c r="AZ413" s="14">
        <v>0</v>
      </c>
      <c r="BA413" s="14">
        <v>0</v>
      </c>
      <c r="BB413" s="14">
        <v>0</v>
      </c>
      <c r="BC413" s="14">
        <v>0</v>
      </c>
      <c r="BD413" s="14">
        <v>0</v>
      </c>
      <c r="BE413" s="14">
        <v>0</v>
      </c>
      <c r="BF413" s="14">
        <v>0</v>
      </c>
      <c r="BG413" s="14">
        <v>0</v>
      </c>
      <c r="BH413" s="14">
        <v>0</v>
      </c>
      <c r="BI413" s="14">
        <v>0</v>
      </c>
      <c r="BJ413" s="14">
        <v>0</v>
      </c>
      <c r="BK413" s="14">
        <v>0</v>
      </c>
      <c r="BL413" s="14">
        <v>0</v>
      </c>
      <c r="BM413" s="14">
        <v>0</v>
      </c>
      <c r="BN413" s="14">
        <v>0</v>
      </c>
      <c r="BO413" s="14"/>
      <c r="BP413" s="14">
        <v>0.430381894446841</v>
      </c>
      <c r="BQ413" s="14">
        <v>0.41268674453036303</v>
      </c>
      <c r="BR413" s="14">
        <v>0.30826996510163301</v>
      </c>
      <c r="BS413" s="14">
        <v>0.26344592586350801</v>
      </c>
      <c r="BT413" s="14">
        <v>0.16627641678452501</v>
      </c>
      <c r="BU413" s="14"/>
      <c r="BV413" s="14">
        <v>0.56506242023867503</v>
      </c>
      <c r="BW413" s="14">
        <v>0.439055250310871</v>
      </c>
      <c r="BX413" s="14">
        <v>0.27737325150915898</v>
      </c>
      <c r="BY413" s="14">
        <v>0.18350746816059299</v>
      </c>
      <c r="BZ413" s="14">
        <v>9.0067090576411296E-2</v>
      </c>
      <c r="CA413" s="14"/>
      <c r="CB413" s="14">
        <v>0.52408587993401901</v>
      </c>
      <c r="CC413" s="14">
        <v>0.37034780146296498</v>
      </c>
      <c r="CD413" s="14">
        <v>0.34123471590639698</v>
      </c>
      <c r="CE413" s="14">
        <v>0.296368232832807</v>
      </c>
      <c r="CF413" s="14">
        <v>0.185948223836994</v>
      </c>
      <c r="CG413" s="14"/>
      <c r="CH413" s="14">
        <v>0.33757152611247099</v>
      </c>
      <c r="CI413" s="14">
        <v>0.33189259315768199</v>
      </c>
      <c r="CJ413" s="14"/>
      <c r="CK413" s="14">
        <v>0.33286151959853899</v>
      </c>
      <c r="CL413" s="14">
        <v>0.33377985228219798</v>
      </c>
      <c r="CM413" s="14"/>
      <c r="CN413" s="14">
        <v>0.426669655351544</v>
      </c>
      <c r="CO413" s="14">
        <v>0.30100156059611799</v>
      </c>
      <c r="CP413" s="14"/>
      <c r="CQ413" s="14">
        <v>0.27115877626741602</v>
      </c>
      <c r="CR413" s="14">
        <v>0.46573384616520502</v>
      </c>
      <c r="CS413" s="14">
        <v>0.32588785947853799</v>
      </c>
    </row>
    <row r="414" spans="2:97" x14ac:dyDescent="0.35">
      <c r="B414" t="s">
        <v>167</v>
      </c>
      <c r="C414" s="14">
        <v>0.17690255271872601</v>
      </c>
      <c r="D414" s="14">
        <v>0.13293689195134001</v>
      </c>
      <c r="E414" s="14">
        <v>0.219204012271913</v>
      </c>
      <c r="F414" s="14"/>
      <c r="G414" s="14">
        <v>0.17818124649602499</v>
      </c>
      <c r="H414" s="14">
        <v>0.145280908444787</v>
      </c>
      <c r="I414" s="14">
        <v>0.17737163019657801</v>
      </c>
      <c r="J414" s="14">
        <v>0.176475764386332</v>
      </c>
      <c r="K414" s="14">
        <v>0.15949594998656999</v>
      </c>
      <c r="L414" s="14">
        <v>0.21348700755797101</v>
      </c>
      <c r="M414" s="14"/>
      <c r="N414" s="14">
        <v>0.12114015900354599</v>
      </c>
      <c r="O414" s="14">
        <v>0.16433214024383899</v>
      </c>
      <c r="P414" s="14">
        <v>0.156606088401442</v>
      </c>
      <c r="Q414" s="14">
        <v>0.26906156313523699</v>
      </c>
      <c r="R414" s="14"/>
      <c r="S414" s="14">
        <v>0.1575131968881</v>
      </c>
      <c r="T414" s="14">
        <v>0.17730512545662699</v>
      </c>
      <c r="U414" s="14">
        <v>0.22018669132045399</v>
      </c>
      <c r="V414" s="14">
        <v>0.16434084634366899</v>
      </c>
      <c r="W414" s="14">
        <v>0.203069545973774</v>
      </c>
      <c r="X414" s="14">
        <v>0.18045549067620301</v>
      </c>
      <c r="Y414" s="14">
        <v>0.197255421203233</v>
      </c>
      <c r="Z414" s="14">
        <v>0.149940961348451</v>
      </c>
      <c r="AA414" s="14">
        <v>0.16661771072925899</v>
      </c>
      <c r="AB414" s="14">
        <v>0.15086106201562399</v>
      </c>
      <c r="AC414" s="14">
        <v>0.155744017225484</v>
      </c>
      <c r="AD414" s="14">
        <v>0.248673969297321</v>
      </c>
      <c r="AE414" s="14"/>
      <c r="AF414" s="14">
        <v>0.181077499720839</v>
      </c>
      <c r="AG414" s="14">
        <v>0.153727462989971</v>
      </c>
      <c r="AH414" s="14">
        <v>0.14645524889631001</v>
      </c>
      <c r="AI414" s="14">
        <v>0.15509420671493401</v>
      </c>
      <c r="AJ414" s="14">
        <v>0.128617895142835</v>
      </c>
      <c r="AK414" s="14"/>
      <c r="AL414" s="14">
        <v>0.13446950771951499</v>
      </c>
      <c r="AM414" s="14">
        <v>0.182594130099345</v>
      </c>
      <c r="AN414" s="14">
        <v>0.13119157125643599</v>
      </c>
      <c r="AO414" s="14">
        <v>0.156920537880126</v>
      </c>
      <c r="AP414" s="14">
        <v>0.14973979006920399</v>
      </c>
      <c r="AQ414" s="14">
        <v>0.26469025821965397</v>
      </c>
      <c r="AR414" s="14"/>
      <c r="AS414" s="14">
        <v>0.2341225699244</v>
      </c>
      <c r="AT414" s="14">
        <v>0.167703031735185</v>
      </c>
      <c r="AU414" s="14">
        <v>0.119924185409964</v>
      </c>
      <c r="AV414" s="14">
        <v>0.18034308591586501</v>
      </c>
      <c r="AW414" s="14">
        <v>4.3070021813263901E-2</v>
      </c>
      <c r="AX414" s="14"/>
      <c r="AY414" s="14">
        <v>0.39658948090249901</v>
      </c>
      <c r="AZ414" s="14">
        <v>0</v>
      </c>
      <c r="BA414" s="14">
        <v>0</v>
      </c>
      <c r="BB414" s="14">
        <v>0</v>
      </c>
      <c r="BC414" s="14">
        <v>0</v>
      </c>
      <c r="BD414" s="14">
        <v>0</v>
      </c>
      <c r="BE414" s="14">
        <v>0</v>
      </c>
      <c r="BF414" s="14">
        <v>0</v>
      </c>
      <c r="BG414" s="14">
        <v>0</v>
      </c>
      <c r="BH414" s="14">
        <v>0</v>
      </c>
      <c r="BI414" s="14">
        <v>0</v>
      </c>
      <c r="BJ414" s="14">
        <v>0</v>
      </c>
      <c r="BK414" s="14">
        <v>0</v>
      </c>
      <c r="BL414" s="14">
        <v>0</v>
      </c>
      <c r="BM414" s="14">
        <v>0</v>
      </c>
      <c r="BN414" s="14">
        <v>0</v>
      </c>
      <c r="BO414" s="14"/>
      <c r="BP414" s="14">
        <v>0.13664702807259901</v>
      </c>
      <c r="BQ414" s="14">
        <v>0.14195896080529499</v>
      </c>
      <c r="BR414" s="14">
        <v>0.196536713685835</v>
      </c>
      <c r="BS414" s="14">
        <v>0.186392054521312</v>
      </c>
      <c r="BT414" s="14">
        <v>0.23878939833364801</v>
      </c>
      <c r="BU414" s="14"/>
      <c r="BV414" s="14">
        <v>0.12727244765968401</v>
      </c>
      <c r="BW414" s="14">
        <v>0.14300089182277401</v>
      </c>
      <c r="BX414" s="14">
        <v>0.18623256756960099</v>
      </c>
      <c r="BY414" s="14">
        <v>0.232470624308591</v>
      </c>
      <c r="BZ414" s="14">
        <v>0.26456359836523002</v>
      </c>
      <c r="CA414" s="14"/>
      <c r="CB414" s="14">
        <v>0.11842555953504801</v>
      </c>
      <c r="CC414" s="14">
        <v>0.203745726857568</v>
      </c>
      <c r="CD414" s="14">
        <v>0.21217598014890299</v>
      </c>
      <c r="CE414" s="14">
        <v>0.17342090314693401</v>
      </c>
      <c r="CF414" s="14">
        <v>0.17212590234892999</v>
      </c>
      <c r="CG414" s="14"/>
      <c r="CH414" s="14">
        <v>0.14159025967065</v>
      </c>
      <c r="CI414" s="14">
        <v>0.19163025778572901</v>
      </c>
      <c r="CJ414" s="14"/>
      <c r="CK414" s="14">
        <v>0.14046376780304401</v>
      </c>
      <c r="CL414" s="14">
        <v>0.188098540956736</v>
      </c>
      <c r="CM414" s="14"/>
      <c r="CN414" s="14">
        <v>0.12677179321699</v>
      </c>
      <c r="CO414" s="14">
        <v>0.194435112119489</v>
      </c>
      <c r="CP414" s="14"/>
      <c r="CQ414" s="14">
        <v>0.18520686963180799</v>
      </c>
      <c r="CR414" s="14">
        <v>0.152699466417582</v>
      </c>
      <c r="CS414" s="14">
        <v>0.21719758766466901</v>
      </c>
    </row>
    <row r="415" spans="2:97" x14ac:dyDescent="0.35">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row>
    <row r="416" spans="2:97" x14ac:dyDescent="0.35">
      <c r="B416" s="6" t="s">
        <v>255</v>
      </c>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row>
    <row r="417" spans="2:97" x14ac:dyDescent="0.35">
      <c r="B417" s="21" t="s">
        <v>122</v>
      </c>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row>
    <row r="418" spans="2:97" x14ac:dyDescent="0.35">
      <c r="B418" t="s">
        <v>237</v>
      </c>
      <c r="C418" s="14">
        <v>0.34105095319067102</v>
      </c>
      <c r="D418" s="14">
        <v>0.41990155983390798</v>
      </c>
      <c r="E418" s="14">
        <v>0.26075875603497201</v>
      </c>
      <c r="F418" s="14"/>
      <c r="G418" s="14">
        <v>0.40655985173911802</v>
      </c>
      <c r="H418" s="14">
        <v>0.36930145335529202</v>
      </c>
      <c r="I418" s="14">
        <v>0.40299452898072302</v>
      </c>
      <c r="J418" s="14">
        <v>0.28932789886495203</v>
      </c>
      <c r="K418" s="14">
        <v>0.299443303388294</v>
      </c>
      <c r="L418" s="14">
        <v>0.29814427369760799</v>
      </c>
      <c r="M418" s="14"/>
      <c r="N418" s="14">
        <v>0.403038565778508</v>
      </c>
      <c r="O418" s="14">
        <v>0.33951215525811401</v>
      </c>
      <c r="P418" s="14">
        <v>0.33644952826033198</v>
      </c>
      <c r="Q418" s="14">
        <v>0.28106028590222898</v>
      </c>
      <c r="R418" s="14"/>
      <c r="S418" s="14">
        <v>0.44092978061980997</v>
      </c>
      <c r="T418" s="14">
        <v>0.36040029619673902</v>
      </c>
      <c r="U418" s="14">
        <v>0.297109722760665</v>
      </c>
      <c r="V418" s="14">
        <v>0.32166565935424102</v>
      </c>
      <c r="W418" s="14">
        <v>0.35722513125408201</v>
      </c>
      <c r="X418" s="14">
        <v>0.40480945043799998</v>
      </c>
      <c r="Y418" s="14">
        <v>0.26193106250293002</v>
      </c>
      <c r="Z418" s="14">
        <v>0.29772327412420502</v>
      </c>
      <c r="AA418" s="14">
        <v>0.34696251178715798</v>
      </c>
      <c r="AB418" s="14">
        <v>0.288279954355115</v>
      </c>
      <c r="AC418" s="14">
        <v>0.32410354360190602</v>
      </c>
      <c r="AD418" s="14">
        <v>0.185262815375796</v>
      </c>
      <c r="AE418" s="14"/>
      <c r="AF418" s="14">
        <v>0.35732422115120199</v>
      </c>
      <c r="AG418" s="14">
        <v>0.34823300995309497</v>
      </c>
      <c r="AH418" s="14">
        <v>0.37624187460969</v>
      </c>
      <c r="AI418" s="14">
        <v>0.38064215070137802</v>
      </c>
      <c r="AJ418" s="14">
        <v>0.27912914335917599</v>
      </c>
      <c r="AK418" s="14"/>
      <c r="AL418" s="14">
        <v>0.38656118116035199</v>
      </c>
      <c r="AM418" s="14">
        <v>0.358568543737461</v>
      </c>
      <c r="AN418" s="14">
        <v>0.33033562027010499</v>
      </c>
      <c r="AO418" s="14">
        <v>0.42615291361255597</v>
      </c>
      <c r="AP418" s="14">
        <v>0.27877107603257301</v>
      </c>
      <c r="AQ418" s="14">
        <v>0.29847414099106001</v>
      </c>
      <c r="AR418" s="14"/>
      <c r="AS418" s="14">
        <v>0.30918281842803702</v>
      </c>
      <c r="AT418" s="14">
        <v>0.33159186696731902</v>
      </c>
      <c r="AU418" s="14">
        <v>0.36723960001432399</v>
      </c>
      <c r="AV418" s="14">
        <v>0.41212726585308201</v>
      </c>
      <c r="AW418" s="14">
        <v>0.39298550330850102</v>
      </c>
      <c r="AX418" s="14"/>
      <c r="AY418" s="14">
        <v>0.246942226756659</v>
      </c>
      <c r="AZ418" s="14">
        <v>0</v>
      </c>
      <c r="BA418" s="14">
        <v>0</v>
      </c>
      <c r="BB418" s="14">
        <v>0</v>
      </c>
      <c r="BC418" s="14">
        <v>0</v>
      </c>
      <c r="BD418" s="14">
        <v>0</v>
      </c>
      <c r="BE418" s="14">
        <v>0</v>
      </c>
      <c r="BF418" s="14">
        <v>0</v>
      </c>
      <c r="BG418" s="14">
        <v>0</v>
      </c>
      <c r="BH418" s="14">
        <v>0</v>
      </c>
      <c r="BI418" s="14">
        <v>0</v>
      </c>
      <c r="BJ418" s="14">
        <v>0</v>
      </c>
      <c r="BK418" s="14">
        <v>0</v>
      </c>
      <c r="BL418" s="14">
        <v>0</v>
      </c>
      <c r="BM418" s="14">
        <v>0</v>
      </c>
      <c r="BN418" s="14">
        <v>0</v>
      </c>
      <c r="BO418" s="14"/>
      <c r="BP418" s="14">
        <v>0.36581653912201501</v>
      </c>
      <c r="BQ418" s="14">
        <v>0.34977129734936302</v>
      </c>
      <c r="BR418" s="14">
        <v>0.32107518365746102</v>
      </c>
      <c r="BS418" s="14">
        <v>0.34984584291193099</v>
      </c>
      <c r="BT418" s="14">
        <v>0.31353715084301198</v>
      </c>
      <c r="BU418" s="14"/>
      <c r="BV418" s="14">
        <v>0.44251785100129698</v>
      </c>
      <c r="BW418" s="14">
        <v>0.33252739188209901</v>
      </c>
      <c r="BX418" s="14">
        <v>0.32387853520867899</v>
      </c>
      <c r="BY418" s="14">
        <v>0.36705667671820202</v>
      </c>
      <c r="BZ418" s="14">
        <v>0.28528155530962002</v>
      </c>
      <c r="CA418" s="14"/>
      <c r="CB418" s="14">
        <v>0.46262611873413501</v>
      </c>
      <c r="CC418" s="14">
        <v>0.32255152673846399</v>
      </c>
      <c r="CD418" s="14">
        <v>0.30407230388905099</v>
      </c>
      <c r="CE418" s="14">
        <v>0.32652795501628801</v>
      </c>
      <c r="CF418" s="14">
        <v>0.31020918121069102</v>
      </c>
      <c r="CG418" s="14"/>
      <c r="CH418" s="14">
        <v>0.41566853004668902</v>
      </c>
      <c r="CI418" s="14">
        <v>0.30941573053504601</v>
      </c>
      <c r="CJ418" s="14"/>
      <c r="CK418" s="14">
        <v>0.321151984973083</v>
      </c>
      <c r="CL418" s="14">
        <v>0.34714728251598698</v>
      </c>
      <c r="CM418" s="14"/>
      <c r="CN418" s="14">
        <v>0.39601784621499397</v>
      </c>
      <c r="CO418" s="14">
        <v>0.322101024044052</v>
      </c>
      <c r="CP418" s="14"/>
      <c r="CQ418" s="14">
        <v>0.31316650821252301</v>
      </c>
      <c r="CR418" s="14">
        <v>0.40987232067726798</v>
      </c>
      <c r="CS418" s="14">
        <v>0.27544787077217903</v>
      </c>
    </row>
    <row r="419" spans="2:97" x14ac:dyDescent="0.35">
      <c r="B419" t="s">
        <v>238</v>
      </c>
      <c r="C419" s="14">
        <v>0.30800254992049497</v>
      </c>
      <c r="D419" s="14">
        <v>0.35211321068708001</v>
      </c>
      <c r="E419" s="14">
        <v>0.26208624944695402</v>
      </c>
      <c r="F419" s="14"/>
      <c r="G419" s="14">
        <v>0.23652027800651201</v>
      </c>
      <c r="H419" s="14">
        <v>0.33281307279802103</v>
      </c>
      <c r="I419" s="14">
        <v>0.34126998860812302</v>
      </c>
      <c r="J419" s="14">
        <v>0.29412987745167501</v>
      </c>
      <c r="K419" s="14">
        <v>0.32278331741345501</v>
      </c>
      <c r="L419" s="14">
        <v>0.30438963789679802</v>
      </c>
      <c r="M419" s="14"/>
      <c r="N419" s="14">
        <v>0.360900207866092</v>
      </c>
      <c r="O419" s="14">
        <v>0.32450792215365598</v>
      </c>
      <c r="P419" s="14">
        <v>0.28150306904547201</v>
      </c>
      <c r="Q419" s="14">
        <v>0.26203442454005299</v>
      </c>
      <c r="R419" s="14"/>
      <c r="S419" s="14">
        <v>0.358513059089547</v>
      </c>
      <c r="T419" s="14">
        <v>0.31055739751546702</v>
      </c>
      <c r="U419" s="14">
        <v>0.337648820074748</v>
      </c>
      <c r="V419" s="14">
        <v>0.26920977761532</v>
      </c>
      <c r="W419" s="14">
        <v>0.35661561514046802</v>
      </c>
      <c r="X419" s="14">
        <v>0.33783332333794103</v>
      </c>
      <c r="Y419" s="14">
        <v>0.27818964885349401</v>
      </c>
      <c r="Z419" s="14">
        <v>0.190306919047315</v>
      </c>
      <c r="AA419" s="14">
        <v>0.31122408842951499</v>
      </c>
      <c r="AB419" s="14">
        <v>0.29394381590938501</v>
      </c>
      <c r="AC419" s="14">
        <v>0.23307194652156199</v>
      </c>
      <c r="AD419" s="14">
        <v>0.32629165949024502</v>
      </c>
      <c r="AE419" s="14"/>
      <c r="AF419" s="14">
        <v>0.28388309666523098</v>
      </c>
      <c r="AG419" s="14">
        <v>0.36675806335505801</v>
      </c>
      <c r="AH419" s="14">
        <v>0.35286186514483397</v>
      </c>
      <c r="AI419" s="14">
        <v>0.251509355699579</v>
      </c>
      <c r="AJ419" s="14">
        <v>0.38107320298509301</v>
      </c>
      <c r="AK419" s="14"/>
      <c r="AL419" s="14">
        <v>0.33073614159989501</v>
      </c>
      <c r="AM419" s="14">
        <v>0.318602701951893</v>
      </c>
      <c r="AN419" s="14">
        <v>0.391774608819278</v>
      </c>
      <c r="AO419" s="14">
        <v>0.288548665754218</v>
      </c>
      <c r="AP419" s="14">
        <v>0.34698512677447302</v>
      </c>
      <c r="AQ419" s="14">
        <v>0.29943610668777898</v>
      </c>
      <c r="AR419" s="14"/>
      <c r="AS419" s="14">
        <v>0.25327792918441</v>
      </c>
      <c r="AT419" s="14">
        <v>0.32593578066103301</v>
      </c>
      <c r="AU419" s="14">
        <v>0.30345003323584302</v>
      </c>
      <c r="AV419" s="14">
        <v>0.40770258240071</v>
      </c>
      <c r="AW419" s="14">
        <v>0.33825734647697597</v>
      </c>
      <c r="AX419" s="14"/>
      <c r="AY419" s="14">
        <v>0.23427490804050299</v>
      </c>
      <c r="AZ419" s="14">
        <v>0</v>
      </c>
      <c r="BA419" s="14">
        <v>0</v>
      </c>
      <c r="BB419" s="14">
        <v>0</v>
      </c>
      <c r="BC419" s="14">
        <v>0</v>
      </c>
      <c r="BD419" s="14">
        <v>0</v>
      </c>
      <c r="BE419" s="14">
        <v>0</v>
      </c>
      <c r="BF419" s="14">
        <v>0</v>
      </c>
      <c r="BG419" s="14">
        <v>0</v>
      </c>
      <c r="BH419" s="14">
        <v>0</v>
      </c>
      <c r="BI419" s="14">
        <v>0</v>
      </c>
      <c r="BJ419" s="14">
        <v>0</v>
      </c>
      <c r="BK419" s="14">
        <v>0</v>
      </c>
      <c r="BL419" s="14">
        <v>0</v>
      </c>
      <c r="BM419" s="14">
        <v>0</v>
      </c>
      <c r="BN419" s="14">
        <v>0</v>
      </c>
      <c r="BO419" s="14"/>
      <c r="BP419" s="14">
        <v>0.34077490888922501</v>
      </c>
      <c r="BQ419" s="14">
        <v>0.30918637035868801</v>
      </c>
      <c r="BR419" s="14">
        <v>0.335870375668256</v>
      </c>
      <c r="BS419" s="14">
        <v>0.305100540662057</v>
      </c>
      <c r="BT419" s="14">
        <v>0.25988176857673301</v>
      </c>
      <c r="BU419" s="14"/>
      <c r="BV419" s="14">
        <v>0.352672458003288</v>
      </c>
      <c r="BW419" s="14">
        <v>0.31383292014603997</v>
      </c>
      <c r="BX419" s="14">
        <v>0.31987291007584601</v>
      </c>
      <c r="BY419" s="14">
        <v>0.24504028830154501</v>
      </c>
      <c r="BZ419" s="14">
        <v>0.304598215617639</v>
      </c>
      <c r="CA419" s="14"/>
      <c r="CB419" s="14">
        <v>0.37271567709186298</v>
      </c>
      <c r="CC419" s="14">
        <v>0.27594411442065397</v>
      </c>
      <c r="CD419" s="14">
        <v>0.28299535796553399</v>
      </c>
      <c r="CE419" s="14">
        <v>0.30138963472437702</v>
      </c>
      <c r="CF419" s="14">
        <v>0.31466763035189899</v>
      </c>
      <c r="CG419" s="14"/>
      <c r="CH419" s="14">
        <v>0.30688670377285598</v>
      </c>
      <c r="CI419" s="14">
        <v>0.30847562935857498</v>
      </c>
      <c r="CJ419" s="14"/>
      <c r="CK419" s="14">
        <v>0.344353405772856</v>
      </c>
      <c r="CL419" s="14">
        <v>0.29686595298190399</v>
      </c>
      <c r="CM419" s="14"/>
      <c r="CN419" s="14">
        <v>0.32631511574391397</v>
      </c>
      <c r="CO419" s="14">
        <v>0.30168926194380202</v>
      </c>
      <c r="CP419" s="14"/>
      <c r="CQ419" s="14">
        <v>0.29905214553107101</v>
      </c>
      <c r="CR419" s="14">
        <v>0.34511292509624603</v>
      </c>
      <c r="CS419" s="14">
        <v>0.181072548784218</v>
      </c>
    </row>
    <row r="420" spans="2:97" x14ac:dyDescent="0.35">
      <c r="B420" t="s">
        <v>167</v>
      </c>
      <c r="C420" s="14">
        <v>0.18956519691106799</v>
      </c>
      <c r="D420" s="14">
        <v>0.11519301507316899</v>
      </c>
      <c r="E420" s="14">
        <v>0.26666011684597202</v>
      </c>
      <c r="F420" s="14"/>
      <c r="G420" s="14">
        <v>0.123442865156522</v>
      </c>
      <c r="H420" s="14">
        <v>0.14101758361060199</v>
      </c>
      <c r="I420" s="14">
        <v>0.166344460054695</v>
      </c>
      <c r="J420" s="14">
        <v>0.20742428715705799</v>
      </c>
      <c r="K420" s="14">
        <v>0.21958552456713101</v>
      </c>
      <c r="L420" s="14">
        <v>0.25095000937119299</v>
      </c>
      <c r="M420" s="14"/>
      <c r="N420" s="14">
        <v>0.124039854509308</v>
      </c>
      <c r="O420" s="14">
        <v>0.16759091754633801</v>
      </c>
      <c r="P420" s="14">
        <v>0.16569747407329999</v>
      </c>
      <c r="Q420" s="14">
        <v>0.301085409314715</v>
      </c>
      <c r="R420" s="14"/>
      <c r="S420" s="14">
        <v>0.11365858376313499</v>
      </c>
      <c r="T420" s="14">
        <v>0.21176927263599199</v>
      </c>
      <c r="U420" s="14">
        <v>0.21402599387455001</v>
      </c>
      <c r="V420" s="14">
        <v>0.25990848832769697</v>
      </c>
      <c r="W420" s="14">
        <v>0.21193395496103101</v>
      </c>
      <c r="X420" s="14">
        <v>0.13172683290209999</v>
      </c>
      <c r="Y420" s="14">
        <v>0.202940943069849</v>
      </c>
      <c r="Z420" s="14">
        <v>0.251038915418488</v>
      </c>
      <c r="AA420" s="14">
        <v>0.15894726323271299</v>
      </c>
      <c r="AB420" s="14">
        <v>0.217456812666531</v>
      </c>
      <c r="AC420" s="14">
        <v>0.220447211264368</v>
      </c>
      <c r="AD420" s="14">
        <v>0.12894584094904599</v>
      </c>
      <c r="AE420" s="14"/>
      <c r="AF420" s="14">
        <v>0.18875446565843099</v>
      </c>
      <c r="AG420" s="14">
        <v>0.15582656085991001</v>
      </c>
      <c r="AH420" s="14">
        <v>0.171934376344862</v>
      </c>
      <c r="AI420" s="14">
        <v>0.19612749559919301</v>
      </c>
      <c r="AJ420" s="14">
        <v>0.121249741927914</v>
      </c>
      <c r="AK420" s="14"/>
      <c r="AL420" s="14">
        <v>0.14753409784381699</v>
      </c>
      <c r="AM420" s="14">
        <v>0.19618845143987301</v>
      </c>
      <c r="AN420" s="14">
        <v>0.146296821687527</v>
      </c>
      <c r="AO420" s="14">
        <v>0.15430627077484901</v>
      </c>
      <c r="AP420" s="14">
        <v>0.14240093287642</v>
      </c>
      <c r="AQ420" s="14">
        <v>0.324362569584218</v>
      </c>
      <c r="AR420" s="14"/>
      <c r="AS420" s="14">
        <v>0.25432508818389299</v>
      </c>
      <c r="AT420" s="14">
        <v>0.20746064478677101</v>
      </c>
      <c r="AU420" s="14">
        <v>0.15118154622070901</v>
      </c>
      <c r="AV420" s="14">
        <v>0.12168208049472901</v>
      </c>
      <c r="AW420" s="14">
        <v>0</v>
      </c>
      <c r="AX420" s="14"/>
      <c r="AY420" s="14">
        <v>0.458070994906985</v>
      </c>
      <c r="AZ420" s="14">
        <v>0</v>
      </c>
      <c r="BA420" s="14">
        <v>0</v>
      </c>
      <c r="BB420" s="14">
        <v>0</v>
      </c>
      <c r="BC420" s="14">
        <v>0</v>
      </c>
      <c r="BD420" s="14">
        <v>0</v>
      </c>
      <c r="BE420" s="14">
        <v>0</v>
      </c>
      <c r="BF420" s="14">
        <v>0</v>
      </c>
      <c r="BG420" s="14">
        <v>0</v>
      </c>
      <c r="BH420" s="14">
        <v>0</v>
      </c>
      <c r="BI420" s="14">
        <v>0</v>
      </c>
      <c r="BJ420" s="14">
        <v>0</v>
      </c>
      <c r="BK420" s="14">
        <v>0</v>
      </c>
      <c r="BL420" s="14">
        <v>0</v>
      </c>
      <c r="BM420" s="14">
        <v>0</v>
      </c>
      <c r="BN420" s="14">
        <v>0</v>
      </c>
      <c r="BO420" s="14"/>
      <c r="BP420" s="14">
        <v>0.17258677038058801</v>
      </c>
      <c r="BQ420" s="14">
        <v>0.16431042479915001</v>
      </c>
      <c r="BR420" s="14">
        <v>0.15122911467984801</v>
      </c>
      <c r="BS420" s="14">
        <v>0.19030820810685301</v>
      </c>
      <c r="BT420" s="14">
        <v>0.26255384482614802</v>
      </c>
      <c r="BU420" s="14"/>
      <c r="BV420" s="14">
        <v>0.10480391165252401</v>
      </c>
      <c r="BW420" s="14">
        <v>0.186421662487816</v>
      </c>
      <c r="BX420" s="14">
        <v>0.18102061858452401</v>
      </c>
      <c r="BY420" s="14">
        <v>0.23804032914064999</v>
      </c>
      <c r="BZ420" s="14">
        <v>0.26920560620254202</v>
      </c>
      <c r="CA420" s="14"/>
      <c r="CB420" s="14">
        <v>0.10300134020168</v>
      </c>
      <c r="CC420" s="14">
        <v>0.24033590311098099</v>
      </c>
      <c r="CD420" s="14">
        <v>0.19684707216207201</v>
      </c>
      <c r="CE420" s="14">
        <v>0.19716399518077701</v>
      </c>
      <c r="CF420" s="14">
        <v>0.202803682750337</v>
      </c>
      <c r="CG420" s="14"/>
      <c r="CH420" s="14">
        <v>0.14240696665682001</v>
      </c>
      <c r="CI420" s="14">
        <v>0.20955862442503101</v>
      </c>
      <c r="CJ420" s="14"/>
      <c r="CK420" s="14">
        <v>0.158689154360551</v>
      </c>
      <c r="CL420" s="14">
        <v>0.19902450764478</v>
      </c>
      <c r="CM420" s="14"/>
      <c r="CN420" s="14">
        <v>0.124195990386803</v>
      </c>
      <c r="CO420" s="14">
        <v>0.21210134119445301</v>
      </c>
      <c r="CP420" s="14"/>
      <c r="CQ420" s="14">
        <v>0.199445358815317</v>
      </c>
      <c r="CR420" s="14">
        <v>0.14703164338196101</v>
      </c>
      <c r="CS420" s="14">
        <v>0.34073443058818298</v>
      </c>
    </row>
    <row r="421" spans="2:97" x14ac:dyDescent="0.35">
      <c r="B421" t="s">
        <v>239</v>
      </c>
      <c r="C421" s="14">
        <v>0.18400566297931201</v>
      </c>
      <c r="D421" s="14">
        <v>0.18911353391632299</v>
      </c>
      <c r="E421" s="14">
        <v>0.177881675159448</v>
      </c>
      <c r="F421" s="14"/>
      <c r="G421" s="14">
        <v>0.14820895049767399</v>
      </c>
      <c r="H421" s="14">
        <v>0.195273545639673</v>
      </c>
      <c r="I421" s="14">
        <v>0.14805515510497</v>
      </c>
      <c r="J421" s="14">
        <v>0.161789335111409</v>
      </c>
      <c r="K421" s="14">
        <v>0.20846198686890099</v>
      </c>
      <c r="L421" s="14">
        <v>0.22178606020109701</v>
      </c>
      <c r="M421" s="14"/>
      <c r="N421" s="14">
        <v>0.20411526941726399</v>
      </c>
      <c r="O421" s="14">
        <v>0.17897532850912801</v>
      </c>
      <c r="P421" s="14">
        <v>0.17091825437407401</v>
      </c>
      <c r="Q421" s="14">
        <v>0.182218148541097</v>
      </c>
      <c r="R421" s="14"/>
      <c r="S421" s="14">
        <v>0.145998699420715</v>
      </c>
      <c r="T421" s="14">
        <v>0.18561918027749799</v>
      </c>
      <c r="U421" s="14">
        <v>0.239773915834079</v>
      </c>
      <c r="V421" s="14">
        <v>0.19618496712484301</v>
      </c>
      <c r="W421" s="14">
        <v>0.19299668908208101</v>
      </c>
      <c r="X421" s="14">
        <v>0.17980602176320101</v>
      </c>
      <c r="Y421" s="14">
        <v>0.143920736051843</v>
      </c>
      <c r="Z421" s="14">
        <v>0.18307875039907501</v>
      </c>
      <c r="AA421" s="14">
        <v>0.17931608600506799</v>
      </c>
      <c r="AB421" s="14">
        <v>0.19689026321755401</v>
      </c>
      <c r="AC421" s="14">
        <v>0.23969893442232701</v>
      </c>
      <c r="AD421" s="14">
        <v>0.118290164272044</v>
      </c>
      <c r="AE421" s="14"/>
      <c r="AF421" s="14">
        <v>0.211750379464267</v>
      </c>
      <c r="AG421" s="14">
        <v>0.20012562124820801</v>
      </c>
      <c r="AH421" s="14">
        <v>0.18655287062443601</v>
      </c>
      <c r="AI421" s="14">
        <v>0.168957239284727</v>
      </c>
      <c r="AJ421" s="14">
        <v>0.24768934569792</v>
      </c>
      <c r="AK421" s="14"/>
      <c r="AL421" s="14">
        <v>0.174903228405662</v>
      </c>
      <c r="AM421" s="14">
        <v>0.18614001111221401</v>
      </c>
      <c r="AN421" s="14">
        <v>0.19891075181894299</v>
      </c>
      <c r="AO421" s="14">
        <v>0.19226068094111401</v>
      </c>
      <c r="AP421" s="14">
        <v>0.20749156895429199</v>
      </c>
      <c r="AQ421" s="14">
        <v>0.184413912422323</v>
      </c>
      <c r="AR421" s="14"/>
      <c r="AS421" s="14">
        <v>0.167432153532456</v>
      </c>
      <c r="AT421" s="14">
        <v>0.17092016356280901</v>
      </c>
      <c r="AU421" s="14">
        <v>0.18718392248065099</v>
      </c>
      <c r="AV421" s="14">
        <v>0.21193001786742699</v>
      </c>
      <c r="AW421" s="14">
        <v>0.178873541525123</v>
      </c>
      <c r="AX421" s="14"/>
      <c r="AY421" s="14">
        <v>7.6695830468810705E-2</v>
      </c>
      <c r="AZ421" s="14">
        <v>0</v>
      </c>
      <c r="BA421" s="14">
        <v>0</v>
      </c>
      <c r="BB421" s="14">
        <v>0</v>
      </c>
      <c r="BC421" s="14">
        <v>0</v>
      </c>
      <c r="BD421" s="14">
        <v>0</v>
      </c>
      <c r="BE421" s="14">
        <v>0</v>
      </c>
      <c r="BF421" s="14">
        <v>0</v>
      </c>
      <c r="BG421" s="14">
        <v>0</v>
      </c>
      <c r="BH421" s="14">
        <v>0</v>
      </c>
      <c r="BI421" s="14">
        <v>0</v>
      </c>
      <c r="BJ421" s="14">
        <v>0</v>
      </c>
      <c r="BK421" s="14">
        <v>0</v>
      </c>
      <c r="BL421" s="14">
        <v>0</v>
      </c>
      <c r="BM421" s="14">
        <v>0</v>
      </c>
      <c r="BN421" s="14">
        <v>0</v>
      </c>
      <c r="BO421" s="14"/>
      <c r="BP421" s="14">
        <v>0.211470597453012</v>
      </c>
      <c r="BQ421" s="14">
        <v>0.17751295501654399</v>
      </c>
      <c r="BR421" s="14">
        <v>0.17010207204193201</v>
      </c>
      <c r="BS421" s="14">
        <v>0.18984501559251599</v>
      </c>
      <c r="BT421" s="14">
        <v>0.156481365817773</v>
      </c>
      <c r="BU421" s="14"/>
      <c r="BV421" s="14">
        <v>0.175076378247569</v>
      </c>
      <c r="BW421" s="14">
        <v>0.20236800308144701</v>
      </c>
      <c r="BX421" s="14">
        <v>0.17909295327074101</v>
      </c>
      <c r="BY421" s="14">
        <v>0.17992998281199701</v>
      </c>
      <c r="BZ421" s="14">
        <v>8.3666542220504403E-2</v>
      </c>
      <c r="CA421" s="14"/>
      <c r="CB421" s="14">
        <v>0.16620067581148501</v>
      </c>
      <c r="CC421" s="14">
        <v>0.18367390214186999</v>
      </c>
      <c r="CD421" s="14">
        <v>0.172656609888625</v>
      </c>
      <c r="CE421" s="14">
        <v>0.16217973366851199</v>
      </c>
      <c r="CF421" s="14">
        <v>0.22736591366021</v>
      </c>
      <c r="CG421" s="14"/>
      <c r="CH421" s="14">
        <v>0.18828421847652099</v>
      </c>
      <c r="CI421" s="14">
        <v>0.18219170624818201</v>
      </c>
      <c r="CJ421" s="14"/>
      <c r="CK421" s="14">
        <v>0.214200372993231</v>
      </c>
      <c r="CL421" s="14">
        <v>0.17475508806937401</v>
      </c>
      <c r="CM421" s="14"/>
      <c r="CN421" s="14">
        <v>0.19260998269639701</v>
      </c>
      <c r="CO421" s="14">
        <v>0.18103930923395001</v>
      </c>
      <c r="CP421" s="14"/>
      <c r="CQ421" s="14">
        <v>0.18889613092322799</v>
      </c>
      <c r="CR421" s="14">
        <v>0.179897490388992</v>
      </c>
      <c r="CS421" s="14">
        <v>0.139389193222764</v>
      </c>
    </row>
    <row r="422" spans="2:97" x14ac:dyDescent="0.35">
      <c r="B422" t="s">
        <v>240</v>
      </c>
      <c r="C422" s="14">
        <v>0.168322279261376</v>
      </c>
      <c r="D422" s="14">
        <v>0.17091213074695299</v>
      </c>
      <c r="E422" s="14">
        <v>0.16610397517540601</v>
      </c>
      <c r="F422" s="14"/>
      <c r="G422" s="14">
        <v>0.20076516092334501</v>
      </c>
      <c r="H422" s="14">
        <v>0.218497421845226</v>
      </c>
      <c r="I422" s="14">
        <v>0.16041965693798599</v>
      </c>
      <c r="J422" s="14">
        <v>0.157724702405596</v>
      </c>
      <c r="K422" s="14">
        <v>0.108965467473967</v>
      </c>
      <c r="L422" s="14">
        <v>0.16273144202699399</v>
      </c>
      <c r="M422" s="14"/>
      <c r="N422" s="14">
        <v>0.18154712755546801</v>
      </c>
      <c r="O422" s="14">
        <v>0.19776999658095401</v>
      </c>
      <c r="P422" s="14">
        <v>0.158852781746705</v>
      </c>
      <c r="Q422" s="14">
        <v>0.13357408329900999</v>
      </c>
      <c r="R422" s="14"/>
      <c r="S422" s="14">
        <v>0.196938514738284</v>
      </c>
      <c r="T422" s="14">
        <v>0.19384368516212</v>
      </c>
      <c r="U422" s="14">
        <v>0.20216900519807601</v>
      </c>
      <c r="V422" s="14">
        <v>0.142232578846365</v>
      </c>
      <c r="W422" s="14">
        <v>0.135848331756176</v>
      </c>
      <c r="X422" s="14">
        <v>0.172192786320854</v>
      </c>
      <c r="Y422" s="14">
        <v>0.162537517945749</v>
      </c>
      <c r="Z422" s="14">
        <v>0.18696956990882199</v>
      </c>
      <c r="AA422" s="14">
        <v>0.18227929906780699</v>
      </c>
      <c r="AB422" s="14">
        <v>0.12534207154121599</v>
      </c>
      <c r="AC422" s="14">
        <v>5.8272987444679E-2</v>
      </c>
      <c r="AD422" s="14">
        <v>0.24239469366472399</v>
      </c>
      <c r="AE422" s="14"/>
      <c r="AF422" s="14">
        <v>0.15889334250647499</v>
      </c>
      <c r="AG422" s="14">
        <v>0.16219690663867001</v>
      </c>
      <c r="AH422" s="14">
        <v>0.14602063450774599</v>
      </c>
      <c r="AI422" s="14">
        <v>0.21822880921122001</v>
      </c>
      <c r="AJ422" s="14">
        <v>0.15998049917025201</v>
      </c>
      <c r="AK422" s="14"/>
      <c r="AL422" s="14">
        <v>0.13415392816823499</v>
      </c>
      <c r="AM422" s="14">
        <v>0.18777197025116499</v>
      </c>
      <c r="AN422" s="14">
        <v>0.17708730505251699</v>
      </c>
      <c r="AO422" s="14">
        <v>0.20047105860981701</v>
      </c>
      <c r="AP422" s="14">
        <v>0.14964578724368199</v>
      </c>
      <c r="AQ422" s="14">
        <v>0.15585284198089</v>
      </c>
      <c r="AR422" s="14"/>
      <c r="AS422" s="14">
        <v>0.15623205647676799</v>
      </c>
      <c r="AT422" s="14">
        <v>0.18081359554695001</v>
      </c>
      <c r="AU422" s="14">
        <v>0.13085871241205599</v>
      </c>
      <c r="AV422" s="14">
        <v>0.234201186064105</v>
      </c>
      <c r="AW422" s="14">
        <v>0.108395804783637</v>
      </c>
      <c r="AX422" s="14"/>
      <c r="AY422" s="14">
        <v>0.15734822087649</v>
      </c>
      <c r="AZ422" s="14">
        <v>0</v>
      </c>
      <c r="BA422" s="14">
        <v>0</v>
      </c>
      <c r="BB422" s="14">
        <v>0</v>
      </c>
      <c r="BC422" s="14">
        <v>0</v>
      </c>
      <c r="BD422" s="14">
        <v>0</v>
      </c>
      <c r="BE422" s="14">
        <v>0</v>
      </c>
      <c r="BF422" s="14">
        <v>0</v>
      </c>
      <c r="BG422" s="14">
        <v>0</v>
      </c>
      <c r="BH422" s="14">
        <v>0</v>
      </c>
      <c r="BI422" s="14">
        <v>0</v>
      </c>
      <c r="BJ422" s="14">
        <v>0</v>
      </c>
      <c r="BK422" s="14">
        <v>0</v>
      </c>
      <c r="BL422" s="14">
        <v>0</v>
      </c>
      <c r="BM422" s="14">
        <v>0</v>
      </c>
      <c r="BN422" s="14">
        <v>0</v>
      </c>
      <c r="BO422" s="14"/>
      <c r="BP422" s="14">
        <v>0.178411976890512</v>
      </c>
      <c r="BQ422" s="14">
        <v>0.170172506915064</v>
      </c>
      <c r="BR422" s="14">
        <v>0.15529442706937499</v>
      </c>
      <c r="BS422" s="14">
        <v>0.171917053418433</v>
      </c>
      <c r="BT422" s="14">
        <v>0.15527066184555199</v>
      </c>
      <c r="BU422" s="14"/>
      <c r="BV422" s="14">
        <v>0.17882357755450501</v>
      </c>
      <c r="BW422" s="14">
        <v>0.164573200696397</v>
      </c>
      <c r="BX422" s="14">
        <v>0.17159513491257999</v>
      </c>
      <c r="BY422" s="14">
        <v>0.16905978396110999</v>
      </c>
      <c r="BZ422" s="14">
        <v>0.15223974810684299</v>
      </c>
      <c r="CA422" s="14"/>
      <c r="CB422" s="14">
        <v>0.192265768968468</v>
      </c>
      <c r="CC422" s="14">
        <v>0.17165462286354499</v>
      </c>
      <c r="CD422" s="14">
        <v>0.140779816116405</v>
      </c>
      <c r="CE422" s="14">
        <v>0.19561295998520301</v>
      </c>
      <c r="CF422" s="14">
        <v>0.15305364872391999</v>
      </c>
      <c r="CG422" s="14"/>
      <c r="CH422" s="14">
        <v>0.19228685519861999</v>
      </c>
      <c r="CI422" s="14">
        <v>0.15816214370664999</v>
      </c>
      <c r="CJ422" s="14"/>
      <c r="CK422" s="14">
        <v>0.15189626329321401</v>
      </c>
      <c r="CL422" s="14">
        <v>0.17335462072500599</v>
      </c>
      <c r="CM422" s="14"/>
      <c r="CN422" s="14">
        <v>0.15178664488437801</v>
      </c>
      <c r="CO422" s="14">
        <v>0.17402296712270099</v>
      </c>
      <c r="CP422" s="14"/>
      <c r="CQ422" s="14">
        <v>0.16098011390080499</v>
      </c>
      <c r="CR422" s="14">
        <v>0.19008329918175501</v>
      </c>
      <c r="CS422" s="14">
        <v>0.12539175279474901</v>
      </c>
    </row>
    <row r="423" spans="2:97" x14ac:dyDescent="0.35">
      <c r="B423" t="s">
        <v>241</v>
      </c>
      <c r="C423" s="14">
        <v>0.15454107597767899</v>
      </c>
      <c r="D423" s="14">
        <v>0.17976662361305501</v>
      </c>
      <c r="E423" s="14">
        <v>0.127663790289337</v>
      </c>
      <c r="F423" s="14"/>
      <c r="G423" s="14">
        <v>0.126330906934605</v>
      </c>
      <c r="H423" s="14">
        <v>0.13756720626657801</v>
      </c>
      <c r="I423" s="14">
        <v>0.14999115266162599</v>
      </c>
      <c r="J423" s="14">
        <v>0.20008642193647899</v>
      </c>
      <c r="K423" s="14">
        <v>0.165828538554434</v>
      </c>
      <c r="L423" s="14">
        <v>0.14851588078741701</v>
      </c>
      <c r="M423" s="14"/>
      <c r="N423" s="14">
        <v>0.15819159304563299</v>
      </c>
      <c r="O423" s="14">
        <v>0.16686115887678199</v>
      </c>
      <c r="P423" s="14">
        <v>0.182217869495474</v>
      </c>
      <c r="Q423" s="14">
        <v>0.112233588640575</v>
      </c>
      <c r="R423" s="14"/>
      <c r="S423" s="14">
        <v>0.13222714414252601</v>
      </c>
      <c r="T423" s="14">
        <v>0.153308092943028</v>
      </c>
      <c r="U423" s="14">
        <v>0.19212203435355801</v>
      </c>
      <c r="V423" s="14">
        <v>0.192805247837531</v>
      </c>
      <c r="W423" s="14">
        <v>0.102188583301379</v>
      </c>
      <c r="X423" s="14">
        <v>0.12469257525182199</v>
      </c>
      <c r="Y423" s="14">
        <v>0.13928544967155501</v>
      </c>
      <c r="Z423" s="14">
        <v>0.12830699266984599</v>
      </c>
      <c r="AA423" s="14">
        <v>0.158596979689724</v>
      </c>
      <c r="AB423" s="14">
        <v>0.1979994401047</v>
      </c>
      <c r="AC423" s="14">
        <v>0.17012168569134001</v>
      </c>
      <c r="AD423" s="14">
        <v>0.14166733629866299</v>
      </c>
      <c r="AE423" s="14"/>
      <c r="AF423" s="14">
        <v>0.16398483755587001</v>
      </c>
      <c r="AG423" s="14">
        <v>0.17168278920663901</v>
      </c>
      <c r="AH423" s="14">
        <v>0.22256000128561099</v>
      </c>
      <c r="AI423" s="14">
        <v>9.59077373888087E-2</v>
      </c>
      <c r="AJ423" s="14">
        <v>0.135605447585083</v>
      </c>
      <c r="AK423" s="14"/>
      <c r="AL423" s="14">
        <v>0.175023621259876</v>
      </c>
      <c r="AM423" s="14">
        <v>0.13956777433901801</v>
      </c>
      <c r="AN423" s="14">
        <v>0.208367046075844</v>
      </c>
      <c r="AO423" s="14">
        <v>0.141443562784901</v>
      </c>
      <c r="AP423" s="14">
        <v>0.146240056788458</v>
      </c>
      <c r="AQ423" s="14">
        <v>0.144029759229753</v>
      </c>
      <c r="AR423" s="14"/>
      <c r="AS423" s="14">
        <v>0.11971249663563201</v>
      </c>
      <c r="AT423" s="14">
        <v>0.171450074263194</v>
      </c>
      <c r="AU423" s="14">
        <v>0.15942855133439601</v>
      </c>
      <c r="AV423" s="14">
        <v>0.110850170466904</v>
      </c>
      <c r="AW423" s="14">
        <v>0.419022258060532</v>
      </c>
      <c r="AX423" s="14"/>
      <c r="AY423" s="14">
        <v>7.6441112037108502E-2</v>
      </c>
      <c r="AZ423" s="14">
        <v>0</v>
      </c>
      <c r="BA423" s="14">
        <v>0</v>
      </c>
      <c r="BB423" s="14">
        <v>0</v>
      </c>
      <c r="BC423" s="14">
        <v>0</v>
      </c>
      <c r="BD423" s="14">
        <v>0</v>
      </c>
      <c r="BE423" s="14">
        <v>0</v>
      </c>
      <c r="BF423" s="14">
        <v>0</v>
      </c>
      <c r="BG423" s="14">
        <v>0</v>
      </c>
      <c r="BH423" s="14">
        <v>0</v>
      </c>
      <c r="BI423" s="14">
        <v>0</v>
      </c>
      <c r="BJ423" s="14">
        <v>0</v>
      </c>
      <c r="BK423" s="14">
        <v>0</v>
      </c>
      <c r="BL423" s="14">
        <v>0</v>
      </c>
      <c r="BM423" s="14">
        <v>0</v>
      </c>
      <c r="BN423" s="14">
        <v>0</v>
      </c>
      <c r="BO423" s="14"/>
      <c r="BP423" s="14">
        <v>0.160059351393017</v>
      </c>
      <c r="BQ423" s="14">
        <v>0.16278394683945899</v>
      </c>
      <c r="BR423" s="14">
        <v>0.154160336102278</v>
      </c>
      <c r="BS423" s="14">
        <v>0.15930932313280899</v>
      </c>
      <c r="BT423" s="14">
        <v>0.14174017505828199</v>
      </c>
      <c r="BU423" s="14"/>
      <c r="BV423" s="14">
        <v>0.124058187865553</v>
      </c>
      <c r="BW423" s="14">
        <v>0.164833813780285</v>
      </c>
      <c r="BX423" s="14">
        <v>0.158877496364799</v>
      </c>
      <c r="BY423" s="14">
        <v>0.143208573002155</v>
      </c>
      <c r="BZ423" s="14">
        <v>0.11767959749362999</v>
      </c>
      <c r="CA423" s="14"/>
      <c r="CB423" s="14">
        <v>0.13324241325879099</v>
      </c>
      <c r="CC423" s="14">
        <v>0.14550710474775599</v>
      </c>
      <c r="CD423" s="14">
        <v>0.17565512590328899</v>
      </c>
      <c r="CE423" s="14">
        <v>0.13206163129222001</v>
      </c>
      <c r="CF423" s="14">
        <v>0.17682624300897701</v>
      </c>
      <c r="CG423" s="14"/>
      <c r="CH423" s="14">
        <v>0.13979132451051801</v>
      </c>
      <c r="CI423" s="14">
        <v>0.16079445073788001</v>
      </c>
      <c r="CJ423" s="14"/>
      <c r="CK423" s="14">
        <v>0.17606621871400699</v>
      </c>
      <c r="CL423" s="14">
        <v>0.14794654517285499</v>
      </c>
      <c r="CM423" s="14"/>
      <c r="CN423" s="14">
        <v>0.16861917982140701</v>
      </c>
      <c r="CO423" s="14">
        <v>0.149687625915669</v>
      </c>
      <c r="CP423" s="14"/>
      <c r="CQ423" s="14">
        <v>0.16268237673285499</v>
      </c>
      <c r="CR423" s="14">
        <v>0.14414710936691</v>
      </c>
      <c r="CS423" s="14">
        <v>0.105325063889082</v>
      </c>
    </row>
    <row r="424" spans="2:97" x14ac:dyDescent="0.35">
      <c r="B424" t="s">
        <v>242</v>
      </c>
      <c r="C424" s="14">
        <v>0.142719384435879</v>
      </c>
      <c r="D424" s="14">
        <v>0.177856260046096</v>
      </c>
      <c r="E424" s="14">
        <v>0.106915435854802</v>
      </c>
      <c r="F424" s="14"/>
      <c r="G424" s="14">
        <v>0.29637592534721302</v>
      </c>
      <c r="H424" s="14">
        <v>0.241121369957667</v>
      </c>
      <c r="I424" s="14">
        <v>0.17040077668880699</v>
      </c>
      <c r="J424" s="14">
        <v>7.4775364410528497E-2</v>
      </c>
      <c r="K424" s="14">
        <v>6.7734073941216097E-2</v>
      </c>
      <c r="L424" s="14">
        <v>5.2894270600496299E-2</v>
      </c>
      <c r="M424" s="14"/>
      <c r="N424" s="14">
        <v>0.20154037484777801</v>
      </c>
      <c r="O424" s="14">
        <v>0.11550055470413501</v>
      </c>
      <c r="P424" s="14">
        <v>0.148429684328929</v>
      </c>
      <c r="Q424" s="14">
        <v>0.10141364650948601</v>
      </c>
      <c r="R424" s="14"/>
      <c r="S424" s="14">
        <v>0.23373320299401901</v>
      </c>
      <c r="T424" s="14">
        <v>0.120081840803755</v>
      </c>
      <c r="U424" s="14">
        <v>0.11918007398173799</v>
      </c>
      <c r="V424" s="14">
        <v>9.2894133062607701E-2</v>
      </c>
      <c r="W424" s="14">
        <v>0.14081543606045199</v>
      </c>
      <c r="X424" s="14">
        <v>0.19487283326591701</v>
      </c>
      <c r="Y424" s="14">
        <v>8.6745254823636098E-2</v>
      </c>
      <c r="Z424" s="14">
        <v>7.7291028401193104E-2</v>
      </c>
      <c r="AA424" s="14">
        <v>0.18629149091227901</v>
      </c>
      <c r="AB424" s="14">
        <v>0.124866796175941</v>
      </c>
      <c r="AC424" s="14">
        <v>0.10820584809360299</v>
      </c>
      <c r="AD424" s="14">
        <v>8.5968409422494702E-2</v>
      </c>
      <c r="AE424" s="14"/>
      <c r="AF424" s="14">
        <v>0.134605164313222</v>
      </c>
      <c r="AG424" s="14">
        <v>0.183760332516505</v>
      </c>
      <c r="AH424" s="14">
        <v>0.125876129301106</v>
      </c>
      <c r="AI424" s="14">
        <v>9.9721912334583704E-2</v>
      </c>
      <c r="AJ424" s="14">
        <v>0.108446634970652</v>
      </c>
      <c r="AK424" s="14"/>
      <c r="AL424" s="14">
        <v>0.30975392953307301</v>
      </c>
      <c r="AM424" s="14">
        <v>0.15367071457377399</v>
      </c>
      <c r="AN424" s="14">
        <v>6.6937078074912698E-2</v>
      </c>
      <c r="AO424" s="14">
        <v>9.8960227396425696E-2</v>
      </c>
      <c r="AP424" s="14">
        <v>0.139069182468678</v>
      </c>
      <c r="AQ424" s="14">
        <v>5.54641985803093E-2</v>
      </c>
      <c r="AR424" s="14"/>
      <c r="AS424" s="14">
        <v>0.101304374458607</v>
      </c>
      <c r="AT424" s="14">
        <v>0.131738962861433</v>
      </c>
      <c r="AU424" s="14">
        <v>0.19903574015245701</v>
      </c>
      <c r="AV424" s="14">
        <v>0.12637020270900201</v>
      </c>
      <c r="AW424" s="14">
        <v>0.304089907397879</v>
      </c>
      <c r="AX424" s="14"/>
      <c r="AY424" s="14">
        <v>0.16072505345638699</v>
      </c>
      <c r="AZ424" s="14">
        <v>0</v>
      </c>
      <c r="BA424" s="14">
        <v>0</v>
      </c>
      <c r="BB424" s="14">
        <v>0</v>
      </c>
      <c r="BC424" s="14">
        <v>0</v>
      </c>
      <c r="BD424" s="14">
        <v>0</v>
      </c>
      <c r="BE424" s="14">
        <v>0</v>
      </c>
      <c r="BF424" s="14">
        <v>0</v>
      </c>
      <c r="BG424" s="14">
        <v>0</v>
      </c>
      <c r="BH424" s="14">
        <v>0</v>
      </c>
      <c r="BI424" s="14">
        <v>0</v>
      </c>
      <c r="BJ424" s="14">
        <v>0</v>
      </c>
      <c r="BK424" s="14">
        <v>0</v>
      </c>
      <c r="BL424" s="14">
        <v>0</v>
      </c>
      <c r="BM424" s="14">
        <v>0</v>
      </c>
      <c r="BN424" s="14">
        <v>0</v>
      </c>
      <c r="BO424" s="14"/>
      <c r="BP424" s="14">
        <v>0.12999375391889201</v>
      </c>
      <c r="BQ424" s="14">
        <v>0.18390413032032099</v>
      </c>
      <c r="BR424" s="14">
        <v>0.178240111393663</v>
      </c>
      <c r="BS424" s="14">
        <v>0.13750842152118101</v>
      </c>
      <c r="BT424" s="14">
        <v>7.5818239716431299E-2</v>
      </c>
      <c r="BU424" s="14"/>
      <c r="BV424" s="14">
        <v>0.24916942025455999</v>
      </c>
      <c r="BW424" s="14">
        <v>0.16295855092575101</v>
      </c>
      <c r="BX424" s="14">
        <v>0.13359619233280301</v>
      </c>
      <c r="BY424" s="14">
        <v>5.9918344412431601E-2</v>
      </c>
      <c r="BZ424" s="14">
        <v>0.1498004758442</v>
      </c>
      <c r="CA424" s="14"/>
      <c r="CB424" s="14">
        <v>0.28953908788468802</v>
      </c>
      <c r="CC424" s="14">
        <v>0.13679291136065699</v>
      </c>
      <c r="CD424" s="14">
        <v>0.15580093598696701</v>
      </c>
      <c r="CE424" s="14">
        <v>9.6623247160528503E-2</v>
      </c>
      <c r="CF424" s="14">
        <v>6.4403483656214303E-2</v>
      </c>
      <c r="CG424" s="14"/>
      <c r="CH424" s="14">
        <v>0.14239250749640001</v>
      </c>
      <c r="CI424" s="14">
        <v>0.14285796873728801</v>
      </c>
      <c r="CJ424" s="14"/>
      <c r="CK424" s="14">
        <v>0.18121110310969199</v>
      </c>
      <c r="CL424" s="14">
        <v>0.13092690400337201</v>
      </c>
      <c r="CM424" s="14"/>
      <c r="CN424" s="14">
        <v>0.280802947430982</v>
      </c>
      <c r="CO424" s="14">
        <v>9.5114843027435503E-2</v>
      </c>
      <c r="CP424" s="14"/>
      <c r="CQ424" s="14">
        <v>0.104690523658851</v>
      </c>
      <c r="CR424" s="14">
        <v>0.23218782687542</v>
      </c>
      <c r="CS424" s="14">
        <v>8.4195910643814806E-2</v>
      </c>
    </row>
    <row r="425" spans="2:97" x14ac:dyDescent="0.35">
      <c r="B425" t="s">
        <v>243</v>
      </c>
      <c r="C425" s="14">
        <v>0.122862869807318</v>
      </c>
      <c r="D425" s="14">
        <v>0.13261603054691501</v>
      </c>
      <c r="E425" s="14">
        <v>0.111834809811244</v>
      </c>
      <c r="F425" s="14"/>
      <c r="G425" s="14">
        <v>9.2675540323891401E-2</v>
      </c>
      <c r="H425" s="14">
        <v>7.4982099033659003E-2</v>
      </c>
      <c r="I425" s="14">
        <v>8.1079334175764003E-2</v>
      </c>
      <c r="J425" s="14">
        <v>0.133957781410558</v>
      </c>
      <c r="K425" s="14">
        <v>0.184657952221606</v>
      </c>
      <c r="L425" s="14">
        <v>0.16060758550035401</v>
      </c>
      <c r="M425" s="14"/>
      <c r="N425" s="14">
        <v>0.13712437198359601</v>
      </c>
      <c r="O425" s="14">
        <v>0.112273746573249</v>
      </c>
      <c r="P425" s="14">
        <v>0.14949648491753401</v>
      </c>
      <c r="Q425" s="14">
        <v>9.4139395123849307E-2</v>
      </c>
      <c r="R425" s="14"/>
      <c r="S425" s="14">
        <v>9.1001909331862696E-2</v>
      </c>
      <c r="T425" s="14">
        <v>0.107789156405434</v>
      </c>
      <c r="U425" s="14">
        <v>0.105764088833606</v>
      </c>
      <c r="V425" s="14">
        <v>0.113203921186802</v>
      </c>
      <c r="W425" s="14">
        <v>9.6631901980807705E-2</v>
      </c>
      <c r="X425" s="14">
        <v>0.107409724644111</v>
      </c>
      <c r="Y425" s="14">
        <v>0.16990746767311701</v>
      </c>
      <c r="Z425" s="14">
        <v>0.10307001922931799</v>
      </c>
      <c r="AA425" s="14">
        <v>0.122557829042082</v>
      </c>
      <c r="AB425" s="14">
        <v>0.17301917524413099</v>
      </c>
      <c r="AC425" s="14">
        <v>0.184260794348268</v>
      </c>
      <c r="AD425" s="14">
        <v>0.15433191429234799</v>
      </c>
      <c r="AE425" s="14"/>
      <c r="AF425" s="14">
        <v>0.12314410910571399</v>
      </c>
      <c r="AG425" s="14">
        <v>0.115178008948512</v>
      </c>
      <c r="AH425" s="14">
        <v>0.14936542690280499</v>
      </c>
      <c r="AI425" s="14">
        <v>0.10791154471309999</v>
      </c>
      <c r="AJ425" s="14">
        <v>0.16028122060473601</v>
      </c>
      <c r="AK425" s="14"/>
      <c r="AL425" s="14">
        <v>4.8997733323606199E-2</v>
      </c>
      <c r="AM425" s="14">
        <v>0.14971301920393501</v>
      </c>
      <c r="AN425" s="14">
        <v>0.16190550477184101</v>
      </c>
      <c r="AO425" s="14">
        <v>0.114830477352134</v>
      </c>
      <c r="AP425" s="14">
        <v>0.17423109724029501</v>
      </c>
      <c r="AQ425" s="14">
        <v>0.101254167195682</v>
      </c>
      <c r="AR425" s="14"/>
      <c r="AS425" s="14">
        <v>0.109392658526252</v>
      </c>
      <c r="AT425" s="14">
        <v>0.111787291321557</v>
      </c>
      <c r="AU425" s="14">
        <v>0.121288348916903</v>
      </c>
      <c r="AV425" s="14">
        <v>0.14636743367415</v>
      </c>
      <c r="AW425" s="14">
        <v>0.13323518410826499</v>
      </c>
      <c r="AX425" s="14"/>
      <c r="AY425" s="14">
        <v>0.150657944374926</v>
      </c>
      <c r="AZ425" s="14">
        <v>0</v>
      </c>
      <c r="BA425" s="14">
        <v>0</v>
      </c>
      <c r="BB425" s="14">
        <v>0</v>
      </c>
      <c r="BC425" s="14">
        <v>0</v>
      </c>
      <c r="BD425" s="14">
        <v>0</v>
      </c>
      <c r="BE425" s="14">
        <v>0</v>
      </c>
      <c r="BF425" s="14">
        <v>0</v>
      </c>
      <c r="BG425" s="14">
        <v>0</v>
      </c>
      <c r="BH425" s="14">
        <v>0</v>
      </c>
      <c r="BI425" s="14">
        <v>0</v>
      </c>
      <c r="BJ425" s="14">
        <v>0</v>
      </c>
      <c r="BK425" s="14">
        <v>0</v>
      </c>
      <c r="BL425" s="14">
        <v>0</v>
      </c>
      <c r="BM425" s="14">
        <v>0</v>
      </c>
      <c r="BN425" s="14">
        <v>0</v>
      </c>
      <c r="BO425" s="14"/>
      <c r="BP425" s="14">
        <v>0.15088661652100099</v>
      </c>
      <c r="BQ425" s="14">
        <v>0.12999118562356099</v>
      </c>
      <c r="BR425" s="14">
        <v>0.10241408820650701</v>
      </c>
      <c r="BS425" s="14">
        <v>7.4265760134464606E-2</v>
      </c>
      <c r="BT425" s="14">
        <v>0.14429833968568101</v>
      </c>
      <c r="BU425" s="14"/>
      <c r="BV425" s="14">
        <v>8.0501409066057197E-2</v>
      </c>
      <c r="BW425" s="14">
        <v>0.13324667998753101</v>
      </c>
      <c r="BX425" s="14">
        <v>0.115156076224563</v>
      </c>
      <c r="BY425" s="14">
        <v>0.143818411220105</v>
      </c>
      <c r="BZ425" s="14">
        <v>9.0879719092120101E-2</v>
      </c>
      <c r="CA425" s="14"/>
      <c r="CB425" s="14">
        <v>8.9812143869522798E-2</v>
      </c>
      <c r="CC425" s="14">
        <v>0.101507189168641</v>
      </c>
      <c r="CD425" s="14">
        <v>0.12774465557449399</v>
      </c>
      <c r="CE425" s="14">
        <v>0.18313036593622201</v>
      </c>
      <c r="CF425" s="14">
        <v>0.110526433025741</v>
      </c>
      <c r="CG425" s="14"/>
      <c r="CH425" s="14">
        <v>0.105951665775565</v>
      </c>
      <c r="CI425" s="14">
        <v>0.13003262427350201</v>
      </c>
      <c r="CJ425" s="14"/>
      <c r="CK425" s="14">
        <v>0.15892847726714501</v>
      </c>
      <c r="CL425" s="14">
        <v>0.111813662733438</v>
      </c>
      <c r="CM425" s="14"/>
      <c r="CN425" s="14">
        <v>0.10061014413179099</v>
      </c>
      <c r="CO425" s="14">
        <v>0.130534534543468</v>
      </c>
      <c r="CP425" s="14"/>
      <c r="CQ425" s="14">
        <v>0.13744267236301899</v>
      </c>
      <c r="CR425" s="14">
        <v>9.6112735633686594E-2</v>
      </c>
      <c r="CS425" s="14">
        <v>9.20747600443175E-2</v>
      </c>
    </row>
    <row r="426" spans="2:97" x14ac:dyDescent="0.35">
      <c r="B426" t="s">
        <v>244</v>
      </c>
      <c r="C426" s="14">
        <v>0.122027997656922</v>
      </c>
      <c r="D426" s="14">
        <v>0.128969908771046</v>
      </c>
      <c r="E426" s="14">
        <v>0.115204456615853</v>
      </c>
      <c r="F426" s="14"/>
      <c r="G426" s="14">
        <v>0.118170710056008</v>
      </c>
      <c r="H426" s="14">
        <v>0.106324510404551</v>
      </c>
      <c r="I426" s="14">
        <v>0.111265347691275</v>
      </c>
      <c r="J426" s="14">
        <v>0.13317539017726701</v>
      </c>
      <c r="K426" s="14">
        <v>0.119531159525542</v>
      </c>
      <c r="L426" s="14">
        <v>0.138622612934449</v>
      </c>
      <c r="M426" s="14"/>
      <c r="N426" s="14">
        <v>0.11978864526801999</v>
      </c>
      <c r="O426" s="14">
        <v>0.152760650108033</v>
      </c>
      <c r="P426" s="14">
        <v>0.111146607909964</v>
      </c>
      <c r="Q426" s="14">
        <v>0.10356110106237899</v>
      </c>
      <c r="R426" s="14"/>
      <c r="S426" s="14">
        <v>0.131410612062941</v>
      </c>
      <c r="T426" s="14">
        <v>0.15996049979591601</v>
      </c>
      <c r="U426" s="14">
        <v>0.148192176654692</v>
      </c>
      <c r="V426" s="14">
        <v>0.10914536804048899</v>
      </c>
      <c r="W426" s="14">
        <v>0.12263670043592199</v>
      </c>
      <c r="X426" s="14">
        <v>0.13850121085546699</v>
      </c>
      <c r="Y426" s="14">
        <v>0.11237947750894101</v>
      </c>
      <c r="Z426" s="14">
        <v>0.108448803625576</v>
      </c>
      <c r="AA426" s="14">
        <v>9.7978858417641396E-2</v>
      </c>
      <c r="AB426" s="14">
        <v>9.5974901534079504E-2</v>
      </c>
      <c r="AC426" s="14">
        <v>7.7716311733227295E-2</v>
      </c>
      <c r="AD426" s="14">
        <v>0.11924072035255499</v>
      </c>
      <c r="AE426" s="14"/>
      <c r="AF426" s="14">
        <v>0.20377580700314099</v>
      </c>
      <c r="AG426" s="14">
        <v>0.106634515856959</v>
      </c>
      <c r="AH426" s="14">
        <v>0.113572184832797</v>
      </c>
      <c r="AI426" s="14">
        <v>0.124641377000207</v>
      </c>
      <c r="AJ426" s="14">
        <v>0.11687814954694201</v>
      </c>
      <c r="AK426" s="14"/>
      <c r="AL426" s="14">
        <v>9.1055259086041104E-2</v>
      </c>
      <c r="AM426" s="14">
        <v>0.158712006808095</v>
      </c>
      <c r="AN426" s="14">
        <v>0.106788529838563</v>
      </c>
      <c r="AO426" s="14">
        <v>0.13625635076686601</v>
      </c>
      <c r="AP426" s="14">
        <v>0.12699500783209999</v>
      </c>
      <c r="AQ426" s="14">
        <v>0.111529725840565</v>
      </c>
      <c r="AR426" s="14"/>
      <c r="AS426" s="14">
        <v>0.11042841217047999</v>
      </c>
      <c r="AT426" s="14">
        <v>0.10945901128628099</v>
      </c>
      <c r="AU426" s="14">
        <v>0.14116681858403499</v>
      </c>
      <c r="AV426" s="14">
        <v>0.14601601252858501</v>
      </c>
      <c r="AW426" s="14">
        <v>7.8277461716180302E-2</v>
      </c>
      <c r="AX426" s="14"/>
      <c r="AY426" s="14">
        <v>7.4216832337817507E-2</v>
      </c>
      <c r="AZ426" s="14">
        <v>0</v>
      </c>
      <c r="BA426" s="14">
        <v>0</v>
      </c>
      <c r="BB426" s="14">
        <v>0</v>
      </c>
      <c r="BC426" s="14">
        <v>0</v>
      </c>
      <c r="BD426" s="14">
        <v>0</v>
      </c>
      <c r="BE426" s="14">
        <v>0</v>
      </c>
      <c r="BF426" s="14">
        <v>0</v>
      </c>
      <c r="BG426" s="14">
        <v>0</v>
      </c>
      <c r="BH426" s="14">
        <v>0</v>
      </c>
      <c r="BI426" s="14">
        <v>0</v>
      </c>
      <c r="BJ426" s="14">
        <v>0</v>
      </c>
      <c r="BK426" s="14">
        <v>0</v>
      </c>
      <c r="BL426" s="14">
        <v>0</v>
      </c>
      <c r="BM426" s="14">
        <v>0</v>
      </c>
      <c r="BN426" s="14">
        <v>0</v>
      </c>
      <c r="BO426" s="14"/>
      <c r="BP426" s="14">
        <v>0.15113008668404199</v>
      </c>
      <c r="BQ426" s="14">
        <v>0.111116542079263</v>
      </c>
      <c r="BR426" s="14">
        <v>0.151050970338865</v>
      </c>
      <c r="BS426" s="14">
        <v>0.10573481078189099</v>
      </c>
      <c r="BT426" s="14">
        <v>9.4977061344950806E-2</v>
      </c>
      <c r="BU426" s="14"/>
      <c r="BV426" s="14">
        <v>7.7133072953353796E-2</v>
      </c>
      <c r="BW426" s="14">
        <v>0.12020466501461299</v>
      </c>
      <c r="BX426" s="14">
        <v>0.15749697592807499</v>
      </c>
      <c r="BY426" s="14">
        <v>9.3379111458903694E-2</v>
      </c>
      <c r="BZ426" s="14">
        <v>1.5673001818928799E-2</v>
      </c>
      <c r="CA426" s="14"/>
      <c r="CB426" s="14">
        <v>9.3262944573062501E-2</v>
      </c>
      <c r="CC426" s="14">
        <v>0.111667555791321</v>
      </c>
      <c r="CD426" s="14">
        <v>0.13390363012680501</v>
      </c>
      <c r="CE426" s="14">
        <v>0.16889382382864099</v>
      </c>
      <c r="CF426" s="14">
        <v>0.10282536090811201</v>
      </c>
      <c r="CG426" s="14"/>
      <c r="CH426" s="14">
        <v>0.122420951054452</v>
      </c>
      <c r="CI426" s="14">
        <v>0.121861399266196</v>
      </c>
      <c r="CJ426" s="14"/>
      <c r="CK426" s="14">
        <v>9.7633126088213104E-2</v>
      </c>
      <c r="CL426" s="14">
        <v>0.12950171032912999</v>
      </c>
      <c r="CM426" s="14"/>
      <c r="CN426" s="14">
        <v>0.10386612884714599</v>
      </c>
      <c r="CO426" s="14">
        <v>0.12828933258380501</v>
      </c>
      <c r="CP426" s="14"/>
      <c r="CQ426" s="14">
        <v>0.13253505701216201</v>
      </c>
      <c r="CR426" s="14">
        <v>9.8680909293070093E-2</v>
      </c>
      <c r="CS426" s="14">
        <v>0.12852447695104499</v>
      </c>
    </row>
    <row r="427" spans="2:97" x14ac:dyDescent="0.35">
      <c r="B427" t="s">
        <v>245</v>
      </c>
      <c r="C427" s="14">
        <v>0.12058684618585699</v>
      </c>
      <c r="D427" s="14">
        <v>0.10342301588812999</v>
      </c>
      <c r="E427" s="14">
        <v>0.13858389578223901</v>
      </c>
      <c r="F427" s="14"/>
      <c r="G427" s="14">
        <v>9.2451045670355406E-2</v>
      </c>
      <c r="H427" s="14">
        <v>0.104796515894942</v>
      </c>
      <c r="I427" s="14">
        <v>0.104836140492822</v>
      </c>
      <c r="J427" s="14">
        <v>0.17141819421068399</v>
      </c>
      <c r="K427" s="14">
        <v>0.133895038319298</v>
      </c>
      <c r="L427" s="14">
        <v>0.116976370279348</v>
      </c>
      <c r="M427" s="14"/>
      <c r="N427" s="14">
        <v>0.12003616125562</v>
      </c>
      <c r="O427" s="14">
        <v>0.120336744040659</v>
      </c>
      <c r="P427" s="14">
        <v>0.14594064916749599</v>
      </c>
      <c r="Q427" s="14">
        <v>9.8127653954541094E-2</v>
      </c>
      <c r="R427" s="14"/>
      <c r="S427" s="14">
        <v>0.106512647968458</v>
      </c>
      <c r="T427" s="14">
        <v>0.112028244321738</v>
      </c>
      <c r="U427" s="14">
        <v>0.10897186342009101</v>
      </c>
      <c r="V427" s="14">
        <v>0.11681729542616701</v>
      </c>
      <c r="W427" s="14">
        <v>9.9078450236885704E-2</v>
      </c>
      <c r="X427" s="14">
        <v>0.105813160914694</v>
      </c>
      <c r="Y427" s="14">
        <v>0.177298021623888</v>
      </c>
      <c r="Z427" s="14">
        <v>0.103448600927021</v>
      </c>
      <c r="AA427" s="14">
        <v>0.1398949029198</v>
      </c>
      <c r="AB427" s="14">
        <v>0.134599840844148</v>
      </c>
      <c r="AC427" s="14">
        <v>0.107096210385215</v>
      </c>
      <c r="AD427" s="14">
        <v>0.12749822975532399</v>
      </c>
      <c r="AE427" s="14"/>
      <c r="AF427" s="14">
        <v>0.14398225583911001</v>
      </c>
      <c r="AG427" s="14">
        <v>0.115395555177543</v>
      </c>
      <c r="AH427" s="14">
        <v>6.8150747803170694E-2</v>
      </c>
      <c r="AI427" s="14">
        <v>0.131929008027313</v>
      </c>
      <c r="AJ427" s="14">
        <v>0.119668676627877</v>
      </c>
      <c r="AK427" s="14"/>
      <c r="AL427" s="14">
        <v>0.104368742079664</v>
      </c>
      <c r="AM427" s="14">
        <v>0.13553308414552701</v>
      </c>
      <c r="AN427" s="14">
        <v>0.10341640838857601</v>
      </c>
      <c r="AO427" s="14">
        <v>0.14493946014336401</v>
      </c>
      <c r="AP427" s="14">
        <v>0.108861714909104</v>
      </c>
      <c r="AQ427" s="14">
        <v>0.11102813133684999</v>
      </c>
      <c r="AR427" s="14"/>
      <c r="AS427" s="14">
        <v>0.13231661802425401</v>
      </c>
      <c r="AT427" s="14">
        <v>9.6632170925436495E-2</v>
      </c>
      <c r="AU427" s="14">
        <v>0.125166682289196</v>
      </c>
      <c r="AV427" s="14">
        <v>9.3916413968540599E-2</v>
      </c>
      <c r="AW427" s="14">
        <v>0.157353806736585</v>
      </c>
      <c r="AX427" s="14"/>
      <c r="AY427" s="14">
        <v>8.3131388538672996E-2</v>
      </c>
      <c r="AZ427" s="14">
        <v>0</v>
      </c>
      <c r="BA427" s="14">
        <v>0</v>
      </c>
      <c r="BB427" s="14">
        <v>0</v>
      </c>
      <c r="BC427" s="14">
        <v>0</v>
      </c>
      <c r="BD427" s="14">
        <v>0</v>
      </c>
      <c r="BE427" s="14">
        <v>0</v>
      </c>
      <c r="BF427" s="14">
        <v>0</v>
      </c>
      <c r="BG427" s="14">
        <v>0</v>
      </c>
      <c r="BH427" s="14">
        <v>0</v>
      </c>
      <c r="BI427" s="14">
        <v>0</v>
      </c>
      <c r="BJ427" s="14">
        <v>0</v>
      </c>
      <c r="BK427" s="14">
        <v>0</v>
      </c>
      <c r="BL427" s="14">
        <v>0</v>
      </c>
      <c r="BM427" s="14">
        <v>0</v>
      </c>
      <c r="BN427" s="14">
        <v>0</v>
      </c>
      <c r="BO427" s="14"/>
      <c r="BP427" s="14">
        <v>0.12630145668988799</v>
      </c>
      <c r="BQ427" s="14">
        <v>0.119314141502183</v>
      </c>
      <c r="BR427" s="14">
        <v>8.7284379660431594E-2</v>
      </c>
      <c r="BS427" s="14">
        <v>0.123727394030303</v>
      </c>
      <c r="BT427" s="14">
        <v>0.14983699801533301</v>
      </c>
      <c r="BU427" s="14"/>
      <c r="BV427" s="14">
        <v>0.15964387303946001</v>
      </c>
      <c r="BW427" s="14">
        <v>0.11591356088714599</v>
      </c>
      <c r="BX427" s="14">
        <v>0.10784775911179199</v>
      </c>
      <c r="BY427" s="14">
        <v>0.12820907440673501</v>
      </c>
      <c r="BZ427" s="14">
        <v>0.17721946402847</v>
      </c>
      <c r="CA427" s="14"/>
      <c r="CB427" s="14">
        <v>0.133643200571222</v>
      </c>
      <c r="CC427" s="14">
        <v>8.5063762238722807E-2</v>
      </c>
      <c r="CD427" s="14">
        <v>0.120188682788769</v>
      </c>
      <c r="CE427" s="14">
        <v>0.110418510213645</v>
      </c>
      <c r="CF427" s="14">
        <v>0.143901245862085</v>
      </c>
      <c r="CG427" s="14"/>
      <c r="CH427" s="14">
        <v>0.14470993165127499</v>
      </c>
      <c r="CI427" s="14">
        <v>0.110359508177927</v>
      </c>
      <c r="CJ427" s="14"/>
      <c r="CK427" s="14">
        <v>0.116397012740481</v>
      </c>
      <c r="CL427" s="14">
        <v>0.121870460704054</v>
      </c>
      <c r="CM427" s="14"/>
      <c r="CN427" s="14">
        <v>0.118821101437399</v>
      </c>
      <c r="CO427" s="14">
        <v>0.12119558966822</v>
      </c>
      <c r="CP427" s="14"/>
      <c r="CQ427" s="14">
        <v>0.12648868414417999</v>
      </c>
      <c r="CR427" s="14">
        <v>0.11861842617865399</v>
      </c>
      <c r="CS427" s="14">
        <v>4.56722479839572E-2</v>
      </c>
    </row>
    <row r="428" spans="2:97" x14ac:dyDescent="0.35">
      <c r="B428" t="s">
        <v>246</v>
      </c>
      <c r="C428" s="14">
        <v>9.6722912651609302E-2</v>
      </c>
      <c r="D428" s="14">
        <v>8.9893894699822702E-2</v>
      </c>
      <c r="E428" s="14">
        <v>0.104013403289822</v>
      </c>
      <c r="F428" s="14"/>
      <c r="G428" s="14">
        <v>0.1069997082178</v>
      </c>
      <c r="H428" s="14">
        <v>5.9725908543939298E-2</v>
      </c>
      <c r="I428" s="14">
        <v>8.7030836106786399E-2</v>
      </c>
      <c r="J428" s="14">
        <v>0.119348894144059</v>
      </c>
      <c r="K428" s="14">
        <v>0.1116714854089</v>
      </c>
      <c r="L428" s="14">
        <v>0.101672868012099</v>
      </c>
      <c r="M428" s="14"/>
      <c r="N428" s="14">
        <v>0.115506901077108</v>
      </c>
      <c r="O428" s="14">
        <v>0.101717418358665</v>
      </c>
      <c r="P428" s="14">
        <v>9.8243062703225498E-2</v>
      </c>
      <c r="Q428" s="14">
        <v>6.8085758368926594E-2</v>
      </c>
      <c r="R428" s="14"/>
      <c r="S428" s="14">
        <v>8.3821613968047104E-2</v>
      </c>
      <c r="T428" s="14">
        <v>7.33767212966773E-2</v>
      </c>
      <c r="U428" s="14">
        <v>8.0104813425357704E-2</v>
      </c>
      <c r="V428" s="14">
        <v>0.10264050440584099</v>
      </c>
      <c r="W428" s="14">
        <v>6.6716503978553707E-2</v>
      </c>
      <c r="X428" s="14">
        <v>0.127176901099466</v>
      </c>
      <c r="Y428" s="14">
        <v>0.101755221796588</v>
      </c>
      <c r="Z428" s="14">
        <v>4.6174183267607E-2</v>
      </c>
      <c r="AA428" s="14">
        <v>0.119827916384422</v>
      </c>
      <c r="AB428" s="14">
        <v>8.1266795365091293E-2</v>
      </c>
      <c r="AC428" s="14">
        <v>0.17296317297900901</v>
      </c>
      <c r="AD428" s="14">
        <v>0.113939902653618</v>
      </c>
      <c r="AE428" s="14"/>
      <c r="AF428" s="14">
        <v>0.113740817957972</v>
      </c>
      <c r="AG428" s="14">
        <v>9.2466267160105003E-2</v>
      </c>
      <c r="AH428" s="14">
        <v>0.107646278557967</v>
      </c>
      <c r="AI428" s="14">
        <v>8.5954309445224697E-2</v>
      </c>
      <c r="AJ428" s="14">
        <v>0.13517436416138801</v>
      </c>
      <c r="AK428" s="14"/>
      <c r="AL428" s="14">
        <v>7.3692788911566595E-2</v>
      </c>
      <c r="AM428" s="14">
        <v>9.8298473066940006E-2</v>
      </c>
      <c r="AN428" s="14">
        <v>0.15736691718749299</v>
      </c>
      <c r="AO428" s="14">
        <v>9.5872045888496293E-2</v>
      </c>
      <c r="AP428" s="14">
        <v>0.12550546565739301</v>
      </c>
      <c r="AQ428" s="14">
        <v>9.2144995801435495E-2</v>
      </c>
      <c r="AR428" s="14"/>
      <c r="AS428" s="14">
        <v>7.9561204138685698E-2</v>
      </c>
      <c r="AT428" s="14">
        <v>9.7788268433183598E-2</v>
      </c>
      <c r="AU428" s="14">
        <v>9.7345242935224202E-2</v>
      </c>
      <c r="AV428" s="14">
        <v>0.126154022078801</v>
      </c>
      <c r="AW428" s="14">
        <v>0.121517111715952</v>
      </c>
      <c r="AX428" s="14"/>
      <c r="AY428" s="14">
        <v>0</v>
      </c>
      <c r="AZ428" s="14">
        <v>0</v>
      </c>
      <c r="BA428" s="14">
        <v>0</v>
      </c>
      <c r="BB428" s="14">
        <v>0</v>
      </c>
      <c r="BC428" s="14">
        <v>0</v>
      </c>
      <c r="BD428" s="14">
        <v>0</v>
      </c>
      <c r="BE428" s="14">
        <v>0</v>
      </c>
      <c r="BF428" s="14">
        <v>0</v>
      </c>
      <c r="BG428" s="14">
        <v>0</v>
      </c>
      <c r="BH428" s="14">
        <v>0</v>
      </c>
      <c r="BI428" s="14">
        <v>0</v>
      </c>
      <c r="BJ428" s="14">
        <v>0</v>
      </c>
      <c r="BK428" s="14">
        <v>0</v>
      </c>
      <c r="BL428" s="14">
        <v>0</v>
      </c>
      <c r="BM428" s="14">
        <v>0</v>
      </c>
      <c r="BN428" s="14">
        <v>0</v>
      </c>
      <c r="BO428" s="14"/>
      <c r="BP428" s="14">
        <v>0.10065868878894001</v>
      </c>
      <c r="BQ428" s="14">
        <v>0.104365811055317</v>
      </c>
      <c r="BR428" s="14">
        <v>7.0938941136347397E-2</v>
      </c>
      <c r="BS428" s="14">
        <v>8.1290731873094393E-2</v>
      </c>
      <c r="BT428" s="14">
        <v>0.12070768120712901</v>
      </c>
      <c r="BU428" s="14"/>
      <c r="BV428" s="14">
        <v>0.106182680709551</v>
      </c>
      <c r="BW428" s="14">
        <v>9.2637575598906105E-2</v>
      </c>
      <c r="BX428" s="14">
        <v>9.2047891344715194E-2</v>
      </c>
      <c r="BY428" s="14">
        <v>0.112129276813179</v>
      </c>
      <c r="BZ428" s="14">
        <v>0.10062736612290001</v>
      </c>
      <c r="CA428" s="14"/>
      <c r="CB428" s="14">
        <v>9.0883597435149302E-2</v>
      </c>
      <c r="CC428" s="14">
        <v>0.106210674142916</v>
      </c>
      <c r="CD428" s="14">
        <v>9.1745751686284793E-2</v>
      </c>
      <c r="CE428" s="14">
        <v>9.5351197144533106E-2</v>
      </c>
      <c r="CF428" s="14">
        <v>0.100706086466729</v>
      </c>
      <c r="CG428" s="14"/>
      <c r="CH428" s="14">
        <v>0.10733456180789901</v>
      </c>
      <c r="CI428" s="14">
        <v>9.2223947421870095E-2</v>
      </c>
      <c r="CJ428" s="14"/>
      <c r="CK428" s="14">
        <v>0.113982435890796</v>
      </c>
      <c r="CL428" s="14">
        <v>9.1435214489900898E-2</v>
      </c>
      <c r="CM428" s="14"/>
      <c r="CN428" s="14">
        <v>9.2827202414112395E-2</v>
      </c>
      <c r="CO428" s="14">
        <v>9.8065965331404298E-2</v>
      </c>
      <c r="CP428" s="14"/>
      <c r="CQ428" s="14">
        <v>9.5781036647135595E-2</v>
      </c>
      <c r="CR428" s="14">
        <v>0.102081363760361</v>
      </c>
      <c r="CS428" s="14">
        <v>7.3122244550061194E-2</v>
      </c>
    </row>
    <row r="429" spans="2:97" x14ac:dyDescent="0.35">
      <c r="B429" t="s">
        <v>247</v>
      </c>
      <c r="C429" s="14">
        <v>4.52883768157663E-2</v>
      </c>
      <c r="D429" s="14">
        <v>5.54005964574176E-2</v>
      </c>
      <c r="E429" s="14">
        <v>3.3641007933341197E-2</v>
      </c>
      <c r="F429" s="14"/>
      <c r="G429" s="14">
        <v>4.1979890829746798E-2</v>
      </c>
      <c r="H429" s="14">
        <v>2.9748330074548301E-2</v>
      </c>
      <c r="I429" s="14">
        <v>2.7916708759390299E-2</v>
      </c>
      <c r="J429" s="14">
        <v>7.2434138987608698E-2</v>
      </c>
      <c r="K429" s="14">
        <v>3.3580573484474602E-2</v>
      </c>
      <c r="L429" s="14">
        <v>6.14170962844897E-2</v>
      </c>
      <c r="M429" s="14"/>
      <c r="N429" s="14">
        <v>3.7765131534612702E-2</v>
      </c>
      <c r="O429" s="14">
        <v>4.1968366880200801E-2</v>
      </c>
      <c r="P429" s="14">
        <v>6.15513023849482E-2</v>
      </c>
      <c r="Q429" s="14">
        <v>4.1685530943215997E-2</v>
      </c>
      <c r="R429" s="14"/>
      <c r="S429" s="14">
        <v>5.9174579140760103E-2</v>
      </c>
      <c r="T429" s="14">
        <v>2.1320150516281802E-2</v>
      </c>
      <c r="U429" s="14">
        <v>3.1350222898969403E-2</v>
      </c>
      <c r="V429" s="14">
        <v>4.44643167697234E-2</v>
      </c>
      <c r="W429" s="14">
        <v>6.4898022039702297E-2</v>
      </c>
      <c r="X429" s="14">
        <v>5.0269831570504797E-2</v>
      </c>
      <c r="Y429" s="14">
        <v>6.7417761302536294E-2</v>
      </c>
      <c r="Z429" s="14">
        <v>4.3980255731158997E-2</v>
      </c>
      <c r="AA429" s="14">
        <v>4.0433543292678897E-2</v>
      </c>
      <c r="AB429" s="14">
        <v>3.5076075624403701E-2</v>
      </c>
      <c r="AC429" s="14">
        <v>5.95558200390012E-2</v>
      </c>
      <c r="AD429" s="14">
        <v>2.862715597206E-2</v>
      </c>
      <c r="AE429" s="14"/>
      <c r="AF429" s="14">
        <v>5.0140627268280301E-2</v>
      </c>
      <c r="AG429" s="14">
        <v>4.4952259065874002E-2</v>
      </c>
      <c r="AH429" s="14">
        <v>7.4927956728221598E-2</v>
      </c>
      <c r="AI429" s="14">
        <v>4.2596737867290201E-2</v>
      </c>
      <c r="AJ429" s="14">
        <v>6.3781936837679007E-2</v>
      </c>
      <c r="AK429" s="14"/>
      <c r="AL429" s="14">
        <v>3.2098149966730397E-2</v>
      </c>
      <c r="AM429" s="14">
        <v>3.0096569976164101E-2</v>
      </c>
      <c r="AN429" s="14">
        <v>8.94549287680831E-2</v>
      </c>
      <c r="AO429" s="14">
        <v>5.0173362909102702E-2</v>
      </c>
      <c r="AP429" s="14">
        <v>6.1603866906813E-2</v>
      </c>
      <c r="AQ429" s="14">
        <v>2.0173945725443902E-2</v>
      </c>
      <c r="AR429" s="14"/>
      <c r="AS429" s="14">
        <v>4.12259870761401E-2</v>
      </c>
      <c r="AT429" s="14">
        <v>4.1033521338808998E-2</v>
      </c>
      <c r="AU429" s="14">
        <v>4.6830543718124798E-2</v>
      </c>
      <c r="AV429" s="14">
        <v>6.23693967044157E-2</v>
      </c>
      <c r="AW429" s="14">
        <v>3.9786669119524498E-2</v>
      </c>
      <c r="AX429" s="14"/>
      <c r="AY429" s="14">
        <v>0</v>
      </c>
      <c r="AZ429" s="14">
        <v>0</v>
      </c>
      <c r="BA429" s="14">
        <v>0</v>
      </c>
      <c r="BB429" s="14">
        <v>0</v>
      </c>
      <c r="BC429" s="14">
        <v>0</v>
      </c>
      <c r="BD429" s="14">
        <v>0</v>
      </c>
      <c r="BE429" s="14">
        <v>0</v>
      </c>
      <c r="BF429" s="14">
        <v>0</v>
      </c>
      <c r="BG429" s="14">
        <v>0</v>
      </c>
      <c r="BH429" s="14">
        <v>0</v>
      </c>
      <c r="BI429" s="14">
        <v>0</v>
      </c>
      <c r="BJ429" s="14">
        <v>0</v>
      </c>
      <c r="BK429" s="14">
        <v>0</v>
      </c>
      <c r="BL429" s="14">
        <v>0</v>
      </c>
      <c r="BM429" s="14">
        <v>0</v>
      </c>
      <c r="BN429" s="14">
        <v>0</v>
      </c>
      <c r="BO429" s="14"/>
      <c r="BP429" s="14">
        <v>5.9491411408940702E-2</v>
      </c>
      <c r="BQ429" s="14">
        <v>3.4548851934430601E-2</v>
      </c>
      <c r="BR429" s="14">
        <v>5.9467789538350399E-2</v>
      </c>
      <c r="BS429" s="14">
        <v>4.0974741182777302E-2</v>
      </c>
      <c r="BT429" s="14">
        <v>3.5749936146688401E-2</v>
      </c>
      <c r="BU429" s="14"/>
      <c r="BV429" s="14">
        <v>4.4041205710511802E-2</v>
      </c>
      <c r="BW429" s="14">
        <v>5.5872634023028299E-2</v>
      </c>
      <c r="BX429" s="14">
        <v>3.8904732274540499E-2</v>
      </c>
      <c r="BY429" s="14">
        <v>3.6465307444503797E-2</v>
      </c>
      <c r="BZ429" s="14">
        <v>3.7314767044952603E-2</v>
      </c>
      <c r="CA429" s="14"/>
      <c r="CB429" s="14">
        <v>3.9700418859101701E-2</v>
      </c>
      <c r="CC429" s="14">
        <v>6.22455198859206E-2</v>
      </c>
      <c r="CD429" s="14">
        <v>4.5047103629271897E-2</v>
      </c>
      <c r="CE429" s="14">
        <v>4.8841150726049699E-2</v>
      </c>
      <c r="CF429" s="14">
        <v>3.4767793778211001E-2</v>
      </c>
      <c r="CG429" s="14"/>
      <c r="CH429" s="14">
        <v>4.4274680647318203E-2</v>
      </c>
      <c r="CI429" s="14">
        <v>4.5718148262993703E-2</v>
      </c>
      <c r="CJ429" s="14"/>
      <c r="CK429" s="14">
        <v>5.2529095021086401E-2</v>
      </c>
      <c r="CL429" s="14">
        <v>4.3070080758967302E-2</v>
      </c>
      <c r="CM429" s="14"/>
      <c r="CN429" s="14">
        <v>3.97631438886899E-2</v>
      </c>
      <c r="CO429" s="14">
        <v>4.7193210193202002E-2</v>
      </c>
      <c r="CP429" s="14"/>
      <c r="CQ429" s="14">
        <v>4.2297245536099801E-2</v>
      </c>
      <c r="CR429" s="14">
        <v>5.4038377482477799E-2</v>
      </c>
      <c r="CS429" s="14">
        <v>2.8611178827740301E-2</v>
      </c>
    </row>
    <row r="430" spans="2:97" x14ac:dyDescent="0.35">
      <c r="B430" t="s">
        <v>248</v>
      </c>
      <c r="C430" s="14">
        <v>3.6393047346182497E-2</v>
      </c>
      <c r="D430" s="14">
        <v>3.6258129832838201E-2</v>
      </c>
      <c r="E430" s="14">
        <v>3.6629014272199001E-2</v>
      </c>
      <c r="F430" s="14"/>
      <c r="G430" s="14">
        <v>7.4214439512233901E-2</v>
      </c>
      <c r="H430" s="14">
        <v>4.1065309501069701E-2</v>
      </c>
      <c r="I430" s="14">
        <v>4.7828064452018398E-2</v>
      </c>
      <c r="J430" s="14">
        <v>3.9464814316863397E-2</v>
      </c>
      <c r="K430" s="14">
        <v>1.7197803284003998E-2</v>
      </c>
      <c r="L430" s="14">
        <v>1.30156454221384E-2</v>
      </c>
      <c r="M430" s="14"/>
      <c r="N430" s="14">
        <v>3.6409174260701602E-2</v>
      </c>
      <c r="O430" s="14">
        <v>3.2020142326293903E-2</v>
      </c>
      <c r="P430" s="14">
        <v>4.57702186280406E-2</v>
      </c>
      <c r="Q430" s="14">
        <v>3.2323037072355502E-2</v>
      </c>
      <c r="R430" s="14"/>
      <c r="S430" s="14">
        <v>6.0018386003666803E-2</v>
      </c>
      <c r="T430" s="14">
        <v>1.48196014131627E-2</v>
      </c>
      <c r="U430" s="14">
        <v>3.05759686938455E-2</v>
      </c>
      <c r="V430" s="14">
        <v>3.8331787840778703E-2</v>
      </c>
      <c r="W430" s="14">
        <v>3.28805705588395E-2</v>
      </c>
      <c r="X430" s="14">
        <v>3.5623646657131899E-2</v>
      </c>
      <c r="Y430" s="14">
        <v>4.4023618862365499E-2</v>
      </c>
      <c r="Z430" s="14">
        <v>1.3714801367857399E-2</v>
      </c>
      <c r="AA430" s="14">
        <v>2.1632367752590101E-2</v>
      </c>
      <c r="AB430" s="14">
        <v>7.4510785486457703E-2</v>
      </c>
      <c r="AC430" s="14">
        <v>1.2632891296637999E-2</v>
      </c>
      <c r="AD430" s="14">
        <v>5.6888439667911801E-2</v>
      </c>
      <c r="AE430" s="14"/>
      <c r="AF430" s="14">
        <v>2.8088303470551999E-2</v>
      </c>
      <c r="AG430" s="14">
        <v>3.8915556890750602E-2</v>
      </c>
      <c r="AH430" s="14">
        <v>3.8101750637515398E-2</v>
      </c>
      <c r="AI430" s="14">
        <v>3.6577766386728099E-2</v>
      </c>
      <c r="AJ430" s="14">
        <v>5.7334984747930001E-2</v>
      </c>
      <c r="AK430" s="14"/>
      <c r="AL430" s="14">
        <v>5.7711974353059199E-2</v>
      </c>
      <c r="AM430" s="14">
        <v>2.8345978531944201E-2</v>
      </c>
      <c r="AN430" s="14">
        <v>4.9921313400378399E-2</v>
      </c>
      <c r="AO430" s="14">
        <v>2.9800461794534501E-2</v>
      </c>
      <c r="AP430" s="14">
        <v>4.4072527289916397E-2</v>
      </c>
      <c r="AQ430" s="14">
        <v>6.9167176779916196E-3</v>
      </c>
      <c r="AR430" s="14"/>
      <c r="AS430" s="14">
        <v>4.0938055736837002E-2</v>
      </c>
      <c r="AT430" s="14">
        <v>2.2190829677370499E-2</v>
      </c>
      <c r="AU430" s="14">
        <v>4.7117159699603998E-2</v>
      </c>
      <c r="AV430" s="14">
        <v>3.0991991295747399E-2</v>
      </c>
      <c r="AW430" s="14">
        <v>7.14983778155205E-2</v>
      </c>
      <c r="AX430" s="14"/>
      <c r="AY430" s="14">
        <v>0</v>
      </c>
      <c r="AZ430" s="14">
        <v>0</v>
      </c>
      <c r="BA430" s="14">
        <v>0</v>
      </c>
      <c r="BB430" s="14">
        <v>0</v>
      </c>
      <c r="BC430" s="14">
        <v>0</v>
      </c>
      <c r="BD430" s="14">
        <v>0</v>
      </c>
      <c r="BE430" s="14">
        <v>0</v>
      </c>
      <c r="BF430" s="14">
        <v>0</v>
      </c>
      <c r="BG430" s="14">
        <v>0</v>
      </c>
      <c r="BH430" s="14">
        <v>0</v>
      </c>
      <c r="BI430" s="14">
        <v>0</v>
      </c>
      <c r="BJ430" s="14">
        <v>0</v>
      </c>
      <c r="BK430" s="14">
        <v>0</v>
      </c>
      <c r="BL430" s="14">
        <v>0</v>
      </c>
      <c r="BM430" s="14">
        <v>0</v>
      </c>
      <c r="BN430" s="14">
        <v>0</v>
      </c>
      <c r="BO430" s="14"/>
      <c r="BP430" s="14">
        <v>3.99999253216324E-2</v>
      </c>
      <c r="BQ430" s="14">
        <v>3.3647938023293099E-2</v>
      </c>
      <c r="BR430" s="14">
        <v>4.5891238172319701E-2</v>
      </c>
      <c r="BS430" s="14">
        <v>2.1353311841007201E-2</v>
      </c>
      <c r="BT430" s="14">
        <v>3.5790444684679998E-2</v>
      </c>
      <c r="BU430" s="14"/>
      <c r="BV430" s="14">
        <v>8.8717929569948895E-2</v>
      </c>
      <c r="BW430" s="14">
        <v>2.49141928515621E-2</v>
      </c>
      <c r="BX430" s="14">
        <v>4.2044554801494001E-2</v>
      </c>
      <c r="BY430" s="14">
        <v>2.31618396229245E-2</v>
      </c>
      <c r="BZ430" s="14">
        <v>4.8627094237948303E-2</v>
      </c>
      <c r="CA430" s="14"/>
      <c r="CB430" s="14">
        <v>7.4171556243418202E-2</v>
      </c>
      <c r="CC430" s="14">
        <v>2.7962987366103E-2</v>
      </c>
      <c r="CD430" s="14">
        <v>3.7427553034492703E-2</v>
      </c>
      <c r="CE430" s="14">
        <v>2.5635439559386301E-2</v>
      </c>
      <c r="CF430" s="14">
        <v>2.2565349000828998E-2</v>
      </c>
      <c r="CG430" s="14"/>
      <c r="CH430" s="14">
        <v>3.7161582710216703E-2</v>
      </c>
      <c r="CI430" s="14">
        <v>3.6067215439219598E-2</v>
      </c>
      <c r="CJ430" s="14"/>
      <c r="CK430" s="14">
        <v>5.5010494355215302E-2</v>
      </c>
      <c r="CL430" s="14">
        <v>3.06893301020204E-2</v>
      </c>
      <c r="CM430" s="14"/>
      <c r="CN430" s="14">
        <v>5.8015742794881503E-2</v>
      </c>
      <c r="CO430" s="14">
        <v>2.8938586594135701E-2</v>
      </c>
      <c r="CP430" s="14"/>
      <c r="CQ430" s="14">
        <v>2.84395236742092E-2</v>
      </c>
      <c r="CR430" s="14">
        <v>5.38684114806511E-2</v>
      </c>
      <c r="CS430" s="14">
        <v>3.2868746751604998E-2</v>
      </c>
    </row>
    <row r="431" spans="2:97" x14ac:dyDescent="0.35">
      <c r="B431" t="s">
        <v>249</v>
      </c>
      <c r="C431" s="14">
        <v>3.42090667918988E-2</v>
      </c>
      <c r="D431" s="14">
        <v>2.9328777345518399E-2</v>
      </c>
      <c r="E431" s="14">
        <v>3.9326062059170198E-2</v>
      </c>
      <c r="F431" s="14"/>
      <c r="G431" s="14">
        <v>5.0282517446748901E-2</v>
      </c>
      <c r="H431" s="14">
        <v>8.5268235138703102E-2</v>
      </c>
      <c r="I431" s="14">
        <v>3.5149097675624297E-2</v>
      </c>
      <c r="J431" s="14">
        <v>2.69363466413618E-2</v>
      </c>
      <c r="K431" s="14">
        <v>7.8241502599746306E-3</v>
      </c>
      <c r="L431" s="14">
        <v>6.5420193482493604E-3</v>
      </c>
      <c r="M431" s="14"/>
      <c r="N431" s="14">
        <v>4.1582372146641199E-2</v>
      </c>
      <c r="O431" s="14">
        <v>2.88518157197061E-2</v>
      </c>
      <c r="P431" s="14">
        <v>3.7478616802220699E-2</v>
      </c>
      <c r="Q431" s="14">
        <v>2.9112722542556601E-2</v>
      </c>
      <c r="R431" s="14"/>
      <c r="S431" s="14">
        <v>5.5097637677073E-2</v>
      </c>
      <c r="T431" s="14">
        <v>3.4557859813876601E-2</v>
      </c>
      <c r="U431" s="14">
        <v>2.94866192960711E-2</v>
      </c>
      <c r="V431" s="14">
        <v>3.4831055186268202E-2</v>
      </c>
      <c r="W431" s="14">
        <v>1.2280441975381501E-2</v>
      </c>
      <c r="X431" s="14">
        <v>5.0548938356577901E-2</v>
      </c>
      <c r="Y431" s="14">
        <v>2.49266132944303E-2</v>
      </c>
      <c r="Z431" s="14">
        <v>1.3830046772079101E-2</v>
      </c>
      <c r="AA431" s="14">
        <v>3.1250688541112397E-2</v>
      </c>
      <c r="AB431" s="14">
        <v>3.20924933171675E-2</v>
      </c>
      <c r="AC431" s="14">
        <v>1.14960511449266E-2</v>
      </c>
      <c r="AD431" s="14">
        <v>6.6881410767487201E-2</v>
      </c>
      <c r="AE431" s="14"/>
      <c r="AF431" s="14">
        <v>1.6149839903282798E-2</v>
      </c>
      <c r="AG431" s="14">
        <v>4.1155408444545703E-2</v>
      </c>
      <c r="AH431" s="14">
        <v>1.07275931802979E-2</v>
      </c>
      <c r="AI431" s="14">
        <v>3.1372122153242699E-2</v>
      </c>
      <c r="AJ431" s="14">
        <v>9.1861178913314204E-2</v>
      </c>
      <c r="AK431" s="14"/>
      <c r="AL431" s="14">
        <v>4.0017216883662998E-2</v>
      </c>
      <c r="AM431" s="14">
        <v>1.9717242998452698E-2</v>
      </c>
      <c r="AN431" s="14">
        <v>4.1603399382300899E-2</v>
      </c>
      <c r="AO431" s="14">
        <v>3.4279846287895703E-2</v>
      </c>
      <c r="AP431" s="14">
        <v>6.9545771583758895E-2</v>
      </c>
      <c r="AQ431" s="14">
        <v>1.5509294787346899E-2</v>
      </c>
      <c r="AR431" s="14"/>
      <c r="AS431" s="14">
        <v>3.3119937959994697E-2</v>
      </c>
      <c r="AT431" s="14">
        <v>3.4458693175776003E-2</v>
      </c>
      <c r="AU431" s="14">
        <v>2.9184194705498601E-2</v>
      </c>
      <c r="AV431" s="14">
        <v>6.18518368522155E-2</v>
      </c>
      <c r="AW431" s="14">
        <v>3.5109229963182199E-2</v>
      </c>
      <c r="AX431" s="14"/>
      <c r="AY431" s="14">
        <v>7.0718788254218998E-2</v>
      </c>
      <c r="AZ431" s="14">
        <v>0</v>
      </c>
      <c r="BA431" s="14">
        <v>0</v>
      </c>
      <c r="BB431" s="14">
        <v>0</v>
      </c>
      <c r="BC431" s="14">
        <v>0</v>
      </c>
      <c r="BD431" s="14">
        <v>0</v>
      </c>
      <c r="BE431" s="14">
        <v>0</v>
      </c>
      <c r="BF431" s="14">
        <v>0</v>
      </c>
      <c r="BG431" s="14">
        <v>0</v>
      </c>
      <c r="BH431" s="14">
        <v>0</v>
      </c>
      <c r="BI431" s="14">
        <v>0</v>
      </c>
      <c r="BJ431" s="14">
        <v>0</v>
      </c>
      <c r="BK431" s="14">
        <v>0</v>
      </c>
      <c r="BL431" s="14">
        <v>0</v>
      </c>
      <c r="BM431" s="14">
        <v>0</v>
      </c>
      <c r="BN431" s="14">
        <v>0</v>
      </c>
      <c r="BO431" s="14"/>
      <c r="BP431" s="14">
        <v>1.3582653209405601E-2</v>
      </c>
      <c r="BQ431" s="14">
        <v>4.8945084852885803E-2</v>
      </c>
      <c r="BR431" s="14">
        <v>3.6060081059128703E-2</v>
      </c>
      <c r="BS431" s="14">
        <v>4.5939382166994697E-2</v>
      </c>
      <c r="BT431" s="14">
        <v>2.89494393971126E-2</v>
      </c>
      <c r="BU431" s="14"/>
      <c r="BV431" s="14">
        <v>4.5230689208465798E-2</v>
      </c>
      <c r="BW431" s="14">
        <v>3.3269018676745303E-2</v>
      </c>
      <c r="BX431" s="14">
        <v>3.5568433982512498E-2</v>
      </c>
      <c r="BY431" s="14">
        <v>3.2745624984869499E-2</v>
      </c>
      <c r="BZ431" s="14">
        <v>1.5831968661570401E-2</v>
      </c>
      <c r="CA431" s="14"/>
      <c r="CB431" s="14">
        <v>5.4406295122387302E-2</v>
      </c>
      <c r="CC431" s="14">
        <v>5.4275339451530298E-2</v>
      </c>
      <c r="CD431" s="14">
        <v>1.9129617071574099E-2</v>
      </c>
      <c r="CE431" s="14">
        <v>2.6276543189002698E-2</v>
      </c>
      <c r="CF431" s="14">
        <v>2.53524484520284E-2</v>
      </c>
      <c r="CG431" s="14"/>
      <c r="CH431" s="14">
        <v>3.1587418814250298E-2</v>
      </c>
      <c r="CI431" s="14">
        <v>3.5320553133214999E-2</v>
      </c>
      <c r="CJ431" s="14"/>
      <c r="CK431" s="14">
        <v>4.7518249141025398E-2</v>
      </c>
      <c r="CL431" s="14">
        <v>3.0131611229190301E-2</v>
      </c>
      <c r="CM431" s="14"/>
      <c r="CN431" s="14">
        <v>3.5845104565060799E-2</v>
      </c>
      <c r="CO431" s="14">
        <v>3.36450400081965E-2</v>
      </c>
      <c r="CP431" s="14"/>
      <c r="CQ431" s="14">
        <v>2.3438231219510601E-2</v>
      </c>
      <c r="CR431" s="14">
        <v>5.2681198176540399E-2</v>
      </c>
      <c r="CS431" s="14">
        <v>6.6043514038438403E-2</v>
      </c>
    </row>
    <row r="432" spans="2:97" x14ac:dyDescent="0.35">
      <c r="B432" t="s">
        <v>250</v>
      </c>
      <c r="C432" s="14">
        <v>1.7206671998070001E-2</v>
      </c>
      <c r="D432" s="14">
        <v>6.7418759722502903E-3</v>
      </c>
      <c r="E432" s="14">
        <v>2.8029341158485401E-2</v>
      </c>
      <c r="F432" s="14"/>
      <c r="G432" s="14">
        <v>3.0741171921549602E-2</v>
      </c>
      <c r="H432" s="14">
        <v>3.2348560872268402E-2</v>
      </c>
      <c r="I432" s="14">
        <v>1.24081464043498E-2</v>
      </c>
      <c r="J432" s="14">
        <v>2.18265781884645E-2</v>
      </c>
      <c r="K432" s="14">
        <v>8.5483129765245806E-3</v>
      </c>
      <c r="L432" s="14">
        <v>3.6290746181463201E-3</v>
      </c>
      <c r="M432" s="14"/>
      <c r="N432" s="14">
        <v>1.15938480385051E-2</v>
      </c>
      <c r="O432" s="14">
        <v>1.7813985432828399E-2</v>
      </c>
      <c r="P432" s="14">
        <v>2.54541542861168E-2</v>
      </c>
      <c r="Q432" s="14">
        <v>1.4825960655140399E-2</v>
      </c>
      <c r="R432" s="14"/>
      <c r="S432" s="14">
        <v>1.6973334084033499E-2</v>
      </c>
      <c r="T432" s="14">
        <v>1.9578295001261702E-2</v>
      </c>
      <c r="U432" s="14">
        <v>1.5893851226857301E-2</v>
      </c>
      <c r="V432" s="14">
        <v>1.5851246199735901E-2</v>
      </c>
      <c r="W432" s="14">
        <v>1.02769723797122E-2</v>
      </c>
      <c r="X432" s="14">
        <v>4.0984860878995499E-2</v>
      </c>
      <c r="Y432" s="14">
        <v>6.8363649901885997E-3</v>
      </c>
      <c r="Z432" s="14">
        <v>3.1088099335422701E-2</v>
      </c>
      <c r="AA432" s="14">
        <v>5.41800551897028E-3</v>
      </c>
      <c r="AB432" s="14">
        <v>2.4710790839870201E-2</v>
      </c>
      <c r="AC432" s="14">
        <v>1.23281762830811E-2</v>
      </c>
      <c r="AD432" s="14">
        <v>0</v>
      </c>
      <c r="AE432" s="14"/>
      <c r="AF432" s="14">
        <v>3.8018382089287199E-3</v>
      </c>
      <c r="AG432" s="14">
        <v>1.5034140317816099E-2</v>
      </c>
      <c r="AH432" s="14">
        <v>1.19320708098518E-2</v>
      </c>
      <c r="AI432" s="14">
        <v>2.1272400564232401E-2</v>
      </c>
      <c r="AJ432" s="14">
        <v>2.8194848585481401E-2</v>
      </c>
      <c r="AK432" s="14"/>
      <c r="AL432" s="14">
        <v>3.1796906873779299E-2</v>
      </c>
      <c r="AM432" s="14">
        <v>0</v>
      </c>
      <c r="AN432" s="14">
        <v>0</v>
      </c>
      <c r="AO432" s="14">
        <v>2.0004234007677101E-2</v>
      </c>
      <c r="AP432" s="14">
        <v>1.8435059868298801E-2</v>
      </c>
      <c r="AQ432" s="14">
        <v>1.8827542758773599E-2</v>
      </c>
      <c r="AR432" s="14"/>
      <c r="AS432" s="14">
        <v>1.54658813345336E-2</v>
      </c>
      <c r="AT432" s="14">
        <v>2.5552833708267501E-2</v>
      </c>
      <c r="AU432" s="14">
        <v>1.76238904156568E-2</v>
      </c>
      <c r="AV432" s="14">
        <v>5.9495590431018503E-3</v>
      </c>
      <c r="AW432" s="14">
        <v>0.146312933084667</v>
      </c>
      <c r="AX432" s="14"/>
      <c r="AY432" s="14">
        <v>0</v>
      </c>
      <c r="AZ432" s="14">
        <v>0</v>
      </c>
      <c r="BA432" s="14">
        <v>0</v>
      </c>
      <c r="BB432" s="14">
        <v>0</v>
      </c>
      <c r="BC432" s="14">
        <v>0</v>
      </c>
      <c r="BD432" s="14">
        <v>0</v>
      </c>
      <c r="BE432" s="14">
        <v>0</v>
      </c>
      <c r="BF432" s="14">
        <v>0</v>
      </c>
      <c r="BG432" s="14">
        <v>0</v>
      </c>
      <c r="BH432" s="14">
        <v>0</v>
      </c>
      <c r="BI432" s="14">
        <v>0</v>
      </c>
      <c r="BJ432" s="14">
        <v>0</v>
      </c>
      <c r="BK432" s="14">
        <v>0</v>
      </c>
      <c r="BL432" s="14">
        <v>0</v>
      </c>
      <c r="BM432" s="14">
        <v>0</v>
      </c>
      <c r="BN432" s="14">
        <v>0</v>
      </c>
      <c r="BO432" s="14"/>
      <c r="BP432" s="14">
        <v>1.27280258768591E-2</v>
      </c>
      <c r="BQ432" s="14">
        <v>1.57949698653236E-2</v>
      </c>
      <c r="BR432" s="14">
        <v>2.40053128998956E-2</v>
      </c>
      <c r="BS432" s="14">
        <v>1.57930567793809E-2</v>
      </c>
      <c r="BT432" s="14">
        <v>2.30526572086866E-2</v>
      </c>
      <c r="BU432" s="14"/>
      <c r="BV432" s="14">
        <v>6.8383900793339503E-2</v>
      </c>
      <c r="BW432" s="14">
        <v>7.5020133664843698E-3</v>
      </c>
      <c r="BX432" s="14">
        <v>1.89112615669089E-2</v>
      </c>
      <c r="BY432" s="14">
        <v>1.25728627235011E-2</v>
      </c>
      <c r="BZ432" s="14">
        <v>1.6695664853719198E-2</v>
      </c>
      <c r="CA432" s="14"/>
      <c r="CB432" s="14">
        <v>2.2108524530216299E-2</v>
      </c>
      <c r="CC432" s="14">
        <v>2.32747950242169E-2</v>
      </c>
      <c r="CD432" s="14">
        <v>1.77103321028854E-2</v>
      </c>
      <c r="CE432" s="14">
        <v>2.0733107576692601E-2</v>
      </c>
      <c r="CF432" s="14">
        <v>5.9383073627561102E-3</v>
      </c>
      <c r="CG432" s="14"/>
      <c r="CH432" s="14">
        <v>2.17502051188618E-2</v>
      </c>
      <c r="CI432" s="14">
        <v>1.52803740938E-2</v>
      </c>
      <c r="CJ432" s="14"/>
      <c r="CK432" s="14">
        <v>2.02747459439022E-2</v>
      </c>
      <c r="CL432" s="14">
        <v>1.6266724310145E-2</v>
      </c>
      <c r="CM432" s="14"/>
      <c r="CN432" s="14">
        <v>2.0468301350498701E-2</v>
      </c>
      <c r="CO432" s="14">
        <v>1.60822197736427E-2</v>
      </c>
      <c r="CP432" s="14"/>
      <c r="CQ432" s="14">
        <v>1.4274781664193201E-2</v>
      </c>
      <c r="CR432" s="14">
        <v>2.3727436230910001E-2</v>
      </c>
      <c r="CS432" s="14">
        <v>1.5351660524030201E-2</v>
      </c>
    </row>
    <row r="433" spans="2:97" x14ac:dyDescent="0.35">
      <c r="B433" t="s">
        <v>251</v>
      </c>
      <c r="C433" s="14">
        <v>1.4977266878849101E-2</v>
      </c>
      <c r="D433" s="14">
        <v>2.0019936040831299E-2</v>
      </c>
      <c r="E433" s="14">
        <v>8.4697806582399796E-3</v>
      </c>
      <c r="F433" s="14"/>
      <c r="G433" s="14">
        <v>2.52279702417696E-2</v>
      </c>
      <c r="H433" s="14">
        <v>2.9059079466612799E-2</v>
      </c>
      <c r="I433" s="14">
        <v>8.0093570889401607E-3</v>
      </c>
      <c r="J433" s="14">
        <v>1.2496093189001699E-2</v>
      </c>
      <c r="K433" s="14">
        <v>8.3516774829626994E-3</v>
      </c>
      <c r="L433" s="14">
        <v>9.3164104696030498E-3</v>
      </c>
      <c r="M433" s="14"/>
      <c r="N433" s="14">
        <v>1.46851242896103E-2</v>
      </c>
      <c r="O433" s="14">
        <v>1.60691310464031E-2</v>
      </c>
      <c r="P433" s="14">
        <v>2.07639662575799E-2</v>
      </c>
      <c r="Q433" s="14">
        <v>8.6734366007600993E-3</v>
      </c>
      <c r="R433" s="14"/>
      <c r="S433" s="14">
        <v>2.8000494067655202E-2</v>
      </c>
      <c r="T433" s="14">
        <v>1.1114224685938199E-2</v>
      </c>
      <c r="U433" s="14">
        <v>8.6198520434171092E-3</v>
      </c>
      <c r="V433" s="14">
        <v>2.8385877995777999E-2</v>
      </c>
      <c r="W433" s="14">
        <v>1.12562366980516E-2</v>
      </c>
      <c r="X433" s="14">
        <v>6.9735640915054402E-3</v>
      </c>
      <c r="Y433" s="14">
        <v>2.16425195385813E-2</v>
      </c>
      <c r="Z433" s="14">
        <v>1.5251886034337201E-2</v>
      </c>
      <c r="AA433" s="14">
        <v>1.7433520293487999E-2</v>
      </c>
      <c r="AB433" s="14">
        <v>0</v>
      </c>
      <c r="AC433" s="14">
        <v>1.08902282844602E-2</v>
      </c>
      <c r="AD433" s="14">
        <v>0</v>
      </c>
      <c r="AE433" s="14"/>
      <c r="AF433" s="14">
        <v>2.4621338251751401E-2</v>
      </c>
      <c r="AG433" s="14">
        <v>1.3329996777671001E-2</v>
      </c>
      <c r="AH433" s="14">
        <v>1.0442482424612201E-2</v>
      </c>
      <c r="AI433" s="14">
        <v>1.6332231509372901E-2</v>
      </c>
      <c r="AJ433" s="14">
        <v>3.63634822847737E-2</v>
      </c>
      <c r="AK433" s="14"/>
      <c r="AL433" s="14">
        <v>2.0332250616964399E-2</v>
      </c>
      <c r="AM433" s="14">
        <v>1.51742307642768E-2</v>
      </c>
      <c r="AN433" s="14">
        <v>0</v>
      </c>
      <c r="AO433" s="14">
        <v>2.2866793873828398E-2</v>
      </c>
      <c r="AP433" s="14">
        <v>9.1370367230371799E-3</v>
      </c>
      <c r="AQ433" s="14">
        <v>1.4140954795083101E-2</v>
      </c>
      <c r="AR433" s="14"/>
      <c r="AS433" s="14">
        <v>1.14374623609662E-2</v>
      </c>
      <c r="AT433" s="14">
        <v>1.4875804595453099E-2</v>
      </c>
      <c r="AU433" s="14">
        <v>1.8950786847876398E-2</v>
      </c>
      <c r="AV433" s="14">
        <v>2.4331560325587202E-2</v>
      </c>
      <c r="AW433" s="14">
        <v>0</v>
      </c>
      <c r="AX433" s="14"/>
      <c r="AY433" s="14">
        <v>0</v>
      </c>
      <c r="AZ433" s="14">
        <v>0</v>
      </c>
      <c r="BA433" s="14">
        <v>0</v>
      </c>
      <c r="BB433" s="14">
        <v>0</v>
      </c>
      <c r="BC433" s="14">
        <v>0</v>
      </c>
      <c r="BD433" s="14">
        <v>0</v>
      </c>
      <c r="BE433" s="14">
        <v>0</v>
      </c>
      <c r="BF433" s="14">
        <v>0</v>
      </c>
      <c r="BG433" s="14">
        <v>0</v>
      </c>
      <c r="BH433" s="14">
        <v>0</v>
      </c>
      <c r="BI433" s="14">
        <v>0</v>
      </c>
      <c r="BJ433" s="14">
        <v>0</v>
      </c>
      <c r="BK433" s="14">
        <v>0</v>
      </c>
      <c r="BL433" s="14">
        <v>0</v>
      </c>
      <c r="BM433" s="14">
        <v>0</v>
      </c>
      <c r="BN433" s="14">
        <v>0</v>
      </c>
      <c r="BO433" s="14"/>
      <c r="BP433" s="14">
        <v>1.3269300542438E-2</v>
      </c>
      <c r="BQ433" s="14">
        <v>1.8618051359134899E-2</v>
      </c>
      <c r="BR433" s="14">
        <v>1.44985149895131E-2</v>
      </c>
      <c r="BS433" s="14">
        <v>2.0088037981258602E-2</v>
      </c>
      <c r="BT433" s="14">
        <v>8.6267113906669697E-3</v>
      </c>
      <c r="BU433" s="14"/>
      <c r="BV433" s="14">
        <v>3.80417703490466E-2</v>
      </c>
      <c r="BW433" s="14">
        <v>7.2294049352868003E-3</v>
      </c>
      <c r="BX433" s="14">
        <v>2.4496673893071599E-2</v>
      </c>
      <c r="BY433" s="14">
        <v>4.7377714398956798E-3</v>
      </c>
      <c r="BZ433" s="14">
        <v>0</v>
      </c>
      <c r="CA433" s="14"/>
      <c r="CB433" s="14">
        <v>3.0170379127200098E-2</v>
      </c>
      <c r="CC433" s="14">
        <v>8.5867377797678897E-3</v>
      </c>
      <c r="CD433" s="14">
        <v>9.7750206769986001E-3</v>
      </c>
      <c r="CE433" s="14">
        <v>1.40475695573626E-2</v>
      </c>
      <c r="CF433" s="14">
        <v>1.40976215716925E-2</v>
      </c>
      <c r="CG433" s="14"/>
      <c r="CH433" s="14">
        <v>1.3770788451429801E-2</v>
      </c>
      <c r="CI433" s="14">
        <v>1.54887712091795E-2</v>
      </c>
      <c r="CJ433" s="14"/>
      <c r="CK433" s="14">
        <v>1.9771915016179899E-2</v>
      </c>
      <c r="CL433" s="14">
        <v>1.3508358856856899E-2</v>
      </c>
      <c r="CM433" s="14"/>
      <c r="CN433" s="14">
        <v>2.49553006450581E-2</v>
      </c>
      <c r="CO433" s="14">
        <v>1.15373228964129E-2</v>
      </c>
      <c r="CP433" s="14"/>
      <c r="CQ433" s="14">
        <v>1.25745595509871E-2</v>
      </c>
      <c r="CR433" s="14">
        <v>1.9780812118326E-2</v>
      </c>
      <c r="CS433" s="14">
        <v>1.7265341458377301E-2</v>
      </c>
    </row>
    <row r="434" spans="2:97" x14ac:dyDescent="0.35">
      <c r="B434" t="s">
        <v>252</v>
      </c>
      <c r="C434" s="14">
        <v>1.18319823899665E-2</v>
      </c>
      <c r="D434" s="14">
        <v>1.7940352403342099E-2</v>
      </c>
      <c r="E434" s="14">
        <v>5.5730417756843899E-3</v>
      </c>
      <c r="F434" s="14"/>
      <c r="G434" s="14">
        <v>1.9932985261317E-2</v>
      </c>
      <c r="H434" s="14">
        <v>1.52112823520966E-2</v>
      </c>
      <c r="I434" s="14">
        <v>0</v>
      </c>
      <c r="J434" s="14">
        <v>1.23365094865784E-2</v>
      </c>
      <c r="K434" s="14">
        <v>1.2629999912511399E-2</v>
      </c>
      <c r="L434" s="14">
        <v>1.2499262450711399E-2</v>
      </c>
      <c r="M434" s="14"/>
      <c r="N434" s="14">
        <v>4.8780708665442296E-3</v>
      </c>
      <c r="O434" s="14">
        <v>1.5417253453635401E-2</v>
      </c>
      <c r="P434" s="14">
        <v>1.3662810976037601E-2</v>
      </c>
      <c r="Q434" s="14">
        <v>1.39024201246036E-2</v>
      </c>
      <c r="R434" s="14"/>
      <c r="S434" s="14">
        <v>5.78719047116106E-3</v>
      </c>
      <c r="T434" s="14">
        <v>1.51605588715466E-2</v>
      </c>
      <c r="U434" s="14">
        <v>7.7181743517927802E-3</v>
      </c>
      <c r="V434" s="14">
        <v>1.5013682836064799E-2</v>
      </c>
      <c r="W434" s="14">
        <v>0</v>
      </c>
      <c r="X434" s="14">
        <v>1.30879803014976E-2</v>
      </c>
      <c r="Y434" s="14">
        <v>2.87720244268692E-2</v>
      </c>
      <c r="Z434" s="14">
        <v>1.54422271991913E-2</v>
      </c>
      <c r="AA434" s="14">
        <v>0</v>
      </c>
      <c r="AB434" s="14">
        <v>1.6120926101136499E-2</v>
      </c>
      <c r="AC434" s="14">
        <v>1.08902282844602E-2</v>
      </c>
      <c r="AD434" s="14">
        <v>3.2797444948533601E-2</v>
      </c>
      <c r="AE434" s="14"/>
      <c r="AF434" s="14">
        <v>1.6257662809311599E-2</v>
      </c>
      <c r="AG434" s="14">
        <v>1.0452541659693001E-2</v>
      </c>
      <c r="AH434" s="14">
        <v>0</v>
      </c>
      <c r="AI434" s="14">
        <v>1.51710826935331E-2</v>
      </c>
      <c r="AJ434" s="14">
        <v>1.0102447950220601E-2</v>
      </c>
      <c r="AK434" s="14"/>
      <c r="AL434" s="14">
        <v>7.2090201589519098E-3</v>
      </c>
      <c r="AM434" s="14">
        <v>1.0186917446358501E-2</v>
      </c>
      <c r="AN434" s="14">
        <v>1.55324316844117E-2</v>
      </c>
      <c r="AO434" s="14">
        <v>1.6802884973012699E-2</v>
      </c>
      <c r="AP434" s="14">
        <v>1.97504475952117E-2</v>
      </c>
      <c r="AQ434" s="14">
        <v>0</v>
      </c>
      <c r="AR434" s="14"/>
      <c r="AS434" s="14">
        <v>1.2905615294460099E-2</v>
      </c>
      <c r="AT434" s="14">
        <v>1.1963317449937699E-2</v>
      </c>
      <c r="AU434" s="14">
        <v>7.7555785038964896E-3</v>
      </c>
      <c r="AV434" s="14">
        <v>5.4667902068934199E-3</v>
      </c>
      <c r="AW434" s="14">
        <v>0</v>
      </c>
      <c r="AX434" s="14"/>
      <c r="AY434" s="14">
        <v>7.6695830468810705E-2</v>
      </c>
      <c r="AZ434" s="14">
        <v>0</v>
      </c>
      <c r="BA434" s="14">
        <v>0</v>
      </c>
      <c r="BB434" s="14">
        <v>0</v>
      </c>
      <c r="BC434" s="14">
        <v>0</v>
      </c>
      <c r="BD434" s="14">
        <v>0</v>
      </c>
      <c r="BE434" s="14">
        <v>0</v>
      </c>
      <c r="BF434" s="14">
        <v>0</v>
      </c>
      <c r="BG434" s="14">
        <v>0</v>
      </c>
      <c r="BH434" s="14">
        <v>0</v>
      </c>
      <c r="BI434" s="14">
        <v>0</v>
      </c>
      <c r="BJ434" s="14">
        <v>0</v>
      </c>
      <c r="BK434" s="14">
        <v>0</v>
      </c>
      <c r="BL434" s="14">
        <v>0</v>
      </c>
      <c r="BM434" s="14">
        <v>0</v>
      </c>
      <c r="BN434" s="14">
        <v>0</v>
      </c>
      <c r="BO434" s="14"/>
      <c r="BP434" s="14">
        <v>3.0280602448119801E-3</v>
      </c>
      <c r="BQ434" s="14">
        <v>1.7681415513592601E-2</v>
      </c>
      <c r="BR434" s="14">
        <v>1.7449086271124001E-2</v>
      </c>
      <c r="BS434" s="14">
        <v>1.6531464126946199E-2</v>
      </c>
      <c r="BT434" s="14">
        <v>3.8862244729817E-3</v>
      </c>
      <c r="BU434" s="14"/>
      <c r="BV434" s="14">
        <v>8.7118324141142595E-3</v>
      </c>
      <c r="BW434" s="14">
        <v>5.8084227654864101E-3</v>
      </c>
      <c r="BX434" s="14">
        <v>1.8085500738992798E-2</v>
      </c>
      <c r="BY434" s="14">
        <v>1.6841191752463298E-2</v>
      </c>
      <c r="BZ434" s="14">
        <v>0</v>
      </c>
      <c r="CA434" s="14"/>
      <c r="CB434" s="14">
        <v>1.8714741539573702E-2</v>
      </c>
      <c r="CC434" s="14">
        <v>3.5345004984839402E-3</v>
      </c>
      <c r="CD434" s="14">
        <v>8.8593004084715297E-3</v>
      </c>
      <c r="CE434" s="14">
        <v>2.0949447338292099E-2</v>
      </c>
      <c r="CF434" s="14">
        <v>8.2472725874161296E-3</v>
      </c>
      <c r="CG434" s="14"/>
      <c r="CH434" s="14">
        <v>1.3017063627601201E-2</v>
      </c>
      <c r="CI434" s="14">
        <v>1.1329549713950801E-2</v>
      </c>
      <c r="CJ434" s="14"/>
      <c r="CK434" s="14">
        <v>1.1282976528161201E-2</v>
      </c>
      <c r="CL434" s="14">
        <v>1.20001780721997E-2</v>
      </c>
      <c r="CM434" s="14"/>
      <c r="CN434" s="14">
        <v>4.9639478159867901E-3</v>
      </c>
      <c r="CO434" s="14">
        <v>1.41997489016348E-2</v>
      </c>
      <c r="CP434" s="14"/>
      <c r="CQ434" s="14">
        <v>1.21766607166096E-2</v>
      </c>
      <c r="CR434" s="14">
        <v>1.27749102367621E-2</v>
      </c>
      <c r="CS434" s="14">
        <v>0</v>
      </c>
    </row>
    <row r="435" spans="2:97" x14ac:dyDescent="0.35">
      <c r="B435" t="s">
        <v>253</v>
      </c>
      <c r="C435" s="14">
        <v>1.2339796190126999E-2</v>
      </c>
      <c r="D435" s="14">
        <v>6.4197031498113497E-3</v>
      </c>
      <c r="E435" s="14">
        <v>1.8469290540863E-2</v>
      </c>
      <c r="F435" s="14"/>
      <c r="G435" s="14">
        <v>9.5326376242873302E-3</v>
      </c>
      <c r="H435" s="14">
        <v>7.9303266312241195E-3</v>
      </c>
      <c r="I435" s="14">
        <v>3.9810025424938398E-3</v>
      </c>
      <c r="J435" s="14">
        <v>1.26802767940472E-2</v>
      </c>
      <c r="K435" s="14">
        <v>1.23767221089158E-2</v>
      </c>
      <c r="L435" s="14">
        <v>2.3429891968542001E-2</v>
      </c>
      <c r="M435" s="14"/>
      <c r="N435" s="14">
        <v>1.6056169942402301E-2</v>
      </c>
      <c r="O435" s="14">
        <v>1.2621528789241601E-2</v>
      </c>
      <c r="P435" s="14">
        <v>6.0007420409135702E-3</v>
      </c>
      <c r="Q435" s="14">
        <v>1.42925080465189E-2</v>
      </c>
      <c r="R435" s="14"/>
      <c r="S435" s="14">
        <v>5.6248238926013099E-3</v>
      </c>
      <c r="T435" s="14">
        <v>4.7853875690871597E-3</v>
      </c>
      <c r="U435" s="14">
        <v>0</v>
      </c>
      <c r="V435" s="14">
        <v>7.2401363113021398E-3</v>
      </c>
      <c r="W435" s="14">
        <v>2.1562609697671001E-2</v>
      </c>
      <c r="X435" s="14">
        <v>0</v>
      </c>
      <c r="Y435" s="14">
        <v>1.4690816569178301E-2</v>
      </c>
      <c r="Z435" s="14">
        <v>3.2773204198815797E-2</v>
      </c>
      <c r="AA435" s="14">
        <v>1.32360027894782E-2</v>
      </c>
      <c r="AB435" s="14">
        <v>1.6834948540286301E-2</v>
      </c>
      <c r="AC435" s="14">
        <v>3.5466169094378198E-2</v>
      </c>
      <c r="AD435" s="14">
        <v>6.2813860995336507E-2</v>
      </c>
      <c r="AE435" s="14"/>
      <c r="AF435" s="14">
        <v>8.4038291802277006E-3</v>
      </c>
      <c r="AG435" s="14">
        <v>4.2449906147670599E-3</v>
      </c>
      <c r="AH435" s="14">
        <v>1.8128532375699499E-2</v>
      </c>
      <c r="AI435" s="14">
        <v>1.1289163344175601E-2</v>
      </c>
      <c r="AJ435" s="14">
        <v>0</v>
      </c>
      <c r="AK435" s="14"/>
      <c r="AL435" s="14">
        <v>7.37770551293931E-3</v>
      </c>
      <c r="AM435" s="14">
        <v>1.02003736203541E-2</v>
      </c>
      <c r="AN435" s="14">
        <v>1.610167677204E-2</v>
      </c>
      <c r="AO435" s="14">
        <v>8.9002789608628903E-3</v>
      </c>
      <c r="AP435" s="14">
        <v>0</v>
      </c>
      <c r="AQ435" s="14">
        <v>1.2570100301859601E-2</v>
      </c>
      <c r="AR435" s="14"/>
      <c r="AS435" s="14">
        <v>9.2016511721332607E-3</v>
      </c>
      <c r="AT435" s="14">
        <v>7.9205642642585904E-3</v>
      </c>
      <c r="AU435" s="14">
        <v>1.48053072995716E-2</v>
      </c>
      <c r="AV435" s="14">
        <v>1.6840338409297599E-2</v>
      </c>
      <c r="AW435" s="14">
        <v>0</v>
      </c>
      <c r="AX435" s="14"/>
      <c r="AY435" s="14">
        <v>0</v>
      </c>
      <c r="AZ435" s="14">
        <v>0</v>
      </c>
      <c r="BA435" s="14">
        <v>0</v>
      </c>
      <c r="BB435" s="14">
        <v>0</v>
      </c>
      <c r="BC435" s="14">
        <v>0</v>
      </c>
      <c r="BD435" s="14">
        <v>0</v>
      </c>
      <c r="BE435" s="14">
        <v>0</v>
      </c>
      <c r="BF435" s="14">
        <v>0</v>
      </c>
      <c r="BG435" s="14">
        <v>0</v>
      </c>
      <c r="BH435" s="14">
        <v>0</v>
      </c>
      <c r="BI435" s="14">
        <v>0</v>
      </c>
      <c r="BJ435" s="14">
        <v>0</v>
      </c>
      <c r="BK435" s="14">
        <v>0</v>
      </c>
      <c r="BL435" s="14">
        <v>0</v>
      </c>
      <c r="BM435" s="14">
        <v>0</v>
      </c>
      <c r="BN435" s="14">
        <v>0</v>
      </c>
      <c r="BO435" s="14"/>
      <c r="BP435" s="14">
        <v>1.7139073478707599E-2</v>
      </c>
      <c r="BQ435" s="14">
        <v>7.5240579064111803E-3</v>
      </c>
      <c r="BR435" s="14">
        <v>8.2421517216059708E-3</v>
      </c>
      <c r="BS435" s="14">
        <v>2.14164472540696E-2</v>
      </c>
      <c r="BT435" s="14">
        <v>8.2576090106493798E-3</v>
      </c>
      <c r="BU435" s="14"/>
      <c r="BV435" s="14">
        <v>3.9039949774667203E-2</v>
      </c>
      <c r="BW435" s="14">
        <v>5.4558220590296197E-3</v>
      </c>
      <c r="BX435" s="14">
        <v>8.8525250931908005E-3</v>
      </c>
      <c r="BY435" s="14">
        <v>2.27082570838745E-2</v>
      </c>
      <c r="BZ435" s="14">
        <v>1.9498116281996498E-2</v>
      </c>
      <c r="CA435" s="14"/>
      <c r="CB435" s="14">
        <v>7.2998390790685796E-3</v>
      </c>
      <c r="CC435" s="14">
        <v>3.77261886823127E-3</v>
      </c>
      <c r="CD435" s="14">
        <v>1.24175912448867E-2</v>
      </c>
      <c r="CE435" s="14">
        <v>1.4535471272360601E-2</v>
      </c>
      <c r="CF435" s="14">
        <v>2.0592885842086399E-2</v>
      </c>
      <c r="CG435" s="14"/>
      <c r="CH435" s="14">
        <v>1.6869186681817101E-2</v>
      </c>
      <c r="CI435" s="14">
        <v>1.0419494262132499E-2</v>
      </c>
      <c r="CJ435" s="14"/>
      <c r="CK435" s="14">
        <v>2.8227021099005599E-3</v>
      </c>
      <c r="CL435" s="14">
        <v>1.52554920743889E-2</v>
      </c>
      <c r="CM435" s="14"/>
      <c r="CN435" s="14">
        <v>7.5854685905107702E-3</v>
      </c>
      <c r="CO435" s="14">
        <v>1.39788586547396E-2</v>
      </c>
      <c r="CP435" s="14"/>
      <c r="CQ435" s="14">
        <v>1.5971879372900601E-2</v>
      </c>
      <c r="CR435" s="14">
        <v>4.2023787115379498E-3</v>
      </c>
      <c r="CS435" s="14">
        <v>1.50562865750499E-2</v>
      </c>
    </row>
    <row r="436" spans="2:97" x14ac:dyDescent="0.35">
      <c r="B436" t="s">
        <v>254</v>
      </c>
      <c r="C436" s="14">
        <v>6.6722993706794405E-4</v>
      </c>
      <c r="D436" s="14">
        <v>1.3168703102103001E-3</v>
      </c>
      <c r="E436" s="14">
        <v>0</v>
      </c>
      <c r="F436" s="14"/>
      <c r="G436" s="14">
        <v>0</v>
      </c>
      <c r="H436" s="14">
        <v>0</v>
      </c>
      <c r="I436" s="14">
        <v>0</v>
      </c>
      <c r="J436" s="14">
        <v>4.3045048784908901E-3</v>
      </c>
      <c r="K436" s="14">
        <v>0</v>
      </c>
      <c r="L436" s="14">
        <v>0</v>
      </c>
      <c r="M436" s="14"/>
      <c r="N436" s="14">
        <v>0</v>
      </c>
      <c r="O436" s="14">
        <v>0</v>
      </c>
      <c r="P436" s="14">
        <v>2.8404165203509599E-3</v>
      </c>
      <c r="Q436" s="14">
        <v>0</v>
      </c>
      <c r="R436" s="14"/>
      <c r="S436" s="14">
        <v>0</v>
      </c>
      <c r="T436" s="14">
        <v>0</v>
      </c>
      <c r="U436" s="14">
        <v>0</v>
      </c>
      <c r="V436" s="14">
        <v>0</v>
      </c>
      <c r="W436" s="14">
        <v>0</v>
      </c>
      <c r="X436" s="14">
        <v>0</v>
      </c>
      <c r="Y436" s="14">
        <v>0</v>
      </c>
      <c r="Z436" s="14">
        <v>0</v>
      </c>
      <c r="AA436" s="14">
        <v>0</v>
      </c>
      <c r="AB436" s="14">
        <v>0</v>
      </c>
      <c r="AC436" s="14">
        <v>1.1625294358740299E-2</v>
      </c>
      <c r="AD436" s="14">
        <v>0</v>
      </c>
      <c r="AE436" s="14"/>
      <c r="AF436" s="14">
        <v>0</v>
      </c>
      <c r="AG436" s="14">
        <v>0</v>
      </c>
      <c r="AH436" s="14">
        <v>0</v>
      </c>
      <c r="AI436" s="14">
        <v>5.2859596941598804E-3</v>
      </c>
      <c r="AJ436" s="14">
        <v>0</v>
      </c>
      <c r="AK436" s="14"/>
      <c r="AL436" s="14">
        <v>0</v>
      </c>
      <c r="AM436" s="14">
        <v>0</v>
      </c>
      <c r="AN436" s="14">
        <v>0</v>
      </c>
      <c r="AO436" s="14">
        <v>2.8429597246911699E-3</v>
      </c>
      <c r="AP436" s="14">
        <v>0</v>
      </c>
      <c r="AQ436" s="14">
        <v>0</v>
      </c>
      <c r="AR436" s="14"/>
      <c r="AS436" s="14">
        <v>2.6827300690822498E-3</v>
      </c>
      <c r="AT436" s="14">
        <v>0</v>
      </c>
      <c r="AU436" s="14">
        <v>0</v>
      </c>
      <c r="AV436" s="14">
        <v>0</v>
      </c>
      <c r="AW436" s="14">
        <v>0</v>
      </c>
      <c r="AX436" s="14"/>
      <c r="AY436" s="14">
        <v>0</v>
      </c>
      <c r="AZ436" s="14">
        <v>0</v>
      </c>
      <c r="BA436" s="14">
        <v>0</v>
      </c>
      <c r="BB436" s="14">
        <v>0</v>
      </c>
      <c r="BC436" s="14">
        <v>0</v>
      </c>
      <c r="BD436" s="14">
        <v>0</v>
      </c>
      <c r="BE436" s="14">
        <v>0</v>
      </c>
      <c r="BF436" s="14">
        <v>0</v>
      </c>
      <c r="BG436" s="14">
        <v>0</v>
      </c>
      <c r="BH436" s="14">
        <v>0</v>
      </c>
      <c r="BI436" s="14">
        <v>0</v>
      </c>
      <c r="BJ436" s="14">
        <v>0</v>
      </c>
      <c r="BK436" s="14">
        <v>0</v>
      </c>
      <c r="BL436" s="14">
        <v>0</v>
      </c>
      <c r="BM436" s="14">
        <v>0</v>
      </c>
      <c r="BN436" s="14">
        <v>0</v>
      </c>
      <c r="BO436" s="14"/>
      <c r="BP436" s="14">
        <v>2.6265759636386202E-3</v>
      </c>
      <c r="BQ436" s="14">
        <v>0</v>
      </c>
      <c r="BR436" s="14">
        <v>0</v>
      </c>
      <c r="BS436" s="14">
        <v>0</v>
      </c>
      <c r="BT436" s="14">
        <v>0</v>
      </c>
      <c r="BU436" s="14"/>
      <c r="BV436" s="14">
        <v>0</v>
      </c>
      <c r="BW436" s="14">
        <v>1.75896530174637E-3</v>
      </c>
      <c r="BX436" s="14">
        <v>0</v>
      </c>
      <c r="BY436" s="14">
        <v>0</v>
      </c>
      <c r="BZ436" s="14">
        <v>0</v>
      </c>
      <c r="CA436" s="14"/>
      <c r="CB436" s="14">
        <v>0</v>
      </c>
      <c r="CC436" s="14">
        <v>0</v>
      </c>
      <c r="CD436" s="14">
        <v>3.02167875805727E-3</v>
      </c>
      <c r="CE436" s="14">
        <v>0</v>
      </c>
      <c r="CF436" s="14">
        <v>0</v>
      </c>
      <c r="CG436" s="14"/>
      <c r="CH436" s="14">
        <v>2.2410162717422999E-3</v>
      </c>
      <c r="CI436" s="14">
        <v>0</v>
      </c>
      <c r="CJ436" s="14"/>
      <c r="CK436" s="14">
        <v>0</v>
      </c>
      <c r="CL436" s="14">
        <v>8.7164523074538395E-4</v>
      </c>
      <c r="CM436" s="14"/>
      <c r="CN436" s="14">
        <v>0</v>
      </c>
      <c r="CO436" s="14">
        <v>8.9725858406361101E-4</v>
      </c>
      <c r="CP436" s="14"/>
      <c r="CQ436" s="14">
        <v>1.0241998691380501E-3</v>
      </c>
      <c r="CR436" s="14">
        <v>0</v>
      </c>
      <c r="CS436" s="14">
        <v>0</v>
      </c>
    </row>
    <row r="437" spans="2:97" x14ac:dyDescent="0.35">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row>
    <row r="438" spans="2:97" x14ac:dyDescent="0.35">
      <c r="B438" s="6" t="s">
        <v>256</v>
      </c>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row>
    <row r="439" spans="2:97" x14ac:dyDescent="0.35">
      <c r="B439" s="21" t="s">
        <v>122</v>
      </c>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row>
    <row r="440" spans="2:97" x14ac:dyDescent="0.35">
      <c r="B440" t="s">
        <v>238</v>
      </c>
      <c r="C440" s="14">
        <v>0.33293303259769502</v>
      </c>
      <c r="D440" s="14">
        <v>0.38755770282346302</v>
      </c>
      <c r="E440" s="14">
        <v>0.28223131413686697</v>
      </c>
      <c r="F440" s="14"/>
      <c r="G440" s="14">
        <v>0.326982319356799</v>
      </c>
      <c r="H440" s="14">
        <v>0.29954524665503501</v>
      </c>
      <c r="I440" s="14">
        <v>0.34851068977259297</v>
      </c>
      <c r="J440" s="14">
        <v>0.38800170016649299</v>
      </c>
      <c r="K440" s="14">
        <v>0.30084299353622102</v>
      </c>
      <c r="L440" s="14">
        <v>0.32209984271066699</v>
      </c>
      <c r="M440" s="14"/>
      <c r="N440" s="14">
        <v>0.38806107263462097</v>
      </c>
      <c r="O440" s="14">
        <v>0.37983665413398199</v>
      </c>
      <c r="P440" s="14">
        <v>0.22720568080378201</v>
      </c>
      <c r="Q440" s="14">
        <v>0.31027022608722499</v>
      </c>
      <c r="R440" s="14"/>
      <c r="S440" s="14">
        <v>0.36171669228144498</v>
      </c>
      <c r="T440" s="14">
        <v>0.37080666952267199</v>
      </c>
      <c r="U440" s="14">
        <v>0.32893759811895401</v>
      </c>
      <c r="V440" s="14">
        <v>0.25436855402244002</v>
      </c>
      <c r="W440" s="14">
        <v>0.378789197014542</v>
      </c>
      <c r="X440" s="14">
        <v>0.30592305521566898</v>
      </c>
      <c r="Y440" s="14">
        <v>0.311833030604238</v>
      </c>
      <c r="Z440" s="14">
        <v>0.32142697479710602</v>
      </c>
      <c r="AA440" s="14">
        <v>0.32874683038314401</v>
      </c>
      <c r="AB440" s="14">
        <v>0.33911764439081798</v>
      </c>
      <c r="AC440" s="14">
        <v>0.34640616703590899</v>
      </c>
      <c r="AD440" s="14">
        <v>0.27456540163986798</v>
      </c>
      <c r="AE440" s="14"/>
      <c r="AF440" s="14">
        <v>0.27708548862587101</v>
      </c>
      <c r="AG440" s="14">
        <v>0.361371297584138</v>
      </c>
      <c r="AH440" s="14">
        <v>0.39047152482962</v>
      </c>
      <c r="AI440" s="14">
        <v>0.29521440519015701</v>
      </c>
      <c r="AJ440" s="14">
        <v>0.37325646342352398</v>
      </c>
      <c r="AK440" s="14"/>
      <c r="AL440" s="14">
        <v>0.37584706611520902</v>
      </c>
      <c r="AM440" s="14">
        <v>0.35956054624197298</v>
      </c>
      <c r="AN440" s="14">
        <v>0.39054404844638702</v>
      </c>
      <c r="AO440" s="14">
        <v>0.28753546024666499</v>
      </c>
      <c r="AP440" s="14">
        <v>0.42011493556743901</v>
      </c>
      <c r="AQ440" s="14">
        <v>0.197407624843393</v>
      </c>
      <c r="AR440" s="14"/>
      <c r="AS440" s="14">
        <v>0.26465670284121201</v>
      </c>
      <c r="AT440" s="14">
        <v>0.31728956666367703</v>
      </c>
      <c r="AU440" s="14">
        <v>0.38110010421174001</v>
      </c>
      <c r="AV440" s="14">
        <v>0.409349342061814</v>
      </c>
      <c r="AW440" s="14">
        <v>0.36313873412928099</v>
      </c>
      <c r="AX440" s="14"/>
      <c r="AY440" s="14">
        <v>0.301687424484686</v>
      </c>
      <c r="AZ440" s="14">
        <v>0</v>
      </c>
      <c r="BA440" s="14">
        <v>0</v>
      </c>
      <c r="BB440" s="14">
        <v>0</v>
      </c>
      <c r="BC440" s="14">
        <v>0</v>
      </c>
      <c r="BD440" s="14">
        <v>0</v>
      </c>
      <c r="BE440" s="14">
        <v>0</v>
      </c>
      <c r="BF440" s="14">
        <v>0</v>
      </c>
      <c r="BG440" s="14">
        <v>0</v>
      </c>
      <c r="BH440" s="14">
        <v>0</v>
      </c>
      <c r="BI440" s="14">
        <v>0</v>
      </c>
      <c r="BJ440" s="14">
        <v>0</v>
      </c>
      <c r="BK440" s="14">
        <v>0</v>
      </c>
      <c r="BL440" s="14">
        <v>0</v>
      </c>
      <c r="BM440" s="14">
        <v>0</v>
      </c>
      <c r="BN440" s="14">
        <v>0</v>
      </c>
      <c r="BO440" s="14"/>
      <c r="BP440" s="14">
        <v>0.37747745916379899</v>
      </c>
      <c r="BQ440" s="14">
        <v>0.344721529916443</v>
      </c>
      <c r="BR440" s="14">
        <v>0.31723131770035101</v>
      </c>
      <c r="BS440" s="14">
        <v>0.31476813615773003</v>
      </c>
      <c r="BT440" s="14">
        <v>0.28984832597966997</v>
      </c>
      <c r="BU440" s="14"/>
      <c r="BV440" s="14">
        <v>0.26532922714911999</v>
      </c>
      <c r="BW440" s="14">
        <v>0.37344977565410598</v>
      </c>
      <c r="BX440" s="14">
        <v>0.31552569739859898</v>
      </c>
      <c r="BY440" s="14">
        <v>0.32541041308186802</v>
      </c>
      <c r="BZ440" s="14">
        <v>0.246285902923155</v>
      </c>
      <c r="CA440" s="14"/>
      <c r="CB440" s="14">
        <v>0.29716867136166802</v>
      </c>
      <c r="CC440" s="14">
        <v>0.31699106796995602</v>
      </c>
      <c r="CD440" s="14">
        <v>0.33976955330491898</v>
      </c>
      <c r="CE440" s="14">
        <v>0.38637212440392299</v>
      </c>
      <c r="CF440" s="14">
        <v>0.31787355394383998</v>
      </c>
      <c r="CG440" s="14"/>
      <c r="CH440" s="14">
        <v>0.29715140200020901</v>
      </c>
      <c r="CI440" s="14">
        <v>0.34768199780922199</v>
      </c>
      <c r="CJ440" s="14"/>
      <c r="CK440" s="14">
        <v>0.38780224078843301</v>
      </c>
      <c r="CL440" s="14">
        <v>0.316308225656032</v>
      </c>
      <c r="CM440" s="14"/>
      <c r="CN440" s="14">
        <v>0.368791905395216</v>
      </c>
      <c r="CO440" s="14">
        <v>0.320281709496675</v>
      </c>
      <c r="CP440" s="14"/>
      <c r="CQ440" s="14">
        <v>0.34762508689422</v>
      </c>
      <c r="CR440" s="14">
        <v>0.28798075620611302</v>
      </c>
      <c r="CS440" s="14">
        <v>0.40819859408483899</v>
      </c>
    </row>
    <row r="441" spans="2:97" x14ac:dyDescent="0.35">
      <c r="B441" t="s">
        <v>167</v>
      </c>
      <c r="C441" s="14">
        <v>0.25604317860602499</v>
      </c>
      <c r="D441" s="14">
        <v>0.172348675846933</v>
      </c>
      <c r="E441" s="14">
        <v>0.33466117595057998</v>
      </c>
      <c r="F441" s="14"/>
      <c r="G441" s="14">
        <v>0.167553387341903</v>
      </c>
      <c r="H441" s="14">
        <v>0.189621897724294</v>
      </c>
      <c r="I441" s="14">
        <v>0.27180619482650398</v>
      </c>
      <c r="J441" s="14">
        <v>0.232432474560019</v>
      </c>
      <c r="K441" s="14">
        <v>0.32391854670131598</v>
      </c>
      <c r="L441" s="14">
        <v>0.338056316131646</v>
      </c>
      <c r="M441" s="14"/>
      <c r="N441" s="14">
        <v>0.191932903420058</v>
      </c>
      <c r="O441" s="14">
        <v>0.28281925480075498</v>
      </c>
      <c r="P441" s="14">
        <v>0.25839873324665702</v>
      </c>
      <c r="Q441" s="14">
        <v>0.29618463511098497</v>
      </c>
      <c r="R441" s="14"/>
      <c r="S441" s="14">
        <v>0.226520378016135</v>
      </c>
      <c r="T441" s="14">
        <v>0.28450574033848203</v>
      </c>
      <c r="U441" s="14">
        <v>0.305164710153081</v>
      </c>
      <c r="V441" s="14">
        <v>0.30132348486718002</v>
      </c>
      <c r="W441" s="14">
        <v>0.26613546706944802</v>
      </c>
      <c r="X441" s="14">
        <v>0.18277909341616599</v>
      </c>
      <c r="Y441" s="14">
        <v>0.29161191714642198</v>
      </c>
      <c r="Z441" s="14">
        <v>0.23883146751870599</v>
      </c>
      <c r="AA441" s="14">
        <v>0.24169970615513001</v>
      </c>
      <c r="AB441" s="14">
        <v>0.22715473568814101</v>
      </c>
      <c r="AC441" s="14">
        <v>0.31828631932233897</v>
      </c>
      <c r="AD441" s="14">
        <v>0.21546032504492901</v>
      </c>
      <c r="AE441" s="14"/>
      <c r="AF441" s="14">
        <v>0.27298976002646302</v>
      </c>
      <c r="AG441" s="14">
        <v>0.23890837145991101</v>
      </c>
      <c r="AH441" s="14">
        <v>0.208782456532698</v>
      </c>
      <c r="AI441" s="14">
        <v>0.21705257556695001</v>
      </c>
      <c r="AJ441" s="14">
        <v>0.22694608934256499</v>
      </c>
      <c r="AK441" s="14"/>
      <c r="AL441" s="14">
        <v>0.18762120630154</v>
      </c>
      <c r="AM441" s="14">
        <v>0.21910484982431</v>
      </c>
      <c r="AN441" s="14">
        <v>0.19769740100765801</v>
      </c>
      <c r="AO441" s="14">
        <v>0.221054862898729</v>
      </c>
      <c r="AP441" s="14">
        <v>0.23057695642123299</v>
      </c>
      <c r="AQ441" s="14">
        <v>0.51415956802193796</v>
      </c>
      <c r="AR441" s="14"/>
      <c r="AS441" s="14">
        <v>0.31597764236166398</v>
      </c>
      <c r="AT441" s="14">
        <v>0.27185951568869698</v>
      </c>
      <c r="AU441" s="14">
        <v>0.19317428697599201</v>
      </c>
      <c r="AV441" s="14">
        <v>0.193247957384414</v>
      </c>
      <c r="AW441" s="14">
        <v>0.14010515939476101</v>
      </c>
      <c r="AX441" s="14"/>
      <c r="AY441" s="14">
        <v>0.290441594786364</v>
      </c>
      <c r="AZ441" s="14">
        <v>0</v>
      </c>
      <c r="BA441" s="14">
        <v>0</v>
      </c>
      <c r="BB441" s="14">
        <v>0</v>
      </c>
      <c r="BC441" s="14">
        <v>0</v>
      </c>
      <c r="BD441" s="14">
        <v>0</v>
      </c>
      <c r="BE441" s="14">
        <v>0</v>
      </c>
      <c r="BF441" s="14">
        <v>0</v>
      </c>
      <c r="BG441" s="14">
        <v>0</v>
      </c>
      <c r="BH441" s="14">
        <v>0</v>
      </c>
      <c r="BI441" s="14">
        <v>0</v>
      </c>
      <c r="BJ441" s="14">
        <v>0</v>
      </c>
      <c r="BK441" s="14">
        <v>0</v>
      </c>
      <c r="BL441" s="14">
        <v>0</v>
      </c>
      <c r="BM441" s="14">
        <v>0</v>
      </c>
      <c r="BN441" s="14">
        <v>0</v>
      </c>
      <c r="BO441" s="14"/>
      <c r="BP441" s="14">
        <v>0.241432404704118</v>
      </c>
      <c r="BQ441" s="14">
        <v>0.206100157609441</v>
      </c>
      <c r="BR441" s="14">
        <v>0.23661921158645499</v>
      </c>
      <c r="BS441" s="14">
        <v>0.235648845275822</v>
      </c>
      <c r="BT441" s="14">
        <v>0.37813227192102999</v>
      </c>
      <c r="BU441" s="14"/>
      <c r="BV441" s="14">
        <v>0.17410098932015899</v>
      </c>
      <c r="BW441" s="14">
        <v>0.201212617001713</v>
      </c>
      <c r="BX441" s="14">
        <v>0.27727830755441302</v>
      </c>
      <c r="BY441" s="14">
        <v>0.32235708177593397</v>
      </c>
      <c r="BZ441" s="14">
        <v>0.39447381870586001</v>
      </c>
      <c r="CA441" s="14"/>
      <c r="CB441" s="14">
        <v>0.152774412688998</v>
      </c>
      <c r="CC441" s="14">
        <v>0.26747889934570002</v>
      </c>
      <c r="CD441" s="14">
        <v>0.27791957696679898</v>
      </c>
      <c r="CE441" s="14">
        <v>0.255260069240343</v>
      </c>
      <c r="CF441" s="14">
        <v>0.30970576621951301</v>
      </c>
      <c r="CG441" s="14"/>
      <c r="CH441" s="14">
        <v>0.20290059036874</v>
      </c>
      <c r="CI441" s="14">
        <v>0.27794822239733002</v>
      </c>
      <c r="CJ441" s="14"/>
      <c r="CK441" s="14">
        <v>0.214231325934952</v>
      </c>
      <c r="CL441" s="14">
        <v>0.26871174083701999</v>
      </c>
      <c r="CM441" s="14"/>
      <c r="CN441" s="14">
        <v>0.16538010648103699</v>
      </c>
      <c r="CO441" s="14">
        <v>0.28802990125792899</v>
      </c>
      <c r="CP441" s="14"/>
      <c r="CQ441" s="14">
        <v>0.280963488460513</v>
      </c>
      <c r="CR441" s="14">
        <v>0.205462766051285</v>
      </c>
      <c r="CS441" s="14">
        <v>0.25197764678301299</v>
      </c>
    </row>
    <row r="442" spans="2:97" x14ac:dyDescent="0.35">
      <c r="B442" t="s">
        <v>237</v>
      </c>
      <c r="C442" s="14">
        <v>0.17983062968955699</v>
      </c>
      <c r="D442" s="14">
        <v>0.22929700555255</v>
      </c>
      <c r="E442" s="14">
        <v>0.134285801517953</v>
      </c>
      <c r="F442" s="14"/>
      <c r="G442" s="14">
        <v>0.24874577835639999</v>
      </c>
      <c r="H442" s="14">
        <v>0.20038872152794099</v>
      </c>
      <c r="I442" s="14">
        <v>0.160523180075094</v>
      </c>
      <c r="J442" s="14">
        <v>0.18216874427799901</v>
      </c>
      <c r="K442" s="14">
        <v>0.16116171090815301</v>
      </c>
      <c r="L442" s="14">
        <v>0.13937210169403</v>
      </c>
      <c r="M442" s="14"/>
      <c r="N442" s="14">
        <v>0.20486376618972801</v>
      </c>
      <c r="O442" s="14">
        <v>0.154452206254104</v>
      </c>
      <c r="P442" s="14">
        <v>0.16541283126692399</v>
      </c>
      <c r="Q442" s="14">
        <v>0.19015937483336501</v>
      </c>
      <c r="R442" s="14"/>
      <c r="S442" s="14">
        <v>0.203046695313604</v>
      </c>
      <c r="T442" s="14">
        <v>0.181711792624975</v>
      </c>
      <c r="U442" s="14">
        <v>0.12877990636175701</v>
      </c>
      <c r="V442" s="14">
        <v>0.14972065090822401</v>
      </c>
      <c r="W442" s="14">
        <v>0.16864747307863701</v>
      </c>
      <c r="X442" s="14">
        <v>0.261126507486313</v>
      </c>
      <c r="Y442" s="14">
        <v>0.17746907992223099</v>
      </c>
      <c r="Z442" s="14">
        <v>0.12719151873519</v>
      </c>
      <c r="AA442" s="14">
        <v>0.183295063921535</v>
      </c>
      <c r="AB442" s="14">
        <v>0.122623653742857</v>
      </c>
      <c r="AC442" s="14">
        <v>0.20853585662136001</v>
      </c>
      <c r="AD442" s="14">
        <v>0.25792360744847298</v>
      </c>
      <c r="AE442" s="14"/>
      <c r="AF442" s="14">
        <v>0.16582799198703199</v>
      </c>
      <c r="AG442" s="14">
        <v>0.168188805897068</v>
      </c>
      <c r="AH442" s="14">
        <v>0.17926203242047001</v>
      </c>
      <c r="AI442" s="14">
        <v>0.26097259080165303</v>
      </c>
      <c r="AJ442" s="14">
        <v>0.159986325006784</v>
      </c>
      <c r="AK442" s="14"/>
      <c r="AL442" s="14">
        <v>0.19539388936305599</v>
      </c>
      <c r="AM442" s="14">
        <v>0.19327896114741</v>
      </c>
      <c r="AN442" s="14">
        <v>0.167201272826736</v>
      </c>
      <c r="AO442" s="14">
        <v>0.25851564051824799</v>
      </c>
      <c r="AP442" s="14">
        <v>0.123417712053131</v>
      </c>
      <c r="AQ442" s="14">
        <v>7.68804834945159E-2</v>
      </c>
      <c r="AR442" s="14"/>
      <c r="AS442" s="14">
        <v>0.17116199785123001</v>
      </c>
      <c r="AT442" s="14">
        <v>0.19284171590847499</v>
      </c>
      <c r="AU442" s="14">
        <v>0.15814519887877701</v>
      </c>
      <c r="AV442" s="14">
        <v>0.20929227937471201</v>
      </c>
      <c r="AW442" s="14">
        <v>0.278253649143338</v>
      </c>
      <c r="AX442" s="14"/>
      <c r="AY442" s="14">
        <v>0.14964577340260601</v>
      </c>
      <c r="AZ442" s="14">
        <v>0</v>
      </c>
      <c r="BA442" s="14">
        <v>0</v>
      </c>
      <c r="BB442" s="14">
        <v>0</v>
      </c>
      <c r="BC442" s="14">
        <v>0</v>
      </c>
      <c r="BD442" s="14">
        <v>0</v>
      </c>
      <c r="BE442" s="14">
        <v>0</v>
      </c>
      <c r="BF442" s="14">
        <v>0</v>
      </c>
      <c r="BG442" s="14">
        <v>0</v>
      </c>
      <c r="BH442" s="14">
        <v>0</v>
      </c>
      <c r="BI442" s="14">
        <v>0</v>
      </c>
      <c r="BJ442" s="14">
        <v>0</v>
      </c>
      <c r="BK442" s="14">
        <v>0</v>
      </c>
      <c r="BL442" s="14">
        <v>0</v>
      </c>
      <c r="BM442" s="14">
        <v>0</v>
      </c>
      <c r="BN442" s="14">
        <v>0</v>
      </c>
      <c r="BO442" s="14"/>
      <c r="BP442" s="14">
        <v>0.177530745298172</v>
      </c>
      <c r="BQ442" s="14">
        <v>0.209142707467488</v>
      </c>
      <c r="BR442" s="14">
        <v>0.15921568625309801</v>
      </c>
      <c r="BS442" s="14">
        <v>0.22171573187798299</v>
      </c>
      <c r="BT442" s="14">
        <v>0.112508928910995</v>
      </c>
      <c r="BU442" s="14"/>
      <c r="BV442" s="14">
        <v>0.26599323064692898</v>
      </c>
      <c r="BW442" s="14">
        <v>0.193497318542908</v>
      </c>
      <c r="BX442" s="14">
        <v>0.17160127858775601</v>
      </c>
      <c r="BY442" s="14">
        <v>0.15515780412358701</v>
      </c>
      <c r="BZ442" s="14">
        <v>0.123010563949756</v>
      </c>
      <c r="CA442" s="14"/>
      <c r="CB442" s="14">
        <v>0.25713463912573398</v>
      </c>
      <c r="CC442" s="14">
        <v>0.15564508635044599</v>
      </c>
      <c r="CD442" s="14">
        <v>0.189456892839547</v>
      </c>
      <c r="CE442" s="14">
        <v>0.16613270866417201</v>
      </c>
      <c r="CF442" s="14">
        <v>0.144620496730957</v>
      </c>
      <c r="CG442" s="14"/>
      <c r="CH442" s="14">
        <v>0.25193814966463601</v>
      </c>
      <c r="CI442" s="14">
        <v>0.15010835918809201</v>
      </c>
      <c r="CJ442" s="14"/>
      <c r="CK442" s="14">
        <v>0.13575344836966299</v>
      </c>
      <c r="CL442" s="14">
        <v>0.193185563251356</v>
      </c>
      <c r="CM442" s="14"/>
      <c r="CN442" s="14">
        <v>0.221523096663168</v>
      </c>
      <c r="CO442" s="14">
        <v>0.165121163679845</v>
      </c>
      <c r="CP442" s="14"/>
      <c r="CQ442" s="14">
        <v>0.165934859361139</v>
      </c>
      <c r="CR442" s="14">
        <v>0.20907398197279201</v>
      </c>
      <c r="CS442" s="14">
        <v>0.17676359181317899</v>
      </c>
    </row>
    <row r="443" spans="2:97" x14ac:dyDescent="0.35">
      <c r="B443" t="s">
        <v>239</v>
      </c>
      <c r="C443" s="14">
        <v>0.16902583538657501</v>
      </c>
      <c r="D443" s="14">
        <v>0.161406377497533</v>
      </c>
      <c r="E443" s="14">
        <v>0.17703148943386801</v>
      </c>
      <c r="F443" s="14"/>
      <c r="G443" s="14">
        <v>0.152384634887827</v>
      </c>
      <c r="H443" s="14">
        <v>0.17899652675167299</v>
      </c>
      <c r="I443" s="14">
        <v>0.15411864302401199</v>
      </c>
      <c r="J443" s="14">
        <v>0.193238794139935</v>
      </c>
      <c r="K443" s="14">
        <v>0.14943092281036599</v>
      </c>
      <c r="L443" s="14">
        <v>0.176859601311595</v>
      </c>
      <c r="M443" s="14"/>
      <c r="N443" s="14">
        <v>0.16369840233837299</v>
      </c>
      <c r="O443" s="14">
        <v>0.16948465819094</v>
      </c>
      <c r="P443" s="14">
        <v>0.172565682803965</v>
      </c>
      <c r="Q443" s="14">
        <v>0.17405233904749301</v>
      </c>
      <c r="R443" s="14"/>
      <c r="S443" s="14">
        <v>0.11436721136394901</v>
      </c>
      <c r="T443" s="14">
        <v>0.17773882928957899</v>
      </c>
      <c r="U443" s="14">
        <v>8.9378495850566494E-2</v>
      </c>
      <c r="V443" s="14">
        <v>0.16628993904512701</v>
      </c>
      <c r="W443" s="14">
        <v>0.189936738452118</v>
      </c>
      <c r="X443" s="14">
        <v>0.265162511567338</v>
      </c>
      <c r="Y443" s="14">
        <v>0.16434312386702299</v>
      </c>
      <c r="Z443" s="14">
        <v>0.17307691988825299</v>
      </c>
      <c r="AA443" s="14">
        <v>0.17479603110821801</v>
      </c>
      <c r="AB443" s="14">
        <v>0.18358391982102701</v>
      </c>
      <c r="AC443" s="14">
        <v>0.186616109631212</v>
      </c>
      <c r="AD443" s="14">
        <v>0.17144646302306199</v>
      </c>
      <c r="AE443" s="14"/>
      <c r="AF443" s="14">
        <v>0.19903984621347701</v>
      </c>
      <c r="AG443" s="14">
        <v>0.167753078753689</v>
      </c>
      <c r="AH443" s="14">
        <v>0.211576271951916</v>
      </c>
      <c r="AI443" s="14">
        <v>0.15220338529995001</v>
      </c>
      <c r="AJ443" s="14">
        <v>0.191185081400604</v>
      </c>
      <c r="AK443" s="14"/>
      <c r="AL443" s="14">
        <v>0.18831281175259801</v>
      </c>
      <c r="AM443" s="14">
        <v>0.183383628408506</v>
      </c>
      <c r="AN443" s="14">
        <v>0.19826466531200701</v>
      </c>
      <c r="AO443" s="14">
        <v>0.14799451792483601</v>
      </c>
      <c r="AP443" s="14">
        <v>0.177155334736704</v>
      </c>
      <c r="AQ443" s="14">
        <v>0.144381012124845</v>
      </c>
      <c r="AR443" s="14"/>
      <c r="AS443" s="14">
        <v>0.175936501813174</v>
      </c>
      <c r="AT443" s="14">
        <v>0.17577188206705399</v>
      </c>
      <c r="AU443" s="14">
        <v>0.18413133247126401</v>
      </c>
      <c r="AV443" s="14">
        <v>0.138625726662438</v>
      </c>
      <c r="AW443" s="14">
        <v>8.9419236112097594E-2</v>
      </c>
      <c r="AX443" s="14"/>
      <c r="AY443" s="14">
        <v>5.4816304147874799E-2</v>
      </c>
      <c r="AZ443" s="14">
        <v>0</v>
      </c>
      <c r="BA443" s="14">
        <v>0</v>
      </c>
      <c r="BB443" s="14">
        <v>0</v>
      </c>
      <c r="BC443" s="14">
        <v>0</v>
      </c>
      <c r="BD443" s="14">
        <v>0</v>
      </c>
      <c r="BE443" s="14">
        <v>0</v>
      </c>
      <c r="BF443" s="14">
        <v>0</v>
      </c>
      <c r="BG443" s="14">
        <v>0</v>
      </c>
      <c r="BH443" s="14">
        <v>0</v>
      </c>
      <c r="BI443" s="14">
        <v>0</v>
      </c>
      <c r="BJ443" s="14">
        <v>0</v>
      </c>
      <c r="BK443" s="14">
        <v>0</v>
      </c>
      <c r="BL443" s="14">
        <v>0</v>
      </c>
      <c r="BM443" s="14">
        <v>0</v>
      </c>
      <c r="BN443" s="14">
        <v>0</v>
      </c>
      <c r="BO443" s="14"/>
      <c r="BP443" s="14">
        <v>0.18089409440971199</v>
      </c>
      <c r="BQ443" s="14">
        <v>0.16180794550772301</v>
      </c>
      <c r="BR443" s="14">
        <v>0.172211319007536</v>
      </c>
      <c r="BS443" s="14">
        <v>0.184524882505822</v>
      </c>
      <c r="BT443" s="14">
        <v>0.14974303900152</v>
      </c>
      <c r="BU443" s="14"/>
      <c r="BV443" s="14">
        <v>0.13410800282222801</v>
      </c>
      <c r="BW443" s="14">
        <v>0.19580054168449201</v>
      </c>
      <c r="BX443" s="14">
        <v>0.173610083862244</v>
      </c>
      <c r="BY443" s="14">
        <v>0.125984663117583</v>
      </c>
      <c r="BZ443" s="14">
        <v>0.10580989936059799</v>
      </c>
      <c r="CA443" s="14"/>
      <c r="CB443" s="14">
        <v>0.172943369233862</v>
      </c>
      <c r="CC443" s="14">
        <v>0.16378031944702201</v>
      </c>
      <c r="CD443" s="14">
        <v>0.17206567293504299</v>
      </c>
      <c r="CE443" s="14">
        <v>0.18998614843546699</v>
      </c>
      <c r="CF443" s="14">
        <v>0.147697490235003</v>
      </c>
      <c r="CG443" s="14"/>
      <c r="CH443" s="14">
        <v>0.178457672429012</v>
      </c>
      <c r="CI443" s="14">
        <v>0.165138090918342</v>
      </c>
      <c r="CJ443" s="14"/>
      <c r="CK443" s="14">
        <v>0.18582072644898601</v>
      </c>
      <c r="CL443" s="14">
        <v>0.16393715576597201</v>
      </c>
      <c r="CM443" s="14"/>
      <c r="CN443" s="14">
        <v>0.17245325668647901</v>
      </c>
      <c r="CO443" s="14">
        <v>0.16781661125637801</v>
      </c>
      <c r="CP443" s="14"/>
      <c r="CQ443" s="14">
        <v>0.169545948961417</v>
      </c>
      <c r="CR443" s="14">
        <v>0.177445422434137</v>
      </c>
      <c r="CS443" s="14">
        <v>0.120310881516647</v>
      </c>
    </row>
    <row r="444" spans="2:97" x14ac:dyDescent="0.35">
      <c r="B444" t="s">
        <v>240</v>
      </c>
      <c r="C444" s="14">
        <v>0.160556883243581</v>
      </c>
      <c r="D444" s="14">
        <v>0.18243393840975999</v>
      </c>
      <c r="E444" s="14">
        <v>0.14082202489976101</v>
      </c>
      <c r="F444" s="14"/>
      <c r="G444" s="14">
        <v>0.21342706544474899</v>
      </c>
      <c r="H444" s="14">
        <v>0.20173714043524299</v>
      </c>
      <c r="I444" s="14">
        <v>0.166414657563866</v>
      </c>
      <c r="J444" s="14">
        <v>0.12944098140251201</v>
      </c>
      <c r="K444" s="14">
        <v>0.16794174608925</v>
      </c>
      <c r="L444" s="14">
        <v>0.106519680019311</v>
      </c>
      <c r="M444" s="14"/>
      <c r="N444" s="14">
        <v>0.16909657146993401</v>
      </c>
      <c r="O444" s="14">
        <v>0.163021595326652</v>
      </c>
      <c r="P444" s="14">
        <v>0.14694453187937001</v>
      </c>
      <c r="Q444" s="14">
        <v>0.15968132022772899</v>
      </c>
      <c r="R444" s="14"/>
      <c r="S444" s="14">
        <v>0.182843979608833</v>
      </c>
      <c r="T444" s="14">
        <v>0.139817304910902</v>
      </c>
      <c r="U444" s="14">
        <v>0.14777627625221301</v>
      </c>
      <c r="V444" s="14">
        <v>0.17426373730431</v>
      </c>
      <c r="W444" s="14">
        <v>0.126394054070634</v>
      </c>
      <c r="X444" s="14">
        <v>0.196330501886017</v>
      </c>
      <c r="Y444" s="14">
        <v>0.12914469810795501</v>
      </c>
      <c r="Z444" s="14">
        <v>0.102611712431753</v>
      </c>
      <c r="AA444" s="14">
        <v>0.19607076998704001</v>
      </c>
      <c r="AB444" s="14">
        <v>0.16388836812764701</v>
      </c>
      <c r="AC444" s="14">
        <v>0.141317739707157</v>
      </c>
      <c r="AD444" s="14">
        <v>0.16456129440183001</v>
      </c>
      <c r="AE444" s="14"/>
      <c r="AF444" s="14">
        <v>0.13842296693687201</v>
      </c>
      <c r="AG444" s="14">
        <v>0.17165737323923799</v>
      </c>
      <c r="AH444" s="14">
        <v>0.20823805441221299</v>
      </c>
      <c r="AI444" s="14">
        <v>0.155969643180636</v>
      </c>
      <c r="AJ444" s="14">
        <v>0.16463576102494001</v>
      </c>
      <c r="AK444" s="14"/>
      <c r="AL444" s="14">
        <v>0.18190380321588101</v>
      </c>
      <c r="AM444" s="14">
        <v>0.159833591217453</v>
      </c>
      <c r="AN444" s="14">
        <v>0.21557362046127199</v>
      </c>
      <c r="AO444" s="14">
        <v>0.14644164134302001</v>
      </c>
      <c r="AP444" s="14">
        <v>0.19348269993272901</v>
      </c>
      <c r="AQ444" s="14">
        <v>8.6070470948789404E-2</v>
      </c>
      <c r="AR444" s="14"/>
      <c r="AS444" s="14">
        <v>0.15034060595187199</v>
      </c>
      <c r="AT444" s="14">
        <v>0.16878924380089799</v>
      </c>
      <c r="AU444" s="14">
        <v>0.177294950395364</v>
      </c>
      <c r="AV444" s="14">
        <v>0.17499451051107801</v>
      </c>
      <c r="AW444" s="14">
        <v>0.136295412471584</v>
      </c>
      <c r="AX444" s="14"/>
      <c r="AY444" s="14">
        <v>0.10469559119781401</v>
      </c>
      <c r="AZ444" s="14">
        <v>0</v>
      </c>
      <c r="BA444" s="14">
        <v>0</v>
      </c>
      <c r="BB444" s="14">
        <v>0</v>
      </c>
      <c r="BC444" s="14">
        <v>0</v>
      </c>
      <c r="BD444" s="14">
        <v>0</v>
      </c>
      <c r="BE444" s="14">
        <v>0</v>
      </c>
      <c r="BF444" s="14">
        <v>0</v>
      </c>
      <c r="BG444" s="14">
        <v>0</v>
      </c>
      <c r="BH444" s="14">
        <v>0</v>
      </c>
      <c r="BI444" s="14">
        <v>0</v>
      </c>
      <c r="BJ444" s="14">
        <v>0</v>
      </c>
      <c r="BK444" s="14">
        <v>0</v>
      </c>
      <c r="BL444" s="14">
        <v>0</v>
      </c>
      <c r="BM444" s="14">
        <v>0</v>
      </c>
      <c r="BN444" s="14">
        <v>0</v>
      </c>
      <c r="BO444" s="14"/>
      <c r="BP444" s="14">
        <v>0.14106351778208501</v>
      </c>
      <c r="BQ444" s="14">
        <v>0.22317455146897999</v>
      </c>
      <c r="BR444" s="14">
        <v>0.171364594714741</v>
      </c>
      <c r="BS444" s="14">
        <v>0.13020987177217599</v>
      </c>
      <c r="BT444" s="14">
        <v>0.115533414852169</v>
      </c>
      <c r="BU444" s="14"/>
      <c r="BV444" s="14">
        <v>0.15420942720913899</v>
      </c>
      <c r="BW444" s="14">
        <v>0.20405804878734399</v>
      </c>
      <c r="BX444" s="14">
        <v>0.14052593596356699</v>
      </c>
      <c r="BY444" s="14">
        <v>0.118128800454986</v>
      </c>
      <c r="BZ444" s="14">
        <v>0.117486221722977</v>
      </c>
      <c r="CA444" s="14"/>
      <c r="CB444" s="14">
        <v>0.20301386480810599</v>
      </c>
      <c r="CC444" s="14">
        <v>0.17203057877956901</v>
      </c>
      <c r="CD444" s="14">
        <v>0.13897550525327401</v>
      </c>
      <c r="CE444" s="14">
        <v>0.17045353819784601</v>
      </c>
      <c r="CF444" s="14">
        <v>0.124334299237221</v>
      </c>
      <c r="CG444" s="14"/>
      <c r="CH444" s="14">
        <v>0.16320023354350799</v>
      </c>
      <c r="CI444" s="14">
        <v>0.15946731071811199</v>
      </c>
      <c r="CJ444" s="14"/>
      <c r="CK444" s="14">
        <v>0.17561765844300201</v>
      </c>
      <c r="CL444" s="14">
        <v>0.15599362293168201</v>
      </c>
      <c r="CM444" s="14"/>
      <c r="CN444" s="14">
        <v>0.19872233443727799</v>
      </c>
      <c r="CO444" s="14">
        <v>0.14709177916532301</v>
      </c>
      <c r="CP444" s="14"/>
      <c r="CQ444" s="14">
        <v>0.14538495577423499</v>
      </c>
      <c r="CR444" s="14">
        <v>0.18175439851599401</v>
      </c>
      <c r="CS444" s="14">
        <v>0.212285649886786</v>
      </c>
    </row>
    <row r="445" spans="2:97" x14ac:dyDescent="0.35">
      <c r="B445" t="s">
        <v>247</v>
      </c>
      <c r="C445" s="14">
        <v>0.14364938499205099</v>
      </c>
      <c r="D445" s="14">
        <v>0.168142516597027</v>
      </c>
      <c r="E445" s="14">
        <v>0.121372866521525</v>
      </c>
      <c r="F445" s="14"/>
      <c r="G445" s="14">
        <v>0.118879549174484</v>
      </c>
      <c r="H445" s="14">
        <v>0.141158922656164</v>
      </c>
      <c r="I445" s="14">
        <v>8.8516919138690794E-2</v>
      </c>
      <c r="J445" s="14">
        <v>0.163077934752829</v>
      </c>
      <c r="K445" s="14">
        <v>0.133204352340729</v>
      </c>
      <c r="L445" s="14">
        <v>0.20069878294808599</v>
      </c>
      <c r="M445" s="14"/>
      <c r="N445" s="14">
        <v>0.181361219410096</v>
      </c>
      <c r="O445" s="14">
        <v>0.17874101951072599</v>
      </c>
      <c r="P445" s="14">
        <v>8.41909260094902E-2</v>
      </c>
      <c r="Q445" s="14">
        <v>0.11716380113955201</v>
      </c>
      <c r="R445" s="14"/>
      <c r="S445" s="14">
        <v>0.13837021915040301</v>
      </c>
      <c r="T445" s="14">
        <v>0.19105798744309399</v>
      </c>
      <c r="U445" s="14">
        <v>0.15263863562805999</v>
      </c>
      <c r="V445" s="14">
        <v>0.117950771386771</v>
      </c>
      <c r="W445" s="14">
        <v>0.145880498062568</v>
      </c>
      <c r="X445" s="14">
        <v>0.122416463266002</v>
      </c>
      <c r="Y445" s="14">
        <v>0.148466800289766</v>
      </c>
      <c r="Z445" s="14">
        <v>0.132379638789869</v>
      </c>
      <c r="AA445" s="14">
        <v>0.136102844983397</v>
      </c>
      <c r="AB445" s="14">
        <v>0.106446176805267</v>
      </c>
      <c r="AC445" s="14">
        <v>0.14946748745240801</v>
      </c>
      <c r="AD445" s="14">
        <v>0.206057355417882</v>
      </c>
      <c r="AE445" s="14"/>
      <c r="AF445" s="14">
        <v>0.146596650937423</v>
      </c>
      <c r="AG445" s="14">
        <v>0.146903694290593</v>
      </c>
      <c r="AH445" s="14">
        <v>0.18393725766352401</v>
      </c>
      <c r="AI445" s="14">
        <v>0.12632352275487799</v>
      </c>
      <c r="AJ445" s="14">
        <v>0.15193750135756601</v>
      </c>
      <c r="AK445" s="14"/>
      <c r="AL445" s="14">
        <v>0.15067312994207899</v>
      </c>
      <c r="AM445" s="14">
        <v>0.14705940900890199</v>
      </c>
      <c r="AN445" s="14">
        <v>0.19337939845964899</v>
      </c>
      <c r="AO445" s="14">
        <v>0.104406049476028</v>
      </c>
      <c r="AP445" s="14">
        <v>0.18978177049560199</v>
      </c>
      <c r="AQ445" s="14">
        <v>0.108797304793242</v>
      </c>
      <c r="AR445" s="14"/>
      <c r="AS445" s="14">
        <v>0.101594469008945</v>
      </c>
      <c r="AT445" s="14">
        <v>0.115736282655932</v>
      </c>
      <c r="AU445" s="14">
        <v>0.200734647009779</v>
      </c>
      <c r="AV445" s="14">
        <v>0.178888503432761</v>
      </c>
      <c r="AW445" s="14">
        <v>8.9419236112097594E-2</v>
      </c>
      <c r="AX445" s="14"/>
      <c r="AY445" s="14">
        <v>0</v>
      </c>
      <c r="AZ445" s="14">
        <v>0</v>
      </c>
      <c r="BA445" s="14">
        <v>0</v>
      </c>
      <c r="BB445" s="14">
        <v>0</v>
      </c>
      <c r="BC445" s="14">
        <v>0</v>
      </c>
      <c r="BD445" s="14">
        <v>0</v>
      </c>
      <c r="BE445" s="14">
        <v>0</v>
      </c>
      <c r="BF445" s="14">
        <v>0</v>
      </c>
      <c r="BG445" s="14">
        <v>0</v>
      </c>
      <c r="BH445" s="14">
        <v>0</v>
      </c>
      <c r="BI445" s="14">
        <v>0</v>
      </c>
      <c r="BJ445" s="14">
        <v>0</v>
      </c>
      <c r="BK445" s="14">
        <v>0</v>
      </c>
      <c r="BL445" s="14">
        <v>0</v>
      </c>
      <c r="BM445" s="14">
        <v>0</v>
      </c>
      <c r="BN445" s="14">
        <v>0</v>
      </c>
      <c r="BO445" s="14"/>
      <c r="BP445" s="14">
        <v>0.184490304523316</v>
      </c>
      <c r="BQ445" s="14">
        <v>0.14957912519592301</v>
      </c>
      <c r="BR445" s="14">
        <v>0.13575886547497101</v>
      </c>
      <c r="BS445" s="14">
        <v>0.13556898955598001</v>
      </c>
      <c r="BT445" s="14">
        <v>9.6278906452666804E-2</v>
      </c>
      <c r="BU445" s="14"/>
      <c r="BV445" s="14">
        <v>9.3016521095824797E-2</v>
      </c>
      <c r="BW445" s="14">
        <v>0.16123641604435199</v>
      </c>
      <c r="BX445" s="14">
        <v>0.13687255096280301</v>
      </c>
      <c r="BY445" s="14">
        <v>0.15383732702129399</v>
      </c>
      <c r="BZ445" s="14">
        <v>7.9638758447250393E-2</v>
      </c>
      <c r="CA445" s="14"/>
      <c r="CB445" s="14">
        <v>0.10882794746360799</v>
      </c>
      <c r="CC445" s="14">
        <v>0.13100238713445</v>
      </c>
      <c r="CD445" s="14">
        <v>0.17144142549362701</v>
      </c>
      <c r="CE445" s="14">
        <v>0.17796144072226799</v>
      </c>
      <c r="CF445" s="14">
        <v>0.123894081283382</v>
      </c>
      <c r="CG445" s="14"/>
      <c r="CH445" s="14">
        <v>0.120051681972345</v>
      </c>
      <c r="CI445" s="14">
        <v>0.153376211162294</v>
      </c>
      <c r="CJ445" s="14"/>
      <c r="CK445" s="14">
        <v>0.18897532373971401</v>
      </c>
      <c r="CL445" s="14">
        <v>0.129916090746031</v>
      </c>
      <c r="CM445" s="14"/>
      <c r="CN445" s="14">
        <v>0.15428214285599501</v>
      </c>
      <c r="CO445" s="14">
        <v>0.13989805527370699</v>
      </c>
      <c r="CP445" s="14"/>
      <c r="CQ445" s="14">
        <v>0.15707856520465599</v>
      </c>
      <c r="CR445" s="14">
        <v>0.110908834569279</v>
      </c>
      <c r="CS445" s="14">
        <v>0.169601782042032</v>
      </c>
    </row>
    <row r="446" spans="2:97" x14ac:dyDescent="0.35">
      <c r="B446" t="s">
        <v>244</v>
      </c>
      <c r="C446" s="14">
        <v>0.116765344933142</v>
      </c>
      <c r="D446" s="14">
        <v>0.12269401250964</v>
      </c>
      <c r="E446" s="14">
        <v>0.109457050217891</v>
      </c>
      <c r="F446" s="14"/>
      <c r="G446" s="14">
        <v>0.14731947792733099</v>
      </c>
      <c r="H446" s="14">
        <v>9.8783475618345204E-2</v>
      </c>
      <c r="I446" s="14">
        <v>0.107775329954994</v>
      </c>
      <c r="J446" s="14">
        <v>9.8547549078672705E-2</v>
      </c>
      <c r="K446" s="14">
        <v>0.10961675642600199</v>
      </c>
      <c r="L446" s="14">
        <v>0.13839766981447801</v>
      </c>
      <c r="M446" s="14"/>
      <c r="N446" s="14">
        <v>0.14590856920509701</v>
      </c>
      <c r="O446" s="14">
        <v>0.109264919697301</v>
      </c>
      <c r="P446" s="14">
        <v>9.6949614450680802E-2</v>
      </c>
      <c r="Q446" s="14">
        <v>0.110459451094457</v>
      </c>
      <c r="R446" s="14"/>
      <c r="S446" s="14">
        <v>0.15076220742764099</v>
      </c>
      <c r="T446" s="14">
        <v>0.11889495723841401</v>
      </c>
      <c r="U446" s="14">
        <v>0.1022598166072</v>
      </c>
      <c r="V446" s="14">
        <v>0.11003833523363001</v>
      </c>
      <c r="W446" s="14">
        <v>7.8474082462761899E-2</v>
      </c>
      <c r="X446" s="14">
        <v>0.117287784306705</v>
      </c>
      <c r="Y446" s="14">
        <v>0.104154715399275</v>
      </c>
      <c r="Z446" s="14">
        <v>0.13285332599278701</v>
      </c>
      <c r="AA446" s="14">
        <v>0.117868391226294</v>
      </c>
      <c r="AB446" s="14">
        <v>0.133582669775724</v>
      </c>
      <c r="AC446" s="14">
        <v>8.711960662861E-2</v>
      </c>
      <c r="AD446" s="14">
        <v>9.13158870447731E-2</v>
      </c>
      <c r="AE446" s="14"/>
      <c r="AF446" s="14">
        <v>0.117272926860716</v>
      </c>
      <c r="AG446" s="14">
        <v>0.118986408126357</v>
      </c>
      <c r="AH446" s="14">
        <v>0.17725352432241101</v>
      </c>
      <c r="AI446" s="14">
        <v>0.14311211712146699</v>
      </c>
      <c r="AJ446" s="14">
        <v>0.100151435040539</v>
      </c>
      <c r="AK446" s="14"/>
      <c r="AL446" s="14">
        <v>0.10802931438403</v>
      </c>
      <c r="AM446" s="14">
        <v>0.142516218727128</v>
      </c>
      <c r="AN446" s="14">
        <v>0.127339998884025</v>
      </c>
      <c r="AO446" s="14">
        <v>0.14255653360371601</v>
      </c>
      <c r="AP446" s="14">
        <v>0.11460057793509</v>
      </c>
      <c r="AQ446" s="14">
        <v>8.1957678484913102E-2</v>
      </c>
      <c r="AR446" s="14"/>
      <c r="AS446" s="14">
        <v>0.132302848698511</v>
      </c>
      <c r="AT446" s="14">
        <v>9.0690025024190102E-2</v>
      </c>
      <c r="AU446" s="14">
        <v>0.135492032656714</v>
      </c>
      <c r="AV446" s="14">
        <v>0.127798122563197</v>
      </c>
      <c r="AW446" s="14">
        <v>3.9239285523274402E-2</v>
      </c>
      <c r="AX446" s="14"/>
      <c r="AY446" s="14">
        <v>0.186536821996862</v>
      </c>
      <c r="AZ446" s="14">
        <v>0</v>
      </c>
      <c r="BA446" s="14">
        <v>0</v>
      </c>
      <c r="BB446" s="14">
        <v>0</v>
      </c>
      <c r="BC446" s="14">
        <v>0</v>
      </c>
      <c r="BD446" s="14">
        <v>0</v>
      </c>
      <c r="BE446" s="14">
        <v>0</v>
      </c>
      <c r="BF446" s="14">
        <v>0</v>
      </c>
      <c r="BG446" s="14">
        <v>0</v>
      </c>
      <c r="BH446" s="14">
        <v>0</v>
      </c>
      <c r="BI446" s="14">
        <v>0</v>
      </c>
      <c r="BJ446" s="14">
        <v>0</v>
      </c>
      <c r="BK446" s="14">
        <v>0</v>
      </c>
      <c r="BL446" s="14">
        <v>0</v>
      </c>
      <c r="BM446" s="14">
        <v>0</v>
      </c>
      <c r="BN446" s="14">
        <v>0</v>
      </c>
      <c r="BO446" s="14"/>
      <c r="BP446" s="14">
        <v>0.14818716067189</v>
      </c>
      <c r="BQ446" s="14">
        <v>0.108873036767137</v>
      </c>
      <c r="BR446" s="14">
        <v>0.126415897801606</v>
      </c>
      <c r="BS446" s="14">
        <v>0.115594793448862</v>
      </c>
      <c r="BT446" s="14">
        <v>8.1921070325086803E-2</v>
      </c>
      <c r="BU446" s="14"/>
      <c r="BV446" s="14">
        <v>0.13941356939400701</v>
      </c>
      <c r="BW446" s="14">
        <v>0.128051868270386</v>
      </c>
      <c r="BX446" s="14">
        <v>0.114240593798298</v>
      </c>
      <c r="BY446" s="14">
        <v>9.6544758588434407E-2</v>
      </c>
      <c r="BZ446" s="14">
        <v>8.9709933415527104E-2</v>
      </c>
      <c r="CA446" s="14"/>
      <c r="CB446" s="14">
        <v>0.124790628096161</v>
      </c>
      <c r="CC446" s="14">
        <v>0.14482111742391901</v>
      </c>
      <c r="CD446" s="14">
        <v>0.121343384471014</v>
      </c>
      <c r="CE446" s="14">
        <v>9.9961999047798095E-2</v>
      </c>
      <c r="CF446" s="14">
        <v>9.8166272328717705E-2</v>
      </c>
      <c r="CG446" s="14"/>
      <c r="CH446" s="14">
        <v>0.13157911717090101</v>
      </c>
      <c r="CI446" s="14">
        <v>0.11065920030703399</v>
      </c>
      <c r="CJ446" s="14"/>
      <c r="CK446" s="14">
        <v>0.124208049737809</v>
      </c>
      <c r="CL446" s="14">
        <v>0.11451028176417399</v>
      </c>
      <c r="CM446" s="14"/>
      <c r="CN446" s="14">
        <v>0.1118705860782</v>
      </c>
      <c r="CO446" s="14">
        <v>0.118492258551568</v>
      </c>
      <c r="CP446" s="14"/>
      <c r="CQ446" s="14">
        <v>0.10601325795704</v>
      </c>
      <c r="CR446" s="14">
        <v>0.136496992763082</v>
      </c>
      <c r="CS446" s="14">
        <v>0.12925482568271801</v>
      </c>
    </row>
    <row r="447" spans="2:97" x14ac:dyDescent="0.35">
      <c r="B447" t="s">
        <v>245</v>
      </c>
      <c r="C447" s="14">
        <v>9.0882834066096901E-2</v>
      </c>
      <c r="D447" s="14">
        <v>7.8267943255195496E-2</v>
      </c>
      <c r="E447" s="14">
        <v>0.101743067710041</v>
      </c>
      <c r="F447" s="14"/>
      <c r="G447" s="14">
        <v>8.7776574340062002E-2</v>
      </c>
      <c r="H447" s="14">
        <v>9.39774042090223E-2</v>
      </c>
      <c r="I447" s="14">
        <v>6.7274840967205193E-2</v>
      </c>
      <c r="J447" s="14">
        <v>0.11247493962133601</v>
      </c>
      <c r="K447" s="14">
        <v>0.10362883623126</v>
      </c>
      <c r="L447" s="14">
        <v>8.2567454168532506E-2</v>
      </c>
      <c r="M447" s="14"/>
      <c r="N447" s="14">
        <v>6.8133401291771895E-2</v>
      </c>
      <c r="O447" s="14">
        <v>8.8369530865585494E-2</v>
      </c>
      <c r="P447" s="14">
        <v>0.115916699048131</v>
      </c>
      <c r="Q447" s="14">
        <v>9.6447184085620002E-2</v>
      </c>
      <c r="R447" s="14"/>
      <c r="S447" s="14">
        <v>8.3744280483498801E-2</v>
      </c>
      <c r="T447" s="14">
        <v>7.9119731491975695E-2</v>
      </c>
      <c r="U447" s="14">
        <v>0.11245066427948799</v>
      </c>
      <c r="V447" s="14">
        <v>0.109968192041506</v>
      </c>
      <c r="W447" s="14">
        <v>0.124864322431485</v>
      </c>
      <c r="X447" s="14">
        <v>8.3018391049532694E-2</v>
      </c>
      <c r="Y447" s="14">
        <v>0.10943348340124701</v>
      </c>
      <c r="Z447" s="14">
        <v>0.153484141315927</v>
      </c>
      <c r="AA447" s="14">
        <v>6.7405909324525601E-2</v>
      </c>
      <c r="AB447" s="14">
        <v>6.5355520082446703E-2</v>
      </c>
      <c r="AC447" s="14">
        <v>6.9005174319433302E-2</v>
      </c>
      <c r="AD447" s="14">
        <v>7.3130859604755794E-2</v>
      </c>
      <c r="AE447" s="14"/>
      <c r="AF447" s="14">
        <v>0.12482384584577</v>
      </c>
      <c r="AG447" s="14">
        <v>8.06952213600724E-2</v>
      </c>
      <c r="AH447" s="14">
        <v>8.0612880066602902E-2</v>
      </c>
      <c r="AI447" s="14">
        <v>0.12802442891806501</v>
      </c>
      <c r="AJ447" s="14">
        <v>7.2373201517380803E-2</v>
      </c>
      <c r="AK447" s="14"/>
      <c r="AL447" s="14">
        <v>8.2589835167065306E-2</v>
      </c>
      <c r="AM447" s="14">
        <v>9.1733461990431697E-2</v>
      </c>
      <c r="AN447" s="14">
        <v>8.8744707549949203E-2</v>
      </c>
      <c r="AO447" s="14">
        <v>0.14633085810217</v>
      </c>
      <c r="AP447" s="14">
        <v>6.8309054426762494E-2</v>
      </c>
      <c r="AQ447" s="14">
        <v>5.8783627592856998E-2</v>
      </c>
      <c r="AR447" s="14"/>
      <c r="AS447" s="14">
        <v>9.2879105503111598E-2</v>
      </c>
      <c r="AT447" s="14">
        <v>8.2537132240683098E-2</v>
      </c>
      <c r="AU447" s="14">
        <v>9.9512602384073695E-2</v>
      </c>
      <c r="AV447" s="14">
        <v>7.61080856096472E-2</v>
      </c>
      <c r="AW447" s="14">
        <v>3.9092628959342901E-2</v>
      </c>
      <c r="AX447" s="14"/>
      <c r="AY447" s="14">
        <v>0.108234877174917</v>
      </c>
      <c r="AZ447" s="14">
        <v>0</v>
      </c>
      <c r="BA447" s="14">
        <v>0</v>
      </c>
      <c r="BB447" s="14">
        <v>0</v>
      </c>
      <c r="BC447" s="14">
        <v>0</v>
      </c>
      <c r="BD447" s="14">
        <v>0</v>
      </c>
      <c r="BE447" s="14">
        <v>0</v>
      </c>
      <c r="BF447" s="14">
        <v>0</v>
      </c>
      <c r="BG447" s="14">
        <v>0</v>
      </c>
      <c r="BH447" s="14">
        <v>0</v>
      </c>
      <c r="BI447" s="14">
        <v>0</v>
      </c>
      <c r="BJ447" s="14">
        <v>0</v>
      </c>
      <c r="BK447" s="14">
        <v>0</v>
      </c>
      <c r="BL447" s="14">
        <v>0</v>
      </c>
      <c r="BM447" s="14">
        <v>0</v>
      </c>
      <c r="BN447" s="14">
        <v>0</v>
      </c>
      <c r="BO447" s="14"/>
      <c r="BP447" s="14">
        <v>6.8447840448501093E-2</v>
      </c>
      <c r="BQ447" s="14">
        <v>8.1440332430322906E-2</v>
      </c>
      <c r="BR447" s="14">
        <v>0.104679992096184</v>
      </c>
      <c r="BS447" s="14">
        <v>0.12703726550675101</v>
      </c>
      <c r="BT447" s="14">
        <v>9.2581163451167806E-2</v>
      </c>
      <c r="BU447" s="14"/>
      <c r="BV447" s="14">
        <v>4.7510804410944699E-2</v>
      </c>
      <c r="BW447" s="14">
        <v>8.7315447594859805E-2</v>
      </c>
      <c r="BX447" s="14">
        <v>0.1029915183091</v>
      </c>
      <c r="BY447" s="14">
        <v>9.2070370290979198E-2</v>
      </c>
      <c r="BZ447" s="14">
        <v>7.1679879660454401E-2</v>
      </c>
      <c r="CA447" s="14"/>
      <c r="CB447" s="14">
        <v>0.104431931443166</v>
      </c>
      <c r="CC447" s="14">
        <v>7.1119217421643302E-2</v>
      </c>
      <c r="CD447" s="14">
        <v>8.3537303034065397E-2</v>
      </c>
      <c r="CE447" s="14">
        <v>9.4692739610861304E-2</v>
      </c>
      <c r="CF447" s="14">
        <v>0.100795419732272</v>
      </c>
      <c r="CG447" s="14"/>
      <c r="CH447" s="14">
        <v>0.12715694838355801</v>
      </c>
      <c r="CI447" s="14">
        <v>7.5930870133385397E-2</v>
      </c>
      <c r="CJ447" s="14"/>
      <c r="CK447" s="14">
        <v>8.95635642556879E-2</v>
      </c>
      <c r="CL447" s="14">
        <v>9.1282559278565198E-2</v>
      </c>
      <c r="CM447" s="14"/>
      <c r="CN447" s="14">
        <v>8.1664987143606399E-2</v>
      </c>
      <c r="CO447" s="14">
        <v>9.4134970862773407E-2</v>
      </c>
      <c r="CP447" s="14"/>
      <c r="CQ447" s="14">
        <v>9.3175566461363005E-2</v>
      </c>
      <c r="CR447" s="14">
        <v>9.1674371407913499E-2</v>
      </c>
      <c r="CS447" s="14">
        <v>6.2562942167646504E-2</v>
      </c>
    </row>
    <row r="448" spans="2:97" x14ac:dyDescent="0.35">
      <c r="B448" t="s">
        <v>246</v>
      </c>
      <c r="C448" s="14">
        <v>8.6623593850385594E-2</v>
      </c>
      <c r="D448" s="14">
        <v>9.08514903929519E-2</v>
      </c>
      <c r="E448" s="14">
        <v>8.3089535855186594E-2</v>
      </c>
      <c r="F448" s="14"/>
      <c r="G448" s="14">
        <v>9.4934611947866399E-2</v>
      </c>
      <c r="H448" s="14">
        <v>0.109717483012541</v>
      </c>
      <c r="I448" s="14">
        <v>8.3319450211907994E-2</v>
      </c>
      <c r="J448" s="14">
        <v>7.2465831208705506E-2</v>
      </c>
      <c r="K448" s="14">
        <v>8.0434526791096805E-2</v>
      </c>
      <c r="L448" s="14">
        <v>8.1632399014912496E-2</v>
      </c>
      <c r="M448" s="14"/>
      <c r="N448" s="14">
        <v>9.77332685473042E-2</v>
      </c>
      <c r="O448" s="14">
        <v>6.8276115436023896E-2</v>
      </c>
      <c r="P448" s="14">
        <v>0.1100684587782</v>
      </c>
      <c r="Q448" s="14">
        <v>7.3088061062992898E-2</v>
      </c>
      <c r="R448" s="14"/>
      <c r="S448" s="14">
        <v>9.5003908873822193E-2</v>
      </c>
      <c r="T448" s="14">
        <v>9.0640809950841505E-2</v>
      </c>
      <c r="U448" s="14">
        <v>0.12332509734153101</v>
      </c>
      <c r="V448" s="14">
        <v>8.0076783919684397E-2</v>
      </c>
      <c r="W448" s="14">
        <v>7.7909334869997807E-2</v>
      </c>
      <c r="X448" s="14">
        <v>0.10234487974032901</v>
      </c>
      <c r="Y448" s="14">
        <v>6.0759002723375297E-2</v>
      </c>
      <c r="Z448" s="14">
        <v>6.8300575286916299E-2</v>
      </c>
      <c r="AA448" s="14">
        <v>7.9236755899093E-2</v>
      </c>
      <c r="AB448" s="14">
        <v>7.0120904679084897E-2</v>
      </c>
      <c r="AC448" s="14">
        <v>9.7271754315407494E-2</v>
      </c>
      <c r="AD448" s="14">
        <v>9.0806497577830297E-2</v>
      </c>
      <c r="AE448" s="14"/>
      <c r="AF448" s="14">
        <v>0.12958362547695701</v>
      </c>
      <c r="AG448" s="14">
        <v>8.5252863687053398E-2</v>
      </c>
      <c r="AH448" s="14">
        <v>0.104444888506611</v>
      </c>
      <c r="AI448" s="14">
        <v>3.9888671955172199E-2</v>
      </c>
      <c r="AJ448" s="14">
        <v>0.13000597566574301</v>
      </c>
      <c r="AK448" s="14"/>
      <c r="AL448" s="14">
        <v>9.1532506071321906E-2</v>
      </c>
      <c r="AM448" s="14">
        <v>0.126453770406419</v>
      </c>
      <c r="AN448" s="14">
        <v>0.10449990292379301</v>
      </c>
      <c r="AO448" s="14">
        <v>6.2971775162465396E-2</v>
      </c>
      <c r="AP448" s="14">
        <v>0.10205359114297501</v>
      </c>
      <c r="AQ448" s="14">
        <v>7.0364816150106702E-2</v>
      </c>
      <c r="AR448" s="14"/>
      <c r="AS448" s="14">
        <v>8.0933132914104505E-2</v>
      </c>
      <c r="AT448" s="14">
        <v>8.6267579374967401E-2</v>
      </c>
      <c r="AU448" s="14">
        <v>9.3713061155313193E-2</v>
      </c>
      <c r="AV448" s="14">
        <v>7.6443771969015098E-2</v>
      </c>
      <c r="AW448" s="14">
        <v>0.138996015694203</v>
      </c>
      <c r="AX448" s="14"/>
      <c r="AY448" s="14">
        <v>0.15281530369721999</v>
      </c>
      <c r="AZ448" s="14">
        <v>0</v>
      </c>
      <c r="BA448" s="14">
        <v>0</v>
      </c>
      <c r="BB448" s="14">
        <v>0</v>
      </c>
      <c r="BC448" s="14">
        <v>0</v>
      </c>
      <c r="BD448" s="14">
        <v>0</v>
      </c>
      <c r="BE448" s="14">
        <v>0</v>
      </c>
      <c r="BF448" s="14">
        <v>0</v>
      </c>
      <c r="BG448" s="14">
        <v>0</v>
      </c>
      <c r="BH448" s="14">
        <v>0</v>
      </c>
      <c r="BI448" s="14">
        <v>0</v>
      </c>
      <c r="BJ448" s="14">
        <v>0</v>
      </c>
      <c r="BK448" s="14">
        <v>0</v>
      </c>
      <c r="BL448" s="14">
        <v>0</v>
      </c>
      <c r="BM448" s="14">
        <v>0</v>
      </c>
      <c r="BN448" s="14">
        <v>0</v>
      </c>
      <c r="BO448" s="14"/>
      <c r="BP448" s="14">
        <v>7.6082016742248196E-2</v>
      </c>
      <c r="BQ448" s="14">
        <v>0.102608846763578</v>
      </c>
      <c r="BR448" s="14">
        <v>8.6508477294283598E-2</v>
      </c>
      <c r="BS448" s="14">
        <v>7.6517915853243607E-2</v>
      </c>
      <c r="BT448" s="14">
        <v>8.5233225289800499E-2</v>
      </c>
      <c r="BU448" s="14"/>
      <c r="BV448" s="14">
        <v>0.114900000049099</v>
      </c>
      <c r="BW448" s="14">
        <v>8.7961881055726998E-2</v>
      </c>
      <c r="BX448" s="14">
        <v>8.2312452298383895E-2</v>
      </c>
      <c r="BY448" s="14">
        <v>7.6879526914420904E-2</v>
      </c>
      <c r="BZ448" s="14">
        <v>0.109302422773421</v>
      </c>
      <c r="CA448" s="14"/>
      <c r="CB448" s="14">
        <v>0.160877194030045</v>
      </c>
      <c r="CC448" s="14">
        <v>7.8969605710697499E-2</v>
      </c>
      <c r="CD448" s="14">
        <v>4.9190714878303003E-2</v>
      </c>
      <c r="CE448" s="14">
        <v>8.0199895240056093E-2</v>
      </c>
      <c r="CF448" s="14">
        <v>7.5049157369389205E-2</v>
      </c>
      <c r="CG448" s="14"/>
      <c r="CH448" s="14">
        <v>7.4153313331224602E-2</v>
      </c>
      <c r="CI448" s="14">
        <v>9.1763765790118801E-2</v>
      </c>
      <c r="CJ448" s="14"/>
      <c r="CK448" s="14">
        <v>0.11485777864596999</v>
      </c>
      <c r="CL448" s="14">
        <v>7.8068925633740294E-2</v>
      </c>
      <c r="CM448" s="14"/>
      <c r="CN448" s="14">
        <v>0.113930894419213</v>
      </c>
      <c r="CO448" s="14">
        <v>7.6989340022508193E-2</v>
      </c>
      <c r="CP448" s="14"/>
      <c r="CQ448" s="14">
        <v>6.8531884983125804E-2</v>
      </c>
      <c r="CR448" s="14">
        <v>0.12916198387220801</v>
      </c>
      <c r="CS448" s="14">
        <v>5.9715757515426203E-2</v>
      </c>
    </row>
    <row r="449" spans="2:97" x14ac:dyDescent="0.35">
      <c r="B449" t="s">
        <v>241</v>
      </c>
      <c r="C449" s="14">
        <v>8.2121144503030402E-2</v>
      </c>
      <c r="D449" s="14">
        <v>9.5516186959964305E-2</v>
      </c>
      <c r="E449" s="14">
        <v>6.9956268625673695E-2</v>
      </c>
      <c r="F449" s="14"/>
      <c r="G449" s="14">
        <v>7.6213379731061903E-2</v>
      </c>
      <c r="H449" s="14">
        <v>7.0310901658699604E-2</v>
      </c>
      <c r="I449" s="14">
        <v>8.3023875458735102E-2</v>
      </c>
      <c r="J449" s="14">
        <v>9.4380658295444897E-2</v>
      </c>
      <c r="K449" s="14">
        <v>7.7667032509362202E-2</v>
      </c>
      <c r="L449" s="14">
        <v>8.7077663825779403E-2</v>
      </c>
      <c r="M449" s="14"/>
      <c r="N449" s="14">
        <v>9.0672181619484996E-2</v>
      </c>
      <c r="O449" s="14">
        <v>6.8052709779305595E-2</v>
      </c>
      <c r="P449" s="14">
        <v>7.8869865776929601E-2</v>
      </c>
      <c r="Q449" s="14">
        <v>9.0976679935621405E-2</v>
      </c>
      <c r="R449" s="14"/>
      <c r="S449" s="14">
        <v>7.7521421779638194E-2</v>
      </c>
      <c r="T449" s="14">
        <v>9.5918517251445401E-2</v>
      </c>
      <c r="U449" s="14">
        <v>5.5125129795572499E-2</v>
      </c>
      <c r="V449" s="14">
        <v>9.2484899854497593E-2</v>
      </c>
      <c r="W449" s="14">
        <v>6.1711899057475303E-2</v>
      </c>
      <c r="X449" s="14">
        <v>7.6591631636675706E-2</v>
      </c>
      <c r="Y449" s="14">
        <v>0.10347464780887999</v>
      </c>
      <c r="Z449" s="14">
        <v>9.5385236306663193E-2</v>
      </c>
      <c r="AA449" s="14">
        <v>4.7702409497675902E-2</v>
      </c>
      <c r="AB449" s="14">
        <v>0.110900387955125</v>
      </c>
      <c r="AC449" s="14">
        <v>9.0601343505861007E-2</v>
      </c>
      <c r="AD449" s="14">
        <v>9.1634638668084703E-2</v>
      </c>
      <c r="AE449" s="14"/>
      <c r="AF449" s="14">
        <v>7.7232618695007804E-2</v>
      </c>
      <c r="AG449" s="14">
        <v>8.1077273798611904E-2</v>
      </c>
      <c r="AH449" s="14">
        <v>0.13167717213768401</v>
      </c>
      <c r="AI449" s="14">
        <v>4.7080718621053799E-2</v>
      </c>
      <c r="AJ449" s="14">
        <v>0.102412664357572</v>
      </c>
      <c r="AK449" s="14"/>
      <c r="AL449" s="14">
        <v>9.9776474252215794E-2</v>
      </c>
      <c r="AM449" s="14">
        <v>8.2848012756669406E-2</v>
      </c>
      <c r="AN449" s="14">
        <v>0.14208429348698001</v>
      </c>
      <c r="AO449" s="14">
        <v>6.5535696031937998E-2</v>
      </c>
      <c r="AP449" s="14">
        <v>7.6038339158937804E-2</v>
      </c>
      <c r="AQ449" s="14">
        <v>5.2034216806059998E-2</v>
      </c>
      <c r="AR449" s="14"/>
      <c r="AS449" s="14">
        <v>6.5253999994926995E-2</v>
      </c>
      <c r="AT449" s="14">
        <v>6.87930629149449E-2</v>
      </c>
      <c r="AU449" s="14">
        <v>9.6849934202968599E-2</v>
      </c>
      <c r="AV449" s="14">
        <v>0.100142771546176</v>
      </c>
      <c r="AW449" s="14">
        <v>0</v>
      </c>
      <c r="AX449" s="14"/>
      <c r="AY449" s="14">
        <v>0.25461016846971701</v>
      </c>
      <c r="AZ449" s="14">
        <v>0</v>
      </c>
      <c r="BA449" s="14">
        <v>0</v>
      </c>
      <c r="BB449" s="14">
        <v>0</v>
      </c>
      <c r="BC449" s="14">
        <v>0</v>
      </c>
      <c r="BD449" s="14">
        <v>0</v>
      </c>
      <c r="BE449" s="14">
        <v>0</v>
      </c>
      <c r="BF449" s="14">
        <v>0</v>
      </c>
      <c r="BG449" s="14">
        <v>0</v>
      </c>
      <c r="BH449" s="14">
        <v>0</v>
      </c>
      <c r="BI449" s="14">
        <v>0</v>
      </c>
      <c r="BJ449" s="14">
        <v>0</v>
      </c>
      <c r="BK449" s="14">
        <v>0</v>
      </c>
      <c r="BL449" s="14">
        <v>0</v>
      </c>
      <c r="BM449" s="14">
        <v>0</v>
      </c>
      <c r="BN449" s="14">
        <v>0</v>
      </c>
      <c r="BO449" s="14"/>
      <c r="BP449" s="14">
        <v>9.5161938146133607E-2</v>
      </c>
      <c r="BQ449" s="14">
        <v>9.37792151577546E-2</v>
      </c>
      <c r="BR449" s="14">
        <v>5.6396491574456697E-2</v>
      </c>
      <c r="BS449" s="14">
        <v>6.4457609854865303E-2</v>
      </c>
      <c r="BT449" s="14">
        <v>8.3652425452920606E-2</v>
      </c>
      <c r="BU449" s="14"/>
      <c r="BV449" s="14">
        <v>7.4294105232437901E-2</v>
      </c>
      <c r="BW449" s="14">
        <v>8.6459449234726704E-2</v>
      </c>
      <c r="BX449" s="14">
        <v>7.8413341676742201E-2</v>
      </c>
      <c r="BY449" s="14">
        <v>8.4639788270601202E-2</v>
      </c>
      <c r="BZ449" s="14">
        <v>7.6313276111244097E-2</v>
      </c>
      <c r="CA449" s="14"/>
      <c r="CB449" s="14">
        <v>0.105031259889603</v>
      </c>
      <c r="CC449" s="14">
        <v>0.10008791997373601</v>
      </c>
      <c r="CD449" s="14">
        <v>5.8532270898554201E-2</v>
      </c>
      <c r="CE449" s="14">
        <v>7.0160770594470706E-2</v>
      </c>
      <c r="CF449" s="14">
        <v>8.1570300601101403E-2</v>
      </c>
      <c r="CG449" s="14"/>
      <c r="CH449" s="14">
        <v>7.1425201729266002E-2</v>
      </c>
      <c r="CI449" s="14">
        <v>8.6529945478294706E-2</v>
      </c>
      <c r="CJ449" s="14"/>
      <c r="CK449" s="14">
        <v>0.102059828692046</v>
      </c>
      <c r="CL449" s="14">
        <v>7.6079927830815006E-2</v>
      </c>
      <c r="CM449" s="14"/>
      <c r="CN449" s="14">
        <v>0.11623253888327199</v>
      </c>
      <c r="CO449" s="14">
        <v>7.0086347029961193E-2</v>
      </c>
      <c r="CP449" s="14"/>
      <c r="CQ449" s="14">
        <v>7.0347859131286397E-2</v>
      </c>
      <c r="CR449" s="14">
        <v>0.107117172676423</v>
      </c>
      <c r="CS449" s="14">
        <v>7.8396542346095499E-2</v>
      </c>
    </row>
    <row r="450" spans="2:97" x14ac:dyDescent="0.35">
      <c r="B450" t="s">
        <v>242</v>
      </c>
      <c r="C450" s="14">
        <v>7.8047348672032502E-2</v>
      </c>
      <c r="D450" s="14">
        <v>9.97938770896456E-2</v>
      </c>
      <c r="E450" s="14">
        <v>5.8019735461589297E-2</v>
      </c>
      <c r="F450" s="14"/>
      <c r="G450" s="14">
        <v>0.124654451018174</v>
      </c>
      <c r="H450" s="14">
        <v>0.16869610793609099</v>
      </c>
      <c r="I450" s="14">
        <v>9.3358148538513097E-2</v>
      </c>
      <c r="J450" s="14">
        <v>6.04463135748739E-2</v>
      </c>
      <c r="K450" s="14">
        <v>1.8070218940265E-2</v>
      </c>
      <c r="L450" s="14">
        <v>1.27640181705569E-2</v>
      </c>
      <c r="M450" s="14"/>
      <c r="N450" s="14">
        <v>9.1713413220953E-2</v>
      </c>
      <c r="O450" s="14">
        <v>4.2447102918799003E-2</v>
      </c>
      <c r="P450" s="14">
        <v>0.11256492435609</v>
      </c>
      <c r="Q450" s="14">
        <v>6.7609327655115306E-2</v>
      </c>
      <c r="R450" s="14"/>
      <c r="S450" s="14">
        <v>0.113621986991275</v>
      </c>
      <c r="T450" s="14">
        <v>5.6305864322596003E-2</v>
      </c>
      <c r="U450" s="14">
        <v>3.6887960728516897E-2</v>
      </c>
      <c r="V450" s="14">
        <v>4.8373048577255703E-2</v>
      </c>
      <c r="W450" s="14">
        <v>6.9336495465505701E-2</v>
      </c>
      <c r="X450" s="14">
        <v>0.115666260720582</v>
      </c>
      <c r="Y450" s="14">
        <v>6.6392790189867504E-2</v>
      </c>
      <c r="Z450" s="14">
        <v>7.2251458294074394E-2</v>
      </c>
      <c r="AA450" s="14">
        <v>9.4992800676115596E-2</v>
      </c>
      <c r="AB450" s="14">
        <v>0.111575487211688</v>
      </c>
      <c r="AC450" s="14">
        <v>1.3211704836795801E-2</v>
      </c>
      <c r="AD450" s="14">
        <v>5.83823250560674E-2</v>
      </c>
      <c r="AE450" s="14"/>
      <c r="AF450" s="14">
        <v>6.9222354762600205E-2</v>
      </c>
      <c r="AG450" s="14">
        <v>9.8645499067967102E-2</v>
      </c>
      <c r="AH450" s="14">
        <v>4.92093456273116E-2</v>
      </c>
      <c r="AI450" s="14">
        <v>5.5858570283193597E-2</v>
      </c>
      <c r="AJ450" s="14">
        <v>0.131638810949085</v>
      </c>
      <c r="AK450" s="14"/>
      <c r="AL450" s="14">
        <v>0.146706589403686</v>
      </c>
      <c r="AM450" s="14">
        <v>6.9362664977733093E-2</v>
      </c>
      <c r="AN450" s="14">
        <v>5.0764481399744703E-2</v>
      </c>
      <c r="AO450" s="14">
        <v>7.3841213248223E-2</v>
      </c>
      <c r="AP450" s="14">
        <v>8.2319413183428405E-2</v>
      </c>
      <c r="AQ450" s="14">
        <v>2.9776765816018999E-2</v>
      </c>
      <c r="AR450" s="14"/>
      <c r="AS450" s="14">
        <v>4.97222362291177E-2</v>
      </c>
      <c r="AT450" s="14">
        <v>6.7639592691900993E-2</v>
      </c>
      <c r="AU450" s="14">
        <v>9.2538011477130006E-2</v>
      </c>
      <c r="AV450" s="14">
        <v>9.3265703230078906E-2</v>
      </c>
      <c r="AW450" s="14">
        <v>0.421820014717322</v>
      </c>
      <c r="AX450" s="14"/>
      <c r="AY450" s="14">
        <v>0.104847921436198</v>
      </c>
      <c r="AZ450" s="14">
        <v>0</v>
      </c>
      <c r="BA450" s="14">
        <v>0</v>
      </c>
      <c r="BB450" s="14">
        <v>0</v>
      </c>
      <c r="BC450" s="14">
        <v>0</v>
      </c>
      <c r="BD450" s="14">
        <v>0</v>
      </c>
      <c r="BE450" s="14">
        <v>0</v>
      </c>
      <c r="BF450" s="14">
        <v>0</v>
      </c>
      <c r="BG450" s="14">
        <v>0</v>
      </c>
      <c r="BH450" s="14">
        <v>0</v>
      </c>
      <c r="BI450" s="14">
        <v>0</v>
      </c>
      <c r="BJ450" s="14">
        <v>0</v>
      </c>
      <c r="BK450" s="14">
        <v>0</v>
      </c>
      <c r="BL450" s="14">
        <v>0</v>
      </c>
      <c r="BM450" s="14">
        <v>0</v>
      </c>
      <c r="BN450" s="14">
        <v>0</v>
      </c>
      <c r="BO450" s="14"/>
      <c r="BP450" s="14">
        <v>5.2876756322946999E-2</v>
      </c>
      <c r="BQ450" s="14">
        <v>0.111217567141229</v>
      </c>
      <c r="BR450" s="14">
        <v>8.0771298048503706E-2</v>
      </c>
      <c r="BS450" s="14">
        <v>8.1929731460450197E-2</v>
      </c>
      <c r="BT450" s="14">
        <v>4.56030941588349E-2</v>
      </c>
      <c r="BU450" s="14"/>
      <c r="BV450" s="14">
        <v>0.21342671155381601</v>
      </c>
      <c r="BW450" s="14">
        <v>9.3593387012965004E-2</v>
      </c>
      <c r="BX450" s="14">
        <v>6.1430261867980902E-2</v>
      </c>
      <c r="BY450" s="14">
        <v>4.4262678731359702E-2</v>
      </c>
      <c r="BZ450" s="14">
        <v>4.5342736543021997E-2</v>
      </c>
      <c r="CA450" s="14"/>
      <c r="CB450" s="14">
        <v>0.213050109673352</v>
      </c>
      <c r="CC450" s="14">
        <v>8.7045460742127101E-2</v>
      </c>
      <c r="CD450" s="14">
        <v>6.0172763718320997E-2</v>
      </c>
      <c r="CE450" s="14">
        <v>3.1306812135982701E-2</v>
      </c>
      <c r="CF450" s="14">
        <v>2.4820762891596598E-2</v>
      </c>
      <c r="CG450" s="14"/>
      <c r="CH450" s="14">
        <v>8.8975782815172696E-2</v>
      </c>
      <c r="CI450" s="14">
        <v>7.3542716202740596E-2</v>
      </c>
      <c r="CJ450" s="14"/>
      <c r="CK450" s="14">
        <v>0.109362493514141</v>
      </c>
      <c r="CL450" s="14">
        <v>6.8559181182163198E-2</v>
      </c>
      <c r="CM450" s="14"/>
      <c r="CN450" s="14">
        <v>0.154166066961896</v>
      </c>
      <c r="CO450" s="14">
        <v>5.1192000915895298E-2</v>
      </c>
      <c r="CP450" s="14"/>
      <c r="CQ450" s="14">
        <v>3.8175439068987099E-2</v>
      </c>
      <c r="CR450" s="14">
        <v>0.160593934823414</v>
      </c>
      <c r="CS450" s="14">
        <v>7.62422726817861E-2</v>
      </c>
    </row>
    <row r="451" spans="2:97" x14ac:dyDescent="0.35">
      <c r="B451" t="s">
        <v>243</v>
      </c>
      <c r="C451" s="14">
        <v>7.6880441162839194E-2</v>
      </c>
      <c r="D451" s="14">
        <v>7.9063141803074097E-2</v>
      </c>
      <c r="E451" s="14">
        <v>7.5217824262482302E-2</v>
      </c>
      <c r="F451" s="14"/>
      <c r="G451" s="14">
        <v>6.6996665188621102E-2</v>
      </c>
      <c r="H451" s="14">
        <v>8.6310485674951296E-2</v>
      </c>
      <c r="I451" s="14">
        <v>5.1510295440732899E-2</v>
      </c>
      <c r="J451" s="14">
        <v>8.9275059495476303E-2</v>
      </c>
      <c r="K451" s="14">
        <v>7.2064803876782907E-2</v>
      </c>
      <c r="L451" s="14">
        <v>9.0169420461492802E-2</v>
      </c>
      <c r="M451" s="14"/>
      <c r="N451" s="14">
        <v>7.4378822649912593E-2</v>
      </c>
      <c r="O451" s="14">
        <v>6.3976353588256193E-2</v>
      </c>
      <c r="P451" s="14">
        <v>0.106031318903371</v>
      </c>
      <c r="Q451" s="14">
        <v>7.03593896750562E-2</v>
      </c>
      <c r="R451" s="14"/>
      <c r="S451" s="14">
        <v>8.1573821907774402E-2</v>
      </c>
      <c r="T451" s="14">
        <v>9.2962682876088901E-2</v>
      </c>
      <c r="U451" s="14">
        <v>6.9524438460754498E-2</v>
      </c>
      <c r="V451" s="14">
        <v>5.7913649031607298E-2</v>
      </c>
      <c r="W451" s="14">
        <v>6.1014853065042902E-2</v>
      </c>
      <c r="X451" s="14">
        <v>4.90272916055772E-2</v>
      </c>
      <c r="Y451" s="14">
        <v>5.0767743610650201E-2</v>
      </c>
      <c r="Z451" s="14">
        <v>4.49108096604902E-2</v>
      </c>
      <c r="AA451" s="14">
        <v>6.2343412274122198E-2</v>
      </c>
      <c r="AB451" s="14">
        <v>0.14606658071034001</v>
      </c>
      <c r="AC451" s="14">
        <v>9.9916952121115996E-2</v>
      </c>
      <c r="AD451" s="14">
        <v>7.8283966112553699E-2</v>
      </c>
      <c r="AE451" s="14"/>
      <c r="AF451" s="14">
        <v>6.06060268309149E-2</v>
      </c>
      <c r="AG451" s="14">
        <v>7.8662295409376304E-2</v>
      </c>
      <c r="AH451" s="14">
        <v>5.9739435981221799E-2</v>
      </c>
      <c r="AI451" s="14">
        <v>8.0065755269697197E-2</v>
      </c>
      <c r="AJ451" s="14">
        <v>9.7962750834761803E-2</v>
      </c>
      <c r="AK451" s="14"/>
      <c r="AL451" s="14">
        <v>7.4113654374109994E-2</v>
      </c>
      <c r="AM451" s="14">
        <v>5.4529524654871597E-2</v>
      </c>
      <c r="AN451" s="14">
        <v>7.5843430099626005E-2</v>
      </c>
      <c r="AO451" s="14">
        <v>8.6561569031207194E-2</v>
      </c>
      <c r="AP451" s="14">
        <v>9.0944217490453103E-2</v>
      </c>
      <c r="AQ451" s="14">
        <v>6.5618029436067302E-2</v>
      </c>
      <c r="AR451" s="14"/>
      <c r="AS451" s="14">
        <v>7.7132815428800003E-2</v>
      </c>
      <c r="AT451" s="14">
        <v>7.1991769754645205E-2</v>
      </c>
      <c r="AU451" s="14">
        <v>9.1635378481441501E-2</v>
      </c>
      <c r="AV451" s="14">
        <v>6.9479464712315794E-2</v>
      </c>
      <c r="AW451" s="14">
        <v>4.4823397354081397E-2</v>
      </c>
      <c r="AX451" s="14"/>
      <c r="AY451" s="14">
        <v>9.6864226509382506E-2</v>
      </c>
      <c r="AZ451" s="14">
        <v>0</v>
      </c>
      <c r="BA451" s="14">
        <v>0</v>
      </c>
      <c r="BB451" s="14">
        <v>0</v>
      </c>
      <c r="BC451" s="14">
        <v>0</v>
      </c>
      <c r="BD451" s="14">
        <v>0</v>
      </c>
      <c r="BE451" s="14">
        <v>0</v>
      </c>
      <c r="BF451" s="14">
        <v>0</v>
      </c>
      <c r="BG451" s="14">
        <v>0</v>
      </c>
      <c r="BH451" s="14">
        <v>0</v>
      </c>
      <c r="BI451" s="14">
        <v>0</v>
      </c>
      <c r="BJ451" s="14">
        <v>0</v>
      </c>
      <c r="BK451" s="14">
        <v>0</v>
      </c>
      <c r="BL451" s="14">
        <v>0</v>
      </c>
      <c r="BM451" s="14">
        <v>0</v>
      </c>
      <c r="BN451" s="14">
        <v>0</v>
      </c>
      <c r="BO451" s="14"/>
      <c r="BP451" s="14">
        <v>9.4154778316208304E-2</v>
      </c>
      <c r="BQ451" s="14">
        <v>9.1558393332769494E-2</v>
      </c>
      <c r="BR451" s="14">
        <v>5.0721436064754703E-2</v>
      </c>
      <c r="BS451" s="14">
        <v>7.4922857244318505E-2</v>
      </c>
      <c r="BT451" s="14">
        <v>5.3590430189016401E-2</v>
      </c>
      <c r="BU451" s="14"/>
      <c r="BV451" s="14">
        <v>0.121399488370611</v>
      </c>
      <c r="BW451" s="14">
        <v>8.0040033595361201E-2</v>
      </c>
      <c r="BX451" s="14">
        <v>8.2878762764864194E-2</v>
      </c>
      <c r="BY451" s="14">
        <v>4.6119122400529497E-2</v>
      </c>
      <c r="BZ451" s="14">
        <v>6.0188059907391102E-2</v>
      </c>
      <c r="CA451" s="14"/>
      <c r="CB451" s="14">
        <v>9.1147215924890501E-2</v>
      </c>
      <c r="CC451" s="14">
        <v>8.037821125064E-2</v>
      </c>
      <c r="CD451" s="14">
        <v>6.0986117150944701E-2</v>
      </c>
      <c r="CE451" s="14">
        <v>7.8449912028493995E-2</v>
      </c>
      <c r="CF451" s="14">
        <v>7.5678397283975199E-2</v>
      </c>
      <c r="CG451" s="14"/>
      <c r="CH451" s="14">
        <v>8.0632955750030294E-2</v>
      </c>
      <c r="CI451" s="14">
        <v>7.5333678028290593E-2</v>
      </c>
      <c r="CJ451" s="14"/>
      <c r="CK451" s="14">
        <v>8.2479535833754294E-2</v>
      </c>
      <c r="CL451" s="14">
        <v>7.5183972942841099E-2</v>
      </c>
      <c r="CM451" s="14"/>
      <c r="CN451" s="14">
        <v>7.7916075834679105E-2</v>
      </c>
      <c r="CO451" s="14">
        <v>7.6515060217318506E-2</v>
      </c>
      <c r="CP451" s="14"/>
      <c r="CQ451" s="14">
        <v>7.1891184397337299E-2</v>
      </c>
      <c r="CR451" s="14">
        <v>9.8199818181901197E-2</v>
      </c>
      <c r="CS451" s="14">
        <v>2.02495412839502E-2</v>
      </c>
    </row>
    <row r="452" spans="2:97" x14ac:dyDescent="0.35">
      <c r="B452" t="s">
        <v>251</v>
      </c>
      <c r="C452" s="14">
        <v>3.3263731210523201E-2</v>
      </c>
      <c r="D452" s="14">
        <v>3.6196342099762302E-2</v>
      </c>
      <c r="E452" s="14">
        <v>3.0677381542411002E-2</v>
      </c>
      <c r="F452" s="14"/>
      <c r="G452" s="14">
        <v>5.2299137350484998E-2</v>
      </c>
      <c r="H452" s="14">
        <v>3.0239433301920499E-2</v>
      </c>
      <c r="I452" s="14">
        <v>4.88744927099031E-2</v>
      </c>
      <c r="J452" s="14">
        <v>3.4031123394285802E-2</v>
      </c>
      <c r="K452" s="14">
        <v>1.8902328749589699E-2</v>
      </c>
      <c r="L452" s="14">
        <v>1.72066092057831E-2</v>
      </c>
      <c r="M452" s="14"/>
      <c r="N452" s="14">
        <v>4.7938505968651499E-2</v>
      </c>
      <c r="O452" s="14">
        <v>2.5742352154163602E-2</v>
      </c>
      <c r="P452" s="14">
        <v>3.2188633922667298E-2</v>
      </c>
      <c r="Q452" s="14">
        <v>2.6325651744309099E-2</v>
      </c>
      <c r="R452" s="14"/>
      <c r="S452" s="14">
        <v>7.0175984722936693E-2</v>
      </c>
      <c r="T452" s="14">
        <v>4.70229175202838E-2</v>
      </c>
      <c r="U452" s="14">
        <v>8.4078503211902893E-3</v>
      </c>
      <c r="V452" s="14">
        <v>2.22677179242039E-2</v>
      </c>
      <c r="W452" s="14">
        <v>2.3579604694797699E-2</v>
      </c>
      <c r="X452" s="14">
        <v>2.0330429664138502E-2</v>
      </c>
      <c r="Y452" s="14">
        <v>4.1519780428382801E-2</v>
      </c>
      <c r="Z452" s="14">
        <v>2.99247356918531E-2</v>
      </c>
      <c r="AA452" s="14">
        <v>2.4348884915377698E-2</v>
      </c>
      <c r="AB452" s="14">
        <v>1.19799611472286E-2</v>
      </c>
      <c r="AC452" s="14">
        <v>2.7596439452238199E-2</v>
      </c>
      <c r="AD452" s="14">
        <v>3.8877709652285798E-2</v>
      </c>
      <c r="AE452" s="14"/>
      <c r="AF452" s="14">
        <v>3.9566005975769099E-2</v>
      </c>
      <c r="AG452" s="14">
        <v>3.8591586236860098E-2</v>
      </c>
      <c r="AH452" s="14">
        <v>2.13680839125788E-2</v>
      </c>
      <c r="AI452" s="14">
        <v>4.0647453776909898E-2</v>
      </c>
      <c r="AJ452" s="14">
        <v>1.6358529590610099E-2</v>
      </c>
      <c r="AK452" s="14"/>
      <c r="AL452" s="14">
        <v>4.5688325009999198E-2</v>
      </c>
      <c r="AM452" s="14">
        <v>2.1225930368493899E-2</v>
      </c>
      <c r="AN452" s="14">
        <v>2.5254571968816801E-2</v>
      </c>
      <c r="AO452" s="14">
        <v>2.5144438114725099E-2</v>
      </c>
      <c r="AP452" s="14">
        <v>4.7691037132721797E-2</v>
      </c>
      <c r="AQ452" s="14">
        <v>3.9291034537937197E-2</v>
      </c>
      <c r="AR452" s="14"/>
      <c r="AS452" s="14">
        <v>1.54905195091736E-2</v>
      </c>
      <c r="AT452" s="14">
        <v>2.3502934803990402E-2</v>
      </c>
      <c r="AU452" s="14">
        <v>4.3828968914656402E-2</v>
      </c>
      <c r="AV452" s="14">
        <v>4.5065663176561001E-2</v>
      </c>
      <c r="AW452" s="14">
        <v>4.5330751728081098E-2</v>
      </c>
      <c r="AX452" s="14"/>
      <c r="AY452" s="14">
        <v>0</v>
      </c>
      <c r="AZ452" s="14">
        <v>0</v>
      </c>
      <c r="BA452" s="14">
        <v>0</v>
      </c>
      <c r="BB452" s="14">
        <v>0</v>
      </c>
      <c r="BC452" s="14">
        <v>0</v>
      </c>
      <c r="BD452" s="14">
        <v>0</v>
      </c>
      <c r="BE452" s="14">
        <v>0</v>
      </c>
      <c r="BF452" s="14">
        <v>0</v>
      </c>
      <c r="BG452" s="14">
        <v>0</v>
      </c>
      <c r="BH452" s="14">
        <v>0</v>
      </c>
      <c r="BI452" s="14">
        <v>0</v>
      </c>
      <c r="BJ452" s="14">
        <v>0</v>
      </c>
      <c r="BK452" s="14">
        <v>0</v>
      </c>
      <c r="BL452" s="14">
        <v>0</v>
      </c>
      <c r="BM452" s="14">
        <v>0</v>
      </c>
      <c r="BN452" s="14">
        <v>0</v>
      </c>
      <c r="BO452" s="14"/>
      <c r="BP452" s="14">
        <v>3.7912545464540197E-2</v>
      </c>
      <c r="BQ452" s="14">
        <v>4.17816259474076E-2</v>
      </c>
      <c r="BR452" s="14">
        <v>2.6859931128811101E-2</v>
      </c>
      <c r="BS452" s="14">
        <v>2.9630259727879801E-2</v>
      </c>
      <c r="BT452" s="14">
        <v>2.4102216331645401E-2</v>
      </c>
      <c r="BU452" s="14"/>
      <c r="BV452" s="14">
        <v>3.6088780423335701E-2</v>
      </c>
      <c r="BW452" s="14">
        <v>3.4093421370784797E-2</v>
      </c>
      <c r="BX452" s="14">
        <v>3.4217906615206399E-2</v>
      </c>
      <c r="BY452" s="14">
        <v>2.0328262732368801E-2</v>
      </c>
      <c r="BZ452" s="14">
        <v>5.8583654161131198E-2</v>
      </c>
      <c r="CA452" s="14"/>
      <c r="CB452" s="14">
        <v>3.1633414396842099E-2</v>
      </c>
      <c r="CC452" s="14">
        <v>3.5768093087061303E-2</v>
      </c>
      <c r="CD452" s="14">
        <v>3.5614360114847803E-2</v>
      </c>
      <c r="CE452" s="14">
        <v>1.78202563828685E-2</v>
      </c>
      <c r="CF452" s="14">
        <v>4.5407188101266302E-2</v>
      </c>
      <c r="CG452" s="14"/>
      <c r="CH452" s="14">
        <v>2.66543016969427E-2</v>
      </c>
      <c r="CI452" s="14">
        <v>3.5988096879054E-2</v>
      </c>
      <c r="CJ452" s="14"/>
      <c r="CK452" s="14">
        <v>3.3180252652785902E-2</v>
      </c>
      <c r="CL452" s="14">
        <v>3.3289024356750602E-2</v>
      </c>
      <c r="CM452" s="14"/>
      <c r="CN452" s="14">
        <v>3.0998958756376298E-2</v>
      </c>
      <c r="CO452" s="14">
        <v>3.4062762686762997E-2</v>
      </c>
      <c r="CP452" s="14"/>
      <c r="CQ452" s="14">
        <v>3.2949396188172102E-2</v>
      </c>
      <c r="CR452" s="14">
        <v>3.4789752953128701E-2</v>
      </c>
      <c r="CS452" s="14">
        <v>2.8757402208248999E-2</v>
      </c>
    </row>
    <row r="453" spans="2:97" x14ac:dyDescent="0.35">
      <c r="B453" t="s">
        <v>249</v>
      </c>
      <c r="C453" s="14">
        <v>2.8417029750128699E-2</v>
      </c>
      <c r="D453" s="14">
        <v>2.5763311207795798E-2</v>
      </c>
      <c r="E453" s="14">
        <v>2.9609071049339099E-2</v>
      </c>
      <c r="F453" s="14"/>
      <c r="G453" s="14">
        <v>5.1640809699037303E-2</v>
      </c>
      <c r="H453" s="14">
        <v>3.7630747649148498E-2</v>
      </c>
      <c r="I453" s="14">
        <v>2.9539254277991801E-2</v>
      </c>
      <c r="J453" s="14">
        <v>2.3503732360836301E-2</v>
      </c>
      <c r="K453" s="14">
        <v>2.2726845840079699E-2</v>
      </c>
      <c r="L453" s="14">
        <v>1.1161723282625101E-2</v>
      </c>
      <c r="M453" s="14"/>
      <c r="N453" s="14">
        <v>3.6682595953922897E-2</v>
      </c>
      <c r="O453" s="14">
        <v>2.4091444643741002E-2</v>
      </c>
      <c r="P453" s="14">
        <v>4.3305549521232202E-2</v>
      </c>
      <c r="Q453" s="14">
        <v>1.22543652048523E-2</v>
      </c>
      <c r="R453" s="14"/>
      <c r="S453" s="14">
        <v>3.2475300171957801E-2</v>
      </c>
      <c r="T453" s="14">
        <v>2.19973466073476E-2</v>
      </c>
      <c r="U453" s="14">
        <v>2.1592761518350202E-2</v>
      </c>
      <c r="V453" s="14">
        <v>3.5021552643724203E-2</v>
      </c>
      <c r="W453" s="14">
        <v>2.95203353805433E-2</v>
      </c>
      <c r="X453" s="14">
        <v>3.2428036459581998E-2</v>
      </c>
      <c r="Y453" s="14">
        <v>1.5347784866493099E-2</v>
      </c>
      <c r="Z453" s="14">
        <v>2.6494165864792699E-2</v>
      </c>
      <c r="AA453" s="14">
        <v>2.8718061635983599E-2</v>
      </c>
      <c r="AB453" s="14">
        <v>3.8512853369096101E-2</v>
      </c>
      <c r="AC453" s="14">
        <v>1.40644845617871E-2</v>
      </c>
      <c r="AD453" s="14">
        <v>3.7601535536248301E-2</v>
      </c>
      <c r="AE453" s="14"/>
      <c r="AF453" s="14">
        <v>7.5474968259250097E-3</v>
      </c>
      <c r="AG453" s="14">
        <v>2.2054731359928002E-2</v>
      </c>
      <c r="AH453" s="14">
        <v>2.0726198542535199E-2</v>
      </c>
      <c r="AI453" s="14">
        <v>4.7400170505149199E-2</v>
      </c>
      <c r="AJ453" s="14">
        <v>1.6074138397073501E-2</v>
      </c>
      <c r="AK453" s="14"/>
      <c r="AL453" s="14">
        <v>3.9391024176334E-2</v>
      </c>
      <c r="AM453" s="14">
        <v>8.14012961375697E-3</v>
      </c>
      <c r="AN453" s="14">
        <v>9.7609979388560992E-3</v>
      </c>
      <c r="AO453" s="14">
        <v>4.5966146825528E-2</v>
      </c>
      <c r="AP453" s="14">
        <v>1.48564923988716E-2</v>
      </c>
      <c r="AQ453" s="14">
        <v>6.6553916457632598E-3</v>
      </c>
      <c r="AR453" s="14"/>
      <c r="AS453" s="14">
        <v>3.0277359028812699E-2</v>
      </c>
      <c r="AT453" s="14">
        <v>2.5651212465464202E-2</v>
      </c>
      <c r="AU453" s="14">
        <v>2.0950520235754701E-2</v>
      </c>
      <c r="AV453" s="14">
        <v>5.01288939942693E-2</v>
      </c>
      <c r="AW453" s="14">
        <v>3.9239285523274402E-2</v>
      </c>
      <c r="AX453" s="14"/>
      <c r="AY453" s="14">
        <v>0</v>
      </c>
      <c r="AZ453" s="14">
        <v>0</v>
      </c>
      <c r="BA453" s="14">
        <v>0</v>
      </c>
      <c r="BB453" s="14">
        <v>0</v>
      </c>
      <c r="BC453" s="14">
        <v>0</v>
      </c>
      <c r="BD453" s="14">
        <v>0</v>
      </c>
      <c r="BE453" s="14">
        <v>0</v>
      </c>
      <c r="BF453" s="14">
        <v>0</v>
      </c>
      <c r="BG453" s="14">
        <v>0</v>
      </c>
      <c r="BH453" s="14">
        <v>0</v>
      </c>
      <c r="BI453" s="14">
        <v>0</v>
      </c>
      <c r="BJ453" s="14">
        <v>0</v>
      </c>
      <c r="BK453" s="14">
        <v>0</v>
      </c>
      <c r="BL453" s="14">
        <v>0</v>
      </c>
      <c r="BM453" s="14">
        <v>0</v>
      </c>
      <c r="BN453" s="14">
        <v>0</v>
      </c>
      <c r="BO453" s="14"/>
      <c r="BP453" s="14">
        <v>1.7962361103485001E-2</v>
      </c>
      <c r="BQ453" s="14">
        <v>2.9916855734399499E-2</v>
      </c>
      <c r="BR453" s="14">
        <v>1.81209999356872E-2</v>
      </c>
      <c r="BS453" s="14">
        <v>4.9630939764653499E-2</v>
      </c>
      <c r="BT453" s="14">
        <v>2.99054646267887E-2</v>
      </c>
      <c r="BU453" s="14"/>
      <c r="BV453" s="14">
        <v>4.3363644663549999E-2</v>
      </c>
      <c r="BW453" s="14">
        <v>2.2979988678174201E-2</v>
      </c>
      <c r="BX453" s="14">
        <v>2.81456066372801E-2</v>
      </c>
      <c r="BY453" s="14">
        <v>3.4296583445373799E-2</v>
      </c>
      <c r="BZ453" s="14">
        <v>3.7242869728361501E-2</v>
      </c>
      <c r="CA453" s="14"/>
      <c r="CB453" s="14">
        <v>3.5101721626156102E-2</v>
      </c>
      <c r="CC453" s="14">
        <v>1.2842678917056601E-2</v>
      </c>
      <c r="CD453" s="14">
        <v>2.2085513247763901E-2</v>
      </c>
      <c r="CE453" s="14">
        <v>2.53565659120208E-2</v>
      </c>
      <c r="CF453" s="14">
        <v>4.5725044110509802E-2</v>
      </c>
      <c r="CG453" s="14"/>
      <c r="CH453" s="14">
        <v>4.5297759612577398E-2</v>
      </c>
      <c r="CI453" s="14">
        <v>2.14588980683393E-2</v>
      </c>
      <c r="CJ453" s="14"/>
      <c r="CK453" s="14">
        <v>1.50897922242808E-2</v>
      </c>
      <c r="CL453" s="14">
        <v>3.2455045938783803E-2</v>
      </c>
      <c r="CM453" s="14"/>
      <c r="CN453" s="14">
        <v>2.4319678007086402E-2</v>
      </c>
      <c r="CO453" s="14">
        <v>2.9862611184114402E-2</v>
      </c>
      <c r="CP453" s="14"/>
      <c r="CQ453" s="14">
        <v>3.1321857978582703E-2</v>
      </c>
      <c r="CR453" s="14">
        <v>2.18679011984317E-2</v>
      </c>
      <c r="CS453" s="14">
        <v>3.1295765041326098E-2</v>
      </c>
    </row>
    <row r="454" spans="2:97" x14ac:dyDescent="0.35">
      <c r="B454" t="s">
        <v>250</v>
      </c>
      <c r="C454" s="14">
        <v>2.7243886003198999E-2</v>
      </c>
      <c r="D454" s="14">
        <v>2.0801866473576701E-2</v>
      </c>
      <c r="E454" s="14">
        <v>3.34302214612439E-2</v>
      </c>
      <c r="F454" s="14"/>
      <c r="G454" s="14">
        <v>5.3880177695319997E-2</v>
      </c>
      <c r="H454" s="14">
        <v>4.2084104679119202E-2</v>
      </c>
      <c r="I454" s="14">
        <v>4.4059098459209703E-2</v>
      </c>
      <c r="J454" s="14">
        <v>2.0357045052453299E-2</v>
      </c>
      <c r="K454" s="14">
        <v>8.3563858174284505E-3</v>
      </c>
      <c r="L454" s="14">
        <v>0</v>
      </c>
      <c r="M454" s="14"/>
      <c r="N454" s="14">
        <v>2.2305415130073801E-2</v>
      </c>
      <c r="O454" s="14">
        <v>1.1642610126489599E-2</v>
      </c>
      <c r="P454" s="14">
        <v>4.3154280528347397E-2</v>
      </c>
      <c r="Q454" s="14">
        <v>3.6032222066534197E-2</v>
      </c>
      <c r="R454" s="14"/>
      <c r="S454" s="14">
        <v>1.9603325159320499E-2</v>
      </c>
      <c r="T454" s="14">
        <v>0</v>
      </c>
      <c r="U454" s="14">
        <v>1.72107205123758E-2</v>
      </c>
      <c r="V454" s="14">
        <v>1.39328142432656E-2</v>
      </c>
      <c r="W454" s="14">
        <v>2.4938025538136399E-2</v>
      </c>
      <c r="X454" s="14">
        <v>6.9995238544111105E-2</v>
      </c>
      <c r="Y454" s="14">
        <v>2.26840279982022E-2</v>
      </c>
      <c r="Z454" s="14">
        <v>2.6923118932732099E-2</v>
      </c>
      <c r="AA454" s="14">
        <v>2.8725704701438402E-2</v>
      </c>
      <c r="AB454" s="14">
        <v>4.3232975318885598E-2</v>
      </c>
      <c r="AC454" s="14">
        <v>4.0200212167660003E-2</v>
      </c>
      <c r="AD454" s="14">
        <v>5.80855862064645E-2</v>
      </c>
      <c r="AE454" s="14"/>
      <c r="AF454" s="14">
        <v>2.6163397183000099E-2</v>
      </c>
      <c r="AG454" s="14">
        <v>2.42814547406505E-2</v>
      </c>
      <c r="AH454" s="14">
        <v>3.0749945742498001E-2</v>
      </c>
      <c r="AI454" s="14">
        <v>3.4180413340889899E-2</v>
      </c>
      <c r="AJ454" s="14">
        <v>3.1683400115486003E-2</v>
      </c>
      <c r="AK454" s="14"/>
      <c r="AL454" s="14">
        <v>2.6783878920885899E-2</v>
      </c>
      <c r="AM454" s="14">
        <v>3.3611518820214098E-2</v>
      </c>
      <c r="AN454" s="14">
        <v>1.63857260999213E-2</v>
      </c>
      <c r="AO454" s="14">
        <v>4.0644474544875499E-2</v>
      </c>
      <c r="AP454" s="14">
        <v>2.82237245150995E-2</v>
      </c>
      <c r="AQ454" s="14">
        <v>1.32030630972875E-2</v>
      </c>
      <c r="AR454" s="14"/>
      <c r="AS454" s="14">
        <v>2.5048973437946698E-2</v>
      </c>
      <c r="AT454" s="14">
        <v>3.2274380504516503E-2</v>
      </c>
      <c r="AU454" s="14">
        <v>3.6209893484756603E-2</v>
      </c>
      <c r="AV454" s="14">
        <v>1.52994540851421E-2</v>
      </c>
      <c r="AW454" s="14">
        <v>8.0958932010069096E-2</v>
      </c>
      <c r="AX454" s="14"/>
      <c r="AY454" s="14">
        <v>4.5541215520850803E-2</v>
      </c>
      <c r="AZ454" s="14">
        <v>0</v>
      </c>
      <c r="BA454" s="14">
        <v>0</v>
      </c>
      <c r="BB454" s="14">
        <v>0</v>
      </c>
      <c r="BC454" s="14">
        <v>0</v>
      </c>
      <c r="BD454" s="14">
        <v>0</v>
      </c>
      <c r="BE454" s="14">
        <v>0</v>
      </c>
      <c r="BF454" s="14">
        <v>0</v>
      </c>
      <c r="BG454" s="14">
        <v>0</v>
      </c>
      <c r="BH454" s="14">
        <v>0</v>
      </c>
      <c r="BI454" s="14">
        <v>0</v>
      </c>
      <c r="BJ454" s="14">
        <v>0</v>
      </c>
      <c r="BK454" s="14">
        <v>0</v>
      </c>
      <c r="BL454" s="14">
        <v>0</v>
      </c>
      <c r="BM454" s="14">
        <v>0</v>
      </c>
      <c r="BN454" s="14">
        <v>0</v>
      </c>
      <c r="BO454" s="14"/>
      <c r="BP454" s="14">
        <v>2.82834687536089E-2</v>
      </c>
      <c r="BQ454" s="14">
        <v>1.81640251935427E-2</v>
      </c>
      <c r="BR454" s="14">
        <v>3.4410366462905503E-2</v>
      </c>
      <c r="BS454" s="14">
        <v>3.5836981160260399E-2</v>
      </c>
      <c r="BT454" s="14">
        <v>2.40219344319413E-2</v>
      </c>
      <c r="BU454" s="14"/>
      <c r="BV454" s="14">
        <v>1.47761911938079E-2</v>
      </c>
      <c r="BW454" s="14">
        <v>2.73560068809457E-2</v>
      </c>
      <c r="BX454" s="14">
        <v>2.5335944565869899E-2</v>
      </c>
      <c r="BY454" s="14">
        <v>3.6517733352621901E-2</v>
      </c>
      <c r="BZ454" s="14">
        <v>2.3814407216376999E-2</v>
      </c>
      <c r="CA454" s="14"/>
      <c r="CB454" s="14">
        <v>5.1572067483077098E-2</v>
      </c>
      <c r="CC454" s="14">
        <v>2.1148743616654E-2</v>
      </c>
      <c r="CD454" s="14">
        <v>1.5148930654832001E-2</v>
      </c>
      <c r="CE454" s="14">
        <v>1.96320402372346E-2</v>
      </c>
      <c r="CF454" s="14">
        <v>3.1852382559096899E-2</v>
      </c>
      <c r="CG454" s="14"/>
      <c r="CH454" s="14">
        <v>4.2199570190018798E-2</v>
      </c>
      <c r="CI454" s="14">
        <v>2.1079246155804799E-2</v>
      </c>
      <c r="CJ454" s="14"/>
      <c r="CK454" s="14">
        <v>3.2440133762031698E-2</v>
      </c>
      <c r="CL454" s="14">
        <v>2.56694762630158E-2</v>
      </c>
      <c r="CM454" s="14"/>
      <c r="CN454" s="14">
        <v>2.8788851039004498E-2</v>
      </c>
      <c r="CO454" s="14">
        <v>2.6698808862650799E-2</v>
      </c>
      <c r="CP454" s="14"/>
      <c r="CQ454" s="14">
        <v>2.2408984609747499E-2</v>
      </c>
      <c r="CR454" s="14">
        <v>3.7117851774316798E-2</v>
      </c>
      <c r="CS454" s="14">
        <v>2.7721472587780401E-2</v>
      </c>
    </row>
    <row r="455" spans="2:97" x14ac:dyDescent="0.35">
      <c r="B455" t="s">
        <v>248</v>
      </c>
      <c r="C455" s="14">
        <v>2.2649632906500499E-2</v>
      </c>
      <c r="D455" s="14">
        <v>2.6757070395302E-2</v>
      </c>
      <c r="E455" s="14">
        <v>1.89066674570945E-2</v>
      </c>
      <c r="F455" s="14"/>
      <c r="G455" s="14">
        <v>3.2500805920796003E-2</v>
      </c>
      <c r="H455" s="14">
        <v>4.7779670124425203E-2</v>
      </c>
      <c r="I455" s="14">
        <v>2.1104495126250601E-2</v>
      </c>
      <c r="J455" s="14">
        <v>1.65678703241839E-2</v>
      </c>
      <c r="K455" s="14">
        <v>4.2031563505726798E-3</v>
      </c>
      <c r="L455" s="14">
        <v>1.41455633586864E-2</v>
      </c>
      <c r="M455" s="14"/>
      <c r="N455" s="14">
        <v>2.6862317637452299E-2</v>
      </c>
      <c r="O455" s="14">
        <v>1.465088800962E-2</v>
      </c>
      <c r="P455" s="14">
        <v>2.87313845059812E-2</v>
      </c>
      <c r="Q455" s="14">
        <v>2.16322358294588E-2</v>
      </c>
      <c r="R455" s="14"/>
      <c r="S455" s="14">
        <v>2.3749228135915301E-2</v>
      </c>
      <c r="T455" s="14">
        <v>1.39017685146114E-2</v>
      </c>
      <c r="U455" s="14">
        <v>3.2082060101949597E-2</v>
      </c>
      <c r="V455" s="14">
        <v>8.11326259099736E-3</v>
      </c>
      <c r="W455" s="14">
        <v>4.5896837197322099E-2</v>
      </c>
      <c r="X455" s="14">
        <v>1.9844421522550001E-2</v>
      </c>
      <c r="Y455" s="14">
        <v>1.47802016221769E-2</v>
      </c>
      <c r="Z455" s="14">
        <v>6.1712506093528498E-2</v>
      </c>
      <c r="AA455" s="14">
        <v>5.6196187232992398E-3</v>
      </c>
      <c r="AB455" s="14">
        <v>3.5629407459817103E-2</v>
      </c>
      <c r="AC455" s="14">
        <v>1.44234663187662E-2</v>
      </c>
      <c r="AD455" s="14">
        <v>1.7795901888180799E-2</v>
      </c>
      <c r="AE455" s="14"/>
      <c r="AF455" s="14">
        <v>1.84407899755594E-2</v>
      </c>
      <c r="AG455" s="14">
        <v>2.88793900988937E-2</v>
      </c>
      <c r="AH455" s="14">
        <v>3.1334464337546698E-2</v>
      </c>
      <c r="AI455" s="14">
        <v>2.85256857643633E-2</v>
      </c>
      <c r="AJ455" s="14">
        <v>2.5673244535747999E-2</v>
      </c>
      <c r="AK455" s="14"/>
      <c r="AL455" s="14">
        <v>4.5465563922956698E-2</v>
      </c>
      <c r="AM455" s="14">
        <v>2.44052582830976E-2</v>
      </c>
      <c r="AN455" s="14">
        <v>2.70217411348266E-2</v>
      </c>
      <c r="AO455" s="14">
        <v>1.9105560158200901E-2</v>
      </c>
      <c r="AP455" s="14">
        <v>1.6456078448666801E-2</v>
      </c>
      <c r="AQ455" s="14">
        <v>6.8828012499207803E-3</v>
      </c>
      <c r="AR455" s="14"/>
      <c r="AS455" s="14">
        <v>1.81324198905338E-2</v>
      </c>
      <c r="AT455" s="14">
        <v>3.1174614119992599E-2</v>
      </c>
      <c r="AU455" s="14">
        <v>2.0603136616765501E-2</v>
      </c>
      <c r="AV455" s="14">
        <v>2.56243433767557E-2</v>
      </c>
      <c r="AW455" s="14">
        <v>8.1851445005830095E-2</v>
      </c>
      <c r="AX455" s="14"/>
      <c r="AY455" s="14">
        <v>0</v>
      </c>
      <c r="AZ455" s="14">
        <v>0</v>
      </c>
      <c r="BA455" s="14">
        <v>0</v>
      </c>
      <c r="BB455" s="14">
        <v>0</v>
      </c>
      <c r="BC455" s="14">
        <v>0</v>
      </c>
      <c r="BD455" s="14">
        <v>0</v>
      </c>
      <c r="BE455" s="14">
        <v>0</v>
      </c>
      <c r="BF455" s="14">
        <v>0</v>
      </c>
      <c r="BG455" s="14">
        <v>0</v>
      </c>
      <c r="BH455" s="14">
        <v>0</v>
      </c>
      <c r="BI455" s="14">
        <v>0</v>
      </c>
      <c r="BJ455" s="14">
        <v>0</v>
      </c>
      <c r="BK455" s="14">
        <v>0</v>
      </c>
      <c r="BL455" s="14">
        <v>0</v>
      </c>
      <c r="BM455" s="14">
        <v>0</v>
      </c>
      <c r="BN455" s="14">
        <v>0</v>
      </c>
      <c r="BO455" s="14"/>
      <c r="BP455" s="14">
        <v>2.8853763243954E-2</v>
      </c>
      <c r="BQ455" s="14">
        <v>2.4930905191428501E-2</v>
      </c>
      <c r="BR455" s="14">
        <v>3.1651869305513697E-2</v>
      </c>
      <c r="BS455" s="14">
        <v>2.2103202288334799E-2</v>
      </c>
      <c r="BT455" s="14">
        <v>4.1360410567078303E-3</v>
      </c>
      <c r="BU455" s="14"/>
      <c r="BV455" s="14">
        <v>0.108106407811737</v>
      </c>
      <c r="BW455" s="14">
        <v>2.6391343941724901E-2</v>
      </c>
      <c r="BX455" s="14">
        <v>1.56911288601921E-2</v>
      </c>
      <c r="BY455" s="14">
        <v>8.3472741899630297E-3</v>
      </c>
      <c r="BZ455" s="14">
        <v>0</v>
      </c>
      <c r="CA455" s="14"/>
      <c r="CB455" s="14">
        <v>4.6011766354248099E-2</v>
      </c>
      <c r="CC455" s="14">
        <v>3.23073981547864E-2</v>
      </c>
      <c r="CD455" s="14">
        <v>6.2191684500800598E-3</v>
      </c>
      <c r="CE455" s="14">
        <v>1.7828222645267199E-2</v>
      </c>
      <c r="CF455" s="14">
        <v>1.53515600959221E-2</v>
      </c>
      <c r="CG455" s="14"/>
      <c r="CH455" s="14">
        <v>3.1804868364745303E-2</v>
      </c>
      <c r="CI455" s="14">
        <v>1.8875901888035299E-2</v>
      </c>
      <c r="CJ455" s="14"/>
      <c r="CK455" s="14">
        <v>2.54196840779615E-2</v>
      </c>
      <c r="CL455" s="14">
        <v>2.1810335831463801E-2</v>
      </c>
      <c r="CM455" s="14"/>
      <c r="CN455" s="14">
        <v>4.3324193358591397E-2</v>
      </c>
      <c r="CO455" s="14">
        <v>1.53554676457052E-2</v>
      </c>
      <c r="CP455" s="14"/>
      <c r="CQ455" s="14">
        <v>1.32826550986233E-2</v>
      </c>
      <c r="CR455" s="14">
        <v>3.63315882847563E-2</v>
      </c>
      <c r="CS455" s="14">
        <v>5.1533442590895401E-2</v>
      </c>
    </row>
    <row r="456" spans="2:97" x14ac:dyDescent="0.35">
      <c r="B456" t="s">
        <v>252</v>
      </c>
      <c r="C456" s="14">
        <v>2.2283954804829802E-2</v>
      </c>
      <c r="D456" s="14">
        <v>3.3907930102987101E-2</v>
      </c>
      <c r="E456" s="14">
        <v>1.14809522250265E-2</v>
      </c>
      <c r="F456" s="14"/>
      <c r="G456" s="14">
        <v>2.9083068485390998E-2</v>
      </c>
      <c r="H456" s="14">
        <v>6.2800309091280995E-2</v>
      </c>
      <c r="I456" s="14">
        <v>1.9870091190269099E-2</v>
      </c>
      <c r="J456" s="14">
        <v>1.7622774816292801E-2</v>
      </c>
      <c r="K456" s="14">
        <v>8.0706620323321692E-3</v>
      </c>
      <c r="L456" s="14">
        <v>0</v>
      </c>
      <c r="M456" s="14"/>
      <c r="N456" s="14">
        <v>3.5215371175637798E-2</v>
      </c>
      <c r="O456" s="14">
        <v>1.4790603659368301E-2</v>
      </c>
      <c r="P456" s="14">
        <v>1.62349026214113E-2</v>
      </c>
      <c r="Q456" s="14">
        <v>2.1055533234933699E-2</v>
      </c>
      <c r="R456" s="14"/>
      <c r="S456" s="14">
        <v>4.2470334683791099E-2</v>
      </c>
      <c r="T456" s="14">
        <v>2.83914821358109E-2</v>
      </c>
      <c r="U456" s="14">
        <v>2.82919834264816E-2</v>
      </c>
      <c r="V456" s="14">
        <v>2.1955888370284699E-2</v>
      </c>
      <c r="W456" s="14">
        <v>2.2552568960081201E-2</v>
      </c>
      <c r="X456" s="14">
        <v>2.0136286301486998E-2</v>
      </c>
      <c r="Y456" s="14">
        <v>1.5626080807558701E-2</v>
      </c>
      <c r="Z456" s="14">
        <v>1.29184104148405E-2</v>
      </c>
      <c r="AA456" s="14">
        <v>0</v>
      </c>
      <c r="AB456" s="14">
        <v>5.6105609821193404E-3</v>
      </c>
      <c r="AC456" s="14">
        <v>1.3211704836795801E-2</v>
      </c>
      <c r="AD456" s="14">
        <v>5.8082993863438397E-2</v>
      </c>
      <c r="AE456" s="14"/>
      <c r="AF456" s="14">
        <v>2.26632769145374E-2</v>
      </c>
      <c r="AG456" s="14">
        <v>2.2362808754918601E-2</v>
      </c>
      <c r="AH456" s="14">
        <v>3.07011344992714E-2</v>
      </c>
      <c r="AI456" s="14">
        <v>1.6533770742237199E-2</v>
      </c>
      <c r="AJ456" s="14">
        <v>0</v>
      </c>
      <c r="AK456" s="14"/>
      <c r="AL456" s="14">
        <v>3.1888115869749399E-2</v>
      </c>
      <c r="AM456" s="14">
        <v>1.3611736446301899E-2</v>
      </c>
      <c r="AN456" s="14">
        <v>1.6089875141379401E-2</v>
      </c>
      <c r="AO456" s="14">
        <v>2.2195977054971699E-2</v>
      </c>
      <c r="AP456" s="14">
        <v>1.62172893847774E-2</v>
      </c>
      <c r="AQ456" s="14">
        <v>3.2463242718732702E-2</v>
      </c>
      <c r="AR456" s="14"/>
      <c r="AS456" s="14">
        <v>1.43584481808507E-2</v>
      </c>
      <c r="AT456" s="14">
        <v>1.24807201028019E-2</v>
      </c>
      <c r="AU456" s="14">
        <v>4.2393134604370802E-2</v>
      </c>
      <c r="AV456" s="14">
        <v>1.6170766220696301E-2</v>
      </c>
      <c r="AW456" s="14">
        <v>4.4823397354081397E-2</v>
      </c>
      <c r="AX456" s="14"/>
      <c r="AY456" s="14">
        <v>0</v>
      </c>
      <c r="AZ456" s="14">
        <v>0</v>
      </c>
      <c r="BA456" s="14">
        <v>0</v>
      </c>
      <c r="BB456" s="14">
        <v>0</v>
      </c>
      <c r="BC456" s="14">
        <v>0</v>
      </c>
      <c r="BD456" s="14">
        <v>0</v>
      </c>
      <c r="BE456" s="14">
        <v>0</v>
      </c>
      <c r="BF456" s="14">
        <v>0</v>
      </c>
      <c r="BG456" s="14">
        <v>0</v>
      </c>
      <c r="BH456" s="14">
        <v>0</v>
      </c>
      <c r="BI456" s="14">
        <v>0</v>
      </c>
      <c r="BJ456" s="14">
        <v>0</v>
      </c>
      <c r="BK456" s="14">
        <v>0</v>
      </c>
      <c r="BL456" s="14">
        <v>0</v>
      </c>
      <c r="BM456" s="14">
        <v>0</v>
      </c>
      <c r="BN456" s="14">
        <v>0</v>
      </c>
      <c r="BO456" s="14"/>
      <c r="BP456" s="14">
        <v>1.51926957629134E-2</v>
      </c>
      <c r="BQ456" s="14">
        <v>3.3829201884653298E-2</v>
      </c>
      <c r="BR456" s="14">
        <v>1.93341467056324E-2</v>
      </c>
      <c r="BS456" s="14">
        <v>2.4095754672926399E-2</v>
      </c>
      <c r="BT456" s="14">
        <v>1.56642469146667E-2</v>
      </c>
      <c r="BU456" s="14"/>
      <c r="BV456" s="14">
        <v>5.1004916414470997E-2</v>
      </c>
      <c r="BW456" s="14">
        <v>2.4323881508349899E-2</v>
      </c>
      <c r="BX456" s="14">
        <v>2.3562737907150699E-2</v>
      </c>
      <c r="BY456" s="14">
        <v>8.2244590676778407E-3</v>
      </c>
      <c r="BZ456" s="14">
        <v>1.1899318855253801E-2</v>
      </c>
      <c r="CA456" s="14"/>
      <c r="CB456" s="14">
        <v>3.8103320748034401E-2</v>
      </c>
      <c r="CC456" s="14">
        <v>2.6273124333847601E-2</v>
      </c>
      <c r="CD456" s="14">
        <v>1.88409661249388E-2</v>
      </c>
      <c r="CE456" s="14">
        <v>2.3892069118755702E-2</v>
      </c>
      <c r="CF456" s="14">
        <v>7.7933987617178901E-3</v>
      </c>
      <c r="CG456" s="14"/>
      <c r="CH456" s="14">
        <v>1.52065053805074E-2</v>
      </c>
      <c r="CI456" s="14">
        <v>2.5201235364788702E-2</v>
      </c>
      <c r="CJ456" s="14"/>
      <c r="CK456" s="14">
        <v>2.69715410666619E-2</v>
      </c>
      <c r="CL456" s="14">
        <v>2.0863664277683099E-2</v>
      </c>
      <c r="CM456" s="14"/>
      <c r="CN456" s="14">
        <v>2.3752217021735599E-2</v>
      </c>
      <c r="CO456" s="14">
        <v>2.1765939087827701E-2</v>
      </c>
      <c r="CP456" s="14"/>
      <c r="CQ456" s="14">
        <v>1.67180076336607E-2</v>
      </c>
      <c r="CR456" s="14">
        <v>3.3913253021474597E-2</v>
      </c>
      <c r="CS456" s="14">
        <v>2.1487179229272201E-2</v>
      </c>
    </row>
    <row r="457" spans="2:97" x14ac:dyDescent="0.35">
      <c r="B457" t="s">
        <v>253</v>
      </c>
      <c r="C457" s="14">
        <v>1.6446926590911098E-2</v>
      </c>
      <c r="D457" s="14">
        <v>1.4174596195243199E-2</v>
      </c>
      <c r="E457" s="14">
        <v>1.8663483178884499E-2</v>
      </c>
      <c r="F457" s="14"/>
      <c r="G457" s="14">
        <v>4.4945149291994403E-3</v>
      </c>
      <c r="H457" s="14">
        <v>8.5211816392765996E-3</v>
      </c>
      <c r="I457" s="14">
        <v>1.49033641834456E-2</v>
      </c>
      <c r="J457" s="14">
        <v>1.72608915440602E-2</v>
      </c>
      <c r="K457" s="14">
        <v>2.70415234771283E-2</v>
      </c>
      <c r="L457" s="14">
        <v>2.51936998101874E-2</v>
      </c>
      <c r="M457" s="14"/>
      <c r="N457" s="14">
        <v>1.81736123341203E-2</v>
      </c>
      <c r="O457" s="14">
        <v>1.55600236739351E-2</v>
      </c>
      <c r="P457" s="14">
        <v>1.6492684974941999E-2</v>
      </c>
      <c r="Q457" s="14">
        <v>1.5683306949121501E-2</v>
      </c>
      <c r="R457" s="14"/>
      <c r="S457" s="14">
        <v>1.7976897431092501E-2</v>
      </c>
      <c r="T457" s="14">
        <v>1.5787094417934199E-2</v>
      </c>
      <c r="U457" s="14">
        <v>2.8662507375822401E-2</v>
      </c>
      <c r="V457" s="14">
        <v>1.6814196361349499E-2</v>
      </c>
      <c r="W457" s="14">
        <v>1.60508886933197E-2</v>
      </c>
      <c r="X457" s="14">
        <v>1.6557465375386798E-2</v>
      </c>
      <c r="Y457" s="14">
        <v>1.6481414835653602E-2</v>
      </c>
      <c r="Z457" s="14">
        <v>1.68377456433715E-2</v>
      </c>
      <c r="AA457" s="14">
        <v>1.13355902404063E-2</v>
      </c>
      <c r="AB457" s="14">
        <v>1.8666591231331801E-2</v>
      </c>
      <c r="AC457" s="14">
        <v>1.3584707479776401E-2</v>
      </c>
      <c r="AD457" s="14">
        <v>0</v>
      </c>
      <c r="AE457" s="14"/>
      <c r="AF457" s="14">
        <v>2.0567927411972799E-2</v>
      </c>
      <c r="AG457" s="14">
        <v>1.34475193429436E-2</v>
      </c>
      <c r="AH457" s="14">
        <v>0</v>
      </c>
      <c r="AI457" s="14">
        <v>2.0480920500248401E-2</v>
      </c>
      <c r="AJ457" s="14">
        <v>1.01303097522838E-2</v>
      </c>
      <c r="AK457" s="14"/>
      <c r="AL457" s="14">
        <v>6.8218040199311703E-3</v>
      </c>
      <c r="AM457" s="14">
        <v>2.7796501165938299E-2</v>
      </c>
      <c r="AN457" s="14">
        <v>2.69065977746215E-2</v>
      </c>
      <c r="AO457" s="14">
        <v>1.1025560501409499E-2</v>
      </c>
      <c r="AP457" s="14">
        <v>8.7594460942269099E-3</v>
      </c>
      <c r="AQ457" s="14">
        <v>6.0387853584306997E-3</v>
      </c>
      <c r="AR457" s="14"/>
      <c r="AS457" s="14">
        <v>2.5859403891046299E-2</v>
      </c>
      <c r="AT457" s="14">
        <v>1.9713909665208602E-2</v>
      </c>
      <c r="AU457" s="14">
        <v>1.23056217488952E-2</v>
      </c>
      <c r="AV457" s="14">
        <v>5.5827032510820896E-3</v>
      </c>
      <c r="AW457" s="14">
        <v>0</v>
      </c>
      <c r="AX457" s="14"/>
      <c r="AY457" s="14">
        <v>0</v>
      </c>
      <c r="AZ457" s="14">
        <v>0</v>
      </c>
      <c r="BA457" s="14">
        <v>0</v>
      </c>
      <c r="BB457" s="14">
        <v>0</v>
      </c>
      <c r="BC457" s="14">
        <v>0</v>
      </c>
      <c r="BD457" s="14">
        <v>0</v>
      </c>
      <c r="BE457" s="14">
        <v>0</v>
      </c>
      <c r="BF457" s="14">
        <v>0</v>
      </c>
      <c r="BG457" s="14">
        <v>0</v>
      </c>
      <c r="BH457" s="14">
        <v>0</v>
      </c>
      <c r="BI457" s="14">
        <v>0</v>
      </c>
      <c r="BJ457" s="14">
        <v>0</v>
      </c>
      <c r="BK457" s="14">
        <v>0</v>
      </c>
      <c r="BL457" s="14">
        <v>0</v>
      </c>
      <c r="BM457" s="14">
        <v>0</v>
      </c>
      <c r="BN457" s="14">
        <v>0</v>
      </c>
      <c r="BO457" s="14"/>
      <c r="BP457" s="14">
        <v>1.9357886146882702E-2</v>
      </c>
      <c r="BQ457" s="14">
        <v>4.5961677984999103E-3</v>
      </c>
      <c r="BR457" s="14">
        <v>1.44953842536257E-2</v>
      </c>
      <c r="BS457" s="14">
        <v>2.31596565989193E-2</v>
      </c>
      <c r="BT457" s="14">
        <v>2.7950735160182299E-2</v>
      </c>
      <c r="BU457" s="14"/>
      <c r="BV457" s="14">
        <v>0</v>
      </c>
      <c r="BW457" s="14">
        <v>1.1999866419722199E-2</v>
      </c>
      <c r="BX457" s="14">
        <v>1.50262355772737E-2</v>
      </c>
      <c r="BY457" s="14">
        <v>2.8337022573264599E-2</v>
      </c>
      <c r="BZ457" s="14">
        <v>4.0254210970044002E-2</v>
      </c>
      <c r="CA457" s="14"/>
      <c r="CB457" s="14">
        <v>3.3532033664858299E-3</v>
      </c>
      <c r="CC457" s="14">
        <v>2.0373696001842401E-2</v>
      </c>
      <c r="CD457" s="14">
        <v>2.5876279234681599E-2</v>
      </c>
      <c r="CE457" s="14">
        <v>9.3240396980199293E-3</v>
      </c>
      <c r="CF457" s="14">
        <v>2.1787469532967899E-2</v>
      </c>
      <c r="CG457" s="14"/>
      <c r="CH457" s="14">
        <v>9.4015080564297908E-3</v>
      </c>
      <c r="CI457" s="14">
        <v>1.9351004217631099E-2</v>
      </c>
      <c r="CJ457" s="14"/>
      <c r="CK457" s="14">
        <v>8.2874192811437895E-3</v>
      </c>
      <c r="CL457" s="14">
        <v>1.8919173562152398E-2</v>
      </c>
      <c r="CM457" s="14"/>
      <c r="CN457" s="14">
        <v>1.30590268139403E-2</v>
      </c>
      <c r="CO457" s="14">
        <v>1.7642207183091101E-2</v>
      </c>
      <c r="CP457" s="14"/>
      <c r="CQ457" s="14">
        <v>1.88522923127581E-2</v>
      </c>
      <c r="CR457" s="14">
        <v>8.5103366681924808E-3</v>
      </c>
      <c r="CS457" s="14">
        <v>3.1730957608281297E-2</v>
      </c>
    </row>
    <row r="458" spans="2:97" x14ac:dyDescent="0.35">
      <c r="B458" t="s">
        <v>254</v>
      </c>
      <c r="C458" s="14">
        <v>7.8185116913889099E-3</v>
      </c>
      <c r="D458" s="14">
        <v>8.1117005349819506E-3</v>
      </c>
      <c r="E458" s="14">
        <v>7.5825563238135097E-3</v>
      </c>
      <c r="F458" s="14"/>
      <c r="G458" s="14">
        <v>0</v>
      </c>
      <c r="H458" s="14">
        <v>7.9044476727800801E-3</v>
      </c>
      <c r="I458" s="14">
        <v>1.0446230165161399E-2</v>
      </c>
      <c r="J458" s="14">
        <v>1.40161411514145E-2</v>
      </c>
      <c r="K458" s="14">
        <v>0</v>
      </c>
      <c r="L458" s="14">
        <v>1.07816280450878E-2</v>
      </c>
      <c r="M458" s="14"/>
      <c r="N458" s="14">
        <v>7.2411673493937298E-3</v>
      </c>
      <c r="O458" s="14">
        <v>1.17789718705637E-2</v>
      </c>
      <c r="P458" s="14">
        <v>3.0390611352270999E-3</v>
      </c>
      <c r="Q458" s="14">
        <v>8.3969141698491696E-3</v>
      </c>
      <c r="R458" s="14"/>
      <c r="S458" s="14">
        <v>0</v>
      </c>
      <c r="T458" s="14">
        <v>4.68878084177036E-3</v>
      </c>
      <c r="U458" s="14">
        <v>1.09605633977391E-2</v>
      </c>
      <c r="V458" s="14">
        <v>8.5045383487340302E-3</v>
      </c>
      <c r="W458" s="14">
        <v>0</v>
      </c>
      <c r="X458" s="14">
        <v>1.36023613144784E-2</v>
      </c>
      <c r="Y458" s="14">
        <v>9.4542477141422599E-3</v>
      </c>
      <c r="Z458" s="14">
        <v>0</v>
      </c>
      <c r="AA458" s="14">
        <v>5.5399822233473204E-3</v>
      </c>
      <c r="AB458" s="14">
        <v>2.62155788514391E-2</v>
      </c>
      <c r="AC458" s="14">
        <v>0</v>
      </c>
      <c r="AD458" s="14">
        <v>1.8446509940256501E-2</v>
      </c>
      <c r="AE458" s="14"/>
      <c r="AF458" s="14">
        <v>0</v>
      </c>
      <c r="AG458" s="14">
        <v>7.6487310804815101E-3</v>
      </c>
      <c r="AH458" s="14">
        <v>9.7395687405314596E-3</v>
      </c>
      <c r="AI458" s="14">
        <v>1.0583512252833801E-2</v>
      </c>
      <c r="AJ458" s="14">
        <v>7.8013068738444101E-3</v>
      </c>
      <c r="AK458" s="14"/>
      <c r="AL458" s="14">
        <v>6.5920310565198703E-3</v>
      </c>
      <c r="AM458" s="14">
        <v>4.2533648043436298E-3</v>
      </c>
      <c r="AN458" s="14">
        <v>8.2683053425080793E-3</v>
      </c>
      <c r="AO458" s="14">
        <v>9.2237842665126007E-3</v>
      </c>
      <c r="AP458" s="14">
        <v>1.3092726607850901E-2</v>
      </c>
      <c r="AQ458" s="14">
        <v>6.3038422652852604E-3</v>
      </c>
      <c r="AR458" s="14"/>
      <c r="AS458" s="14">
        <v>8.9578988519914294E-3</v>
      </c>
      <c r="AT458" s="14">
        <v>2.5427427146934301E-3</v>
      </c>
      <c r="AU458" s="14">
        <v>9.7403866574692008E-3</v>
      </c>
      <c r="AV458" s="14">
        <v>4.67631555187345E-3</v>
      </c>
      <c r="AW458" s="14">
        <v>0</v>
      </c>
      <c r="AX458" s="14"/>
      <c r="AY458" s="14">
        <v>0</v>
      </c>
      <c r="AZ458" s="14">
        <v>0</v>
      </c>
      <c r="BA458" s="14">
        <v>0</v>
      </c>
      <c r="BB458" s="14">
        <v>0</v>
      </c>
      <c r="BC458" s="14">
        <v>0</v>
      </c>
      <c r="BD458" s="14">
        <v>0</v>
      </c>
      <c r="BE458" s="14">
        <v>0</v>
      </c>
      <c r="BF458" s="14">
        <v>0</v>
      </c>
      <c r="BG458" s="14">
        <v>0</v>
      </c>
      <c r="BH458" s="14">
        <v>0</v>
      </c>
      <c r="BI458" s="14">
        <v>0</v>
      </c>
      <c r="BJ458" s="14">
        <v>0</v>
      </c>
      <c r="BK458" s="14">
        <v>0</v>
      </c>
      <c r="BL458" s="14">
        <v>0</v>
      </c>
      <c r="BM458" s="14">
        <v>0</v>
      </c>
      <c r="BN458" s="14">
        <v>0</v>
      </c>
      <c r="BO458" s="14"/>
      <c r="BP458" s="14">
        <v>1.02730084024798E-2</v>
      </c>
      <c r="BQ458" s="14">
        <v>2.2124531900369099E-3</v>
      </c>
      <c r="BR458" s="14">
        <v>1.0306500288881E-2</v>
      </c>
      <c r="BS458" s="14">
        <v>4.3387347664526803E-3</v>
      </c>
      <c r="BT458" s="14">
        <v>1.5784807035160501E-2</v>
      </c>
      <c r="BU458" s="14"/>
      <c r="BV458" s="14">
        <v>1.1051155915066601E-2</v>
      </c>
      <c r="BW458" s="14">
        <v>4.9014518363462399E-3</v>
      </c>
      <c r="BX458" s="14">
        <v>1.13629908478296E-2</v>
      </c>
      <c r="BY458" s="14">
        <v>8.0337198662861105E-3</v>
      </c>
      <c r="BZ458" s="14">
        <v>0</v>
      </c>
      <c r="CA458" s="14"/>
      <c r="CB458" s="14">
        <v>3.5414687722182801E-3</v>
      </c>
      <c r="CC458" s="14">
        <v>6.1407749610543298E-3</v>
      </c>
      <c r="CD458" s="14">
        <v>1.3522080303114199E-2</v>
      </c>
      <c r="CE458" s="14">
        <v>1.2728596344782401E-2</v>
      </c>
      <c r="CF458" s="14">
        <v>2.6919911384393502E-3</v>
      </c>
      <c r="CG458" s="14"/>
      <c r="CH458" s="14">
        <v>7.3331847180212097E-3</v>
      </c>
      <c r="CI458" s="14">
        <v>8.0185604462077904E-3</v>
      </c>
      <c r="CJ458" s="14"/>
      <c r="CK458" s="14">
        <v>8.4781507978588296E-3</v>
      </c>
      <c r="CL458" s="14">
        <v>7.6186478122144304E-3</v>
      </c>
      <c r="CM458" s="14"/>
      <c r="CN458" s="14">
        <v>7.0409781136325398E-3</v>
      </c>
      <c r="CO458" s="14">
        <v>8.0928323196370697E-3</v>
      </c>
      <c r="CP458" s="14"/>
      <c r="CQ458" s="14">
        <v>9.5058566922102197E-3</v>
      </c>
      <c r="CR458" s="14">
        <v>5.8634803555942996E-3</v>
      </c>
      <c r="CS458" s="14">
        <v>0</v>
      </c>
    </row>
    <row r="459" spans="2:97" x14ac:dyDescent="0.35">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row>
    <row r="460" spans="2:97" x14ac:dyDescent="0.35">
      <c r="B460" s="6" t="s">
        <v>257</v>
      </c>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row>
    <row r="461" spans="2:97" x14ac:dyDescent="0.35">
      <c r="B461" s="21" t="s">
        <v>122</v>
      </c>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row>
    <row r="462" spans="2:97" x14ac:dyDescent="0.35">
      <c r="B462" t="s">
        <v>167</v>
      </c>
      <c r="C462" s="14">
        <v>0.31261244284798101</v>
      </c>
      <c r="D462" s="14">
        <v>0.245075899181421</v>
      </c>
      <c r="E462" s="14">
        <v>0.37841716029704398</v>
      </c>
      <c r="F462" s="14"/>
      <c r="G462" s="14">
        <v>0.16642460826324099</v>
      </c>
      <c r="H462" s="14">
        <v>0.18183553966924099</v>
      </c>
      <c r="I462" s="14">
        <v>0.28799141058180899</v>
      </c>
      <c r="J462" s="14">
        <v>0.33775746389734601</v>
      </c>
      <c r="K462" s="14">
        <v>0.40719695524652</v>
      </c>
      <c r="L462" s="14">
        <v>0.452359256098401</v>
      </c>
      <c r="M462" s="14"/>
      <c r="N462" s="14">
        <v>0.26837408551542302</v>
      </c>
      <c r="O462" s="14">
        <v>0.35379449263766</v>
      </c>
      <c r="P462" s="14">
        <v>0.26957447255661299</v>
      </c>
      <c r="Q462" s="14">
        <v>0.35417595800454699</v>
      </c>
      <c r="R462" s="14"/>
      <c r="S462" s="14">
        <v>0.21786866806973701</v>
      </c>
      <c r="T462" s="14">
        <v>0.34063538148849598</v>
      </c>
      <c r="U462" s="14">
        <v>0.36342103960220801</v>
      </c>
      <c r="V462" s="14">
        <v>0.32639764600555798</v>
      </c>
      <c r="W462" s="14">
        <v>0.29775369380958</v>
      </c>
      <c r="X462" s="14">
        <v>0.245067943915248</v>
      </c>
      <c r="Y462" s="14">
        <v>0.38820421943865702</v>
      </c>
      <c r="Z462" s="14">
        <v>0.33214501576753203</v>
      </c>
      <c r="AA462" s="14">
        <v>0.29746019199729601</v>
      </c>
      <c r="AB462" s="14">
        <v>0.33079471682631101</v>
      </c>
      <c r="AC462" s="14">
        <v>0.38136485764635197</v>
      </c>
      <c r="AD462" s="14">
        <v>0.35328351237550498</v>
      </c>
      <c r="AE462" s="14"/>
      <c r="AF462" s="14">
        <v>0.31476230175547598</v>
      </c>
      <c r="AG462" s="14">
        <v>0.28118132329671502</v>
      </c>
      <c r="AH462" s="14">
        <v>0.33974475111919</v>
      </c>
      <c r="AI462" s="14">
        <v>0.29587091282064998</v>
      </c>
      <c r="AJ462" s="14">
        <v>0.25074644340923102</v>
      </c>
      <c r="AK462" s="14"/>
      <c r="AL462" s="14">
        <v>0.246630954102948</v>
      </c>
      <c r="AM462" s="14">
        <v>0.27738260886074201</v>
      </c>
      <c r="AN462" s="14">
        <v>0.279560705452507</v>
      </c>
      <c r="AO462" s="14">
        <v>0.28355444671201802</v>
      </c>
      <c r="AP462" s="14">
        <v>0.25842364569691201</v>
      </c>
      <c r="AQ462" s="14">
        <v>0.54741760122720695</v>
      </c>
      <c r="AR462" s="14"/>
      <c r="AS462" s="14">
        <v>0.36964583749002899</v>
      </c>
      <c r="AT462" s="14">
        <v>0.31468517206071001</v>
      </c>
      <c r="AU462" s="14">
        <v>0.28192024157969098</v>
      </c>
      <c r="AV462" s="14">
        <v>0.22556507702529199</v>
      </c>
      <c r="AW462" s="14">
        <v>0.222609076127185</v>
      </c>
      <c r="AX462" s="14"/>
      <c r="AY462" s="14">
        <v>0.301692633448299</v>
      </c>
      <c r="AZ462" s="14">
        <v>0</v>
      </c>
      <c r="BA462" s="14">
        <v>0</v>
      </c>
      <c r="BB462" s="14">
        <v>0</v>
      </c>
      <c r="BC462" s="14">
        <v>0</v>
      </c>
      <c r="BD462" s="14">
        <v>0</v>
      </c>
      <c r="BE462" s="14">
        <v>0</v>
      </c>
      <c r="BF462" s="14">
        <v>0</v>
      </c>
      <c r="BG462" s="14">
        <v>0</v>
      </c>
      <c r="BH462" s="14">
        <v>0</v>
      </c>
      <c r="BI462" s="14">
        <v>0</v>
      </c>
      <c r="BJ462" s="14">
        <v>0</v>
      </c>
      <c r="BK462" s="14">
        <v>0</v>
      </c>
      <c r="BL462" s="14">
        <v>0</v>
      </c>
      <c r="BM462" s="14">
        <v>0</v>
      </c>
      <c r="BN462" s="14">
        <v>0</v>
      </c>
      <c r="BO462" s="14"/>
      <c r="BP462" s="14">
        <v>0.33946994384851997</v>
      </c>
      <c r="BQ462" s="14">
        <v>0.264568011452329</v>
      </c>
      <c r="BR462" s="14">
        <v>0.32190300269457101</v>
      </c>
      <c r="BS462" s="14">
        <v>0.23567573187831301</v>
      </c>
      <c r="BT462" s="14">
        <v>0.40950816387092698</v>
      </c>
      <c r="BU462" s="14"/>
      <c r="BV462" s="14">
        <v>0.20222743239916</v>
      </c>
      <c r="BW462" s="14">
        <v>0.29437156146154497</v>
      </c>
      <c r="BX462" s="14">
        <v>0.32226516395260302</v>
      </c>
      <c r="BY462" s="14">
        <v>0.36958499778012999</v>
      </c>
      <c r="BZ462" s="14">
        <v>0.34606415673954699</v>
      </c>
      <c r="CA462" s="14"/>
      <c r="CB462" s="14">
        <v>0.15728149780543499</v>
      </c>
      <c r="CC462" s="14">
        <v>0.34421141111396403</v>
      </c>
      <c r="CD462" s="14">
        <v>0.351178109303177</v>
      </c>
      <c r="CE462" s="14">
        <v>0.345462932384343</v>
      </c>
      <c r="CF462" s="14">
        <v>0.342289396530428</v>
      </c>
      <c r="CG462" s="14"/>
      <c r="CH462" s="14">
        <v>0.26405744919500501</v>
      </c>
      <c r="CI462" s="14">
        <v>0.33286328368342599</v>
      </c>
      <c r="CJ462" s="14"/>
      <c r="CK462" s="14">
        <v>0.25566307600801502</v>
      </c>
      <c r="CL462" s="14">
        <v>0.33011040395666602</v>
      </c>
      <c r="CM462" s="14"/>
      <c r="CN462" s="14">
        <v>0.234333826755077</v>
      </c>
      <c r="CO462" s="14">
        <v>0.33998933679691101</v>
      </c>
      <c r="CP462" s="14"/>
      <c r="CQ462" s="14">
        <v>0.345967624684271</v>
      </c>
      <c r="CR462" s="14">
        <v>0.23132952728596001</v>
      </c>
      <c r="CS462" s="14">
        <v>0.37987834593331299</v>
      </c>
    </row>
    <row r="463" spans="2:97" x14ac:dyDescent="0.35">
      <c r="B463" t="s">
        <v>242</v>
      </c>
      <c r="C463" s="14">
        <v>0.23753772011282301</v>
      </c>
      <c r="D463" s="14">
        <v>0.27806434337372998</v>
      </c>
      <c r="E463" s="14">
        <v>0.19821301671236499</v>
      </c>
      <c r="F463" s="14"/>
      <c r="G463" s="14">
        <v>0.32518478662084399</v>
      </c>
      <c r="H463" s="14">
        <v>0.29943249637529101</v>
      </c>
      <c r="I463" s="14">
        <v>0.242413347732921</v>
      </c>
      <c r="J463" s="14">
        <v>0.19799335377132901</v>
      </c>
      <c r="K463" s="14">
        <v>0.18165029863443299</v>
      </c>
      <c r="L463" s="14">
        <v>0.194546398056124</v>
      </c>
      <c r="M463" s="14"/>
      <c r="N463" s="14">
        <v>0.26463038458670701</v>
      </c>
      <c r="O463" s="14">
        <v>0.221260208098956</v>
      </c>
      <c r="P463" s="14">
        <v>0.24537956088089799</v>
      </c>
      <c r="Q463" s="14">
        <v>0.21856671768789299</v>
      </c>
      <c r="R463" s="14"/>
      <c r="S463" s="14">
        <v>0.27770008642947602</v>
      </c>
      <c r="T463" s="14">
        <v>0.21514241801209399</v>
      </c>
      <c r="U463" s="14">
        <v>0.199002920299203</v>
      </c>
      <c r="V463" s="14">
        <v>0.205574681835867</v>
      </c>
      <c r="W463" s="14">
        <v>0.23243965562796901</v>
      </c>
      <c r="X463" s="14">
        <v>0.27362841845927599</v>
      </c>
      <c r="Y463" s="14">
        <v>0.21766662276550999</v>
      </c>
      <c r="Z463" s="14">
        <v>0.25593596571980598</v>
      </c>
      <c r="AA463" s="14">
        <v>0.298620827647473</v>
      </c>
      <c r="AB463" s="14">
        <v>0.20799942036197899</v>
      </c>
      <c r="AC463" s="14">
        <v>0.179642582912031</v>
      </c>
      <c r="AD463" s="14">
        <v>0.23834318592672701</v>
      </c>
      <c r="AE463" s="14"/>
      <c r="AF463" s="14">
        <v>0.24074436435695001</v>
      </c>
      <c r="AG463" s="14">
        <v>0.25731090730692302</v>
      </c>
      <c r="AH463" s="14">
        <v>0.269590789797435</v>
      </c>
      <c r="AI463" s="14">
        <v>0.21741885680888301</v>
      </c>
      <c r="AJ463" s="14">
        <v>0.26102695525470199</v>
      </c>
      <c r="AK463" s="14"/>
      <c r="AL463" s="14">
        <v>0.32728304272950698</v>
      </c>
      <c r="AM463" s="14">
        <v>0.27129382107921302</v>
      </c>
      <c r="AN463" s="14">
        <v>0.24036443050938699</v>
      </c>
      <c r="AO463" s="14">
        <v>0.20278657834671299</v>
      </c>
      <c r="AP463" s="14">
        <v>0.25136522097775199</v>
      </c>
      <c r="AQ463" s="14">
        <v>0.15811478599809201</v>
      </c>
      <c r="AR463" s="14"/>
      <c r="AS463" s="14">
        <v>0.21466978382216101</v>
      </c>
      <c r="AT463" s="14">
        <v>0.231530888424786</v>
      </c>
      <c r="AU463" s="14">
        <v>0.26826661568951599</v>
      </c>
      <c r="AV463" s="14">
        <v>0.231592325472011</v>
      </c>
      <c r="AW463" s="14">
        <v>0.41964744397512699</v>
      </c>
      <c r="AX463" s="14"/>
      <c r="AY463" s="14">
        <v>0.18407234646880399</v>
      </c>
      <c r="AZ463" s="14">
        <v>0</v>
      </c>
      <c r="BA463" s="14">
        <v>0</v>
      </c>
      <c r="BB463" s="14">
        <v>0</v>
      </c>
      <c r="BC463" s="14">
        <v>0</v>
      </c>
      <c r="BD463" s="14">
        <v>0</v>
      </c>
      <c r="BE463" s="14">
        <v>0</v>
      </c>
      <c r="BF463" s="14">
        <v>0</v>
      </c>
      <c r="BG463" s="14">
        <v>0</v>
      </c>
      <c r="BH463" s="14">
        <v>0</v>
      </c>
      <c r="BI463" s="14">
        <v>0</v>
      </c>
      <c r="BJ463" s="14">
        <v>0</v>
      </c>
      <c r="BK463" s="14">
        <v>0</v>
      </c>
      <c r="BL463" s="14">
        <v>0</v>
      </c>
      <c r="BM463" s="14">
        <v>0</v>
      </c>
      <c r="BN463" s="14">
        <v>0</v>
      </c>
      <c r="BO463" s="14"/>
      <c r="BP463" s="14">
        <v>0.23573788613761801</v>
      </c>
      <c r="BQ463" s="14">
        <v>0.28437584581137998</v>
      </c>
      <c r="BR463" s="14">
        <v>0.23571304237533</v>
      </c>
      <c r="BS463" s="14">
        <v>0.24335151151843201</v>
      </c>
      <c r="BT463" s="14">
        <v>0.16060647192897101</v>
      </c>
      <c r="BU463" s="14"/>
      <c r="BV463" s="14">
        <v>0.34061420721087798</v>
      </c>
      <c r="BW463" s="14">
        <v>0.25686254584590501</v>
      </c>
      <c r="BX463" s="14">
        <v>0.230038236551076</v>
      </c>
      <c r="BY463" s="14">
        <v>0.19095991002434901</v>
      </c>
      <c r="BZ463" s="14">
        <v>0.15124543229911599</v>
      </c>
      <c r="CA463" s="14"/>
      <c r="CB463" s="14">
        <v>0.35904540105343002</v>
      </c>
      <c r="CC463" s="14">
        <v>0.23245086266083001</v>
      </c>
      <c r="CD463" s="14">
        <v>0.279484084959641</v>
      </c>
      <c r="CE463" s="14">
        <v>0.174715288114969</v>
      </c>
      <c r="CF463" s="14">
        <v>0.16753130007556299</v>
      </c>
      <c r="CG463" s="14"/>
      <c r="CH463" s="14">
        <v>0.246607664541444</v>
      </c>
      <c r="CI463" s="14">
        <v>0.23375491659063399</v>
      </c>
      <c r="CJ463" s="14"/>
      <c r="CK463" s="14">
        <v>0.26770911222229599</v>
      </c>
      <c r="CL463" s="14">
        <v>0.22826741782465201</v>
      </c>
      <c r="CM463" s="14"/>
      <c r="CN463" s="14">
        <v>0.32252845404513703</v>
      </c>
      <c r="CO463" s="14">
        <v>0.20781335315742</v>
      </c>
      <c r="CP463" s="14"/>
      <c r="CQ463" s="14">
        <v>0.205860034448934</v>
      </c>
      <c r="CR463" s="14">
        <v>0.306550532816798</v>
      </c>
      <c r="CS463" s="14">
        <v>0.22223203340620101</v>
      </c>
    </row>
    <row r="464" spans="2:97" x14ac:dyDescent="0.35">
      <c r="B464" t="s">
        <v>237</v>
      </c>
      <c r="C464" s="14">
        <v>0.21789172405184101</v>
      </c>
      <c r="D464" s="14">
        <v>0.27897304786210197</v>
      </c>
      <c r="E464" s="14">
        <v>0.15857784167849201</v>
      </c>
      <c r="F464" s="14"/>
      <c r="G464" s="14">
        <v>0.326472154693563</v>
      </c>
      <c r="H464" s="14">
        <v>0.288450951866147</v>
      </c>
      <c r="I464" s="14">
        <v>0.241798189585127</v>
      </c>
      <c r="J464" s="14">
        <v>0.196528697208977</v>
      </c>
      <c r="K464" s="14">
        <v>0.17023115685703799</v>
      </c>
      <c r="L464" s="14">
        <v>0.118240645024869</v>
      </c>
      <c r="M464" s="14"/>
      <c r="N464" s="14">
        <v>0.24701421428648199</v>
      </c>
      <c r="O464" s="14">
        <v>0.20846151498160301</v>
      </c>
      <c r="P464" s="14">
        <v>0.23911434504558399</v>
      </c>
      <c r="Q464" s="14">
        <v>0.17760657738687</v>
      </c>
      <c r="R464" s="14"/>
      <c r="S464" s="14">
        <v>0.271183137284701</v>
      </c>
      <c r="T464" s="14">
        <v>0.220596744491525</v>
      </c>
      <c r="U464" s="14">
        <v>0.15433542732455399</v>
      </c>
      <c r="V464" s="14">
        <v>0.23340224466905801</v>
      </c>
      <c r="W464" s="14">
        <v>0.24554013489019</v>
      </c>
      <c r="X464" s="14">
        <v>0.23666652257611501</v>
      </c>
      <c r="Y464" s="14">
        <v>0.189916677955667</v>
      </c>
      <c r="Z464" s="14">
        <v>0.17814098399657799</v>
      </c>
      <c r="AA464" s="14">
        <v>0.23500287156493099</v>
      </c>
      <c r="AB464" s="14">
        <v>0.205691149623524</v>
      </c>
      <c r="AC464" s="14">
        <v>0.15300309989067201</v>
      </c>
      <c r="AD464" s="14">
        <v>0.16878329011537599</v>
      </c>
      <c r="AE464" s="14"/>
      <c r="AF464" s="14">
        <v>0.20887382773754101</v>
      </c>
      <c r="AG464" s="14">
        <v>0.22874157004239401</v>
      </c>
      <c r="AH464" s="14">
        <v>0.18352422494370499</v>
      </c>
      <c r="AI464" s="14">
        <v>0.27017183503361503</v>
      </c>
      <c r="AJ464" s="14">
        <v>0.19253294764437301</v>
      </c>
      <c r="AK464" s="14"/>
      <c r="AL464" s="14">
        <v>0.25622129041620401</v>
      </c>
      <c r="AM464" s="14">
        <v>0.22145507768313499</v>
      </c>
      <c r="AN464" s="14">
        <v>0.17998055791697401</v>
      </c>
      <c r="AO464" s="14">
        <v>0.28225706449681798</v>
      </c>
      <c r="AP464" s="14">
        <v>0.18832675052114201</v>
      </c>
      <c r="AQ464" s="14">
        <v>0.14485794951036399</v>
      </c>
      <c r="AR464" s="14"/>
      <c r="AS464" s="14">
        <v>0.19738584207388701</v>
      </c>
      <c r="AT464" s="14">
        <v>0.22471728862427101</v>
      </c>
      <c r="AU464" s="14">
        <v>0.235906415027646</v>
      </c>
      <c r="AV464" s="14">
        <v>0.26467558491348397</v>
      </c>
      <c r="AW464" s="14">
        <v>0.31460043253022202</v>
      </c>
      <c r="AX464" s="14"/>
      <c r="AY464" s="14">
        <v>0.26920735007632302</v>
      </c>
      <c r="AZ464" s="14">
        <v>0</v>
      </c>
      <c r="BA464" s="14">
        <v>0</v>
      </c>
      <c r="BB464" s="14">
        <v>0</v>
      </c>
      <c r="BC464" s="14">
        <v>0</v>
      </c>
      <c r="BD464" s="14">
        <v>0</v>
      </c>
      <c r="BE464" s="14">
        <v>0</v>
      </c>
      <c r="BF464" s="14">
        <v>0</v>
      </c>
      <c r="BG464" s="14">
        <v>0</v>
      </c>
      <c r="BH464" s="14">
        <v>0</v>
      </c>
      <c r="BI464" s="14">
        <v>0</v>
      </c>
      <c r="BJ464" s="14">
        <v>0</v>
      </c>
      <c r="BK464" s="14">
        <v>0</v>
      </c>
      <c r="BL464" s="14">
        <v>0</v>
      </c>
      <c r="BM464" s="14">
        <v>0</v>
      </c>
      <c r="BN464" s="14">
        <v>0</v>
      </c>
      <c r="BO464" s="14"/>
      <c r="BP464" s="14">
        <v>0.24938788258753</v>
      </c>
      <c r="BQ464" s="14">
        <v>0.22089760455497501</v>
      </c>
      <c r="BR464" s="14">
        <v>0.200876804505602</v>
      </c>
      <c r="BS464" s="14">
        <v>0.22924641378739899</v>
      </c>
      <c r="BT464" s="14">
        <v>0.16714536086780901</v>
      </c>
      <c r="BU464" s="14"/>
      <c r="BV464" s="14">
        <v>0.33945057342746099</v>
      </c>
      <c r="BW464" s="14">
        <v>0.228780767547167</v>
      </c>
      <c r="BX464" s="14">
        <v>0.202432560474374</v>
      </c>
      <c r="BY464" s="14">
        <v>0.19826673117118301</v>
      </c>
      <c r="BZ464" s="14">
        <v>0.146370295629486</v>
      </c>
      <c r="CA464" s="14"/>
      <c r="CB464" s="14">
        <v>0.29471073249034901</v>
      </c>
      <c r="CC464" s="14">
        <v>0.21980573679919699</v>
      </c>
      <c r="CD464" s="14">
        <v>0.22021386189283201</v>
      </c>
      <c r="CE464" s="14">
        <v>0.191435899221293</v>
      </c>
      <c r="CF464" s="14">
        <v>0.17853760560115101</v>
      </c>
      <c r="CG464" s="14"/>
      <c r="CH464" s="14">
        <v>0.27192375948926301</v>
      </c>
      <c r="CI464" s="14">
        <v>0.19535657231279099</v>
      </c>
      <c r="CJ464" s="14"/>
      <c r="CK464" s="14">
        <v>0.21136016977576699</v>
      </c>
      <c r="CL464" s="14">
        <v>0.21989857485710301</v>
      </c>
      <c r="CM464" s="14"/>
      <c r="CN464" s="14">
        <v>0.26076061491190899</v>
      </c>
      <c r="CO464" s="14">
        <v>0.202898905612237</v>
      </c>
      <c r="CP464" s="14"/>
      <c r="CQ464" s="14">
        <v>0.19640500833252</v>
      </c>
      <c r="CR464" s="14">
        <v>0.27073871573209302</v>
      </c>
      <c r="CS464" s="14">
        <v>0.17167374499500099</v>
      </c>
    </row>
    <row r="465" spans="2:97" x14ac:dyDescent="0.35">
      <c r="B465" t="s">
        <v>245</v>
      </c>
      <c r="C465" s="14">
        <v>0.14063428098807601</v>
      </c>
      <c r="D465" s="14">
        <v>0.13073501695123399</v>
      </c>
      <c r="E465" s="14">
        <v>0.15019048350453801</v>
      </c>
      <c r="F465" s="14"/>
      <c r="G465" s="14">
        <v>0.12335489912141299</v>
      </c>
      <c r="H465" s="14">
        <v>0.115383074186537</v>
      </c>
      <c r="I465" s="14">
        <v>0.107223562377371</v>
      </c>
      <c r="J465" s="14">
        <v>0.14630234226275801</v>
      </c>
      <c r="K465" s="14">
        <v>0.15651153278316501</v>
      </c>
      <c r="L465" s="14">
        <v>0.184588052828769</v>
      </c>
      <c r="M465" s="14"/>
      <c r="N465" s="14">
        <v>0.13852402128604499</v>
      </c>
      <c r="O465" s="14">
        <v>0.13305809740073399</v>
      </c>
      <c r="P465" s="14">
        <v>0.14600356520077901</v>
      </c>
      <c r="Q465" s="14">
        <v>0.146237931602442</v>
      </c>
      <c r="R465" s="14"/>
      <c r="S465" s="14">
        <v>0.10502120386955199</v>
      </c>
      <c r="T465" s="14">
        <v>0.114060200471443</v>
      </c>
      <c r="U465" s="14">
        <v>0.15925603195878099</v>
      </c>
      <c r="V465" s="14">
        <v>0.14611981581964301</v>
      </c>
      <c r="W465" s="14">
        <v>0.17121517289409799</v>
      </c>
      <c r="X465" s="14">
        <v>0.15735010564192001</v>
      </c>
      <c r="Y465" s="14">
        <v>0.15242857368821999</v>
      </c>
      <c r="Z465" s="14">
        <v>0.180588707112911</v>
      </c>
      <c r="AA465" s="14">
        <v>0.141083193519976</v>
      </c>
      <c r="AB465" s="14">
        <v>0.14689783176801299</v>
      </c>
      <c r="AC465" s="14">
        <v>0.136466196894965</v>
      </c>
      <c r="AD465" s="14">
        <v>0.13628064004253301</v>
      </c>
      <c r="AE465" s="14"/>
      <c r="AF465" s="14">
        <v>0.15781000735650899</v>
      </c>
      <c r="AG465" s="14">
        <v>0.131404373252547</v>
      </c>
      <c r="AH465" s="14">
        <v>0.144855319973729</v>
      </c>
      <c r="AI465" s="14">
        <v>0.17876541223842801</v>
      </c>
      <c r="AJ465" s="14">
        <v>0.13294715411286101</v>
      </c>
      <c r="AK465" s="14"/>
      <c r="AL465" s="14">
        <v>0.109899818144104</v>
      </c>
      <c r="AM465" s="14">
        <v>0.14507931232844001</v>
      </c>
      <c r="AN465" s="14">
        <v>0.165836657675166</v>
      </c>
      <c r="AO465" s="14">
        <v>0.18015471871647901</v>
      </c>
      <c r="AP465" s="14">
        <v>0.124058625052491</v>
      </c>
      <c r="AQ465" s="14">
        <v>0.11853388510457701</v>
      </c>
      <c r="AR465" s="14"/>
      <c r="AS465" s="14">
        <v>0.17241384125489201</v>
      </c>
      <c r="AT465" s="14">
        <v>0.140759121393986</v>
      </c>
      <c r="AU465" s="14">
        <v>0.127752617685711</v>
      </c>
      <c r="AV465" s="14">
        <v>0.110268837219908</v>
      </c>
      <c r="AW465" s="14">
        <v>9.8995699535127296E-2</v>
      </c>
      <c r="AX465" s="14"/>
      <c r="AY465" s="14">
        <v>0.186748679945511</v>
      </c>
      <c r="AZ465" s="14">
        <v>0</v>
      </c>
      <c r="BA465" s="14">
        <v>0</v>
      </c>
      <c r="BB465" s="14">
        <v>0</v>
      </c>
      <c r="BC465" s="14">
        <v>0</v>
      </c>
      <c r="BD465" s="14">
        <v>0</v>
      </c>
      <c r="BE465" s="14">
        <v>0</v>
      </c>
      <c r="BF465" s="14">
        <v>0</v>
      </c>
      <c r="BG465" s="14">
        <v>0</v>
      </c>
      <c r="BH465" s="14">
        <v>0</v>
      </c>
      <c r="BI465" s="14">
        <v>0</v>
      </c>
      <c r="BJ465" s="14">
        <v>0</v>
      </c>
      <c r="BK465" s="14">
        <v>0</v>
      </c>
      <c r="BL465" s="14">
        <v>0</v>
      </c>
      <c r="BM465" s="14">
        <v>0</v>
      </c>
      <c r="BN465" s="14">
        <v>0</v>
      </c>
      <c r="BO465" s="14"/>
      <c r="BP465" s="14">
        <v>0.14341903721319099</v>
      </c>
      <c r="BQ465" s="14">
        <v>0.15713021438087099</v>
      </c>
      <c r="BR465" s="14">
        <v>0.11692416840869101</v>
      </c>
      <c r="BS465" s="14">
        <v>0.17047136003907701</v>
      </c>
      <c r="BT465" s="14">
        <v>0.109483185107815</v>
      </c>
      <c r="BU465" s="14"/>
      <c r="BV465" s="14">
        <v>0.103534564548423</v>
      </c>
      <c r="BW465" s="14">
        <v>0.14566175560130501</v>
      </c>
      <c r="BX465" s="14">
        <v>0.14882529036634701</v>
      </c>
      <c r="BY465" s="14">
        <v>0.13034423172307699</v>
      </c>
      <c r="BZ465" s="14">
        <v>0.120760510452929</v>
      </c>
      <c r="CA465" s="14"/>
      <c r="CB465" s="14">
        <v>0.14589907509092701</v>
      </c>
      <c r="CC465" s="14">
        <v>0.127387480604155</v>
      </c>
      <c r="CD465" s="14">
        <v>0.116098200852129</v>
      </c>
      <c r="CE465" s="14">
        <v>0.15025847825595701</v>
      </c>
      <c r="CF465" s="14">
        <v>0.16184262711209299</v>
      </c>
      <c r="CG465" s="14"/>
      <c r="CH465" s="14">
        <v>0.164579897494674</v>
      </c>
      <c r="CI465" s="14">
        <v>0.13064727796121101</v>
      </c>
      <c r="CJ465" s="14"/>
      <c r="CK465" s="14">
        <v>0.13531525152712301</v>
      </c>
      <c r="CL465" s="14">
        <v>0.14226857783469901</v>
      </c>
      <c r="CM465" s="14"/>
      <c r="CN465" s="14">
        <v>0.113757428820598</v>
      </c>
      <c r="CO465" s="14">
        <v>0.150034098820789</v>
      </c>
      <c r="CP465" s="14"/>
      <c r="CQ465" s="14">
        <v>0.14296802092856301</v>
      </c>
      <c r="CR465" s="14">
        <v>0.13895749808455801</v>
      </c>
      <c r="CS465" s="14">
        <v>0.121531865429993</v>
      </c>
    </row>
    <row r="466" spans="2:97" x14ac:dyDescent="0.35">
      <c r="B466" t="s">
        <v>240</v>
      </c>
      <c r="C466" s="14">
        <v>0.131818465970896</v>
      </c>
      <c r="D466" s="14">
        <v>0.15299910102481001</v>
      </c>
      <c r="E466" s="14">
        <v>0.11039390131355301</v>
      </c>
      <c r="F466" s="14"/>
      <c r="G466" s="14">
        <v>0.24077285686674099</v>
      </c>
      <c r="H466" s="14">
        <v>0.22365019260698801</v>
      </c>
      <c r="I466" s="14">
        <v>0.128297430148469</v>
      </c>
      <c r="J466" s="14">
        <v>0.110884448349994</v>
      </c>
      <c r="K466" s="14">
        <v>8.0218726528347398E-2</v>
      </c>
      <c r="L466" s="14">
        <v>3.9144129770294897E-2</v>
      </c>
      <c r="M466" s="14"/>
      <c r="N466" s="14">
        <v>0.15654126695929299</v>
      </c>
      <c r="O466" s="14">
        <v>0.138601441695377</v>
      </c>
      <c r="P466" s="14">
        <v>0.125595606873634</v>
      </c>
      <c r="Q466" s="14">
        <v>0.103761058431564</v>
      </c>
      <c r="R466" s="14"/>
      <c r="S466" s="14">
        <v>0.182115087146138</v>
      </c>
      <c r="T466" s="14">
        <v>0.13472163217154201</v>
      </c>
      <c r="U466" s="14">
        <v>0.120343993606954</v>
      </c>
      <c r="V466" s="14">
        <v>0.122459711936034</v>
      </c>
      <c r="W466" s="14">
        <v>0.123083950143348</v>
      </c>
      <c r="X466" s="14">
        <v>0.17574415325013701</v>
      </c>
      <c r="Y466" s="14">
        <v>0.103821644165149</v>
      </c>
      <c r="Z466" s="14">
        <v>8.0717320631841602E-2</v>
      </c>
      <c r="AA466" s="14">
        <v>0.15019818883265601</v>
      </c>
      <c r="AB466" s="14">
        <v>9.7778981383922103E-2</v>
      </c>
      <c r="AC466" s="14">
        <v>6.9828267644996E-2</v>
      </c>
      <c r="AD466" s="14">
        <v>0.11219660302300299</v>
      </c>
      <c r="AE466" s="14"/>
      <c r="AF466" s="14">
        <v>0.112815261593813</v>
      </c>
      <c r="AG466" s="14">
        <v>0.14076182190421699</v>
      </c>
      <c r="AH466" s="14">
        <v>0.13790461706246601</v>
      </c>
      <c r="AI466" s="14">
        <v>0.137995002895408</v>
      </c>
      <c r="AJ466" s="14">
        <v>0.152915861391167</v>
      </c>
      <c r="AK466" s="14"/>
      <c r="AL466" s="14">
        <v>0.13629985226112801</v>
      </c>
      <c r="AM466" s="14">
        <v>0.13291447441177601</v>
      </c>
      <c r="AN466" s="14">
        <v>0.13097847979317501</v>
      </c>
      <c r="AO466" s="14">
        <v>0.125905771330281</v>
      </c>
      <c r="AP466" s="14">
        <v>0.18448962883070499</v>
      </c>
      <c r="AQ466" s="14">
        <v>9.6114139101795004E-2</v>
      </c>
      <c r="AR466" s="14"/>
      <c r="AS466" s="14">
        <v>0.102410491534942</v>
      </c>
      <c r="AT466" s="14">
        <v>0.129812479454288</v>
      </c>
      <c r="AU466" s="14">
        <v>0.161556785471096</v>
      </c>
      <c r="AV466" s="14">
        <v>0.172086735040237</v>
      </c>
      <c r="AW466" s="14">
        <v>8.38365487140251E-2</v>
      </c>
      <c r="AX466" s="14"/>
      <c r="AY466" s="14">
        <v>0.11652147055272501</v>
      </c>
      <c r="AZ466" s="14">
        <v>0</v>
      </c>
      <c r="BA466" s="14">
        <v>0</v>
      </c>
      <c r="BB466" s="14">
        <v>0</v>
      </c>
      <c r="BC466" s="14">
        <v>0</v>
      </c>
      <c r="BD466" s="14">
        <v>0</v>
      </c>
      <c r="BE466" s="14">
        <v>0</v>
      </c>
      <c r="BF466" s="14">
        <v>0</v>
      </c>
      <c r="BG466" s="14">
        <v>0</v>
      </c>
      <c r="BH466" s="14">
        <v>0</v>
      </c>
      <c r="BI466" s="14">
        <v>0</v>
      </c>
      <c r="BJ466" s="14">
        <v>0</v>
      </c>
      <c r="BK466" s="14">
        <v>0</v>
      </c>
      <c r="BL466" s="14">
        <v>0</v>
      </c>
      <c r="BM466" s="14">
        <v>0</v>
      </c>
      <c r="BN466" s="14">
        <v>0</v>
      </c>
      <c r="BO466" s="14"/>
      <c r="BP466" s="14">
        <v>0.11056963641486001</v>
      </c>
      <c r="BQ466" s="14">
        <v>0.14850059253437001</v>
      </c>
      <c r="BR466" s="14">
        <v>0.15946988234311801</v>
      </c>
      <c r="BS466" s="14">
        <v>0.146672898753269</v>
      </c>
      <c r="BT466" s="14">
        <v>0.107733170429439</v>
      </c>
      <c r="BU466" s="14"/>
      <c r="BV466" s="14">
        <v>0.15226192652402901</v>
      </c>
      <c r="BW466" s="14">
        <v>0.14464145216257199</v>
      </c>
      <c r="BX466" s="14">
        <v>0.123920001152187</v>
      </c>
      <c r="BY466" s="14">
        <v>0.104893497691842</v>
      </c>
      <c r="BZ466" s="14">
        <v>0.15241116300632301</v>
      </c>
      <c r="CA466" s="14"/>
      <c r="CB466" s="14">
        <v>0.17592442253111401</v>
      </c>
      <c r="CC466" s="14">
        <v>0.131406869054982</v>
      </c>
      <c r="CD466" s="14">
        <v>0.115476911384681</v>
      </c>
      <c r="CE466" s="14">
        <v>0.132047454573476</v>
      </c>
      <c r="CF466" s="14">
        <v>0.11377456445942399</v>
      </c>
      <c r="CG466" s="14"/>
      <c r="CH466" s="14">
        <v>0.131035304918978</v>
      </c>
      <c r="CI466" s="14">
        <v>0.13214509910618699</v>
      </c>
      <c r="CJ466" s="14"/>
      <c r="CK466" s="14">
        <v>0.16888618270508801</v>
      </c>
      <c r="CL466" s="14">
        <v>0.12042923547031301</v>
      </c>
      <c r="CM466" s="14"/>
      <c r="CN466" s="14">
        <v>0.15094258534897401</v>
      </c>
      <c r="CO466" s="14">
        <v>0.12513006223801801</v>
      </c>
      <c r="CP466" s="14"/>
      <c r="CQ466" s="14">
        <v>0.11991155884077601</v>
      </c>
      <c r="CR466" s="14">
        <v>0.16213690155489699</v>
      </c>
      <c r="CS466" s="14">
        <v>0.100072838163707</v>
      </c>
    </row>
    <row r="467" spans="2:97" x14ac:dyDescent="0.35">
      <c r="B467" t="s">
        <v>246</v>
      </c>
      <c r="C467" s="14">
        <v>0.126018069904476</v>
      </c>
      <c r="D467" s="14">
        <v>0.133648356601411</v>
      </c>
      <c r="E467" s="14">
        <v>0.118314465252817</v>
      </c>
      <c r="F467" s="14"/>
      <c r="G467" s="14">
        <v>0.122692021727642</v>
      </c>
      <c r="H467" s="14">
        <v>0.117280665330804</v>
      </c>
      <c r="I467" s="14">
        <v>0.10339353194105499</v>
      </c>
      <c r="J467" s="14">
        <v>0.12592409380782399</v>
      </c>
      <c r="K467" s="14">
        <v>0.13092938279639399</v>
      </c>
      <c r="L467" s="14">
        <v>0.15051565683102999</v>
      </c>
      <c r="M467" s="14"/>
      <c r="N467" s="14">
        <v>0.15813850476952701</v>
      </c>
      <c r="O467" s="14">
        <v>0.117088840914168</v>
      </c>
      <c r="P467" s="14">
        <v>0.13965104634238901</v>
      </c>
      <c r="Q467" s="14">
        <v>8.7217030727768305E-2</v>
      </c>
      <c r="R467" s="14"/>
      <c r="S467" s="14">
        <v>0.14295455204150001</v>
      </c>
      <c r="T467" s="14">
        <v>8.0888522098314306E-2</v>
      </c>
      <c r="U467" s="14">
        <v>0.146410330118943</v>
      </c>
      <c r="V467" s="14">
        <v>0.145668619105813</v>
      </c>
      <c r="W467" s="14">
        <v>0.14368090475173501</v>
      </c>
      <c r="X467" s="14">
        <v>0.121836156393098</v>
      </c>
      <c r="Y467" s="14">
        <v>9.7023097801541197E-2</v>
      </c>
      <c r="Z467" s="14">
        <v>0.10242535697493001</v>
      </c>
      <c r="AA467" s="14">
        <v>0.110955236162047</v>
      </c>
      <c r="AB467" s="14">
        <v>0.120887214153284</v>
      </c>
      <c r="AC467" s="14">
        <v>0.20485247277388799</v>
      </c>
      <c r="AD467" s="14">
        <v>0.14850647845825199</v>
      </c>
      <c r="AE467" s="14"/>
      <c r="AF467" s="14">
        <v>0.130780230202374</v>
      </c>
      <c r="AG467" s="14">
        <v>0.13420075154116001</v>
      </c>
      <c r="AH467" s="14">
        <v>0.163950301145706</v>
      </c>
      <c r="AI467" s="14">
        <v>0.115476008420244</v>
      </c>
      <c r="AJ467" s="14">
        <v>0.171879947216632</v>
      </c>
      <c r="AK467" s="14"/>
      <c r="AL467" s="14">
        <v>0.121336614192082</v>
      </c>
      <c r="AM467" s="14">
        <v>0.129991710719743</v>
      </c>
      <c r="AN467" s="14">
        <v>0.18370541376380101</v>
      </c>
      <c r="AO467" s="14">
        <v>0.11692548103367501</v>
      </c>
      <c r="AP467" s="14">
        <v>0.14607092043638101</v>
      </c>
      <c r="AQ467" s="14">
        <v>0.11207143646456701</v>
      </c>
      <c r="AR467" s="14"/>
      <c r="AS467" s="14">
        <v>0.105779945035684</v>
      </c>
      <c r="AT467" s="14">
        <v>0.12098196194779701</v>
      </c>
      <c r="AU467" s="14">
        <v>0.14274210808493301</v>
      </c>
      <c r="AV467" s="14">
        <v>0.13409085905824</v>
      </c>
      <c r="AW467" s="14">
        <v>0.12586522256240201</v>
      </c>
      <c r="AX467" s="14"/>
      <c r="AY467" s="14">
        <v>8.5872077522768694E-2</v>
      </c>
      <c r="AZ467" s="14">
        <v>0</v>
      </c>
      <c r="BA467" s="14">
        <v>0</v>
      </c>
      <c r="BB467" s="14">
        <v>0</v>
      </c>
      <c r="BC467" s="14">
        <v>0</v>
      </c>
      <c r="BD467" s="14">
        <v>0</v>
      </c>
      <c r="BE467" s="14">
        <v>0</v>
      </c>
      <c r="BF467" s="14">
        <v>0</v>
      </c>
      <c r="BG467" s="14">
        <v>0</v>
      </c>
      <c r="BH467" s="14">
        <v>0</v>
      </c>
      <c r="BI467" s="14">
        <v>0</v>
      </c>
      <c r="BJ467" s="14">
        <v>0</v>
      </c>
      <c r="BK467" s="14">
        <v>0</v>
      </c>
      <c r="BL467" s="14">
        <v>0</v>
      </c>
      <c r="BM467" s="14">
        <v>0</v>
      </c>
      <c r="BN467" s="14">
        <v>0</v>
      </c>
      <c r="BO467" s="14"/>
      <c r="BP467" s="14">
        <v>0.138089718721322</v>
      </c>
      <c r="BQ467" s="14">
        <v>0.135310172011885</v>
      </c>
      <c r="BR467" s="14">
        <v>0.10091983767894799</v>
      </c>
      <c r="BS467" s="14">
        <v>0.146956672237678</v>
      </c>
      <c r="BT467" s="14">
        <v>9.7636899948293901E-2</v>
      </c>
      <c r="BU467" s="14"/>
      <c r="BV467" s="14">
        <v>0.14792110214495299</v>
      </c>
      <c r="BW467" s="14">
        <v>0.13745272165060901</v>
      </c>
      <c r="BX467" s="14">
        <v>0.121460278608266</v>
      </c>
      <c r="BY467" s="14">
        <v>0.109446865586753</v>
      </c>
      <c r="BZ467" s="14">
        <v>9.2853466803867996E-2</v>
      </c>
      <c r="CA467" s="14"/>
      <c r="CB467" s="14">
        <v>0.16075865514325099</v>
      </c>
      <c r="CC467" s="14">
        <v>0.118068215975439</v>
      </c>
      <c r="CD467" s="14">
        <v>0.11291755307746899</v>
      </c>
      <c r="CE467" s="14">
        <v>0.13032479236803399</v>
      </c>
      <c r="CF467" s="14">
        <v>0.114555473436741</v>
      </c>
      <c r="CG467" s="14"/>
      <c r="CH467" s="14">
        <v>0.142175217135143</v>
      </c>
      <c r="CI467" s="14">
        <v>0.11927940530363999</v>
      </c>
      <c r="CJ467" s="14"/>
      <c r="CK467" s="14">
        <v>0.14949016786479399</v>
      </c>
      <c r="CL467" s="14">
        <v>0.11880615728737801</v>
      </c>
      <c r="CM467" s="14"/>
      <c r="CN467" s="14">
        <v>0.14930100131900201</v>
      </c>
      <c r="CO467" s="14">
        <v>0.11787517755442201</v>
      </c>
      <c r="CP467" s="14"/>
      <c r="CQ467" s="14">
        <v>0.11880912065994401</v>
      </c>
      <c r="CR467" s="14">
        <v>0.14788702299950299</v>
      </c>
      <c r="CS467" s="14">
        <v>8.5942208613238799E-2</v>
      </c>
    </row>
    <row r="468" spans="2:97" x14ac:dyDescent="0.35">
      <c r="B468" t="s">
        <v>238</v>
      </c>
      <c r="C468" s="14">
        <v>0.12160525844931799</v>
      </c>
      <c r="D468" s="14">
        <v>0.123163305640115</v>
      </c>
      <c r="E468" s="14">
        <v>0.119906438352001</v>
      </c>
      <c r="F468" s="14"/>
      <c r="G468" s="14">
        <v>0.15083036049662299</v>
      </c>
      <c r="H468" s="14">
        <v>0.17186225142702299</v>
      </c>
      <c r="I468" s="14">
        <v>0.18199773289431101</v>
      </c>
      <c r="J468" s="14">
        <v>0.11714840996901001</v>
      </c>
      <c r="K468" s="14">
        <v>7.9030431409962507E-2</v>
      </c>
      <c r="L468" s="14">
        <v>4.43317630605626E-2</v>
      </c>
      <c r="M468" s="14"/>
      <c r="N468" s="14">
        <v>0.14181059774572199</v>
      </c>
      <c r="O468" s="14">
        <v>0.110296205339163</v>
      </c>
      <c r="P468" s="14">
        <v>0.11501657377192701</v>
      </c>
      <c r="Q468" s="14">
        <v>0.11744242037585099</v>
      </c>
      <c r="R468" s="14"/>
      <c r="S468" s="14">
        <v>0.17323924330658999</v>
      </c>
      <c r="T468" s="14">
        <v>0.13281213914951601</v>
      </c>
      <c r="U468" s="14">
        <v>0.10196944734659801</v>
      </c>
      <c r="V468" s="14">
        <v>9.1021008167372505E-2</v>
      </c>
      <c r="W468" s="14">
        <v>0.14592759316537901</v>
      </c>
      <c r="X468" s="14">
        <v>0.145780614303501</v>
      </c>
      <c r="Y468" s="14">
        <v>7.2554240594184902E-2</v>
      </c>
      <c r="Z468" s="14">
        <v>0.10619226745950899</v>
      </c>
      <c r="AA468" s="14">
        <v>0.13482795699118</v>
      </c>
      <c r="AB468" s="14">
        <v>8.37706385013504E-2</v>
      </c>
      <c r="AC468" s="14">
        <v>0.111585880271866</v>
      </c>
      <c r="AD468" s="14">
        <v>7.9583775507703694E-2</v>
      </c>
      <c r="AE468" s="14"/>
      <c r="AF468" s="14">
        <v>0.11292223913890501</v>
      </c>
      <c r="AG468" s="14">
        <v>0.14696844416894</v>
      </c>
      <c r="AH468" s="14">
        <v>9.9619970325894203E-2</v>
      </c>
      <c r="AI468" s="14">
        <v>8.3950862792713493E-2</v>
      </c>
      <c r="AJ468" s="14">
        <v>0.14228599691380101</v>
      </c>
      <c r="AK468" s="14"/>
      <c r="AL468" s="14">
        <v>0.157863504426454</v>
      </c>
      <c r="AM468" s="14">
        <v>0.14415994541744301</v>
      </c>
      <c r="AN468" s="14">
        <v>0.114294206439499</v>
      </c>
      <c r="AO468" s="14">
        <v>9.3592556424459697E-2</v>
      </c>
      <c r="AP468" s="14">
        <v>0.15107287281458101</v>
      </c>
      <c r="AQ468" s="14">
        <v>6.9644429690289195E-2</v>
      </c>
      <c r="AR468" s="14"/>
      <c r="AS468" s="14">
        <v>8.5382161182542396E-2</v>
      </c>
      <c r="AT468" s="14">
        <v>0.10123524575109399</v>
      </c>
      <c r="AU468" s="14">
        <v>0.15278798927711801</v>
      </c>
      <c r="AV468" s="14">
        <v>0.18360260199121001</v>
      </c>
      <c r="AW468" s="14">
        <v>0.175564161740071</v>
      </c>
      <c r="AX468" s="14"/>
      <c r="AY468" s="14">
        <v>0.15264002498201701</v>
      </c>
      <c r="AZ468" s="14">
        <v>0</v>
      </c>
      <c r="BA468" s="14">
        <v>0</v>
      </c>
      <c r="BB468" s="14">
        <v>0</v>
      </c>
      <c r="BC468" s="14">
        <v>0</v>
      </c>
      <c r="BD468" s="14">
        <v>0</v>
      </c>
      <c r="BE468" s="14">
        <v>0</v>
      </c>
      <c r="BF468" s="14">
        <v>0</v>
      </c>
      <c r="BG468" s="14">
        <v>0</v>
      </c>
      <c r="BH468" s="14">
        <v>0</v>
      </c>
      <c r="BI468" s="14">
        <v>0</v>
      </c>
      <c r="BJ468" s="14">
        <v>0</v>
      </c>
      <c r="BK468" s="14">
        <v>0</v>
      </c>
      <c r="BL468" s="14">
        <v>0</v>
      </c>
      <c r="BM468" s="14">
        <v>0</v>
      </c>
      <c r="BN468" s="14">
        <v>0</v>
      </c>
      <c r="BO468" s="14"/>
      <c r="BP468" s="14">
        <v>0.101201936317907</v>
      </c>
      <c r="BQ468" s="14">
        <v>0.12872179917902199</v>
      </c>
      <c r="BR468" s="14">
        <v>0.114287100758758</v>
      </c>
      <c r="BS468" s="14">
        <v>0.15725742087606201</v>
      </c>
      <c r="BT468" s="14">
        <v>0.116576957001457</v>
      </c>
      <c r="BU468" s="14"/>
      <c r="BV468" s="14">
        <v>0.146632437056957</v>
      </c>
      <c r="BW468" s="14">
        <v>0.12951479466077001</v>
      </c>
      <c r="BX468" s="14">
        <v>0.106824966587304</v>
      </c>
      <c r="BY468" s="14">
        <v>0.115226432320207</v>
      </c>
      <c r="BZ468" s="14">
        <v>0.160671533357237</v>
      </c>
      <c r="CA468" s="14"/>
      <c r="CB468" s="14">
        <v>0.186561356609421</v>
      </c>
      <c r="CC468" s="14">
        <v>0.11352853655244</v>
      </c>
      <c r="CD468" s="14">
        <v>0.101639039385062</v>
      </c>
      <c r="CE468" s="14">
        <v>0.104498041092593</v>
      </c>
      <c r="CF468" s="14">
        <v>0.10978324915681099</v>
      </c>
      <c r="CG468" s="14"/>
      <c r="CH468" s="14">
        <v>0.117866621727792</v>
      </c>
      <c r="CI468" s="14">
        <v>0.123164532408456</v>
      </c>
      <c r="CJ468" s="14"/>
      <c r="CK468" s="14">
        <v>0.16171278621420199</v>
      </c>
      <c r="CL468" s="14">
        <v>0.109282031696551</v>
      </c>
      <c r="CM468" s="14"/>
      <c r="CN468" s="14">
        <v>0.16970870243054301</v>
      </c>
      <c r="CO468" s="14">
        <v>0.104781725405642</v>
      </c>
      <c r="CP468" s="14"/>
      <c r="CQ468" s="14">
        <v>0.106195155766053</v>
      </c>
      <c r="CR468" s="14">
        <v>0.15673102730448199</v>
      </c>
      <c r="CS468" s="14">
        <v>0.104937070601983</v>
      </c>
    </row>
    <row r="469" spans="2:97" x14ac:dyDescent="0.35">
      <c r="B469" t="s">
        <v>241</v>
      </c>
      <c r="C469" s="14">
        <v>0.103523747337483</v>
      </c>
      <c r="D469" s="14">
        <v>0.108968378912735</v>
      </c>
      <c r="E469" s="14">
        <v>9.8001398370341802E-2</v>
      </c>
      <c r="F469" s="14"/>
      <c r="G469" s="14">
        <v>8.2505803149914306E-2</v>
      </c>
      <c r="H469" s="14">
        <v>0.110942901902587</v>
      </c>
      <c r="I469" s="14">
        <v>0.10528037869097499</v>
      </c>
      <c r="J469" s="14">
        <v>0.12485864939029701</v>
      </c>
      <c r="K469" s="14">
        <v>8.9570994180460606E-2</v>
      </c>
      <c r="L469" s="14">
        <v>0.102024738869119</v>
      </c>
      <c r="M469" s="14"/>
      <c r="N469" s="14">
        <v>0.105118073231581</v>
      </c>
      <c r="O469" s="14">
        <v>0.109235343202015</v>
      </c>
      <c r="P469" s="14">
        <v>0.10317125540979299</v>
      </c>
      <c r="Q469" s="14">
        <v>9.5894886581968306E-2</v>
      </c>
      <c r="R469" s="14"/>
      <c r="S469" s="14">
        <v>8.6311028637709702E-2</v>
      </c>
      <c r="T469" s="14">
        <v>0.101369771285531</v>
      </c>
      <c r="U469" s="14">
        <v>7.2250880171231893E-2</v>
      </c>
      <c r="V469" s="14">
        <v>0.13437268877490199</v>
      </c>
      <c r="W469" s="14">
        <v>9.83759190111934E-2</v>
      </c>
      <c r="X469" s="14">
        <v>9.3649171937371906E-2</v>
      </c>
      <c r="Y469" s="14">
        <v>9.8129080685862902E-2</v>
      </c>
      <c r="Z469" s="14">
        <v>0.117290142114315</v>
      </c>
      <c r="AA469" s="14">
        <v>0.10527396199867101</v>
      </c>
      <c r="AB469" s="14">
        <v>0.134910201909274</v>
      </c>
      <c r="AC469" s="14">
        <v>0.112163445456805</v>
      </c>
      <c r="AD469" s="14">
        <v>0.1069850620697</v>
      </c>
      <c r="AE469" s="14"/>
      <c r="AF469" s="14">
        <v>9.7059065483261195E-2</v>
      </c>
      <c r="AG469" s="14">
        <v>0.12583281963958601</v>
      </c>
      <c r="AH469" s="14">
        <v>0.107362984904166</v>
      </c>
      <c r="AI469" s="14">
        <v>6.9090157226023893E-2</v>
      </c>
      <c r="AJ469" s="14">
        <v>9.9192968910990803E-2</v>
      </c>
      <c r="AK469" s="14"/>
      <c r="AL469" s="14">
        <v>0.131996239710515</v>
      </c>
      <c r="AM469" s="14">
        <v>9.8478370414473604E-2</v>
      </c>
      <c r="AN469" s="14">
        <v>0.13713119399614801</v>
      </c>
      <c r="AO469" s="14">
        <v>8.87359915735869E-2</v>
      </c>
      <c r="AP469" s="14">
        <v>0.109637503134958</v>
      </c>
      <c r="AQ469" s="14">
        <v>4.9072076526057301E-2</v>
      </c>
      <c r="AR469" s="14"/>
      <c r="AS469" s="14">
        <v>8.6471936773279606E-2</v>
      </c>
      <c r="AT469" s="14">
        <v>9.2661882709522497E-2</v>
      </c>
      <c r="AU469" s="14">
        <v>0.114907068631027</v>
      </c>
      <c r="AV469" s="14">
        <v>0.152195262782301</v>
      </c>
      <c r="AW469" s="14">
        <v>5.9187648460178502E-2</v>
      </c>
      <c r="AX469" s="14"/>
      <c r="AY469" s="14">
        <v>0.150862750557231</v>
      </c>
      <c r="AZ469" s="14">
        <v>0</v>
      </c>
      <c r="BA469" s="14">
        <v>0</v>
      </c>
      <c r="BB469" s="14">
        <v>0</v>
      </c>
      <c r="BC469" s="14">
        <v>0</v>
      </c>
      <c r="BD469" s="14">
        <v>0</v>
      </c>
      <c r="BE469" s="14">
        <v>0</v>
      </c>
      <c r="BF469" s="14">
        <v>0</v>
      </c>
      <c r="BG469" s="14">
        <v>0</v>
      </c>
      <c r="BH469" s="14">
        <v>0</v>
      </c>
      <c r="BI469" s="14">
        <v>0</v>
      </c>
      <c r="BJ469" s="14">
        <v>0</v>
      </c>
      <c r="BK469" s="14">
        <v>0</v>
      </c>
      <c r="BL469" s="14">
        <v>0</v>
      </c>
      <c r="BM469" s="14">
        <v>0</v>
      </c>
      <c r="BN469" s="14">
        <v>0</v>
      </c>
      <c r="BO469" s="14"/>
      <c r="BP469" s="14">
        <v>9.3764853953242605E-2</v>
      </c>
      <c r="BQ469" s="14">
        <v>0.121456628206809</v>
      </c>
      <c r="BR469" s="14">
        <v>9.9080061947114398E-2</v>
      </c>
      <c r="BS469" s="14">
        <v>0.101117297944594</v>
      </c>
      <c r="BT469" s="14">
        <v>9.7524402984060204E-2</v>
      </c>
      <c r="BU469" s="14"/>
      <c r="BV469" s="14">
        <v>9.2449734260385094E-2</v>
      </c>
      <c r="BW469" s="14">
        <v>0.105124677325496</v>
      </c>
      <c r="BX469" s="14">
        <v>0.106896703910887</v>
      </c>
      <c r="BY469" s="14">
        <v>0.100028246679829</v>
      </c>
      <c r="BZ469" s="14">
        <v>9.0732661478293702E-2</v>
      </c>
      <c r="CA469" s="14"/>
      <c r="CB469" s="14">
        <v>0.129026573620664</v>
      </c>
      <c r="CC469" s="14">
        <v>0.10971503576710701</v>
      </c>
      <c r="CD469" s="14">
        <v>9.3265957948907602E-2</v>
      </c>
      <c r="CE469" s="14">
        <v>8.1477502247229605E-2</v>
      </c>
      <c r="CF469" s="14">
        <v>0.108706259546859</v>
      </c>
      <c r="CG469" s="14"/>
      <c r="CH469" s="14">
        <v>0.10457161264319501</v>
      </c>
      <c r="CI469" s="14">
        <v>0.103086713946549</v>
      </c>
      <c r="CJ469" s="14"/>
      <c r="CK469" s="14">
        <v>0.121072668267762</v>
      </c>
      <c r="CL469" s="14">
        <v>9.8131758752249207E-2</v>
      </c>
      <c r="CM469" s="14"/>
      <c r="CN469" s="14">
        <v>0.13084583350819301</v>
      </c>
      <c r="CO469" s="14">
        <v>9.3968214895886304E-2</v>
      </c>
      <c r="CP469" s="14"/>
      <c r="CQ469" s="14">
        <v>9.4809694057153102E-2</v>
      </c>
      <c r="CR469" s="14">
        <v>0.126537534940944</v>
      </c>
      <c r="CS469" s="14">
        <v>7.5391110005707307E-2</v>
      </c>
    </row>
    <row r="470" spans="2:97" x14ac:dyDescent="0.35">
      <c r="B470" t="s">
        <v>239</v>
      </c>
      <c r="C470" s="14">
        <v>0.100618968413914</v>
      </c>
      <c r="D470" s="14">
        <v>0.103228589460977</v>
      </c>
      <c r="E470" s="14">
        <v>9.8470637972479694E-2</v>
      </c>
      <c r="F470" s="14"/>
      <c r="G470" s="14">
        <v>9.2143804543487196E-2</v>
      </c>
      <c r="H470" s="14">
        <v>0.11574360627625099</v>
      </c>
      <c r="I470" s="14">
        <v>0.116776122641311</v>
      </c>
      <c r="J470" s="14">
        <v>0.13507203162237799</v>
      </c>
      <c r="K470" s="14">
        <v>9.27369083504202E-2</v>
      </c>
      <c r="L470" s="14">
        <v>5.8115380177333503E-2</v>
      </c>
      <c r="M470" s="14"/>
      <c r="N470" s="14">
        <v>0.105924937742674</v>
      </c>
      <c r="O470" s="14">
        <v>8.0257466253442294E-2</v>
      </c>
      <c r="P470" s="14">
        <v>0.11229789842996001</v>
      </c>
      <c r="Q470" s="14">
        <v>0.104479276832925</v>
      </c>
      <c r="R470" s="14"/>
      <c r="S470" s="14">
        <v>0.12113194537263999</v>
      </c>
      <c r="T470" s="14">
        <v>9.7655606510983206E-2</v>
      </c>
      <c r="U470" s="14">
        <v>8.1762694485845902E-2</v>
      </c>
      <c r="V470" s="14">
        <v>9.9114393037168694E-2</v>
      </c>
      <c r="W470" s="14">
        <v>0.14554474960296801</v>
      </c>
      <c r="X470" s="14">
        <v>0.105195890083791</v>
      </c>
      <c r="Y470" s="14">
        <v>6.4766946120155197E-2</v>
      </c>
      <c r="Z470" s="14">
        <v>9.1692354809387894E-2</v>
      </c>
      <c r="AA470" s="14">
        <v>7.3247177640852701E-2</v>
      </c>
      <c r="AB470" s="14">
        <v>0.120910850074273</v>
      </c>
      <c r="AC470" s="14">
        <v>0.112540988732987</v>
      </c>
      <c r="AD470" s="14">
        <v>8.1070128827321897E-2</v>
      </c>
      <c r="AE470" s="14"/>
      <c r="AF470" s="14">
        <v>8.6347220062236496E-2</v>
      </c>
      <c r="AG470" s="14">
        <v>0.12382084856172899</v>
      </c>
      <c r="AH470" s="14">
        <v>6.9608343686567098E-2</v>
      </c>
      <c r="AI470" s="14">
        <v>9.88557461058059E-2</v>
      </c>
      <c r="AJ470" s="14">
        <v>0.101101787722735</v>
      </c>
      <c r="AK470" s="14"/>
      <c r="AL470" s="14">
        <v>0.11322594205129401</v>
      </c>
      <c r="AM470" s="14">
        <v>9.4262723429020701E-2</v>
      </c>
      <c r="AN470" s="14">
        <v>0.106822941450491</v>
      </c>
      <c r="AO470" s="14">
        <v>0.106003755711299</v>
      </c>
      <c r="AP470" s="14">
        <v>0.10508102384920399</v>
      </c>
      <c r="AQ470" s="14">
        <v>6.8441155282618807E-2</v>
      </c>
      <c r="AR470" s="14"/>
      <c r="AS470" s="14">
        <v>8.4739077758585704E-2</v>
      </c>
      <c r="AT470" s="14">
        <v>9.3105656794373604E-2</v>
      </c>
      <c r="AU470" s="14">
        <v>0.107024009904623</v>
      </c>
      <c r="AV470" s="14">
        <v>0.11499500137198</v>
      </c>
      <c r="AW470" s="14">
        <v>6.2653300392234296E-2</v>
      </c>
      <c r="AX470" s="14"/>
      <c r="AY470" s="14">
        <v>3.02468306254495E-2</v>
      </c>
      <c r="AZ470" s="14">
        <v>0</v>
      </c>
      <c r="BA470" s="14">
        <v>0</v>
      </c>
      <c r="BB470" s="14">
        <v>0</v>
      </c>
      <c r="BC470" s="14">
        <v>0</v>
      </c>
      <c r="BD470" s="14">
        <v>0</v>
      </c>
      <c r="BE470" s="14">
        <v>0</v>
      </c>
      <c r="BF470" s="14">
        <v>0</v>
      </c>
      <c r="BG470" s="14">
        <v>0</v>
      </c>
      <c r="BH470" s="14">
        <v>0</v>
      </c>
      <c r="BI470" s="14">
        <v>0</v>
      </c>
      <c r="BJ470" s="14">
        <v>0</v>
      </c>
      <c r="BK470" s="14">
        <v>0</v>
      </c>
      <c r="BL470" s="14">
        <v>0</v>
      </c>
      <c r="BM470" s="14">
        <v>0</v>
      </c>
      <c r="BN470" s="14">
        <v>0</v>
      </c>
      <c r="BO470" s="14"/>
      <c r="BP470" s="14">
        <v>9.2048231515120302E-2</v>
      </c>
      <c r="BQ470" s="14">
        <v>0.100772986593807</v>
      </c>
      <c r="BR470" s="14">
        <v>9.6235250219948706E-2</v>
      </c>
      <c r="BS470" s="14">
        <v>0.116791079019836</v>
      </c>
      <c r="BT470" s="14">
        <v>0.10635472204885101</v>
      </c>
      <c r="BU470" s="14"/>
      <c r="BV470" s="14">
        <v>0.12178643073001499</v>
      </c>
      <c r="BW470" s="14">
        <v>9.6718987018295094E-2</v>
      </c>
      <c r="BX470" s="14">
        <v>9.6667932712087401E-2</v>
      </c>
      <c r="BY470" s="14">
        <v>0.109762807516208</v>
      </c>
      <c r="BZ470" s="14">
        <v>0.103357139788871</v>
      </c>
      <c r="CA470" s="14"/>
      <c r="CB470" s="14">
        <v>0.118014873120595</v>
      </c>
      <c r="CC470" s="14">
        <v>9.1844697485026605E-2</v>
      </c>
      <c r="CD470" s="14">
        <v>7.2416958962268005E-2</v>
      </c>
      <c r="CE470" s="14">
        <v>0.144604069065322</v>
      </c>
      <c r="CF470" s="14">
        <v>8.1263969992546495E-2</v>
      </c>
      <c r="CG470" s="14"/>
      <c r="CH470" s="14">
        <v>0.102366123351129</v>
      </c>
      <c r="CI470" s="14">
        <v>9.9890282157639704E-2</v>
      </c>
      <c r="CJ470" s="14"/>
      <c r="CK470" s="14">
        <v>0.108721889910304</v>
      </c>
      <c r="CL470" s="14">
        <v>9.8129307631398599E-2</v>
      </c>
      <c r="CM470" s="14"/>
      <c r="CN470" s="14">
        <v>0.123972516741615</v>
      </c>
      <c r="CO470" s="14">
        <v>9.2451378747537505E-2</v>
      </c>
      <c r="CP470" s="14"/>
      <c r="CQ470" s="14">
        <v>9.8373031917256701E-2</v>
      </c>
      <c r="CR470" s="14">
        <v>0.11414367933603101</v>
      </c>
      <c r="CS470" s="14">
        <v>4.8287876715805603E-2</v>
      </c>
    </row>
    <row r="471" spans="2:97" x14ac:dyDescent="0.35">
      <c r="B471" t="s">
        <v>244</v>
      </c>
      <c r="C471" s="14">
        <v>8.7702112303873897E-2</v>
      </c>
      <c r="D471" s="14">
        <v>0.100969375896881</v>
      </c>
      <c r="E471" s="14">
        <v>7.4459179240154896E-2</v>
      </c>
      <c r="F471" s="14"/>
      <c r="G471" s="14">
        <v>8.7396153937742693E-2</v>
      </c>
      <c r="H471" s="14">
        <v>0.103573037695391</v>
      </c>
      <c r="I471" s="14">
        <v>9.1230549405609193E-2</v>
      </c>
      <c r="J471" s="14">
        <v>8.7621306893217399E-2</v>
      </c>
      <c r="K471" s="14">
        <v>8.0322684497313404E-2</v>
      </c>
      <c r="L471" s="14">
        <v>7.7103855747979497E-2</v>
      </c>
      <c r="M471" s="14"/>
      <c r="N471" s="14">
        <v>0.11973249877506401</v>
      </c>
      <c r="O471" s="14">
        <v>9.0374011406134103E-2</v>
      </c>
      <c r="P471" s="14">
        <v>7.2194667172068003E-2</v>
      </c>
      <c r="Q471" s="14">
        <v>6.4984899124735998E-2</v>
      </c>
      <c r="R471" s="14"/>
      <c r="S471" s="14">
        <v>0.13854907327282401</v>
      </c>
      <c r="T471" s="14">
        <v>0.108151876444987</v>
      </c>
      <c r="U471" s="14">
        <v>6.0706783739558901E-2</v>
      </c>
      <c r="V471" s="14">
        <v>8.2595968226887903E-2</v>
      </c>
      <c r="W471" s="14">
        <v>6.04703507234804E-2</v>
      </c>
      <c r="X471" s="14">
        <v>9.48810257160701E-2</v>
      </c>
      <c r="Y471" s="14">
        <v>4.8828096406437101E-2</v>
      </c>
      <c r="Z471" s="14">
        <v>8.4045400580868804E-2</v>
      </c>
      <c r="AA471" s="14">
        <v>7.1621940981781998E-2</v>
      </c>
      <c r="AB471" s="14">
        <v>0.102034858871326</v>
      </c>
      <c r="AC471" s="14">
        <v>6.1618655854643503E-2</v>
      </c>
      <c r="AD471" s="14">
        <v>5.9011753087303803E-2</v>
      </c>
      <c r="AE471" s="14"/>
      <c r="AF471" s="14">
        <v>0.100360316934979</v>
      </c>
      <c r="AG471" s="14">
        <v>9.4537896967662793E-2</v>
      </c>
      <c r="AH471" s="14">
        <v>6.9732370416270797E-2</v>
      </c>
      <c r="AI471" s="14">
        <v>7.0148936856549701E-2</v>
      </c>
      <c r="AJ471" s="14">
        <v>8.1570329907975594E-2</v>
      </c>
      <c r="AK471" s="14"/>
      <c r="AL471" s="14">
        <v>9.1671917025983096E-2</v>
      </c>
      <c r="AM471" s="14">
        <v>8.77902520204073E-2</v>
      </c>
      <c r="AN471" s="14">
        <v>0.121164204083188</v>
      </c>
      <c r="AO471" s="14">
        <v>9.1640737738055505E-2</v>
      </c>
      <c r="AP471" s="14">
        <v>9.06330659195482E-2</v>
      </c>
      <c r="AQ471" s="14">
        <v>4.0798018626560198E-2</v>
      </c>
      <c r="AR471" s="14"/>
      <c r="AS471" s="14">
        <v>5.6608610408256703E-2</v>
      </c>
      <c r="AT471" s="14">
        <v>8.0037028358231802E-2</v>
      </c>
      <c r="AU471" s="14">
        <v>9.8481813035904295E-2</v>
      </c>
      <c r="AV471" s="14">
        <v>0.15407308743561099</v>
      </c>
      <c r="AW471" s="14">
        <v>0.10754118985338799</v>
      </c>
      <c r="AX471" s="14"/>
      <c r="AY471" s="14">
        <v>3.2784846495797701E-2</v>
      </c>
      <c r="AZ471" s="14">
        <v>0</v>
      </c>
      <c r="BA471" s="14">
        <v>0</v>
      </c>
      <c r="BB471" s="14">
        <v>0</v>
      </c>
      <c r="BC471" s="14">
        <v>0</v>
      </c>
      <c r="BD471" s="14">
        <v>0</v>
      </c>
      <c r="BE471" s="14">
        <v>0</v>
      </c>
      <c r="BF471" s="14">
        <v>0</v>
      </c>
      <c r="BG471" s="14">
        <v>0</v>
      </c>
      <c r="BH471" s="14">
        <v>0</v>
      </c>
      <c r="BI471" s="14">
        <v>0</v>
      </c>
      <c r="BJ471" s="14">
        <v>0</v>
      </c>
      <c r="BK471" s="14">
        <v>0</v>
      </c>
      <c r="BL471" s="14">
        <v>0</v>
      </c>
      <c r="BM471" s="14">
        <v>0</v>
      </c>
      <c r="BN471" s="14">
        <v>0</v>
      </c>
      <c r="BO471" s="14"/>
      <c r="BP471" s="14">
        <v>9.5131634169064797E-2</v>
      </c>
      <c r="BQ471" s="14">
        <v>8.7384096087556207E-2</v>
      </c>
      <c r="BR471" s="14">
        <v>9.3005066524986593E-2</v>
      </c>
      <c r="BS471" s="14">
        <v>8.9206069300268503E-2</v>
      </c>
      <c r="BT471" s="14">
        <v>7.1725984191397502E-2</v>
      </c>
      <c r="BU471" s="14"/>
      <c r="BV471" s="14">
        <v>7.6737744003355299E-2</v>
      </c>
      <c r="BW471" s="14">
        <v>8.7648697463062905E-2</v>
      </c>
      <c r="BX471" s="14">
        <v>9.6381973788012096E-2</v>
      </c>
      <c r="BY471" s="14">
        <v>7.2342764966392206E-2</v>
      </c>
      <c r="BZ471" s="14">
        <v>8.7729185773869803E-2</v>
      </c>
      <c r="CA471" s="14"/>
      <c r="CB471" s="14">
        <v>0.112574718652538</v>
      </c>
      <c r="CC471" s="14">
        <v>8.7960862650209498E-2</v>
      </c>
      <c r="CD471" s="14">
        <v>6.1917225283388402E-2</v>
      </c>
      <c r="CE471" s="14">
        <v>9.3434549536150602E-2</v>
      </c>
      <c r="CF471" s="14">
        <v>8.5966148688689806E-2</v>
      </c>
      <c r="CG471" s="14"/>
      <c r="CH471" s="14">
        <v>9.8698303960785605E-2</v>
      </c>
      <c r="CI471" s="14">
        <v>8.3115928468042499E-2</v>
      </c>
      <c r="CJ471" s="14"/>
      <c r="CK471" s="14">
        <v>9.9151227427110994E-2</v>
      </c>
      <c r="CL471" s="14">
        <v>8.4184317773897399E-2</v>
      </c>
      <c r="CM471" s="14"/>
      <c r="CN471" s="14">
        <v>8.9060939566190905E-2</v>
      </c>
      <c r="CO471" s="14">
        <v>8.7226880730908701E-2</v>
      </c>
      <c r="CP471" s="14"/>
      <c r="CQ471" s="14">
        <v>8.0847806843229106E-2</v>
      </c>
      <c r="CR471" s="14">
        <v>0.100332570236063</v>
      </c>
      <c r="CS471" s="14">
        <v>9.8058847389628306E-2</v>
      </c>
    </row>
    <row r="472" spans="2:97" x14ac:dyDescent="0.35">
      <c r="B472" t="s">
        <v>243</v>
      </c>
      <c r="C472" s="14">
        <v>6.34021044741018E-2</v>
      </c>
      <c r="D472" s="14">
        <v>6.0302659600414497E-2</v>
      </c>
      <c r="E472" s="14">
        <v>6.6671429249502298E-2</v>
      </c>
      <c r="F472" s="14"/>
      <c r="G472" s="14">
        <v>6.5294134918973207E-2</v>
      </c>
      <c r="H472" s="14">
        <v>5.4288208523988801E-2</v>
      </c>
      <c r="I472" s="14">
        <v>6.10593827133213E-2</v>
      </c>
      <c r="J472" s="14">
        <v>7.8915514563646205E-2</v>
      </c>
      <c r="K472" s="14">
        <v>6.0094795347483701E-2</v>
      </c>
      <c r="L472" s="14">
        <v>6.11247497764211E-2</v>
      </c>
      <c r="M472" s="14"/>
      <c r="N472" s="14">
        <v>7.4591969507034506E-2</v>
      </c>
      <c r="O472" s="14">
        <v>4.9390942467485502E-2</v>
      </c>
      <c r="P472" s="14">
        <v>8.9284835659539E-2</v>
      </c>
      <c r="Q472" s="14">
        <v>4.3873429640771497E-2</v>
      </c>
      <c r="R472" s="14"/>
      <c r="S472" s="14">
        <v>5.9504675790279703E-2</v>
      </c>
      <c r="T472" s="14">
        <v>5.9037530403388203E-2</v>
      </c>
      <c r="U472" s="14">
        <v>6.2502447589655993E-2</v>
      </c>
      <c r="V472" s="14">
        <v>7.4536835812109001E-2</v>
      </c>
      <c r="W472" s="14">
        <v>5.07173521349518E-2</v>
      </c>
      <c r="X472" s="14">
        <v>5.2307290827433198E-2</v>
      </c>
      <c r="Y472" s="14">
        <v>6.2329932952299202E-2</v>
      </c>
      <c r="Z472" s="14">
        <v>6.8638210173548403E-2</v>
      </c>
      <c r="AA472" s="14">
        <v>5.2230251629912697E-2</v>
      </c>
      <c r="AB472" s="14">
        <v>8.7967890979712707E-2</v>
      </c>
      <c r="AC472" s="14">
        <v>7.8683321830493994E-2</v>
      </c>
      <c r="AD472" s="14">
        <v>7.0223804702780293E-2</v>
      </c>
      <c r="AE472" s="14"/>
      <c r="AF472" s="14">
        <v>5.78913359329244E-2</v>
      </c>
      <c r="AG472" s="14">
        <v>6.3083142686921403E-2</v>
      </c>
      <c r="AH472" s="14">
        <v>8.0667371839885302E-2</v>
      </c>
      <c r="AI472" s="14">
        <v>5.6708914097752597E-2</v>
      </c>
      <c r="AJ472" s="14">
        <v>8.7577696247282094E-2</v>
      </c>
      <c r="AK472" s="14"/>
      <c r="AL472" s="14">
        <v>4.2667897214786699E-2</v>
      </c>
      <c r="AM472" s="14">
        <v>6.80401303860656E-2</v>
      </c>
      <c r="AN472" s="14">
        <v>9.0669176499365997E-2</v>
      </c>
      <c r="AO472" s="14">
        <v>5.5667531261651998E-2</v>
      </c>
      <c r="AP472" s="14">
        <v>8.4155957847980703E-2</v>
      </c>
      <c r="AQ472" s="14">
        <v>6.6257698501677398E-2</v>
      </c>
      <c r="AR472" s="14"/>
      <c r="AS472" s="14">
        <v>5.6626691618318702E-2</v>
      </c>
      <c r="AT472" s="14">
        <v>7.6410289112922802E-2</v>
      </c>
      <c r="AU472" s="14">
        <v>5.5759500921906797E-2</v>
      </c>
      <c r="AV472" s="14">
        <v>7.0558884031623401E-2</v>
      </c>
      <c r="AW472" s="14">
        <v>6.1424914842709302E-2</v>
      </c>
      <c r="AX472" s="14"/>
      <c r="AY472" s="14">
        <v>3.1236402542197499E-2</v>
      </c>
      <c r="AZ472" s="14">
        <v>0</v>
      </c>
      <c r="BA472" s="14">
        <v>0</v>
      </c>
      <c r="BB472" s="14">
        <v>0</v>
      </c>
      <c r="BC472" s="14">
        <v>0</v>
      </c>
      <c r="BD472" s="14">
        <v>0</v>
      </c>
      <c r="BE472" s="14">
        <v>0</v>
      </c>
      <c r="BF472" s="14">
        <v>0</v>
      </c>
      <c r="BG472" s="14">
        <v>0</v>
      </c>
      <c r="BH472" s="14">
        <v>0</v>
      </c>
      <c r="BI472" s="14">
        <v>0</v>
      </c>
      <c r="BJ472" s="14">
        <v>0</v>
      </c>
      <c r="BK472" s="14">
        <v>0</v>
      </c>
      <c r="BL472" s="14">
        <v>0</v>
      </c>
      <c r="BM472" s="14">
        <v>0</v>
      </c>
      <c r="BN472" s="14">
        <v>0</v>
      </c>
      <c r="BO472" s="14"/>
      <c r="BP472" s="14">
        <v>6.4898330073191596E-2</v>
      </c>
      <c r="BQ472" s="14">
        <v>6.02137610480157E-2</v>
      </c>
      <c r="BR472" s="14">
        <v>5.2216238939975297E-2</v>
      </c>
      <c r="BS472" s="14">
        <v>8.3361131095771507E-2</v>
      </c>
      <c r="BT472" s="14">
        <v>5.4987510482522199E-2</v>
      </c>
      <c r="BU472" s="14"/>
      <c r="BV472" s="14">
        <v>7.9469385176255097E-2</v>
      </c>
      <c r="BW472" s="14">
        <v>6.0022564584574299E-2</v>
      </c>
      <c r="BX472" s="14">
        <v>6.4687610940833806E-2</v>
      </c>
      <c r="BY472" s="14">
        <v>6.2747431704751194E-2</v>
      </c>
      <c r="BZ472" s="14">
        <v>6.1177409984768401E-2</v>
      </c>
      <c r="CA472" s="14"/>
      <c r="CB472" s="14">
        <v>4.8817690984508E-2</v>
      </c>
      <c r="CC472" s="14">
        <v>6.04440294466487E-2</v>
      </c>
      <c r="CD472" s="14">
        <v>5.5158178024723697E-2</v>
      </c>
      <c r="CE472" s="14">
        <v>8.8735297767246896E-2</v>
      </c>
      <c r="CF472" s="14">
        <v>6.2179041984410197E-2</v>
      </c>
      <c r="CG472" s="14"/>
      <c r="CH472" s="14">
        <v>6.01834541263713E-2</v>
      </c>
      <c r="CI472" s="14">
        <v>6.4744507613162694E-2</v>
      </c>
      <c r="CJ472" s="14"/>
      <c r="CK472" s="14">
        <v>7.8961047424468397E-2</v>
      </c>
      <c r="CL472" s="14">
        <v>5.8621545993042402E-2</v>
      </c>
      <c r="CM472" s="14"/>
      <c r="CN472" s="14">
        <v>5.0834604928707998E-2</v>
      </c>
      <c r="CO472" s="14">
        <v>6.7797418538534396E-2</v>
      </c>
      <c r="CP472" s="14"/>
      <c r="CQ472" s="14">
        <v>6.8219695922899296E-2</v>
      </c>
      <c r="CR472" s="14">
        <v>5.1458459812383998E-2</v>
      </c>
      <c r="CS472" s="14">
        <v>7.4326896978673604E-2</v>
      </c>
    </row>
    <row r="473" spans="2:97" x14ac:dyDescent="0.35">
      <c r="B473" t="s">
        <v>248</v>
      </c>
      <c r="C473" s="14">
        <v>4.7685103695583E-2</v>
      </c>
      <c r="D473" s="14">
        <v>4.9323555148847897E-2</v>
      </c>
      <c r="E473" s="14">
        <v>4.56529015398036E-2</v>
      </c>
      <c r="F473" s="14"/>
      <c r="G473" s="14">
        <v>6.8600907623056206E-2</v>
      </c>
      <c r="H473" s="14">
        <v>5.7474555104816902E-2</v>
      </c>
      <c r="I473" s="14">
        <v>3.8258484285606097E-2</v>
      </c>
      <c r="J473" s="14">
        <v>5.0066456735784901E-2</v>
      </c>
      <c r="K473" s="14">
        <v>3.0490213241638101E-2</v>
      </c>
      <c r="L473" s="14">
        <v>4.3097292127112399E-2</v>
      </c>
      <c r="M473" s="14"/>
      <c r="N473" s="14">
        <v>5.5182401785597801E-2</v>
      </c>
      <c r="O473" s="14">
        <v>4.5310320779916299E-2</v>
      </c>
      <c r="P473" s="14">
        <v>4.8092287610924801E-2</v>
      </c>
      <c r="Q473" s="14">
        <v>4.22616751278235E-2</v>
      </c>
      <c r="R473" s="14"/>
      <c r="S473" s="14">
        <v>3.8305524543113902E-2</v>
      </c>
      <c r="T473" s="14">
        <v>5.6653039547293498E-2</v>
      </c>
      <c r="U473" s="14">
        <v>3.5628262687975899E-2</v>
      </c>
      <c r="V473" s="14">
        <v>6.0185753750817098E-2</v>
      </c>
      <c r="W473" s="14">
        <v>3.1703964936555799E-2</v>
      </c>
      <c r="X473" s="14">
        <v>6.7095579152228704E-2</v>
      </c>
      <c r="Y473" s="14">
        <v>4.74598738096558E-2</v>
      </c>
      <c r="Z473" s="14">
        <v>5.3214320333732801E-2</v>
      </c>
      <c r="AA473" s="14">
        <v>4.2236559730541599E-2</v>
      </c>
      <c r="AB473" s="14">
        <v>5.07101273607274E-2</v>
      </c>
      <c r="AC473" s="14">
        <v>5.1342857109626702E-2</v>
      </c>
      <c r="AD473" s="14">
        <v>2.4645320924689601E-2</v>
      </c>
      <c r="AE473" s="14"/>
      <c r="AF473" s="14">
        <v>3.7164119547262002E-2</v>
      </c>
      <c r="AG473" s="14">
        <v>5.9183510207635702E-2</v>
      </c>
      <c r="AH473" s="14">
        <v>4.3795559943364301E-2</v>
      </c>
      <c r="AI473" s="14">
        <v>3.3114714475141901E-2</v>
      </c>
      <c r="AJ473" s="14">
        <v>6.9556120120526602E-2</v>
      </c>
      <c r="AK473" s="14"/>
      <c r="AL473" s="14">
        <v>6.42451063919455E-2</v>
      </c>
      <c r="AM473" s="14">
        <v>4.6982908479164899E-2</v>
      </c>
      <c r="AN473" s="14">
        <v>6.8605664690444199E-2</v>
      </c>
      <c r="AO473" s="14">
        <v>3.7337894796548997E-2</v>
      </c>
      <c r="AP473" s="14">
        <v>5.9695438996387101E-2</v>
      </c>
      <c r="AQ473" s="14">
        <v>1.97025199422491E-2</v>
      </c>
      <c r="AR473" s="14"/>
      <c r="AS473" s="14">
        <v>5.2225585278968902E-2</v>
      </c>
      <c r="AT473" s="14">
        <v>3.96961394580366E-2</v>
      </c>
      <c r="AU473" s="14">
        <v>5.3210307457952903E-2</v>
      </c>
      <c r="AV473" s="14">
        <v>4.4955127985657997E-2</v>
      </c>
      <c r="AW473" s="14">
        <v>0.119871821440832</v>
      </c>
      <c r="AX473" s="14"/>
      <c r="AY473" s="14">
        <v>9.0771668250551302E-2</v>
      </c>
      <c r="AZ473" s="14">
        <v>0</v>
      </c>
      <c r="BA473" s="14">
        <v>0</v>
      </c>
      <c r="BB473" s="14">
        <v>0</v>
      </c>
      <c r="BC473" s="14">
        <v>0</v>
      </c>
      <c r="BD473" s="14">
        <v>0</v>
      </c>
      <c r="BE473" s="14">
        <v>0</v>
      </c>
      <c r="BF473" s="14">
        <v>0</v>
      </c>
      <c r="BG473" s="14">
        <v>0</v>
      </c>
      <c r="BH473" s="14">
        <v>0</v>
      </c>
      <c r="BI473" s="14">
        <v>0</v>
      </c>
      <c r="BJ473" s="14">
        <v>0</v>
      </c>
      <c r="BK473" s="14">
        <v>0</v>
      </c>
      <c r="BL473" s="14">
        <v>0</v>
      </c>
      <c r="BM473" s="14">
        <v>0</v>
      </c>
      <c r="BN473" s="14">
        <v>0</v>
      </c>
      <c r="BO473" s="14"/>
      <c r="BP473" s="14">
        <v>4.6910833884726298E-2</v>
      </c>
      <c r="BQ473" s="14">
        <v>4.6742458325622398E-2</v>
      </c>
      <c r="BR473" s="14">
        <v>4.2400771197096399E-2</v>
      </c>
      <c r="BS473" s="14">
        <v>6.1595775071739599E-2</v>
      </c>
      <c r="BT473" s="14">
        <v>4.0884232955487203E-2</v>
      </c>
      <c r="BU473" s="14"/>
      <c r="BV473" s="14">
        <v>7.1018493468318303E-2</v>
      </c>
      <c r="BW473" s="14">
        <v>4.3663934540105802E-2</v>
      </c>
      <c r="BX473" s="14">
        <v>5.53434125967492E-2</v>
      </c>
      <c r="BY473" s="14">
        <v>2.4809273703124201E-2</v>
      </c>
      <c r="BZ473" s="14">
        <v>6.7360564577790993E-2</v>
      </c>
      <c r="CA473" s="14"/>
      <c r="CB473" s="14">
        <v>6.6617568481392095E-2</v>
      </c>
      <c r="CC473" s="14">
        <v>4.8704492236679602E-2</v>
      </c>
      <c r="CD473" s="14">
        <v>4.4342267808726903E-2</v>
      </c>
      <c r="CE473" s="14">
        <v>3.9351859429717501E-2</v>
      </c>
      <c r="CF473" s="14">
        <v>4.3124800858285899E-2</v>
      </c>
      <c r="CG473" s="14"/>
      <c r="CH473" s="14">
        <v>4.2006440938178499E-2</v>
      </c>
      <c r="CI473" s="14">
        <v>5.0053504698377098E-2</v>
      </c>
      <c r="CJ473" s="14"/>
      <c r="CK473" s="14">
        <v>6.5427301911416005E-2</v>
      </c>
      <c r="CL473" s="14">
        <v>4.2233729754312999E-2</v>
      </c>
      <c r="CM473" s="14"/>
      <c r="CN473" s="14">
        <v>6.8130942320739102E-2</v>
      </c>
      <c r="CO473" s="14">
        <v>4.0534446419354497E-2</v>
      </c>
      <c r="CP473" s="14"/>
      <c r="CQ473" s="14">
        <v>4.2233760860891797E-2</v>
      </c>
      <c r="CR473" s="14">
        <v>6.1694803330124698E-2</v>
      </c>
      <c r="CS473" s="14">
        <v>3.23851226409601E-2</v>
      </c>
    </row>
    <row r="474" spans="2:97" x14ac:dyDescent="0.35">
      <c r="B474" t="s">
        <v>250</v>
      </c>
      <c r="C474" s="14">
        <v>3.9322476468320697E-2</v>
      </c>
      <c r="D474" s="14">
        <v>3.8651482970267999E-2</v>
      </c>
      <c r="E474" s="14">
        <v>4.0130692011237902E-2</v>
      </c>
      <c r="F474" s="14"/>
      <c r="G474" s="14">
        <v>5.2821608363193398E-2</v>
      </c>
      <c r="H474" s="14">
        <v>6.0412237105204603E-2</v>
      </c>
      <c r="I474" s="14">
        <v>2.6741402050852198E-2</v>
      </c>
      <c r="J474" s="14">
        <v>3.9125835423697498E-2</v>
      </c>
      <c r="K474" s="14">
        <v>3.4700935526146899E-2</v>
      </c>
      <c r="L474" s="14">
        <v>2.66537988942252E-2</v>
      </c>
      <c r="M474" s="14"/>
      <c r="N474" s="14">
        <v>4.0622933113506801E-2</v>
      </c>
      <c r="O474" s="14">
        <v>3.1960432065647797E-2</v>
      </c>
      <c r="P474" s="14">
        <v>3.9922625722051297E-2</v>
      </c>
      <c r="Q474" s="14">
        <v>4.5513423389886301E-2</v>
      </c>
      <c r="R474" s="14"/>
      <c r="S474" s="14">
        <v>4.9798206428738299E-2</v>
      </c>
      <c r="T474" s="14">
        <v>3.4628889794419401E-2</v>
      </c>
      <c r="U474" s="14">
        <v>3.8190201129049202E-2</v>
      </c>
      <c r="V474" s="14">
        <v>4.9576272493732997E-2</v>
      </c>
      <c r="W474" s="14">
        <v>1.93077661841628E-2</v>
      </c>
      <c r="X474" s="14">
        <v>4.49441185869075E-2</v>
      </c>
      <c r="Y474" s="14">
        <v>3.82261424174868E-2</v>
      </c>
      <c r="Z474" s="14">
        <v>6.7169285715390006E-2</v>
      </c>
      <c r="AA474" s="14">
        <v>2.63354250720805E-2</v>
      </c>
      <c r="AB474" s="14">
        <v>3.2574453497991297E-2</v>
      </c>
      <c r="AC474" s="14">
        <v>3.2487861357419698E-2</v>
      </c>
      <c r="AD474" s="14">
        <v>5.7887268509610401E-2</v>
      </c>
      <c r="AE474" s="14"/>
      <c r="AF474" s="14">
        <v>5.7810121948860697E-2</v>
      </c>
      <c r="AG474" s="14">
        <v>3.3786427225229003E-2</v>
      </c>
      <c r="AH474" s="14">
        <v>2.22817397366032E-2</v>
      </c>
      <c r="AI474" s="14">
        <v>3.2328456824774497E-2</v>
      </c>
      <c r="AJ474" s="14">
        <v>5.2483209322981603E-2</v>
      </c>
      <c r="AK474" s="14"/>
      <c r="AL474" s="14">
        <v>3.7514694035489002E-2</v>
      </c>
      <c r="AM474" s="14">
        <v>5.5772387142265602E-2</v>
      </c>
      <c r="AN474" s="14">
        <v>3.57639365507577E-2</v>
      </c>
      <c r="AO474" s="14">
        <v>4.1444703646296301E-2</v>
      </c>
      <c r="AP474" s="14">
        <v>4.9123937265507699E-2</v>
      </c>
      <c r="AQ474" s="14">
        <v>2.3803653631988001E-2</v>
      </c>
      <c r="AR474" s="14"/>
      <c r="AS474" s="14">
        <v>3.55374164211405E-2</v>
      </c>
      <c r="AT474" s="14">
        <v>4.0250695533758603E-2</v>
      </c>
      <c r="AU474" s="14">
        <v>3.5738354481679301E-2</v>
      </c>
      <c r="AV474" s="14">
        <v>4.0575912905518201E-2</v>
      </c>
      <c r="AW474" s="14">
        <v>6.3703285860000805E-2</v>
      </c>
      <c r="AX474" s="14"/>
      <c r="AY474" s="14">
        <v>2.7427105166885599E-2</v>
      </c>
      <c r="AZ474" s="14">
        <v>0</v>
      </c>
      <c r="BA474" s="14">
        <v>0</v>
      </c>
      <c r="BB474" s="14">
        <v>0</v>
      </c>
      <c r="BC474" s="14">
        <v>0</v>
      </c>
      <c r="BD474" s="14">
        <v>0</v>
      </c>
      <c r="BE474" s="14">
        <v>0</v>
      </c>
      <c r="BF474" s="14">
        <v>0</v>
      </c>
      <c r="BG474" s="14">
        <v>0</v>
      </c>
      <c r="BH474" s="14">
        <v>0</v>
      </c>
      <c r="BI474" s="14">
        <v>0</v>
      </c>
      <c r="BJ474" s="14">
        <v>0</v>
      </c>
      <c r="BK474" s="14">
        <v>0</v>
      </c>
      <c r="BL474" s="14">
        <v>0</v>
      </c>
      <c r="BM474" s="14">
        <v>0</v>
      </c>
      <c r="BN474" s="14">
        <v>0</v>
      </c>
      <c r="BO474" s="14"/>
      <c r="BP474" s="14">
        <v>3.3624035631346097E-2</v>
      </c>
      <c r="BQ474" s="14">
        <v>4.1612733515518703E-2</v>
      </c>
      <c r="BR474" s="14">
        <v>3.8126682654460502E-2</v>
      </c>
      <c r="BS474" s="14">
        <v>4.5224170547845603E-2</v>
      </c>
      <c r="BT474" s="14">
        <v>3.80686452191841E-2</v>
      </c>
      <c r="BU474" s="14"/>
      <c r="BV474" s="14">
        <v>6.4783844637499893E-2</v>
      </c>
      <c r="BW474" s="14">
        <v>3.3457237667993203E-2</v>
      </c>
      <c r="BX474" s="14">
        <v>4.4818370707836903E-2</v>
      </c>
      <c r="BY474" s="14">
        <v>2.8944771080709801E-2</v>
      </c>
      <c r="BZ474" s="14">
        <v>4.5086145904617E-2</v>
      </c>
      <c r="CA474" s="14"/>
      <c r="CB474" s="14">
        <v>6.4923106791389698E-2</v>
      </c>
      <c r="CC474" s="14">
        <v>3.4229024702357502E-2</v>
      </c>
      <c r="CD474" s="14">
        <v>3.97104836358299E-2</v>
      </c>
      <c r="CE474" s="14">
        <v>3.2410867653185002E-2</v>
      </c>
      <c r="CF474" s="14">
        <v>2.9803917974278699E-2</v>
      </c>
      <c r="CG474" s="14"/>
      <c r="CH474" s="14">
        <v>4.8062396124923801E-2</v>
      </c>
      <c r="CI474" s="14">
        <v>3.5677316443269401E-2</v>
      </c>
      <c r="CJ474" s="14"/>
      <c r="CK474" s="14">
        <v>4.96181197580172E-2</v>
      </c>
      <c r="CL474" s="14">
        <v>3.6159091590342203E-2</v>
      </c>
      <c r="CM474" s="14"/>
      <c r="CN474" s="14">
        <v>4.0281965371054801E-2</v>
      </c>
      <c r="CO474" s="14">
        <v>3.8986908119690897E-2</v>
      </c>
      <c r="CP474" s="14"/>
      <c r="CQ474" s="14">
        <v>3.3792520471741902E-2</v>
      </c>
      <c r="CR474" s="14">
        <v>5.0878815383134803E-2</v>
      </c>
      <c r="CS474" s="14">
        <v>3.95667266708443E-2</v>
      </c>
    </row>
    <row r="475" spans="2:97" x14ac:dyDescent="0.35">
      <c r="B475" t="s">
        <v>247</v>
      </c>
      <c r="C475" s="14">
        <v>3.76765446990232E-2</v>
      </c>
      <c r="D475" s="14">
        <v>4.2740067871027299E-2</v>
      </c>
      <c r="E475" s="14">
        <v>3.2889799041343801E-2</v>
      </c>
      <c r="F475" s="14"/>
      <c r="G475" s="14">
        <v>4.0751809667250401E-2</v>
      </c>
      <c r="H475" s="14">
        <v>4.4723095628085997E-2</v>
      </c>
      <c r="I475" s="14">
        <v>2.9402172498426599E-2</v>
      </c>
      <c r="J475" s="14">
        <v>4.6633923552343901E-2</v>
      </c>
      <c r="K475" s="14">
        <v>2.5416396040278701E-2</v>
      </c>
      <c r="L475" s="14">
        <v>3.7569995851066497E-2</v>
      </c>
      <c r="M475" s="14"/>
      <c r="N475" s="14">
        <v>3.34193966594835E-2</v>
      </c>
      <c r="O475" s="14">
        <v>3.7832918655217901E-2</v>
      </c>
      <c r="P475" s="14">
        <v>4.6640141063799698E-2</v>
      </c>
      <c r="Q475" s="14">
        <v>3.46834452069976E-2</v>
      </c>
      <c r="R475" s="14"/>
      <c r="S475" s="14">
        <v>7.1348590698590203E-2</v>
      </c>
      <c r="T475" s="14">
        <v>3.7115047773095503E-2</v>
      </c>
      <c r="U475" s="14">
        <v>4.8475829752431997E-2</v>
      </c>
      <c r="V475" s="14">
        <v>2.1311147901480702E-2</v>
      </c>
      <c r="W475" s="14">
        <v>2.3376535972028101E-2</v>
      </c>
      <c r="X475" s="14">
        <v>4.2466529737539102E-2</v>
      </c>
      <c r="Y475" s="14">
        <v>3.3272712497106199E-2</v>
      </c>
      <c r="Z475" s="14">
        <v>2.4758826256969301E-2</v>
      </c>
      <c r="AA475" s="14">
        <v>3.8479469371528602E-2</v>
      </c>
      <c r="AB475" s="14">
        <v>2.7125768108147302E-2</v>
      </c>
      <c r="AC475" s="14">
        <v>1.8814036966727999E-2</v>
      </c>
      <c r="AD475" s="14">
        <v>1.1177872455486E-2</v>
      </c>
      <c r="AE475" s="14"/>
      <c r="AF475" s="14">
        <v>5.3013278043903697E-2</v>
      </c>
      <c r="AG475" s="14">
        <v>3.3549319207162698E-2</v>
      </c>
      <c r="AH475" s="14">
        <v>4.6323490678081697E-2</v>
      </c>
      <c r="AI475" s="14">
        <v>2.9404773616341199E-2</v>
      </c>
      <c r="AJ475" s="14">
        <v>5.5385389165308697E-2</v>
      </c>
      <c r="AK475" s="14"/>
      <c r="AL475" s="14">
        <v>4.1422542510642903E-2</v>
      </c>
      <c r="AM475" s="14">
        <v>4.5013695514673997E-2</v>
      </c>
      <c r="AN475" s="14">
        <v>7.1746188924881896E-2</v>
      </c>
      <c r="AO475" s="14">
        <v>3.5215002628796399E-2</v>
      </c>
      <c r="AP475" s="14">
        <v>4.1651046896566297E-2</v>
      </c>
      <c r="AQ475" s="14">
        <v>2.0907069025783001E-2</v>
      </c>
      <c r="AR475" s="14"/>
      <c r="AS475" s="14">
        <v>2.7157567563664602E-2</v>
      </c>
      <c r="AT475" s="14">
        <v>3.6045312179442797E-2</v>
      </c>
      <c r="AU475" s="14">
        <v>4.16732435263042E-2</v>
      </c>
      <c r="AV475" s="14">
        <v>6.1363828450583899E-2</v>
      </c>
      <c r="AW475" s="14">
        <v>0</v>
      </c>
      <c r="AX475" s="14"/>
      <c r="AY475" s="14">
        <v>0</v>
      </c>
      <c r="AZ475" s="14">
        <v>0</v>
      </c>
      <c r="BA475" s="14">
        <v>0</v>
      </c>
      <c r="BB475" s="14">
        <v>0</v>
      </c>
      <c r="BC475" s="14">
        <v>0</v>
      </c>
      <c r="BD475" s="14">
        <v>0</v>
      </c>
      <c r="BE475" s="14">
        <v>0</v>
      </c>
      <c r="BF475" s="14">
        <v>0</v>
      </c>
      <c r="BG475" s="14">
        <v>0</v>
      </c>
      <c r="BH475" s="14">
        <v>0</v>
      </c>
      <c r="BI475" s="14">
        <v>0</v>
      </c>
      <c r="BJ475" s="14">
        <v>0</v>
      </c>
      <c r="BK475" s="14">
        <v>0</v>
      </c>
      <c r="BL475" s="14">
        <v>0</v>
      </c>
      <c r="BM475" s="14">
        <v>0</v>
      </c>
      <c r="BN475" s="14">
        <v>0</v>
      </c>
      <c r="BO475" s="14"/>
      <c r="BP475" s="14">
        <v>4.0503168599953399E-2</v>
      </c>
      <c r="BQ475" s="14">
        <v>4.5774396580940901E-2</v>
      </c>
      <c r="BR475" s="14">
        <v>4.0587519168974101E-2</v>
      </c>
      <c r="BS475" s="14">
        <v>3.56434317387112E-2</v>
      </c>
      <c r="BT475" s="14">
        <v>2.2945854722267699E-2</v>
      </c>
      <c r="BU475" s="14"/>
      <c r="BV475" s="14">
        <v>6.4603107469628898E-2</v>
      </c>
      <c r="BW475" s="14">
        <v>3.34931174468504E-2</v>
      </c>
      <c r="BX475" s="14">
        <v>3.9853413846111498E-2</v>
      </c>
      <c r="BY475" s="14">
        <v>3.85900429446982E-2</v>
      </c>
      <c r="BZ475" s="14">
        <v>1.4097519202918799E-2</v>
      </c>
      <c r="CA475" s="14"/>
      <c r="CB475" s="14">
        <v>3.6555382458529399E-2</v>
      </c>
      <c r="CC475" s="14">
        <v>3.83057057079636E-2</v>
      </c>
      <c r="CD475" s="14">
        <v>5.0690658885801501E-2</v>
      </c>
      <c r="CE475" s="14">
        <v>3.32263193422122E-2</v>
      </c>
      <c r="CF475" s="14">
        <v>3.03199944768653E-2</v>
      </c>
      <c r="CG475" s="14"/>
      <c r="CH475" s="14">
        <v>3.6126112846337002E-2</v>
      </c>
      <c r="CI475" s="14">
        <v>3.8323183619406002E-2</v>
      </c>
      <c r="CJ475" s="14"/>
      <c r="CK475" s="14">
        <v>4.4644002922650299E-2</v>
      </c>
      <c r="CL475" s="14">
        <v>3.5535760353413E-2</v>
      </c>
      <c r="CM475" s="14"/>
      <c r="CN475" s="14">
        <v>4.9699357353090397E-2</v>
      </c>
      <c r="CO475" s="14">
        <v>3.3471727554484E-2</v>
      </c>
      <c r="CP475" s="14"/>
      <c r="CQ475" s="14">
        <v>3.7803181789590502E-2</v>
      </c>
      <c r="CR475" s="14">
        <v>3.7548563643430503E-2</v>
      </c>
      <c r="CS475" s="14">
        <v>3.6859602740127999E-2</v>
      </c>
    </row>
    <row r="476" spans="2:97" x14ac:dyDescent="0.35">
      <c r="B476" t="s">
        <v>252</v>
      </c>
      <c r="C476" s="14">
        <v>2.64361389699167E-2</v>
      </c>
      <c r="D476" s="14">
        <v>3.0021795651079701E-2</v>
      </c>
      <c r="E476" s="14">
        <v>2.2283404495151499E-2</v>
      </c>
      <c r="F476" s="14"/>
      <c r="G476" s="14">
        <v>3.4947432283161502E-2</v>
      </c>
      <c r="H476" s="14">
        <v>4.1234026438497197E-2</v>
      </c>
      <c r="I476" s="14">
        <v>2.1351987232323601E-2</v>
      </c>
      <c r="J476" s="14">
        <v>1.30875332597828E-2</v>
      </c>
      <c r="K476" s="14">
        <v>3.4093819170447903E-2</v>
      </c>
      <c r="L476" s="14">
        <v>1.85458100523124E-2</v>
      </c>
      <c r="M476" s="14"/>
      <c r="N476" s="14">
        <v>3.1204814114926999E-2</v>
      </c>
      <c r="O476" s="14">
        <v>1.9070400027219998E-2</v>
      </c>
      <c r="P476" s="14">
        <v>3.2496889698982998E-2</v>
      </c>
      <c r="Q476" s="14">
        <v>2.3926744547170298E-2</v>
      </c>
      <c r="R476" s="14"/>
      <c r="S476" s="14">
        <v>4.6657905193354499E-2</v>
      </c>
      <c r="T476" s="14">
        <v>2.3181917613243602E-2</v>
      </c>
      <c r="U476" s="14">
        <v>1.6671470332315801E-2</v>
      </c>
      <c r="V476" s="14">
        <v>7.0408050646914603E-3</v>
      </c>
      <c r="W476" s="14">
        <v>2.3813654141293199E-2</v>
      </c>
      <c r="X476" s="14">
        <v>3.09286560560223E-2</v>
      </c>
      <c r="Y476" s="14">
        <v>3.1453399724371701E-2</v>
      </c>
      <c r="Z476" s="14">
        <v>1.4679625742888201E-2</v>
      </c>
      <c r="AA476" s="14">
        <v>2.9785583706735199E-2</v>
      </c>
      <c r="AB476" s="14">
        <v>2.0896730804447101E-2</v>
      </c>
      <c r="AC476" s="14">
        <v>3.7464082340321003E-2</v>
      </c>
      <c r="AD476" s="14">
        <v>1.1177872455486E-2</v>
      </c>
      <c r="AE476" s="14"/>
      <c r="AF476" s="14">
        <v>2.4614478645849001E-2</v>
      </c>
      <c r="AG476" s="14">
        <v>2.31596675635183E-2</v>
      </c>
      <c r="AH476" s="14">
        <v>2.4291707909342E-2</v>
      </c>
      <c r="AI476" s="14">
        <v>3.4390824399382E-2</v>
      </c>
      <c r="AJ476" s="14">
        <v>2.5489094746803199E-2</v>
      </c>
      <c r="AK476" s="14"/>
      <c r="AL476" s="14">
        <v>2.3536683537707801E-2</v>
      </c>
      <c r="AM476" s="14">
        <v>2.8802447835116301E-2</v>
      </c>
      <c r="AN476" s="14">
        <v>3.8398611180136398E-2</v>
      </c>
      <c r="AO476" s="14">
        <v>2.1310594890178999E-2</v>
      </c>
      <c r="AP476" s="14">
        <v>3.59786007780101E-2</v>
      </c>
      <c r="AQ476" s="14">
        <v>2.5002826030100601E-2</v>
      </c>
      <c r="AR476" s="14"/>
      <c r="AS476" s="14">
        <v>2.67962217070544E-2</v>
      </c>
      <c r="AT476" s="14">
        <v>2.4838417339041501E-2</v>
      </c>
      <c r="AU476" s="14">
        <v>2.68873952792885E-2</v>
      </c>
      <c r="AV476" s="14">
        <v>3.3075752203388702E-2</v>
      </c>
      <c r="AW476" s="14">
        <v>4.3039367743780699E-2</v>
      </c>
      <c r="AX476" s="14"/>
      <c r="AY476" s="14">
        <v>3.2784846495797701E-2</v>
      </c>
      <c r="AZ476" s="14">
        <v>0</v>
      </c>
      <c r="BA476" s="14">
        <v>0</v>
      </c>
      <c r="BB476" s="14">
        <v>0</v>
      </c>
      <c r="BC476" s="14">
        <v>0</v>
      </c>
      <c r="BD476" s="14">
        <v>0</v>
      </c>
      <c r="BE476" s="14">
        <v>0</v>
      </c>
      <c r="BF476" s="14">
        <v>0</v>
      </c>
      <c r="BG476" s="14">
        <v>0</v>
      </c>
      <c r="BH476" s="14">
        <v>0</v>
      </c>
      <c r="BI476" s="14">
        <v>0</v>
      </c>
      <c r="BJ476" s="14">
        <v>0</v>
      </c>
      <c r="BK476" s="14">
        <v>0</v>
      </c>
      <c r="BL476" s="14">
        <v>0</v>
      </c>
      <c r="BM476" s="14">
        <v>0</v>
      </c>
      <c r="BN476" s="14">
        <v>0</v>
      </c>
      <c r="BO476" s="14"/>
      <c r="BP476" s="14">
        <v>1.8531641793755001E-2</v>
      </c>
      <c r="BQ476" s="14">
        <v>2.41195184955161E-2</v>
      </c>
      <c r="BR476" s="14">
        <v>3.32501475631303E-2</v>
      </c>
      <c r="BS476" s="14">
        <v>3.1517110326782297E-2</v>
      </c>
      <c r="BT476" s="14">
        <v>2.9217067909197598E-2</v>
      </c>
      <c r="BU476" s="14"/>
      <c r="BV476" s="14">
        <v>2.0843074626371399E-2</v>
      </c>
      <c r="BW476" s="14">
        <v>2.48160958778527E-2</v>
      </c>
      <c r="BX476" s="14">
        <v>3.1243762391221799E-2</v>
      </c>
      <c r="BY476" s="14">
        <v>2.0680573545470898E-2</v>
      </c>
      <c r="BZ476" s="14">
        <v>2.9593517224537499E-2</v>
      </c>
      <c r="CA476" s="14"/>
      <c r="CB476" s="14">
        <v>3.4629674743788502E-2</v>
      </c>
      <c r="CC476" s="14">
        <v>2.8911493668057901E-2</v>
      </c>
      <c r="CD476" s="14">
        <v>1.8460066073359201E-2</v>
      </c>
      <c r="CE476" s="14">
        <v>2.91245840988665E-2</v>
      </c>
      <c r="CF476" s="14">
        <v>2.3201481423739598E-2</v>
      </c>
      <c r="CG476" s="14"/>
      <c r="CH476" s="14">
        <v>1.8945284802657E-2</v>
      </c>
      <c r="CI476" s="14">
        <v>2.9560351003531399E-2</v>
      </c>
      <c r="CJ476" s="14"/>
      <c r="CK476" s="14">
        <v>3.6316515869177203E-2</v>
      </c>
      <c r="CL476" s="14">
        <v>2.3400346645688901E-2</v>
      </c>
      <c r="CM476" s="14"/>
      <c r="CN476" s="14">
        <v>2.7802486854340301E-2</v>
      </c>
      <c r="CO476" s="14">
        <v>2.5958277160443601E-2</v>
      </c>
      <c r="CP476" s="14"/>
      <c r="CQ476" s="14">
        <v>2.3498151534450899E-2</v>
      </c>
      <c r="CR476" s="14">
        <v>3.2617450132433501E-2</v>
      </c>
      <c r="CS476" s="14">
        <v>2.6318978894810299E-2</v>
      </c>
    </row>
    <row r="477" spans="2:97" x14ac:dyDescent="0.35">
      <c r="B477" t="s">
        <v>251</v>
      </c>
      <c r="C477" s="14">
        <v>1.56058243086098E-2</v>
      </c>
      <c r="D477" s="14">
        <v>1.95289244143893E-2</v>
      </c>
      <c r="E477" s="14">
        <v>1.1843855129614399E-2</v>
      </c>
      <c r="F477" s="14"/>
      <c r="G477" s="14">
        <v>2.8128108971057799E-2</v>
      </c>
      <c r="H477" s="14">
        <v>3.2766220584107698E-2</v>
      </c>
      <c r="I477" s="14">
        <v>9.9547538181441499E-3</v>
      </c>
      <c r="J477" s="14">
        <v>1.07586938329742E-2</v>
      </c>
      <c r="K477" s="14">
        <v>6.3973298726794298E-3</v>
      </c>
      <c r="L477" s="14">
        <v>8.0055694823967898E-3</v>
      </c>
      <c r="M477" s="14"/>
      <c r="N477" s="14">
        <v>2.4603050883670801E-2</v>
      </c>
      <c r="O477" s="14">
        <v>1.11106868770734E-2</v>
      </c>
      <c r="P477" s="14">
        <v>1.6830485308343301E-2</v>
      </c>
      <c r="Q477" s="14">
        <v>9.6641137828857807E-3</v>
      </c>
      <c r="R477" s="14"/>
      <c r="S477" s="14">
        <v>2.32125794326778E-2</v>
      </c>
      <c r="T477" s="14">
        <v>1.92822481338982E-2</v>
      </c>
      <c r="U477" s="14">
        <v>2.09532317012706E-2</v>
      </c>
      <c r="V477" s="14">
        <v>1.46546101338456E-2</v>
      </c>
      <c r="W477" s="14">
        <v>9.1288826349765692E-3</v>
      </c>
      <c r="X477" s="14">
        <v>1.7057939315133601E-2</v>
      </c>
      <c r="Y477" s="14">
        <v>1.8896090249087401E-2</v>
      </c>
      <c r="Z477" s="14">
        <v>7.3306498314603102E-3</v>
      </c>
      <c r="AA477" s="14">
        <v>1.08307488448483E-2</v>
      </c>
      <c r="AB477" s="14">
        <v>7.7449221608208198E-3</v>
      </c>
      <c r="AC477" s="14">
        <v>6.1268534383424203E-3</v>
      </c>
      <c r="AD477" s="14">
        <v>2.2604805290854998E-2</v>
      </c>
      <c r="AE477" s="14"/>
      <c r="AF477" s="14">
        <v>1.83250178190369E-2</v>
      </c>
      <c r="AG477" s="14">
        <v>1.7509614763868898E-2</v>
      </c>
      <c r="AH477" s="14">
        <v>3.2801709491134798E-2</v>
      </c>
      <c r="AI477" s="14">
        <v>1.7767208478613902E-2</v>
      </c>
      <c r="AJ477" s="14">
        <v>3.9886539359478201E-3</v>
      </c>
      <c r="AK477" s="14"/>
      <c r="AL477" s="14">
        <v>2.9737973966471799E-2</v>
      </c>
      <c r="AM477" s="14">
        <v>1.5762832785933E-2</v>
      </c>
      <c r="AN477" s="14">
        <v>2.0738089908072199E-2</v>
      </c>
      <c r="AO477" s="14">
        <v>1.6899356681023801E-2</v>
      </c>
      <c r="AP477" s="14">
        <v>8.52164406777625E-3</v>
      </c>
      <c r="AQ477" s="14">
        <v>1.0058361206314301E-2</v>
      </c>
      <c r="AR477" s="14"/>
      <c r="AS477" s="14">
        <v>7.9867248857685407E-3</v>
      </c>
      <c r="AT477" s="14">
        <v>1.39503890876601E-2</v>
      </c>
      <c r="AU477" s="14">
        <v>2.23683065744744E-2</v>
      </c>
      <c r="AV477" s="14">
        <v>2.0061402745422601E-2</v>
      </c>
      <c r="AW477" s="14">
        <v>2.2260527737134099E-2</v>
      </c>
      <c r="AX477" s="14"/>
      <c r="AY477" s="14">
        <v>0</v>
      </c>
      <c r="AZ477" s="14">
        <v>0</v>
      </c>
      <c r="BA477" s="14">
        <v>0</v>
      </c>
      <c r="BB477" s="14">
        <v>0</v>
      </c>
      <c r="BC477" s="14">
        <v>0</v>
      </c>
      <c r="BD477" s="14">
        <v>0</v>
      </c>
      <c r="BE477" s="14">
        <v>0</v>
      </c>
      <c r="BF477" s="14">
        <v>0</v>
      </c>
      <c r="BG477" s="14">
        <v>0</v>
      </c>
      <c r="BH477" s="14">
        <v>0</v>
      </c>
      <c r="BI477" s="14">
        <v>0</v>
      </c>
      <c r="BJ477" s="14">
        <v>0</v>
      </c>
      <c r="BK477" s="14">
        <v>0</v>
      </c>
      <c r="BL477" s="14">
        <v>0</v>
      </c>
      <c r="BM477" s="14">
        <v>0</v>
      </c>
      <c r="BN477" s="14">
        <v>0</v>
      </c>
      <c r="BO477" s="14"/>
      <c r="BP477" s="14">
        <v>1.4661132859190301E-2</v>
      </c>
      <c r="BQ477" s="14">
        <v>2.0191109512193401E-2</v>
      </c>
      <c r="BR477" s="14">
        <v>1.9261077847503302E-2</v>
      </c>
      <c r="BS477" s="14">
        <v>1.1177916012339899E-2</v>
      </c>
      <c r="BT477" s="14">
        <v>1.0274571588245801E-2</v>
      </c>
      <c r="BU477" s="14"/>
      <c r="BV477" s="14">
        <v>3.6802398422835003E-2</v>
      </c>
      <c r="BW477" s="14">
        <v>1.25120099561203E-2</v>
      </c>
      <c r="BX477" s="14">
        <v>1.6443412036757799E-2</v>
      </c>
      <c r="BY477" s="14">
        <v>8.5275392060561207E-3</v>
      </c>
      <c r="BZ477" s="14">
        <v>2.9904237110646201E-2</v>
      </c>
      <c r="CA477" s="14"/>
      <c r="CB477" s="14">
        <v>3.0915280841854399E-2</v>
      </c>
      <c r="CC477" s="14">
        <v>1.4135628409131001E-2</v>
      </c>
      <c r="CD477" s="14">
        <v>9.6698800201135901E-3</v>
      </c>
      <c r="CE477" s="14">
        <v>1.53278894833305E-2</v>
      </c>
      <c r="CF477" s="14">
        <v>1.0797790778900701E-2</v>
      </c>
      <c r="CG477" s="14"/>
      <c r="CH477" s="14">
        <v>1.4913112592572299E-2</v>
      </c>
      <c r="CI477" s="14">
        <v>1.5894733721441501E-2</v>
      </c>
      <c r="CJ477" s="14"/>
      <c r="CK477" s="14">
        <v>1.76092743357904E-2</v>
      </c>
      <c r="CL477" s="14">
        <v>1.49902548544786E-2</v>
      </c>
      <c r="CM477" s="14"/>
      <c r="CN477" s="14">
        <v>2.8887696927921098E-2</v>
      </c>
      <c r="CO477" s="14">
        <v>1.0960667862428899E-2</v>
      </c>
      <c r="CP477" s="14"/>
      <c r="CQ477" s="14">
        <v>1.1850515944857899E-2</v>
      </c>
      <c r="CR477" s="14">
        <v>2.5193632847928499E-2</v>
      </c>
      <c r="CS477" s="14">
        <v>5.4409895721782399E-3</v>
      </c>
    </row>
    <row r="478" spans="2:97" x14ac:dyDescent="0.35">
      <c r="B478" t="s">
        <v>249</v>
      </c>
      <c r="C478" s="14">
        <v>1.1658686147859001E-2</v>
      </c>
      <c r="D478" s="14">
        <v>1.45433283183562E-2</v>
      </c>
      <c r="E478" s="14">
        <v>8.8932441661329006E-3</v>
      </c>
      <c r="F478" s="14"/>
      <c r="G478" s="14">
        <v>2.69322210573197E-2</v>
      </c>
      <c r="H478" s="14">
        <v>1.3746368461336599E-2</v>
      </c>
      <c r="I478" s="14">
        <v>1.52750782455514E-2</v>
      </c>
      <c r="J478" s="14">
        <v>5.7027103574412196E-3</v>
      </c>
      <c r="K478" s="14">
        <v>6.9176537431214604E-3</v>
      </c>
      <c r="L478" s="14">
        <v>4.9055646406004298E-3</v>
      </c>
      <c r="M478" s="14"/>
      <c r="N478" s="14">
        <v>1.13244341140879E-2</v>
      </c>
      <c r="O478" s="14">
        <v>3.7194231780771801E-3</v>
      </c>
      <c r="P478" s="14">
        <v>1.4319143814773699E-2</v>
      </c>
      <c r="Q478" s="14">
        <v>1.8074922643878499E-2</v>
      </c>
      <c r="R478" s="14"/>
      <c r="S478" s="14">
        <v>2.61747413039621E-2</v>
      </c>
      <c r="T478" s="14">
        <v>9.7640439127898195E-3</v>
      </c>
      <c r="U478" s="14">
        <v>8.4215528425483892E-3</v>
      </c>
      <c r="V478" s="14">
        <v>3.7022771929399599E-3</v>
      </c>
      <c r="W478" s="14">
        <v>4.6568809834425899E-3</v>
      </c>
      <c r="X478" s="14">
        <v>7.1501045709477899E-3</v>
      </c>
      <c r="Y478" s="14">
        <v>1.21607953464303E-2</v>
      </c>
      <c r="Z478" s="14">
        <v>2.96321452065424E-2</v>
      </c>
      <c r="AA478" s="14">
        <v>5.7844044778112896E-3</v>
      </c>
      <c r="AB478" s="14">
        <v>9.9426590736437E-3</v>
      </c>
      <c r="AC478" s="14">
        <v>1.31975091334052E-2</v>
      </c>
      <c r="AD478" s="14">
        <v>1.3218388089320699E-2</v>
      </c>
      <c r="AE478" s="14"/>
      <c r="AF478" s="14">
        <v>8.4669931435523392E-3</v>
      </c>
      <c r="AG478" s="14">
        <v>9.5869445373804995E-3</v>
      </c>
      <c r="AH478" s="14">
        <v>9.5364507816992194E-3</v>
      </c>
      <c r="AI478" s="14">
        <v>1.6336229655507399E-2</v>
      </c>
      <c r="AJ478" s="14">
        <v>2.6913845805507101E-2</v>
      </c>
      <c r="AK478" s="14"/>
      <c r="AL478" s="14">
        <v>8.6382624660553894E-3</v>
      </c>
      <c r="AM478" s="14">
        <v>7.8909867150449894E-3</v>
      </c>
      <c r="AN478" s="14">
        <v>8.8595979627651596E-3</v>
      </c>
      <c r="AO478" s="14">
        <v>1.47119603323323E-2</v>
      </c>
      <c r="AP478" s="14">
        <v>1.2843955358109799E-2</v>
      </c>
      <c r="AQ478" s="14">
        <v>1.33829827613005E-2</v>
      </c>
      <c r="AR478" s="14"/>
      <c r="AS478" s="14">
        <v>1.0062348677581601E-2</v>
      </c>
      <c r="AT478" s="14">
        <v>1.17782016496801E-2</v>
      </c>
      <c r="AU478" s="14">
        <v>1.3058996289849399E-2</v>
      </c>
      <c r="AV478" s="14">
        <v>1.1445112017828499E-2</v>
      </c>
      <c r="AW478" s="14">
        <v>7.6038639050108103E-2</v>
      </c>
      <c r="AX478" s="14"/>
      <c r="AY478" s="14">
        <v>0</v>
      </c>
      <c r="AZ478" s="14">
        <v>0</v>
      </c>
      <c r="BA478" s="14">
        <v>0</v>
      </c>
      <c r="BB478" s="14">
        <v>0</v>
      </c>
      <c r="BC478" s="14">
        <v>0</v>
      </c>
      <c r="BD478" s="14">
        <v>0</v>
      </c>
      <c r="BE478" s="14">
        <v>0</v>
      </c>
      <c r="BF478" s="14">
        <v>0</v>
      </c>
      <c r="BG478" s="14">
        <v>0</v>
      </c>
      <c r="BH478" s="14">
        <v>0</v>
      </c>
      <c r="BI478" s="14">
        <v>0</v>
      </c>
      <c r="BJ478" s="14">
        <v>0</v>
      </c>
      <c r="BK478" s="14">
        <v>0</v>
      </c>
      <c r="BL478" s="14">
        <v>0</v>
      </c>
      <c r="BM478" s="14">
        <v>0</v>
      </c>
      <c r="BN478" s="14">
        <v>0</v>
      </c>
      <c r="BO478" s="14"/>
      <c r="BP478" s="14">
        <v>6.4923765076771696E-3</v>
      </c>
      <c r="BQ478" s="14">
        <v>1.4330490036432501E-2</v>
      </c>
      <c r="BR478" s="14">
        <v>1.5984466250292598E-2</v>
      </c>
      <c r="BS478" s="14">
        <v>1.34714955345238E-2</v>
      </c>
      <c r="BT478" s="14">
        <v>1.0320634154903601E-2</v>
      </c>
      <c r="BU478" s="14"/>
      <c r="BV478" s="14">
        <v>3.1491220461901101E-2</v>
      </c>
      <c r="BW478" s="14">
        <v>6.0629075075863603E-3</v>
      </c>
      <c r="BX478" s="14">
        <v>9.9749367619702892E-3</v>
      </c>
      <c r="BY478" s="14">
        <v>1.9874162452790001E-2</v>
      </c>
      <c r="BZ478" s="14">
        <v>1.56599282411823E-2</v>
      </c>
      <c r="CA478" s="14"/>
      <c r="CB478" s="14">
        <v>2.1104487025824299E-2</v>
      </c>
      <c r="CC478" s="14">
        <v>3.76200256808021E-3</v>
      </c>
      <c r="CD478" s="14">
        <v>7.9703090269415498E-3</v>
      </c>
      <c r="CE478" s="14">
        <v>1.00645848045787E-2</v>
      </c>
      <c r="CF478" s="14">
        <v>1.5604878822425099E-2</v>
      </c>
      <c r="CG478" s="14"/>
      <c r="CH478" s="14">
        <v>1.59723430944494E-2</v>
      </c>
      <c r="CI478" s="14">
        <v>9.8595883893783202E-3</v>
      </c>
      <c r="CJ478" s="14"/>
      <c r="CK478" s="14">
        <v>1.5089388445046099E-2</v>
      </c>
      <c r="CL478" s="14">
        <v>1.0604586713525601E-2</v>
      </c>
      <c r="CM478" s="14"/>
      <c r="CN478" s="14">
        <v>1.2614525984481199E-2</v>
      </c>
      <c r="CO478" s="14">
        <v>1.132439401106E-2</v>
      </c>
      <c r="CP478" s="14"/>
      <c r="CQ478" s="14">
        <v>1.13303867003387E-2</v>
      </c>
      <c r="CR478" s="14">
        <v>1.31239310984271E-2</v>
      </c>
      <c r="CS478" s="14">
        <v>7.0472858529434298E-3</v>
      </c>
    </row>
    <row r="479" spans="2:97" x14ac:dyDescent="0.35">
      <c r="B479" t="s">
        <v>253</v>
      </c>
      <c r="C479" s="14">
        <v>1.6584431172624699E-2</v>
      </c>
      <c r="D479" s="14">
        <v>1.5194992110192099E-2</v>
      </c>
      <c r="E479" s="14">
        <v>1.8003571556614799E-2</v>
      </c>
      <c r="F479" s="14"/>
      <c r="G479" s="14">
        <v>8.6902908733094506E-3</v>
      </c>
      <c r="H479" s="14">
        <v>1.1306767814153299E-2</v>
      </c>
      <c r="I479" s="14">
        <v>1.01880275580437E-2</v>
      </c>
      <c r="J479" s="14">
        <v>1.60265107591962E-2</v>
      </c>
      <c r="K479" s="14">
        <v>2.4786808472587199E-2</v>
      </c>
      <c r="L479" s="14">
        <v>2.6270548722564301E-2</v>
      </c>
      <c r="M479" s="14"/>
      <c r="N479" s="14">
        <v>1.1350952121686001E-2</v>
      </c>
      <c r="O479" s="14">
        <v>1.5541011455244801E-2</v>
      </c>
      <c r="P479" s="14">
        <v>1.22545216237517E-2</v>
      </c>
      <c r="Q479" s="14">
        <v>2.5794392193222899E-2</v>
      </c>
      <c r="R479" s="14"/>
      <c r="S479" s="14">
        <v>1.4793543273089901E-2</v>
      </c>
      <c r="T479" s="14">
        <v>1.8496754741186301E-2</v>
      </c>
      <c r="U479" s="14">
        <v>1.69091756578728E-2</v>
      </c>
      <c r="V479" s="14">
        <v>3.8394589329915998E-3</v>
      </c>
      <c r="W479" s="14">
        <v>2.81254867525829E-2</v>
      </c>
      <c r="X479" s="14">
        <v>1.76491512321977E-2</v>
      </c>
      <c r="Y479" s="14">
        <v>3.1650453094105399E-2</v>
      </c>
      <c r="Z479" s="14">
        <v>2.5434365666567701E-2</v>
      </c>
      <c r="AA479" s="14">
        <v>1.4448968389707899E-2</v>
      </c>
      <c r="AB479" s="14">
        <v>1.46893410185666E-2</v>
      </c>
      <c r="AC479" s="14">
        <v>0</v>
      </c>
      <c r="AD479" s="14">
        <v>1.2997671690115E-2</v>
      </c>
      <c r="AE479" s="14"/>
      <c r="AF479" s="14">
        <v>2.04801579009526E-2</v>
      </c>
      <c r="AG479" s="14">
        <v>9.9955527413138397E-3</v>
      </c>
      <c r="AH479" s="14">
        <v>5.7351866542463296E-3</v>
      </c>
      <c r="AI479" s="14">
        <v>2.7836853059019999E-2</v>
      </c>
      <c r="AJ479" s="14">
        <v>8.9418090874344401E-3</v>
      </c>
      <c r="AK479" s="14"/>
      <c r="AL479" s="14">
        <v>8.9700793532349003E-3</v>
      </c>
      <c r="AM479" s="14">
        <v>1.8425656463449101E-2</v>
      </c>
      <c r="AN479" s="14">
        <v>4.3110200919113297E-3</v>
      </c>
      <c r="AO479" s="14">
        <v>2.08510406232955E-2</v>
      </c>
      <c r="AP479" s="14">
        <v>1.39246481534152E-2</v>
      </c>
      <c r="AQ479" s="14">
        <v>1.45364981679572E-2</v>
      </c>
      <c r="AR479" s="14"/>
      <c r="AS479" s="14">
        <v>3.02979291405212E-2</v>
      </c>
      <c r="AT479" s="14">
        <v>1.73204931347841E-2</v>
      </c>
      <c r="AU479" s="14">
        <v>1.0576283794592699E-2</v>
      </c>
      <c r="AV479" s="14">
        <v>4.9883204611176901E-3</v>
      </c>
      <c r="AW479" s="14">
        <v>0</v>
      </c>
      <c r="AX479" s="14"/>
      <c r="AY479" s="14">
        <v>6.06283250320881E-2</v>
      </c>
      <c r="AZ479" s="14">
        <v>0</v>
      </c>
      <c r="BA479" s="14">
        <v>0</v>
      </c>
      <c r="BB479" s="14">
        <v>0</v>
      </c>
      <c r="BC479" s="14">
        <v>0</v>
      </c>
      <c r="BD479" s="14">
        <v>0</v>
      </c>
      <c r="BE479" s="14">
        <v>0</v>
      </c>
      <c r="BF479" s="14">
        <v>0</v>
      </c>
      <c r="BG479" s="14">
        <v>0</v>
      </c>
      <c r="BH479" s="14">
        <v>0</v>
      </c>
      <c r="BI479" s="14">
        <v>0</v>
      </c>
      <c r="BJ479" s="14">
        <v>0</v>
      </c>
      <c r="BK479" s="14">
        <v>0</v>
      </c>
      <c r="BL479" s="14">
        <v>0</v>
      </c>
      <c r="BM479" s="14">
        <v>0</v>
      </c>
      <c r="BN479" s="14">
        <v>0</v>
      </c>
      <c r="BO479" s="14"/>
      <c r="BP479" s="14">
        <v>1.8031209006790401E-2</v>
      </c>
      <c r="BQ479" s="14">
        <v>1.21949598473289E-2</v>
      </c>
      <c r="BR479" s="14">
        <v>9.2394553015269099E-3</v>
      </c>
      <c r="BS479" s="14">
        <v>1.7360444505838901E-2</v>
      </c>
      <c r="BT479" s="14">
        <v>2.8472872367560801E-2</v>
      </c>
      <c r="BU479" s="14"/>
      <c r="BV479" s="14">
        <v>4.2481474662149398E-3</v>
      </c>
      <c r="BW479" s="14">
        <v>1.6009148823432601E-2</v>
      </c>
      <c r="BX479" s="14">
        <v>1.44092534856625E-2</v>
      </c>
      <c r="BY479" s="14">
        <v>2.41896692063228E-2</v>
      </c>
      <c r="BZ479" s="14">
        <v>2.98199826534414E-2</v>
      </c>
      <c r="CA479" s="14"/>
      <c r="CB479" s="14">
        <v>6.5374492104727996E-3</v>
      </c>
      <c r="CC479" s="14">
        <v>1.5628988585914098E-2</v>
      </c>
      <c r="CD479" s="14">
        <v>2.1919047221478499E-2</v>
      </c>
      <c r="CE479" s="14">
        <v>1.47027303503551E-2</v>
      </c>
      <c r="CF479" s="14">
        <v>2.1962884412727299E-2</v>
      </c>
      <c r="CG479" s="14"/>
      <c r="CH479" s="14">
        <v>1.7833148890073001E-2</v>
      </c>
      <c r="CI479" s="14">
        <v>1.6063628226481198E-2</v>
      </c>
      <c r="CJ479" s="14"/>
      <c r="CK479" s="14">
        <v>1.15254299482998E-2</v>
      </c>
      <c r="CL479" s="14">
        <v>1.8138833119195601E-2</v>
      </c>
      <c r="CM479" s="14"/>
      <c r="CN479" s="14">
        <v>4.9078862143916097E-3</v>
      </c>
      <c r="CO479" s="14">
        <v>2.06681458442288E-2</v>
      </c>
      <c r="CP479" s="14"/>
      <c r="CQ479" s="14">
        <v>1.95952498974639E-2</v>
      </c>
      <c r="CR479" s="14">
        <v>7.7963082573494101E-3</v>
      </c>
      <c r="CS479" s="14">
        <v>3.1271217939140998E-2</v>
      </c>
    </row>
    <row r="480" spans="2:97" x14ac:dyDescent="0.35">
      <c r="B480" t="s">
        <v>254</v>
      </c>
      <c r="C480" s="14">
        <v>8.3136399769202108E-3</v>
      </c>
      <c r="D480" s="14">
        <v>9.4925657408447394E-3</v>
      </c>
      <c r="E480" s="14">
        <v>6.5747635425110404E-3</v>
      </c>
      <c r="F480" s="14"/>
      <c r="G480" s="14">
        <v>9.0047397011288107E-3</v>
      </c>
      <c r="H480" s="14">
        <v>1.33297904466478E-2</v>
      </c>
      <c r="I480" s="14">
        <v>7.3063745473145297E-3</v>
      </c>
      <c r="J480" s="14">
        <v>2.4761974267429199E-3</v>
      </c>
      <c r="K480" s="14">
        <v>6.5744235788714901E-3</v>
      </c>
      <c r="L480" s="14">
        <v>1.0481616260477699E-2</v>
      </c>
      <c r="M480" s="14"/>
      <c r="N480" s="14">
        <v>4.8156794317345897E-3</v>
      </c>
      <c r="O480" s="14">
        <v>1.2663675709816E-2</v>
      </c>
      <c r="P480" s="14">
        <v>8.6805518872981394E-3</v>
      </c>
      <c r="Q480" s="14">
        <v>7.3480829383893104E-3</v>
      </c>
      <c r="R480" s="14"/>
      <c r="S480" s="14">
        <v>3.0016079046062899E-3</v>
      </c>
      <c r="T480" s="14">
        <v>7.2690756787169497E-3</v>
      </c>
      <c r="U480" s="14">
        <v>4.9987915942892903E-3</v>
      </c>
      <c r="V480" s="14">
        <v>1.8875953945360801E-2</v>
      </c>
      <c r="W480" s="14">
        <v>0</v>
      </c>
      <c r="X480" s="14">
        <v>1.00411780314867E-2</v>
      </c>
      <c r="Y480" s="14">
        <v>1.15708513563511E-2</v>
      </c>
      <c r="Z480" s="14">
        <v>9.0518579175537101E-3</v>
      </c>
      <c r="AA480" s="14">
        <v>9.4503618453637799E-3</v>
      </c>
      <c r="AB480" s="14">
        <v>1.4631959317739999E-2</v>
      </c>
      <c r="AC480" s="14">
        <v>6.1060091845309399E-3</v>
      </c>
      <c r="AD480" s="14">
        <v>0</v>
      </c>
      <c r="AE480" s="14"/>
      <c r="AF480" s="14">
        <v>4.02167654571402E-3</v>
      </c>
      <c r="AG480" s="14">
        <v>5.9385862066213104E-3</v>
      </c>
      <c r="AH480" s="14">
        <v>4.4573242558035601E-3</v>
      </c>
      <c r="AI480" s="14">
        <v>1.45482359770486E-2</v>
      </c>
      <c r="AJ480" s="14">
        <v>2.1436766587768202E-2</v>
      </c>
      <c r="AK480" s="14"/>
      <c r="AL480" s="14">
        <v>7.3168378074955596E-3</v>
      </c>
      <c r="AM480" s="14">
        <v>2.2621360720950002E-3</v>
      </c>
      <c r="AN480" s="14">
        <v>0</v>
      </c>
      <c r="AO480" s="14">
        <v>1.21623418683048E-2</v>
      </c>
      <c r="AP480" s="14">
        <v>2.2116105509688101E-2</v>
      </c>
      <c r="AQ480" s="14">
        <v>3.3046712578541399E-3</v>
      </c>
      <c r="AR480" s="14"/>
      <c r="AS480" s="14">
        <v>6.1188096662006504E-3</v>
      </c>
      <c r="AT480" s="14">
        <v>1.0005210131919901E-2</v>
      </c>
      <c r="AU480" s="14">
        <v>8.6938051994093907E-3</v>
      </c>
      <c r="AV480" s="14">
        <v>5.1661735971153602E-3</v>
      </c>
      <c r="AW480" s="14">
        <v>0</v>
      </c>
      <c r="AX480" s="14"/>
      <c r="AY480" s="14">
        <v>3.0146376334599798E-2</v>
      </c>
      <c r="AZ480" s="14">
        <v>0</v>
      </c>
      <c r="BA480" s="14">
        <v>0</v>
      </c>
      <c r="BB480" s="14">
        <v>0</v>
      </c>
      <c r="BC480" s="14">
        <v>0</v>
      </c>
      <c r="BD480" s="14">
        <v>0</v>
      </c>
      <c r="BE480" s="14">
        <v>0</v>
      </c>
      <c r="BF480" s="14">
        <v>0</v>
      </c>
      <c r="BG480" s="14">
        <v>0</v>
      </c>
      <c r="BH480" s="14">
        <v>0</v>
      </c>
      <c r="BI480" s="14">
        <v>0</v>
      </c>
      <c r="BJ480" s="14">
        <v>0</v>
      </c>
      <c r="BK480" s="14">
        <v>0</v>
      </c>
      <c r="BL480" s="14">
        <v>0</v>
      </c>
      <c r="BM480" s="14">
        <v>0</v>
      </c>
      <c r="BN480" s="14">
        <v>0</v>
      </c>
      <c r="BO480" s="14"/>
      <c r="BP480" s="14">
        <v>5.2534711884418897E-3</v>
      </c>
      <c r="BQ480" s="14">
        <v>5.9054626565338197E-3</v>
      </c>
      <c r="BR480" s="14">
        <v>1.2177167929539901E-2</v>
      </c>
      <c r="BS480" s="14">
        <v>1.14805066838872E-2</v>
      </c>
      <c r="BT480" s="14">
        <v>1.0822491484007201E-2</v>
      </c>
      <c r="BU480" s="14"/>
      <c r="BV480" s="14">
        <v>5.6761023113888901E-3</v>
      </c>
      <c r="BW480" s="14">
        <v>5.8617079651743396E-3</v>
      </c>
      <c r="BX480" s="14">
        <v>1.20766805962068E-2</v>
      </c>
      <c r="BY480" s="14">
        <v>6.3323750255899003E-3</v>
      </c>
      <c r="BZ480" s="14">
        <v>9.4799114601074406E-3</v>
      </c>
      <c r="CA480" s="14"/>
      <c r="CB480" s="14">
        <v>9.0214194974061693E-3</v>
      </c>
      <c r="CC480" s="14">
        <v>7.1416143895420697E-3</v>
      </c>
      <c r="CD480" s="14">
        <v>8.0084084793089396E-3</v>
      </c>
      <c r="CE480" s="14">
        <v>1.15987860874684E-2</v>
      </c>
      <c r="CF480" s="14">
        <v>6.0921202513992603E-3</v>
      </c>
      <c r="CG480" s="14"/>
      <c r="CH480" s="14">
        <v>8.6288760815634597E-3</v>
      </c>
      <c r="CI480" s="14">
        <v>8.1821643922184405E-3</v>
      </c>
      <c r="CJ480" s="14"/>
      <c r="CK480" s="14">
        <v>1.5499320781043701E-2</v>
      </c>
      <c r="CL480" s="14">
        <v>6.1058057159476004E-3</v>
      </c>
      <c r="CM480" s="14"/>
      <c r="CN480" s="14">
        <v>9.8481635828386906E-3</v>
      </c>
      <c r="CO480" s="14">
        <v>7.7769609690606497E-3</v>
      </c>
      <c r="CP480" s="14"/>
      <c r="CQ480" s="14">
        <v>8.4541549562943893E-3</v>
      </c>
      <c r="CR480" s="14">
        <v>7.1843044038167898E-3</v>
      </c>
      <c r="CS480" s="14">
        <v>1.326887205499E-2</v>
      </c>
    </row>
    <row r="481" spans="2:97" x14ac:dyDescent="0.35">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row>
    <row r="482" spans="2:97" x14ac:dyDescent="0.35">
      <c r="B482" s="6" t="s">
        <v>258</v>
      </c>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row>
    <row r="483" spans="2:97" x14ac:dyDescent="0.35">
      <c r="B483" s="21" t="s">
        <v>122</v>
      </c>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row>
    <row r="484" spans="2:97" x14ac:dyDescent="0.35">
      <c r="B484" t="s">
        <v>245</v>
      </c>
      <c r="C484" s="14">
        <v>0.25024807189070702</v>
      </c>
      <c r="D484" s="14">
        <v>0.233327434360388</v>
      </c>
      <c r="E484" s="14">
        <v>0.26707700762014303</v>
      </c>
      <c r="F484" s="14"/>
      <c r="G484" s="14">
        <v>0.20695366232571799</v>
      </c>
      <c r="H484" s="14">
        <v>0.202667535667229</v>
      </c>
      <c r="I484" s="14">
        <v>0.196809074103837</v>
      </c>
      <c r="J484" s="14">
        <v>0.24995402930952701</v>
      </c>
      <c r="K484" s="14">
        <v>0.27329874377380697</v>
      </c>
      <c r="L484" s="14">
        <v>0.345952989863275</v>
      </c>
      <c r="M484" s="14"/>
      <c r="N484" s="14">
        <v>0.25047578850358698</v>
      </c>
      <c r="O484" s="14">
        <v>0.25816036583473101</v>
      </c>
      <c r="P484" s="14">
        <v>0.254921914579336</v>
      </c>
      <c r="Q484" s="14">
        <v>0.236275738014531</v>
      </c>
      <c r="R484" s="14"/>
      <c r="S484" s="14">
        <v>0.17562002646889299</v>
      </c>
      <c r="T484" s="14">
        <v>0.22773002316080901</v>
      </c>
      <c r="U484" s="14">
        <v>0.28396256150653199</v>
      </c>
      <c r="V484" s="14">
        <v>0.25592540704517702</v>
      </c>
      <c r="W484" s="14">
        <v>0.234545293376451</v>
      </c>
      <c r="X484" s="14">
        <v>0.27940082883349099</v>
      </c>
      <c r="Y484" s="14">
        <v>0.27969202589400599</v>
      </c>
      <c r="Z484" s="14">
        <v>0.28653041161568998</v>
      </c>
      <c r="AA484" s="14">
        <v>0.27289626678193502</v>
      </c>
      <c r="AB484" s="14">
        <v>0.25793289446488099</v>
      </c>
      <c r="AC484" s="14">
        <v>0.28771364461041998</v>
      </c>
      <c r="AD484" s="14">
        <v>0.24350035191443001</v>
      </c>
      <c r="AE484" s="14"/>
      <c r="AF484" s="14">
        <v>0.25842557124677201</v>
      </c>
      <c r="AG484" s="14">
        <v>0.24916311689579401</v>
      </c>
      <c r="AH484" s="14">
        <v>0.29777906114827002</v>
      </c>
      <c r="AI484" s="14">
        <v>0.298090781642114</v>
      </c>
      <c r="AJ484" s="14">
        <v>0.18978746711946501</v>
      </c>
      <c r="AK484" s="14"/>
      <c r="AL484" s="14">
        <v>0.19303444164987901</v>
      </c>
      <c r="AM484" s="14">
        <v>0.25499176095047399</v>
      </c>
      <c r="AN484" s="14">
        <v>0.333374850632213</v>
      </c>
      <c r="AO484" s="14">
        <v>0.32481643832739099</v>
      </c>
      <c r="AP484" s="14">
        <v>0.22495134895874599</v>
      </c>
      <c r="AQ484" s="14">
        <v>0.23006769885474901</v>
      </c>
      <c r="AR484" s="14"/>
      <c r="AS484" s="14">
        <v>0.27516734916699598</v>
      </c>
      <c r="AT484" s="14">
        <v>0.229958576091077</v>
      </c>
      <c r="AU484" s="14">
        <v>0.22833612133936201</v>
      </c>
      <c r="AV484" s="14">
        <v>0.214545014980905</v>
      </c>
      <c r="AW484" s="14">
        <v>0.21943106141096899</v>
      </c>
      <c r="AX484" s="14"/>
      <c r="AY484" s="14">
        <v>0.15270376473943101</v>
      </c>
      <c r="AZ484" s="14">
        <v>0</v>
      </c>
      <c r="BA484" s="14">
        <v>0</v>
      </c>
      <c r="BB484" s="14">
        <v>0</v>
      </c>
      <c r="BC484" s="14">
        <v>0</v>
      </c>
      <c r="BD484" s="14">
        <v>0</v>
      </c>
      <c r="BE484" s="14">
        <v>0</v>
      </c>
      <c r="BF484" s="14">
        <v>0</v>
      </c>
      <c r="BG484" s="14">
        <v>0</v>
      </c>
      <c r="BH484" s="14">
        <v>0</v>
      </c>
      <c r="BI484" s="14">
        <v>0</v>
      </c>
      <c r="BJ484" s="14">
        <v>0</v>
      </c>
      <c r="BK484" s="14">
        <v>0</v>
      </c>
      <c r="BL484" s="14">
        <v>0</v>
      </c>
      <c r="BM484" s="14">
        <v>0</v>
      </c>
      <c r="BN484" s="14">
        <v>0</v>
      </c>
      <c r="BO484" s="14"/>
      <c r="BP484" s="14">
        <v>0.27734235713164701</v>
      </c>
      <c r="BQ484" s="14">
        <v>0.23123770408574501</v>
      </c>
      <c r="BR484" s="14">
        <v>0.26558456173504902</v>
      </c>
      <c r="BS484" s="14">
        <v>0.27613482590998101</v>
      </c>
      <c r="BT484" s="14">
        <v>0.21145800446829999</v>
      </c>
      <c r="BU484" s="14"/>
      <c r="BV484" s="14">
        <v>0.20942258743608699</v>
      </c>
      <c r="BW484" s="14">
        <v>0.248895831787452</v>
      </c>
      <c r="BX484" s="14">
        <v>0.27141155881883899</v>
      </c>
      <c r="BY484" s="14">
        <v>0.24177309453666099</v>
      </c>
      <c r="BZ484" s="14">
        <v>0.17867067655406299</v>
      </c>
      <c r="CA484" s="14"/>
      <c r="CB484" s="14">
        <v>0.20221944635924699</v>
      </c>
      <c r="CC484" s="14">
        <v>0.22571640523285</v>
      </c>
      <c r="CD484" s="14">
        <v>0.239164578775868</v>
      </c>
      <c r="CE484" s="14">
        <v>0.29633150072902098</v>
      </c>
      <c r="CF484" s="14">
        <v>0.27706584822915797</v>
      </c>
      <c r="CG484" s="14"/>
      <c r="CH484" s="14">
        <v>0.302116574461266</v>
      </c>
      <c r="CI484" s="14">
        <v>0.228615265233654</v>
      </c>
      <c r="CJ484" s="14"/>
      <c r="CK484" s="14">
        <v>0.23009945101079701</v>
      </c>
      <c r="CL484" s="14">
        <v>0.25643883052619898</v>
      </c>
      <c r="CM484" s="14"/>
      <c r="CN484" s="14">
        <v>0.22214136374708501</v>
      </c>
      <c r="CO484" s="14">
        <v>0.26007801532236102</v>
      </c>
      <c r="CP484" s="14"/>
      <c r="CQ484" s="14">
        <v>0.27032127851119803</v>
      </c>
      <c r="CR484" s="14">
        <v>0.21263073455338499</v>
      </c>
      <c r="CS484" s="14">
        <v>0.22364829934745101</v>
      </c>
    </row>
    <row r="485" spans="2:97" x14ac:dyDescent="0.35">
      <c r="B485" t="s">
        <v>242</v>
      </c>
      <c r="C485" s="14">
        <v>0.24735728251098801</v>
      </c>
      <c r="D485" s="14">
        <v>0.28463439965698201</v>
      </c>
      <c r="E485" s="14">
        <v>0.211999994859569</v>
      </c>
      <c r="F485" s="14"/>
      <c r="G485" s="14">
        <v>0.35451748540866801</v>
      </c>
      <c r="H485" s="14">
        <v>0.351963472827098</v>
      </c>
      <c r="I485" s="14">
        <v>0.244737099155237</v>
      </c>
      <c r="J485" s="14">
        <v>0.205933803724272</v>
      </c>
      <c r="K485" s="14">
        <v>0.15315569511277599</v>
      </c>
      <c r="L485" s="14">
        <v>0.189895913502031</v>
      </c>
      <c r="M485" s="14"/>
      <c r="N485" s="14">
        <v>0.27109878331641402</v>
      </c>
      <c r="O485" s="14">
        <v>0.21177343269473001</v>
      </c>
      <c r="P485" s="14">
        <v>0.27091646348704801</v>
      </c>
      <c r="Q485" s="14">
        <v>0.23705295839403601</v>
      </c>
      <c r="R485" s="14"/>
      <c r="S485" s="14">
        <v>0.32705395480537403</v>
      </c>
      <c r="T485" s="14">
        <v>0.24009873136291299</v>
      </c>
      <c r="U485" s="14">
        <v>0.21466491693801701</v>
      </c>
      <c r="V485" s="14">
        <v>0.24140528972476</v>
      </c>
      <c r="W485" s="14">
        <v>0.24590360593243901</v>
      </c>
      <c r="X485" s="14">
        <v>0.26160174434455602</v>
      </c>
      <c r="Y485" s="14">
        <v>0.24604347120227901</v>
      </c>
      <c r="Z485" s="14">
        <v>0.20436596407364299</v>
      </c>
      <c r="AA485" s="14">
        <v>0.239251803788778</v>
      </c>
      <c r="AB485" s="14">
        <v>0.22917827497964399</v>
      </c>
      <c r="AC485" s="14">
        <v>0.17426827254711599</v>
      </c>
      <c r="AD485" s="14">
        <v>0.238809213208105</v>
      </c>
      <c r="AE485" s="14"/>
      <c r="AF485" s="14">
        <v>0.27724315433109598</v>
      </c>
      <c r="AG485" s="14">
        <v>0.26255866706017</v>
      </c>
      <c r="AH485" s="14">
        <v>0.26086659154325198</v>
      </c>
      <c r="AI485" s="14">
        <v>0.178676390217653</v>
      </c>
      <c r="AJ485" s="14">
        <v>0.25692094718182901</v>
      </c>
      <c r="AK485" s="14"/>
      <c r="AL485" s="14">
        <v>0.36597098087499402</v>
      </c>
      <c r="AM485" s="14">
        <v>0.30472997380269801</v>
      </c>
      <c r="AN485" s="14">
        <v>0.22042755834512801</v>
      </c>
      <c r="AO485" s="14">
        <v>0.202364819427576</v>
      </c>
      <c r="AP485" s="14">
        <v>0.24810036133226901</v>
      </c>
      <c r="AQ485" s="14">
        <v>0.14452608878572701</v>
      </c>
      <c r="AR485" s="14"/>
      <c r="AS485" s="14">
        <v>0.22898926538352199</v>
      </c>
      <c r="AT485" s="14">
        <v>0.26772482988919999</v>
      </c>
      <c r="AU485" s="14">
        <v>0.25105439380616801</v>
      </c>
      <c r="AV485" s="14">
        <v>0.25502726264546499</v>
      </c>
      <c r="AW485" s="14">
        <v>0.36502694536713398</v>
      </c>
      <c r="AX485" s="14"/>
      <c r="AY485" s="14">
        <v>0.19257105880830699</v>
      </c>
      <c r="AZ485" s="14">
        <v>0</v>
      </c>
      <c r="BA485" s="14">
        <v>0</v>
      </c>
      <c r="BB485" s="14">
        <v>0</v>
      </c>
      <c r="BC485" s="14">
        <v>0</v>
      </c>
      <c r="BD485" s="14">
        <v>0</v>
      </c>
      <c r="BE485" s="14">
        <v>0</v>
      </c>
      <c r="BF485" s="14">
        <v>0</v>
      </c>
      <c r="BG485" s="14">
        <v>0</v>
      </c>
      <c r="BH485" s="14">
        <v>0</v>
      </c>
      <c r="BI485" s="14">
        <v>0</v>
      </c>
      <c r="BJ485" s="14">
        <v>0</v>
      </c>
      <c r="BK485" s="14">
        <v>0</v>
      </c>
      <c r="BL485" s="14">
        <v>0</v>
      </c>
      <c r="BM485" s="14">
        <v>0</v>
      </c>
      <c r="BN485" s="14">
        <v>0</v>
      </c>
      <c r="BO485" s="14"/>
      <c r="BP485" s="14">
        <v>0.247813115894713</v>
      </c>
      <c r="BQ485" s="14">
        <v>0.28199038056485598</v>
      </c>
      <c r="BR485" s="14">
        <v>0.25986087089311899</v>
      </c>
      <c r="BS485" s="14">
        <v>0.240939826572657</v>
      </c>
      <c r="BT485" s="14">
        <v>0.18512520770916299</v>
      </c>
      <c r="BU485" s="14"/>
      <c r="BV485" s="14">
        <v>0.36143115657553299</v>
      </c>
      <c r="BW485" s="14">
        <v>0.27810755654872399</v>
      </c>
      <c r="BX485" s="14">
        <v>0.22232930311697099</v>
      </c>
      <c r="BY485" s="14">
        <v>0.19353478932295701</v>
      </c>
      <c r="BZ485" s="14">
        <v>0.215475891045846</v>
      </c>
      <c r="CA485" s="14"/>
      <c r="CB485" s="14">
        <v>0.41808599909355998</v>
      </c>
      <c r="CC485" s="14">
        <v>0.25126039327852101</v>
      </c>
      <c r="CD485" s="14">
        <v>0.27984840790844101</v>
      </c>
      <c r="CE485" s="14">
        <v>0.170268193142007</v>
      </c>
      <c r="CF485" s="14">
        <v>0.15252390910511601</v>
      </c>
      <c r="CG485" s="14"/>
      <c r="CH485" s="14">
        <v>0.24185275341783399</v>
      </c>
      <c r="CI485" s="14">
        <v>0.24965305755188799</v>
      </c>
      <c r="CJ485" s="14"/>
      <c r="CK485" s="14">
        <v>0.263214683402961</v>
      </c>
      <c r="CL485" s="14">
        <v>0.24248502142207601</v>
      </c>
      <c r="CM485" s="14"/>
      <c r="CN485" s="14">
        <v>0.36491299804133098</v>
      </c>
      <c r="CO485" s="14">
        <v>0.206243750900451</v>
      </c>
      <c r="CP485" s="14"/>
      <c r="CQ485" s="14">
        <v>0.199703279302165</v>
      </c>
      <c r="CR485" s="14">
        <v>0.349097293738176</v>
      </c>
      <c r="CS485" s="14">
        <v>0.23667347212790801</v>
      </c>
    </row>
    <row r="486" spans="2:97" x14ac:dyDescent="0.35">
      <c r="B486" t="s">
        <v>167</v>
      </c>
      <c r="C486" s="14">
        <v>0.23395661801481801</v>
      </c>
      <c r="D486" s="14">
        <v>0.18984224246652401</v>
      </c>
      <c r="E486" s="14">
        <v>0.27662689418123498</v>
      </c>
      <c r="F486" s="14"/>
      <c r="G486" s="14">
        <v>0.118499677392567</v>
      </c>
      <c r="H486" s="14">
        <v>0.14782034541873801</v>
      </c>
      <c r="I486" s="14">
        <v>0.245792256363765</v>
      </c>
      <c r="J486" s="14">
        <v>0.257093873610518</v>
      </c>
      <c r="K486" s="14">
        <v>0.31212107567359998</v>
      </c>
      <c r="L486" s="14">
        <v>0.299940404428581</v>
      </c>
      <c r="M486" s="14"/>
      <c r="N486" s="14">
        <v>0.1852514280957</v>
      </c>
      <c r="O486" s="14">
        <v>0.24260781960042899</v>
      </c>
      <c r="P486" s="14">
        <v>0.18868189660228199</v>
      </c>
      <c r="Q486" s="14">
        <v>0.31520145561153201</v>
      </c>
      <c r="R486" s="14"/>
      <c r="S486" s="14">
        <v>0.19213567495716499</v>
      </c>
      <c r="T486" s="14">
        <v>0.26058632108671598</v>
      </c>
      <c r="U486" s="14">
        <v>0.228263222889937</v>
      </c>
      <c r="V486" s="14">
        <v>0.26184523976480101</v>
      </c>
      <c r="W486" s="14">
        <v>0.224976189709887</v>
      </c>
      <c r="X486" s="14">
        <v>0.19672514038583899</v>
      </c>
      <c r="Y486" s="14">
        <v>0.243602563975577</v>
      </c>
      <c r="Z486" s="14">
        <v>0.24084833133255401</v>
      </c>
      <c r="AA486" s="14">
        <v>0.24782298282531601</v>
      </c>
      <c r="AB486" s="14">
        <v>0.22953627039275601</v>
      </c>
      <c r="AC486" s="14">
        <v>0.27634987584369303</v>
      </c>
      <c r="AD486" s="14">
        <v>0.23512947075861801</v>
      </c>
      <c r="AE486" s="14"/>
      <c r="AF486" s="14">
        <v>0.24335209630679899</v>
      </c>
      <c r="AG486" s="14">
        <v>0.21713093584245699</v>
      </c>
      <c r="AH486" s="14">
        <v>0.18118019417162601</v>
      </c>
      <c r="AI486" s="14">
        <v>0.20832550750620801</v>
      </c>
      <c r="AJ486" s="14">
        <v>0.19448758123771201</v>
      </c>
      <c r="AK486" s="14"/>
      <c r="AL486" s="14">
        <v>0.17668489997408801</v>
      </c>
      <c r="AM486" s="14">
        <v>0.21348481629871299</v>
      </c>
      <c r="AN486" s="14">
        <v>0.18149186388460301</v>
      </c>
      <c r="AO486" s="14">
        <v>0.18916209446524501</v>
      </c>
      <c r="AP486" s="14">
        <v>0.20299294086879099</v>
      </c>
      <c r="AQ486" s="14">
        <v>0.46568957491124502</v>
      </c>
      <c r="AR486" s="14"/>
      <c r="AS486" s="14">
        <v>0.29256093424973501</v>
      </c>
      <c r="AT486" s="14">
        <v>0.24092648153261001</v>
      </c>
      <c r="AU486" s="14">
        <v>0.20474240668719601</v>
      </c>
      <c r="AV486" s="14">
        <v>0.18190170047726401</v>
      </c>
      <c r="AW486" s="14">
        <v>6.4909639679185394E-2</v>
      </c>
      <c r="AX486" s="14"/>
      <c r="AY486" s="14">
        <v>0.36700124850349503</v>
      </c>
      <c r="AZ486" s="14">
        <v>0</v>
      </c>
      <c r="BA486" s="14">
        <v>0</v>
      </c>
      <c r="BB486" s="14">
        <v>0</v>
      </c>
      <c r="BC486" s="14">
        <v>0</v>
      </c>
      <c r="BD486" s="14">
        <v>0</v>
      </c>
      <c r="BE486" s="14">
        <v>0</v>
      </c>
      <c r="BF486" s="14">
        <v>0</v>
      </c>
      <c r="BG486" s="14">
        <v>0</v>
      </c>
      <c r="BH486" s="14">
        <v>0</v>
      </c>
      <c r="BI486" s="14">
        <v>0</v>
      </c>
      <c r="BJ486" s="14">
        <v>0</v>
      </c>
      <c r="BK486" s="14">
        <v>0</v>
      </c>
      <c r="BL486" s="14">
        <v>0</v>
      </c>
      <c r="BM486" s="14">
        <v>0</v>
      </c>
      <c r="BN486" s="14">
        <v>0</v>
      </c>
      <c r="BO486" s="14"/>
      <c r="BP486" s="14">
        <v>0.23858698339580001</v>
      </c>
      <c r="BQ486" s="14">
        <v>0.19940780135295999</v>
      </c>
      <c r="BR486" s="14">
        <v>0.20663437854709801</v>
      </c>
      <c r="BS486" s="14">
        <v>0.19714981393728701</v>
      </c>
      <c r="BT486" s="14">
        <v>0.330633858942256</v>
      </c>
      <c r="BU486" s="14"/>
      <c r="BV486" s="14">
        <v>0.15094028063032999</v>
      </c>
      <c r="BW486" s="14">
        <v>0.21003896844745701</v>
      </c>
      <c r="BX486" s="14">
        <v>0.244486541500164</v>
      </c>
      <c r="BY486" s="14">
        <v>0.27824327806101101</v>
      </c>
      <c r="BZ486" s="14">
        <v>0.31431775605960999</v>
      </c>
      <c r="CA486" s="14"/>
      <c r="CB486" s="14">
        <v>0.111253202154717</v>
      </c>
      <c r="CC486" s="14">
        <v>0.27095100549881401</v>
      </c>
      <c r="CD486" s="14">
        <v>0.26260627264699898</v>
      </c>
      <c r="CE486" s="14">
        <v>0.23186857535055799</v>
      </c>
      <c r="CF486" s="14">
        <v>0.275508709201228</v>
      </c>
      <c r="CG486" s="14"/>
      <c r="CH486" s="14">
        <v>0.17529856675212899</v>
      </c>
      <c r="CI486" s="14">
        <v>0.258421143091845</v>
      </c>
      <c r="CJ486" s="14"/>
      <c r="CK486" s="14">
        <v>0.19194077258263101</v>
      </c>
      <c r="CL486" s="14">
        <v>0.24686618435621199</v>
      </c>
      <c r="CM486" s="14"/>
      <c r="CN486" s="14">
        <v>0.163671160995079</v>
      </c>
      <c r="CO486" s="14">
        <v>0.25853801200238802</v>
      </c>
      <c r="CP486" s="14"/>
      <c r="CQ486" s="14">
        <v>0.25688187687853598</v>
      </c>
      <c r="CR486" s="14">
        <v>0.170325400447565</v>
      </c>
      <c r="CS486" s="14">
        <v>0.32628847183401499</v>
      </c>
    </row>
    <row r="487" spans="2:97" x14ac:dyDescent="0.35">
      <c r="B487" t="s">
        <v>246</v>
      </c>
      <c r="C487" s="14">
        <v>0.202549676310188</v>
      </c>
      <c r="D487" s="14">
        <v>0.201942751576343</v>
      </c>
      <c r="E487" s="14">
        <v>0.203293109469836</v>
      </c>
      <c r="F487" s="14"/>
      <c r="G487" s="14">
        <v>0.16982898173646699</v>
      </c>
      <c r="H487" s="14">
        <v>0.17985140669989599</v>
      </c>
      <c r="I487" s="14">
        <v>0.14031769382510301</v>
      </c>
      <c r="J487" s="14">
        <v>0.20760806380515101</v>
      </c>
      <c r="K487" s="14">
        <v>0.234219096967729</v>
      </c>
      <c r="L487" s="14">
        <v>0.26797582763262101</v>
      </c>
      <c r="M487" s="14"/>
      <c r="N487" s="14">
        <v>0.22823451283349999</v>
      </c>
      <c r="O487" s="14">
        <v>0.22582876169756599</v>
      </c>
      <c r="P487" s="14">
        <v>0.18990449978749599</v>
      </c>
      <c r="Q487" s="14">
        <v>0.159741940521932</v>
      </c>
      <c r="R487" s="14"/>
      <c r="S487" s="14">
        <v>0.17855309534685301</v>
      </c>
      <c r="T487" s="14">
        <v>0.191290363558101</v>
      </c>
      <c r="U487" s="14">
        <v>0.23997101978754701</v>
      </c>
      <c r="V487" s="14">
        <v>0.19870269289751899</v>
      </c>
      <c r="W487" s="14">
        <v>0.190732378115544</v>
      </c>
      <c r="X487" s="14">
        <v>0.16281791415775701</v>
      </c>
      <c r="Y487" s="14">
        <v>0.221823262423717</v>
      </c>
      <c r="Z487" s="14">
        <v>0.22635519365037299</v>
      </c>
      <c r="AA487" s="14">
        <v>0.20080745139055201</v>
      </c>
      <c r="AB487" s="14">
        <v>0.23089117522001501</v>
      </c>
      <c r="AC487" s="14">
        <v>0.22724761868144799</v>
      </c>
      <c r="AD487" s="14">
        <v>0.21904066812905601</v>
      </c>
      <c r="AE487" s="14"/>
      <c r="AF487" s="14">
        <v>0.22626410333718</v>
      </c>
      <c r="AG487" s="14">
        <v>0.210709578760468</v>
      </c>
      <c r="AH487" s="14">
        <v>0.23453080672218099</v>
      </c>
      <c r="AI487" s="14">
        <v>0.183534030135524</v>
      </c>
      <c r="AJ487" s="14">
        <v>0.20089966682263299</v>
      </c>
      <c r="AK487" s="14"/>
      <c r="AL487" s="14">
        <v>0.20571977566215599</v>
      </c>
      <c r="AM487" s="14">
        <v>0.203895330780693</v>
      </c>
      <c r="AN487" s="14">
        <v>0.26581080067532098</v>
      </c>
      <c r="AO487" s="14">
        <v>0.20165056337147699</v>
      </c>
      <c r="AP487" s="14">
        <v>0.22236437230872</v>
      </c>
      <c r="AQ487" s="14">
        <v>0.14577298100571301</v>
      </c>
      <c r="AR487" s="14"/>
      <c r="AS487" s="14">
        <v>0.170015803577313</v>
      </c>
      <c r="AT487" s="14">
        <v>0.20549542181085501</v>
      </c>
      <c r="AU487" s="14">
        <v>0.223257654479077</v>
      </c>
      <c r="AV487" s="14">
        <v>0.18098146515158001</v>
      </c>
      <c r="AW487" s="14">
        <v>0.23616668040646599</v>
      </c>
      <c r="AX487" s="14"/>
      <c r="AY487" s="14">
        <v>0.21321004312494099</v>
      </c>
      <c r="AZ487" s="14">
        <v>0</v>
      </c>
      <c r="BA487" s="14">
        <v>0</v>
      </c>
      <c r="BB487" s="14">
        <v>0</v>
      </c>
      <c r="BC487" s="14">
        <v>0</v>
      </c>
      <c r="BD487" s="14">
        <v>0</v>
      </c>
      <c r="BE487" s="14">
        <v>0</v>
      </c>
      <c r="BF487" s="14">
        <v>0</v>
      </c>
      <c r="BG487" s="14">
        <v>0</v>
      </c>
      <c r="BH487" s="14">
        <v>0</v>
      </c>
      <c r="BI487" s="14">
        <v>0</v>
      </c>
      <c r="BJ487" s="14">
        <v>0</v>
      </c>
      <c r="BK487" s="14">
        <v>0</v>
      </c>
      <c r="BL487" s="14">
        <v>0</v>
      </c>
      <c r="BM487" s="14">
        <v>0</v>
      </c>
      <c r="BN487" s="14">
        <v>0</v>
      </c>
      <c r="BO487" s="14"/>
      <c r="BP487" s="14">
        <v>0.23088136123530101</v>
      </c>
      <c r="BQ487" s="14">
        <v>0.20834112047433601</v>
      </c>
      <c r="BR487" s="14">
        <v>0.21051223510372299</v>
      </c>
      <c r="BS487" s="14">
        <v>0.17991454238384999</v>
      </c>
      <c r="BT487" s="14">
        <v>0.17506536346489501</v>
      </c>
      <c r="BU487" s="14"/>
      <c r="BV487" s="14">
        <v>0.202069028893931</v>
      </c>
      <c r="BW487" s="14">
        <v>0.21511586450115</v>
      </c>
      <c r="BX487" s="14">
        <v>0.208925198481342</v>
      </c>
      <c r="BY487" s="14">
        <v>0.175366232127313</v>
      </c>
      <c r="BZ487" s="14">
        <v>0.140654359951769</v>
      </c>
      <c r="CA487" s="14"/>
      <c r="CB487" s="14">
        <v>0.250206515234289</v>
      </c>
      <c r="CC487" s="14">
        <v>0.17924224071950201</v>
      </c>
      <c r="CD487" s="14">
        <v>0.18625991230750399</v>
      </c>
      <c r="CE487" s="14">
        <v>0.210809386502982</v>
      </c>
      <c r="CF487" s="14">
        <v>0.19197042025414801</v>
      </c>
      <c r="CG487" s="14"/>
      <c r="CH487" s="14">
        <v>0.20301904078886501</v>
      </c>
      <c r="CI487" s="14">
        <v>0.202353918373952</v>
      </c>
      <c r="CJ487" s="14"/>
      <c r="CK487" s="14">
        <v>0.21665671454103899</v>
      </c>
      <c r="CL487" s="14">
        <v>0.19821522239052</v>
      </c>
      <c r="CM487" s="14"/>
      <c r="CN487" s="14">
        <v>0.208908661316342</v>
      </c>
      <c r="CO487" s="14">
        <v>0.20032570676619901</v>
      </c>
      <c r="CP487" s="14"/>
      <c r="CQ487" s="14">
        <v>0.19618911651276799</v>
      </c>
      <c r="CR487" s="14">
        <v>0.22437003371495901</v>
      </c>
      <c r="CS487" s="14">
        <v>0.152199043351706</v>
      </c>
    </row>
    <row r="488" spans="2:97" x14ac:dyDescent="0.35">
      <c r="B488" t="s">
        <v>237</v>
      </c>
      <c r="C488" s="14">
        <v>0.19820344822011299</v>
      </c>
      <c r="D488" s="14">
        <v>0.2436004709388</v>
      </c>
      <c r="E488" s="14">
        <v>0.15474012017479299</v>
      </c>
      <c r="F488" s="14"/>
      <c r="G488" s="14">
        <v>0.28171253740167901</v>
      </c>
      <c r="H488" s="14">
        <v>0.28503034281680001</v>
      </c>
      <c r="I488" s="14">
        <v>0.21838987001400001</v>
      </c>
      <c r="J488" s="14">
        <v>0.13864299949702</v>
      </c>
      <c r="K488" s="14">
        <v>0.14946101455572</v>
      </c>
      <c r="L488" s="14">
        <v>0.13661486447319399</v>
      </c>
      <c r="M488" s="14"/>
      <c r="N488" s="14">
        <v>0.24224985521963799</v>
      </c>
      <c r="O488" s="14">
        <v>0.16914445226979699</v>
      </c>
      <c r="P488" s="14">
        <v>0.230915632383241</v>
      </c>
      <c r="Q488" s="14">
        <v>0.15185888761192301</v>
      </c>
      <c r="R488" s="14"/>
      <c r="S488" s="14">
        <v>0.25475030354533301</v>
      </c>
      <c r="T488" s="14">
        <v>0.20012505572626299</v>
      </c>
      <c r="U488" s="14">
        <v>0.158851032696429</v>
      </c>
      <c r="V488" s="14">
        <v>0.201607680679663</v>
      </c>
      <c r="W488" s="14">
        <v>0.22911820116751899</v>
      </c>
      <c r="X488" s="14">
        <v>0.225276753600645</v>
      </c>
      <c r="Y488" s="14">
        <v>0.19576213487538999</v>
      </c>
      <c r="Z488" s="14">
        <v>0.17682540063483199</v>
      </c>
      <c r="AA488" s="14">
        <v>0.18666169696503701</v>
      </c>
      <c r="AB488" s="14">
        <v>0.14008853452063</v>
      </c>
      <c r="AC488" s="14">
        <v>0.146792657482641</v>
      </c>
      <c r="AD488" s="14">
        <v>0.20410494478428501</v>
      </c>
      <c r="AE488" s="14"/>
      <c r="AF488" s="14">
        <v>0.196453725227313</v>
      </c>
      <c r="AG488" s="14">
        <v>0.20123561615262101</v>
      </c>
      <c r="AH488" s="14">
        <v>0.19175962669232699</v>
      </c>
      <c r="AI488" s="14">
        <v>0.26628277904805397</v>
      </c>
      <c r="AJ488" s="14">
        <v>0.17786465555668299</v>
      </c>
      <c r="AK488" s="14"/>
      <c r="AL488" s="14">
        <v>0.240693995908312</v>
      </c>
      <c r="AM488" s="14">
        <v>0.20942025256859401</v>
      </c>
      <c r="AN488" s="14">
        <v>0.158886806891645</v>
      </c>
      <c r="AO488" s="14">
        <v>0.25464769345628502</v>
      </c>
      <c r="AP488" s="14">
        <v>0.16461004702585499</v>
      </c>
      <c r="AQ488" s="14">
        <v>0.110944155142495</v>
      </c>
      <c r="AR488" s="14"/>
      <c r="AS488" s="14">
        <v>0.180376675989114</v>
      </c>
      <c r="AT488" s="14">
        <v>0.19424445293465201</v>
      </c>
      <c r="AU488" s="14">
        <v>0.217905278795547</v>
      </c>
      <c r="AV488" s="14">
        <v>0.23147868190780099</v>
      </c>
      <c r="AW488" s="14">
        <v>0.34243814549465901</v>
      </c>
      <c r="AX488" s="14"/>
      <c r="AY488" s="14">
        <v>0.15633092701801299</v>
      </c>
      <c r="AZ488" s="14">
        <v>0</v>
      </c>
      <c r="BA488" s="14">
        <v>0</v>
      </c>
      <c r="BB488" s="14">
        <v>0</v>
      </c>
      <c r="BC488" s="14">
        <v>0</v>
      </c>
      <c r="BD488" s="14">
        <v>0</v>
      </c>
      <c r="BE488" s="14">
        <v>0</v>
      </c>
      <c r="BF488" s="14">
        <v>0</v>
      </c>
      <c r="BG488" s="14">
        <v>0</v>
      </c>
      <c r="BH488" s="14">
        <v>0</v>
      </c>
      <c r="BI488" s="14">
        <v>0</v>
      </c>
      <c r="BJ488" s="14">
        <v>0</v>
      </c>
      <c r="BK488" s="14">
        <v>0</v>
      </c>
      <c r="BL488" s="14">
        <v>0</v>
      </c>
      <c r="BM488" s="14">
        <v>0</v>
      </c>
      <c r="BN488" s="14">
        <v>0</v>
      </c>
      <c r="BO488" s="14"/>
      <c r="BP488" s="14">
        <v>0.23438011053730401</v>
      </c>
      <c r="BQ488" s="14">
        <v>0.20157947700288101</v>
      </c>
      <c r="BR488" s="14">
        <v>0.17995965110950099</v>
      </c>
      <c r="BS488" s="14">
        <v>0.224792291564193</v>
      </c>
      <c r="BT488" s="14">
        <v>0.130244199997752</v>
      </c>
      <c r="BU488" s="14"/>
      <c r="BV488" s="14">
        <v>0.36186829874593301</v>
      </c>
      <c r="BW488" s="14">
        <v>0.204112194856995</v>
      </c>
      <c r="BX488" s="14">
        <v>0.177301916807901</v>
      </c>
      <c r="BY488" s="14">
        <v>0.18920785834402601</v>
      </c>
      <c r="BZ488" s="14">
        <v>0.115616614592625</v>
      </c>
      <c r="CA488" s="14"/>
      <c r="CB488" s="14">
        <v>0.29677576604256201</v>
      </c>
      <c r="CC488" s="14">
        <v>0.197330524171966</v>
      </c>
      <c r="CD488" s="14">
        <v>0.177719503773131</v>
      </c>
      <c r="CE488" s="14">
        <v>0.177657809804557</v>
      </c>
      <c r="CF488" s="14">
        <v>0.15984728981645899</v>
      </c>
      <c r="CG488" s="14"/>
      <c r="CH488" s="14">
        <v>0.26560929003463601</v>
      </c>
      <c r="CI488" s="14">
        <v>0.17009048040219901</v>
      </c>
      <c r="CJ488" s="14"/>
      <c r="CK488" s="14">
        <v>0.17900167995602601</v>
      </c>
      <c r="CL488" s="14">
        <v>0.20410328193112001</v>
      </c>
      <c r="CM488" s="14"/>
      <c r="CN488" s="14">
        <v>0.23569736258358601</v>
      </c>
      <c r="CO488" s="14">
        <v>0.18509045557291501</v>
      </c>
      <c r="CP488" s="14"/>
      <c r="CQ488" s="14">
        <v>0.17157936507784799</v>
      </c>
      <c r="CR488" s="14">
        <v>0.25639160038049302</v>
      </c>
      <c r="CS488" s="14">
        <v>0.18424065913348001</v>
      </c>
    </row>
    <row r="489" spans="2:97" x14ac:dyDescent="0.35">
      <c r="B489" t="s">
        <v>241</v>
      </c>
      <c r="C489" s="14">
        <v>0.12178388848190699</v>
      </c>
      <c r="D489" s="14">
        <v>0.144266485246863</v>
      </c>
      <c r="E489" s="14">
        <v>9.9086184366821303E-2</v>
      </c>
      <c r="F489" s="14"/>
      <c r="G489" s="14">
        <v>9.1305972843158098E-2</v>
      </c>
      <c r="H489" s="14">
        <v>0.13587998671325699</v>
      </c>
      <c r="I489" s="14">
        <v>0.131321707978825</v>
      </c>
      <c r="J489" s="14">
        <v>0.14054159703092001</v>
      </c>
      <c r="K489" s="14">
        <v>0.113841968075181</v>
      </c>
      <c r="L489" s="14">
        <v>0.112843461800643</v>
      </c>
      <c r="M489" s="14"/>
      <c r="N489" s="14">
        <v>0.144219547248919</v>
      </c>
      <c r="O489" s="14">
        <v>0.13282741522962499</v>
      </c>
      <c r="P489" s="14">
        <v>0.11872676589681699</v>
      </c>
      <c r="Q489" s="14">
        <v>8.6128115975035793E-2</v>
      </c>
      <c r="R489" s="14"/>
      <c r="S489" s="14">
        <v>0.111385075081654</v>
      </c>
      <c r="T489" s="14">
        <v>0.11035420688924701</v>
      </c>
      <c r="U489" s="14">
        <v>0.123349570631716</v>
      </c>
      <c r="V489" s="14">
        <v>0.141726504111236</v>
      </c>
      <c r="W489" s="14">
        <v>0.116863736621311</v>
      </c>
      <c r="X489" s="14">
        <v>0.120189767459431</v>
      </c>
      <c r="Y489" s="14">
        <v>0.124441243085974</v>
      </c>
      <c r="Z489" s="14">
        <v>0.116093973503283</v>
      </c>
      <c r="AA489" s="14">
        <v>0.115589182753153</v>
      </c>
      <c r="AB489" s="14">
        <v>0.15190855915118401</v>
      </c>
      <c r="AC489" s="14">
        <v>0.10097951675184801</v>
      </c>
      <c r="AD489" s="14">
        <v>0.13969713111474799</v>
      </c>
      <c r="AE489" s="14"/>
      <c r="AF489" s="14">
        <v>0.10426492638960499</v>
      </c>
      <c r="AG489" s="14">
        <v>0.149073394452123</v>
      </c>
      <c r="AH489" s="14">
        <v>0.12285974404246</v>
      </c>
      <c r="AI489" s="14">
        <v>6.8705840126549705E-2</v>
      </c>
      <c r="AJ489" s="14">
        <v>0.13041865873394001</v>
      </c>
      <c r="AK489" s="14"/>
      <c r="AL489" s="14">
        <v>0.172545361968649</v>
      </c>
      <c r="AM489" s="14">
        <v>0.121249454797405</v>
      </c>
      <c r="AN489" s="14">
        <v>0.14853774893205901</v>
      </c>
      <c r="AO489" s="14">
        <v>8.5750471748818599E-2</v>
      </c>
      <c r="AP489" s="14">
        <v>0.120696708535736</v>
      </c>
      <c r="AQ489" s="14">
        <v>9.0908112634994195E-2</v>
      </c>
      <c r="AR489" s="14"/>
      <c r="AS489" s="14">
        <v>0.10094603971864601</v>
      </c>
      <c r="AT489" s="14">
        <v>9.8590495947664003E-2</v>
      </c>
      <c r="AU489" s="14">
        <v>0.158749556382763</v>
      </c>
      <c r="AV489" s="14">
        <v>0.14953368952385801</v>
      </c>
      <c r="AW489" s="14">
        <v>0.105744775051204</v>
      </c>
      <c r="AX489" s="14"/>
      <c r="AY489" s="14">
        <v>0.11858619694964199</v>
      </c>
      <c r="AZ489" s="14">
        <v>0</v>
      </c>
      <c r="BA489" s="14">
        <v>0</v>
      </c>
      <c r="BB489" s="14">
        <v>0</v>
      </c>
      <c r="BC489" s="14">
        <v>0</v>
      </c>
      <c r="BD489" s="14">
        <v>0</v>
      </c>
      <c r="BE489" s="14">
        <v>0</v>
      </c>
      <c r="BF489" s="14">
        <v>0</v>
      </c>
      <c r="BG489" s="14">
        <v>0</v>
      </c>
      <c r="BH489" s="14">
        <v>0</v>
      </c>
      <c r="BI489" s="14">
        <v>0</v>
      </c>
      <c r="BJ489" s="14">
        <v>0</v>
      </c>
      <c r="BK489" s="14">
        <v>0</v>
      </c>
      <c r="BL489" s="14">
        <v>0</v>
      </c>
      <c r="BM489" s="14">
        <v>0</v>
      </c>
      <c r="BN489" s="14">
        <v>0</v>
      </c>
      <c r="BO489" s="14"/>
      <c r="BP489" s="14">
        <v>0.124998735667015</v>
      </c>
      <c r="BQ489" s="14">
        <v>0.13664650060396899</v>
      </c>
      <c r="BR489" s="14">
        <v>0.11768830268289</v>
      </c>
      <c r="BS489" s="14">
        <v>0.123004307533333</v>
      </c>
      <c r="BT489" s="14">
        <v>9.9149804410311307E-2</v>
      </c>
      <c r="BU489" s="14"/>
      <c r="BV489" s="14">
        <v>8.4871072343326401E-2</v>
      </c>
      <c r="BW489" s="14">
        <v>0.135416461860871</v>
      </c>
      <c r="BX489" s="14">
        <v>0.12713047447081299</v>
      </c>
      <c r="BY489" s="14">
        <v>9.0499804968906999E-2</v>
      </c>
      <c r="BZ489" s="14">
        <v>0.12545065977883099</v>
      </c>
      <c r="CA489" s="14"/>
      <c r="CB489" s="14">
        <v>0.14971123634388001</v>
      </c>
      <c r="CC489" s="14">
        <v>0.131306671462872</v>
      </c>
      <c r="CD489" s="14">
        <v>0.11786341345265899</v>
      </c>
      <c r="CE489" s="14">
        <v>0.11747185737354</v>
      </c>
      <c r="CF489" s="14">
        <v>0.100843643938116</v>
      </c>
      <c r="CG489" s="14"/>
      <c r="CH489" s="14">
        <v>9.9470567007215793E-2</v>
      </c>
      <c r="CI489" s="14">
        <v>0.13109010989599301</v>
      </c>
      <c r="CJ489" s="14"/>
      <c r="CK489" s="14">
        <v>0.149980113006977</v>
      </c>
      <c r="CL489" s="14">
        <v>0.113120465734156</v>
      </c>
      <c r="CM489" s="14"/>
      <c r="CN489" s="14">
        <v>0.16648650220075101</v>
      </c>
      <c r="CO489" s="14">
        <v>0.10614975011686199</v>
      </c>
      <c r="CP489" s="14"/>
      <c r="CQ489" s="14">
        <v>0.111460985880039</v>
      </c>
      <c r="CR489" s="14">
        <v>0.14536569403566699</v>
      </c>
      <c r="CS489" s="14">
        <v>0.11031072270900701</v>
      </c>
    </row>
    <row r="490" spans="2:97" x14ac:dyDescent="0.35">
      <c r="B490" t="s">
        <v>243</v>
      </c>
      <c r="C490" s="14">
        <v>0.120356726135683</v>
      </c>
      <c r="D490" s="14">
        <v>0.118745193078388</v>
      </c>
      <c r="E490" s="14">
        <v>0.12239952307632899</v>
      </c>
      <c r="F490" s="14"/>
      <c r="G490" s="14">
        <v>0.11115387339328101</v>
      </c>
      <c r="H490" s="14">
        <v>0.10559707497646099</v>
      </c>
      <c r="I490" s="14">
        <v>0.106086671138388</v>
      </c>
      <c r="J490" s="14">
        <v>0.13986020497962001</v>
      </c>
      <c r="K490" s="14">
        <v>0.118778711686094</v>
      </c>
      <c r="L490" s="14">
        <v>0.13533248195941999</v>
      </c>
      <c r="M490" s="14"/>
      <c r="N490" s="14">
        <v>0.12372763443561501</v>
      </c>
      <c r="O490" s="14">
        <v>0.113587383024027</v>
      </c>
      <c r="P490" s="14">
        <v>0.142337639340373</v>
      </c>
      <c r="Q490" s="14">
        <v>0.105860359843383</v>
      </c>
      <c r="R490" s="14"/>
      <c r="S490" s="14">
        <v>0.102399739145729</v>
      </c>
      <c r="T490" s="14">
        <v>0.13167177697454799</v>
      </c>
      <c r="U490" s="14">
        <v>0.138464337919184</v>
      </c>
      <c r="V490" s="14">
        <v>9.5277695063141904E-2</v>
      </c>
      <c r="W490" s="14">
        <v>9.7693859767911603E-2</v>
      </c>
      <c r="X490" s="14">
        <v>0.13237391942507901</v>
      </c>
      <c r="Y490" s="14">
        <v>0.105498177126017</v>
      </c>
      <c r="Z490" s="14">
        <v>8.9997430433239295E-2</v>
      </c>
      <c r="AA490" s="14">
        <v>0.115980293417418</v>
      </c>
      <c r="AB490" s="14">
        <v>0.189303455486865</v>
      </c>
      <c r="AC490" s="14">
        <v>0.10459496299990099</v>
      </c>
      <c r="AD490" s="14">
        <v>0.114815304119833</v>
      </c>
      <c r="AE490" s="14"/>
      <c r="AF490" s="14">
        <v>9.6809776528434296E-2</v>
      </c>
      <c r="AG490" s="14">
        <v>0.11839366575492501</v>
      </c>
      <c r="AH490" s="14">
        <v>0.17843033170123501</v>
      </c>
      <c r="AI490" s="14">
        <v>0.103555987325613</v>
      </c>
      <c r="AJ490" s="14">
        <v>0.17134153828721199</v>
      </c>
      <c r="AK490" s="14"/>
      <c r="AL490" s="14">
        <v>8.8475817887133407E-2</v>
      </c>
      <c r="AM490" s="14">
        <v>0.10366074975053501</v>
      </c>
      <c r="AN490" s="14">
        <v>0.212114144225136</v>
      </c>
      <c r="AO490" s="14">
        <v>0.120832340443498</v>
      </c>
      <c r="AP490" s="14">
        <v>0.14715970295029401</v>
      </c>
      <c r="AQ490" s="14">
        <v>0.11351313728365101</v>
      </c>
      <c r="AR490" s="14"/>
      <c r="AS490" s="14">
        <v>9.1378861012054793E-2</v>
      </c>
      <c r="AT490" s="14">
        <v>0.125845260706754</v>
      </c>
      <c r="AU490" s="14">
        <v>0.12579662919062201</v>
      </c>
      <c r="AV490" s="14">
        <v>0.13732882972223701</v>
      </c>
      <c r="AW490" s="14">
        <v>6.19329792734747E-2</v>
      </c>
      <c r="AX490" s="14"/>
      <c r="AY490" s="14">
        <v>9.7423394912325795E-2</v>
      </c>
      <c r="AZ490" s="14">
        <v>0</v>
      </c>
      <c r="BA490" s="14">
        <v>0</v>
      </c>
      <c r="BB490" s="14">
        <v>0</v>
      </c>
      <c r="BC490" s="14">
        <v>0</v>
      </c>
      <c r="BD490" s="14">
        <v>0</v>
      </c>
      <c r="BE490" s="14">
        <v>0</v>
      </c>
      <c r="BF490" s="14">
        <v>0</v>
      </c>
      <c r="BG490" s="14">
        <v>0</v>
      </c>
      <c r="BH490" s="14">
        <v>0</v>
      </c>
      <c r="BI490" s="14">
        <v>0</v>
      </c>
      <c r="BJ490" s="14">
        <v>0</v>
      </c>
      <c r="BK490" s="14">
        <v>0</v>
      </c>
      <c r="BL490" s="14">
        <v>0</v>
      </c>
      <c r="BM490" s="14">
        <v>0</v>
      </c>
      <c r="BN490" s="14">
        <v>0</v>
      </c>
      <c r="BO490" s="14"/>
      <c r="BP490" s="14">
        <v>0.12170145892875001</v>
      </c>
      <c r="BQ490" s="14">
        <v>0.136336995567018</v>
      </c>
      <c r="BR490" s="14">
        <v>8.1280831000409504E-2</v>
      </c>
      <c r="BS490" s="14">
        <v>0.13241218317511499</v>
      </c>
      <c r="BT490" s="14">
        <v>0.122059773538639</v>
      </c>
      <c r="BU490" s="14"/>
      <c r="BV490" s="14">
        <v>9.8634949373580694E-2</v>
      </c>
      <c r="BW490" s="14">
        <v>0.122971459371897</v>
      </c>
      <c r="BX490" s="14">
        <v>0.122062303628447</v>
      </c>
      <c r="BY490" s="14">
        <v>0.12157076664612999</v>
      </c>
      <c r="BZ490" s="14">
        <v>0.110986713755447</v>
      </c>
      <c r="CA490" s="14"/>
      <c r="CB490" s="14">
        <v>0.105777798894473</v>
      </c>
      <c r="CC490" s="14">
        <v>0.10978585397215999</v>
      </c>
      <c r="CD490" s="14">
        <v>0.124780330594743</v>
      </c>
      <c r="CE490" s="14">
        <v>0.12893848715896</v>
      </c>
      <c r="CF490" s="14">
        <v>0.12896785193013799</v>
      </c>
      <c r="CG490" s="14"/>
      <c r="CH490" s="14">
        <v>0.11251128812918</v>
      </c>
      <c r="CI490" s="14">
        <v>0.123628824521475</v>
      </c>
      <c r="CJ490" s="14"/>
      <c r="CK490" s="14">
        <v>0.156466813114371</v>
      </c>
      <c r="CL490" s="14">
        <v>0.109261731886495</v>
      </c>
      <c r="CM490" s="14"/>
      <c r="CN490" s="14">
        <v>0.111271796839211</v>
      </c>
      <c r="CO490" s="14">
        <v>0.12353405805974101</v>
      </c>
      <c r="CP490" s="14"/>
      <c r="CQ490" s="14">
        <v>0.127338832528202</v>
      </c>
      <c r="CR490" s="14">
        <v>0.110766444824517</v>
      </c>
      <c r="CS490" s="14">
        <v>9.0359441414120695E-2</v>
      </c>
    </row>
    <row r="491" spans="2:97" x14ac:dyDescent="0.35">
      <c r="B491" t="s">
        <v>239</v>
      </c>
      <c r="C491" s="14">
        <v>0.11757962643693901</v>
      </c>
      <c r="D491" s="14">
        <v>0.124998203240912</v>
      </c>
      <c r="E491" s="14">
        <v>0.110811343708415</v>
      </c>
      <c r="F491" s="14"/>
      <c r="G491" s="14">
        <v>9.8928336442390796E-2</v>
      </c>
      <c r="H491" s="14">
        <v>0.13147613769877001</v>
      </c>
      <c r="I491" s="14">
        <v>0.13400045484776099</v>
      </c>
      <c r="J491" s="14">
        <v>0.12645456280981501</v>
      </c>
      <c r="K491" s="14">
        <v>0.12569907435305699</v>
      </c>
      <c r="L491" s="14">
        <v>9.2618743971326495E-2</v>
      </c>
      <c r="M491" s="14"/>
      <c r="N491" s="14">
        <v>0.12735975161572199</v>
      </c>
      <c r="O491" s="14">
        <v>0.116568302851548</v>
      </c>
      <c r="P491" s="14">
        <v>0.13132417606417099</v>
      </c>
      <c r="Q491" s="14">
        <v>9.7377578566003598E-2</v>
      </c>
      <c r="R491" s="14"/>
      <c r="S491" s="14">
        <v>9.5537510437585196E-2</v>
      </c>
      <c r="T491" s="14">
        <v>0.134249183872442</v>
      </c>
      <c r="U491" s="14">
        <v>0.13325942903056701</v>
      </c>
      <c r="V491" s="14">
        <v>9.9234555528798202E-2</v>
      </c>
      <c r="W491" s="14">
        <v>0.132659874302927</v>
      </c>
      <c r="X491" s="14">
        <v>0.107208935568743</v>
      </c>
      <c r="Y491" s="14">
        <v>9.6583221995106994E-2</v>
      </c>
      <c r="Z491" s="14">
        <v>0.134252491334765</v>
      </c>
      <c r="AA491" s="14">
        <v>0.10684897191432099</v>
      </c>
      <c r="AB491" s="14">
        <v>0.116387569152943</v>
      </c>
      <c r="AC491" s="14">
        <v>0.201580483158563</v>
      </c>
      <c r="AD491" s="14">
        <v>9.4420782466435704E-2</v>
      </c>
      <c r="AE491" s="14"/>
      <c r="AF491" s="14">
        <v>0.122917759422843</v>
      </c>
      <c r="AG491" s="14">
        <v>0.11663945042141199</v>
      </c>
      <c r="AH491" s="14">
        <v>0.13155639343407499</v>
      </c>
      <c r="AI491" s="14">
        <v>9.7065859466179696E-2</v>
      </c>
      <c r="AJ491" s="14">
        <v>0.11766658175361799</v>
      </c>
      <c r="AK491" s="14"/>
      <c r="AL491" s="14">
        <v>0.113809434720755</v>
      </c>
      <c r="AM491" s="14">
        <v>0.12507092003610101</v>
      </c>
      <c r="AN491" s="14">
        <v>0.143061870176658</v>
      </c>
      <c r="AO491" s="14">
        <v>0.107242881151761</v>
      </c>
      <c r="AP491" s="14">
        <v>0.13458469405752899</v>
      </c>
      <c r="AQ491" s="14">
        <v>9.8929970915619406E-2</v>
      </c>
      <c r="AR491" s="14"/>
      <c r="AS491" s="14">
        <v>0.10574172446343701</v>
      </c>
      <c r="AT491" s="14">
        <v>0.12267109552769601</v>
      </c>
      <c r="AU491" s="14">
        <v>0.13208825874844399</v>
      </c>
      <c r="AV491" s="14">
        <v>0.13473094593898299</v>
      </c>
      <c r="AW491" s="14">
        <v>0.10056684601594899</v>
      </c>
      <c r="AX491" s="14"/>
      <c r="AY491" s="14">
        <v>8.6232260604791902E-2</v>
      </c>
      <c r="AZ491" s="14">
        <v>0</v>
      </c>
      <c r="BA491" s="14">
        <v>0</v>
      </c>
      <c r="BB491" s="14">
        <v>0</v>
      </c>
      <c r="BC491" s="14">
        <v>0</v>
      </c>
      <c r="BD491" s="14">
        <v>0</v>
      </c>
      <c r="BE491" s="14">
        <v>0</v>
      </c>
      <c r="BF491" s="14">
        <v>0</v>
      </c>
      <c r="BG491" s="14">
        <v>0</v>
      </c>
      <c r="BH491" s="14">
        <v>0</v>
      </c>
      <c r="BI491" s="14">
        <v>0</v>
      </c>
      <c r="BJ491" s="14">
        <v>0</v>
      </c>
      <c r="BK491" s="14">
        <v>0</v>
      </c>
      <c r="BL491" s="14">
        <v>0</v>
      </c>
      <c r="BM491" s="14">
        <v>0</v>
      </c>
      <c r="BN491" s="14">
        <v>0</v>
      </c>
      <c r="BO491" s="14"/>
      <c r="BP491" s="14">
        <v>0.121879038835049</v>
      </c>
      <c r="BQ491" s="14">
        <v>0.112643813346157</v>
      </c>
      <c r="BR491" s="14">
        <v>0.1123049997398</v>
      </c>
      <c r="BS491" s="14">
        <v>0.12935450790021</v>
      </c>
      <c r="BT491" s="14">
        <v>0.121249607958411</v>
      </c>
      <c r="BU491" s="14"/>
      <c r="BV491" s="14">
        <v>0.122139500549948</v>
      </c>
      <c r="BW491" s="14">
        <v>0.12059085859799699</v>
      </c>
      <c r="BX491" s="14">
        <v>0.11107933861118401</v>
      </c>
      <c r="BY491" s="14">
        <v>0.12554465795261499</v>
      </c>
      <c r="BZ491" s="14">
        <v>0.109961600244252</v>
      </c>
      <c r="CA491" s="14"/>
      <c r="CB491" s="14">
        <v>0.13737565154822701</v>
      </c>
      <c r="CC491" s="14">
        <v>0.122527483224575</v>
      </c>
      <c r="CD491" s="14">
        <v>9.9514790616280296E-2</v>
      </c>
      <c r="CE491" s="14">
        <v>0.13198909708169701</v>
      </c>
      <c r="CF491" s="14">
        <v>0.102700378030037</v>
      </c>
      <c r="CG491" s="14"/>
      <c r="CH491" s="14">
        <v>0.118542043477742</v>
      </c>
      <c r="CI491" s="14">
        <v>0.117178230970801</v>
      </c>
      <c r="CJ491" s="14"/>
      <c r="CK491" s="14">
        <v>0.13557623639678501</v>
      </c>
      <c r="CL491" s="14">
        <v>0.112050083289418</v>
      </c>
      <c r="CM491" s="14"/>
      <c r="CN491" s="14">
        <v>0.11969385406007001</v>
      </c>
      <c r="CO491" s="14">
        <v>0.11684020374002101</v>
      </c>
      <c r="CP491" s="14"/>
      <c r="CQ491" s="14">
        <v>0.110775125888689</v>
      </c>
      <c r="CR491" s="14">
        <v>0.13570746709203901</v>
      </c>
      <c r="CS491" s="14">
        <v>9.4678688783089895E-2</v>
      </c>
    </row>
    <row r="492" spans="2:97" x14ac:dyDescent="0.35">
      <c r="B492" t="s">
        <v>240</v>
      </c>
      <c r="C492" s="14">
        <v>0.104215691905208</v>
      </c>
      <c r="D492" s="14">
        <v>0.11142167375813</v>
      </c>
      <c r="E492" s="14">
        <v>9.7602148932365199E-2</v>
      </c>
      <c r="F492" s="14"/>
      <c r="G492" s="14">
        <v>0.161834855744978</v>
      </c>
      <c r="H492" s="14">
        <v>0.14952853133051999</v>
      </c>
      <c r="I492" s="14">
        <v>0.11845485702186299</v>
      </c>
      <c r="J492" s="14">
        <v>7.6722048166984302E-2</v>
      </c>
      <c r="K492" s="14">
        <v>8.9491722455476402E-2</v>
      </c>
      <c r="L492" s="14">
        <v>4.9669483383537202E-2</v>
      </c>
      <c r="M492" s="14"/>
      <c r="N492" s="14">
        <v>0.12916971976293501</v>
      </c>
      <c r="O492" s="14">
        <v>0.100016289641567</v>
      </c>
      <c r="P492" s="14">
        <v>0.100647844970469</v>
      </c>
      <c r="Q492" s="14">
        <v>8.5990522695030797E-2</v>
      </c>
      <c r="R492" s="14"/>
      <c r="S492" s="14">
        <v>0.14641542391248</v>
      </c>
      <c r="T492" s="14">
        <v>8.4532097706936704E-2</v>
      </c>
      <c r="U492" s="14">
        <v>9.2478619195942705E-2</v>
      </c>
      <c r="V492" s="14">
        <v>9.3768769435605401E-2</v>
      </c>
      <c r="W492" s="14">
        <v>0.12813589543228099</v>
      </c>
      <c r="X492" s="14">
        <v>0.120003967384737</v>
      </c>
      <c r="Y492" s="14">
        <v>9.6720546770427199E-2</v>
      </c>
      <c r="Z492" s="14">
        <v>8.4325696617999199E-2</v>
      </c>
      <c r="AA492" s="14">
        <v>9.2614399224329694E-2</v>
      </c>
      <c r="AB492" s="14">
        <v>7.9496141059263198E-2</v>
      </c>
      <c r="AC492" s="14">
        <v>0.10225002482750201</v>
      </c>
      <c r="AD492" s="14">
        <v>0.118083840646531</v>
      </c>
      <c r="AE492" s="14"/>
      <c r="AF492" s="14">
        <v>9.4748208813992998E-2</v>
      </c>
      <c r="AG492" s="14">
        <v>0.100841683587495</v>
      </c>
      <c r="AH492" s="14">
        <v>0.106868462135199</v>
      </c>
      <c r="AI492" s="14">
        <v>0.12918379331548499</v>
      </c>
      <c r="AJ492" s="14">
        <v>0.10346270957409601</v>
      </c>
      <c r="AK492" s="14"/>
      <c r="AL492" s="14">
        <v>9.2351131001843903E-2</v>
      </c>
      <c r="AM492" s="14">
        <v>9.4942531937785596E-2</v>
      </c>
      <c r="AN492" s="14">
        <v>0.104057803178236</v>
      </c>
      <c r="AO492" s="14">
        <v>0.117499425510768</v>
      </c>
      <c r="AP492" s="14">
        <v>0.120302013076758</v>
      </c>
      <c r="AQ492" s="14">
        <v>8.1925485784717006E-2</v>
      </c>
      <c r="AR492" s="14"/>
      <c r="AS492" s="14">
        <v>9.3951695987675499E-2</v>
      </c>
      <c r="AT492" s="14">
        <v>0.10629857672601099</v>
      </c>
      <c r="AU492" s="14">
        <v>0.101057378974016</v>
      </c>
      <c r="AV492" s="14">
        <v>0.144690423159929</v>
      </c>
      <c r="AW492" s="14">
        <v>0.103330066309194</v>
      </c>
      <c r="AX492" s="14"/>
      <c r="AY492" s="14">
        <v>5.8299056347467099E-2</v>
      </c>
      <c r="AZ492" s="14">
        <v>0</v>
      </c>
      <c r="BA492" s="14">
        <v>0</v>
      </c>
      <c r="BB492" s="14">
        <v>0</v>
      </c>
      <c r="BC492" s="14">
        <v>0</v>
      </c>
      <c r="BD492" s="14">
        <v>0</v>
      </c>
      <c r="BE492" s="14">
        <v>0</v>
      </c>
      <c r="BF492" s="14">
        <v>0</v>
      </c>
      <c r="BG492" s="14">
        <v>0</v>
      </c>
      <c r="BH492" s="14">
        <v>0</v>
      </c>
      <c r="BI492" s="14">
        <v>0</v>
      </c>
      <c r="BJ492" s="14">
        <v>0</v>
      </c>
      <c r="BK492" s="14">
        <v>0</v>
      </c>
      <c r="BL492" s="14">
        <v>0</v>
      </c>
      <c r="BM492" s="14">
        <v>0</v>
      </c>
      <c r="BN492" s="14">
        <v>0</v>
      </c>
      <c r="BO492" s="14"/>
      <c r="BP492" s="14">
        <v>8.2792859468755003E-2</v>
      </c>
      <c r="BQ492" s="14">
        <v>0.11132738915066701</v>
      </c>
      <c r="BR492" s="14">
        <v>0.116201759293487</v>
      </c>
      <c r="BS492" s="14">
        <v>0.13739568131138299</v>
      </c>
      <c r="BT492" s="14">
        <v>8.8736633493478601E-2</v>
      </c>
      <c r="BU492" s="14"/>
      <c r="BV492" s="14">
        <v>0.13438355821989301</v>
      </c>
      <c r="BW492" s="14">
        <v>0.10077256431105</v>
      </c>
      <c r="BX492" s="14">
        <v>0.10881691149756</v>
      </c>
      <c r="BY492" s="14">
        <v>9.6593798122741006E-2</v>
      </c>
      <c r="BZ492" s="14">
        <v>8.0208865627841797E-2</v>
      </c>
      <c r="CA492" s="14"/>
      <c r="CB492" s="14">
        <v>0.113579828712098</v>
      </c>
      <c r="CC492" s="14">
        <v>9.1617248399281398E-2</v>
      </c>
      <c r="CD492" s="14">
        <v>8.4557476307000098E-2</v>
      </c>
      <c r="CE492" s="14">
        <v>0.131850007163443</v>
      </c>
      <c r="CF492" s="14">
        <v>9.9554717606263304E-2</v>
      </c>
      <c r="CG492" s="14"/>
      <c r="CH492" s="14">
        <v>0.126216166258903</v>
      </c>
      <c r="CI492" s="14">
        <v>9.5039949701941004E-2</v>
      </c>
      <c r="CJ492" s="14"/>
      <c r="CK492" s="14">
        <v>0.113565650683647</v>
      </c>
      <c r="CL492" s="14">
        <v>0.101342873046086</v>
      </c>
      <c r="CM492" s="14"/>
      <c r="CN492" s="14">
        <v>0.10648909967271</v>
      </c>
      <c r="CO492" s="14">
        <v>0.10342059809210701</v>
      </c>
      <c r="CP492" s="14"/>
      <c r="CQ492" s="14">
        <v>0.10524741100870801</v>
      </c>
      <c r="CR492" s="14">
        <v>0.10577557494699</v>
      </c>
      <c r="CS492" s="14">
        <v>8.2108867504847804E-2</v>
      </c>
    </row>
    <row r="493" spans="2:97" x14ac:dyDescent="0.35">
      <c r="B493" t="s">
        <v>244</v>
      </c>
      <c r="C493" s="14">
        <v>8.9937802876990505E-2</v>
      </c>
      <c r="D493" s="14">
        <v>8.8820739547901706E-2</v>
      </c>
      <c r="E493" s="14">
        <v>9.0721710956277499E-2</v>
      </c>
      <c r="F493" s="14"/>
      <c r="G493" s="14">
        <v>8.9984166504406798E-2</v>
      </c>
      <c r="H493" s="14">
        <v>7.5833942354176107E-2</v>
      </c>
      <c r="I493" s="14">
        <v>8.0616534197083298E-2</v>
      </c>
      <c r="J493" s="14">
        <v>0.11031614303212001</v>
      </c>
      <c r="K493" s="14">
        <v>7.7156900976375106E-2</v>
      </c>
      <c r="L493" s="14">
        <v>0.10103094646515</v>
      </c>
      <c r="M493" s="14"/>
      <c r="N493" s="14">
        <v>0.104542548527832</v>
      </c>
      <c r="O493" s="14">
        <v>0.107349875021687</v>
      </c>
      <c r="P493" s="14">
        <v>6.7139285513791697E-2</v>
      </c>
      <c r="Q493" s="14">
        <v>7.7167146339611803E-2</v>
      </c>
      <c r="R493" s="14"/>
      <c r="S493" s="14">
        <v>0.13123401141257801</v>
      </c>
      <c r="T493" s="14">
        <v>9.5029817797153707E-2</v>
      </c>
      <c r="U493" s="14">
        <v>6.4565921005444907E-2</v>
      </c>
      <c r="V493" s="14">
        <v>5.4116482892045403E-2</v>
      </c>
      <c r="W493" s="14">
        <v>8.9246432304464496E-2</v>
      </c>
      <c r="X493" s="14">
        <v>0.122949842396159</v>
      </c>
      <c r="Y493" s="14">
        <v>6.1035507004547997E-2</v>
      </c>
      <c r="Z493" s="14">
        <v>7.5810663300274597E-2</v>
      </c>
      <c r="AA493" s="14">
        <v>9.2355260949256404E-2</v>
      </c>
      <c r="AB493" s="14">
        <v>0.103798167436413</v>
      </c>
      <c r="AC493" s="14">
        <v>4.8122694963831897E-2</v>
      </c>
      <c r="AD493" s="14">
        <v>6.7751855333507499E-2</v>
      </c>
      <c r="AE493" s="14"/>
      <c r="AF493" s="14">
        <v>0.10974924534029599</v>
      </c>
      <c r="AG493" s="14">
        <v>8.4894080041687706E-2</v>
      </c>
      <c r="AH493" s="14">
        <v>9.4103448886697097E-2</v>
      </c>
      <c r="AI493" s="14">
        <v>8.3576398702082305E-2</v>
      </c>
      <c r="AJ493" s="14">
        <v>0.115209670074058</v>
      </c>
      <c r="AK493" s="14"/>
      <c r="AL493" s="14">
        <v>7.5413470192605997E-2</v>
      </c>
      <c r="AM493" s="14">
        <v>0.102841067854956</v>
      </c>
      <c r="AN493" s="14">
        <v>9.6889421218643704E-2</v>
      </c>
      <c r="AO493" s="14">
        <v>9.6603402621890599E-2</v>
      </c>
      <c r="AP493" s="14">
        <v>0.10637351575604199</v>
      </c>
      <c r="AQ493" s="14">
        <v>7.2722595107493002E-2</v>
      </c>
      <c r="AR493" s="14"/>
      <c r="AS493" s="14">
        <v>7.7776664258886602E-2</v>
      </c>
      <c r="AT493" s="14">
        <v>7.2027449993429193E-2</v>
      </c>
      <c r="AU493" s="14">
        <v>0.10751985950875299</v>
      </c>
      <c r="AV493" s="14">
        <v>0.14064201568318799</v>
      </c>
      <c r="AW493" s="14">
        <v>8.7552485263854701E-2</v>
      </c>
      <c r="AX493" s="14"/>
      <c r="AY493" s="14">
        <v>0.114070350295271</v>
      </c>
      <c r="AZ493" s="14">
        <v>0</v>
      </c>
      <c r="BA493" s="14">
        <v>0</v>
      </c>
      <c r="BB493" s="14">
        <v>0</v>
      </c>
      <c r="BC493" s="14">
        <v>0</v>
      </c>
      <c r="BD493" s="14">
        <v>0</v>
      </c>
      <c r="BE493" s="14">
        <v>0</v>
      </c>
      <c r="BF493" s="14">
        <v>0</v>
      </c>
      <c r="BG493" s="14">
        <v>0</v>
      </c>
      <c r="BH493" s="14">
        <v>0</v>
      </c>
      <c r="BI493" s="14">
        <v>0</v>
      </c>
      <c r="BJ493" s="14">
        <v>0</v>
      </c>
      <c r="BK493" s="14">
        <v>0</v>
      </c>
      <c r="BL493" s="14">
        <v>0</v>
      </c>
      <c r="BM493" s="14">
        <v>0</v>
      </c>
      <c r="BN493" s="14">
        <v>0</v>
      </c>
      <c r="BO493" s="14"/>
      <c r="BP493" s="14">
        <v>9.5925697116494096E-2</v>
      </c>
      <c r="BQ493" s="14">
        <v>0.10629022090217501</v>
      </c>
      <c r="BR493" s="14">
        <v>9.1493606129567903E-2</v>
      </c>
      <c r="BS493" s="14">
        <v>7.3057759223808999E-2</v>
      </c>
      <c r="BT493" s="14">
        <v>7.1928945491386398E-2</v>
      </c>
      <c r="BU493" s="14"/>
      <c r="BV493" s="14">
        <v>9.7888014441747995E-2</v>
      </c>
      <c r="BW493" s="14">
        <v>9.1072709497037801E-2</v>
      </c>
      <c r="BX493" s="14">
        <v>9.0778926455962305E-2</v>
      </c>
      <c r="BY493" s="14">
        <v>8.8193214231629499E-2</v>
      </c>
      <c r="BZ493" s="14">
        <v>6.8320672468727306E-2</v>
      </c>
      <c r="CA493" s="14"/>
      <c r="CB493" s="14">
        <v>7.7967757599586102E-2</v>
      </c>
      <c r="CC493" s="14">
        <v>8.9881103551532504E-2</v>
      </c>
      <c r="CD493" s="14">
        <v>8.9503251583167298E-2</v>
      </c>
      <c r="CE493" s="14">
        <v>0.106009657624953</v>
      </c>
      <c r="CF493" s="14">
        <v>8.5680996383653799E-2</v>
      </c>
      <c r="CG493" s="14"/>
      <c r="CH493" s="14">
        <v>9.6616607939735602E-2</v>
      </c>
      <c r="CI493" s="14">
        <v>8.7152272324494406E-2</v>
      </c>
      <c r="CJ493" s="14"/>
      <c r="CK493" s="14">
        <v>8.7788254164930593E-2</v>
      </c>
      <c r="CL493" s="14">
        <v>9.0598261839959199E-2</v>
      </c>
      <c r="CM493" s="14"/>
      <c r="CN493" s="14">
        <v>8.7003683537208498E-2</v>
      </c>
      <c r="CO493" s="14">
        <v>9.0963971682828604E-2</v>
      </c>
      <c r="CP493" s="14"/>
      <c r="CQ493" s="14">
        <v>9.3217168068047807E-2</v>
      </c>
      <c r="CR493" s="14">
        <v>8.4005382977164006E-2</v>
      </c>
      <c r="CS493" s="14">
        <v>8.4326826158481499E-2</v>
      </c>
    </row>
    <row r="494" spans="2:97" x14ac:dyDescent="0.35">
      <c r="B494" t="s">
        <v>238</v>
      </c>
      <c r="C494" s="14">
        <v>7.2903493079739395E-2</v>
      </c>
      <c r="D494" s="14">
        <v>8.2230786110423407E-2</v>
      </c>
      <c r="E494" s="14">
        <v>6.4099778895745793E-2</v>
      </c>
      <c r="F494" s="14"/>
      <c r="G494" s="14">
        <v>9.1270069399336004E-2</v>
      </c>
      <c r="H494" s="14">
        <v>0.104469113680803</v>
      </c>
      <c r="I494" s="14">
        <v>7.9148421306861297E-2</v>
      </c>
      <c r="J494" s="14">
        <v>7.7727469746287303E-2</v>
      </c>
      <c r="K494" s="14">
        <v>6.6059054568867306E-2</v>
      </c>
      <c r="L494" s="14">
        <v>3.0586668347711801E-2</v>
      </c>
      <c r="M494" s="14"/>
      <c r="N494" s="14">
        <v>7.2455868192411094E-2</v>
      </c>
      <c r="O494" s="14">
        <v>6.3599946133677504E-2</v>
      </c>
      <c r="P494" s="14">
        <v>7.1919222466451799E-2</v>
      </c>
      <c r="Q494" s="14">
        <v>8.4796726426175098E-2</v>
      </c>
      <c r="R494" s="14"/>
      <c r="S494" s="14">
        <v>8.5816806508766399E-2</v>
      </c>
      <c r="T494" s="14">
        <v>8.2858262464801796E-2</v>
      </c>
      <c r="U494" s="14">
        <v>8.1908236417694305E-2</v>
      </c>
      <c r="V494" s="14">
        <v>2.8628914839590899E-2</v>
      </c>
      <c r="W494" s="14">
        <v>9.8374601960517297E-2</v>
      </c>
      <c r="X494" s="14">
        <v>7.1581384073712104E-2</v>
      </c>
      <c r="Y494" s="14">
        <v>6.6874931192610204E-2</v>
      </c>
      <c r="Z494" s="14">
        <v>8.3782571427546304E-2</v>
      </c>
      <c r="AA494" s="14">
        <v>6.3523025996217702E-2</v>
      </c>
      <c r="AB494" s="14">
        <v>6.8063091656096295E-2</v>
      </c>
      <c r="AC494" s="14">
        <v>6.2479103888392201E-2</v>
      </c>
      <c r="AD494" s="14">
        <v>9.0402685220122694E-2</v>
      </c>
      <c r="AE494" s="14"/>
      <c r="AF494" s="14">
        <v>6.8929476500159695E-2</v>
      </c>
      <c r="AG494" s="14">
        <v>6.42154343315679E-2</v>
      </c>
      <c r="AH494" s="14">
        <v>8.7219060384789798E-2</v>
      </c>
      <c r="AI494" s="14">
        <v>5.9275380081977101E-2</v>
      </c>
      <c r="AJ494" s="14">
        <v>0.10435047693936</v>
      </c>
      <c r="AK494" s="14"/>
      <c r="AL494" s="14">
        <v>6.2584898098483693E-2</v>
      </c>
      <c r="AM494" s="14">
        <v>8.1584954896943507E-2</v>
      </c>
      <c r="AN494" s="14">
        <v>7.3423286324798595E-2</v>
      </c>
      <c r="AO494" s="14">
        <v>5.2891294182778097E-2</v>
      </c>
      <c r="AP494" s="14">
        <v>0.114234627506984</v>
      </c>
      <c r="AQ494" s="14">
        <v>4.9432568899399697E-2</v>
      </c>
      <c r="AR494" s="14"/>
      <c r="AS494" s="14">
        <v>5.67912833016204E-2</v>
      </c>
      <c r="AT494" s="14">
        <v>8.7094743464648794E-2</v>
      </c>
      <c r="AU494" s="14">
        <v>7.4398157859342798E-2</v>
      </c>
      <c r="AV494" s="14">
        <v>8.1816252663362496E-2</v>
      </c>
      <c r="AW494" s="14">
        <v>0.147165736745096</v>
      </c>
      <c r="AX494" s="14"/>
      <c r="AY494" s="14">
        <v>9.7008896110546E-2</v>
      </c>
      <c r="AZ494" s="14">
        <v>0</v>
      </c>
      <c r="BA494" s="14">
        <v>0</v>
      </c>
      <c r="BB494" s="14">
        <v>0</v>
      </c>
      <c r="BC494" s="14">
        <v>0</v>
      </c>
      <c r="BD494" s="14">
        <v>0</v>
      </c>
      <c r="BE494" s="14">
        <v>0</v>
      </c>
      <c r="BF494" s="14">
        <v>0</v>
      </c>
      <c r="BG494" s="14">
        <v>0</v>
      </c>
      <c r="BH494" s="14">
        <v>0</v>
      </c>
      <c r="BI494" s="14">
        <v>0</v>
      </c>
      <c r="BJ494" s="14">
        <v>0</v>
      </c>
      <c r="BK494" s="14">
        <v>0</v>
      </c>
      <c r="BL494" s="14">
        <v>0</v>
      </c>
      <c r="BM494" s="14">
        <v>0</v>
      </c>
      <c r="BN494" s="14">
        <v>0</v>
      </c>
      <c r="BO494" s="14"/>
      <c r="BP494" s="14">
        <v>6.4979674764488501E-2</v>
      </c>
      <c r="BQ494" s="14">
        <v>6.2882626490098806E-2</v>
      </c>
      <c r="BR494" s="14">
        <v>8.6552916981786798E-2</v>
      </c>
      <c r="BS494" s="14">
        <v>8.8471522146935294E-2</v>
      </c>
      <c r="BT494" s="14">
        <v>7.6497076142030704E-2</v>
      </c>
      <c r="BU494" s="14"/>
      <c r="BV494" s="14">
        <v>8.7111195123265095E-2</v>
      </c>
      <c r="BW494" s="14">
        <v>6.2596547640056802E-2</v>
      </c>
      <c r="BX494" s="14">
        <v>7.4547871354245704E-2</v>
      </c>
      <c r="BY494" s="14">
        <v>8.3565498945619404E-2</v>
      </c>
      <c r="BZ494" s="14">
        <v>8.9444148359996603E-2</v>
      </c>
      <c r="CA494" s="14"/>
      <c r="CB494" s="14">
        <v>9.8784230052125499E-2</v>
      </c>
      <c r="CC494" s="14">
        <v>5.2566745347487301E-2</v>
      </c>
      <c r="CD494" s="14">
        <v>4.7998289754214801E-2</v>
      </c>
      <c r="CE494" s="14">
        <v>9.3746358963883406E-2</v>
      </c>
      <c r="CF494" s="14">
        <v>7.3863011388870095E-2</v>
      </c>
      <c r="CG494" s="14"/>
      <c r="CH494" s="14">
        <v>6.1266010922736702E-2</v>
      </c>
      <c r="CI494" s="14">
        <v>7.77571400716663E-2</v>
      </c>
      <c r="CJ494" s="14"/>
      <c r="CK494" s="14">
        <v>9.6251078668593795E-2</v>
      </c>
      <c r="CL494" s="14">
        <v>6.5729837475042505E-2</v>
      </c>
      <c r="CM494" s="14"/>
      <c r="CN494" s="14">
        <v>6.9001724416006202E-2</v>
      </c>
      <c r="CO494" s="14">
        <v>7.4268084231855699E-2</v>
      </c>
      <c r="CP494" s="14"/>
      <c r="CQ494" s="14">
        <v>7.1634233061538793E-2</v>
      </c>
      <c r="CR494" s="14">
        <v>8.1432312032194601E-2</v>
      </c>
      <c r="CS494" s="14">
        <v>3.8072060751731002E-2</v>
      </c>
    </row>
    <row r="495" spans="2:97" x14ac:dyDescent="0.35">
      <c r="B495" t="s">
        <v>248</v>
      </c>
      <c r="C495" s="14">
        <v>4.8378296959393302E-2</v>
      </c>
      <c r="D495" s="14">
        <v>5.0744509194603299E-2</v>
      </c>
      <c r="E495" s="14">
        <v>4.5639584722252401E-2</v>
      </c>
      <c r="F495" s="14"/>
      <c r="G495" s="14">
        <v>7.3661713021131794E-2</v>
      </c>
      <c r="H495" s="14">
        <v>6.5069344264504003E-2</v>
      </c>
      <c r="I495" s="14">
        <v>5.0143723226798498E-2</v>
      </c>
      <c r="J495" s="14">
        <v>4.9947185353223497E-2</v>
      </c>
      <c r="K495" s="14">
        <v>1.7352810466813601E-2</v>
      </c>
      <c r="L495" s="14">
        <v>3.6104408001775203E-2</v>
      </c>
      <c r="M495" s="14"/>
      <c r="N495" s="14">
        <v>4.9770750068422499E-2</v>
      </c>
      <c r="O495" s="14">
        <v>5.3722087083415901E-2</v>
      </c>
      <c r="P495" s="14">
        <v>5.3129924957968602E-2</v>
      </c>
      <c r="Q495" s="14">
        <v>3.77160881642827E-2</v>
      </c>
      <c r="R495" s="14"/>
      <c r="S495" s="14">
        <v>4.95550717532924E-2</v>
      </c>
      <c r="T495" s="14">
        <v>3.9654500430073299E-2</v>
      </c>
      <c r="U495" s="14">
        <v>4.0473581479291601E-2</v>
      </c>
      <c r="V495" s="14">
        <v>4.82698348185003E-2</v>
      </c>
      <c r="W495" s="14">
        <v>4.8611254311574301E-2</v>
      </c>
      <c r="X495" s="14">
        <v>5.3034463716769203E-2</v>
      </c>
      <c r="Y495" s="14">
        <v>4.8216766368344099E-2</v>
      </c>
      <c r="Z495" s="14">
        <v>4.6124819479412098E-2</v>
      </c>
      <c r="AA495" s="14">
        <v>4.7973444172918198E-2</v>
      </c>
      <c r="AB495" s="14">
        <v>6.1464343392806597E-2</v>
      </c>
      <c r="AC495" s="14">
        <v>5.1045426850131602E-2</v>
      </c>
      <c r="AD495" s="14">
        <v>4.8823055940797701E-2</v>
      </c>
      <c r="AE495" s="14"/>
      <c r="AF495" s="14">
        <v>4.2827493384875098E-2</v>
      </c>
      <c r="AG495" s="14">
        <v>6.4157528011462905E-2</v>
      </c>
      <c r="AH495" s="14">
        <v>5.4143589476618702E-2</v>
      </c>
      <c r="AI495" s="14">
        <v>1.74026658885497E-2</v>
      </c>
      <c r="AJ495" s="14">
        <v>6.8756154051180005E-2</v>
      </c>
      <c r="AK495" s="14"/>
      <c r="AL495" s="14">
        <v>7.9521134070454996E-2</v>
      </c>
      <c r="AM495" s="14">
        <v>4.5165578078953703E-2</v>
      </c>
      <c r="AN495" s="14">
        <v>7.8540050080564805E-2</v>
      </c>
      <c r="AO495" s="14">
        <v>3.4002011024082297E-2</v>
      </c>
      <c r="AP495" s="14">
        <v>5.31445866234075E-2</v>
      </c>
      <c r="AQ495" s="14">
        <v>1.8993280760933502E-2</v>
      </c>
      <c r="AR495" s="14"/>
      <c r="AS495" s="14">
        <v>4.3122865588992601E-2</v>
      </c>
      <c r="AT495" s="14">
        <v>4.5653980729750999E-2</v>
      </c>
      <c r="AU495" s="14">
        <v>5.6426776230246001E-2</v>
      </c>
      <c r="AV495" s="14">
        <v>6.4267033084138406E-2</v>
      </c>
      <c r="AW495" s="14">
        <v>5.9576913021611E-2</v>
      </c>
      <c r="AX495" s="14"/>
      <c r="AY495" s="14">
        <v>8.57628935878441E-2</v>
      </c>
      <c r="AZ495" s="14">
        <v>0</v>
      </c>
      <c r="BA495" s="14">
        <v>0</v>
      </c>
      <c r="BB495" s="14">
        <v>0</v>
      </c>
      <c r="BC495" s="14">
        <v>0</v>
      </c>
      <c r="BD495" s="14">
        <v>0</v>
      </c>
      <c r="BE495" s="14">
        <v>0</v>
      </c>
      <c r="BF495" s="14">
        <v>0</v>
      </c>
      <c r="BG495" s="14">
        <v>0</v>
      </c>
      <c r="BH495" s="14">
        <v>0</v>
      </c>
      <c r="BI495" s="14">
        <v>0</v>
      </c>
      <c r="BJ495" s="14">
        <v>0</v>
      </c>
      <c r="BK495" s="14">
        <v>0</v>
      </c>
      <c r="BL495" s="14">
        <v>0</v>
      </c>
      <c r="BM495" s="14">
        <v>0</v>
      </c>
      <c r="BN495" s="14">
        <v>0</v>
      </c>
      <c r="BO495" s="14"/>
      <c r="BP495" s="14">
        <v>4.77704032218014E-2</v>
      </c>
      <c r="BQ495" s="14">
        <v>6.0435327202931398E-2</v>
      </c>
      <c r="BR495" s="14">
        <v>3.9858085903318401E-2</v>
      </c>
      <c r="BS495" s="14">
        <v>5.0209520110991897E-2</v>
      </c>
      <c r="BT495" s="14">
        <v>3.7381462851097599E-2</v>
      </c>
      <c r="BU495" s="14"/>
      <c r="BV495" s="14">
        <v>8.4264084495537406E-2</v>
      </c>
      <c r="BW495" s="14">
        <v>5.0348070742395098E-2</v>
      </c>
      <c r="BX495" s="14">
        <v>4.5168895267315198E-2</v>
      </c>
      <c r="BY495" s="14">
        <v>3.1326424516562701E-2</v>
      </c>
      <c r="BZ495" s="14">
        <v>6.6569490409785798E-2</v>
      </c>
      <c r="CA495" s="14"/>
      <c r="CB495" s="14">
        <v>8.24452874159778E-2</v>
      </c>
      <c r="CC495" s="14">
        <v>5.69411313922535E-2</v>
      </c>
      <c r="CD495" s="14">
        <v>4.6030787558367897E-2</v>
      </c>
      <c r="CE495" s="14">
        <v>3.9121066169915002E-2</v>
      </c>
      <c r="CF495" s="14">
        <v>2.6068320305502098E-2</v>
      </c>
      <c r="CG495" s="14"/>
      <c r="CH495" s="14">
        <v>4.8300976855454501E-2</v>
      </c>
      <c r="CI495" s="14">
        <v>4.84105448704822E-2</v>
      </c>
      <c r="CJ495" s="14"/>
      <c r="CK495" s="14">
        <v>7.0487873690192507E-2</v>
      </c>
      <c r="CL495" s="14">
        <v>4.1585025405520601E-2</v>
      </c>
      <c r="CM495" s="14"/>
      <c r="CN495" s="14">
        <v>8.6244995763192694E-2</v>
      </c>
      <c r="CO495" s="14">
        <v>3.5134927964247699E-2</v>
      </c>
      <c r="CP495" s="14"/>
      <c r="CQ495" s="14">
        <v>3.6654752680957699E-2</v>
      </c>
      <c r="CR495" s="14">
        <v>7.5740245759187502E-2</v>
      </c>
      <c r="CS495" s="14">
        <v>3.1902064168250602E-2</v>
      </c>
    </row>
    <row r="496" spans="2:97" x14ac:dyDescent="0.35">
      <c r="B496" t="s">
        <v>250</v>
      </c>
      <c r="C496" s="14">
        <v>3.6086177057126398E-2</v>
      </c>
      <c r="D496" s="14">
        <v>3.0538314168937802E-2</v>
      </c>
      <c r="E496" s="14">
        <v>4.0872269315353003E-2</v>
      </c>
      <c r="F496" s="14"/>
      <c r="G496" s="14">
        <v>5.6620777163236401E-2</v>
      </c>
      <c r="H496" s="14">
        <v>4.9212984184787402E-2</v>
      </c>
      <c r="I496" s="14">
        <v>2.3487320252142799E-2</v>
      </c>
      <c r="J496" s="14">
        <v>3.7602998812275898E-2</v>
      </c>
      <c r="K496" s="14">
        <v>3.5570210669363597E-2</v>
      </c>
      <c r="L496" s="14">
        <v>2.1124384146746299E-2</v>
      </c>
      <c r="M496" s="14"/>
      <c r="N496" s="14">
        <v>3.1493523471529797E-2</v>
      </c>
      <c r="O496" s="14">
        <v>4.1312001389858501E-2</v>
      </c>
      <c r="P496" s="14">
        <v>3.8826692120020802E-2</v>
      </c>
      <c r="Q496" s="14">
        <v>3.3637610083936197E-2</v>
      </c>
      <c r="R496" s="14"/>
      <c r="S496" s="14">
        <v>4.8330985251435303E-2</v>
      </c>
      <c r="T496" s="14">
        <v>2.8899814446137401E-2</v>
      </c>
      <c r="U496" s="14">
        <v>4.2858955572311098E-2</v>
      </c>
      <c r="V496" s="14">
        <v>4.9001288624532999E-2</v>
      </c>
      <c r="W496" s="14">
        <v>4.6751287491116802E-2</v>
      </c>
      <c r="X496" s="14">
        <v>4.6554764604274601E-2</v>
      </c>
      <c r="Y496" s="14">
        <v>3.7942566923352003E-2</v>
      </c>
      <c r="Z496" s="14">
        <v>5.3061075901457998E-2</v>
      </c>
      <c r="AA496" s="14">
        <v>2.2871013804927998E-2</v>
      </c>
      <c r="AB496" s="14">
        <v>7.5809809753896902E-3</v>
      </c>
      <c r="AC496" s="14">
        <v>2.5167660007455898E-2</v>
      </c>
      <c r="AD496" s="14">
        <v>2.1481016397643601E-2</v>
      </c>
      <c r="AE496" s="14"/>
      <c r="AF496" s="14">
        <v>4.19167278768557E-2</v>
      </c>
      <c r="AG496" s="14">
        <v>3.1227540524907699E-2</v>
      </c>
      <c r="AH496" s="14">
        <v>3.3857186177782703E-2</v>
      </c>
      <c r="AI496" s="14">
        <v>5.8135656546010397E-2</v>
      </c>
      <c r="AJ496" s="14">
        <v>3.1641752165751803E-2</v>
      </c>
      <c r="AK496" s="14"/>
      <c r="AL496" s="14">
        <v>2.4376798679344999E-2</v>
      </c>
      <c r="AM496" s="14">
        <v>4.3403090603692199E-2</v>
      </c>
      <c r="AN496" s="14">
        <v>4.2917387662313601E-2</v>
      </c>
      <c r="AO496" s="14">
        <v>4.7378051744561098E-2</v>
      </c>
      <c r="AP496" s="14">
        <v>3.0117967892435999E-2</v>
      </c>
      <c r="AQ496" s="14">
        <v>2.6139335704425899E-2</v>
      </c>
      <c r="AR496" s="14"/>
      <c r="AS496" s="14">
        <v>4.3630467865413101E-2</v>
      </c>
      <c r="AT496" s="14">
        <v>3.9029204494494901E-2</v>
      </c>
      <c r="AU496" s="14">
        <v>4.2093729843738402E-2</v>
      </c>
      <c r="AV496" s="14">
        <v>1.0591673546592901E-2</v>
      </c>
      <c r="AW496" s="14">
        <v>3.9007166232082099E-2</v>
      </c>
      <c r="AX496" s="14"/>
      <c r="AY496" s="14">
        <v>6.349864205913E-2</v>
      </c>
      <c r="AZ496" s="14">
        <v>0</v>
      </c>
      <c r="BA496" s="14">
        <v>0</v>
      </c>
      <c r="BB496" s="14">
        <v>0</v>
      </c>
      <c r="BC496" s="14">
        <v>0</v>
      </c>
      <c r="BD496" s="14">
        <v>0</v>
      </c>
      <c r="BE496" s="14">
        <v>0</v>
      </c>
      <c r="BF496" s="14">
        <v>0</v>
      </c>
      <c r="BG496" s="14">
        <v>0</v>
      </c>
      <c r="BH496" s="14">
        <v>0</v>
      </c>
      <c r="BI496" s="14">
        <v>0</v>
      </c>
      <c r="BJ496" s="14">
        <v>0</v>
      </c>
      <c r="BK496" s="14">
        <v>0</v>
      </c>
      <c r="BL496" s="14">
        <v>0</v>
      </c>
      <c r="BM496" s="14">
        <v>0</v>
      </c>
      <c r="BN496" s="14">
        <v>0</v>
      </c>
      <c r="BO496" s="14"/>
      <c r="BP496" s="14">
        <v>2.5687962580028999E-2</v>
      </c>
      <c r="BQ496" s="14">
        <v>4.7599797582665103E-2</v>
      </c>
      <c r="BR496" s="14">
        <v>3.1347233839788199E-2</v>
      </c>
      <c r="BS496" s="14">
        <v>4.0021570592648499E-2</v>
      </c>
      <c r="BT496" s="14">
        <v>3.5928786252795601E-2</v>
      </c>
      <c r="BU496" s="14"/>
      <c r="BV496" s="14">
        <v>4.6038245599476703E-2</v>
      </c>
      <c r="BW496" s="14">
        <v>3.6136418293967999E-2</v>
      </c>
      <c r="BX496" s="14">
        <v>3.6515050373487297E-2</v>
      </c>
      <c r="BY496" s="14">
        <v>2.8338300478729098E-2</v>
      </c>
      <c r="BZ496" s="14">
        <v>4.5325263562609797E-2</v>
      </c>
      <c r="CA496" s="14"/>
      <c r="CB496" s="14">
        <v>4.8342735863836403E-2</v>
      </c>
      <c r="CC496" s="14">
        <v>3.0541610392851099E-2</v>
      </c>
      <c r="CD496" s="14">
        <v>3.5201521310871599E-2</v>
      </c>
      <c r="CE496" s="14">
        <v>3.3746272511433098E-2</v>
      </c>
      <c r="CF496" s="14">
        <v>3.4227932938272303E-2</v>
      </c>
      <c r="CG496" s="14"/>
      <c r="CH496" s="14">
        <v>4.9114471912447E-2</v>
      </c>
      <c r="CI496" s="14">
        <v>3.06524635371953E-2</v>
      </c>
      <c r="CJ496" s="14"/>
      <c r="CK496" s="14">
        <v>3.6869267082947202E-2</v>
      </c>
      <c r="CL496" s="14">
        <v>3.5845568959499703E-2</v>
      </c>
      <c r="CM496" s="14"/>
      <c r="CN496" s="14">
        <v>3.6397928268760399E-2</v>
      </c>
      <c r="CO496" s="14">
        <v>3.5977146260654201E-2</v>
      </c>
      <c r="CP496" s="14"/>
      <c r="CQ496" s="14">
        <v>3.4322388632115397E-2</v>
      </c>
      <c r="CR496" s="14">
        <v>4.1660125586276998E-2</v>
      </c>
      <c r="CS496" s="14">
        <v>2.4954954536587099E-2</v>
      </c>
    </row>
    <row r="497" spans="2:97" x14ac:dyDescent="0.35">
      <c r="B497" t="s">
        <v>247</v>
      </c>
      <c r="C497" s="14">
        <v>1.8292139736560398E-2</v>
      </c>
      <c r="D497" s="14">
        <v>2.26023085286697E-2</v>
      </c>
      <c r="E497" s="14">
        <v>1.4163499047654699E-2</v>
      </c>
      <c r="F497" s="14"/>
      <c r="G497" s="14">
        <v>3.28605332037284E-2</v>
      </c>
      <c r="H497" s="14">
        <v>1.91797314026146E-2</v>
      </c>
      <c r="I497" s="14">
        <v>1.41233002841442E-2</v>
      </c>
      <c r="J497" s="14">
        <v>1.8540343332636999E-2</v>
      </c>
      <c r="K497" s="14">
        <v>1.51394712133217E-2</v>
      </c>
      <c r="L497" s="14">
        <v>1.32150079944177E-2</v>
      </c>
      <c r="M497" s="14"/>
      <c r="N497" s="14">
        <v>1.9642202368382201E-2</v>
      </c>
      <c r="O497" s="14">
        <v>1.30666558478401E-2</v>
      </c>
      <c r="P497" s="14">
        <v>1.8053773837189799E-2</v>
      </c>
      <c r="Q497" s="14">
        <v>2.26941877110085E-2</v>
      </c>
      <c r="R497" s="14"/>
      <c r="S497" s="14">
        <v>2.9831140161674902E-2</v>
      </c>
      <c r="T497" s="14">
        <v>1.6947193686628802E-2</v>
      </c>
      <c r="U497" s="14">
        <v>1.6878158276835298E-2</v>
      </c>
      <c r="V497" s="14">
        <v>1.4662793200546601E-2</v>
      </c>
      <c r="W497" s="14">
        <v>2.3750194841450599E-2</v>
      </c>
      <c r="X497" s="14">
        <v>3.3124014501002799E-3</v>
      </c>
      <c r="Y497" s="14">
        <v>1.97701151448045E-2</v>
      </c>
      <c r="Z497" s="14">
        <v>7.1779895636812103E-3</v>
      </c>
      <c r="AA497" s="14">
        <v>1.9848482168126399E-2</v>
      </c>
      <c r="AB497" s="14">
        <v>1.5253583031890399E-2</v>
      </c>
      <c r="AC497" s="14">
        <v>3.02304790309618E-2</v>
      </c>
      <c r="AD497" s="14">
        <v>1.1426932835369E-2</v>
      </c>
      <c r="AE497" s="14"/>
      <c r="AF497" s="14">
        <v>2.3743502487123602E-2</v>
      </c>
      <c r="AG497" s="14">
        <v>1.6342828120254001E-2</v>
      </c>
      <c r="AH497" s="14">
        <v>2.1437766487525999E-2</v>
      </c>
      <c r="AI497" s="14">
        <v>2.3739829808126601E-2</v>
      </c>
      <c r="AJ497" s="14">
        <v>1.8152366956809701E-2</v>
      </c>
      <c r="AK497" s="14"/>
      <c r="AL497" s="14">
        <v>2.0767030296107099E-2</v>
      </c>
      <c r="AM497" s="14">
        <v>2.0850316873864599E-2</v>
      </c>
      <c r="AN497" s="14">
        <v>2.7387512246047799E-2</v>
      </c>
      <c r="AO497" s="14">
        <v>2.12479163269409E-2</v>
      </c>
      <c r="AP497" s="14">
        <v>1.5489796498711E-2</v>
      </c>
      <c r="AQ497" s="14">
        <v>1.0630511466634299E-2</v>
      </c>
      <c r="AR497" s="14"/>
      <c r="AS497" s="14">
        <v>1.29694167570763E-2</v>
      </c>
      <c r="AT497" s="14">
        <v>1.6522253298865801E-2</v>
      </c>
      <c r="AU497" s="14">
        <v>1.5750099923271602E-2</v>
      </c>
      <c r="AV497" s="14">
        <v>3.10056817449917E-2</v>
      </c>
      <c r="AW497" s="14">
        <v>6.2317065609432398E-2</v>
      </c>
      <c r="AX497" s="14"/>
      <c r="AY497" s="14">
        <v>0</v>
      </c>
      <c r="AZ497" s="14">
        <v>0</v>
      </c>
      <c r="BA497" s="14">
        <v>0</v>
      </c>
      <c r="BB497" s="14">
        <v>0</v>
      </c>
      <c r="BC497" s="14">
        <v>0</v>
      </c>
      <c r="BD497" s="14">
        <v>0</v>
      </c>
      <c r="BE497" s="14">
        <v>0</v>
      </c>
      <c r="BF497" s="14">
        <v>0</v>
      </c>
      <c r="BG497" s="14">
        <v>0</v>
      </c>
      <c r="BH497" s="14">
        <v>0</v>
      </c>
      <c r="BI497" s="14">
        <v>0</v>
      </c>
      <c r="BJ497" s="14">
        <v>0</v>
      </c>
      <c r="BK497" s="14">
        <v>0</v>
      </c>
      <c r="BL497" s="14">
        <v>0</v>
      </c>
      <c r="BM497" s="14">
        <v>0</v>
      </c>
      <c r="BN497" s="14">
        <v>0</v>
      </c>
      <c r="BO497" s="14"/>
      <c r="BP497" s="14">
        <v>2.81962996748416E-2</v>
      </c>
      <c r="BQ497" s="14">
        <v>2.1914452602181202E-2</v>
      </c>
      <c r="BR497" s="14">
        <v>9.7560463290561096E-3</v>
      </c>
      <c r="BS497" s="14">
        <v>1.16739380761896E-2</v>
      </c>
      <c r="BT497" s="14">
        <v>1.3381229814795699E-2</v>
      </c>
      <c r="BU497" s="14"/>
      <c r="BV497" s="14">
        <v>2.14344748324285E-2</v>
      </c>
      <c r="BW497" s="14">
        <v>2.32011963768975E-2</v>
      </c>
      <c r="BX497" s="14">
        <v>1.84055405153449E-2</v>
      </c>
      <c r="BY497" s="14">
        <v>8.2594110288513201E-3</v>
      </c>
      <c r="BZ497" s="14">
        <v>6.5185607837124496E-3</v>
      </c>
      <c r="CA497" s="14"/>
      <c r="CB497" s="14">
        <v>2.1111321055372799E-2</v>
      </c>
      <c r="CC497" s="14">
        <v>2.50434743085962E-2</v>
      </c>
      <c r="CD497" s="14">
        <v>1.73283328565812E-2</v>
      </c>
      <c r="CE497" s="14">
        <v>1.67107880101303E-2</v>
      </c>
      <c r="CF497" s="14">
        <v>1.3118121398571899E-2</v>
      </c>
      <c r="CG497" s="14"/>
      <c r="CH497" s="14">
        <v>2.06041026480322E-2</v>
      </c>
      <c r="CI497" s="14">
        <v>1.7327888906413399E-2</v>
      </c>
      <c r="CJ497" s="14"/>
      <c r="CK497" s="14">
        <v>2.6993314694280401E-2</v>
      </c>
      <c r="CL497" s="14">
        <v>1.56186627611642E-2</v>
      </c>
      <c r="CM497" s="14"/>
      <c r="CN497" s="14">
        <v>2.3103863706378E-2</v>
      </c>
      <c r="CO497" s="14">
        <v>1.66093039455333E-2</v>
      </c>
      <c r="CP497" s="14"/>
      <c r="CQ497" s="14">
        <v>1.5602678856824001E-2</v>
      </c>
      <c r="CR497" s="14">
        <v>2.4893508933877598E-2</v>
      </c>
      <c r="CS497" s="14">
        <v>1.2586726962163799E-2</v>
      </c>
    </row>
    <row r="498" spans="2:97" x14ac:dyDescent="0.35">
      <c r="B498" t="s">
        <v>252</v>
      </c>
      <c r="C498" s="14">
        <v>1.5876192874553201E-2</v>
      </c>
      <c r="D498" s="14">
        <v>2.0723118093979E-2</v>
      </c>
      <c r="E498" s="14">
        <v>1.1214982317994501E-2</v>
      </c>
      <c r="F498" s="14"/>
      <c r="G498" s="14">
        <v>1.88182650901247E-2</v>
      </c>
      <c r="H498" s="14">
        <v>2.5046893107123502E-2</v>
      </c>
      <c r="I498" s="14">
        <v>2.2291004305490501E-2</v>
      </c>
      <c r="J498" s="14">
        <v>5.53930896712021E-3</v>
      </c>
      <c r="K498" s="14">
        <v>1.1188832064529201E-2</v>
      </c>
      <c r="L498" s="14">
        <v>1.27581449312562E-2</v>
      </c>
      <c r="M498" s="14"/>
      <c r="N498" s="14">
        <v>2.15689688961281E-2</v>
      </c>
      <c r="O498" s="14">
        <v>8.60910882690946E-3</v>
      </c>
      <c r="P498" s="14">
        <v>2.3404475924076601E-2</v>
      </c>
      <c r="Q498" s="14">
        <v>1.0848892489680699E-2</v>
      </c>
      <c r="R498" s="14"/>
      <c r="S498" s="14">
        <v>2.34298878307506E-2</v>
      </c>
      <c r="T498" s="14">
        <v>1.9284826677133E-2</v>
      </c>
      <c r="U498" s="14">
        <v>2.1285080233237001E-2</v>
      </c>
      <c r="V498" s="14">
        <v>2.4613450413526802E-2</v>
      </c>
      <c r="W498" s="14">
        <v>8.5914712049631504E-3</v>
      </c>
      <c r="X498" s="14">
        <v>1.4155962278348699E-2</v>
      </c>
      <c r="Y498" s="14">
        <v>1.1779330855789499E-2</v>
      </c>
      <c r="Z498" s="14">
        <v>1.39557300923392E-2</v>
      </c>
      <c r="AA498" s="14">
        <v>1.39934667056707E-2</v>
      </c>
      <c r="AB498" s="14">
        <v>6.8795793566405698E-3</v>
      </c>
      <c r="AC498" s="14">
        <v>1.27414858118053E-2</v>
      </c>
      <c r="AD498" s="14">
        <v>0</v>
      </c>
      <c r="AE498" s="14"/>
      <c r="AF498" s="14">
        <v>1.1465130929950201E-2</v>
      </c>
      <c r="AG498" s="14">
        <v>1.6992025941168401E-2</v>
      </c>
      <c r="AH498" s="14">
        <v>2.55407602402365E-2</v>
      </c>
      <c r="AI498" s="14">
        <v>1.99125097449783E-2</v>
      </c>
      <c r="AJ498" s="14">
        <v>2.5804151753356399E-2</v>
      </c>
      <c r="AK498" s="14"/>
      <c r="AL498" s="14">
        <v>1.8155072703885999E-2</v>
      </c>
      <c r="AM498" s="14">
        <v>1.12866601697221E-2</v>
      </c>
      <c r="AN498" s="14">
        <v>2.7630502478579601E-2</v>
      </c>
      <c r="AO498" s="14">
        <v>1.7553452294681301E-2</v>
      </c>
      <c r="AP498" s="14">
        <v>1.49088357254033E-2</v>
      </c>
      <c r="AQ498" s="14">
        <v>6.8489477366359E-3</v>
      </c>
      <c r="AR498" s="14"/>
      <c r="AS498" s="14">
        <v>1.7929962546717498E-2</v>
      </c>
      <c r="AT498" s="14">
        <v>5.5415916494422996E-3</v>
      </c>
      <c r="AU498" s="14">
        <v>2.1602109465189499E-2</v>
      </c>
      <c r="AV498" s="14">
        <v>2.19024544162356E-2</v>
      </c>
      <c r="AW498" s="14">
        <v>5.8919427502920903E-2</v>
      </c>
      <c r="AX498" s="14"/>
      <c r="AY498" s="14">
        <v>0</v>
      </c>
      <c r="AZ498" s="14">
        <v>0</v>
      </c>
      <c r="BA498" s="14">
        <v>0</v>
      </c>
      <c r="BB498" s="14">
        <v>0</v>
      </c>
      <c r="BC498" s="14">
        <v>0</v>
      </c>
      <c r="BD498" s="14">
        <v>0</v>
      </c>
      <c r="BE498" s="14">
        <v>0</v>
      </c>
      <c r="BF498" s="14">
        <v>0</v>
      </c>
      <c r="BG498" s="14">
        <v>0</v>
      </c>
      <c r="BH498" s="14">
        <v>0</v>
      </c>
      <c r="BI498" s="14">
        <v>0</v>
      </c>
      <c r="BJ498" s="14">
        <v>0</v>
      </c>
      <c r="BK498" s="14">
        <v>0</v>
      </c>
      <c r="BL498" s="14">
        <v>0</v>
      </c>
      <c r="BM498" s="14">
        <v>0</v>
      </c>
      <c r="BN498" s="14">
        <v>0</v>
      </c>
      <c r="BO498" s="14"/>
      <c r="BP498" s="14">
        <v>1.9541253963775901E-2</v>
      </c>
      <c r="BQ498" s="14">
        <v>2.0231095702579201E-2</v>
      </c>
      <c r="BR498" s="14">
        <v>6.9195256340446997E-3</v>
      </c>
      <c r="BS498" s="14">
        <v>1.57546290542134E-2</v>
      </c>
      <c r="BT498" s="14">
        <v>1.26182356461774E-2</v>
      </c>
      <c r="BU498" s="14"/>
      <c r="BV498" s="14">
        <v>2.92824812879077E-2</v>
      </c>
      <c r="BW498" s="14">
        <v>1.9815930954110099E-2</v>
      </c>
      <c r="BX498" s="14">
        <v>1.2603434154527001E-2</v>
      </c>
      <c r="BY498" s="14">
        <v>5.9180159425470703E-3</v>
      </c>
      <c r="BZ498" s="14">
        <v>2.4837717388806101E-2</v>
      </c>
      <c r="CA498" s="14"/>
      <c r="CB498" s="14">
        <v>1.6260748728041001E-2</v>
      </c>
      <c r="CC498" s="14">
        <v>1.9691674587447298E-2</v>
      </c>
      <c r="CD498" s="14">
        <v>1.5398925494679999E-2</v>
      </c>
      <c r="CE498" s="14">
        <v>1.34328899842256E-2</v>
      </c>
      <c r="CF498" s="14">
        <v>1.5238648641989001E-2</v>
      </c>
      <c r="CG498" s="14"/>
      <c r="CH498" s="14">
        <v>2.37786031243707E-2</v>
      </c>
      <c r="CI498" s="14">
        <v>1.25803330639395E-2</v>
      </c>
      <c r="CJ498" s="14"/>
      <c r="CK498" s="14">
        <v>2.4422729758876899E-2</v>
      </c>
      <c r="CL498" s="14">
        <v>1.3250229175324001E-2</v>
      </c>
      <c r="CM498" s="14"/>
      <c r="CN498" s="14">
        <v>2.4657257233069E-2</v>
      </c>
      <c r="CO498" s="14">
        <v>1.2805133628737E-2</v>
      </c>
      <c r="CP498" s="14"/>
      <c r="CQ498" s="14">
        <v>1.4685766917398899E-2</v>
      </c>
      <c r="CR498" s="14">
        <v>1.9859883914728899E-2</v>
      </c>
      <c r="CS498" s="14">
        <v>7.0472858529434298E-3</v>
      </c>
    </row>
    <row r="499" spans="2:97" x14ac:dyDescent="0.35">
      <c r="B499" t="s">
        <v>249</v>
      </c>
      <c r="C499" s="14">
        <v>1.4021716746102E-2</v>
      </c>
      <c r="D499" s="14">
        <v>1.3677854445561501E-2</v>
      </c>
      <c r="E499" s="14">
        <v>1.4411846758657299E-2</v>
      </c>
      <c r="F499" s="14"/>
      <c r="G499" s="14">
        <v>1.9401915163473601E-2</v>
      </c>
      <c r="H499" s="14">
        <v>2.2959742263610999E-2</v>
      </c>
      <c r="I499" s="14">
        <v>9.2994533032602494E-3</v>
      </c>
      <c r="J499" s="14">
        <v>1.9161049178047299E-2</v>
      </c>
      <c r="K499" s="14">
        <v>1.55512718654656E-2</v>
      </c>
      <c r="L499" s="14">
        <v>1.8093990929082999E-3</v>
      </c>
      <c r="M499" s="14"/>
      <c r="N499" s="14">
        <v>1.55251025098788E-2</v>
      </c>
      <c r="O499" s="14">
        <v>6.2916352798134704E-3</v>
      </c>
      <c r="P499" s="14">
        <v>1.8272241587326699E-2</v>
      </c>
      <c r="Q499" s="14">
        <v>1.68641861798886E-2</v>
      </c>
      <c r="R499" s="14"/>
      <c r="S499" s="14">
        <v>2.02081387499859E-2</v>
      </c>
      <c r="T499" s="14">
        <v>1.4312376569378E-2</v>
      </c>
      <c r="U499" s="14">
        <v>8.6059308709668901E-3</v>
      </c>
      <c r="V499" s="14">
        <v>1.58970136689821E-2</v>
      </c>
      <c r="W499" s="14">
        <v>1.77071414341314E-2</v>
      </c>
      <c r="X499" s="14">
        <v>6.5188399817537601E-3</v>
      </c>
      <c r="Y499" s="14">
        <v>7.7782887158869196E-3</v>
      </c>
      <c r="Z499" s="14">
        <v>2.3189638167301501E-2</v>
      </c>
      <c r="AA499" s="14">
        <v>1.1077726836000499E-2</v>
      </c>
      <c r="AB499" s="14">
        <v>1.0437569208102E-2</v>
      </c>
      <c r="AC499" s="14">
        <v>1.9643195306662399E-2</v>
      </c>
      <c r="AD499" s="14">
        <v>2.31493052840114E-2</v>
      </c>
      <c r="AE499" s="14"/>
      <c r="AF499" s="14">
        <v>1.02835080145965E-2</v>
      </c>
      <c r="AG499" s="14">
        <v>1.14357817670795E-2</v>
      </c>
      <c r="AH499" s="14">
        <v>1.3918961017181901E-2</v>
      </c>
      <c r="AI499" s="14">
        <v>2.5170477784277299E-2</v>
      </c>
      <c r="AJ499" s="14">
        <v>2.16421952787876E-2</v>
      </c>
      <c r="AK499" s="14"/>
      <c r="AL499" s="14">
        <v>1.4930892506619199E-2</v>
      </c>
      <c r="AM499" s="14">
        <v>1.4317734960275399E-2</v>
      </c>
      <c r="AN499" s="14">
        <v>1.6378364272397802E-2</v>
      </c>
      <c r="AO499" s="14">
        <v>1.35339836616518E-2</v>
      </c>
      <c r="AP499" s="14">
        <v>6.1742908555610003E-3</v>
      </c>
      <c r="AQ499" s="14">
        <v>3.7050302864842801E-3</v>
      </c>
      <c r="AR499" s="14"/>
      <c r="AS499" s="14">
        <v>1.6233294952374099E-2</v>
      </c>
      <c r="AT499" s="14">
        <v>1.13568394913761E-2</v>
      </c>
      <c r="AU499" s="14">
        <v>1.16836885942965E-2</v>
      </c>
      <c r="AV499" s="14">
        <v>2.5081129686839398E-2</v>
      </c>
      <c r="AW499" s="14">
        <v>1.98425739656528E-2</v>
      </c>
      <c r="AX499" s="14"/>
      <c r="AY499" s="14">
        <v>2.8472712389263199E-2</v>
      </c>
      <c r="AZ499" s="14">
        <v>0</v>
      </c>
      <c r="BA499" s="14">
        <v>0</v>
      </c>
      <c r="BB499" s="14">
        <v>0</v>
      </c>
      <c r="BC499" s="14">
        <v>0</v>
      </c>
      <c r="BD499" s="14">
        <v>0</v>
      </c>
      <c r="BE499" s="14">
        <v>0</v>
      </c>
      <c r="BF499" s="14">
        <v>0</v>
      </c>
      <c r="BG499" s="14">
        <v>0</v>
      </c>
      <c r="BH499" s="14">
        <v>0</v>
      </c>
      <c r="BI499" s="14">
        <v>0</v>
      </c>
      <c r="BJ499" s="14">
        <v>0</v>
      </c>
      <c r="BK499" s="14">
        <v>0</v>
      </c>
      <c r="BL499" s="14">
        <v>0</v>
      </c>
      <c r="BM499" s="14">
        <v>0</v>
      </c>
      <c r="BN499" s="14">
        <v>0</v>
      </c>
      <c r="BO499" s="14"/>
      <c r="BP499" s="14">
        <v>8.9038234410570693E-3</v>
      </c>
      <c r="BQ499" s="14">
        <v>1.8998989218488201E-2</v>
      </c>
      <c r="BR499" s="14">
        <v>2.5276623600990498E-2</v>
      </c>
      <c r="BS499" s="14">
        <v>1.51232864281597E-2</v>
      </c>
      <c r="BT499" s="14">
        <v>3.75620492466977E-3</v>
      </c>
      <c r="BU499" s="14"/>
      <c r="BV499" s="14">
        <v>1.0028742791187499E-2</v>
      </c>
      <c r="BW499" s="14">
        <v>9.5590516186643392E-3</v>
      </c>
      <c r="BX499" s="14">
        <v>1.6363237861169201E-2</v>
      </c>
      <c r="BY499" s="14">
        <v>1.9366859715443101E-2</v>
      </c>
      <c r="BZ499" s="14">
        <v>1.9886315010877401E-2</v>
      </c>
      <c r="CA499" s="14"/>
      <c r="CB499" s="14">
        <v>2.2897596516550399E-2</v>
      </c>
      <c r="CC499" s="14">
        <v>1.01021688863271E-2</v>
      </c>
      <c r="CD499" s="14">
        <v>7.88488931455417E-3</v>
      </c>
      <c r="CE499" s="14">
        <v>9.9994649327759897E-3</v>
      </c>
      <c r="CF499" s="14">
        <v>1.9648446682616099E-2</v>
      </c>
      <c r="CG499" s="14"/>
      <c r="CH499" s="14">
        <v>1.80386122069035E-2</v>
      </c>
      <c r="CI499" s="14">
        <v>1.2346389359372399E-2</v>
      </c>
      <c r="CJ499" s="14"/>
      <c r="CK499" s="14">
        <v>1.25263795356289E-2</v>
      </c>
      <c r="CL499" s="14">
        <v>1.44811661448417E-2</v>
      </c>
      <c r="CM499" s="14"/>
      <c r="CN499" s="14">
        <v>1.7564012519666501E-2</v>
      </c>
      <c r="CO499" s="14">
        <v>1.2782846406167499E-2</v>
      </c>
      <c r="CP499" s="14"/>
      <c r="CQ499" s="14">
        <v>1.27172034285091E-2</v>
      </c>
      <c r="CR499" s="14">
        <v>1.7224479227362401E-2</v>
      </c>
      <c r="CS499" s="14">
        <v>1.12496240786165E-2</v>
      </c>
    </row>
    <row r="500" spans="2:97" x14ac:dyDescent="0.35">
      <c r="B500" t="s">
        <v>251</v>
      </c>
      <c r="C500" s="14">
        <v>1.25413083111683E-2</v>
      </c>
      <c r="D500" s="14">
        <v>1.37618233489431E-2</v>
      </c>
      <c r="E500" s="14">
        <v>1.14010843908477E-2</v>
      </c>
      <c r="F500" s="14"/>
      <c r="G500" s="14">
        <v>2.8042183307167901E-2</v>
      </c>
      <c r="H500" s="14">
        <v>1.9411541006508298E-2</v>
      </c>
      <c r="I500" s="14">
        <v>1.3649633464046801E-2</v>
      </c>
      <c r="J500" s="14">
        <v>3.7729021298969299E-3</v>
      </c>
      <c r="K500" s="14">
        <v>6.8997677067880901E-3</v>
      </c>
      <c r="L500" s="14">
        <v>6.6581697704221803E-3</v>
      </c>
      <c r="M500" s="14"/>
      <c r="N500" s="14">
        <v>1.2884003297002299E-2</v>
      </c>
      <c r="O500" s="14">
        <v>1.00060636541748E-2</v>
      </c>
      <c r="P500" s="14">
        <v>1.8159141090525799E-2</v>
      </c>
      <c r="Q500" s="14">
        <v>1.0016883960657299E-2</v>
      </c>
      <c r="R500" s="14"/>
      <c r="S500" s="14">
        <v>2.1103318224071001E-2</v>
      </c>
      <c r="T500" s="14">
        <v>1.7004939383344599E-2</v>
      </c>
      <c r="U500" s="14">
        <v>1.26128019002837E-2</v>
      </c>
      <c r="V500" s="14">
        <v>1.0697571561435099E-2</v>
      </c>
      <c r="W500" s="14">
        <v>5.1347135778644403E-3</v>
      </c>
      <c r="X500" s="14">
        <v>1.36579765593242E-2</v>
      </c>
      <c r="Y500" s="14">
        <v>1.5634200625053999E-2</v>
      </c>
      <c r="Z500" s="14">
        <v>7.3306498314603102E-3</v>
      </c>
      <c r="AA500" s="14">
        <v>8.4514499870583706E-3</v>
      </c>
      <c r="AB500" s="14">
        <v>1.06514277947486E-2</v>
      </c>
      <c r="AC500" s="14">
        <v>7.67416663170225E-3</v>
      </c>
      <c r="AD500" s="14">
        <v>0</v>
      </c>
      <c r="AE500" s="14"/>
      <c r="AF500" s="14">
        <v>1.03473889736279E-2</v>
      </c>
      <c r="AG500" s="14">
        <v>1.28158168639637E-2</v>
      </c>
      <c r="AH500" s="14">
        <v>9.0094178530909699E-3</v>
      </c>
      <c r="AI500" s="14">
        <v>1.95793597331641E-2</v>
      </c>
      <c r="AJ500" s="14">
        <v>2.5441877105825E-2</v>
      </c>
      <c r="AK500" s="14"/>
      <c r="AL500" s="14">
        <v>1.77045195568989E-2</v>
      </c>
      <c r="AM500" s="14">
        <v>9.1835816282413805E-3</v>
      </c>
      <c r="AN500" s="14">
        <v>1.6582306635690901E-2</v>
      </c>
      <c r="AO500" s="14">
        <v>1.5226158660077401E-2</v>
      </c>
      <c r="AP500" s="14">
        <v>1.0612243320183901E-2</v>
      </c>
      <c r="AQ500" s="14">
        <v>1.40496761628794E-2</v>
      </c>
      <c r="AR500" s="14"/>
      <c r="AS500" s="14">
        <v>1.0136298855384101E-2</v>
      </c>
      <c r="AT500" s="14">
        <v>6.9580093078992601E-3</v>
      </c>
      <c r="AU500" s="14">
        <v>1.6428146066053799E-2</v>
      </c>
      <c r="AV500" s="14">
        <v>1.7810683123813301E-2</v>
      </c>
      <c r="AW500" s="14">
        <v>5.9074546778906702E-2</v>
      </c>
      <c r="AX500" s="14"/>
      <c r="AY500" s="14">
        <v>0</v>
      </c>
      <c r="AZ500" s="14">
        <v>0</v>
      </c>
      <c r="BA500" s="14">
        <v>0</v>
      </c>
      <c r="BB500" s="14">
        <v>0</v>
      </c>
      <c r="BC500" s="14">
        <v>0</v>
      </c>
      <c r="BD500" s="14">
        <v>0</v>
      </c>
      <c r="BE500" s="14">
        <v>0</v>
      </c>
      <c r="BF500" s="14">
        <v>0</v>
      </c>
      <c r="BG500" s="14">
        <v>0</v>
      </c>
      <c r="BH500" s="14">
        <v>0</v>
      </c>
      <c r="BI500" s="14">
        <v>0</v>
      </c>
      <c r="BJ500" s="14">
        <v>0</v>
      </c>
      <c r="BK500" s="14">
        <v>0</v>
      </c>
      <c r="BL500" s="14">
        <v>0</v>
      </c>
      <c r="BM500" s="14">
        <v>0</v>
      </c>
      <c r="BN500" s="14">
        <v>0</v>
      </c>
      <c r="BO500" s="14"/>
      <c r="BP500" s="14">
        <v>9.5128334800038596E-3</v>
      </c>
      <c r="BQ500" s="14">
        <v>1.7108857148683401E-2</v>
      </c>
      <c r="BR500" s="14">
        <v>9.0802382365209895E-3</v>
      </c>
      <c r="BS500" s="14">
        <v>1.1674759239789501E-2</v>
      </c>
      <c r="BT500" s="14">
        <v>1.4550292372359599E-2</v>
      </c>
      <c r="BU500" s="14"/>
      <c r="BV500" s="14">
        <v>4.4424645746588901E-2</v>
      </c>
      <c r="BW500" s="14">
        <v>1.34746862740917E-2</v>
      </c>
      <c r="BX500" s="14">
        <v>7.9064436843796198E-3</v>
      </c>
      <c r="BY500" s="14">
        <v>6.7616163172148601E-3</v>
      </c>
      <c r="BZ500" s="14">
        <v>1.7044527755917801E-2</v>
      </c>
      <c r="CA500" s="14"/>
      <c r="CB500" s="14">
        <v>2.5972659726501101E-2</v>
      </c>
      <c r="CC500" s="14">
        <v>8.7284259514268502E-3</v>
      </c>
      <c r="CD500" s="14">
        <v>9.4986300972607508E-3</v>
      </c>
      <c r="CE500" s="14">
        <v>8.3382777192321598E-3</v>
      </c>
      <c r="CF500" s="14">
        <v>1.1904763391279299E-2</v>
      </c>
      <c r="CG500" s="14"/>
      <c r="CH500" s="14">
        <v>1.48170867234817E-2</v>
      </c>
      <c r="CI500" s="14">
        <v>1.1592148957263701E-2</v>
      </c>
      <c r="CJ500" s="14"/>
      <c r="CK500" s="14">
        <v>1.3555651123609199E-2</v>
      </c>
      <c r="CL500" s="14">
        <v>1.22296467059947E-2</v>
      </c>
      <c r="CM500" s="14"/>
      <c r="CN500" s="14">
        <v>1.7027758716192699E-2</v>
      </c>
      <c r="CO500" s="14">
        <v>1.0972232577896399E-2</v>
      </c>
      <c r="CP500" s="14"/>
      <c r="CQ500" s="14">
        <v>9.9645491177828508E-3</v>
      </c>
      <c r="CR500" s="14">
        <v>1.8867222224158601E-2</v>
      </c>
      <c r="CS500" s="14">
        <v>7.0680065651265202E-3</v>
      </c>
    </row>
    <row r="501" spans="2:97" x14ac:dyDescent="0.35">
      <c r="B501" t="s">
        <v>253</v>
      </c>
      <c r="C501" s="14">
        <v>1.20536619101934E-2</v>
      </c>
      <c r="D501" s="14">
        <v>1.2414493827000401E-2</v>
      </c>
      <c r="E501" s="14">
        <v>1.1749317951592E-2</v>
      </c>
      <c r="F501" s="14"/>
      <c r="G501" s="14">
        <v>2.4591834209218399E-2</v>
      </c>
      <c r="H501" s="14">
        <v>1.3792463842945499E-2</v>
      </c>
      <c r="I501" s="14">
        <v>7.9618890375107304E-3</v>
      </c>
      <c r="J501" s="14">
        <v>5.5201251388281797E-3</v>
      </c>
      <c r="K501" s="14">
        <v>1.05225009754535E-2</v>
      </c>
      <c r="L501" s="14">
        <v>1.1976747365671E-2</v>
      </c>
      <c r="M501" s="14"/>
      <c r="N501" s="14">
        <v>1.33682209839582E-2</v>
      </c>
      <c r="O501" s="14">
        <v>1.5007646638311299E-2</v>
      </c>
      <c r="P501" s="14">
        <v>1.17303950166201E-2</v>
      </c>
      <c r="Q501" s="14">
        <v>7.9893638142625699E-3</v>
      </c>
      <c r="R501" s="14"/>
      <c r="S501" s="14">
        <v>1.47973786511559E-2</v>
      </c>
      <c r="T501" s="14">
        <v>1.72513513126594E-2</v>
      </c>
      <c r="U501" s="14">
        <v>8.2204142541340702E-3</v>
      </c>
      <c r="V501" s="14">
        <v>1.5023793488518599E-2</v>
      </c>
      <c r="W501" s="14">
        <v>0</v>
      </c>
      <c r="X501" s="14">
        <v>1.47500788944822E-2</v>
      </c>
      <c r="Y501" s="14">
        <v>7.6127705524446903E-3</v>
      </c>
      <c r="Z501" s="14">
        <v>6.9448498672276798E-3</v>
      </c>
      <c r="AA501" s="14">
        <v>1.3774776638801599E-2</v>
      </c>
      <c r="AB501" s="14">
        <v>1.7956606056844199E-2</v>
      </c>
      <c r="AC501" s="14">
        <v>7.7263147728942796E-3</v>
      </c>
      <c r="AD501" s="14">
        <v>0</v>
      </c>
      <c r="AE501" s="14"/>
      <c r="AF501" s="14">
        <v>3.7879372450130501E-3</v>
      </c>
      <c r="AG501" s="14">
        <v>7.0491671813788202E-3</v>
      </c>
      <c r="AH501" s="14">
        <v>1.11498158989142E-2</v>
      </c>
      <c r="AI501" s="14">
        <v>1.4898713240590101E-2</v>
      </c>
      <c r="AJ501" s="14">
        <v>2.6699186770778E-2</v>
      </c>
      <c r="AK501" s="14"/>
      <c r="AL501" s="14">
        <v>5.4694756801487504E-3</v>
      </c>
      <c r="AM501" s="14">
        <v>7.1175267815606399E-3</v>
      </c>
      <c r="AN501" s="14">
        <v>4.7545786957579397E-3</v>
      </c>
      <c r="AO501" s="14">
        <v>8.1066195811497193E-3</v>
      </c>
      <c r="AP501" s="14">
        <v>2.6393426227027599E-2</v>
      </c>
      <c r="AQ501" s="14">
        <v>3.2458118084341698E-3</v>
      </c>
      <c r="AR501" s="14"/>
      <c r="AS501" s="14">
        <v>9.1133281940950304E-3</v>
      </c>
      <c r="AT501" s="14">
        <v>1.1411499961209199E-2</v>
      </c>
      <c r="AU501" s="14">
        <v>1.28480824126907E-2</v>
      </c>
      <c r="AV501" s="14">
        <v>1.3742733153164899E-2</v>
      </c>
      <c r="AW501" s="14">
        <v>0</v>
      </c>
      <c r="AX501" s="14"/>
      <c r="AY501" s="14">
        <v>2.7503887120618999E-2</v>
      </c>
      <c r="AZ501" s="14">
        <v>0</v>
      </c>
      <c r="BA501" s="14">
        <v>0</v>
      </c>
      <c r="BB501" s="14">
        <v>0</v>
      </c>
      <c r="BC501" s="14">
        <v>0</v>
      </c>
      <c r="BD501" s="14">
        <v>0</v>
      </c>
      <c r="BE501" s="14">
        <v>0</v>
      </c>
      <c r="BF501" s="14">
        <v>0</v>
      </c>
      <c r="BG501" s="14">
        <v>0</v>
      </c>
      <c r="BH501" s="14">
        <v>0</v>
      </c>
      <c r="BI501" s="14">
        <v>0</v>
      </c>
      <c r="BJ501" s="14">
        <v>0</v>
      </c>
      <c r="BK501" s="14">
        <v>0</v>
      </c>
      <c r="BL501" s="14">
        <v>0</v>
      </c>
      <c r="BM501" s="14">
        <v>0</v>
      </c>
      <c r="BN501" s="14">
        <v>0</v>
      </c>
      <c r="BO501" s="14"/>
      <c r="BP501" s="14">
        <v>1.2252058837369399E-2</v>
      </c>
      <c r="BQ501" s="14">
        <v>1.0920278528804899E-2</v>
      </c>
      <c r="BR501" s="14">
        <v>1.40380112284362E-2</v>
      </c>
      <c r="BS501" s="14">
        <v>1.50220271448971E-2</v>
      </c>
      <c r="BT501" s="14">
        <v>8.0761816933901907E-3</v>
      </c>
      <c r="BU501" s="14"/>
      <c r="BV501" s="14">
        <v>1.0787580505912799E-2</v>
      </c>
      <c r="BW501" s="14">
        <v>1.2286412989687899E-2</v>
      </c>
      <c r="BX501" s="14">
        <v>1.0661017637612199E-2</v>
      </c>
      <c r="BY501" s="14">
        <v>1.6320324889371299E-2</v>
      </c>
      <c r="BZ501" s="14">
        <v>8.0995268960391102E-3</v>
      </c>
      <c r="CA501" s="14"/>
      <c r="CB501" s="14">
        <v>7.4384980076030102E-3</v>
      </c>
      <c r="CC501" s="14">
        <v>8.5821245488630696E-3</v>
      </c>
      <c r="CD501" s="14">
        <v>1.26962461434726E-2</v>
      </c>
      <c r="CE501" s="14">
        <v>1.12105011994385E-2</v>
      </c>
      <c r="CF501" s="14">
        <v>1.86163847625875E-2</v>
      </c>
      <c r="CG501" s="14"/>
      <c r="CH501" s="14">
        <v>7.6137204617401496E-3</v>
      </c>
      <c r="CI501" s="14">
        <v>1.39054291709191E-2</v>
      </c>
      <c r="CJ501" s="14"/>
      <c r="CK501" s="14">
        <v>1.9371925658997501E-2</v>
      </c>
      <c r="CL501" s="14">
        <v>9.8050909151985392E-3</v>
      </c>
      <c r="CM501" s="14"/>
      <c r="CN501" s="14">
        <v>2.64596789903999E-3</v>
      </c>
      <c r="CO501" s="14">
        <v>1.5343876455397599E-2</v>
      </c>
      <c r="CP501" s="14"/>
      <c r="CQ501" s="14">
        <v>1.4299561982806901E-2</v>
      </c>
      <c r="CR501" s="14">
        <v>7.3757330146000197E-3</v>
      </c>
      <c r="CS501" s="14">
        <v>1.1862519605706799E-2</v>
      </c>
    </row>
    <row r="502" spans="2:97" x14ac:dyDescent="0.35">
      <c r="B502" t="s">
        <v>254</v>
      </c>
      <c r="C502" s="14">
        <v>1.0222320458339301E-2</v>
      </c>
      <c r="D502" s="14">
        <v>1.27210777142505E-2</v>
      </c>
      <c r="E502" s="14">
        <v>7.2047085007817197E-3</v>
      </c>
      <c r="F502" s="14"/>
      <c r="G502" s="14">
        <v>4.4941922245684603E-3</v>
      </c>
      <c r="H502" s="14">
        <v>1.7423666457170299E-3</v>
      </c>
      <c r="I502" s="14">
        <v>9.7277147962156404E-3</v>
      </c>
      <c r="J502" s="14">
        <v>1.5780229781856399E-2</v>
      </c>
      <c r="K502" s="14">
        <v>4.37908139445855E-3</v>
      </c>
      <c r="L502" s="14">
        <v>2.0748153114291502E-2</v>
      </c>
      <c r="M502" s="14"/>
      <c r="N502" s="14">
        <v>8.61406978169269E-3</v>
      </c>
      <c r="O502" s="14">
        <v>1.8211468594654098E-2</v>
      </c>
      <c r="P502" s="14">
        <v>7.8110009448646303E-3</v>
      </c>
      <c r="Q502" s="14">
        <v>5.8959781296324199E-3</v>
      </c>
      <c r="R502" s="14"/>
      <c r="S502" s="14">
        <v>3.0016079046062899E-3</v>
      </c>
      <c r="T502" s="14">
        <v>7.2796594840594999E-3</v>
      </c>
      <c r="U502" s="14">
        <v>1.73550491721794E-2</v>
      </c>
      <c r="V502" s="14">
        <v>1.16116102536392E-2</v>
      </c>
      <c r="W502" s="14">
        <v>0</v>
      </c>
      <c r="X502" s="14">
        <v>6.8650820607019502E-3</v>
      </c>
      <c r="Y502" s="14">
        <v>1.6024092604390101E-2</v>
      </c>
      <c r="Z502" s="14">
        <v>1.66590011184371E-2</v>
      </c>
      <c r="AA502" s="14">
        <v>6.9187914181560502E-3</v>
      </c>
      <c r="AB502" s="14">
        <v>1.5205265133385E-2</v>
      </c>
      <c r="AC502" s="14">
        <v>1.9504475830318699E-2</v>
      </c>
      <c r="AD502" s="14">
        <v>2.5111036735914499E-2</v>
      </c>
      <c r="AE502" s="14"/>
      <c r="AF502" s="14">
        <v>0</v>
      </c>
      <c r="AG502" s="14">
        <v>5.0862049232395798E-3</v>
      </c>
      <c r="AH502" s="14">
        <v>1.9870199755839299E-2</v>
      </c>
      <c r="AI502" s="14">
        <v>2.2981420576379499E-2</v>
      </c>
      <c r="AJ502" s="14">
        <v>1.2897086223250099E-2</v>
      </c>
      <c r="AK502" s="14"/>
      <c r="AL502" s="14">
        <v>5.6779074094274896E-3</v>
      </c>
      <c r="AM502" s="14">
        <v>2.2621360720950002E-3</v>
      </c>
      <c r="AN502" s="14">
        <v>2.1579561131985399E-2</v>
      </c>
      <c r="AO502" s="14">
        <v>1.09898297234213E-2</v>
      </c>
      <c r="AP502" s="14">
        <v>1.31593784087418E-2</v>
      </c>
      <c r="AQ502" s="14">
        <v>6.8437966259667004E-3</v>
      </c>
      <c r="AR502" s="14"/>
      <c r="AS502" s="14">
        <v>6.1045377820430303E-3</v>
      </c>
      <c r="AT502" s="14">
        <v>1.46576985340078E-2</v>
      </c>
      <c r="AU502" s="14">
        <v>1.2576646718759001E-2</v>
      </c>
      <c r="AV502" s="14">
        <v>2.7698666474589699E-3</v>
      </c>
      <c r="AW502" s="14">
        <v>0</v>
      </c>
      <c r="AX502" s="14"/>
      <c r="AY502" s="14">
        <v>3.0146376334599798E-2</v>
      </c>
      <c r="AZ502" s="14">
        <v>0</v>
      </c>
      <c r="BA502" s="14">
        <v>0</v>
      </c>
      <c r="BB502" s="14">
        <v>0</v>
      </c>
      <c r="BC502" s="14">
        <v>0</v>
      </c>
      <c r="BD502" s="14">
        <v>0</v>
      </c>
      <c r="BE502" s="14">
        <v>0</v>
      </c>
      <c r="BF502" s="14">
        <v>0</v>
      </c>
      <c r="BG502" s="14">
        <v>0</v>
      </c>
      <c r="BH502" s="14">
        <v>0</v>
      </c>
      <c r="BI502" s="14">
        <v>0</v>
      </c>
      <c r="BJ502" s="14">
        <v>0</v>
      </c>
      <c r="BK502" s="14">
        <v>0</v>
      </c>
      <c r="BL502" s="14">
        <v>0</v>
      </c>
      <c r="BM502" s="14">
        <v>0</v>
      </c>
      <c r="BN502" s="14">
        <v>0</v>
      </c>
      <c r="BO502" s="14"/>
      <c r="BP502" s="14">
        <v>1.0388123474876E-2</v>
      </c>
      <c r="BQ502" s="14">
        <v>4.0128574438474604E-3</v>
      </c>
      <c r="BR502" s="14">
        <v>1.2983549942443299E-2</v>
      </c>
      <c r="BS502" s="14">
        <v>1.4083322857128299E-2</v>
      </c>
      <c r="BT502" s="14">
        <v>1.4501038222357101E-2</v>
      </c>
      <c r="BU502" s="14"/>
      <c r="BV502" s="14">
        <v>5.26898082871184E-3</v>
      </c>
      <c r="BW502" s="14">
        <v>5.5607334070036799E-3</v>
      </c>
      <c r="BX502" s="14">
        <v>1.58257967523955E-2</v>
      </c>
      <c r="BY502" s="14">
        <v>1.0828101983048E-2</v>
      </c>
      <c r="BZ502" s="14">
        <v>9.4799114601074406E-3</v>
      </c>
      <c r="CA502" s="14"/>
      <c r="CB502" s="14">
        <v>3.645633505232E-3</v>
      </c>
      <c r="CC502" s="14">
        <v>1.2833970223944001E-2</v>
      </c>
      <c r="CD502" s="14">
        <v>8.4204565908087801E-3</v>
      </c>
      <c r="CE502" s="14">
        <v>1.29574475215574E-2</v>
      </c>
      <c r="CF502" s="14">
        <v>1.2436424977592101E-2</v>
      </c>
      <c r="CG502" s="14"/>
      <c r="CH502" s="14">
        <v>1.0931661068177599E-2</v>
      </c>
      <c r="CI502" s="14">
        <v>9.9264756294713298E-3</v>
      </c>
      <c r="CJ502" s="14"/>
      <c r="CK502" s="14">
        <v>1.30263641088671E-2</v>
      </c>
      <c r="CL502" s="14">
        <v>9.3607648438253609E-3</v>
      </c>
      <c r="CM502" s="14"/>
      <c r="CN502" s="14">
        <v>8.1960463238784798E-3</v>
      </c>
      <c r="CO502" s="14">
        <v>1.09309826046496E-2</v>
      </c>
      <c r="CP502" s="14"/>
      <c r="CQ502" s="14">
        <v>1.12721618421415E-2</v>
      </c>
      <c r="CR502" s="14">
        <v>7.6946604178241198E-3</v>
      </c>
      <c r="CS502" s="14">
        <v>1.2157295443297401E-2</v>
      </c>
    </row>
    <row r="503" spans="2:97" x14ac:dyDescent="0.35">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row>
    <row r="504" spans="2:97" x14ac:dyDescent="0.35">
      <c r="B504" s="6" t="s">
        <v>259</v>
      </c>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row>
    <row r="505" spans="2:97" x14ac:dyDescent="0.35">
      <c r="B505" s="21" t="s">
        <v>122</v>
      </c>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row>
    <row r="506" spans="2:97" x14ac:dyDescent="0.35">
      <c r="B506" t="s">
        <v>242</v>
      </c>
      <c r="C506" s="14">
        <v>0.41518428815504999</v>
      </c>
      <c r="D506" s="14">
        <v>0.46043131224693501</v>
      </c>
      <c r="E506" s="14">
        <v>0.37131361522316098</v>
      </c>
      <c r="F506" s="14"/>
      <c r="G506" s="14">
        <v>0.479319454458975</v>
      </c>
      <c r="H506" s="14">
        <v>0.46073869330123401</v>
      </c>
      <c r="I506" s="14">
        <v>0.42252891885557098</v>
      </c>
      <c r="J506" s="14">
        <v>0.35264959252634498</v>
      </c>
      <c r="K506" s="14">
        <v>0.39248045617951399</v>
      </c>
      <c r="L506" s="14">
        <v>0.39548988265353702</v>
      </c>
      <c r="M506" s="14"/>
      <c r="N506" s="14">
        <v>0.44169388101161899</v>
      </c>
      <c r="O506" s="14">
        <v>0.41378523032272402</v>
      </c>
      <c r="P506" s="14">
        <v>0.432737517256295</v>
      </c>
      <c r="Q506" s="14">
        <v>0.37495421933392498</v>
      </c>
      <c r="R506" s="14"/>
      <c r="S506" s="14">
        <v>0.42991993577604798</v>
      </c>
      <c r="T506" s="14">
        <v>0.39386459345166103</v>
      </c>
      <c r="U506" s="14">
        <v>0.37454913717086802</v>
      </c>
      <c r="V506" s="14">
        <v>0.38205580037339698</v>
      </c>
      <c r="W506" s="14">
        <v>0.40897246783978702</v>
      </c>
      <c r="X506" s="14">
        <v>0.46538292694659</v>
      </c>
      <c r="Y506" s="14">
        <v>0.444199113407792</v>
      </c>
      <c r="Z506" s="14">
        <v>0.42898587346871397</v>
      </c>
      <c r="AA506" s="14">
        <v>0.45208337225292899</v>
      </c>
      <c r="AB506" s="14">
        <v>0.39029958036923501</v>
      </c>
      <c r="AC506" s="14">
        <v>0.31326736939913402</v>
      </c>
      <c r="AD506" s="14">
        <v>0.52305512664522602</v>
      </c>
      <c r="AE506" s="14"/>
      <c r="AF506" s="14">
        <v>0.43822041829513803</v>
      </c>
      <c r="AG506" s="14">
        <v>0.45933450450046198</v>
      </c>
      <c r="AH506" s="14">
        <v>0.401865766730583</v>
      </c>
      <c r="AI506" s="14">
        <v>0.37016267481794901</v>
      </c>
      <c r="AJ506" s="14">
        <v>0.35632821379579299</v>
      </c>
      <c r="AK506" s="14"/>
      <c r="AL506" s="14">
        <v>0.55042335557697797</v>
      </c>
      <c r="AM506" s="14">
        <v>0.48809716647677898</v>
      </c>
      <c r="AN506" s="14">
        <v>0.38563537069973203</v>
      </c>
      <c r="AO506" s="14">
        <v>0.400587902142511</v>
      </c>
      <c r="AP506" s="14">
        <v>0.37493436973226202</v>
      </c>
      <c r="AQ506" s="14">
        <v>0.30686545611265498</v>
      </c>
      <c r="AR506" s="14"/>
      <c r="AS506" s="14">
        <v>0.37867206449711899</v>
      </c>
      <c r="AT506" s="14">
        <v>0.39176832548186902</v>
      </c>
      <c r="AU506" s="14">
        <v>0.43907136336576602</v>
      </c>
      <c r="AV506" s="14">
        <v>0.47297084005143503</v>
      </c>
      <c r="AW506" s="14">
        <v>0.54774918764415004</v>
      </c>
      <c r="AX506" s="14"/>
      <c r="AY506" s="14">
        <v>0.34439745483930401</v>
      </c>
      <c r="AZ506" s="14">
        <v>0</v>
      </c>
      <c r="BA506" s="14">
        <v>0</v>
      </c>
      <c r="BB506" s="14">
        <v>0</v>
      </c>
      <c r="BC506" s="14">
        <v>0</v>
      </c>
      <c r="BD506" s="14">
        <v>0</v>
      </c>
      <c r="BE506" s="14">
        <v>0</v>
      </c>
      <c r="BF506" s="14">
        <v>0</v>
      </c>
      <c r="BG506" s="14">
        <v>0</v>
      </c>
      <c r="BH506" s="14">
        <v>0</v>
      </c>
      <c r="BI506" s="14">
        <v>0</v>
      </c>
      <c r="BJ506" s="14">
        <v>0</v>
      </c>
      <c r="BK506" s="14">
        <v>0</v>
      </c>
      <c r="BL506" s="14">
        <v>0</v>
      </c>
      <c r="BM506" s="14">
        <v>0</v>
      </c>
      <c r="BN506" s="14">
        <v>0</v>
      </c>
      <c r="BO506" s="14"/>
      <c r="BP506" s="14">
        <v>0.409228613119129</v>
      </c>
      <c r="BQ506" s="14">
        <v>0.45600063547207897</v>
      </c>
      <c r="BR506" s="14">
        <v>0.41803708880850698</v>
      </c>
      <c r="BS506" s="14">
        <v>0.42205111600197598</v>
      </c>
      <c r="BT506" s="14">
        <v>0.36304195566117298</v>
      </c>
      <c r="BU506" s="14"/>
      <c r="BV506" s="14">
        <v>0.48976650815005401</v>
      </c>
      <c r="BW506" s="14">
        <v>0.44079378027817301</v>
      </c>
      <c r="BX506" s="14">
        <v>0.41115981906268401</v>
      </c>
      <c r="BY506" s="14">
        <v>0.35722553768641202</v>
      </c>
      <c r="BZ506" s="14">
        <v>0.32804039960279602</v>
      </c>
      <c r="CA506" s="14"/>
      <c r="CB506" s="14">
        <v>0.56176842458940401</v>
      </c>
      <c r="CC506" s="14">
        <v>0.41781328203687701</v>
      </c>
      <c r="CD506" s="14">
        <v>0.45072778993193702</v>
      </c>
      <c r="CE506" s="14">
        <v>0.36814800680297599</v>
      </c>
      <c r="CF506" s="14">
        <v>0.31245400498630299</v>
      </c>
      <c r="CG506" s="14"/>
      <c r="CH506" s="14">
        <v>0.40896904113626198</v>
      </c>
      <c r="CI506" s="14">
        <v>0.41777648246218901</v>
      </c>
      <c r="CJ506" s="14"/>
      <c r="CK506" s="14">
        <v>0.40515130686081802</v>
      </c>
      <c r="CL506" s="14">
        <v>0.418266968898173</v>
      </c>
      <c r="CM506" s="14"/>
      <c r="CN506" s="14">
        <v>0.52955189269797098</v>
      </c>
      <c r="CO506" s="14">
        <v>0.37518575551557798</v>
      </c>
      <c r="CP506" s="14"/>
      <c r="CQ506" s="14">
        <v>0.37447501281193801</v>
      </c>
      <c r="CR506" s="14">
        <v>0.50374065138564295</v>
      </c>
      <c r="CS506" s="14">
        <v>0.396302143368641</v>
      </c>
    </row>
    <row r="507" spans="2:97" x14ac:dyDescent="0.35">
      <c r="B507" t="s">
        <v>239</v>
      </c>
      <c r="C507" s="14">
        <v>0.21452874591120999</v>
      </c>
      <c r="D507" s="14">
        <v>0.23339836499462299</v>
      </c>
      <c r="E507" s="14">
        <v>0.19698143396455001</v>
      </c>
      <c r="F507" s="14"/>
      <c r="G507" s="14">
        <v>0.21436126327513899</v>
      </c>
      <c r="H507" s="14">
        <v>0.22492994839212299</v>
      </c>
      <c r="I507" s="14">
        <v>0.19372866184288301</v>
      </c>
      <c r="J507" s="14">
        <v>0.24533871328895901</v>
      </c>
      <c r="K507" s="14">
        <v>0.24210307489320201</v>
      </c>
      <c r="L507" s="14">
        <v>0.179584125721888</v>
      </c>
      <c r="M507" s="14"/>
      <c r="N507" s="14">
        <v>0.22605693287961701</v>
      </c>
      <c r="O507" s="14">
        <v>0.20629011355965299</v>
      </c>
      <c r="P507" s="14">
        <v>0.22831699426052199</v>
      </c>
      <c r="Q507" s="14">
        <v>0.20107087514459901</v>
      </c>
      <c r="R507" s="14"/>
      <c r="S507" s="14">
        <v>0.17621391115067001</v>
      </c>
      <c r="T507" s="14">
        <v>0.18806543023038499</v>
      </c>
      <c r="U507" s="14">
        <v>0.26261325167298699</v>
      </c>
      <c r="V507" s="14">
        <v>0.19499375845467901</v>
      </c>
      <c r="W507" s="14">
        <v>0.23039964023727899</v>
      </c>
      <c r="X507" s="14">
        <v>0.24662465631726699</v>
      </c>
      <c r="Y507" s="14">
        <v>0.18953213595316401</v>
      </c>
      <c r="Z507" s="14">
        <v>0.216210876953911</v>
      </c>
      <c r="AA507" s="14">
        <v>0.21159028223926599</v>
      </c>
      <c r="AB507" s="14">
        <v>0.211934900116621</v>
      </c>
      <c r="AC507" s="14">
        <v>0.32916297062489702</v>
      </c>
      <c r="AD507" s="14">
        <v>0.19749198191289799</v>
      </c>
      <c r="AE507" s="14"/>
      <c r="AF507" s="14">
        <v>0.229619668709478</v>
      </c>
      <c r="AG507" s="14">
        <v>0.18691442162774599</v>
      </c>
      <c r="AH507" s="14">
        <v>0.21590994485746501</v>
      </c>
      <c r="AI507" s="14">
        <v>0.238202010280917</v>
      </c>
      <c r="AJ507" s="14">
        <v>0.26153959099797303</v>
      </c>
      <c r="AK507" s="14"/>
      <c r="AL507" s="14">
        <v>0.1714959396853</v>
      </c>
      <c r="AM507" s="14">
        <v>0.203702834289056</v>
      </c>
      <c r="AN507" s="14">
        <v>0.269663539462146</v>
      </c>
      <c r="AO507" s="14">
        <v>0.22579825233787501</v>
      </c>
      <c r="AP507" s="14">
        <v>0.25869979059146703</v>
      </c>
      <c r="AQ507" s="14">
        <v>0.16832558373923201</v>
      </c>
      <c r="AR507" s="14"/>
      <c r="AS507" s="14">
        <v>0.199503747702509</v>
      </c>
      <c r="AT507" s="14">
        <v>0.235220498278433</v>
      </c>
      <c r="AU507" s="14">
        <v>0.22803156284071899</v>
      </c>
      <c r="AV507" s="14">
        <v>0.19096609452597399</v>
      </c>
      <c r="AW507" s="14">
        <v>0.18158539701513701</v>
      </c>
      <c r="AX507" s="14"/>
      <c r="AY507" s="14">
        <v>0.240661065574723</v>
      </c>
      <c r="AZ507" s="14">
        <v>0</v>
      </c>
      <c r="BA507" s="14">
        <v>0</v>
      </c>
      <c r="BB507" s="14">
        <v>0</v>
      </c>
      <c r="BC507" s="14">
        <v>0</v>
      </c>
      <c r="BD507" s="14">
        <v>0</v>
      </c>
      <c r="BE507" s="14">
        <v>0</v>
      </c>
      <c r="BF507" s="14">
        <v>0</v>
      </c>
      <c r="BG507" s="14">
        <v>0</v>
      </c>
      <c r="BH507" s="14">
        <v>0</v>
      </c>
      <c r="BI507" s="14">
        <v>0</v>
      </c>
      <c r="BJ507" s="14">
        <v>0</v>
      </c>
      <c r="BK507" s="14">
        <v>0</v>
      </c>
      <c r="BL507" s="14">
        <v>0</v>
      </c>
      <c r="BM507" s="14">
        <v>0</v>
      </c>
      <c r="BN507" s="14">
        <v>0</v>
      </c>
      <c r="BO507" s="14"/>
      <c r="BP507" s="14">
        <v>0.22173772220458701</v>
      </c>
      <c r="BQ507" s="14">
        <v>0.20943758189453701</v>
      </c>
      <c r="BR507" s="14">
        <v>0.20724172702316801</v>
      </c>
      <c r="BS507" s="14">
        <v>0.23693526897793099</v>
      </c>
      <c r="BT507" s="14">
        <v>0.208219278582044</v>
      </c>
      <c r="BU507" s="14"/>
      <c r="BV507" s="14">
        <v>0.17280369674999499</v>
      </c>
      <c r="BW507" s="14">
        <v>0.21583183118514701</v>
      </c>
      <c r="BX507" s="14">
        <v>0.230973082459527</v>
      </c>
      <c r="BY507" s="14">
        <v>0.19120349420604299</v>
      </c>
      <c r="BZ507" s="14">
        <v>0.21212512592420199</v>
      </c>
      <c r="CA507" s="14"/>
      <c r="CB507" s="14">
        <v>0.19850602079312901</v>
      </c>
      <c r="CC507" s="14">
        <v>0.17937966879247499</v>
      </c>
      <c r="CD507" s="14">
        <v>0.191412267625993</v>
      </c>
      <c r="CE507" s="14">
        <v>0.26191398280126799</v>
      </c>
      <c r="CF507" s="14">
        <v>0.23492314239958501</v>
      </c>
      <c r="CG507" s="14"/>
      <c r="CH507" s="14">
        <v>0.23257144601211999</v>
      </c>
      <c r="CI507" s="14">
        <v>0.20700367340071599</v>
      </c>
      <c r="CJ507" s="14"/>
      <c r="CK507" s="14">
        <v>0.24879835694910399</v>
      </c>
      <c r="CL507" s="14">
        <v>0.203999246560745</v>
      </c>
      <c r="CM507" s="14"/>
      <c r="CN507" s="14">
        <v>0.19188563139079301</v>
      </c>
      <c r="CO507" s="14">
        <v>0.222447870901401</v>
      </c>
      <c r="CP507" s="14"/>
      <c r="CQ507" s="14">
        <v>0.228897503080985</v>
      </c>
      <c r="CR507" s="14">
        <v>0.19169234802083701</v>
      </c>
      <c r="CS507" s="14">
        <v>0.17120162445751699</v>
      </c>
    </row>
    <row r="508" spans="2:97" x14ac:dyDescent="0.35">
      <c r="B508" t="s">
        <v>237</v>
      </c>
      <c r="C508" s="14">
        <v>0.18317138413450801</v>
      </c>
      <c r="D508" s="14">
        <v>0.225636559791761</v>
      </c>
      <c r="E508" s="14">
        <v>0.141848622171869</v>
      </c>
      <c r="F508" s="14"/>
      <c r="G508" s="14">
        <v>0.197803065984795</v>
      </c>
      <c r="H508" s="14">
        <v>0.24663430158077301</v>
      </c>
      <c r="I508" s="14">
        <v>0.22967504773299799</v>
      </c>
      <c r="J508" s="14">
        <v>0.167144290512629</v>
      </c>
      <c r="K508" s="14">
        <v>0.130569869817557</v>
      </c>
      <c r="L508" s="14">
        <v>0.13218341356854499</v>
      </c>
      <c r="M508" s="14"/>
      <c r="N508" s="14">
        <v>0.215694301543186</v>
      </c>
      <c r="O508" s="14">
        <v>0.16858177448589101</v>
      </c>
      <c r="P508" s="14">
        <v>0.180725882225377</v>
      </c>
      <c r="Q508" s="14">
        <v>0.16615341691733701</v>
      </c>
      <c r="R508" s="14"/>
      <c r="S508" s="14">
        <v>0.24634117761608201</v>
      </c>
      <c r="T508" s="14">
        <v>0.15174422971993301</v>
      </c>
      <c r="U508" s="14">
        <v>0.13992980278615799</v>
      </c>
      <c r="V508" s="14">
        <v>0.19873824641381399</v>
      </c>
      <c r="W508" s="14">
        <v>0.174323961571824</v>
      </c>
      <c r="X508" s="14">
        <v>0.187247652613239</v>
      </c>
      <c r="Y508" s="14">
        <v>0.20661280090714501</v>
      </c>
      <c r="Z508" s="14">
        <v>0.19268170952637101</v>
      </c>
      <c r="AA508" s="14">
        <v>0.17881141161066999</v>
      </c>
      <c r="AB508" s="14">
        <v>0.16861005192557399</v>
      </c>
      <c r="AC508" s="14">
        <v>0.132692485682916</v>
      </c>
      <c r="AD508" s="14">
        <v>0.16968716569591599</v>
      </c>
      <c r="AE508" s="14"/>
      <c r="AF508" s="14">
        <v>0.169629774405686</v>
      </c>
      <c r="AG508" s="14">
        <v>0.20041091697938501</v>
      </c>
      <c r="AH508" s="14">
        <v>0.143640421180672</v>
      </c>
      <c r="AI508" s="14">
        <v>0.215914862642137</v>
      </c>
      <c r="AJ508" s="14">
        <v>0.15418984718527301</v>
      </c>
      <c r="AK508" s="14"/>
      <c r="AL508" s="14">
        <v>0.24460712469158399</v>
      </c>
      <c r="AM508" s="14">
        <v>0.188267148339653</v>
      </c>
      <c r="AN508" s="14">
        <v>0.175762168456367</v>
      </c>
      <c r="AO508" s="14">
        <v>0.24727042096275501</v>
      </c>
      <c r="AP508" s="14">
        <v>0.121144959988881</v>
      </c>
      <c r="AQ508" s="14">
        <v>8.1586626389014205E-2</v>
      </c>
      <c r="AR508" s="14"/>
      <c r="AS508" s="14">
        <v>0.16793905199998199</v>
      </c>
      <c r="AT508" s="14">
        <v>0.16863105716464999</v>
      </c>
      <c r="AU508" s="14">
        <v>0.17975254103117699</v>
      </c>
      <c r="AV508" s="14">
        <v>0.2756383985825</v>
      </c>
      <c r="AW508" s="14">
        <v>0.25113004843855002</v>
      </c>
      <c r="AX508" s="14"/>
      <c r="AY508" s="14">
        <v>0.115355761915336</v>
      </c>
      <c r="AZ508" s="14">
        <v>0</v>
      </c>
      <c r="BA508" s="14">
        <v>0</v>
      </c>
      <c r="BB508" s="14">
        <v>0</v>
      </c>
      <c r="BC508" s="14">
        <v>0</v>
      </c>
      <c r="BD508" s="14">
        <v>0</v>
      </c>
      <c r="BE508" s="14">
        <v>0</v>
      </c>
      <c r="BF508" s="14">
        <v>0</v>
      </c>
      <c r="BG508" s="14">
        <v>0</v>
      </c>
      <c r="BH508" s="14">
        <v>0</v>
      </c>
      <c r="BI508" s="14">
        <v>0</v>
      </c>
      <c r="BJ508" s="14">
        <v>0</v>
      </c>
      <c r="BK508" s="14">
        <v>0</v>
      </c>
      <c r="BL508" s="14">
        <v>0</v>
      </c>
      <c r="BM508" s="14">
        <v>0</v>
      </c>
      <c r="BN508" s="14">
        <v>0</v>
      </c>
      <c r="BO508" s="14"/>
      <c r="BP508" s="14">
        <v>0.197006311863859</v>
      </c>
      <c r="BQ508" s="14">
        <v>0.19695694118586701</v>
      </c>
      <c r="BR508" s="14">
        <v>0.19590606435058999</v>
      </c>
      <c r="BS508" s="14">
        <v>0.15881441459600801</v>
      </c>
      <c r="BT508" s="14">
        <v>0.152511998176657</v>
      </c>
      <c r="BU508" s="14"/>
      <c r="BV508" s="14">
        <v>0.26484461941474402</v>
      </c>
      <c r="BW508" s="14">
        <v>0.19039009241127</v>
      </c>
      <c r="BX508" s="14">
        <v>0.17355133332092701</v>
      </c>
      <c r="BY508" s="14">
        <v>0.170486503178952</v>
      </c>
      <c r="BZ508" s="14">
        <v>0.12798456697781399</v>
      </c>
      <c r="CA508" s="14"/>
      <c r="CB508" s="14">
        <v>0.31251045946686201</v>
      </c>
      <c r="CC508" s="14">
        <v>0.18522867261210699</v>
      </c>
      <c r="CD508" s="14">
        <v>0.14118045276362601</v>
      </c>
      <c r="CE508" s="14">
        <v>0.14980941138967399</v>
      </c>
      <c r="CF508" s="14">
        <v>0.14861208187084801</v>
      </c>
      <c r="CG508" s="14"/>
      <c r="CH508" s="14">
        <v>0.24879019447185199</v>
      </c>
      <c r="CI508" s="14">
        <v>0.15580373388930299</v>
      </c>
      <c r="CJ508" s="14"/>
      <c r="CK508" s="14">
        <v>0.15863328878997199</v>
      </c>
      <c r="CL508" s="14">
        <v>0.19071082946717499</v>
      </c>
      <c r="CM508" s="14"/>
      <c r="CN508" s="14">
        <v>0.233138250999123</v>
      </c>
      <c r="CO508" s="14">
        <v>0.16569614398093499</v>
      </c>
      <c r="CP508" s="14"/>
      <c r="CQ508" s="14">
        <v>0.147326061543985</v>
      </c>
      <c r="CR508" s="14">
        <v>0.26341068106881799</v>
      </c>
      <c r="CS508" s="14">
        <v>0.153106061874833</v>
      </c>
    </row>
    <row r="509" spans="2:97" x14ac:dyDescent="0.35">
      <c r="B509" t="s">
        <v>243</v>
      </c>
      <c r="C509" s="14">
        <v>0.177199018783326</v>
      </c>
      <c r="D509" s="14">
        <v>0.173759024297654</v>
      </c>
      <c r="E509" s="14">
        <v>0.18060390537176901</v>
      </c>
      <c r="F509" s="14"/>
      <c r="G509" s="14">
        <v>0.15261750742181299</v>
      </c>
      <c r="H509" s="14">
        <v>0.143221054357451</v>
      </c>
      <c r="I509" s="14">
        <v>0.16756361723188201</v>
      </c>
      <c r="J509" s="14">
        <v>0.22443241548123299</v>
      </c>
      <c r="K509" s="14">
        <v>0.20429141092758701</v>
      </c>
      <c r="L509" s="14">
        <v>0.172568600323806</v>
      </c>
      <c r="M509" s="14"/>
      <c r="N509" s="14">
        <v>0.20114069736474399</v>
      </c>
      <c r="O509" s="14">
        <v>0.17564098831238201</v>
      </c>
      <c r="P509" s="14">
        <v>0.182737213518255</v>
      </c>
      <c r="Q509" s="14">
        <v>0.15018575075302801</v>
      </c>
      <c r="R509" s="14"/>
      <c r="S509" s="14">
        <v>0.13532209041519999</v>
      </c>
      <c r="T509" s="14">
        <v>0.22073206831799999</v>
      </c>
      <c r="U509" s="14">
        <v>0.15207062478905201</v>
      </c>
      <c r="V509" s="14">
        <v>0.172426223724337</v>
      </c>
      <c r="W509" s="14">
        <v>0.184933916947815</v>
      </c>
      <c r="X509" s="14">
        <v>0.16506531906112301</v>
      </c>
      <c r="Y509" s="14">
        <v>0.172834840824096</v>
      </c>
      <c r="Z509" s="14">
        <v>0.18916970068529901</v>
      </c>
      <c r="AA509" s="14">
        <v>0.16691675137752299</v>
      </c>
      <c r="AB509" s="14">
        <v>0.21394539183703401</v>
      </c>
      <c r="AC509" s="14">
        <v>0.20678415970869801</v>
      </c>
      <c r="AD509" s="14">
        <v>0.158060081304459</v>
      </c>
      <c r="AE509" s="14"/>
      <c r="AF509" s="14">
        <v>0.12801722476784999</v>
      </c>
      <c r="AG509" s="14">
        <v>0.19278877155912999</v>
      </c>
      <c r="AH509" s="14">
        <v>0.241854482487047</v>
      </c>
      <c r="AI509" s="14">
        <v>0.14064584833025701</v>
      </c>
      <c r="AJ509" s="14">
        <v>0.24503087502319401</v>
      </c>
      <c r="AK509" s="14"/>
      <c r="AL509" s="14">
        <v>0.174522689771309</v>
      </c>
      <c r="AM509" s="14">
        <v>0.126638306242292</v>
      </c>
      <c r="AN509" s="14">
        <v>0.27472697977876998</v>
      </c>
      <c r="AO509" s="14">
        <v>0.13216516122109001</v>
      </c>
      <c r="AP509" s="14">
        <v>0.25578048124817898</v>
      </c>
      <c r="AQ509" s="14">
        <v>0.16089100850375501</v>
      </c>
      <c r="AR509" s="14"/>
      <c r="AS509" s="14">
        <v>0.135748787311293</v>
      </c>
      <c r="AT509" s="14">
        <v>0.18322847668536299</v>
      </c>
      <c r="AU509" s="14">
        <v>0.21972779324584699</v>
      </c>
      <c r="AV509" s="14">
        <v>0.170713529897799</v>
      </c>
      <c r="AW509" s="14">
        <v>0.25721581462688697</v>
      </c>
      <c r="AX509" s="14"/>
      <c r="AY509" s="14">
        <v>0.124071707550136</v>
      </c>
      <c r="AZ509" s="14">
        <v>0</v>
      </c>
      <c r="BA509" s="14">
        <v>0</v>
      </c>
      <c r="BB509" s="14">
        <v>0</v>
      </c>
      <c r="BC509" s="14">
        <v>0</v>
      </c>
      <c r="BD509" s="14">
        <v>0</v>
      </c>
      <c r="BE509" s="14">
        <v>0</v>
      </c>
      <c r="BF509" s="14">
        <v>0</v>
      </c>
      <c r="BG509" s="14">
        <v>0</v>
      </c>
      <c r="BH509" s="14">
        <v>0</v>
      </c>
      <c r="BI509" s="14">
        <v>0</v>
      </c>
      <c r="BJ509" s="14">
        <v>0</v>
      </c>
      <c r="BK509" s="14">
        <v>0</v>
      </c>
      <c r="BL509" s="14">
        <v>0</v>
      </c>
      <c r="BM509" s="14">
        <v>0</v>
      </c>
      <c r="BN509" s="14">
        <v>0</v>
      </c>
      <c r="BO509" s="14"/>
      <c r="BP509" s="14">
        <v>0.198465433481611</v>
      </c>
      <c r="BQ509" s="14">
        <v>0.197249972279295</v>
      </c>
      <c r="BR509" s="14">
        <v>0.13451257027298999</v>
      </c>
      <c r="BS509" s="14">
        <v>0.168328820040758</v>
      </c>
      <c r="BT509" s="14">
        <v>0.172023357295745</v>
      </c>
      <c r="BU509" s="14"/>
      <c r="BV509" s="14">
        <v>0.125852241151962</v>
      </c>
      <c r="BW509" s="14">
        <v>0.18786548927400401</v>
      </c>
      <c r="BX509" s="14">
        <v>0.17971214090305701</v>
      </c>
      <c r="BY509" s="14">
        <v>0.174627133315197</v>
      </c>
      <c r="BZ509" s="14">
        <v>0.14836276256421299</v>
      </c>
      <c r="CA509" s="14"/>
      <c r="CB509" s="14">
        <v>0.13315959547714501</v>
      </c>
      <c r="CC509" s="14">
        <v>0.16991355157985399</v>
      </c>
      <c r="CD509" s="14">
        <v>0.17477786534492001</v>
      </c>
      <c r="CE509" s="14">
        <v>0.204378706107918</v>
      </c>
      <c r="CF509" s="14">
        <v>0.19572525680779301</v>
      </c>
      <c r="CG509" s="14"/>
      <c r="CH509" s="14">
        <v>0.12648447615296801</v>
      </c>
      <c r="CI509" s="14">
        <v>0.19835054313919001</v>
      </c>
      <c r="CJ509" s="14"/>
      <c r="CK509" s="14">
        <v>0.24416669599992799</v>
      </c>
      <c r="CL509" s="14">
        <v>0.15662288464002699</v>
      </c>
      <c r="CM509" s="14"/>
      <c r="CN509" s="14">
        <v>0.18502144501023701</v>
      </c>
      <c r="CO509" s="14">
        <v>0.17446323034037101</v>
      </c>
      <c r="CP509" s="14"/>
      <c r="CQ509" s="14">
        <v>0.191277774266738</v>
      </c>
      <c r="CR509" s="14">
        <v>0.15046796452708699</v>
      </c>
      <c r="CS509" s="14">
        <v>0.16060498818793301</v>
      </c>
    </row>
    <row r="510" spans="2:97" x14ac:dyDescent="0.35">
      <c r="B510" t="s">
        <v>167</v>
      </c>
      <c r="C510" s="14">
        <v>0.17461769703961799</v>
      </c>
      <c r="D510" s="14">
        <v>0.128502972203938</v>
      </c>
      <c r="E510" s="14">
        <v>0.219004534305073</v>
      </c>
      <c r="F510" s="14"/>
      <c r="G510" s="14">
        <v>0.10426511674102</v>
      </c>
      <c r="H510" s="14">
        <v>0.13603726600266799</v>
      </c>
      <c r="I510" s="14">
        <v>0.189234019718893</v>
      </c>
      <c r="J510" s="14">
        <v>0.157762961607672</v>
      </c>
      <c r="K510" s="14">
        <v>0.19050864259311601</v>
      </c>
      <c r="L510" s="14">
        <v>0.24384229827985901</v>
      </c>
      <c r="M510" s="14"/>
      <c r="N510" s="14">
        <v>0.130550697788239</v>
      </c>
      <c r="O510" s="14">
        <v>0.187958098678986</v>
      </c>
      <c r="P510" s="14">
        <v>0.139071283072292</v>
      </c>
      <c r="Q510" s="14">
        <v>0.23671084184945901</v>
      </c>
      <c r="R510" s="14"/>
      <c r="S510" s="14">
        <v>0.15269053377043901</v>
      </c>
      <c r="T510" s="14">
        <v>0.192890525231941</v>
      </c>
      <c r="U510" s="14">
        <v>0.19894647266385701</v>
      </c>
      <c r="V510" s="14">
        <v>0.18950853069887999</v>
      </c>
      <c r="W510" s="14">
        <v>0.16903136372434999</v>
      </c>
      <c r="X510" s="14">
        <v>0.142150667759286</v>
      </c>
      <c r="Y510" s="14">
        <v>0.17900633333413099</v>
      </c>
      <c r="Z510" s="14">
        <v>0.18143890148210401</v>
      </c>
      <c r="AA510" s="14">
        <v>0.16693944355162499</v>
      </c>
      <c r="AB510" s="14">
        <v>0.18727021615629999</v>
      </c>
      <c r="AC510" s="14">
        <v>0.21111496999322699</v>
      </c>
      <c r="AD510" s="14">
        <v>0.107710393803854</v>
      </c>
      <c r="AE510" s="14"/>
      <c r="AF510" s="14">
        <v>0.175613540410445</v>
      </c>
      <c r="AG510" s="14">
        <v>0.14728932990781199</v>
      </c>
      <c r="AH510" s="14">
        <v>0.173417469476046</v>
      </c>
      <c r="AI510" s="14">
        <v>0.173340759483226</v>
      </c>
      <c r="AJ510" s="14">
        <v>0.117622996790682</v>
      </c>
      <c r="AK510" s="14"/>
      <c r="AL510" s="14">
        <v>9.9985041099234298E-2</v>
      </c>
      <c r="AM510" s="14">
        <v>0.14351909738694399</v>
      </c>
      <c r="AN510" s="14">
        <v>0.123408725682085</v>
      </c>
      <c r="AO510" s="14">
        <v>0.15216948969638699</v>
      </c>
      <c r="AP510" s="14">
        <v>0.135591132021737</v>
      </c>
      <c r="AQ510" s="14">
        <v>0.39861030817790899</v>
      </c>
      <c r="AR510" s="14"/>
      <c r="AS510" s="14">
        <v>0.231617962290593</v>
      </c>
      <c r="AT510" s="14">
        <v>0.17996161291137999</v>
      </c>
      <c r="AU510" s="14">
        <v>0.13431217078455501</v>
      </c>
      <c r="AV510" s="14">
        <v>0.114730061414599</v>
      </c>
      <c r="AW510" s="14">
        <v>2.2422812488275601E-2</v>
      </c>
      <c r="AX510" s="14"/>
      <c r="AY510" s="14">
        <v>0.38620695940704403</v>
      </c>
      <c r="AZ510" s="14">
        <v>0</v>
      </c>
      <c r="BA510" s="14">
        <v>0</v>
      </c>
      <c r="BB510" s="14">
        <v>0</v>
      </c>
      <c r="BC510" s="14">
        <v>0</v>
      </c>
      <c r="BD510" s="14">
        <v>0</v>
      </c>
      <c r="BE510" s="14">
        <v>0</v>
      </c>
      <c r="BF510" s="14">
        <v>0</v>
      </c>
      <c r="BG510" s="14">
        <v>0</v>
      </c>
      <c r="BH510" s="14">
        <v>0</v>
      </c>
      <c r="BI510" s="14">
        <v>0</v>
      </c>
      <c r="BJ510" s="14">
        <v>0</v>
      </c>
      <c r="BK510" s="14">
        <v>0</v>
      </c>
      <c r="BL510" s="14">
        <v>0</v>
      </c>
      <c r="BM510" s="14">
        <v>0</v>
      </c>
      <c r="BN510" s="14">
        <v>0</v>
      </c>
      <c r="BO510" s="14"/>
      <c r="BP510" s="14">
        <v>0.185640437961272</v>
      </c>
      <c r="BQ510" s="14">
        <v>0.13807841764293199</v>
      </c>
      <c r="BR510" s="14">
        <v>0.16599967683615</v>
      </c>
      <c r="BS510" s="14">
        <v>0.145798209974288</v>
      </c>
      <c r="BT510" s="14">
        <v>0.22659677650201099</v>
      </c>
      <c r="BU510" s="14"/>
      <c r="BV510" s="14">
        <v>0.104414567250099</v>
      </c>
      <c r="BW510" s="14">
        <v>0.162083239350749</v>
      </c>
      <c r="BX510" s="14">
        <v>0.17537640198540999</v>
      </c>
      <c r="BY510" s="14">
        <v>0.20738255633113001</v>
      </c>
      <c r="BZ510" s="14">
        <v>0.25953697551700999</v>
      </c>
      <c r="CA510" s="14"/>
      <c r="CB510" s="14">
        <v>7.2868895668737096E-2</v>
      </c>
      <c r="CC510" s="14">
        <v>0.22911995579717501</v>
      </c>
      <c r="CD510" s="14">
        <v>0.20130240034236199</v>
      </c>
      <c r="CE510" s="14">
        <v>0.16295371541652201</v>
      </c>
      <c r="CF510" s="14">
        <v>0.19608656786603701</v>
      </c>
      <c r="CG510" s="14"/>
      <c r="CH510" s="14">
        <v>0.14050606915896099</v>
      </c>
      <c r="CI510" s="14">
        <v>0.18884464044705099</v>
      </c>
      <c r="CJ510" s="14"/>
      <c r="CK510" s="14">
        <v>0.13013439552310099</v>
      </c>
      <c r="CL510" s="14">
        <v>0.188285400880983</v>
      </c>
      <c r="CM510" s="14"/>
      <c r="CN510" s="14">
        <v>0.107662800849654</v>
      </c>
      <c r="CO510" s="14">
        <v>0.198034272138222</v>
      </c>
      <c r="CP510" s="14"/>
      <c r="CQ510" s="14">
        <v>0.18684900039743599</v>
      </c>
      <c r="CR510" s="14">
        <v>0.13547569666758599</v>
      </c>
      <c r="CS510" s="14">
        <v>0.25470912216026698</v>
      </c>
    </row>
    <row r="511" spans="2:97" x14ac:dyDescent="0.35">
      <c r="B511" t="s">
        <v>241</v>
      </c>
      <c r="C511" s="14">
        <v>0.172133302628002</v>
      </c>
      <c r="D511" s="14">
        <v>0.19757883684598901</v>
      </c>
      <c r="E511" s="14">
        <v>0.146730913935117</v>
      </c>
      <c r="F511" s="14"/>
      <c r="G511" s="14">
        <v>0.105717512138921</v>
      </c>
      <c r="H511" s="14">
        <v>0.15917033759596599</v>
      </c>
      <c r="I511" s="14">
        <v>0.15794236736318201</v>
      </c>
      <c r="J511" s="14">
        <v>0.197817364122022</v>
      </c>
      <c r="K511" s="14">
        <v>0.176393641974292</v>
      </c>
      <c r="L511" s="14">
        <v>0.21456113964078199</v>
      </c>
      <c r="M511" s="14"/>
      <c r="N511" s="14">
        <v>0.20593101122087701</v>
      </c>
      <c r="O511" s="14">
        <v>0.18978991112357199</v>
      </c>
      <c r="P511" s="14">
        <v>0.16268749374816599</v>
      </c>
      <c r="Q511" s="14">
        <v>0.123538693307254</v>
      </c>
      <c r="R511" s="14"/>
      <c r="S511" s="14">
        <v>0.17331329275958801</v>
      </c>
      <c r="T511" s="14">
        <v>0.20895983255589501</v>
      </c>
      <c r="U511" s="14">
        <v>0.141389150271063</v>
      </c>
      <c r="V511" s="14">
        <v>0.17962046082588401</v>
      </c>
      <c r="W511" s="14">
        <v>0.129276930460069</v>
      </c>
      <c r="X511" s="14">
        <v>0.17168545263607199</v>
      </c>
      <c r="Y511" s="14">
        <v>0.138396941026699</v>
      </c>
      <c r="Z511" s="14">
        <v>0.135574990888117</v>
      </c>
      <c r="AA511" s="14">
        <v>0.17742077316614699</v>
      </c>
      <c r="AB511" s="14">
        <v>0.18751215360663701</v>
      </c>
      <c r="AC511" s="14">
        <v>0.195495482085428</v>
      </c>
      <c r="AD511" s="14">
        <v>0.20239774972479799</v>
      </c>
      <c r="AE511" s="14"/>
      <c r="AF511" s="14">
        <v>0.20153718731002301</v>
      </c>
      <c r="AG511" s="14">
        <v>0.177473658254335</v>
      </c>
      <c r="AH511" s="14">
        <v>0.212372727647717</v>
      </c>
      <c r="AI511" s="14">
        <v>0.13109903211785501</v>
      </c>
      <c r="AJ511" s="14">
        <v>0.17314352267587099</v>
      </c>
      <c r="AK511" s="14"/>
      <c r="AL511" s="14">
        <v>0.189315879053746</v>
      </c>
      <c r="AM511" s="14">
        <v>0.20672434884514401</v>
      </c>
      <c r="AN511" s="14">
        <v>0.26566985969062301</v>
      </c>
      <c r="AO511" s="14">
        <v>0.149503453778602</v>
      </c>
      <c r="AP511" s="14">
        <v>0.162260778093303</v>
      </c>
      <c r="AQ511" s="14">
        <v>0.10024622394352301</v>
      </c>
      <c r="AR511" s="14"/>
      <c r="AS511" s="14">
        <v>0.142325450927835</v>
      </c>
      <c r="AT511" s="14">
        <v>0.15387519816468301</v>
      </c>
      <c r="AU511" s="14">
        <v>0.18787541175307201</v>
      </c>
      <c r="AV511" s="14">
        <v>0.22960767925293399</v>
      </c>
      <c r="AW511" s="14">
        <v>0.17548189178512399</v>
      </c>
      <c r="AX511" s="14"/>
      <c r="AY511" s="14">
        <v>0.147576408991762</v>
      </c>
      <c r="AZ511" s="14">
        <v>0</v>
      </c>
      <c r="BA511" s="14">
        <v>0</v>
      </c>
      <c r="BB511" s="14">
        <v>0</v>
      </c>
      <c r="BC511" s="14">
        <v>0</v>
      </c>
      <c r="BD511" s="14">
        <v>0</v>
      </c>
      <c r="BE511" s="14">
        <v>0</v>
      </c>
      <c r="BF511" s="14">
        <v>0</v>
      </c>
      <c r="BG511" s="14">
        <v>0</v>
      </c>
      <c r="BH511" s="14">
        <v>0</v>
      </c>
      <c r="BI511" s="14">
        <v>0</v>
      </c>
      <c r="BJ511" s="14">
        <v>0</v>
      </c>
      <c r="BK511" s="14">
        <v>0</v>
      </c>
      <c r="BL511" s="14">
        <v>0</v>
      </c>
      <c r="BM511" s="14">
        <v>0</v>
      </c>
      <c r="BN511" s="14">
        <v>0</v>
      </c>
      <c r="BO511" s="14"/>
      <c r="BP511" s="14">
        <v>0.219319635200311</v>
      </c>
      <c r="BQ511" s="14">
        <v>0.17372037139542701</v>
      </c>
      <c r="BR511" s="14">
        <v>0.16952701363442099</v>
      </c>
      <c r="BS511" s="14">
        <v>0.136083030902479</v>
      </c>
      <c r="BT511" s="14">
        <v>0.14628874070469999</v>
      </c>
      <c r="BU511" s="14"/>
      <c r="BV511" s="14">
        <v>0.13986101141233501</v>
      </c>
      <c r="BW511" s="14">
        <v>0.19520903399165601</v>
      </c>
      <c r="BX511" s="14">
        <v>0.164774265478317</v>
      </c>
      <c r="BY511" s="14">
        <v>0.14419252402158</v>
      </c>
      <c r="BZ511" s="14">
        <v>0.17982519730282101</v>
      </c>
      <c r="CA511" s="14"/>
      <c r="CB511" s="14">
        <v>0.171168255978704</v>
      </c>
      <c r="CC511" s="14">
        <v>0.20084958128424801</v>
      </c>
      <c r="CD511" s="14">
        <v>0.158067571034086</v>
      </c>
      <c r="CE511" s="14">
        <v>0.18451708916214099</v>
      </c>
      <c r="CF511" s="14">
        <v>0.15260972811932499</v>
      </c>
      <c r="CG511" s="14"/>
      <c r="CH511" s="14">
        <v>0.15466522105431799</v>
      </c>
      <c r="CI511" s="14">
        <v>0.17941871887534999</v>
      </c>
      <c r="CJ511" s="14"/>
      <c r="CK511" s="14">
        <v>0.18595178414696101</v>
      </c>
      <c r="CL511" s="14">
        <v>0.167887509116737</v>
      </c>
      <c r="CM511" s="14"/>
      <c r="CN511" s="14">
        <v>0.190157316251306</v>
      </c>
      <c r="CO511" s="14">
        <v>0.165829646097927</v>
      </c>
      <c r="CP511" s="14"/>
      <c r="CQ511" s="14">
        <v>0.16422596857361699</v>
      </c>
      <c r="CR511" s="14">
        <v>0.18435632221376899</v>
      </c>
      <c r="CS511" s="14">
        <v>0.19802020764459599</v>
      </c>
    </row>
    <row r="512" spans="2:97" x14ac:dyDescent="0.35">
      <c r="B512" t="s">
        <v>246</v>
      </c>
      <c r="C512" s="14">
        <v>0.15282807691362699</v>
      </c>
      <c r="D512" s="14">
        <v>0.15663289928788901</v>
      </c>
      <c r="E512" s="14">
        <v>0.14971985394105899</v>
      </c>
      <c r="F512" s="14"/>
      <c r="G512" s="14">
        <v>9.9650345773401802E-2</v>
      </c>
      <c r="H512" s="14">
        <v>0.176485132483299</v>
      </c>
      <c r="I512" s="14">
        <v>0.16898605603257599</v>
      </c>
      <c r="J512" s="14">
        <v>0.129797761116213</v>
      </c>
      <c r="K512" s="14">
        <v>0.14034298873801301</v>
      </c>
      <c r="L512" s="14">
        <v>0.182680747470404</v>
      </c>
      <c r="M512" s="14"/>
      <c r="N512" s="14">
        <v>0.176229595520913</v>
      </c>
      <c r="O512" s="14">
        <v>0.182824784716213</v>
      </c>
      <c r="P512" s="14">
        <v>0.134066866560553</v>
      </c>
      <c r="Q512" s="14">
        <v>0.113127112440522</v>
      </c>
      <c r="R512" s="14"/>
      <c r="S512" s="14">
        <v>0.149704419986119</v>
      </c>
      <c r="T512" s="14">
        <v>0.135119515080772</v>
      </c>
      <c r="U512" s="14">
        <v>0.167831220598671</v>
      </c>
      <c r="V512" s="14">
        <v>0.15924638480675801</v>
      </c>
      <c r="W512" s="14">
        <v>0.133679080114599</v>
      </c>
      <c r="X512" s="14">
        <v>0.13975805478551101</v>
      </c>
      <c r="Y512" s="14">
        <v>0.183521904536638</v>
      </c>
      <c r="Z512" s="14">
        <v>0.178250653352507</v>
      </c>
      <c r="AA512" s="14">
        <v>0.15784851678687001</v>
      </c>
      <c r="AB512" s="14">
        <v>0.14021408512449099</v>
      </c>
      <c r="AC512" s="14">
        <v>0.16443998169892399</v>
      </c>
      <c r="AD512" s="14">
        <v>0.15309334411405501</v>
      </c>
      <c r="AE512" s="14"/>
      <c r="AF512" s="14">
        <v>0.18368254333540199</v>
      </c>
      <c r="AG512" s="14">
        <v>0.16484206193519099</v>
      </c>
      <c r="AH512" s="14">
        <v>0.17914211568878799</v>
      </c>
      <c r="AI512" s="14">
        <v>0.113517287882815</v>
      </c>
      <c r="AJ512" s="14">
        <v>0.17152562527493001</v>
      </c>
      <c r="AK512" s="14"/>
      <c r="AL512" s="14">
        <v>0.183868773463709</v>
      </c>
      <c r="AM512" s="14">
        <v>0.16527349065849001</v>
      </c>
      <c r="AN512" s="14">
        <v>0.21660297812639601</v>
      </c>
      <c r="AO512" s="14">
        <v>0.142464280217724</v>
      </c>
      <c r="AP512" s="14">
        <v>0.12969603602215499</v>
      </c>
      <c r="AQ512" s="14">
        <v>0.13648620896400801</v>
      </c>
      <c r="AR512" s="14"/>
      <c r="AS512" s="14">
        <v>0.13733880750909699</v>
      </c>
      <c r="AT512" s="14">
        <v>0.13356769057392201</v>
      </c>
      <c r="AU512" s="14">
        <v>0.186522157854142</v>
      </c>
      <c r="AV512" s="14">
        <v>0.184484367515204</v>
      </c>
      <c r="AW512" s="14">
        <v>0.185429343409279</v>
      </c>
      <c r="AX512" s="14"/>
      <c r="AY512" s="14">
        <v>3.7049492336551498E-2</v>
      </c>
      <c r="AZ512" s="14">
        <v>0</v>
      </c>
      <c r="BA512" s="14">
        <v>0</v>
      </c>
      <c r="BB512" s="14">
        <v>0</v>
      </c>
      <c r="BC512" s="14">
        <v>0</v>
      </c>
      <c r="BD512" s="14">
        <v>0</v>
      </c>
      <c r="BE512" s="14">
        <v>0</v>
      </c>
      <c r="BF512" s="14">
        <v>0</v>
      </c>
      <c r="BG512" s="14">
        <v>0</v>
      </c>
      <c r="BH512" s="14">
        <v>0</v>
      </c>
      <c r="BI512" s="14">
        <v>0</v>
      </c>
      <c r="BJ512" s="14">
        <v>0</v>
      </c>
      <c r="BK512" s="14">
        <v>0</v>
      </c>
      <c r="BL512" s="14">
        <v>0</v>
      </c>
      <c r="BM512" s="14">
        <v>0</v>
      </c>
      <c r="BN512" s="14">
        <v>0</v>
      </c>
      <c r="BO512" s="14"/>
      <c r="BP512" s="14">
        <v>0.174203995569849</v>
      </c>
      <c r="BQ512" s="14">
        <v>0.16001005549092301</v>
      </c>
      <c r="BR512" s="14">
        <v>0.150708566694881</v>
      </c>
      <c r="BS512" s="14">
        <v>0.15223635519600001</v>
      </c>
      <c r="BT512" s="14">
        <v>0.11603486380796101</v>
      </c>
      <c r="BU512" s="14"/>
      <c r="BV512" s="14">
        <v>0.19291988411960301</v>
      </c>
      <c r="BW512" s="14">
        <v>0.16809819171590301</v>
      </c>
      <c r="BX512" s="14">
        <v>0.139127359728238</v>
      </c>
      <c r="BY512" s="14">
        <v>0.14090817847828299</v>
      </c>
      <c r="BZ512" s="14">
        <v>0.118671755933284</v>
      </c>
      <c r="CA512" s="14"/>
      <c r="CB512" s="14">
        <v>0.21129744335769701</v>
      </c>
      <c r="CC512" s="14">
        <v>0.13910927295318001</v>
      </c>
      <c r="CD512" s="14">
        <v>0.134400767502725</v>
      </c>
      <c r="CE512" s="14">
        <v>0.17335775751544899</v>
      </c>
      <c r="CF512" s="14">
        <v>0.11825604423713</v>
      </c>
      <c r="CG512" s="14"/>
      <c r="CH512" s="14">
        <v>0.17128069663498199</v>
      </c>
      <c r="CI512" s="14">
        <v>0.14513203914571199</v>
      </c>
      <c r="CJ512" s="14"/>
      <c r="CK512" s="14">
        <v>0.158780381078683</v>
      </c>
      <c r="CL512" s="14">
        <v>0.15099920343238399</v>
      </c>
      <c r="CM512" s="14"/>
      <c r="CN512" s="14">
        <v>0.18499911795568799</v>
      </c>
      <c r="CO512" s="14">
        <v>0.14157668767355799</v>
      </c>
      <c r="CP512" s="14"/>
      <c r="CQ512" s="14">
        <v>0.14079166312594499</v>
      </c>
      <c r="CR512" s="14">
        <v>0.189925048899342</v>
      </c>
      <c r="CS512" s="14">
        <v>8.2451267078598803E-2</v>
      </c>
    </row>
    <row r="513" spans="2:97" x14ac:dyDescent="0.35">
      <c r="B513" t="s">
        <v>245</v>
      </c>
      <c r="C513" s="14">
        <v>0.12809939244056001</v>
      </c>
      <c r="D513" s="14">
        <v>0.105039376977002</v>
      </c>
      <c r="E513" s="14">
        <v>0.150312809746008</v>
      </c>
      <c r="F513" s="14"/>
      <c r="G513" s="14">
        <v>0.110386820029255</v>
      </c>
      <c r="H513" s="14">
        <v>0.102862793004351</v>
      </c>
      <c r="I513" s="14">
        <v>0.102430829287756</v>
      </c>
      <c r="J513" s="14">
        <v>0.12865804481245699</v>
      </c>
      <c r="K513" s="14">
        <v>0.15288427993887299</v>
      </c>
      <c r="L513" s="14">
        <v>0.16420865369038101</v>
      </c>
      <c r="M513" s="14"/>
      <c r="N513" s="14">
        <v>0.10683103135491499</v>
      </c>
      <c r="O513" s="14">
        <v>0.126549498136868</v>
      </c>
      <c r="P513" s="14">
        <v>0.13927936775411501</v>
      </c>
      <c r="Q513" s="14">
        <v>0.14321750032688799</v>
      </c>
      <c r="R513" s="14"/>
      <c r="S513" s="14">
        <v>8.2791029441869807E-2</v>
      </c>
      <c r="T513" s="14">
        <v>0.13144829325607901</v>
      </c>
      <c r="U513" s="14">
        <v>0.15537083499225501</v>
      </c>
      <c r="V513" s="14">
        <v>0.11963298078255399</v>
      </c>
      <c r="W513" s="14">
        <v>0.10759715965191199</v>
      </c>
      <c r="X513" s="14">
        <v>0.17165791282742701</v>
      </c>
      <c r="Y513" s="14">
        <v>0.14002079603324999</v>
      </c>
      <c r="Z513" s="14">
        <v>0.15612749232796</v>
      </c>
      <c r="AA513" s="14">
        <v>0.114996982541198</v>
      </c>
      <c r="AB513" s="14">
        <v>0.121489549934368</v>
      </c>
      <c r="AC513" s="14">
        <v>0.16733919223850699</v>
      </c>
      <c r="AD513" s="14">
        <v>0.12872861798261701</v>
      </c>
      <c r="AE513" s="14"/>
      <c r="AF513" s="14">
        <v>0.12925104114649899</v>
      </c>
      <c r="AG513" s="14">
        <v>0.13757835919641101</v>
      </c>
      <c r="AH513" s="14">
        <v>0.107682426552467</v>
      </c>
      <c r="AI513" s="14">
        <v>0.14271069701837699</v>
      </c>
      <c r="AJ513" s="14">
        <v>9.3293724942780598E-2</v>
      </c>
      <c r="AK513" s="14"/>
      <c r="AL513" s="14">
        <v>0.118628189828529</v>
      </c>
      <c r="AM513" s="14">
        <v>0.11994479126332699</v>
      </c>
      <c r="AN513" s="14">
        <v>0.14345288600196501</v>
      </c>
      <c r="AO513" s="14">
        <v>0.17101739783167899</v>
      </c>
      <c r="AP513" s="14">
        <v>0.102261380804647</v>
      </c>
      <c r="AQ513" s="14">
        <v>0.107023442445099</v>
      </c>
      <c r="AR513" s="14"/>
      <c r="AS513" s="14">
        <v>0.15514135731994</v>
      </c>
      <c r="AT513" s="14">
        <v>0.129993863780308</v>
      </c>
      <c r="AU513" s="14">
        <v>9.4079753878432801E-2</v>
      </c>
      <c r="AV513" s="14">
        <v>9.4952210579175605E-2</v>
      </c>
      <c r="AW513" s="14">
        <v>0</v>
      </c>
      <c r="AX513" s="14"/>
      <c r="AY513" s="14">
        <v>0.161939112388887</v>
      </c>
      <c r="AZ513" s="14">
        <v>0</v>
      </c>
      <c r="BA513" s="14">
        <v>0</v>
      </c>
      <c r="BB513" s="14">
        <v>0</v>
      </c>
      <c r="BC513" s="14">
        <v>0</v>
      </c>
      <c r="BD513" s="14">
        <v>0</v>
      </c>
      <c r="BE513" s="14">
        <v>0</v>
      </c>
      <c r="BF513" s="14">
        <v>0</v>
      </c>
      <c r="BG513" s="14">
        <v>0</v>
      </c>
      <c r="BH513" s="14">
        <v>0</v>
      </c>
      <c r="BI513" s="14">
        <v>0</v>
      </c>
      <c r="BJ513" s="14">
        <v>0</v>
      </c>
      <c r="BK513" s="14">
        <v>0</v>
      </c>
      <c r="BL513" s="14">
        <v>0</v>
      </c>
      <c r="BM513" s="14">
        <v>0</v>
      </c>
      <c r="BN513" s="14">
        <v>0</v>
      </c>
      <c r="BO513" s="14"/>
      <c r="BP513" s="14">
        <v>0.13994378485095499</v>
      </c>
      <c r="BQ513" s="14">
        <v>0.11282736790579399</v>
      </c>
      <c r="BR513" s="14">
        <v>0.115992500686163</v>
      </c>
      <c r="BS513" s="14">
        <v>0.14115556895605</v>
      </c>
      <c r="BT513" s="14">
        <v>0.138937992061299</v>
      </c>
      <c r="BU513" s="14"/>
      <c r="BV513" s="14">
        <v>9.8698256367264203E-2</v>
      </c>
      <c r="BW513" s="14">
        <v>0.128193974399711</v>
      </c>
      <c r="BX513" s="14">
        <v>0.133869762685631</v>
      </c>
      <c r="BY513" s="14">
        <v>0.13145719035294301</v>
      </c>
      <c r="BZ513" s="14">
        <v>0.11067940616314</v>
      </c>
      <c r="CA513" s="14"/>
      <c r="CB513" s="14">
        <v>0.124649164096508</v>
      </c>
      <c r="CC513" s="14">
        <v>0.110154015853951</v>
      </c>
      <c r="CD513" s="14">
        <v>0.104894748471525</v>
      </c>
      <c r="CE513" s="14">
        <v>0.15159448611961199</v>
      </c>
      <c r="CF513" s="14">
        <v>0.146047761156293</v>
      </c>
      <c r="CG513" s="14"/>
      <c r="CH513" s="14">
        <v>0.169871267495671</v>
      </c>
      <c r="CI513" s="14">
        <v>0.11067758822439699</v>
      </c>
      <c r="CJ513" s="14"/>
      <c r="CK513" s="14">
        <v>0.10613079597670701</v>
      </c>
      <c r="CL513" s="14">
        <v>0.134849347143605</v>
      </c>
      <c r="CM513" s="14"/>
      <c r="CN513" s="14">
        <v>0.115976414968801</v>
      </c>
      <c r="CO513" s="14">
        <v>0.13233924088391699</v>
      </c>
      <c r="CP513" s="14"/>
      <c r="CQ513" s="14">
        <v>0.13414584184314601</v>
      </c>
      <c r="CR513" s="14">
        <v>0.12066179867301401</v>
      </c>
      <c r="CS513" s="14">
        <v>9.6971608895863398E-2</v>
      </c>
    </row>
    <row r="514" spans="2:97" x14ac:dyDescent="0.35">
      <c r="B514" t="s">
        <v>238</v>
      </c>
      <c r="C514" s="14">
        <v>0.12362729206560601</v>
      </c>
      <c r="D514" s="14">
        <v>0.116006823948129</v>
      </c>
      <c r="E514" s="14">
        <v>0.13089598429017399</v>
      </c>
      <c r="F514" s="14"/>
      <c r="G514" s="14">
        <v>0.215659503761917</v>
      </c>
      <c r="H514" s="14">
        <v>0.17973367298329701</v>
      </c>
      <c r="I514" s="14">
        <v>0.111366425469756</v>
      </c>
      <c r="J514" s="14">
        <v>0.10612523432378</v>
      </c>
      <c r="K514" s="14">
        <v>0.102697389450416</v>
      </c>
      <c r="L514" s="14">
        <v>5.5064787154911997E-2</v>
      </c>
      <c r="M514" s="14"/>
      <c r="N514" s="14">
        <v>0.127169304805616</v>
      </c>
      <c r="O514" s="14">
        <v>0.113061414322908</v>
      </c>
      <c r="P514" s="14">
        <v>0.12919740787585399</v>
      </c>
      <c r="Q514" s="14">
        <v>0.12585044391082001</v>
      </c>
      <c r="R514" s="14"/>
      <c r="S514" s="14">
        <v>0.132299263415255</v>
      </c>
      <c r="T514" s="14">
        <v>0.15169297175860799</v>
      </c>
      <c r="U514" s="14">
        <v>0.14987103814247299</v>
      </c>
      <c r="V514" s="14">
        <v>0.11040657487671</v>
      </c>
      <c r="W514" s="14">
        <v>0.15116112458377001</v>
      </c>
      <c r="X514" s="14">
        <v>9.8152019246910596E-2</v>
      </c>
      <c r="Y514" s="14">
        <v>0.10076606677544001</v>
      </c>
      <c r="Z514" s="14">
        <v>9.8115032281852393E-2</v>
      </c>
      <c r="AA514" s="14">
        <v>0.13584398211457199</v>
      </c>
      <c r="AB514" s="14">
        <v>0.10211970921586699</v>
      </c>
      <c r="AC514" s="14">
        <v>9.9080645190376099E-2</v>
      </c>
      <c r="AD514" s="14">
        <v>9.8769849488340694E-2</v>
      </c>
      <c r="AE514" s="14"/>
      <c r="AF514" s="14">
        <v>0.103807129631891</v>
      </c>
      <c r="AG514" s="14">
        <v>0.12017503396915399</v>
      </c>
      <c r="AH514" s="14">
        <v>9.8859361497709394E-2</v>
      </c>
      <c r="AI514" s="14">
        <v>0.115563773540818</v>
      </c>
      <c r="AJ514" s="14">
        <v>0.18395217127320099</v>
      </c>
      <c r="AK514" s="14"/>
      <c r="AL514" s="14">
        <v>0.11772803790174401</v>
      </c>
      <c r="AM514" s="14">
        <v>0.122599278383984</v>
      </c>
      <c r="AN514" s="14">
        <v>0.110804565652797</v>
      </c>
      <c r="AO514" s="14">
        <v>0.10834144154213</v>
      </c>
      <c r="AP514" s="14">
        <v>0.17894482390692201</v>
      </c>
      <c r="AQ514" s="14">
        <v>0.103491763222459</v>
      </c>
      <c r="AR514" s="14"/>
      <c r="AS514" s="14">
        <v>0.10109973015146299</v>
      </c>
      <c r="AT514" s="14">
        <v>0.15474680925154999</v>
      </c>
      <c r="AU514" s="14">
        <v>0.127525081484579</v>
      </c>
      <c r="AV514" s="14">
        <v>0.12620009506257901</v>
      </c>
      <c r="AW514" s="14">
        <v>0.14126094410019799</v>
      </c>
      <c r="AX514" s="14"/>
      <c r="AY514" s="14">
        <v>9.7008896110546E-2</v>
      </c>
      <c r="AZ514" s="14">
        <v>0</v>
      </c>
      <c r="BA514" s="14">
        <v>0</v>
      </c>
      <c r="BB514" s="14">
        <v>0</v>
      </c>
      <c r="BC514" s="14">
        <v>0</v>
      </c>
      <c r="BD514" s="14">
        <v>0</v>
      </c>
      <c r="BE514" s="14">
        <v>0</v>
      </c>
      <c r="BF514" s="14">
        <v>0</v>
      </c>
      <c r="BG514" s="14">
        <v>0</v>
      </c>
      <c r="BH514" s="14">
        <v>0</v>
      </c>
      <c r="BI514" s="14">
        <v>0</v>
      </c>
      <c r="BJ514" s="14">
        <v>0</v>
      </c>
      <c r="BK514" s="14">
        <v>0</v>
      </c>
      <c r="BL514" s="14">
        <v>0</v>
      </c>
      <c r="BM514" s="14">
        <v>0</v>
      </c>
      <c r="BN514" s="14">
        <v>0</v>
      </c>
      <c r="BO514" s="14"/>
      <c r="BP514" s="14">
        <v>7.6614289557418794E-2</v>
      </c>
      <c r="BQ514" s="14">
        <v>0.120224693944685</v>
      </c>
      <c r="BR514" s="14">
        <v>0.14914007638190399</v>
      </c>
      <c r="BS514" s="14">
        <v>0.16025935372472999</v>
      </c>
      <c r="BT514" s="14">
        <v>0.147258294697204</v>
      </c>
      <c r="BU514" s="14"/>
      <c r="BV514" s="14">
        <v>0.129065044830773</v>
      </c>
      <c r="BW514" s="14">
        <v>0.106034632475511</v>
      </c>
      <c r="BX514" s="14">
        <v>0.13941048170200299</v>
      </c>
      <c r="BY514" s="14">
        <v>0.131010866693165</v>
      </c>
      <c r="BZ514" s="14">
        <v>0.111867560859089</v>
      </c>
      <c r="CA514" s="14"/>
      <c r="CB514" s="14">
        <v>0.14630637472497399</v>
      </c>
      <c r="CC514" s="14">
        <v>9.1136491037313999E-2</v>
      </c>
      <c r="CD514" s="14">
        <v>0.11425303880799299</v>
      </c>
      <c r="CE514" s="14">
        <v>0.13810497205460601</v>
      </c>
      <c r="CF514" s="14">
        <v>0.127243405030077</v>
      </c>
      <c r="CG514" s="14"/>
      <c r="CH514" s="14">
        <v>0.118676675521483</v>
      </c>
      <c r="CI514" s="14">
        <v>0.125692046689793</v>
      </c>
      <c r="CJ514" s="14"/>
      <c r="CK514" s="14">
        <v>0.14898174039141299</v>
      </c>
      <c r="CL514" s="14">
        <v>0.115837018435632</v>
      </c>
      <c r="CM514" s="14"/>
      <c r="CN514" s="14">
        <v>0.12786299341895499</v>
      </c>
      <c r="CO514" s="14">
        <v>0.122145912443203</v>
      </c>
      <c r="CP514" s="14"/>
      <c r="CQ514" s="14">
        <v>0.12668895539473701</v>
      </c>
      <c r="CR514" s="14">
        <v>0.114141261523062</v>
      </c>
      <c r="CS514" s="14">
        <v>0.14182443936714001</v>
      </c>
    </row>
    <row r="515" spans="2:97" x14ac:dyDescent="0.35">
      <c r="B515" t="s">
        <v>244</v>
      </c>
      <c r="C515" s="14">
        <v>0.109818175937723</v>
      </c>
      <c r="D515" s="14">
        <v>0.11579045365976399</v>
      </c>
      <c r="E515" s="14">
        <v>0.104428909036605</v>
      </c>
      <c r="F515" s="14"/>
      <c r="G515" s="14">
        <v>0.112848058126092</v>
      </c>
      <c r="H515" s="14">
        <v>9.9338170255435496E-2</v>
      </c>
      <c r="I515" s="14">
        <v>7.2659722530959897E-2</v>
      </c>
      <c r="J515" s="14">
        <v>0.13680746281011399</v>
      </c>
      <c r="K515" s="14">
        <v>0.107292949702725</v>
      </c>
      <c r="L515" s="14">
        <v>0.12635945830831999</v>
      </c>
      <c r="M515" s="14"/>
      <c r="N515" s="14">
        <v>0.130169588482765</v>
      </c>
      <c r="O515" s="14">
        <v>0.1177170076022</v>
      </c>
      <c r="P515" s="14">
        <v>9.9064598000321899E-2</v>
      </c>
      <c r="Q515" s="14">
        <v>9.0373746901619201E-2</v>
      </c>
      <c r="R515" s="14"/>
      <c r="S515" s="14">
        <v>0.107935877573913</v>
      </c>
      <c r="T515" s="14">
        <v>0.137031043594355</v>
      </c>
      <c r="U515" s="14">
        <v>0.11677805008287</v>
      </c>
      <c r="V515" s="14">
        <v>0.110681789515479</v>
      </c>
      <c r="W515" s="14">
        <v>0.102160049019004</v>
      </c>
      <c r="X515" s="14">
        <v>0.11689108138756001</v>
      </c>
      <c r="Y515" s="14">
        <v>9.7324883985518099E-2</v>
      </c>
      <c r="Z515" s="14">
        <v>0.13153814615847401</v>
      </c>
      <c r="AA515" s="14">
        <v>9.2284997040898903E-2</v>
      </c>
      <c r="AB515" s="14">
        <v>8.6068985254889693E-2</v>
      </c>
      <c r="AC515" s="14">
        <v>0.109533734743181</v>
      </c>
      <c r="AD515" s="14">
        <v>0.116635833818808</v>
      </c>
      <c r="AE515" s="14"/>
      <c r="AF515" s="14">
        <v>0.14296476769979299</v>
      </c>
      <c r="AG515" s="14">
        <v>8.6373051328654804E-2</v>
      </c>
      <c r="AH515" s="14">
        <v>0.112306063295149</v>
      </c>
      <c r="AI515" s="14">
        <v>0.128895185146954</v>
      </c>
      <c r="AJ515" s="14">
        <v>0.13416240551869901</v>
      </c>
      <c r="AK515" s="14"/>
      <c r="AL515" s="14">
        <v>8.4979661626055802E-2</v>
      </c>
      <c r="AM515" s="14">
        <v>0.13465843154264401</v>
      </c>
      <c r="AN515" s="14">
        <v>0.12516033516206601</v>
      </c>
      <c r="AO515" s="14">
        <v>0.109204210783344</v>
      </c>
      <c r="AP515" s="14">
        <v>0.13489506094873199</v>
      </c>
      <c r="AQ515" s="14">
        <v>8.9278328429428705E-2</v>
      </c>
      <c r="AR515" s="14"/>
      <c r="AS515" s="14">
        <v>0.102694283978727</v>
      </c>
      <c r="AT515" s="14">
        <v>0.119038783779415</v>
      </c>
      <c r="AU515" s="14">
        <v>0.12494676832383</v>
      </c>
      <c r="AV515" s="14">
        <v>0.12697869772947701</v>
      </c>
      <c r="AW515" s="14">
        <v>0.16360427496896099</v>
      </c>
      <c r="AX515" s="14"/>
      <c r="AY515" s="14">
        <v>5.66962837331473E-2</v>
      </c>
      <c r="AZ515" s="14">
        <v>0</v>
      </c>
      <c r="BA515" s="14">
        <v>0</v>
      </c>
      <c r="BB515" s="14">
        <v>0</v>
      </c>
      <c r="BC515" s="14">
        <v>0</v>
      </c>
      <c r="BD515" s="14">
        <v>0</v>
      </c>
      <c r="BE515" s="14">
        <v>0</v>
      </c>
      <c r="BF515" s="14">
        <v>0</v>
      </c>
      <c r="BG515" s="14">
        <v>0</v>
      </c>
      <c r="BH515" s="14">
        <v>0</v>
      </c>
      <c r="BI515" s="14">
        <v>0</v>
      </c>
      <c r="BJ515" s="14">
        <v>0</v>
      </c>
      <c r="BK515" s="14">
        <v>0</v>
      </c>
      <c r="BL515" s="14">
        <v>0</v>
      </c>
      <c r="BM515" s="14">
        <v>0</v>
      </c>
      <c r="BN515" s="14">
        <v>0</v>
      </c>
      <c r="BO515" s="14"/>
      <c r="BP515" s="14">
        <v>0.140203106334296</v>
      </c>
      <c r="BQ515" s="14">
        <v>0.108132968596566</v>
      </c>
      <c r="BR515" s="14">
        <v>0.117321024640326</v>
      </c>
      <c r="BS515" s="14">
        <v>0.114766913974508</v>
      </c>
      <c r="BT515" s="14">
        <v>6.2893246357671101E-2</v>
      </c>
      <c r="BU515" s="14"/>
      <c r="BV515" s="14">
        <v>0.150572558624122</v>
      </c>
      <c r="BW515" s="14">
        <v>0.10959726421249801</v>
      </c>
      <c r="BX515" s="14">
        <v>0.119764689700001</v>
      </c>
      <c r="BY515" s="14">
        <v>8.4998032761110995E-2</v>
      </c>
      <c r="BZ515" s="14">
        <v>6.0742752047062497E-2</v>
      </c>
      <c r="CA515" s="14"/>
      <c r="CB515" s="14">
        <v>0.106318537735399</v>
      </c>
      <c r="CC515" s="14">
        <v>9.1169745903949898E-2</v>
      </c>
      <c r="CD515" s="14">
        <v>0.11420184201790499</v>
      </c>
      <c r="CE515" s="14">
        <v>0.12955040991867101</v>
      </c>
      <c r="CF515" s="14">
        <v>0.10498916072655699</v>
      </c>
      <c r="CG515" s="14"/>
      <c r="CH515" s="14">
        <v>0.109820080832797</v>
      </c>
      <c r="CI515" s="14">
        <v>0.109817381462757</v>
      </c>
      <c r="CJ515" s="14"/>
      <c r="CK515" s="14">
        <v>0.12869775257536101</v>
      </c>
      <c r="CL515" s="14">
        <v>0.104017337120987</v>
      </c>
      <c r="CM515" s="14"/>
      <c r="CN515" s="14">
        <v>8.9761055808807597E-2</v>
      </c>
      <c r="CO515" s="14">
        <v>0.116832884144094</v>
      </c>
      <c r="CP515" s="14"/>
      <c r="CQ515" s="14">
        <v>0.11607812967464599</v>
      </c>
      <c r="CR515" s="14">
        <v>0.102338124630852</v>
      </c>
      <c r="CS515" s="14">
        <v>7.6284121293554094E-2</v>
      </c>
    </row>
    <row r="516" spans="2:97" x14ac:dyDescent="0.35">
      <c r="B516" t="s">
        <v>248</v>
      </c>
      <c r="C516" s="14">
        <v>6.2948956948424895E-2</v>
      </c>
      <c r="D516" s="14">
        <v>6.3530824951573001E-2</v>
      </c>
      <c r="E516" s="14">
        <v>6.2006332714670903E-2</v>
      </c>
      <c r="F516" s="14"/>
      <c r="G516" s="14">
        <v>7.9350686670858595E-2</v>
      </c>
      <c r="H516" s="14">
        <v>6.3008202510172195E-2</v>
      </c>
      <c r="I516" s="14">
        <v>5.6815463914021702E-2</v>
      </c>
      <c r="J516" s="14">
        <v>7.5076692995323102E-2</v>
      </c>
      <c r="K516" s="14">
        <v>4.4118920114844098E-2</v>
      </c>
      <c r="L516" s="14">
        <v>5.9807227079571701E-2</v>
      </c>
      <c r="M516" s="14"/>
      <c r="N516" s="14">
        <v>8.4037071643766698E-2</v>
      </c>
      <c r="O516" s="14">
        <v>5.5600103010888101E-2</v>
      </c>
      <c r="P516" s="14">
        <v>5.2708200325126499E-2</v>
      </c>
      <c r="Q516" s="14">
        <v>5.7552206635570799E-2</v>
      </c>
      <c r="R516" s="14"/>
      <c r="S516" s="14">
        <v>8.2217523876703405E-2</v>
      </c>
      <c r="T516" s="14">
        <v>5.9381205638924399E-2</v>
      </c>
      <c r="U516" s="14">
        <v>4.5013047411465397E-2</v>
      </c>
      <c r="V516" s="14">
        <v>5.8250136190371497E-2</v>
      </c>
      <c r="W516" s="14">
        <v>5.0464995061282901E-2</v>
      </c>
      <c r="X516" s="14">
        <v>6.25002257814357E-2</v>
      </c>
      <c r="Y516" s="14">
        <v>4.8279338049674402E-2</v>
      </c>
      <c r="Z516" s="14">
        <v>6.7845228976571706E-2</v>
      </c>
      <c r="AA516" s="14">
        <v>5.9985422587180398E-2</v>
      </c>
      <c r="AB516" s="14">
        <v>8.61293997637783E-2</v>
      </c>
      <c r="AC516" s="14">
        <v>7.5741658030282794E-2</v>
      </c>
      <c r="AD516" s="14">
        <v>3.3572624588519603E-2</v>
      </c>
      <c r="AE516" s="14"/>
      <c r="AF516" s="14">
        <v>4.0934140189700603E-2</v>
      </c>
      <c r="AG516" s="14">
        <v>8.3281479794771296E-2</v>
      </c>
      <c r="AH516" s="14">
        <v>4.8975188814728697E-2</v>
      </c>
      <c r="AI516" s="14">
        <v>3.9984932288564499E-2</v>
      </c>
      <c r="AJ516" s="14">
        <v>8.5221529888506606E-2</v>
      </c>
      <c r="AK516" s="14"/>
      <c r="AL516" s="14">
        <v>8.3640964152211394E-2</v>
      </c>
      <c r="AM516" s="14">
        <v>4.4084865852547103E-2</v>
      </c>
      <c r="AN516" s="14">
        <v>7.0280845506115394E-2</v>
      </c>
      <c r="AO516" s="14">
        <v>5.4501688268291E-2</v>
      </c>
      <c r="AP516" s="14">
        <v>9.2374992919375801E-2</v>
      </c>
      <c r="AQ516" s="14">
        <v>3.37122915125182E-2</v>
      </c>
      <c r="AR516" s="14"/>
      <c r="AS516" s="14">
        <v>5.6945284508770698E-2</v>
      </c>
      <c r="AT516" s="14">
        <v>6.6300321481969501E-2</v>
      </c>
      <c r="AU516" s="14">
        <v>6.2229345874247097E-2</v>
      </c>
      <c r="AV516" s="14">
        <v>7.3682433163530098E-2</v>
      </c>
      <c r="AW516" s="14">
        <v>0.148600850945972</v>
      </c>
      <c r="AX516" s="14"/>
      <c r="AY516" s="14">
        <v>3.0146376334599798E-2</v>
      </c>
      <c r="AZ516" s="14">
        <v>0</v>
      </c>
      <c r="BA516" s="14">
        <v>0</v>
      </c>
      <c r="BB516" s="14">
        <v>0</v>
      </c>
      <c r="BC516" s="14">
        <v>0</v>
      </c>
      <c r="BD516" s="14">
        <v>0</v>
      </c>
      <c r="BE516" s="14">
        <v>0</v>
      </c>
      <c r="BF516" s="14">
        <v>0</v>
      </c>
      <c r="BG516" s="14">
        <v>0</v>
      </c>
      <c r="BH516" s="14">
        <v>0</v>
      </c>
      <c r="BI516" s="14">
        <v>0</v>
      </c>
      <c r="BJ516" s="14">
        <v>0</v>
      </c>
      <c r="BK516" s="14">
        <v>0</v>
      </c>
      <c r="BL516" s="14">
        <v>0</v>
      </c>
      <c r="BM516" s="14">
        <v>0</v>
      </c>
      <c r="BN516" s="14">
        <v>0</v>
      </c>
      <c r="BO516" s="14"/>
      <c r="BP516" s="14">
        <v>6.5164331374023304E-2</v>
      </c>
      <c r="BQ516" s="14">
        <v>7.9887705761021693E-2</v>
      </c>
      <c r="BR516" s="14">
        <v>5.5393310896239001E-2</v>
      </c>
      <c r="BS516" s="14">
        <v>5.20428449265882E-2</v>
      </c>
      <c r="BT516" s="14">
        <v>5.0847975785319299E-2</v>
      </c>
      <c r="BU516" s="14"/>
      <c r="BV516" s="14">
        <v>9.1739371572852599E-2</v>
      </c>
      <c r="BW516" s="14">
        <v>6.6780019951185807E-2</v>
      </c>
      <c r="BX516" s="14">
        <v>5.4262705112174597E-2</v>
      </c>
      <c r="BY516" s="14">
        <v>6.3100471533775002E-2</v>
      </c>
      <c r="BZ516" s="14">
        <v>5.9066769741682297E-2</v>
      </c>
      <c r="CA516" s="14"/>
      <c r="CB516" s="14">
        <v>7.2512119327224497E-2</v>
      </c>
      <c r="CC516" s="14">
        <v>7.3166351199188295E-2</v>
      </c>
      <c r="CD516" s="14">
        <v>4.8797264613960702E-2</v>
      </c>
      <c r="CE516" s="14">
        <v>7.4541210891048801E-2</v>
      </c>
      <c r="CF516" s="14">
        <v>5.0338048975157798E-2</v>
      </c>
      <c r="CG516" s="14"/>
      <c r="CH516" s="14">
        <v>6.3237341332991706E-2</v>
      </c>
      <c r="CI516" s="14">
        <v>6.2828680415942403E-2</v>
      </c>
      <c r="CJ516" s="14"/>
      <c r="CK516" s="14">
        <v>8.9396885934113199E-2</v>
      </c>
      <c r="CL516" s="14">
        <v>5.4822706237028902E-2</v>
      </c>
      <c r="CM516" s="14"/>
      <c r="CN516" s="14">
        <v>8.6128876302893495E-2</v>
      </c>
      <c r="CO516" s="14">
        <v>5.4842091681940597E-2</v>
      </c>
      <c r="CP516" s="14"/>
      <c r="CQ516" s="14">
        <v>5.74348036371881E-2</v>
      </c>
      <c r="CR516" s="14">
        <v>8.0628939787668802E-2</v>
      </c>
      <c r="CS516" s="14">
        <v>2.6640829267533399E-2</v>
      </c>
    </row>
    <row r="517" spans="2:97" x14ac:dyDescent="0.35">
      <c r="B517" t="s">
        <v>240</v>
      </c>
      <c r="C517" s="14">
        <v>5.0208435211594099E-2</v>
      </c>
      <c r="D517" s="14">
        <v>5.3328265670661103E-2</v>
      </c>
      <c r="E517" s="14">
        <v>4.7365068220933497E-2</v>
      </c>
      <c r="F517" s="14"/>
      <c r="G517" s="14">
        <v>9.4507180411623301E-2</v>
      </c>
      <c r="H517" s="14">
        <v>7.0776607977620296E-2</v>
      </c>
      <c r="I517" s="14">
        <v>4.3167021750529701E-2</v>
      </c>
      <c r="J517" s="14">
        <v>4.2314861541448097E-2</v>
      </c>
      <c r="K517" s="14">
        <v>3.9716138067442598E-2</v>
      </c>
      <c r="L517" s="14">
        <v>2.3234429415876001E-2</v>
      </c>
      <c r="M517" s="14"/>
      <c r="N517" s="14">
        <v>4.6346935745127202E-2</v>
      </c>
      <c r="O517" s="14">
        <v>5.3363115531052503E-2</v>
      </c>
      <c r="P517" s="14">
        <v>5.4041302976277503E-2</v>
      </c>
      <c r="Q517" s="14">
        <v>4.8331163704478097E-2</v>
      </c>
      <c r="R517" s="14"/>
      <c r="S517" s="14">
        <v>6.7502986500952794E-2</v>
      </c>
      <c r="T517" s="14">
        <v>4.2311686877533998E-2</v>
      </c>
      <c r="U517" s="14">
        <v>4.5511321764082201E-2</v>
      </c>
      <c r="V517" s="14">
        <v>4.8117226370461799E-2</v>
      </c>
      <c r="W517" s="14">
        <v>5.8583555437383097E-2</v>
      </c>
      <c r="X517" s="14">
        <v>5.18042485416376E-2</v>
      </c>
      <c r="Y517" s="14">
        <v>3.5864578069209098E-2</v>
      </c>
      <c r="Z517" s="14">
        <v>5.3880267854368502E-2</v>
      </c>
      <c r="AA517" s="14">
        <v>5.2403871142043902E-2</v>
      </c>
      <c r="AB517" s="14">
        <v>3.5033232752362198E-2</v>
      </c>
      <c r="AC517" s="14">
        <v>5.7312405231586698E-2</v>
      </c>
      <c r="AD517" s="14">
        <v>5.6985648112035797E-2</v>
      </c>
      <c r="AE517" s="14"/>
      <c r="AF517" s="14">
        <v>4.0360312750670202E-2</v>
      </c>
      <c r="AG517" s="14">
        <v>4.4818644958482701E-2</v>
      </c>
      <c r="AH517" s="14">
        <v>6.3724052124429997E-2</v>
      </c>
      <c r="AI517" s="14">
        <v>7.4732154185004507E-2</v>
      </c>
      <c r="AJ517" s="14">
        <v>6.0043751483949498E-2</v>
      </c>
      <c r="AK517" s="14"/>
      <c r="AL517" s="14">
        <v>3.67274617397092E-2</v>
      </c>
      <c r="AM517" s="14">
        <v>5.2734098430986101E-2</v>
      </c>
      <c r="AN517" s="14">
        <v>2.8592311480105399E-2</v>
      </c>
      <c r="AO517" s="14">
        <v>7.7384427874671105E-2</v>
      </c>
      <c r="AP517" s="14">
        <v>5.2235425988304003E-2</v>
      </c>
      <c r="AQ517" s="14">
        <v>4.0476545338976003E-2</v>
      </c>
      <c r="AR517" s="14"/>
      <c r="AS517" s="14">
        <v>3.8831152079529398E-2</v>
      </c>
      <c r="AT517" s="14">
        <v>5.2773550490411103E-2</v>
      </c>
      <c r="AU517" s="14">
        <v>5.2093102505288702E-2</v>
      </c>
      <c r="AV517" s="14">
        <v>4.5488291415996099E-2</v>
      </c>
      <c r="AW517" s="14">
        <v>2.1085390453875499E-2</v>
      </c>
      <c r="AX517" s="14"/>
      <c r="AY517" s="14">
        <v>6.0974258582156299E-2</v>
      </c>
      <c r="AZ517" s="14">
        <v>0</v>
      </c>
      <c r="BA517" s="14">
        <v>0</v>
      </c>
      <c r="BB517" s="14">
        <v>0</v>
      </c>
      <c r="BC517" s="14">
        <v>0</v>
      </c>
      <c r="BD517" s="14">
        <v>0</v>
      </c>
      <c r="BE517" s="14">
        <v>0</v>
      </c>
      <c r="BF517" s="14">
        <v>0</v>
      </c>
      <c r="BG517" s="14">
        <v>0</v>
      </c>
      <c r="BH517" s="14">
        <v>0</v>
      </c>
      <c r="BI517" s="14">
        <v>0</v>
      </c>
      <c r="BJ517" s="14">
        <v>0</v>
      </c>
      <c r="BK517" s="14">
        <v>0</v>
      </c>
      <c r="BL517" s="14">
        <v>0</v>
      </c>
      <c r="BM517" s="14">
        <v>0</v>
      </c>
      <c r="BN517" s="14">
        <v>0</v>
      </c>
      <c r="BO517" s="14"/>
      <c r="BP517" s="14">
        <v>3.32856968061018E-2</v>
      </c>
      <c r="BQ517" s="14">
        <v>5.3558082413945302E-2</v>
      </c>
      <c r="BR517" s="14">
        <v>5.5879819270820003E-2</v>
      </c>
      <c r="BS517" s="14">
        <v>6.9840733253195397E-2</v>
      </c>
      <c r="BT517" s="14">
        <v>4.9049845553909302E-2</v>
      </c>
      <c r="BU517" s="14"/>
      <c r="BV517" s="14">
        <v>5.3002174461484503E-2</v>
      </c>
      <c r="BW517" s="14">
        <v>4.8364233494846101E-2</v>
      </c>
      <c r="BX517" s="14">
        <v>4.9902707012931799E-2</v>
      </c>
      <c r="BY517" s="14">
        <v>5.2284271388234001E-2</v>
      </c>
      <c r="BZ517" s="14">
        <v>5.7066642893149902E-2</v>
      </c>
      <c r="CA517" s="14"/>
      <c r="CB517" s="14">
        <v>6.4992522748479706E-2</v>
      </c>
      <c r="CC517" s="14">
        <v>2.14238906060699E-2</v>
      </c>
      <c r="CD517" s="14">
        <v>5.9340404949453099E-2</v>
      </c>
      <c r="CE517" s="14">
        <v>5.4900054662872101E-2</v>
      </c>
      <c r="CF517" s="14">
        <v>4.9646227293053999E-2</v>
      </c>
      <c r="CG517" s="14"/>
      <c r="CH517" s="14">
        <v>7.4198162723746602E-2</v>
      </c>
      <c r="CI517" s="14">
        <v>4.0203034798890598E-2</v>
      </c>
      <c r="CJ517" s="14"/>
      <c r="CK517" s="14">
        <v>5.1698551017067697E-2</v>
      </c>
      <c r="CL517" s="14">
        <v>4.9750590114125699E-2</v>
      </c>
      <c r="CM517" s="14"/>
      <c r="CN517" s="14">
        <v>5.3694826767500099E-2</v>
      </c>
      <c r="CO517" s="14">
        <v>4.8989116620458101E-2</v>
      </c>
      <c r="CP517" s="14"/>
      <c r="CQ517" s="14">
        <v>5.43678925981343E-2</v>
      </c>
      <c r="CR517" s="14">
        <v>4.5699540229972802E-2</v>
      </c>
      <c r="CS517" s="14">
        <v>2.5188085852082698E-2</v>
      </c>
    </row>
    <row r="518" spans="2:97" x14ac:dyDescent="0.35">
      <c r="B518" t="s">
        <v>250</v>
      </c>
      <c r="C518" s="14">
        <v>3.0357558656605398E-2</v>
      </c>
      <c r="D518" s="14">
        <v>2.8720757055685601E-2</v>
      </c>
      <c r="E518" s="14">
        <v>3.20718109026032E-2</v>
      </c>
      <c r="F518" s="14"/>
      <c r="G518" s="14">
        <v>5.0269559763256498E-2</v>
      </c>
      <c r="H518" s="14">
        <v>3.3616588679258701E-2</v>
      </c>
      <c r="I518" s="14">
        <v>3.04492170392625E-2</v>
      </c>
      <c r="J518" s="14">
        <v>3.8749349128961198E-2</v>
      </c>
      <c r="K518" s="14">
        <v>1.3159104695222801E-2</v>
      </c>
      <c r="L518" s="14">
        <v>1.91571909143534E-2</v>
      </c>
      <c r="M518" s="14"/>
      <c r="N518" s="14">
        <v>2.2999767237102502E-2</v>
      </c>
      <c r="O518" s="14">
        <v>3.3575951591496997E-2</v>
      </c>
      <c r="P518" s="14">
        <v>3.4123845621561601E-2</v>
      </c>
      <c r="Q518" s="14">
        <v>3.20147863967691E-2</v>
      </c>
      <c r="R518" s="14"/>
      <c r="S518" s="14">
        <v>3.3574419665364202E-2</v>
      </c>
      <c r="T518" s="14">
        <v>3.7276643733484299E-2</v>
      </c>
      <c r="U518" s="14">
        <v>2.6528885748204601E-2</v>
      </c>
      <c r="V518" s="14">
        <v>2.2842629817362702E-2</v>
      </c>
      <c r="W518" s="14">
        <v>2.77831400354621E-2</v>
      </c>
      <c r="X518" s="14">
        <v>2.0086091559439499E-2</v>
      </c>
      <c r="Y518" s="14">
        <v>4.8677122172013101E-2</v>
      </c>
      <c r="Z518" s="14">
        <v>2.2248430432446099E-2</v>
      </c>
      <c r="AA518" s="14">
        <v>3.2297838713366597E-2</v>
      </c>
      <c r="AB518" s="14">
        <v>2.8715723988307299E-2</v>
      </c>
      <c r="AC518" s="14">
        <v>1.87194012024921E-2</v>
      </c>
      <c r="AD518" s="14">
        <v>3.4013717321113898E-2</v>
      </c>
      <c r="AE518" s="14"/>
      <c r="AF518" s="14">
        <v>2.50393887220022E-2</v>
      </c>
      <c r="AG518" s="14">
        <v>3.6893036521265403E-2</v>
      </c>
      <c r="AH518" s="14">
        <v>3.8968270184132799E-2</v>
      </c>
      <c r="AI518" s="14">
        <v>2.0312467274725701E-2</v>
      </c>
      <c r="AJ518" s="14">
        <v>2.1205053099610901E-2</v>
      </c>
      <c r="AK518" s="14"/>
      <c r="AL518" s="14">
        <v>3.5514496752345998E-2</v>
      </c>
      <c r="AM518" s="14">
        <v>2.44397481823194E-2</v>
      </c>
      <c r="AN518" s="14">
        <v>4.3949620679661801E-2</v>
      </c>
      <c r="AO518" s="14">
        <v>3.1499685722266003E-2</v>
      </c>
      <c r="AP518" s="14">
        <v>2.53851783256735E-2</v>
      </c>
      <c r="AQ518" s="14">
        <v>1.9887248839673601E-2</v>
      </c>
      <c r="AR518" s="14"/>
      <c r="AS518" s="14">
        <v>2.4921094494956501E-2</v>
      </c>
      <c r="AT518" s="14">
        <v>3.8739385951762101E-2</v>
      </c>
      <c r="AU518" s="14">
        <v>3.5109048641208701E-2</v>
      </c>
      <c r="AV518" s="14">
        <v>1.30761647600243E-2</v>
      </c>
      <c r="AW518" s="14">
        <v>5.7693855892620001E-2</v>
      </c>
      <c r="AX518" s="14"/>
      <c r="AY518" s="14">
        <v>0</v>
      </c>
      <c r="AZ518" s="14">
        <v>0</v>
      </c>
      <c r="BA518" s="14">
        <v>0</v>
      </c>
      <c r="BB518" s="14">
        <v>0</v>
      </c>
      <c r="BC518" s="14">
        <v>0</v>
      </c>
      <c r="BD518" s="14">
        <v>0</v>
      </c>
      <c r="BE518" s="14">
        <v>0</v>
      </c>
      <c r="BF518" s="14">
        <v>0</v>
      </c>
      <c r="BG518" s="14">
        <v>0</v>
      </c>
      <c r="BH518" s="14">
        <v>0</v>
      </c>
      <c r="BI518" s="14">
        <v>0</v>
      </c>
      <c r="BJ518" s="14">
        <v>0</v>
      </c>
      <c r="BK518" s="14">
        <v>0</v>
      </c>
      <c r="BL518" s="14">
        <v>0</v>
      </c>
      <c r="BM518" s="14">
        <v>0</v>
      </c>
      <c r="BN518" s="14">
        <v>0</v>
      </c>
      <c r="BO518" s="14"/>
      <c r="BP518" s="14">
        <v>1.70415822175639E-2</v>
      </c>
      <c r="BQ518" s="14">
        <v>3.92322884607407E-2</v>
      </c>
      <c r="BR518" s="14">
        <v>3.2165523159053397E-2</v>
      </c>
      <c r="BS518" s="14">
        <v>3.093264577358E-2</v>
      </c>
      <c r="BT518" s="14">
        <v>3.21615136573642E-2</v>
      </c>
      <c r="BU518" s="14"/>
      <c r="BV518" s="14">
        <v>4.8504288626668203E-2</v>
      </c>
      <c r="BW518" s="14">
        <v>2.9867791063372399E-2</v>
      </c>
      <c r="BX518" s="14">
        <v>3.2045151421099899E-2</v>
      </c>
      <c r="BY518" s="14">
        <v>1.85733088342128E-2</v>
      </c>
      <c r="BZ518" s="14">
        <v>3.6570764095408499E-2</v>
      </c>
      <c r="CA518" s="14"/>
      <c r="CB518" s="14">
        <v>3.74210595015649E-2</v>
      </c>
      <c r="CC518" s="14">
        <v>3.4888856763720798E-2</v>
      </c>
      <c r="CD518" s="14">
        <v>2.1390902206726799E-2</v>
      </c>
      <c r="CE518" s="14">
        <v>2.2359576627242798E-2</v>
      </c>
      <c r="CF518" s="14">
        <v>3.6848045626125897E-2</v>
      </c>
      <c r="CG518" s="14"/>
      <c r="CH518" s="14">
        <v>3.2711998938328997E-2</v>
      </c>
      <c r="CI518" s="14">
        <v>2.9375591781220501E-2</v>
      </c>
      <c r="CJ518" s="14"/>
      <c r="CK518" s="14">
        <v>3.72763157158899E-2</v>
      </c>
      <c r="CL518" s="14">
        <v>2.82317379730498E-2</v>
      </c>
      <c r="CM518" s="14"/>
      <c r="CN518" s="14">
        <v>3.7065603074582697E-2</v>
      </c>
      <c r="CO518" s="14">
        <v>2.80115102745324E-2</v>
      </c>
      <c r="CP518" s="14"/>
      <c r="CQ518" s="14">
        <v>2.7142675737092701E-2</v>
      </c>
      <c r="CR518" s="14">
        <v>3.9906735303239099E-2</v>
      </c>
      <c r="CS518" s="14">
        <v>1.36932517966925E-2</v>
      </c>
    </row>
    <row r="519" spans="2:97" x14ac:dyDescent="0.35">
      <c r="B519" t="s">
        <v>247</v>
      </c>
      <c r="C519" s="14">
        <v>2.8184381181354801E-2</v>
      </c>
      <c r="D519" s="14">
        <v>3.4714088320255701E-2</v>
      </c>
      <c r="E519" s="14">
        <v>2.1931535433098798E-2</v>
      </c>
      <c r="F519" s="14"/>
      <c r="G519" s="14">
        <v>5.3468447282169103E-2</v>
      </c>
      <c r="H519" s="14">
        <v>4.1062760566732401E-2</v>
      </c>
      <c r="I519" s="14">
        <v>2.9220880495381699E-2</v>
      </c>
      <c r="J519" s="14">
        <v>3.3376018240541899E-2</v>
      </c>
      <c r="K519" s="14">
        <v>9.5629060544248305E-3</v>
      </c>
      <c r="L519" s="14">
        <v>8.3586356299857594E-3</v>
      </c>
      <c r="M519" s="14"/>
      <c r="N519" s="14">
        <v>3.3597798115783201E-2</v>
      </c>
      <c r="O519" s="14">
        <v>2.22048011392121E-2</v>
      </c>
      <c r="P519" s="14">
        <v>3.71068541596343E-2</v>
      </c>
      <c r="Q519" s="14">
        <v>2.1041298684688299E-2</v>
      </c>
      <c r="R519" s="14"/>
      <c r="S519" s="14">
        <v>6.0708521162102298E-2</v>
      </c>
      <c r="T519" s="14">
        <v>1.6575947152789199E-2</v>
      </c>
      <c r="U519" s="14">
        <v>2.1790727055893199E-2</v>
      </c>
      <c r="V519" s="14">
        <v>2.1377701965089899E-2</v>
      </c>
      <c r="W519" s="14">
        <v>2.7331890598893901E-2</v>
      </c>
      <c r="X519" s="14">
        <v>3.7383513457506297E-2</v>
      </c>
      <c r="Y519" s="14">
        <v>3.1205690429423501E-2</v>
      </c>
      <c r="Z519" s="14">
        <v>8.3502829440973494E-3</v>
      </c>
      <c r="AA519" s="14">
        <v>2.49326757826033E-2</v>
      </c>
      <c r="AB519" s="14">
        <v>1.42914849380511E-2</v>
      </c>
      <c r="AC519" s="14">
        <v>2.6682904937299901E-2</v>
      </c>
      <c r="AD519" s="14">
        <v>1.28558857762834E-2</v>
      </c>
      <c r="AE519" s="14"/>
      <c r="AF519" s="14">
        <v>2.4027012838077198E-2</v>
      </c>
      <c r="AG519" s="14">
        <v>3.53308781586174E-2</v>
      </c>
      <c r="AH519" s="14">
        <v>1.6143439153317202E-2</v>
      </c>
      <c r="AI519" s="14">
        <v>2.61341399483139E-2</v>
      </c>
      <c r="AJ519" s="14">
        <v>5.3744231902753702E-2</v>
      </c>
      <c r="AK519" s="14"/>
      <c r="AL519" s="14">
        <v>4.0918714088819703E-2</v>
      </c>
      <c r="AM519" s="14">
        <v>2.7828593500929699E-2</v>
      </c>
      <c r="AN519" s="14">
        <v>2.31782602812491E-2</v>
      </c>
      <c r="AO519" s="14">
        <v>2.0276128796871799E-2</v>
      </c>
      <c r="AP519" s="14">
        <v>5.39468762003339E-2</v>
      </c>
      <c r="AQ519" s="14">
        <v>2.28894490731478E-2</v>
      </c>
      <c r="AR519" s="14"/>
      <c r="AS519" s="14">
        <v>1.1630041974260499E-2</v>
      </c>
      <c r="AT519" s="14">
        <v>2.6919068677014501E-2</v>
      </c>
      <c r="AU519" s="14">
        <v>3.4830988789980699E-2</v>
      </c>
      <c r="AV519" s="14">
        <v>4.6968324089409402E-2</v>
      </c>
      <c r="AW519" s="14">
        <v>8.6337037323194504E-2</v>
      </c>
      <c r="AX519" s="14"/>
      <c r="AY519" s="14">
        <v>0</v>
      </c>
      <c r="AZ519" s="14">
        <v>0</v>
      </c>
      <c r="BA519" s="14">
        <v>0</v>
      </c>
      <c r="BB519" s="14">
        <v>0</v>
      </c>
      <c r="BC519" s="14">
        <v>0</v>
      </c>
      <c r="BD519" s="14">
        <v>0</v>
      </c>
      <c r="BE519" s="14">
        <v>0</v>
      </c>
      <c r="BF519" s="14">
        <v>0</v>
      </c>
      <c r="BG519" s="14">
        <v>0</v>
      </c>
      <c r="BH519" s="14">
        <v>0</v>
      </c>
      <c r="BI519" s="14">
        <v>0</v>
      </c>
      <c r="BJ519" s="14">
        <v>0</v>
      </c>
      <c r="BK519" s="14">
        <v>0</v>
      </c>
      <c r="BL519" s="14">
        <v>0</v>
      </c>
      <c r="BM519" s="14">
        <v>0</v>
      </c>
      <c r="BN519" s="14">
        <v>0</v>
      </c>
      <c r="BO519" s="14"/>
      <c r="BP519" s="14">
        <v>1.98504222916479E-2</v>
      </c>
      <c r="BQ519" s="14">
        <v>2.6651252131081399E-2</v>
      </c>
      <c r="BR519" s="14">
        <v>3.1127993289541699E-2</v>
      </c>
      <c r="BS519" s="14">
        <v>3.3089148286604697E-2</v>
      </c>
      <c r="BT519" s="14">
        <v>3.52434481126793E-2</v>
      </c>
      <c r="BU519" s="14"/>
      <c r="BV519" s="14">
        <v>5.6130151065908303E-2</v>
      </c>
      <c r="BW519" s="14">
        <v>2.5858036318198999E-2</v>
      </c>
      <c r="BX519" s="14">
        <v>2.6911355454140799E-2</v>
      </c>
      <c r="BY519" s="14">
        <v>2.6305886746989599E-2</v>
      </c>
      <c r="BZ519" s="14">
        <v>2.5087656976356499E-2</v>
      </c>
      <c r="CA519" s="14"/>
      <c r="CB519" s="14">
        <v>3.9460570438504601E-2</v>
      </c>
      <c r="CC519" s="14">
        <v>2.6423719299749501E-2</v>
      </c>
      <c r="CD519" s="14">
        <v>3.40773204023423E-2</v>
      </c>
      <c r="CE519" s="14">
        <v>2.2843386637300001E-2</v>
      </c>
      <c r="CF519" s="14">
        <v>2.04858101787425E-2</v>
      </c>
      <c r="CG519" s="14"/>
      <c r="CH519" s="14">
        <v>3.0149685530929001E-2</v>
      </c>
      <c r="CI519" s="14">
        <v>2.7364711306390201E-2</v>
      </c>
      <c r="CJ519" s="14"/>
      <c r="CK519" s="14">
        <v>3.8821546530475801E-2</v>
      </c>
      <c r="CL519" s="14">
        <v>2.4916062042555399E-2</v>
      </c>
      <c r="CM519" s="14"/>
      <c r="CN519" s="14">
        <v>4.0328704007213098E-2</v>
      </c>
      <c r="CO519" s="14">
        <v>2.3937067487273901E-2</v>
      </c>
      <c r="CP519" s="14"/>
      <c r="CQ519" s="14">
        <v>2.5611252453995599E-2</v>
      </c>
      <c r="CR519" s="14">
        <v>3.0413618247320098E-2</v>
      </c>
      <c r="CS519" s="14">
        <v>4.6987542603613201E-2</v>
      </c>
    </row>
    <row r="520" spans="2:97" x14ac:dyDescent="0.35">
      <c r="B520" t="s">
        <v>252</v>
      </c>
      <c r="C520" s="14">
        <v>1.35021344042473E-2</v>
      </c>
      <c r="D520" s="14">
        <v>1.17246747895354E-2</v>
      </c>
      <c r="E520" s="14">
        <v>1.52873200388868E-2</v>
      </c>
      <c r="F520" s="14"/>
      <c r="G520" s="14">
        <v>2.1035611551214101E-2</v>
      </c>
      <c r="H520" s="14">
        <v>2.9595719184831198E-2</v>
      </c>
      <c r="I520" s="14">
        <v>1.5606349532718399E-2</v>
      </c>
      <c r="J520" s="14">
        <v>7.6786371134744602E-3</v>
      </c>
      <c r="K520" s="14">
        <v>8.8270522642904699E-3</v>
      </c>
      <c r="L520" s="14">
        <v>1.52867880708878E-3</v>
      </c>
      <c r="M520" s="14"/>
      <c r="N520" s="14">
        <v>1.8662322039399701E-2</v>
      </c>
      <c r="O520" s="14">
        <v>9.8579610800440601E-3</v>
      </c>
      <c r="P520" s="14">
        <v>1.3382897407919399E-2</v>
      </c>
      <c r="Q520" s="14">
        <v>1.1979657350838601E-2</v>
      </c>
      <c r="R520" s="14"/>
      <c r="S520" s="14">
        <v>3.3547702833823599E-2</v>
      </c>
      <c r="T520" s="14">
        <v>4.5593047876119897E-3</v>
      </c>
      <c r="U520" s="14">
        <v>0</v>
      </c>
      <c r="V520" s="14">
        <v>1.0997122552285099E-2</v>
      </c>
      <c r="W520" s="14">
        <v>1.40933252187862E-2</v>
      </c>
      <c r="X520" s="14">
        <v>1.36654258311905E-2</v>
      </c>
      <c r="Y520" s="14">
        <v>7.8801581646030499E-3</v>
      </c>
      <c r="Z520" s="14">
        <v>2.1323952911687299E-2</v>
      </c>
      <c r="AA520" s="14">
        <v>1.37685640898181E-2</v>
      </c>
      <c r="AB520" s="14">
        <v>1.42353637825278E-2</v>
      </c>
      <c r="AC520" s="14">
        <v>0</v>
      </c>
      <c r="AD520" s="14">
        <v>2.4033758231769401E-2</v>
      </c>
      <c r="AE520" s="14"/>
      <c r="AF520" s="14">
        <v>8.7133630420331391E-3</v>
      </c>
      <c r="AG520" s="14">
        <v>2.2082284070521999E-2</v>
      </c>
      <c r="AH520" s="14">
        <v>1.6372935535235101E-2</v>
      </c>
      <c r="AI520" s="14">
        <v>8.0787920130126808E-3</v>
      </c>
      <c r="AJ520" s="14">
        <v>2.16154281847892E-2</v>
      </c>
      <c r="AK520" s="14"/>
      <c r="AL520" s="14">
        <v>2.1732489868355999E-2</v>
      </c>
      <c r="AM520" s="14">
        <v>1.2127168514365501E-2</v>
      </c>
      <c r="AN520" s="14">
        <v>2.62778713336481E-2</v>
      </c>
      <c r="AO520" s="14">
        <v>5.8424552922456399E-3</v>
      </c>
      <c r="AP520" s="14">
        <v>2.0182422802335901E-2</v>
      </c>
      <c r="AQ520" s="14">
        <v>1.01441273517308E-2</v>
      </c>
      <c r="AR520" s="14"/>
      <c r="AS520" s="14">
        <v>1.0854652109785499E-2</v>
      </c>
      <c r="AT520" s="14">
        <v>1.0018489036387501E-2</v>
      </c>
      <c r="AU520" s="14">
        <v>1.8370403719488101E-2</v>
      </c>
      <c r="AV520" s="14">
        <v>2.26509655828902E-2</v>
      </c>
      <c r="AW520" s="14">
        <v>5.7608244633949E-2</v>
      </c>
      <c r="AX520" s="14"/>
      <c r="AY520" s="14">
        <v>0</v>
      </c>
      <c r="AZ520" s="14">
        <v>0</v>
      </c>
      <c r="BA520" s="14">
        <v>0</v>
      </c>
      <c r="BB520" s="14">
        <v>0</v>
      </c>
      <c r="BC520" s="14">
        <v>0</v>
      </c>
      <c r="BD520" s="14">
        <v>0</v>
      </c>
      <c r="BE520" s="14">
        <v>0</v>
      </c>
      <c r="BF520" s="14">
        <v>0</v>
      </c>
      <c r="BG520" s="14">
        <v>0</v>
      </c>
      <c r="BH520" s="14">
        <v>0</v>
      </c>
      <c r="BI520" s="14">
        <v>0</v>
      </c>
      <c r="BJ520" s="14">
        <v>0</v>
      </c>
      <c r="BK520" s="14">
        <v>0</v>
      </c>
      <c r="BL520" s="14">
        <v>0</v>
      </c>
      <c r="BM520" s="14">
        <v>0</v>
      </c>
      <c r="BN520" s="14">
        <v>0</v>
      </c>
      <c r="BO520" s="14"/>
      <c r="BP520" s="14">
        <v>9.4960253019206204E-3</v>
      </c>
      <c r="BQ520" s="14">
        <v>1.6988077972663201E-2</v>
      </c>
      <c r="BR520" s="14">
        <v>1.01210766420938E-2</v>
      </c>
      <c r="BS520" s="14">
        <v>1.9551223179436798E-2</v>
      </c>
      <c r="BT520" s="14">
        <v>9.82987273257609E-3</v>
      </c>
      <c r="BU520" s="14"/>
      <c r="BV520" s="14">
        <v>4.5934941540652398E-2</v>
      </c>
      <c r="BW520" s="14">
        <v>1.33747624064056E-2</v>
      </c>
      <c r="BX520" s="14">
        <v>1.02862418246142E-2</v>
      </c>
      <c r="BY520" s="14">
        <v>8.0825197081324292E-3</v>
      </c>
      <c r="BZ520" s="14">
        <v>1.35036366344135E-2</v>
      </c>
      <c r="CA520" s="14"/>
      <c r="CB520" s="14">
        <v>3.1276756802357898E-2</v>
      </c>
      <c r="CC520" s="14">
        <v>1.1330993944739199E-2</v>
      </c>
      <c r="CD520" s="14">
        <v>1.5820173666234501E-2</v>
      </c>
      <c r="CE520" s="14">
        <v>6.7153981554342601E-3</v>
      </c>
      <c r="CF520" s="14">
        <v>5.6268848915991803E-3</v>
      </c>
      <c r="CG520" s="14"/>
      <c r="CH520" s="14">
        <v>7.8537028596698897E-3</v>
      </c>
      <c r="CI520" s="14">
        <v>1.5857926869110198E-2</v>
      </c>
      <c r="CJ520" s="14"/>
      <c r="CK520" s="14">
        <v>1.6492800841891399E-2</v>
      </c>
      <c r="CL520" s="14">
        <v>1.25832380596751E-2</v>
      </c>
      <c r="CM520" s="14"/>
      <c r="CN520" s="14">
        <v>2.2507524910051702E-2</v>
      </c>
      <c r="CO520" s="14">
        <v>1.0352620103259901E-2</v>
      </c>
      <c r="CP520" s="14"/>
      <c r="CQ520" s="14">
        <v>9.2742152815096807E-3</v>
      </c>
      <c r="CR520" s="14">
        <v>2.2445388515427201E-2</v>
      </c>
      <c r="CS520" s="14">
        <v>1.30484388725658E-2</v>
      </c>
    </row>
    <row r="521" spans="2:97" x14ac:dyDescent="0.35">
      <c r="B521" t="s">
        <v>249</v>
      </c>
      <c r="C521" s="14">
        <v>1.26261748211366E-2</v>
      </c>
      <c r="D521" s="14">
        <v>1.2626022259410201E-2</v>
      </c>
      <c r="E521" s="14">
        <v>1.26758704472639E-2</v>
      </c>
      <c r="F521" s="14"/>
      <c r="G521" s="14">
        <v>1.5337594436086399E-2</v>
      </c>
      <c r="H521" s="14">
        <v>2.0244929893209199E-2</v>
      </c>
      <c r="I521" s="14">
        <v>1.48984061479115E-2</v>
      </c>
      <c r="J521" s="14">
        <v>1.5543995571434E-2</v>
      </c>
      <c r="K521" s="14">
        <v>1.3226034334773399E-2</v>
      </c>
      <c r="L521" s="14">
        <v>0</v>
      </c>
      <c r="M521" s="14"/>
      <c r="N521" s="14">
        <v>2.05699242485053E-2</v>
      </c>
      <c r="O521" s="14">
        <v>5.0628136453069496E-3</v>
      </c>
      <c r="P521" s="14">
        <v>1.8348887908075599E-2</v>
      </c>
      <c r="Q521" s="14">
        <v>7.0227214727211504E-3</v>
      </c>
      <c r="R521" s="14"/>
      <c r="S521" s="14">
        <v>2.29546886419984E-2</v>
      </c>
      <c r="T521" s="14">
        <v>9.3874976465297202E-3</v>
      </c>
      <c r="U521" s="14">
        <v>2.10041797143617E-2</v>
      </c>
      <c r="V521" s="14">
        <v>1.40173934060203E-2</v>
      </c>
      <c r="W521" s="14">
        <v>1.34904139677713E-2</v>
      </c>
      <c r="X521" s="14">
        <v>1.04235563937759E-2</v>
      </c>
      <c r="Y521" s="14">
        <v>7.6256958896931196E-3</v>
      </c>
      <c r="Z521" s="14">
        <v>2.1443941771788801E-2</v>
      </c>
      <c r="AA521" s="14">
        <v>2.6615940764378098E-3</v>
      </c>
      <c r="AB521" s="14">
        <v>1.39246650766523E-2</v>
      </c>
      <c r="AC521" s="14">
        <v>0</v>
      </c>
      <c r="AD521" s="14">
        <v>1.1722372448642399E-2</v>
      </c>
      <c r="AE521" s="14"/>
      <c r="AF521" s="14">
        <v>1.43191683299825E-2</v>
      </c>
      <c r="AG521" s="14">
        <v>8.8702131053815594E-3</v>
      </c>
      <c r="AH521" s="14">
        <v>6.1742978438099104E-3</v>
      </c>
      <c r="AI521" s="14">
        <v>1.6957148005580298E-2</v>
      </c>
      <c r="AJ521" s="14">
        <v>1.7415015431646901E-2</v>
      </c>
      <c r="AK521" s="14"/>
      <c r="AL521" s="14">
        <v>1.1188697570291501E-2</v>
      </c>
      <c r="AM521" s="14">
        <v>1.38097521663989E-2</v>
      </c>
      <c r="AN521" s="14">
        <v>3.7672874826417901E-3</v>
      </c>
      <c r="AO521" s="14">
        <v>1.34837925831878E-2</v>
      </c>
      <c r="AP521" s="14">
        <v>1.0336602282438399E-2</v>
      </c>
      <c r="AQ521" s="14">
        <v>1.40960759485604E-2</v>
      </c>
      <c r="AR521" s="14"/>
      <c r="AS521" s="14">
        <v>1.3177400623015499E-2</v>
      </c>
      <c r="AT521" s="14">
        <v>1.4198147160302E-2</v>
      </c>
      <c r="AU521" s="14">
        <v>1.01247515509415E-2</v>
      </c>
      <c r="AV521" s="14">
        <v>1.9521900732477799E-2</v>
      </c>
      <c r="AW521" s="14">
        <v>3.8466304188978298E-2</v>
      </c>
      <c r="AX521" s="14"/>
      <c r="AY521" s="14">
        <v>2.8472712389263199E-2</v>
      </c>
      <c r="AZ521" s="14">
        <v>0</v>
      </c>
      <c r="BA521" s="14">
        <v>0</v>
      </c>
      <c r="BB521" s="14">
        <v>0</v>
      </c>
      <c r="BC521" s="14">
        <v>0</v>
      </c>
      <c r="BD521" s="14">
        <v>0</v>
      </c>
      <c r="BE521" s="14">
        <v>0</v>
      </c>
      <c r="BF521" s="14">
        <v>0</v>
      </c>
      <c r="BG521" s="14">
        <v>0</v>
      </c>
      <c r="BH521" s="14">
        <v>0</v>
      </c>
      <c r="BI521" s="14">
        <v>0</v>
      </c>
      <c r="BJ521" s="14">
        <v>0</v>
      </c>
      <c r="BK521" s="14">
        <v>0</v>
      </c>
      <c r="BL521" s="14">
        <v>0</v>
      </c>
      <c r="BM521" s="14">
        <v>0</v>
      </c>
      <c r="BN521" s="14">
        <v>0</v>
      </c>
      <c r="BO521" s="14"/>
      <c r="BP521" s="14">
        <v>1.1414854224668701E-2</v>
      </c>
      <c r="BQ521" s="14">
        <v>1.0631678925698201E-2</v>
      </c>
      <c r="BR521" s="14">
        <v>1.8683115584556299E-2</v>
      </c>
      <c r="BS521" s="14">
        <v>1.7716340192640401E-2</v>
      </c>
      <c r="BT521" s="14">
        <v>8.2125448804306195E-3</v>
      </c>
      <c r="BU521" s="14"/>
      <c r="BV521" s="14">
        <v>2.38875309953533E-2</v>
      </c>
      <c r="BW521" s="14">
        <v>1.1211356447162001E-2</v>
      </c>
      <c r="BX521" s="14">
        <v>1.3751275773748999E-2</v>
      </c>
      <c r="BY521" s="14">
        <v>8.5798634018064302E-3</v>
      </c>
      <c r="BZ521" s="14">
        <v>1.3786865606061301E-2</v>
      </c>
      <c r="CA521" s="14"/>
      <c r="CB521" s="14">
        <v>1.9477521863685999E-2</v>
      </c>
      <c r="CC521" s="14">
        <v>9.0167587114373601E-3</v>
      </c>
      <c r="CD521" s="14">
        <v>8.2037485651547393E-3</v>
      </c>
      <c r="CE521" s="14">
        <v>1.27726048528315E-2</v>
      </c>
      <c r="CF521" s="14">
        <v>1.4246219422423E-2</v>
      </c>
      <c r="CG521" s="14"/>
      <c r="CH521" s="14">
        <v>1.2752068429180899E-2</v>
      </c>
      <c r="CI521" s="14">
        <v>1.25736683490542E-2</v>
      </c>
      <c r="CJ521" s="14"/>
      <c r="CK521" s="14">
        <v>1.17759129119914E-2</v>
      </c>
      <c r="CL521" s="14">
        <v>1.2887421796194801E-2</v>
      </c>
      <c r="CM521" s="14"/>
      <c r="CN521" s="14">
        <v>7.5870639677850498E-3</v>
      </c>
      <c r="CO521" s="14">
        <v>1.4388536118701899E-2</v>
      </c>
      <c r="CP521" s="14"/>
      <c r="CQ521" s="14">
        <v>1.17853433190978E-2</v>
      </c>
      <c r="CR521" s="14">
        <v>1.41849801014064E-2</v>
      </c>
      <c r="CS521" s="14">
        <v>1.3840840542380399E-2</v>
      </c>
    </row>
    <row r="522" spans="2:97" x14ac:dyDescent="0.35">
      <c r="B522" t="s">
        <v>251</v>
      </c>
      <c r="C522" s="14">
        <v>8.5509747009819594E-3</v>
      </c>
      <c r="D522" s="14">
        <v>9.5965494644566999E-3</v>
      </c>
      <c r="E522" s="14">
        <v>7.56557801190975E-3</v>
      </c>
      <c r="F522" s="14"/>
      <c r="G522" s="14">
        <v>2.11855222755051E-2</v>
      </c>
      <c r="H522" s="14">
        <v>2.0560300530683299E-2</v>
      </c>
      <c r="I522" s="14">
        <v>1.04445943900142E-2</v>
      </c>
      <c r="J522" s="14">
        <v>0</v>
      </c>
      <c r="K522" s="14">
        <v>2.25355425898627E-3</v>
      </c>
      <c r="L522" s="14">
        <v>0</v>
      </c>
      <c r="M522" s="14"/>
      <c r="N522" s="14">
        <v>6.3996977040426898E-3</v>
      </c>
      <c r="O522" s="14">
        <v>5.1133057571685998E-3</v>
      </c>
      <c r="P522" s="14">
        <v>1.8540372409009701E-2</v>
      </c>
      <c r="Q522" s="14">
        <v>5.7690268181458896E-3</v>
      </c>
      <c r="R522" s="14"/>
      <c r="S522" s="14">
        <v>2.5624055363293E-2</v>
      </c>
      <c r="T522" s="14">
        <v>7.9577177208340795E-3</v>
      </c>
      <c r="U522" s="14">
        <v>8.1054712613711204E-3</v>
      </c>
      <c r="V522" s="14">
        <v>7.2350942495608504E-3</v>
      </c>
      <c r="W522" s="14">
        <v>4.5363048100437002E-3</v>
      </c>
      <c r="X522" s="14">
        <v>3.4013993861973101E-3</v>
      </c>
      <c r="Y522" s="14">
        <v>3.9068000537164698E-3</v>
      </c>
      <c r="Z522" s="14">
        <v>8.3502829440973494E-3</v>
      </c>
      <c r="AA522" s="14">
        <v>2.84616105380234E-3</v>
      </c>
      <c r="AB522" s="14">
        <v>3.5552439009503599E-3</v>
      </c>
      <c r="AC522" s="14">
        <v>0</v>
      </c>
      <c r="AD522" s="14">
        <v>2.4033758231769401E-2</v>
      </c>
      <c r="AE522" s="14"/>
      <c r="AF522" s="14">
        <v>8.0723586513626894E-3</v>
      </c>
      <c r="AG522" s="14">
        <v>8.7030558302109793E-3</v>
      </c>
      <c r="AH522" s="14">
        <v>0</v>
      </c>
      <c r="AI522" s="14">
        <v>1.03197023541462E-2</v>
      </c>
      <c r="AJ522" s="14">
        <v>2.3354270354686499E-2</v>
      </c>
      <c r="AK522" s="14"/>
      <c r="AL522" s="14">
        <v>1.5731004153553E-2</v>
      </c>
      <c r="AM522" s="14">
        <v>7.1815711543207596E-3</v>
      </c>
      <c r="AN522" s="14">
        <v>8.4401626097691806E-3</v>
      </c>
      <c r="AO522" s="14">
        <v>8.7775092568844106E-3</v>
      </c>
      <c r="AP522" s="14">
        <v>9.2695301761259695E-3</v>
      </c>
      <c r="AQ522" s="14">
        <v>3.55769146707061E-3</v>
      </c>
      <c r="AR522" s="14"/>
      <c r="AS522" s="14">
        <v>8.6604041768178694E-3</v>
      </c>
      <c r="AT522" s="14">
        <v>5.72040737494647E-3</v>
      </c>
      <c r="AU522" s="14">
        <v>7.8832937151074693E-3</v>
      </c>
      <c r="AV522" s="14">
        <v>2.0153048625225899E-2</v>
      </c>
      <c r="AW522" s="14">
        <v>0</v>
      </c>
      <c r="AX522" s="14"/>
      <c r="AY522" s="14">
        <v>0</v>
      </c>
      <c r="AZ522" s="14">
        <v>0</v>
      </c>
      <c r="BA522" s="14">
        <v>0</v>
      </c>
      <c r="BB522" s="14">
        <v>0</v>
      </c>
      <c r="BC522" s="14">
        <v>0</v>
      </c>
      <c r="BD522" s="14">
        <v>0</v>
      </c>
      <c r="BE522" s="14">
        <v>0</v>
      </c>
      <c r="BF522" s="14">
        <v>0</v>
      </c>
      <c r="BG522" s="14">
        <v>0</v>
      </c>
      <c r="BH522" s="14">
        <v>0</v>
      </c>
      <c r="BI522" s="14">
        <v>0</v>
      </c>
      <c r="BJ522" s="14">
        <v>0</v>
      </c>
      <c r="BK522" s="14">
        <v>0</v>
      </c>
      <c r="BL522" s="14">
        <v>0</v>
      </c>
      <c r="BM522" s="14">
        <v>0</v>
      </c>
      <c r="BN522" s="14">
        <v>0</v>
      </c>
      <c r="BO522" s="14"/>
      <c r="BP522" s="14">
        <v>0</v>
      </c>
      <c r="BQ522" s="14">
        <v>1.5305489506619901E-2</v>
      </c>
      <c r="BR522" s="14">
        <v>1.23459619431718E-2</v>
      </c>
      <c r="BS522" s="14">
        <v>1.17450646449479E-2</v>
      </c>
      <c r="BT522" s="14">
        <v>4.4501815655989003E-3</v>
      </c>
      <c r="BU522" s="14"/>
      <c r="BV522" s="14">
        <v>1.0885068842281499E-2</v>
      </c>
      <c r="BW522" s="14">
        <v>9.9512492909767502E-3</v>
      </c>
      <c r="BX522" s="14">
        <v>3.5423356873380699E-3</v>
      </c>
      <c r="BY522" s="14">
        <v>1.59229125522974E-2</v>
      </c>
      <c r="BZ522" s="14">
        <v>7.8306301094213798E-3</v>
      </c>
      <c r="CA522" s="14"/>
      <c r="CB522" s="14">
        <v>1.98595074766213E-2</v>
      </c>
      <c r="CC522" s="14">
        <v>3.6997755844362201E-3</v>
      </c>
      <c r="CD522" s="14">
        <v>1.12853077007736E-2</v>
      </c>
      <c r="CE522" s="14">
        <v>3.38493143046582E-3</v>
      </c>
      <c r="CF522" s="14">
        <v>5.9287024553577499E-3</v>
      </c>
      <c r="CG522" s="14"/>
      <c r="CH522" s="14">
        <v>1.1168088240112299E-2</v>
      </c>
      <c r="CI522" s="14">
        <v>7.4594546380199302E-3</v>
      </c>
      <c r="CJ522" s="14"/>
      <c r="CK522" s="14">
        <v>1.00627234080827E-2</v>
      </c>
      <c r="CL522" s="14">
        <v>8.0864827926296207E-3</v>
      </c>
      <c r="CM522" s="14"/>
      <c r="CN522" s="14">
        <v>1.59966444691714E-2</v>
      </c>
      <c r="CO522" s="14">
        <v>5.9469517660267696E-3</v>
      </c>
      <c r="CP522" s="14"/>
      <c r="CQ522" s="14">
        <v>6.8483553705124501E-3</v>
      </c>
      <c r="CR522" s="14">
        <v>1.35620286934026E-2</v>
      </c>
      <c r="CS522" s="14">
        <v>0</v>
      </c>
    </row>
    <row r="523" spans="2:97" x14ac:dyDescent="0.35">
      <c r="B523" t="s">
        <v>253</v>
      </c>
      <c r="C523" s="14">
        <v>1.0331005606146601E-2</v>
      </c>
      <c r="D523" s="14">
        <v>8.0327894048193692E-3</v>
      </c>
      <c r="E523" s="14">
        <v>1.26112441628506E-2</v>
      </c>
      <c r="F523" s="14"/>
      <c r="G523" s="14">
        <v>7.0194158115398199E-3</v>
      </c>
      <c r="H523" s="14">
        <v>9.4599508518987303E-3</v>
      </c>
      <c r="I523" s="14">
        <v>1.37167953419876E-2</v>
      </c>
      <c r="J523" s="14">
        <v>1.5524024836538799E-2</v>
      </c>
      <c r="K523" s="14">
        <v>8.8542868865258192E-3</v>
      </c>
      <c r="L523" s="14">
        <v>7.2639511740628798E-3</v>
      </c>
      <c r="M523" s="14"/>
      <c r="N523" s="14">
        <v>7.0580703445951897E-3</v>
      </c>
      <c r="O523" s="14">
        <v>9.5973316143652693E-3</v>
      </c>
      <c r="P523" s="14">
        <v>1.2131002724106599E-2</v>
      </c>
      <c r="Q523" s="14">
        <v>1.1845265980983699E-2</v>
      </c>
      <c r="R523" s="14"/>
      <c r="S523" s="14">
        <v>1.52217569891637E-2</v>
      </c>
      <c r="T523" s="14">
        <v>7.5385387269925304E-3</v>
      </c>
      <c r="U523" s="14">
        <v>0</v>
      </c>
      <c r="V523" s="14">
        <v>6.9180994984599396E-3</v>
      </c>
      <c r="W523" s="14">
        <v>2.0152635521605299E-2</v>
      </c>
      <c r="X523" s="14">
        <v>1.55152693973297E-2</v>
      </c>
      <c r="Y523" s="14">
        <v>1.1279493010333499E-2</v>
      </c>
      <c r="Z523" s="14">
        <v>0</v>
      </c>
      <c r="AA523" s="14">
        <v>8.0695036989366607E-3</v>
      </c>
      <c r="AB523" s="14">
        <v>1.8807541889732E-2</v>
      </c>
      <c r="AC523" s="14">
        <v>6.1439401293380902E-3</v>
      </c>
      <c r="AD523" s="14">
        <v>0</v>
      </c>
      <c r="AE523" s="14"/>
      <c r="AF523" s="14">
        <v>9.5854276782665494E-3</v>
      </c>
      <c r="AG523" s="14">
        <v>5.8663028687371702E-3</v>
      </c>
      <c r="AH523" s="14">
        <v>5.4511053080010304E-3</v>
      </c>
      <c r="AI523" s="14">
        <v>6.5078972086240897E-3</v>
      </c>
      <c r="AJ523" s="14">
        <v>8.2996776053830199E-3</v>
      </c>
      <c r="AK523" s="14"/>
      <c r="AL523" s="14">
        <v>1.07635786722978E-2</v>
      </c>
      <c r="AM523" s="14">
        <v>4.3421410653829099E-3</v>
      </c>
      <c r="AN523" s="14">
        <v>4.7952440945827901E-3</v>
      </c>
      <c r="AO523" s="14">
        <v>7.70654159108769E-3</v>
      </c>
      <c r="AP523" s="14">
        <v>1.3358448500651999E-2</v>
      </c>
      <c r="AQ523" s="14">
        <v>2.9909637037252102E-3</v>
      </c>
      <c r="AR523" s="14"/>
      <c r="AS523" s="14">
        <v>1.17804276670497E-2</v>
      </c>
      <c r="AT523" s="14">
        <v>5.1426820362036304E-3</v>
      </c>
      <c r="AU523" s="14">
        <v>1.14688838858867E-2</v>
      </c>
      <c r="AV523" s="14">
        <v>8.3493332142481093E-3</v>
      </c>
      <c r="AW523" s="14">
        <v>0</v>
      </c>
      <c r="AX523" s="14"/>
      <c r="AY523" s="14">
        <v>0</v>
      </c>
      <c r="AZ523" s="14">
        <v>0</v>
      </c>
      <c r="BA523" s="14">
        <v>0</v>
      </c>
      <c r="BB523" s="14">
        <v>0</v>
      </c>
      <c r="BC523" s="14">
        <v>0</v>
      </c>
      <c r="BD523" s="14">
        <v>0</v>
      </c>
      <c r="BE523" s="14">
        <v>0</v>
      </c>
      <c r="BF523" s="14">
        <v>0</v>
      </c>
      <c r="BG523" s="14">
        <v>0</v>
      </c>
      <c r="BH523" s="14">
        <v>0</v>
      </c>
      <c r="BI523" s="14">
        <v>0</v>
      </c>
      <c r="BJ523" s="14">
        <v>0</v>
      </c>
      <c r="BK523" s="14">
        <v>0</v>
      </c>
      <c r="BL523" s="14">
        <v>0</v>
      </c>
      <c r="BM523" s="14">
        <v>0</v>
      </c>
      <c r="BN523" s="14">
        <v>0</v>
      </c>
      <c r="BO523" s="14"/>
      <c r="BP523" s="14">
        <v>5.6819023319678403E-3</v>
      </c>
      <c r="BQ523" s="14">
        <v>1.2200049225742301E-2</v>
      </c>
      <c r="BR523" s="14">
        <v>6.6637529336107003E-3</v>
      </c>
      <c r="BS523" s="14">
        <v>1.00524676717906E-2</v>
      </c>
      <c r="BT523" s="14">
        <v>1.65785886554079E-2</v>
      </c>
      <c r="BU523" s="14"/>
      <c r="BV523" s="14">
        <v>4.7413052309044704E-3</v>
      </c>
      <c r="BW523" s="14">
        <v>8.7375105260613095E-3</v>
      </c>
      <c r="BX523" s="14">
        <v>1.1136346212321801E-2</v>
      </c>
      <c r="BY523" s="14">
        <v>8.6566310209557004E-3</v>
      </c>
      <c r="BZ523" s="14">
        <v>3.12258832796725E-2</v>
      </c>
      <c r="CA523" s="14"/>
      <c r="CB523" s="14">
        <v>4.2916782651642197E-3</v>
      </c>
      <c r="CC523" s="14">
        <v>1.2469218453602901E-2</v>
      </c>
      <c r="CD523" s="14">
        <v>1.61929541427604E-2</v>
      </c>
      <c r="CE523" s="14">
        <v>4.76690883453516E-3</v>
      </c>
      <c r="CF523" s="14">
        <v>1.29333612569219E-2</v>
      </c>
      <c r="CG523" s="14"/>
      <c r="CH523" s="14">
        <v>8.2926459780144693E-3</v>
      </c>
      <c r="CI523" s="14">
        <v>1.1181144660632299E-2</v>
      </c>
      <c r="CJ523" s="14"/>
      <c r="CK523" s="14">
        <v>1.2668962919337799E-2</v>
      </c>
      <c r="CL523" s="14">
        <v>9.6126572133550092E-3</v>
      </c>
      <c r="CM523" s="14"/>
      <c r="CN523" s="14">
        <v>4.9661518049470303E-3</v>
      </c>
      <c r="CO523" s="14">
        <v>1.22072911218823E-2</v>
      </c>
      <c r="CP523" s="14"/>
      <c r="CQ523" s="14">
        <v>1.13690572060364E-2</v>
      </c>
      <c r="CR523" s="14">
        <v>6.6611737269956098E-3</v>
      </c>
      <c r="CS523" s="14">
        <v>1.9193764298709001E-2</v>
      </c>
    </row>
    <row r="524" spans="2:97" x14ac:dyDescent="0.35">
      <c r="B524" t="s">
        <v>254</v>
      </c>
      <c r="C524" s="14">
        <v>1.1620272372329699E-2</v>
      </c>
      <c r="D524" s="14">
        <v>1.21211388322768E-2</v>
      </c>
      <c r="E524" s="14">
        <v>1.05551659568471E-2</v>
      </c>
      <c r="F524" s="14"/>
      <c r="G524" s="14">
        <v>1.5268733237522701E-2</v>
      </c>
      <c r="H524" s="14">
        <v>1.1835502805894E-2</v>
      </c>
      <c r="I524" s="14">
        <v>5.8524639837454397E-3</v>
      </c>
      <c r="J524" s="14">
        <v>1.7935249472524201E-2</v>
      </c>
      <c r="K524" s="14">
        <v>8.5885734667264495E-3</v>
      </c>
      <c r="L524" s="14">
        <v>1.06255961650032E-2</v>
      </c>
      <c r="M524" s="14"/>
      <c r="N524" s="14">
        <v>9.5931028261532995E-3</v>
      </c>
      <c r="O524" s="14">
        <v>1.49621427121557E-2</v>
      </c>
      <c r="P524" s="14">
        <v>1.4088383483398E-2</v>
      </c>
      <c r="Q524" s="14">
        <v>8.3050755797872706E-3</v>
      </c>
      <c r="R524" s="14"/>
      <c r="S524" s="14">
        <v>1.32657503742912E-2</v>
      </c>
      <c r="T524" s="14">
        <v>1.21582235450574E-2</v>
      </c>
      <c r="U524" s="14">
        <v>1.6910647347762101E-2</v>
      </c>
      <c r="V524" s="14">
        <v>8.8573845488019408E-3</v>
      </c>
      <c r="W524" s="14">
        <v>4.4263978629455001E-3</v>
      </c>
      <c r="X524" s="14">
        <v>6.5587352611868304E-3</v>
      </c>
      <c r="Y524" s="14">
        <v>1.6050278559856902E-2</v>
      </c>
      <c r="Z524" s="14">
        <v>0</v>
      </c>
      <c r="AA524" s="14">
        <v>1.18395524470724E-2</v>
      </c>
      <c r="AB524" s="14">
        <v>1.7175118314038298E-2</v>
      </c>
      <c r="AC524" s="14">
        <v>6.5181511602135003E-3</v>
      </c>
      <c r="AD524" s="14">
        <v>2.2437101973234098E-2</v>
      </c>
      <c r="AE524" s="14"/>
      <c r="AF524" s="14">
        <v>4.2393273163259396E-3</v>
      </c>
      <c r="AG524" s="14">
        <v>1.33627239998212E-2</v>
      </c>
      <c r="AH524" s="14">
        <v>4.4023751991479898E-3</v>
      </c>
      <c r="AI524" s="14">
        <v>1.4803486684021599E-2</v>
      </c>
      <c r="AJ524" s="14">
        <v>1.69377675533923E-2</v>
      </c>
      <c r="AK524" s="14"/>
      <c r="AL524" s="14">
        <v>1.34072815534063E-2</v>
      </c>
      <c r="AM524" s="14">
        <v>7.1016222273114797E-3</v>
      </c>
      <c r="AN524" s="14">
        <v>8.0523910329225509E-3</v>
      </c>
      <c r="AO524" s="14">
        <v>8.1219187243341193E-3</v>
      </c>
      <c r="AP524" s="14">
        <v>1.9482700521738502E-2</v>
      </c>
      <c r="AQ524" s="14">
        <v>9.6739788640206794E-3</v>
      </c>
      <c r="AR524" s="14"/>
      <c r="AS524" s="14">
        <v>8.9580718346473406E-3</v>
      </c>
      <c r="AT524" s="14">
        <v>1.0417006609079E-2</v>
      </c>
      <c r="AU524" s="14">
        <v>1.7223732838974701E-2</v>
      </c>
      <c r="AV524" s="14">
        <v>6.0504970307916003E-3</v>
      </c>
      <c r="AW524" s="14">
        <v>2.1484552696073099E-2</v>
      </c>
      <c r="AX524" s="14"/>
      <c r="AY524" s="14">
        <v>3.0146376334599798E-2</v>
      </c>
      <c r="AZ524" s="14">
        <v>0</v>
      </c>
      <c r="BA524" s="14">
        <v>0</v>
      </c>
      <c r="BB524" s="14">
        <v>0</v>
      </c>
      <c r="BC524" s="14">
        <v>0</v>
      </c>
      <c r="BD524" s="14">
        <v>0</v>
      </c>
      <c r="BE524" s="14">
        <v>0</v>
      </c>
      <c r="BF524" s="14">
        <v>0</v>
      </c>
      <c r="BG524" s="14">
        <v>0</v>
      </c>
      <c r="BH524" s="14">
        <v>0</v>
      </c>
      <c r="BI524" s="14">
        <v>0</v>
      </c>
      <c r="BJ524" s="14">
        <v>0</v>
      </c>
      <c r="BK524" s="14">
        <v>0</v>
      </c>
      <c r="BL524" s="14">
        <v>0</v>
      </c>
      <c r="BM524" s="14">
        <v>0</v>
      </c>
      <c r="BN524" s="14">
        <v>0</v>
      </c>
      <c r="BO524" s="14"/>
      <c r="BP524" s="14">
        <v>1.4028547555801499E-2</v>
      </c>
      <c r="BQ524" s="14">
        <v>7.08122252026884E-3</v>
      </c>
      <c r="BR524" s="14">
        <v>1.17795414446994E-2</v>
      </c>
      <c r="BS524" s="14">
        <v>1.38575590147904E-2</v>
      </c>
      <c r="BT524" s="14">
        <v>1.3905489119777299E-2</v>
      </c>
      <c r="BU524" s="14"/>
      <c r="BV524" s="14">
        <v>1.56387471010161E-2</v>
      </c>
      <c r="BW524" s="14">
        <v>1.05167144138167E-2</v>
      </c>
      <c r="BX524" s="14">
        <v>1.2905299154648201E-2</v>
      </c>
      <c r="BY524" s="14">
        <v>6.2737762997246002E-3</v>
      </c>
      <c r="BZ524" s="14">
        <v>2.3734019397782399E-2</v>
      </c>
      <c r="CA524" s="14"/>
      <c r="CB524" s="14">
        <v>1.1186102724756401E-2</v>
      </c>
      <c r="CC524" s="14">
        <v>9.2827021911997907E-3</v>
      </c>
      <c r="CD524" s="14">
        <v>1.7296085543763599E-2</v>
      </c>
      <c r="CE524" s="14">
        <v>1.5801448682738198E-2</v>
      </c>
      <c r="CF524" s="14">
        <v>4.9502488186920603E-3</v>
      </c>
      <c r="CG524" s="14"/>
      <c r="CH524" s="14">
        <v>8.6842772763101005E-3</v>
      </c>
      <c r="CI524" s="14">
        <v>1.2844788429485001E-2</v>
      </c>
      <c r="CJ524" s="14"/>
      <c r="CK524" s="14">
        <v>1.9467845447391101E-2</v>
      </c>
      <c r="CL524" s="14">
        <v>9.2090685945799503E-3</v>
      </c>
      <c r="CM524" s="14"/>
      <c r="CN524" s="14">
        <v>1.54747977462729E-2</v>
      </c>
      <c r="CO524" s="14">
        <v>1.0272203925888901E-2</v>
      </c>
      <c r="CP524" s="14"/>
      <c r="CQ524" s="14">
        <v>1.24037250779196E-2</v>
      </c>
      <c r="CR524" s="14">
        <v>1.0910199393189299E-2</v>
      </c>
      <c r="CS524" s="14">
        <v>6.0811683353414097E-3</v>
      </c>
    </row>
    <row r="525" spans="2:97" x14ac:dyDescent="0.35">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c r="AF525" s="14"/>
      <c r="AG525" s="14"/>
      <c r="AH525" s="14"/>
      <c r="AI525" s="14"/>
      <c r="AJ525" s="14"/>
      <c r="AK525" s="14"/>
      <c r="AL525" s="14"/>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row>
    <row r="526" spans="2:97" x14ac:dyDescent="0.35">
      <c r="B526" s="6" t="s">
        <v>260</v>
      </c>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c r="AF526" s="14"/>
      <c r="AG526" s="14"/>
      <c r="AH526" s="14"/>
      <c r="AI526" s="14"/>
      <c r="AJ526" s="14"/>
      <c r="AK526" s="14"/>
      <c r="AL526" s="14"/>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row>
    <row r="527" spans="2:97" x14ac:dyDescent="0.35">
      <c r="B527" s="21" t="s">
        <v>122</v>
      </c>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c r="AF527" s="14"/>
      <c r="AG527" s="14"/>
      <c r="AH527" s="14"/>
      <c r="AI527" s="14"/>
      <c r="AJ527" s="14"/>
      <c r="AK527" s="14"/>
      <c r="AL527" s="14"/>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row>
    <row r="528" spans="2:97" x14ac:dyDescent="0.35">
      <c r="B528" t="s">
        <v>243</v>
      </c>
      <c r="C528" s="14">
        <v>0.34932223284265701</v>
      </c>
      <c r="D528" s="14">
        <v>0.38057846018918201</v>
      </c>
      <c r="E528" s="14">
        <v>0.31895242016880898</v>
      </c>
      <c r="F528" s="14"/>
      <c r="G528" s="14">
        <v>0.35049002481507702</v>
      </c>
      <c r="H528" s="14">
        <v>0.31606622185562999</v>
      </c>
      <c r="I528" s="14">
        <v>0.32096001432011101</v>
      </c>
      <c r="J528" s="14">
        <v>0.366187481353767</v>
      </c>
      <c r="K528" s="14">
        <v>0.37731070868851502</v>
      </c>
      <c r="L528" s="14">
        <v>0.36628181669105903</v>
      </c>
      <c r="M528" s="14"/>
      <c r="N528" s="14">
        <v>0.40894830570903301</v>
      </c>
      <c r="O528" s="14">
        <v>0.38273829300478601</v>
      </c>
      <c r="P528" s="14">
        <v>0.31646154618570499</v>
      </c>
      <c r="Q528" s="14">
        <v>0.27772645022593101</v>
      </c>
      <c r="R528" s="14"/>
      <c r="S528" s="14">
        <v>0.31682640585747401</v>
      </c>
      <c r="T528" s="14">
        <v>0.37950923624300897</v>
      </c>
      <c r="U528" s="14">
        <v>0.34883546657736703</v>
      </c>
      <c r="V528" s="14">
        <v>0.35769903228576899</v>
      </c>
      <c r="W528" s="14">
        <v>0.33190868577452198</v>
      </c>
      <c r="X528" s="14">
        <v>0.29059361260487299</v>
      </c>
      <c r="Y528" s="14">
        <v>0.36222179285739903</v>
      </c>
      <c r="Z528" s="14">
        <v>0.31591000895733001</v>
      </c>
      <c r="AA528" s="14">
        <v>0.386153171222339</v>
      </c>
      <c r="AB528" s="14">
        <v>0.38696541838280801</v>
      </c>
      <c r="AC528" s="14">
        <v>0.378758419205658</v>
      </c>
      <c r="AD528" s="14">
        <v>0.27673518422537402</v>
      </c>
      <c r="AE528" s="14"/>
      <c r="AF528" s="14">
        <v>0.30749720992544</v>
      </c>
      <c r="AG528" s="14">
        <v>0.36361562745231901</v>
      </c>
      <c r="AH528" s="14">
        <v>0.48269804868414801</v>
      </c>
      <c r="AI528" s="14">
        <v>0.313603885079344</v>
      </c>
      <c r="AJ528" s="14">
        <v>0.39280626030567101</v>
      </c>
      <c r="AK528" s="14"/>
      <c r="AL528" s="14">
        <v>0.349986155106222</v>
      </c>
      <c r="AM528" s="14">
        <v>0.32080334339841998</v>
      </c>
      <c r="AN528" s="14">
        <v>0.46657079341865199</v>
      </c>
      <c r="AO528" s="14">
        <v>0.31624647066457701</v>
      </c>
      <c r="AP528" s="14">
        <v>0.43836964133640099</v>
      </c>
      <c r="AQ528" s="14">
        <v>0.30081766873011301</v>
      </c>
      <c r="AR528" s="14"/>
      <c r="AS528" s="14">
        <v>0.28132208519904001</v>
      </c>
      <c r="AT528" s="14">
        <v>0.36948688966237703</v>
      </c>
      <c r="AU528" s="14">
        <v>0.40536819210227498</v>
      </c>
      <c r="AV528" s="14">
        <v>0.38853877371515499</v>
      </c>
      <c r="AW528" s="14">
        <v>0.28266228766464502</v>
      </c>
      <c r="AX528" s="14"/>
      <c r="AY528" s="14">
        <v>0.33423848854793903</v>
      </c>
      <c r="AZ528" s="14">
        <v>0</v>
      </c>
      <c r="BA528" s="14">
        <v>0</v>
      </c>
      <c r="BB528" s="14">
        <v>0</v>
      </c>
      <c r="BC528" s="14">
        <v>0</v>
      </c>
      <c r="BD528" s="14">
        <v>0</v>
      </c>
      <c r="BE528" s="14">
        <v>0</v>
      </c>
      <c r="BF528" s="14">
        <v>0</v>
      </c>
      <c r="BG528" s="14">
        <v>0</v>
      </c>
      <c r="BH528" s="14">
        <v>0</v>
      </c>
      <c r="BI528" s="14">
        <v>0</v>
      </c>
      <c r="BJ528" s="14">
        <v>0</v>
      </c>
      <c r="BK528" s="14">
        <v>0</v>
      </c>
      <c r="BL528" s="14">
        <v>0</v>
      </c>
      <c r="BM528" s="14">
        <v>0</v>
      </c>
      <c r="BN528" s="14">
        <v>0</v>
      </c>
      <c r="BO528" s="14"/>
      <c r="BP528" s="14">
        <v>0.38985637040306598</v>
      </c>
      <c r="BQ528" s="14">
        <v>0.36645172866639097</v>
      </c>
      <c r="BR528" s="14">
        <v>0.311446280447291</v>
      </c>
      <c r="BS528" s="14">
        <v>0.342129251163796</v>
      </c>
      <c r="BT528" s="14">
        <v>0.32065020460926902</v>
      </c>
      <c r="BU528" s="14"/>
      <c r="BV528" s="14">
        <v>0.25950169138847601</v>
      </c>
      <c r="BW528" s="14">
        <v>0.367153864987185</v>
      </c>
      <c r="BX528" s="14">
        <v>0.36335627755093602</v>
      </c>
      <c r="BY528" s="14">
        <v>0.33366120699970903</v>
      </c>
      <c r="BZ528" s="14">
        <v>0.26734359557631199</v>
      </c>
      <c r="CA528" s="14"/>
      <c r="CB528" s="14">
        <v>0.307453554032243</v>
      </c>
      <c r="CC528" s="14">
        <v>0.343267740015539</v>
      </c>
      <c r="CD528" s="14">
        <v>0.34379034552964999</v>
      </c>
      <c r="CE528" s="14">
        <v>0.39561952043069798</v>
      </c>
      <c r="CF528" s="14">
        <v>0.34885956361610698</v>
      </c>
      <c r="CG528" s="14"/>
      <c r="CH528" s="14">
        <v>0.301138985887827</v>
      </c>
      <c r="CI528" s="14">
        <v>0.369418029208957</v>
      </c>
      <c r="CJ528" s="14"/>
      <c r="CK528" s="14">
        <v>0.42692488128839201</v>
      </c>
      <c r="CL528" s="14">
        <v>0.32547845371425599</v>
      </c>
      <c r="CM528" s="14"/>
      <c r="CN528" s="14">
        <v>0.35884938434909502</v>
      </c>
      <c r="CO528" s="14">
        <v>0.345990239643932</v>
      </c>
      <c r="CP528" s="14"/>
      <c r="CQ528" s="14">
        <v>0.36245896768960201</v>
      </c>
      <c r="CR528" s="14">
        <v>0.32151510382791398</v>
      </c>
      <c r="CS528" s="14">
        <v>0.35084585893414</v>
      </c>
    </row>
    <row r="529" spans="2:97" x14ac:dyDescent="0.35">
      <c r="B529" t="s">
        <v>245</v>
      </c>
      <c r="C529" s="14">
        <v>0.300164811771294</v>
      </c>
      <c r="D529" s="14">
        <v>0.27185312998700301</v>
      </c>
      <c r="E529" s="14">
        <v>0.32817138532946599</v>
      </c>
      <c r="F529" s="14"/>
      <c r="G529" s="14">
        <v>0.28997099821952299</v>
      </c>
      <c r="H529" s="14">
        <v>0.28046816550893999</v>
      </c>
      <c r="I529" s="14">
        <v>0.274384193287942</v>
      </c>
      <c r="J529" s="14">
        <v>0.32395304405477499</v>
      </c>
      <c r="K529" s="14">
        <v>0.32945841536828102</v>
      </c>
      <c r="L529" s="14">
        <v>0.30500455225455902</v>
      </c>
      <c r="M529" s="14"/>
      <c r="N529" s="14">
        <v>0.31113075122235501</v>
      </c>
      <c r="O529" s="14">
        <v>0.29098330895552499</v>
      </c>
      <c r="P529" s="14">
        <v>0.30272919160082401</v>
      </c>
      <c r="Q529" s="14">
        <v>0.29517879153222298</v>
      </c>
      <c r="R529" s="14"/>
      <c r="S529" s="14">
        <v>0.24010588990472401</v>
      </c>
      <c r="T529" s="14">
        <v>0.30467652150929803</v>
      </c>
      <c r="U529" s="14">
        <v>0.31095599935097301</v>
      </c>
      <c r="V529" s="14">
        <v>0.34462344952118301</v>
      </c>
      <c r="W529" s="14">
        <v>0.27079845724131701</v>
      </c>
      <c r="X529" s="14">
        <v>0.325601682177039</v>
      </c>
      <c r="Y529" s="14">
        <v>0.315073700062521</v>
      </c>
      <c r="Z529" s="14">
        <v>0.30859950478628301</v>
      </c>
      <c r="AA529" s="14">
        <v>0.28028994116844402</v>
      </c>
      <c r="AB529" s="14">
        <v>0.33125301393601803</v>
      </c>
      <c r="AC529" s="14">
        <v>0.32634412137516</v>
      </c>
      <c r="AD529" s="14">
        <v>0.27683393424842001</v>
      </c>
      <c r="AE529" s="14"/>
      <c r="AF529" s="14">
        <v>0.33753077900524903</v>
      </c>
      <c r="AG529" s="14">
        <v>0.29382689733596801</v>
      </c>
      <c r="AH529" s="14">
        <v>0.29142366295303201</v>
      </c>
      <c r="AI529" s="14">
        <v>0.31821218246881</v>
      </c>
      <c r="AJ529" s="14">
        <v>0.27231885303138498</v>
      </c>
      <c r="AK529" s="14"/>
      <c r="AL529" s="14">
        <v>0.26068540468331097</v>
      </c>
      <c r="AM529" s="14">
        <v>0.359284771414346</v>
      </c>
      <c r="AN529" s="14">
        <v>0.33867120621531699</v>
      </c>
      <c r="AO529" s="14">
        <v>0.330591093006607</v>
      </c>
      <c r="AP529" s="14">
        <v>0.28687659800412102</v>
      </c>
      <c r="AQ529" s="14">
        <v>0.25643410963214502</v>
      </c>
      <c r="AR529" s="14"/>
      <c r="AS529" s="14">
        <v>0.32445069397665199</v>
      </c>
      <c r="AT529" s="14">
        <v>0.29090433711492197</v>
      </c>
      <c r="AU529" s="14">
        <v>0.30059488497530901</v>
      </c>
      <c r="AV529" s="14">
        <v>0.28837499308730702</v>
      </c>
      <c r="AW529" s="14">
        <v>0.194402775813805</v>
      </c>
      <c r="AX529" s="14"/>
      <c r="AY529" s="14">
        <v>0.237716359156424</v>
      </c>
      <c r="AZ529" s="14">
        <v>0</v>
      </c>
      <c r="BA529" s="14">
        <v>0</v>
      </c>
      <c r="BB529" s="14">
        <v>0</v>
      </c>
      <c r="BC529" s="14">
        <v>0</v>
      </c>
      <c r="BD529" s="14">
        <v>0</v>
      </c>
      <c r="BE529" s="14">
        <v>0</v>
      </c>
      <c r="BF529" s="14">
        <v>0</v>
      </c>
      <c r="BG529" s="14">
        <v>0</v>
      </c>
      <c r="BH529" s="14">
        <v>0</v>
      </c>
      <c r="BI529" s="14">
        <v>0</v>
      </c>
      <c r="BJ529" s="14">
        <v>0</v>
      </c>
      <c r="BK529" s="14">
        <v>0</v>
      </c>
      <c r="BL529" s="14">
        <v>0</v>
      </c>
      <c r="BM529" s="14">
        <v>0</v>
      </c>
      <c r="BN529" s="14">
        <v>0</v>
      </c>
      <c r="BO529" s="14"/>
      <c r="BP529" s="14">
        <v>0.31359932748410402</v>
      </c>
      <c r="BQ529" s="14">
        <v>0.319416827281709</v>
      </c>
      <c r="BR529" s="14">
        <v>0.24575015259935901</v>
      </c>
      <c r="BS529" s="14">
        <v>0.31195167842809801</v>
      </c>
      <c r="BT529" s="14">
        <v>0.29425004495448898</v>
      </c>
      <c r="BU529" s="14"/>
      <c r="BV529" s="14">
        <v>0.30114476661573297</v>
      </c>
      <c r="BW529" s="14">
        <v>0.316021522841199</v>
      </c>
      <c r="BX529" s="14">
        <v>0.29978154114648198</v>
      </c>
      <c r="BY529" s="14">
        <v>0.26138350091429602</v>
      </c>
      <c r="BZ529" s="14">
        <v>0.30370866394902302</v>
      </c>
      <c r="CA529" s="14"/>
      <c r="CB529" s="14">
        <v>0.28306495635150503</v>
      </c>
      <c r="CC529" s="14">
        <v>0.28349079370005598</v>
      </c>
      <c r="CD529" s="14">
        <v>0.291185308808034</v>
      </c>
      <c r="CE529" s="14">
        <v>0.31860466019949901</v>
      </c>
      <c r="CF529" s="14">
        <v>0.31866705087930303</v>
      </c>
      <c r="CG529" s="14"/>
      <c r="CH529" s="14">
        <v>0.31951847303578401</v>
      </c>
      <c r="CI529" s="14">
        <v>0.29209297642823101</v>
      </c>
      <c r="CJ529" s="14"/>
      <c r="CK529" s="14">
        <v>0.27949292445497598</v>
      </c>
      <c r="CL529" s="14">
        <v>0.30651634648318099</v>
      </c>
      <c r="CM529" s="14"/>
      <c r="CN529" s="14">
        <v>0.28301179792613901</v>
      </c>
      <c r="CO529" s="14">
        <v>0.30616384783480799</v>
      </c>
      <c r="CP529" s="14"/>
      <c r="CQ529" s="14">
        <v>0.30957064615581198</v>
      </c>
      <c r="CR529" s="14">
        <v>0.28034774119392902</v>
      </c>
      <c r="CS529" s="14">
        <v>0.30070542444888199</v>
      </c>
    </row>
    <row r="530" spans="2:97" x14ac:dyDescent="0.35">
      <c r="B530" t="s">
        <v>246</v>
      </c>
      <c r="C530" s="14">
        <v>0.233019426421433</v>
      </c>
      <c r="D530" s="14">
        <v>0.23426680564489799</v>
      </c>
      <c r="E530" s="14">
        <v>0.231408859550085</v>
      </c>
      <c r="F530" s="14"/>
      <c r="G530" s="14">
        <v>0.22106208513550099</v>
      </c>
      <c r="H530" s="14">
        <v>0.237171205304053</v>
      </c>
      <c r="I530" s="14">
        <v>0.19235285109838701</v>
      </c>
      <c r="J530" s="14">
        <v>0.254775696480255</v>
      </c>
      <c r="K530" s="14">
        <v>0.25989356775529399</v>
      </c>
      <c r="L530" s="14">
        <v>0.23493732838779799</v>
      </c>
      <c r="M530" s="14"/>
      <c r="N530" s="14">
        <v>0.26127508930579002</v>
      </c>
      <c r="O530" s="14">
        <v>0.244989080369857</v>
      </c>
      <c r="P530" s="14">
        <v>0.235645304807242</v>
      </c>
      <c r="Q530" s="14">
        <v>0.18375961957626999</v>
      </c>
      <c r="R530" s="14"/>
      <c r="S530" s="14">
        <v>0.19004946246151999</v>
      </c>
      <c r="T530" s="14">
        <v>0.25582085149525102</v>
      </c>
      <c r="U530" s="14">
        <v>0.246835645776631</v>
      </c>
      <c r="V530" s="14">
        <v>0.245697335899904</v>
      </c>
      <c r="W530" s="14">
        <v>0.27935153867977203</v>
      </c>
      <c r="X530" s="14">
        <v>0.23893459079878501</v>
      </c>
      <c r="Y530" s="14">
        <v>0.24817027173541401</v>
      </c>
      <c r="Z530" s="14">
        <v>0.19146764313461101</v>
      </c>
      <c r="AA530" s="14">
        <v>0.19927713777400299</v>
      </c>
      <c r="AB530" s="14">
        <v>0.23192486037266999</v>
      </c>
      <c r="AC530" s="14">
        <v>0.234078641472452</v>
      </c>
      <c r="AD530" s="14">
        <v>0.27445948456271602</v>
      </c>
      <c r="AE530" s="14"/>
      <c r="AF530" s="14">
        <v>0.23155874483555</v>
      </c>
      <c r="AG530" s="14">
        <v>0.25460451252976501</v>
      </c>
      <c r="AH530" s="14">
        <v>0.284296253134041</v>
      </c>
      <c r="AI530" s="14">
        <v>0.18644323146509101</v>
      </c>
      <c r="AJ530" s="14">
        <v>0.24850733323057</v>
      </c>
      <c r="AK530" s="14"/>
      <c r="AL530" s="14">
        <v>0.27244199933651497</v>
      </c>
      <c r="AM530" s="14">
        <v>0.227880997092516</v>
      </c>
      <c r="AN530" s="14">
        <v>0.301432397759193</v>
      </c>
      <c r="AO530" s="14">
        <v>0.198207543141904</v>
      </c>
      <c r="AP530" s="14">
        <v>0.24807443445814401</v>
      </c>
      <c r="AQ530" s="14">
        <v>0.21289675848744299</v>
      </c>
      <c r="AR530" s="14"/>
      <c r="AS530" s="14">
        <v>0.202959852957418</v>
      </c>
      <c r="AT530" s="14">
        <v>0.234000768802274</v>
      </c>
      <c r="AU530" s="14">
        <v>0.26086129251269202</v>
      </c>
      <c r="AV530" s="14">
        <v>0.22873431855177701</v>
      </c>
      <c r="AW530" s="14">
        <v>0.35583263175150898</v>
      </c>
      <c r="AX530" s="14"/>
      <c r="AY530" s="14">
        <v>0.22814191362927</v>
      </c>
      <c r="AZ530" s="14">
        <v>0</v>
      </c>
      <c r="BA530" s="14">
        <v>0</v>
      </c>
      <c r="BB530" s="14">
        <v>0</v>
      </c>
      <c r="BC530" s="14">
        <v>0</v>
      </c>
      <c r="BD530" s="14">
        <v>0</v>
      </c>
      <c r="BE530" s="14">
        <v>0</v>
      </c>
      <c r="BF530" s="14">
        <v>0</v>
      </c>
      <c r="BG530" s="14">
        <v>0</v>
      </c>
      <c r="BH530" s="14">
        <v>0</v>
      </c>
      <c r="BI530" s="14">
        <v>0</v>
      </c>
      <c r="BJ530" s="14">
        <v>0</v>
      </c>
      <c r="BK530" s="14">
        <v>0</v>
      </c>
      <c r="BL530" s="14">
        <v>0</v>
      </c>
      <c r="BM530" s="14">
        <v>0</v>
      </c>
      <c r="BN530" s="14">
        <v>0</v>
      </c>
      <c r="BO530" s="14"/>
      <c r="BP530" s="14">
        <v>0.27419976772402499</v>
      </c>
      <c r="BQ530" s="14">
        <v>0.233186253463291</v>
      </c>
      <c r="BR530" s="14">
        <v>0.185066884348662</v>
      </c>
      <c r="BS530" s="14">
        <v>0.23213415866536</v>
      </c>
      <c r="BT530" s="14">
        <v>0.225174130344514</v>
      </c>
      <c r="BU530" s="14"/>
      <c r="BV530" s="14">
        <v>0.22493853178113299</v>
      </c>
      <c r="BW530" s="14">
        <v>0.25248082413498901</v>
      </c>
      <c r="BX530" s="14">
        <v>0.21845928265409201</v>
      </c>
      <c r="BY530" s="14">
        <v>0.22406367583971001</v>
      </c>
      <c r="BZ530" s="14">
        <v>0.22830916431304901</v>
      </c>
      <c r="CA530" s="14"/>
      <c r="CB530" s="14">
        <v>0.23603161739260001</v>
      </c>
      <c r="CC530" s="14">
        <v>0.23444918149702901</v>
      </c>
      <c r="CD530" s="14">
        <v>0.25043889141064102</v>
      </c>
      <c r="CE530" s="14">
        <v>0.21032277200586799</v>
      </c>
      <c r="CF530" s="14">
        <v>0.23395206283647699</v>
      </c>
      <c r="CG530" s="14"/>
      <c r="CH530" s="14">
        <v>0.207652491872232</v>
      </c>
      <c r="CI530" s="14">
        <v>0.24359921884629601</v>
      </c>
      <c r="CJ530" s="14"/>
      <c r="CK530" s="14">
        <v>0.258338289337397</v>
      </c>
      <c r="CL530" s="14">
        <v>0.22524008657618699</v>
      </c>
      <c r="CM530" s="14"/>
      <c r="CN530" s="14">
        <v>0.27751756816857098</v>
      </c>
      <c r="CO530" s="14">
        <v>0.21745679938047899</v>
      </c>
      <c r="CP530" s="14"/>
      <c r="CQ530" s="14">
        <v>0.23179145597050699</v>
      </c>
      <c r="CR530" s="14">
        <v>0.23870742516016399</v>
      </c>
      <c r="CS530" s="14">
        <v>0.21453963700370501</v>
      </c>
    </row>
    <row r="531" spans="2:97" x14ac:dyDescent="0.35">
      <c r="B531" t="s">
        <v>239</v>
      </c>
      <c r="C531" s="14">
        <v>0.17152000760953301</v>
      </c>
      <c r="D531" s="14">
        <v>0.18617816969817799</v>
      </c>
      <c r="E531" s="14">
        <v>0.157241667685762</v>
      </c>
      <c r="F531" s="14"/>
      <c r="G531" s="14">
        <v>0.179291602183594</v>
      </c>
      <c r="H531" s="14">
        <v>0.19710321232099701</v>
      </c>
      <c r="I531" s="14">
        <v>0.14836665034443</v>
      </c>
      <c r="J531" s="14">
        <v>0.15502101125280901</v>
      </c>
      <c r="K531" s="14">
        <v>0.182293372800336</v>
      </c>
      <c r="L531" s="14">
        <v>0.170468365995566</v>
      </c>
      <c r="M531" s="14"/>
      <c r="N531" s="14">
        <v>0.16716379848188201</v>
      </c>
      <c r="O531" s="14">
        <v>0.176436945677268</v>
      </c>
      <c r="P531" s="14">
        <v>0.183809880299805</v>
      </c>
      <c r="Q531" s="14">
        <v>0.15861477578276101</v>
      </c>
      <c r="R531" s="14"/>
      <c r="S531" s="14">
        <v>0.14838676640083001</v>
      </c>
      <c r="T531" s="14">
        <v>0.157228066631595</v>
      </c>
      <c r="U531" s="14">
        <v>0.158831105635662</v>
      </c>
      <c r="V531" s="14">
        <v>0.162715901522555</v>
      </c>
      <c r="W531" s="14">
        <v>0.17388158112041399</v>
      </c>
      <c r="X531" s="14">
        <v>0.19255701664911601</v>
      </c>
      <c r="Y531" s="14">
        <v>0.121791454510684</v>
      </c>
      <c r="Z531" s="14">
        <v>0.18369478987849799</v>
      </c>
      <c r="AA531" s="14">
        <v>0.19089301180183199</v>
      </c>
      <c r="AB531" s="14">
        <v>0.197241911730974</v>
      </c>
      <c r="AC531" s="14">
        <v>0.223610524979345</v>
      </c>
      <c r="AD531" s="14">
        <v>0.21456393822874401</v>
      </c>
      <c r="AE531" s="14"/>
      <c r="AF531" s="14">
        <v>0.168083021857825</v>
      </c>
      <c r="AG531" s="14">
        <v>0.18221355547738799</v>
      </c>
      <c r="AH531" s="14">
        <v>0.14345394680776599</v>
      </c>
      <c r="AI531" s="14">
        <v>0.19431607224233299</v>
      </c>
      <c r="AJ531" s="14">
        <v>0.20483757501093999</v>
      </c>
      <c r="AK531" s="14"/>
      <c r="AL531" s="14">
        <v>0.179424173316896</v>
      </c>
      <c r="AM531" s="14">
        <v>0.164072219302967</v>
      </c>
      <c r="AN531" s="14">
        <v>0.139815416003367</v>
      </c>
      <c r="AO531" s="14">
        <v>0.20092645205172399</v>
      </c>
      <c r="AP531" s="14">
        <v>0.18635366047011301</v>
      </c>
      <c r="AQ531" s="14">
        <v>0.13681137043598501</v>
      </c>
      <c r="AR531" s="14"/>
      <c r="AS531" s="14">
        <v>0.17229158720358601</v>
      </c>
      <c r="AT531" s="14">
        <v>0.19239758503044599</v>
      </c>
      <c r="AU531" s="14">
        <v>0.16827142665925501</v>
      </c>
      <c r="AV531" s="14">
        <v>0.14763004348633699</v>
      </c>
      <c r="AW531" s="14">
        <v>0.20713635400217401</v>
      </c>
      <c r="AX531" s="14"/>
      <c r="AY531" s="14">
        <v>0.17265099340020101</v>
      </c>
      <c r="AZ531" s="14">
        <v>0</v>
      </c>
      <c r="BA531" s="14">
        <v>0</v>
      </c>
      <c r="BB531" s="14">
        <v>0</v>
      </c>
      <c r="BC531" s="14">
        <v>0</v>
      </c>
      <c r="BD531" s="14">
        <v>0</v>
      </c>
      <c r="BE531" s="14">
        <v>0</v>
      </c>
      <c r="BF531" s="14">
        <v>0</v>
      </c>
      <c r="BG531" s="14">
        <v>0</v>
      </c>
      <c r="BH531" s="14">
        <v>0</v>
      </c>
      <c r="BI531" s="14">
        <v>0</v>
      </c>
      <c r="BJ531" s="14">
        <v>0</v>
      </c>
      <c r="BK531" s="14">
        <v>0</v>
      </c>
      <c r="BL531" s="14">
        <v>0</v>
      </c>
      <c r="BM531" s="14">
        <v>0</v>
      </c>
      <c r="BN531" s="14">
        <v>0</v>
      </c>
      <c r="BO531" s="14"/>
      <c r="BP531" s="14">
        <v>0.18814761394115401</v>
      </c>
      <c r="BQ531" s="14">
        <v>0.173508651651653</v>
      </c>
      <c r="BR531" s="14">
        <v>0.18400585037753001</v>
      </c>
      <c r="BS531" s="14">
        <v>0.16770797002495499</v>
      </c>
      <c r="BT531" s="14">
        <v>0.14634854847988299</v>
      </c>
      <c r="BU531" s="14"/>
      <c r="BV531" s="14">
        <v>0.194119575116699</v>
      </c>
      <c r="BW531" s="14">
        <v>0.189480390637247</v>
      </c>
      <c r="BX531" s="14">
        <v>0.16764839734324</v>
      </c>
      <c r="BY531" s="14">
        <v>0.13949575389382299</v>
      </c>
      <c r="BZ531" s="14">
        <v>0.13078855928983099</v>
      </c>
      <c r="CA531" s="14"/>
      <c r="CB531" s="14">
        <v>0.215355183404707</v>
      </c>
      <c r="CC531" s="14">
        <v>0.181156600747548</v>
      </c>
      <c r="CD531" s="14">
        <v>0.15099349141994001</v>
      </c>
      <c r="CE531" s="14">
        <v>0.164985652818674</v>
      </c>
      <c r="CF531" s="14">
        <v>0.15574624530714601</v>
      </c>
      <c r="CG531" s="14"/>
      <c r="CH531" s="14">
        <v>0.194238104768447</v>
      </c>
      <c r="CI531" s="14">
        <v>0.16204496632052701</v>
      </c>
      <c r="CJ531" s="14"/>
      <c r="CK531" s="14">
        <v>0.17674621207484101</v>
      </c>
      <c r="CL531" s="14">
        <v>0.16991423167989</v>
      </c>
      <c r="CM531" s="14"/>
      <c r="CN531" s="14">
        <v>0.18070755672574501</v>
      </c>
      <c r="CO531" s="14">
        <v>0.16830678578268499</v>
      </c>
      <c r="CP531" s="14"/>
      <c r="CQ531" s="14">
        <v>0.15682798561737199</v>
      </c>
      <c r="CR531" s="14">
        <v>0.20354739483746701</v>
      </c>
      <c r="CS531" s="14">
        <v>0.16430587239549799</v>
      </c>
    </row>
    <row r="532" spans="2:97" x14ac:dyDescent="0.35">
      <c r="B532" t="s">
        <v>167</v>
      </c>
      <c r="C532" s="14">
        <v>0.16812963619061999</v>
      </c>
      <c r="D532" s="14">
        <v>0.139377030122533</v>
      </c>
      <c r="E532" s="14">
        <v>0.19680989814421901</v>
      </c>
      <c r="F532" s="14"/>
      <c r="G532" s="14">
        <v>8.3248594051045899E-2</v>
      </c>
      <c r="H532" s="14">
        <v>0.106147589421953</v>
      </c>
      <c r="I532" s="14">
        <v>0.17908658387656101</v>
      </c>
      <c r="J532" s="14">
        <v>0.168638942803648</v>
      </c>
      <c r="K532" s="14">
        <v>0.18828955986020099</v>
      </c>
      <c r="L532" s="14">
        <v>0.25210200596625998</v>
      </c>
      <c r="M532" s="14"/>
      <c r="N532" s="14">
        <v>0.12709683377327599</v>
      </c>
      <c r="O532" s="14">
        <v>0.171093056807576</v>
      </c>
      <c r="P532" s="14">
        <v>0.141035170993632</v>
      </c>
      <c r="Q532" s="14">
        <v>0.232601610375195</v>
      </c>
      <c r="R532" s="14"/>
      <c r="S532" s="14">
        <v>0.14833645391353101</v>
      </c>
      <c r="T532" s="14">
        <v>0.18295819911951999</v>
      </c>
      <c r="U532" s="14">
        <v>0.20328088836421801</v>
      </c>
      <c r="V532" s="14">
        <v>0.16276508505812701</v>
      </c>
      <c r="W532" s="14">
        <v>0.152057643272064</v>
      </c>
      <c r="X532" s="14">
        <v>0.162745989732793</v>
      </c>
      <c r="Y532" s="14">
        <v>0.18604854517564701</v>
      </c>
      <c r="Z532" s="14">
        <v>0.19222451383265701</v>
      </c>
      <c r="AA532" s="14">
        <v>0.13735973119636699</v>
      </c>
      <c r="AB532" s="14">
        <v>0.15705296202714999</v>
      </c>
      <c r="AC532" s="14">
        <v>0.22437269115710801</v>
      </c>
      <c r="AD532" s="14">
        <v>0.14510266441400599</v>
      </c>
      <c r="AE532" s="14"/>
      <c r="AF532" s="14">
        <v>0.18435911710709699</v>
      </c>
      <c r="AG532" s="14">
        <v>0.15314760232991501</v>
      </c>
      <c r="AH532" s="14">
        <v>0.123216961602064</v>
      </c>
      <c r="AI532" s="14">
        <v>0.18321481010855101</v>
      </c>
      <c r="AJ532" s="14">
        <v>9.7011885827552199E-2</v>
      </c>
      <c r="AK532" s="14"/>
      <c r="AL532" s="14">
        <v>0.13755008434216101</v>
      </c>
      <c r="AM532" s="14">
        <v>0.15510843722206</v>
      </c>
      <c r="AN532" s="14">
        <v>0.103792670952687</v>
      </c>
      <c r="AO532" s="14">
        <v>0.155640952188108</v>
      </c>
      <c r="AP532" s="14">
        <v>0.10734418860718099</v>
      </c>
      <c r="AQ532" s="14">
        <v>0.34052881100664401</v>
      </c>
      <c r="AR532" s="14"/>
      <c r="AS532" s="14">
        <v>0.20360394230777501</v>
      </c>
      <c r="AT532" s="14">
        <v>0.16787387187227501</v>
      </c>
      <c r="AU532" s="14">
        <v>0.13995327479828901</v>
      </c>
      <c r="AV532" s="14">
        <v>0.12164804296470499</v>
      </c>
      <c r="AW532" s="14">
        <v>2.2179801982478299E-2</v>
      </c>
      <c r="AX532" s="14"/>
      <c r="AY532" s="14">
        <v>0.25275087763378201</v>
      </c>
      <c r="AZ532" s="14">
        <v>0</v>
      </c>
      <c r="BA532" s="14">
        <v>0</v>
      </c>
      <c r="BB532" s="14">
        <v>0</v>
      </c>
      <c r="BC532" s="14">
        <v>0</v>
      </c>
      <c r="BD532" s="14">
        <v>0</v>
      </c>
      <c r="BE532" s="14">
        <v>0</v>
      </c>
      <c r="BF532" s="14">
        <v>0</v>
      </c>
      <c r="BG532" s="14">
        <v>0</v>
      </c>
      <c r="BH532" s="14">
        <v>0</v>
      </c>
      <c r="BI532" s="14">
        <v>0</v>
      </c>
      <c r="BJ532" s="14">
        <v>0</v>
      </c>
      <c r="BK532" s="14">
        <v>0</v>
      </c>
      <c r="BL532" s="14">
        <v>0</v>
      </c>
      <c r="BM532" s="14">
        <v>0</v>
      </c>
      <c r="BN532" s="14">
        <v>0</v>
      </c>
      <c r="BO532" s="14"/>
      <c r="BP532" s="14">
        <v>0.17158436521391399</v>
      </c>
      <c r="BQ532" s="14">
        <v>0.13482099230598199</v>
      </c>
      <c r="BR532" s="14">
        <v>0.177096721946571</v>
      </c>
      <c r="BS532" s="14">
        <v>0.140375065017739</v>
      </c>
      <c r="BT532" s="14">
        <v>0.224313289071678</v>
      </c>
      <c r="BU532" s="14"/>
      <c r="BV532" s="14">
        <v>0.126644563060858</v>
      </c>
      <c r="BW532" s="14">
        <v>0.14637666795832299</v>
      </c>
      <c r="BX532" s="14">
        <v>0.17204646652495501</v>
      </c>
      <c r="BY532" s="14">
        <v>0.20237071487003699</v>
      </c>
      <c r="BZ532" s="14">
        <v>0.25981161960333499</v>
      </c>
      <c r="CA532" s="14"/>
      <c r="CB532" s="14">
        <v>8.6828067389569205E-2</v>
      </c>
      <c r="CC532" s="14">
        <v>0.220445176374575</v>
      </c>
      <c r="CD532" s="14">
        <v>0.20766136321525</v>
      </c>
      <c r="CE532" s="14">
        <v>0.139547372167071</v>
      </c>
      <c r="CF532" s="14">
        <v>0.179009813146257</v>
      </c>
      <c r="CG532" s="14"/>
      <c r="CH532" s="14">
        <v>0.15316622968531901</v>
      </c>
      <c r="CI532" s="14">
        <v>0.17437042711030701</v>
      </c>
      <c r="CJ532" s="14"/>
      <c r="CK532" s="14">
        <v>0.11446259882366799</v>
      </c>
      <c r="CL532" s="14">
        <v>0.184619086113815</v>
      </c>
      <c r="CM532" s="14"/>
      <c r="CN532" s="14">
        <v>0.119609900463941</v>
      </c>
      <c r="CO532" s="14">
        <v>0.18509876167749501</v>
      </c>
      <c r="CP532" s="14"/>
      <c r="CQ532" s="14">
        <v>0.17540885486569199</v>
      </c>
      <c r="CR532" s="14">
        <v>0.13892983356256999</v>
      </c>
      <c r="CS532" s="14">
        <v>0.250853283102766</v>
      </c>
    </row>
    <row r="533" spans="2:97" x14ac:dyDescent="0.35">
      <c r="B533" t="s">
        <v>250</v>
      </c>
      <c r="C533" s="14">
        <v>0.14384887159422699</v>
      </c>
      <c r="D533" s="14">
        <v>0.11447517470006301</v>
      </c>
      <c r="E533" s="14">
        <v>0.17303912867705801</v>
      </c>
      <c r="F533" s="14"/>
      <c r="G533" s="14">
        <v>0.15235101621900199</v>
      </c>
      <c r="H533" s="14">
        <v>0.138178405949067</v>
      </c>
      <c r="I533" s="14">
        <v>0.14104260287805201</v>
      </c>
      <c r="J533" s="14">
        <v>0.14700416236660499</v>
      </c>
      <c r="K533" s="14">
        <v>0.166868820747164</v>
      </c>
      <c r="L533" s="14">
        <v>0.127129025184333</v>
      </c>
      <c r="M533" s="14"/>
      <c r="N533" s="14">
        <v>0.16095092687429599</v>
      </c>
      <c r="O533" s="14">
        <v>0.142225706553191</v>
      </c>
      <c r="P533" s="14">
        <v>0.14031972401034801</v>
      </c>
      <c r="Q533" s="14">
        <v>0.130500485984439</v>
      </c>
      <c r="R533" s="14"/>
      <c r="S533" s="14">
        <v>0.13572310556438</v>
      </c>
      <c r="T533" s="14">
        <v>0.17827320659763199</v>
      </c>
      <c r="U533" s="14">
        <v>0.14279119109528199</v>
      </c>
      <c r="V533" s="14">
        <v>0.16600349296834299</v>
      </c>
      <c r="W533" s="14">
        <v>0.13414228154302199</v>
      </c>
      <c r="X533" s="14">
        <v>0.138100459050785</v>
      </c>
      <c r="Y533" s="14">
        <v>0.13361534469331801</v>
      </c>
      <c r="Z533" s="14">
        <v>0.13200288927013801</v>
      </c>
      <c r="AA533" s="14">
        <v>0.119799556810034</v>
      </c>
      <c r="AB533" s="14">
        <v>0.13261323666289901</v>
      </c>
      <c r="AC533" s="14">
        <v>0.13940685235078301</v>
      </c>
      <c r="AD533" s="14">
        <v>0.181352076714799</v>
      </c>
      <c r="AE533" s="14"/>
      <c r="AF533" s="14">
        <v>0.15179743354237599</v>
      </c>
      <c r="AG533" s="14">
        <v>0.14024830453877901</v>
      </c>
      <c r="AH533" s="14">
        <v>0.15273671375026299</v>
      </c>
      <c r="AI533" s="14">
        <v>0.14076151391175001</v>
      </c>
      <c r="AJ533" s="14">
        <v>0.153347573716445</v>
      </c>
      <c r="AK533" s="14"/>
      <c r="AL533" s="14">
        <v>0.10732031249433201</v>
      </c>
      <c r="AM533" s="14">
        <v>0.14407158742763701</v>
      </c>
      <c r="AN533" s="14">
        <v>0.210201829014589</v>
      </c>
      <c r="AO533" s="14">
        <v>0.14494271739202499</v>
      </c>
      <c r="AP533" s="14">
        <v>0.16214667387096099</v>
      </c>
      <c r="AQ533" s="14">
        <v>0.118874759680673</v>
      </c>
      <c r="AR533" s="14"/>
      <c r="AS533" s="14">
        <v>0.132707671647699</v>
      </c>
      <c r="AT533" s="14">
        <v>0.16345379311073699</v>
      </c>
      <c r="AU533" s="14">
        <v>0.147781733798518</v>
      </c>
      <c r="AV533" s="14">
        <v>0.13946440308753</v>
      </c>
      <c r="AW533" s="14">
        <v>0.14484468677312201</v>
      </c>
      <c r="AX533" s="14"/>
      <c r="AY533" s="14">
        <v>0.14657979119603301</v>
      </c>
      <c r="AZ533" s="14">
        <v>0</v>
      </c>
      <c r="BA533" s="14">
        <v>0</v>
      </c>
      <c r="BB533" s="14">
        <v>0</v>
      </c>
      <c r="BC533" s="14">
        <v>0</v>
      </c>
      <c r="BD533" s="14">
        <v>0</v>
      </c>
      <c r="BE533" s="14">
        <v>0</v>
      </c>
      <c r="BF533" s="14">
        <v>0</v>
      </c>
      <c r="BG533" s="14">
        <v>0</v>
      </c>
      <c r="BH533" s="14">
        <v>0</v>
      </c>
      <c r="BI533" s="14">
        <v>0</v>
      </c>
      <c r="BJ533" s="14">
        <v>0</v>
      </c>
      <c r="BK533" s="14">
        <v>0</v>
      </c>
      <c r="BL533" s="14">
        <v>0</v>
      </c>
      <c r="BM533" s="14">
        <v>0</v>
      </c>
      <c r="BN533" s="14">
        <v>0</v>
      </c>
      <c r="BO533" s="14"/>
      <c r="BP533" s="14">
        <v>0.15991265362944601</v>
      </c>
      <c r="BQ533" s="14">
        <v>0.14242209618052401</v>
      </c>
      <c r="BR533" s="14">
        <v>0.128536338047991</v>
      </c>
      <c r="BS533" s="14">
        <v>0.128692089362757</v>
      </c>
      <c r="BT533" s="14">
        <v>0.15014964898212199</v>
      </c>
      <c r="BU533" s="14"/>
      <c r="BV533" s="14">
        <v>0.16562497048154401</v>
      </c>
      <c r="BW533" s="14">
        <v>0.14763151317421599</v>
      </c>
      <c r="BX533" s="14">
        <v>0.13763751851929401</v>
      </c>
      <c r="BY533" s="14">
        <v>0.138016740075252</v>
      </c>
      <c r="BZ533" s="14">
        <v>0.151443876962777</v>
      </c>
      <c r="CA533" s="14"/>
      <c r="CB533" s="14">
        <v>0.107169804459729</v>
      </c>
      <c r="CC533" s="14">
        <v>0.13677964823564601</v>
      </c>
      <c r="CD533" s="14">
        <v>0.139911049291641</v>
      </c>
      <c r="CE533" s="14">
        <v>0.189390334602413</v>
      </c>
      <c r="CF533" s="14">
        <v>0.13997750719372001</v>
      </c>
      <c r="CG533" s="14"/>
      <c r="CH533" s="14">
        <v>0.156312493978222</v>
      </c>
      <c r="CI533" s="14">
        <v>0.13865066613393401</v>
      </c>
      <c r="CJ533" s="14"/>
      <c r="CK533" s="14">
        <v>0.13692094542154001</v>
      </c>
      <c r="CL533" s="14">
        <v>0.14597750953104799</v>
      </c>
      <c r="CM533" s="14"/>
      <c r="CN533" s="14">
        <v>0.13012106975076901</v>
      </c>
      <c r="CO533" s="14">
        <v>0.148649985793464</v>
      </c>
      <c r="CP533" s="14"/>
      <c r="CQ533" s="14">
        <v>0.155859545653597</v>
      </c>
      <c r="CR533" s="14">
        <v>0.123558682595536</v>
      </c>
      <c r="CS533" s="14">
        <v>0.114765544550829</v>
      </c>
    </row>
    <row r="534" spans="2:97" x14ac:dyDescent="0.35">
      <c r="B534" t="s">
        <v>244</v>
      </c>
      <c r="C534" s="14">
        <v>0.106656382197499</v>
      </c>
      <c r="D534" s="14">
        <v>0.13100413064500299</v>
      </c>
      <c r="E534" s="14">
        <v>8.2680641367266605E-2</v>
      </c>
      <c r="F534" s="14"/>
      <c r="G534" s="14">
        <v>0.11280258962178399</v>
      </c>
      <c r="H534" s="14">
        <v>0.120054054384835</v>
      </c>
      <c r="I534" s="14">
        <v>0.103287637010799</v>
      </c>
      <c r="J534" s="14">
        <v>0.104624915524284</v>
      </c>
      <c r="K534" s="14">
        <v>0.11607634262429201</v>
      </c>
      <c r="L534" s="14">
        <v>8.9723182921620695E-2</v>
      </c>
      <c r="M534" s="14"/>
      <c r="N534" s="14">
        <v>0.11699734243827201</v>
      </c>
      <c r="O534" s="14">
        <v>0.11135136279780899</v>
      </c>
      <c r="P534" s="14">
        <v>0.103484471167964</v>
      </c>
      <c r="Q534" s="14">
        <v>9.4659216501857199E-2</v>
      </c>
      <c r="R534" s="14"/>
      <c r="S534" s="14">
        <v>0.13974175175271999</v>
      </c>
      <c r="T534" s="14">
        <v>0.108506576669181</v>
      </c>
      <c r="U534" s="14">
        <v>0.108771587552877</v>
      </c>
      <c r="V534" s="14">
        <v>8.7813793981069102E-2</v>
      </c>
      <c r="W534" s="14">
        <v>0.100601110191707</v>
      </c>
      <c r="X534" s="14">
        <v>0.116624435786299</v>
      </c>
      <c r="Y534" s="14">
        <v>7.2231262320389802E-2</v>
      </c>
      <c r="Z534" s="14">
        <v>8.2834059580035105E-2</v>
      </c>
      <c r="AA534" s="14">
        <v>0.108227621195869</v>
      </c>
      <c r="AB534" s="14">
        <v>0.1135851188493</v>
      </c>
      <c r="AC534" s="14">
        <v>9.9115361938931001E-2</v>
      </c>
      <c r="AD534" s="14">
        <v>8.87816038310352E-2</v>
      </c>
      <c r="AE534" s="14"/>
      <c r="AF534" s="14">
        <v>0.11301705990644401</v>
      </c>
      <c r="AG534" s="14">
        <v>0.101436904632363</v>
      </c>
      <c r="AH534" s="14">
        <v>0.152073193565956</v>
      </c>
      <c r="AI534" s="14">
        <v>0.110413185893853</v>
      </c>
      <c r="AJ534" s="14">
        <v>0.113585926657383</v>
      </c>
      <c r="AK534" s="14"/>
      <c r="AL534" s="14">
        <v>0.111547184381717</v>
      </c>
      <c r="AM534" s="14">
        <v>0.123378197324842</v>
      </c>
      <c r="AN534" s="14">
        <v>0.154962782095728</v>
      </c>
      <c r="AO534" s="14">
        <v>0.10340849971949501</v>
      </c>
      <c r="AP534" s="14">
        <v>9.7223735520656801E-2</v>
      </c>
      <c r="AQ534" s="14">
        <v>7.2357367294782607E-2</v>
      </c>
      <c r="AR534" s="14"/>
      <c r="AS534" s="14">
        <v>9.6136351789327099E-2</v>
      </c>
      <c r="AT534" s="14">
        <v>9.42262620281204E-2</v>
      </c>
      <c r="AU534" s="14">
        <v>0.134420454501678</v>
      </c>
      <c r="AV534" s="14">
        <v>0.100240765771811</v>
      </c>
      <c r="AW534" s="14">
        <v>0.17664738973340599</v>
      </c>
      <c r="AX534" s="14"/>
      <c r="AY534" s="14">
        <v>9.0908704826541203E-2</v>
      </c>
      <c r="AZ534" s="14">
        <v>0</v>
      </c>
      <c r="BA534" s="14">
        <v>0</v>
      </c>
      <c r="BB534" s="14">
        <v>0</v>
      </c>
      <c r="BC534" s="14">
        <v>0</v>
      </c>
      <c r="BD534" s="14">
        <v>0</v>
      </c>
      <c r="BE534" s="14">
        <v>0</v>
      </c>
      <c r="BF534" s="14">
        <v>0</v>
      </c>
      <c r="BG534" s="14">
        <v>0</v>
      </c>
      <c r="BH534" s="14">
        <v>0</v>
      </c>
      <c r="BI534" s="14">
        <v>0</v>
      </c>
      <c r="BJ534" s="14">
        <v>0</v>
      </c>
      <c r="BK534" s="14">
        <v>0</v>
      </c>
      <c r="BL534" s="14">
        <v>0</v>
      </c>
      <c r="BM534" s="14">
        <v>0</v>
      </c>
      <c r="BN534" s="14">
        <v>0</v>
      </c>
      <c r="BO534" s="14"/>
      <c r="BP534" s="14">
        <v>0.125999034545035</v>
      </c>
      <c r="BQ534" s="14">
        <v>0.113736035480043</v>
      </c>
      <c r="BR534" s="14">
        <v>0.111044348245455</v>
      </c>
      <c r="BS534" s="14">
        <v>0.10067115198660199</v>
      </c>
      <c r="BT534" s="14">
        <v>7.5244201579717701E-2</v>
      </c>
      <c r="BU534" s="14"/>
      <c r="BV534" s="14">
        <v>0.118510157596127</v>
      </c>
      <c r="BW534" s="14">
        <v>0.11737967533112099</v>
      </c>
      <c r="BX534" s="14">
        <v>0.101112968129459</v>
      </c>
      <c r="BY534" s="14">
        <v>0.103375787654525</v>
      </c>
      <c r="BZ534" s="14">
        <v>5.4981477432717002E-2</v>
      </c>
      <c r="CA534" s="14"/>
      <c r="CB534" s="14">
        <v>0.12104609940663</v>
      </c>
      <c r="CC534" s="14">
        <v>0.120003168544489</v>
      </c>
      <c r="CD534" s="14">
        <v>0.10529013895764</v>
      </c>
      <c r="CE534" s="14">
        <v>0.104726353531276</v>
      </c>
      <c r="CF534" s="14">
        <v>8.8489770533965506E-2</v>
      </c>
      <c r="CG534" s="14"/>
      <c r="CH534" s="14">
        <v>0.10764128028660901</v>
      </c>
      <c r="CI534" s="14">
        <v>0.106245610556084</v>
      </c>
      <c r="CJ534" s="14"/>
      <c r="CK534" s="14">
        <v>0.10610079702604901</v>
      </c>
      <c r="CL534" s="14">
        <v>0.10682708835741</v>
      </c>
      <c r="CM534" s="14"/>
      <c r="CN534" s="14">
        <v>0.117954075847077</v>
      </c>
      <c r="CO534" s="14">
        <v>0.10270516567950499</v>
      </c>
      <c r="CP534" s="14"/>
      <c r="CQ534" s="14">
        <v>9.8936048098374293E-2</v>
      </c>
      <c r="CR534" s="14">
        <v>0.12729256393937799</v>
      </c>
      <c r="CS534" s="14">
        <v>8.0266635804201597E-2</v>
      </c>
    </row>
    <row r="535" spans="2:97" x14ac:dyDescent="0.35">
      <c r="B535" t="s">
        <v>242</v>
      </c>
      <c r="C535" s="14">
        <v>0.105334255665848</v>
      </c>
      <c r="D535" s="14">
        <v>0.12536135194276701</v>
      </c>
      <c r="E535" s="14">
        <v>8.6230443546473898E-2</v>
      </c>
      <c r="F535" s="14"/>
      <c r="G535" s="14">
        <v>0.129938270186399</v>
      </c>
      <c r="H535" s="14">
        <v>0.13420324619289201</v>
      </c>
      <c r="I535" s="14">
        <v>0.113805904603827</v>
      </c>
      <c r="J535" s="14">
        <v>9.1852658408736396E-2</v>
      </c>
      <c r="K535" s="14">
        <v>6.1594545316508702E-2</v>
      </c>
      <c r="L535" s="14">
        <v>9.8855661675531503E-2</v>
      </c>
      <c r="M535" s="14"/>
      <c r="N535" s="14">
        <v>0.133227959903441</v>
      </c>
      <c r="O535" s="14">
        <v>8.1015307206909998E-2</v>
      </c>
      <c r="P535" s="14">
        <v>0.107193318936457</v>
      </c>
      <c r="Q535" s="14">
        <v>0.100093056714585</v>
      </c>
      <c r="R535" s="14"/>
      <c r="S535" s="14">
        <v>0.14375085571815299</v>
      </c>
      <c r="T535" s="14">
        <v>5.3909954141794898E-2</v>
      </c>
      <c r="U535" s="14">
        <v>8.0585591461160205E-2</v>
      </c>
      <c r="V535" s="14">
        <v>9.8873662731581505E-2</v>
      </c>
      <c r="W535" s="14">
        <v>8.2847142940465995E-2</v>
      </c>
      <c r="X535" s="14">
        <v>0.116554869889962</v>
      </c>
      <c r="Y535" s="14">
        <v>0.102180915217757</v>
      </c>
      <c r="Z535" s="14">
        <v>0.15255480922891301</v>
      </c>
      <c r="AA535" s="14">
        <v>0.12261060805085899</v>
      </c>
      <c r="AB535" s="14">
        <v>0.12255458911443801</v>
      </c>
      <c r="AC535" s="14">
        <v>9.19726579214903E-2</v>
      </c>
      <c r="AD535" s="14">
        <v>0.10546486735553599</v>
      </c>
      <c r="AE535" s="14"/>
      <c r="AF535" s="14">
        <v>0.122566488491857</v>
      </c>
      <c r="AG535" s="14">
        <v>0.123845605981379</v>
      </c>
      <c r="AH535" s="14">
        <v>0.113243495706547</v>
      </c>
      <c r="AI535" s="14">
        <v>7.6859869219529295E-2</v>
      </c>
      <c r="AJ535" s="14">
        <v>0.117368532921203</v>
      </c>
      <c r="AK535" s="14"/>
      <c r="AL535" s="14">
        <v>0.17849876071668899</v>
      </c>
      <c r="AM535" s="14">
        <v>0.143275798047129</v>
      </c>
      <c r="AN535" s="14">
        <v>8.0470390186524604E-2</v>
      </c>
      <c r="AO535" s="14">
        <v>8.6451368682521304E-2</v>
      </c>
      <c r="AP535" s="14">
        <v>7.5165285931612105E-2</v>
      </c>
      <c r="AQ535" s="14">
        <v>6.8374908679540602E-2</v>
      </c>
      <c r="AR535" s="14"/>
      <c r="AS535" s="14">
        <v>0.121858646255029</v>
      </c>
      <c r="AT535" s="14">
        <v>7.25446924410591E-2</v>
      </c>
      <c r="AU535" s="14">
        <v>0.103199567865773</v>
      </c>
      <c r="AV535" s="14">
        <v>0.11485692661133499</v>
      </c>
      <c r="AW535" s="14">
        <v>0.390261666575767</v>
      </c>
      <c r="AX535" s="14"/>
      <c r="AY535" s="14">
        <v>3.7049492336551498E-2</v>
      </c>
      <c r="AZ535" s="14">
        <v>0</v>
      </c>
      <c r="BA535" s="14">
        <v>0</v>
      </c>
      <c r="BB535" s="14">
        <v>0</v>
      </c>
      <c r="BC535" s="14">
        <v>0</v>
      </c>
      <c r="BD535" s="14">
        <v>0</v>
      </c>
      <c r="BE535" s="14">
        <v>0</v>
      </c>
      <c r="BF535" s="14">
        <v>0</v>
      </c>
      <c r="BG535" s="14">
        <v>0</v>
      </c>
      <c r="BH535" s="14">
        <v>0</v>
      </c>
      <c r="BI535" s="14">
        <v>0</v>
      </c>
      <c r="BJ535" s="14">
        <v>0</v>
      </c>
      <c r="BK535" s="14">
        <v>0</v>
      </c>
      <c r="BL535" s="14">
        <v>0</v>
      </c>
      <c r="BM535" s="14">
        <v>0</v>
      </c>
      <c r="BN535" s="14">
        <v>0</v>
      </c>
      <c r="BO535" s="14"/>
      <c r="BP535" s="14">
        <v>0.11573769765080499</v>
      </c>
      <c r="BQ535" s="14">
        <v>0.116844417744828</v>
      </c>
      <c r="BR535" s="14">
        <v>0.123063963127248</v>
      </c>
      <c r="BS535" s="14">
        <v>8.7163865867454005E-2</v>
      </c>
      <c r="BT535" s="14">
        <v>7.2693226329810498E-2</v>
      </c>
      <c r="BU535" s="14"/>
      <c r="BV535" s="14">
        <v>0.240952291799329</v>
      </c>
      <c r="BW535" s="14">
        <v>0.115068966533255</v>
      </c>
      <c r="BX535" s="14">
        <v>9.3219119747453297E-2</v>
      </c>
      <c r="BY535" s="14">
        <v>6.1510023741391903E-2</v>
      </c>
      <c r="BZ535" s="14">
        <v>8.1851099554960005E-2</v>
      </c>
      <c r="CA535" s="14"/>
      <c r="CB535" s="14">
        <v>0.235049468122394</v>
      </c>
      <c r="CC535" s="14">
        <v>9.1558662825496698E-2</v>
      </c>
      <c r="CD535" s="14">
        <v>0.10662003545509199</v>
      </c>
      <c r="CE535" s="14">
        <v>6.80270241975236E-2</v>
      </c>
      <c r="CF535" s="14">
        <v>4.9601130237378901E-2</v>
      </c>
      <c r="CG535" s="14"/>
      <c r="CH535" s="14">
        <v>0.11996857072998</v>
      </c>
      <c r="CI535" s="14">
        <v>9.9230718978817106E-2</v>
      </c>
      <c r="CJ535" s="14"/>
      <c r="CK535" s="14">
        <v>0.11584908224618599</v>
      </c>
      <c r="CL535" s="14">
        <v>0.102103525689792</v>
      </c>
      <c r="CM535" s="14"/>
      <c r="CN535" s="14">
        <v>0.16583308758986101</v>
      </c>
      <c r="CO535" s="14">
        <v>8.4175602277646894E-2</v>
      </c>
      <c r="CP535" s="14"/>
      <c r="CQ535" s="14">
        <v>7.3891199735812998E-2</v>
      </c>
      <c r="CR535" s="14">
        <v>0.179050970204536</v>
      </c>
      <c r="CS535" s="14">
        <v>5.9180482999051397E-2</v>
      </c>
    </row>
    <row r="536" spans="2:97" x14ac:dyDescent="0.35">
      <c r="B536" t="s">
        <v>240</v>
      </c>
      <c r="C536" s="14">
        <v>6.4426093903641402E-2</v>
      </c>
      <c r="D536" s="14">
        <v>7.9206709126474206E-2</v>
      </c>
      <c r="E536" s="14">
        <v>4.9631773180781998E-2</v>
      </c>
      <c r="F536" s="14"/>
      <c r="G536" s="14">
        <v>0.104632561707192</v>
      </c>
      <c r="H536" s="14">
        <v>0.11118087414885799</v>
      </c>
      <c r="I536" s="14">
        <v>6.6845930199859502E-2</v>
      </c>
      <c r="J536" s="14">
        <v>5.63699448271123E-2</v>
      </c>
      <c r="K536" s="14">
        <v>3.1002276867802998E-2</v>
      </c>
      <c r="L536" s="14">
        <v>2.66200909104823E-2</v>
      </c>
      <c r="M536" s="14"/>
      <c r="N536" s="14">
        <v>7.4851322293265202E-2</v>
      </c>
      <c r="O536" s="14">
        <v>5.8895956499174798E-2</v>
      </c>
      <c r="P536" s="14">
        <v>6.3791665147394594E-2</v>
      </c>
      <c r="Q536" s="14">
        <v>6.0234486076164898E-2</v>
      </c>
      <c r="R536" s="14"/>
      <c r="S536" s="14">
        <v>0.111306063856734</v>
      </c>
      <c r="T536" s="14">
        <v>5.5945856929301999E-2</v>
      </c>
      <c r="U536" s="14">
        <v>5.0472244956452299E-2</v>
      </c>
      <c r="V536" s="14">
        <v>6.1751421184391801E-2</v>
      </c>
      <c r="W536" s="14">
        <v>7.3527513296269706E-2</v>
      </c>
      <c r="X536" s="14">
        <v>7.8935613425116305E-2</v>
      </c>
      <c r="Y536" s="14">
        <v>5.18541294712105E-2</v>
      </c>
      <c r="Z536" s="14">
        <v>3.7141600281220197E-2</v>
      </c>
      <c r="AA536" s="14">
        <v>7.4557815651634704E-2</v>
      </c>
      <c r="AB536" s="14">
        <v>4.6305692280927402E-2</v>
      </c>
      <c r="AC536" s="14">
        <v>1.9539290892205199E-2</v>
      </c>
      <c r="AD536" s="14">
        <v>2.44102471768568E-2</v>
      </c>
      <c r="AE536" s="14"/>
      <c r="AF536" s="14">
        <v>7.6628384650303194E-2</v>
      </c>
      <c r="AG536" s="14">
        <v>6.7440847058639494E-2</v>
      </c>
      <c r="AH536" s="14">
        <v>5.81585459493753E-2</v>
      </c>
      <c r="AI536" s="14">
        <v>7.5810346744923804E-2</v>
      </c>
      <c r="AJ536" s="14">
        <v>6.1918799508597598E-2</v>
      </c>
      <c r="AK536" s="14"/>
      <c r="AL536" s="14">
        <v>8.7365648057299405E-2</v>
      </c>
      <c r="AM536" s="14">
        <v>6.8814659879569806E-2</v>
      </c>
      <c r="AN536" s="14">
        <v>4.7324465087394497E-2</v>
      </c>
      <c r="AO536" s="14">
        <v>7.4090675218378005E-2</v>
      </c>
      <c r="AP536" s="14">
        <v>6.43708697723369E-2</v>
      </c>
      <c r="AQ536" s="14">
        <v>3.7452004729364899E-2</v>
      </c>
      <c r="AR536" s="14"/>
      <c r="AS536" s="14">
        <v>5.0357275253734297E-2</v>
      </c>
      <c r="AT536" s="14">
        <v>7.0296061507671107E-2</v>
      </c>
      <c r="AU536" s="14">
        <v>7.3859780865360006E-2</v>
      </c>
      <c r="AV536" s="14">
        <v>8.4057759608780105E-2</v>
      </c>
      <c r="AW536" s="14">
        <v>4.3529613297355198E-2</v>
      </c>
      <c r="AX536" s="14"/>
      <c r="AY536" s="14">
        <v>0</v>
      </c>
      <c r="AZ536" s="14">
        <v>0</v>
      </c>
      <c r="BA536" s="14">
        <v>0</v>
      </c>
      <c r="BB536" s="14">
        <v>0</v>
      </c>
      <c r="BC536" s="14">
        <v>0</v>
      </c>
      <c r="BD536" s="14">
        <v>0</v>
      </c>
      <c r="BE536" s="14">
        <v>0</v>
      </c>
      <c r="BF536" s="14">
        <v>0</v>
      </c>
      <c r="BG536" s="14">
        <v>0</v>
      </c>
      <c r="BH536" s="14">
        <v>0</v>
      </c>
      <c r="BI536" s="14">
        <v>0</v>
      </c>
      <c r="BJ536" s="14">
        <v>0</v>
      </c>
      <c r="BK536" s="14">
        <v>0</v>
      </c>
      <c r="BL536" s="14">
        <v>0</v>
      </c>
      <c r="BM536" s="14">
        <v>0</v>
      </c>
      <c r="BN536" s="14">
        <v>0</v>
      </c>
      <c r="BO536" s="14"/>
      <c r="BP536" s="14">
        <v>5.3259166005500902E-2</v>
      </c>
      <c r="BQ536" s="14">
        <v>7.1580399788267898E-2</v>
      </c>
      <c r="BR536" s="14">
        <v>6.9598505839370703E-2</v>
      </c>
      <c r="BS536" s="14">
        <v>8.4328214268302101E-2</v>
      </c>
      <c r="BT536" s="14">
        <v>4.9896745747121003E-2</v>
      </c>
      <c r="BU536" s="14"/>
      <c r="BV536" s="14">
        <v>0.10649062542087</v>
      </c>
      <c r="BW536" s="14">
        <v>6.4373552077451698E-2</v>
      </c>
      <c r="BX536" s="14">
        <v>5.7252203123628199E-2</v>
      </c>
      <c r="BY536" s="14">
        <v>7.4046407419684407E-2</v>
      </c>
      <c r="BZ536" s="14">
        <v>2.9076924723839399E-2</v>
      </c>
      <c r="CA536" s="14"/>
      <c r="CB536" s="14">
        <v>9.9772892543589703E-2</v>
      </c>
      <c r="CC536" s="14">
        <v>5.8977890076038701E-2</v>
      </c>
      <c r="CD536" s="14">
        <v>4.8383606817440299E-2</v>
      </c>
      <c r="CE536" s="14">
        <v>5.9541230944700603E-2</v>
      </c>
      <c r="CF536" s="14">
        <v>6.1074293614446003E-2</v>
      </c>
      <c r="CG536" s="14"/>
      <c r="CH536" s="14">
        <v>8.0325908588574899E-2</v>
      </c>
      <c r="CI536" s="14">
        <v>5.7794755038706097E-2</v>
      </c>
      <c r="CJ536" s="14"/>
      <c r="CK536" s="14">
        <v>6.9157607973397595E-2</v>
      </c>
      <c r="CL536" s="14">
        <v>6.2972313927290705E-2</v>
      </c>
      <c r="CM536" s="14"/>
      <c r="CN536" s="14">
        <v>8.3509077380063301E-2</v>
      </c>
      <c r="CO536" s="14">
        <v>5.7752076899519403E-2</v>
      </c>
      <c r="CP536" s="14"/>
      <c r="CQ536" s="14">
        <v>5.6340105574396601E-2</v>
      </c>
      <c r="CR536" s="14">
        <v>8.2598077659709904E-2</v>
      </c>
      <c r="CS536" s="14">
        <v>5.7218861624221198E-2</v>
      </c>
    </row>
    <row r="537" spans="2:97" x14ac:dyDescent="0.35">
      <c r="B537" t="s">
        <v>251</v>
      </c>
      <c r="C537" s="14">
        <v>5.8917586107998798E-2</v>
      </c>
      <c r="D537" s="14">
        <v>6.6805088333685606E-2</v>
      </c>
      <c r="E537" s="14">
        <v>5.14621195168041E-2</v>
      </c>
      <c r="F537" s="14"/>
      <c r="G537" s="14">
        <v>0.10393409812277001</v>
      </c>
      <c r="H537" s="14">
        <v>7.8674879765694997E-2</v>
      </c>
      <c r="I537" s="14">
        <v>6.1346936980510101E-2</v>
      </c>
      <c r="J537" s="14">
        <v>5.8112471689395602E-2</v>
      </c>
      <c r="K537" s="14">
        <v>3.9200804864916498E-2</v>
      </c>
      <c r="L537" s="14">
        <v>2.4871137167333499E-2</v>
      </c>
      <c r="M537" s="14"/>
      <c r="N537" s="14">
        <v>7.2150609053422299E-2</v>
      </c>
      <c r="O537" s="14">
        <v>4.9296930721297497E-2</v>
      </c>
      <c r="P537" s="14">
        <v>6.0330785620103501E-2</v>
      </c>
      <c r="Q537" s="14">
        <v>5.4078046480811E-2</v>
      </c>
      <c r="R537" s="14"/>
      <c r="S537" s="14">
        <v>0.115099305418652</v>
      </c>
      <c r="T537" s="14">
        <v>5.9136412790402403E-2</v>
      </c>
      <c r="U537" s="14">
        <v>3.7982319430272103E-2</v>
      </c>
      <c r="V537" s="14">
        <v>5.7254240290703799E-2</v>
      </c>
      <c r="W537" s="14">
        <v>4.5097022348767703E-2</v>
      </c>
      <c r="X537" s="14">
        <v>4.6105852297387499E-2</v>
      </c>
      <c r="Y537" s="14">
        <v>5.4312032358357402E-2</v>
      </c>
      <c r="Z537" s="14">
        <v>5.9272870288469698E-2</v>
      </c>
      <c r="AA537" s="14">
        <v>5.91607154554534E-2</v>
      </c>
      <c r="AB537" s="14">
        <v>3.4083043800870398E-2</v>
      </c>
      <c r="AC537" s="14">
        <v>3.74129599247272E-2</v>
      </c>
      <c r="AD537" s="14">
        <v>4.8119806600899699E-2</v>
      </c>
      <c r="AE537" s="14"/>
      <c r="AF537" s="14">
        <v>4.6466506047662802E-2</v>
      </c>
      <c r="AG537" s="14">
        <v>6.3566476642592004E-2</v>
      </c>
      <c r="AH537" s="14">
        <v>4.0513521852758097E-2</v>
      </c>
      <c r="AI537" s="14">
        <v>5.2703681680322197E-2</v>
      </c>
      <c r="AJ537" s="14">
        <v>8.6003200409591904E-2</v>
      </c>
      <c r="AK537" s="14"/>
      <c r="AL537" s="14">
        <v>6.50631951935845E-2</v>
      </c>
      <c r="AM537" s="14">
        <v>5.2590473254705498E-2</v>
      </c>
      <c r="AN537" s="14">
        <v>6.1252856067085797E-2</v>
      </c>
      <c r="AO537" s="14">
        <v>5.9496083571671299E-2</v>
      </c>
      <c r="AP537" s="14">
        <v>8.1794992094780694E-2</v>
      </c>
      <c r="AQ537" s="14">
        <v>4.4423059571700299E-2</v>
      </c>
      <c r="AR537" s="14"/>
      <c r="AS537" s="14">
        <v>5.2864648560237003E-2</v>
      </c>
      <c r="AT537" s="14">
        <v>5.4105933577533301E-2</v>
      </c>
      <c r="AU537" s="14">
        <v>7.2620591759898795E-2</v>
      </c>
      <c r="AV537" s="14">
        <v>8.0083921355449894E-2</v>
      </c>
      <c r="AW537" s="14">
        <v>5.7896695905536102E-2</v>
      </c>
      <c r="AX537" s="14"/>
      <c r="AY537" s="14">
        <v>0</v>
      </c>
      <c r="AZ537" s="14">
        <v>0</v>
      </c>
      <c r="BA537" s="14">
        <v>0</v>
      </c>
      <c r="BB537" s="14">
        <v>0</v>
      </c>
      <c r="BC537" s="14">
        <v>0</v>
      </c>
      <c r="BD537" s="14">
        <v>0</v>
      </c>
      <c r="BE537" s="14">
        <v>0</v>
      </c>
      <c r="BF537" s="14">
        <v>0</v>
      </c>
      <c r="BG537" s="14">
        <v>0</v>
      </c>
      <c r="BH537" s="14">
        <v>0</v>
      </c>
      <c r="BI537" s="14">
        <v>0</v>
      </c>
      <c r="BJ537" s="14">
        <v>0</v>
      </c>
      <c r="BK537" s="14">
        <v>0</v>
      </c>
      <c r="BL537" s="14">
        <v>0</v>
      </c>
      <c r="BM537" s="14">
        <v>0</v>
      </c>
      <c r="BN537" s="14">
        <v>0</v>
      </c>
      <c r="BO537" s="14"/>
      <c r="BP537" s="14">
        <v>4.4163671877974903E-2</v>
      </c>
      <c r="BQ537" s="14">
        <v>6.6649491952586695E-2</v>
      </c>
      <c r="BR537" s="14">
        <v>6.0674350914369402E-2</v>
      </c>
      <c r="BS537" s="14">
        <v>7.0442051942779693E-2</v>
      </c>
      <c r="BT537" s="14">
        <v>5.78538863921726E-2</v>
      </c>
      <c r="BU537" s="14"/>
      <c r="BV537" s="14">
        <v>6.9987930044557306E-2</v>
      </c>
      <c r="BW537" s="14">
        <v>5.5146163018081201E-2</v>
      </c>
      <c r="BX537" s="14">
        <v>6.6061999640415398E-2</v>
      </c>
      <c r="BY537" s="14">
        <v>5.28391109278794E-2</v>
      </c>
      <c r="BZ537" s="14">
        <v>3.8894574041869898E-2</v>
      </c>
      <c r="CA537" s="14"/>
      <c r="CB537" s="14">
        <v>8.2418724556267406E-2</v>
      </c>
      <c r="CC537" s="14">
        <v>5.3075807382106099E-2</v>
      </c>
      <c r="CD537" s="14">
        <v>5.5088436274979197E-2</v>
      </c>
      <c r="CE537" s="14">
        <v>6.7759497028531707E-2</v>
      </c>
      <c r="CF537" s="14">
        <v>4.1466087850143697E-2</v>
      </c>
      <c r="CG537" s="14"/>
      <c r="CH537" s="14">
        <v>6.1647358444251302E-2</v>
      </c>
      <c r="CI537" s="14">
        <v>5.7779079418171203E-2</v>
      </c>
      <c r="CJ537" s="14"/>
      <c r="CK537" s="14">
        <v>6.8404488783404202E-2</v>
      </c>
      <c r="CL537" s="14">
        <v>5.6002690591730797E-2</v>
      </c>
      <c r="CM537" s="14"/>
      <c r="CN537" s="14">
        <v>6.0527647112247097E-2</v>
      </c>
      <c r="CO537" s="14">
        <v>5.8354488910262202E-2</v>
      </c>
      <c r="CP537" s="14"/>
      <c r="CQ537" s="14">
        <v>5.4172902145817103E-2</v>
      </c>
      <c r="CR537" s="14">
        <v>7.67560076609662E-2</v>
      </c>
      <c r="CS537" s="14">
        <v>1.20881715086383E-2</v>
      </c>
    </row>
    <row r="538" spans="2:97" x14ac:dyDescent="0.35">
      <c r="B538" t="s">
        <v>237</v>
      </c>
      <c r="C538" s="14">
        <v>5.5536186165048899E-2</v>
      </c>
      <c r="D538" s="14">
        <v>6.2558593314130898E-2</v>
      </c>
      <c r="E538" s="14">
        <v>4.8910518179661099E-2</v>
      </c>
      <c r="F538" s="14"/>
      <c r="G538" s="14">
        <v>9.4152545773728405E-2</v>
      </c>
      <c r="H538" s="14">
        <v>5.9274505687317E-2</v>
      </c>
      <c r="I538" s="14">
        <v>7.7866443444777195E-2</v>
      </c>
      <c r="J538" s="14">
        <v>5.5489031369406097E-2</v>
      </c>
      <c r="K538" s="14">
        <v>4.1268473381311399E-2</v>
      </c>
      <c r="L538" s="14">
        <v>1.8360706226927401E-2</v>
      </c>
      <c r="M538" s="14"/>
      <c r="N538" s="14">
        <v>6.4207850242771994E-2</v>
      </c>
      <c r="O538" s="14">
        <v>4.3048355222043901E-2</v>
      </c>
      <c r="P538" s="14">
        <v>6.5556641764159401E-2</v>
      </c>
      <c r="Q538" s="14">
        <v>5.0999471110999499E-2</v>
      </c>
      <c r="R538" s="14"/>
      <c r="S538" s="14">
        <v>6.3677558059461695E-2</v>
      </c>
      <c r="T538" s="14">
        <v>4.0535513848273301E-2</v>
      </c>
      <c r="U538" s="14">
        <v>2.9006262112522701E-2</v>
      </c>
      <c r="V538" s="14">
        <v>6.5693865839687393E-2</v>
      </c>
      <c r="W538" s="14">
        <v>4.55288922772277E-2</v>
      </c>
      <c r="X538" s="14">
        <v>8.8043802774959795E-2</v>
      </c>
      <c r="Y538" s="14">
        <v>3.1069705132061101E-2</v>
      </c>
      <c r="Z538" s="14">
        <v>4.4211765893677597E-2</v>
      </c>
      <c r="AA538" s="14">
        <v>7.55906316834766E-2</v>
      </c>
      <c r="AB538" s="14">
        <v>6.4783872932067194E-2</v>
      </c>
      <c r="AC538" s="14">
        <v>3.1753229643765299E-2</v>
      </c>
      <c r="AD538" s="14">
        <v>6.7276539609792796E-2</v>
      </c>
      <c r="AE538" s="14"/>
      <c r="AF538" s="14">
        <v>4.1035389563802899E-2</v>
      </c>
      <c r="AG538" s="14">
        <v>6.1454556833816697E-2</v>
      </c>
      <c r="AH538" s="14">
        <v>3.4834015790489503E-2</v>
      </c>
      <c r="AI538" s="14">
        <v>6.6350005212448507E-2</v>
      </c>
      <c r="AJ538" s="14">
        <v>6.2711527279301502E-2</v>
      </c>
      <c r="AK538" s="14"/>
      <c r="AL538" s="14">
        <v>8.2803899146560306E-2</v>
      </c>
      <c r="AM538" s="14">
        <v>6.0482759316082498E-2</v>
      </c>
      <c r="AN538" s="14">
        <v>2.1555349684210998E-2</v>
      </c>
      <c r="AO538" s="14">
        <v>7.5025002721590003E-2</v>
      </c>
      <c r="AP538" s="14">
        <v>3.4250035747018397E-2</v>
      </c>
      <c r="AQ538" s="14">
        <v>2.0172697038661602E-2</v>
      </c>
      <c r="AR538" s="14"/>
      <c r="AS538" s="14">
        <v>5.9838654975191599E-2</v>
      </c>
      <c r="AT538" s="14">
        <v>4.9541330305486499E-2</v>
      </c>
      <c r="AU538" s="14">
        <v>4.9804500052858802E-2</v>
      </c>
      <c r="AV538" s="14">
        <v>7.2037915861777102E-2</v>
      </c>
      <c r="AW538" s="14">
        <v>9.9618839941604004E-2</v>
      </c>
      <c r="AX538" s="14"/>
      <c r="AY538" s="14">
        <v>0</v>
      </c>
      <c r="AZ538" s="14">
        <v>0</v>
      </c>
      <c r="BA538" s="14">
        <v>0</v>
      </c>
      <c r="BB538" s="14">
        <v>0</v>
      </c>
      <c r="BC538" s="14">
        <v>0</v>
      </c>
      <c r="BD538" s="14">
        <v>0</v>
      </c>
      <c r="BE538" s="14">
        <v>0</v>
      </c>
      <c r="BF538" s="14">
        <v>0</v>
      </c>
      <c r="BG538" s="14">
        <v>0</v>
      </c>
      <c r="BH538" s="14">
        <v>0</v>
      </c>
      <c r="BI538" s="14">
        <v>0</v>
      </c>
      <c r="BJ538" s="14">
        <v>0</v>
      </c>
      <c r="BK538" s="14">
        <v>0</v>
      </c>
      <c r="BL538" s="14">
        <v>0</v>
      </c>
      <c r="BM538" s="14">
        <v>0</v>
      </c>
      <c r="BN538" s="14">
        <v>0</v>
      </c>
      <c r="BO538" s="14"/>
      <c r="BP538" s="14">
        <v>5.2886455096429003E-2</v>
      </c>
      <c r="BQ538" s="14">
        <v>5.7001827991800799E-2</v>
      </c>
      <c r="BR538" s="14">
        <v>5.5052549575588097E-2</v>
      </c>
      <c r="BS538" s="14">
        <v>5.2729210166071898E-2</v>
      </c>
      <c r="BT538" s="14">
        <v>5.5047579818321701E-2</v>
      </c>
      <c r="BU538" s="14"/>
      <c r="BV538" s="14">
        <v>0.14189168074352701</v>
      </c>
      <c r="BW538" s="14">
        <v>4.9993861932792302E-2</v>
      </c>
      <c r="BX538" s="14">
        <v>4.4441281138134801E-2</v>
      </c>
      <c r="BY538" s="14">
        <v>6.3074863269317105E-2</v>
      </c>
      <c r="BZ538" s="14">
        <v>4.2833979550581797E-2</v>
      </c>
      <c r="CA538" s="14"/>
      <c r="CB538" s="14">
        <v>0.11821006901516</v>
      </c>
      <c r="CC538" s="14">
        <v>3.9332354812182099E-2</v>
      </c>
      <c r="CD538" s="14">
        <v>3.9133045503858502E-2</v>
      </c>
      <c r="CE538" s="14">
        <v>5.2775826080847597E-2</v>
      </c>
      <c r="CF538" s="14">
        <v>3.8193886828180403E-2</v>
      </c>
      <c r="CG538" s="14"/>
      <c r="CH538" s="14">
        <v>8.0199203173838704E-2</v>
      </c>
      <c r="CI538" s="14">
        <v>4.5249976768411998E-2</v>
      </c>
      <c r="CJ538" s="14"/>
      <c r="CK538" s="14">
        <v>6.5965779043418396E-2</v>
      </c>
      <c r="CL538" s="14">
        <v>5.2331644645246603E-2</v>
      </c>
      <c r="CM538" s="14"/>
      <c r="CN538" s="14">
        <v>8.9573636012475796E-2</v>
      </c>
      <c r="CO538" s="14">
        <v>4.3632045529002503E-2</v>
      </c>
      <c r="CP538" s="14"/>
      <c r="CQ538" s="14">
        <v>4.3060597158012998E-2</v>
      </c>
      <c r="CR538" s="14">
        <v>8.7994915270049406E-2</v>
      </c>
      <c r="CS538" s="14">
        <v>1.81644418604027E-2</v>
      </c>
    </row>
    <row r="539" spans="2:97" x14ac:dyDescent="0.35">
      <c r="B539" t="s">
        <v>248</v>
      </c>
      <c r="C539" s="14">
        <v>5.1829642487339199E-2</v>
      </c>
      <c r="D539" s="14">
        <v>4.8725333115890203E-2</v>
      </c>
      <c r="E539" s="14">
        <v>5.44154236053533E-2</v>
      </c>
      <c r="F539" s="14"/>
      <c r="G539" s="14">
        <v>6.0997366456231099E-2</v>
      </c>
      <c r="H539" s="14">
        <v>9.5227132149541302E-2</v>
      </c>
      <c r="I539" s="14">
        <v>6.5521476826842104E-2</v>
      </c>
      <c r="J539" s="14">
        <v>4.41073198132114E-2</v>
      </c>
      <c r="K539" s="14">
        <v>2.2664182051511401E-2</v>
      </c>
      <c r="L539" s="14">
        <v>2.5043788838028699E-2</v>
      </c>
      <c r="M539" s="14"/>
      <c r="N539" s="14">
        <v>6.4349857198966603E-2</v>
      </c>
      <c r="O539" s="14">
        <v>3.4837374816532797E-2</v>
      </c>
      <c r="P539" s="14">
        <v>5.9766038229769503E-2</v>
      </c>
      <c r="Q539" s="14">
        <v>4.8234238625184798E-2</v>
      </c>
      <c r="R539" s="14"/>
      <c r="S539" s="14">
        <v>6.0623291909338101E-2</v>
      </c>
      <c r="T539" s="14">
        <v>3.8257122251102803E-2</v>
      </c>
      <c r="U539" s="14">
        <v>5.8850598451389201E-2</v>
      </c>
      <c r="V539" s="14">
        <v>3.3855162943685103E-2</v>
      </c>
      <c r="W539" s="14">
        <v>6.5293057816939601E-2</v>
      </c>
      <c r="X539" s="14">
        <v>5.9485866558446003E-2</v>
      </c>
      <c r="Y539" s="14">
        <v>4.5721217464292398E-2</v>
      </c>
      <c r="Z539" s="14">
        <v>4.4996761664524598E-2</v>
      </c>
      <c r="AA539" s="14">
        <v>4.52797688135173E-2</v>
      </c>
      <c r="AB539" s="14">
        <v>6.1031225881684997E-2</v>
      </c>
      <c r="AC539" s="14">
        <v>5.8732613355003599E-2</v>
      </c>
      <c r="AD539" s="14">
        <v>6.0613970588063899E-2</v>
      </c>
      <c r="AE539" s="14"/>
      <c r="AF539" s="14">
        <v>3.1455379547909099E-2</v>
      </c>
      <c r="AG539" s="14">
        <v>6.7898050182655906E-2</v>
      </c>
      <c r="AH539" s="14">
        <v>5.3130462836779101E-2</v>
      </c>
      <c r="AI539" s="14">
        <v>3.1415053951260798E-2</v>
      </c>
      <c r="AJ539" s="14">
        <v>6.1934619261365703E-2</v>
      </c>
      <c r="AK539" s="14"/>
      <c r="AL539" s="14">
        <v>8.1974220890282903E-2</v>
      </c>
      <c r="AM539" s="14">
        <v>4.3076334797270903E-2</v>
      </c>
      <c r="AN539" s="14">
        <v>6.4867284435753694E-2</v>
      </c>
      <c r="AO539" s="14">
        <v>3.7034067108704098E-2</v>
      </c>
      <c r="AP539" s="14">
        <v>5.7315270529637301E-2</v>
      </c>
      <c r="AQ539" s="14">
        <v>4.6684580497113402E-2</v>
      </c>
      <c r="AR539" s="14"/>
      <c r="AS539" s="14">
        <v>5.4700958571083202E-2</v>
      </c>
      <c r="AT539" s="14">
        <v>4.1526662465256298E-2</v>
      </c>
      <c r="AU539" s="14">
        <v>4.7659729783684698E-2</v>
      </c>
      <c r="AV539" s="14">
        <v>9.52093713270218E-2</v>
      </c>
      <c r="AW539" s="14">
        <v>8.49083785422452E-2</v>
      </c>
      <c r="AX539" s="14"/>
      <c r="AY539" s="14">
        <v>0.120750749319534</v>
      </c>
      <c r="AZ539" s="14">
        <v>0</v>
      </c>
      <c r="BA539" s="14">
        <v>0</v>
      </c>
      <c r="BB539" s="14">
        <v>0</v>
      </c>
      <c r="BC539" s="14">
        <v>0</v>
      </c>
      <c r="BD539" s="14">
        <v>0</v>
      </c>
      <c r="BE539" s="14">
        <v>0</v>
      </c>
      <c r="BF539" s="14">
        <v>0</v>
      </c>
      <c r="BG539" s="14">
        <v>0</v>
      </c>
      <c r="BH539" s="14">
        <v>0</v>
      </c>
      <c r="BI539" s="14">
        <v>0</v>
      </c>
      <c r="BJ539" s="14">
        <v>0</v>
      </c>
      <c r="BK539" s="14">
        <v>0</v>
      </c>
      <c r="BL539" s="14">
        <v>0</v>
      </c>
      <c r="BM539" s="14">
        <v>0</v>
      </c>
      <c r="BN539" s="14">
        <v>0</v>
      </c>
      <c r="BO539" s="14"/>
      <c r="BP539" s="14">
        <v>4.0823009895213903E-2</v>
      </c>
      <c r="BQ539" s="14">
        <v>6.14658255698287E-2</v>
      </c>
      <c r="BR539" s="14">
        <v>4.10976314006362E-2</v>
      </c>
      <c r="BS539" s="14">
        <v>6.7649789233157301E-2</v>
      </c>
      <c r="BT539" s="14">
        <v>4.3962142349461601E-2</v>
      </c>
      <c r="BU539" s="14"/>
      <c r="BV539" s="14">
        <v>8.4208489381944501E-2</v>
      </c>
      <c r="BW539" s="14">
        <v>5.6299795180782999E-2</v>
      </c>
      <c r="BX539" s="14">
        <v>4.4581840883777098E-2</v>
      </c>
      <c r="BY539" s="14">
        <v>4.6819914852136997E-2</v>
      </c>
      <c r="BZ539" s="14">
        <v>4.3965512629526998E-2</v>
      </c>
      <c r="CA539" s="14"/>
      <c r="CB539" s="14">
        <v>8.7458775584078705E-2</v>
      </c>
      <c r="CC539" s="14">
        <v>3.4003991456244401E-2</v>
      </c>
      <c r="CD539" s="14">
        <v>5.2181437060587803E-2</v>
      </c>
      <c r="CE539" s="14">
        <v>5.8718347276822701E-2</v>
      </c>
      <c r="CF539" s="14">
        <v>3.2551992305215403E-2</v>
      </c>
      <c r="CG539" s="14"/>
      <c r="CH539" s="14">
        <v>5.2656012314413601E-2</v>
      </c>
      <c r="CI539" s="14">
        <v>5.1484988259621597E-2</v>
      </c>
      <c r="CJ539" s="14"/>
      <c r="CK539" s="14">
        <v>7.0889087377828994E-2</v>
      </c>
      <c r="CL539" s="14">
        <v>4.5973538303001403E-2</v>
      </c>
      <c r="CM539" s="14"/>
      <c r="CN539" s="14">
        <v>8.2145135875447403E-2</v>
      </c>
      <c r="CO539" s="14">
        <v>4.1227206101510601E-2</v>
      </c>
      <c r="CP539" s="14"/>
      <c r="CQ539" s="14">
        <v>4.7188344904388897E-2</v>
      </c>
      <c r="CR539" s="14">
        <v>6.3682382908805901E-2</v>
      </c>
      <c r="CS539" s="14">
        <v>3.9249510173420897E-2</v>
      </c>
    </row>
    <row r="540" spans="2:97" x14ac:dyDescent="0.35">
      <c r="B540" t="s">
        <v>238</v>
      </c>
      <c r="C540" s="14">
        <v>4.89381178277669E-2</v>
      </c>
      <c r="D540" s="14">
        <v>5.3570087380533302E-2</v>
      </c>
      <c r="E540" s="14">
        <v>4.3854013122033797E-2</v>
      </c>
      <c r="F540" s="14"/>
      <c r="G540" s="14">
        <v>7.5031236030317597E-2</v>
      </c>
      <c r="H540" s="14">
        <v>6.7938352815685693E-2</v>
      </c>
      <c r="I540" s="14">
        <v>6.5901069912089605E-2</v>
      </c>
      <c r="J540" s="14">
        <v>4.8722538369764999E-2</v>
      </c>
      <c r="K540" s="14">
        <v>3.6771444487233101E-2</v>
      </c>
      <c r="L540" s="14">
        <v>1.0698794852131E-2</v>
      </c>
      <c r="M540" s="14"/>
      <c r="N540" s="14">
        <v>5.2266547499387299E-2</v>
      </c>
      <c r="O540" s="14">
        <v>2.8368069165776302E-2</v>
      </c>
      <c r="P540" s="14">
        <v>5.4853812780015603E-2</v>
      </c>
      <c r="Q540" s="14">
        <v>6.2111307848640898E-2</v>
      </c>
      <c r="R540" s="14"/>
      <c r="S540" s="14">
        <v>6.6213501202754099E-2</v>
      </c>
      <c r="T540" s="14">
        <v>3.8491456747001801E-2</v>
      </c>
      <c r="U540" s="14">
        <v>4.7453167072697401E-2</v>
      </c>
      <c r="V540" s="14">
        <v>3.2622608807845697E-2</v>
      </c>
      <c r="W540" s="14">
        <v>4.2001029519520297E-2</v>
      </c>
      <c r="X540" s="14">
        <v>6.6612311171811101E-2</v>
      </c>
      <c r="Y540" s="14">
        <v>4.24068346273591E-2</v>
      </c>
      <c r="Z540" s="14">
        <v>4.59066574722891E-2</v>
      </c>
      <c r="AA540" s="14">
        <v>4.6354826686528003E-2</v>
      </c>
      <c r="AB540" s="14">
        <v>3.3447381270241897E-2</v>
      </c>
      <c r="AC540" s="14">
        <v>6.9065676233526094E-2</v>
      </c>
      <c r="AD540" s="14">
        <v>7.3361347328621193E-2</v>
      </c>
      <c r="AE540" s="14"/>
      <c r="AF540" s="14">
        <v>3.7252463078139501E-2</v>
      </c>
      <c r="AG540" s="14">
        <v>5.5745417620948402E-2</v>
      </c>
      <c r="AH540" s="14">
        <v>1.44095023147477E-2</v>
      </c>
      <c r="AI540" s="14">
        <v>6.3388022135337702E-2</v>
      </c>
      <c r="AJ540" s="14">
        <v>5.04634540419363E-2</v>
      </c>
      <c r="AK540" s="14"/>
      <c r="AL540" s="14">
        <v>4.9401515889853503E-2</v>
      </c>
      <c r="AM540" s="14">
        <v>4.5459606429611603E-2</v>
      </c>
      <c r="AN540" s="14">
        <v>2.44460717987008E-2</v>
      </c>
      <c r="AO540" s="14">
        <v>5.5293409926408299E-2</v>
      </c>
      <c r="AP540" s="14">
        <v>4.3678253234466002E-2</v>
      </c>
      <c r="AQ540" s="14">
        <v>4.6394122115571097E-2</v>
      </c>
      <c r="AR540" s="14"/>
      <c r="AS540" s="14">
        <v>5.6341321002527499E-2</v>
      </c>
      <c r="AT540" s="14">
        <v>4.8884661054583098E-2</v>
      </c>
      <c r="AU540" s="14">
        <v>3.8972238158423003E-2</v>
      </c>
      <c r="AV540" s="14">
        <v>6.2806932766903106E-2</v>
      </c>
      <c r="AW540" s="14">
        <v>8.52989913276294E-2</v>
      </c>
      <c r="AX540" s="14"/>
      <c r="AY540" s="14">
        <v>6.5916586436482696E-2</v>
      </c>
      <c r="AZ540" s="14">
        <v>0</v>
      </c>
      <c r="BA540" s="14">
        <v>0</v>
      </c>
      <c r="BB540" s="14">
        <v>0</v>
      </c>
      <c r="BC540" s="14">
        <v>0</v>
      </c>
      <c r="BD540" s="14">
        <v>0</v>
      </c>
      <c r="BE540" s="14">
        <v>0</v>
      </c>
      <c r="BF540" s="14">
        <v>0</v>
      </c>
      <c r="BG540" s="14">
        <v>0</v>
      </c>
      <c r="BH540" s="14">
        <v>0</v>
      </c>
      <c r="BI540" s="14">
        <v>0</v>
      </c>
      <c r="BJ540" s="14">
        <v>0</v>
      </c>
      <c r="BK540" s="14">
        <v>0</v>
      </c>
      <c r="BL540" s="14">
        <v>0</v>
      </c>
      <c r="BM540" s="14">
        <v>0</v>
      </c>
      <c r="BN540" s="14">
        <v>0</v>
      </c>
      <c r="BO540" s="14"/>
      <c r="BP540" s="14">
        <v>4.2181157817535599E-2</v>
      </c>
      <c r="BQ540" s="14">
        <v>3.7098159574613203E-2</v>
      </c>
      <c r="BR540" s="14">
        <v>4.8695430383969299E-2</v>
      </c>
      <c r="BS540" s="14">
        <v>5.9740381197837998E-2</v>
      </c>
      <c r="BT540" s="14">
        <v>6.7423910798622894E-2</v>
      </c>
      <c r="BU540" s="14"/>
      <c r="BV540" s="14">
        <v>6.7270701756130896E-2</v>
      </c>
      <c r="BW540" s="14">
        <v>4.2395409074385701E-2</v>
      </c>
      <c r="BX540" s="14">
        <v>4.8609899829325003E-2</v>
      </c>
      <c r="BY540" s="14">
        <v>5.03772099443952E-2</v>
      </c>
      <c r="BZ540" s="14">
        <v>7.6045675598594903E-2</v>
      </c>
      <c r="CA540" s="14"/>
      <c r="CB540" s="14">
        <v>6.7832049618844897E-2</v>
      </c>
      <c r="CC540" s="14">
        <v>4.8529576133546498E-2</v>
      </c>
      <c r="CD540" s="14">
        <v>2.88639813114785E-2</v>
      </c>
      <c r="CE540" s="14">
        <v>4.2478629091301401E-2</v>
      </c>
      <c r="CF540" s="14">
        <v>5.7883533598415401E-2</v>
      </c>
      <c r="CG540" s="14"/>
      <c r="CH540" s="14">
        <v>5.91095233157794E-2</v>
      </c>
      <c r="CI540" s="14">
        <v>4.4695927723023797E-2</v>
      </c>
      <c r="CJ540" s="14"/>
      <c r="CK540" s="14">
        <v>5.0883888487668401E-2</v>
      </c>
      <c r="CL540" s="14">
        <v>4.8340270630816501E-2</v>
      </c>
      <c r="CM540" s="14"/>
      <c r="CN540" s="14">
        <v>5.7622089297814198E-2</v>
      </c>
      <c r="CO540" s="14">
        <v>4.5901015514807603E-2</v>
      </c>
      <c r="CP540" s="14"/>
      <c r="CQ540" s="14">
        <v>4.3903557728285601E-2</v>
      </c>
      <c r="CR540" s="14">
        <v>5.6104306852081703E-2</v>
      </c>
      <c r="CS540" s="14">
        <v>6.9078196937933198E-2</v>
      </c>
    </row>
    <row r="541" spans="2:97" x14ac:dyDescent="0.35">
      <c r="B541" t="s">
        <v>241</v>
      </c>
      <c r="C541" s="14">
        <v>4.87981110460377E-2</v>
      </c>
      <c r="D541" s="14">
        <v>5.9390779161045598E-2</v>
      </c>
      <c r="E541" s="14">
        <v>3.8666648187514002E-2</v>
      </c>
      <c r="F541" s="14"/>
      <c r="G541" s="14">
        <v>5.5743869183040702E-2</v>
      </c>
      <c r="H541" s="14">
        <v>6.2155969275318503E-2</v>
      </c>
      <c r="I541" s="14">
        <v>7.4762421821268105E-2</v>
      </c>
      <c r="J541" s="14">
        <v>3.3202341808182302E-2</v>
      </c>
      <c r="K541" s="14">
        <v>4.5482030011270103E-2</v>
      </c>
      <c r="L541" s="14">
        <v>2.7072325951025902E-2</v>
      </c>
      <c r="M541" s="14"/>
      <c r="N541" s="14">
        <v>6.1428049898333198E-2</v>
      </c>
      <c r="O541" s="14">
        <v>5.5885026629623899E-2</v>
      </c>
      <c r="P541" s="14">
        <v>3.3219744240396899E-2</v>
      </c>
      <c r="Q541" s="14">
        <v>4.2058188246835701E-2</v>
      </c>
      <c r="R541" s="14"/>
      <c r="S541" s="14">
        <v>5.1252534594570097E-2</v>
      </c>
      <c r="T541" s="14">
        <v>4.6204454538304102E-2</v>
      </c>
      <c r="U541" s="14">
        <v>4.6264607407094697E-2</v>
      </c>
      <c r="V541" s="14">
        <v>2.89644926380449E-2</v>
      </c>
      <c r="W541" s="14">
        <v>4.8211509703736402E-2</v>
      </c>
      <c r="X541" s="14">
        <v>4.8446852342109097E-2</v>
      </c>
      <c r="Y541" s="14">
        <v>5.2650741949118E-2</v>
      </c>
      <c r="Z541" s="14">
        <v>6.6140809129666495E-2</v>
      </c>
      <c r="AA541" s="14">
        <v>6.9229770285638398E-2</v>
      </c>
      <c r="AB541" s="14">
        <v>5.7183901917780298E-2</v>
      </c>
      <c r="AC541" s="14">
        <v>3.9075375591749298E-2</v>
      </c>
      <c r="AD541" s="14">
        <v>0</v>
      </c>
      <c r="AE541" s="14"/>
      <c r="AF541" s="14">
        <v>3.4053823165588401E-2</v>
      </c>
      <c r="AG541" s="14">
        <v>5.9445847707750701E-2</v>
      </c>
      <c r="AH541" s="14">
        <v>4.1155426570279999E-2</v>
      </c>
      <c r="AI541" s="14">
        <v>4.0666175595974803E-2</v>
      </c>
      <c r="AJ541" s="14">
        <v>7.3551123462893803E-2</v>
      </c>
      <c r="AK541" s="14"/>
      <c r="AL541" s="14">
        <v>5.8958077179362897E-2</v>
      </c>
      <c r="AM541" s="14">
        <v>4.4314840856963897E-2</v>
      </c>
      <c r="AN541" s="14">
        <v>4.1859986877820402E-2</v>
      </c>
      <c r="AO541" s="14">
        <v>3.9422557373532598E-2</v>
      </c>
      <c r="AP541" s="14">
        <v>7.6398183573809397E-2</v>
      </c>
      <c r="AQ541" s="14">
        <v>3.4646890798452602E-2</v>
      </c>
      <c r="AR541" s="14"/>
      <c r="AS541" s="14">
        <v>3.7662109562508601E-2</v>
      </c>
      <c r="AT541" s="14">
        <v>4.5502063934605097E-2</v>
      </c>
      <c r="AU541" s="14">
        <v>5.7021213644713499E-2</v>
      </c>
      <c r="AV541" s="14">
        <v>7.1821791727639403E-2</v>
      </c>
      <c r="AW541" s="14">
        <v>7.98349325285235E-2</v>
      </c>
      <c r="AX541" s="14"/>
      <c r="AY541" s="14">
        <v>3.6917813803866599E-2</v>
      </c>
      <c r="AZ541" s="14">
        <v>0</v>
      </c>
      <c r="BA541" s="14">
        <v>0</v>
      </c>
      <c r="BB541" s="14">
        <v>0</v>
      </c>
      <c r="BC541" s="14">
        <v>0</v>
      </c>
      <c r="BD541" s="14">
        <v>0</v>
      </c>
      <c r="BE541" s="14">
        <v>0</v>
      </c>
      <c r="BF541" s="14">
        <v>0</v>
      </c>
      <c r="BG541" s="14">
        <v>0</v>
      </c>
      <c r="BH541" s="14">
        <v>0</v>
      </c>
      <c r="BI541" s="14">
        <v>0</v>
      </c>
      <c r="BJ541" s="14">
        <v>0</v>
      </c>
      <c r="BK541" s="14">
        <v>0</v>
      </c>
      <c r="BL541" s="14">
        <v>0</v>
      </c>
      <c r="BM541" s="14">
        <v>0</v>
      </c>
      <c r="BN541" s="14">
        <v>0</v>
      </c>
      <c r="BO541" s="14"/>
      <c r="BP541" s="14">
        <v>5.0412149646358602E-2</v>
      </c>
      <c r="BQ541" s="14">
        <v>5.4183809601865598E-2</v>
      </c>
      <c r="BR541" s="14">
        <v>3.8428609788577803E-2</v>
      </c>
      <c r="BS541" s="14">
        <v>6.1174089251900599E-2</v>
      </c>
      <c r="BT541" s="14">
        <v>3.6252164635049502E-2</v>
      </c>
      <c r="BU541" s="14"/>
      <c r="BV541" s="14">
        <v>6.9951931500720196E-2</v>
      </c>
      <c r="BW541" s="14">
        <v>5.3125737475318499E-2</v>
      </c>
      <c r="BX541" s="14">
        <v>4.7431040533601303E-2</v>
      </c>
      <c r="BY541" s="14">
        <v>3.9965860582548397E-2</v>
      </c>
      <c r="BZ541" s="14">
        <v>2.4063214987641201E-2</v>
      </c>
      <c r="CA541" s="14"/>
      <c r="CB541" s="14">
        <v>6.3684441951012596E-2</v>
      </c>
      <c r="CC541" s="14">
        <v>3.9634182577188197E-2</v>
      </c>
      <c r="CD541" s="14">
        <v>4.5220998415198499E-2</v>
      </c>
      <c r="CE541" s="14">
        <v>4.5746515978579601E-2</v>
      </c>
      <c r="CF541" s="14">
        <v>4.9678807744067001E-2</v>
      </c>
      <c r="CG541" s="14"/>
      <c r="CH541" s="14">
        <v>4.0159575291042103E-2</v>
      </c>
      <c r="CI541" s="14">
        <v>5.2400986867132501E-2</v>
      </c>
      <c r="CJ541" s="14"/>
      <c r="CK541" s="14">
        <v>7.5720001560961703E-2</v>
      </c>
      <c r="CL541" s="14">
        <v>4.0526233423127701E-2</v>
      </c>
      <c r="CM541" s="14"/>
      <c r="CN541" s="14">
        <v>6.9975105400774604E-2</v>
      </c>
      <c r="CO541" s="14">
        <v>4.1391741879793997E-2</v>
      </c>
      <c r="CP541" s="14"/>
      <c r="CQ541" s="14">
        <v>4.7347192271791301E-2</v>
      </c>
      <c r="CR541" s="14">
        <v>5.8135440601028897E-2</v>
      </c>
      <c r="CS541" s="14">
        <v>1.14284410218929E-2</v>
      </c>
    </row>
    <row r="542" spans="2:97" x14ac:dyDescent="0.35">
      <c r="B542" t="s">
        <v>252</v>
      </c>
      <c r="C542" s="14">
        <v>3.4821732223196303E-2</v>
      </c>
      <c r="D542" s="14">
        <v>3.08119645316411E-2</v>
      </c>
      <c r="E542" s="14">
        <v>3.8103930957420401E-2</v>
      </c>
      <c r="F542" s="14"/>
      <c r="G542" s="14">
        <v>6.9923776360882706E-2</v>
      </c>
      <c r="H542" s="14">
        <v>6.8757463632598603E-2</v>
      </c>
      <c r="I542" s="14">
        <v>2.9092103151919901E-2</v>
      </c>
      <c r="J542" s="14">
        <v>2.0008252596143999E-2</v>
      </c>
      <c r="K542" s="14">
        <v>1.3058792011577201E-2</v>
      </c>
      <c r="L542" s="14">
        <v>1.5138160861901499E-2</v>
      </c>
      <c r="M542" s="14"/>
      <c r="N542" s="14">
        <v>3.6232330955234399E-2</v>
      </c>
      <c r="O542" s="14">
        <v>2.09944137255366E-2</v>
      </c>
      <c r="P542" s="14">
        <v>5.5978042119513197E-2</v>
      </c>
      <c r="Q542" s="14">
        <v>2.9487172361531502E-2</v>
      </c>
      <c r="R542" s="14"/>
      <c r="S542" s="14">
        <v>4.4837693373899701E-2</v>
      </c>
      <c r="T542" s="14">
        <v>3.4791627080547401E-2</v>
      </c>
      <c r="U542" s="14">
        <v>4.9736872207209702E-2</v>
      </c>
      <c r="V542" s="14">
        <v>2.9192834442089699E-2</v>
      </c>
      <c r="W542" s="14">
        <v>5.5107881383163998E-2</v>
      </c>
      <c r="X542" s="14">
        <v>2.3619045315338E-2</v>
      </c>
      <c r="Y542" s="14">
        <v>2.7396589088615801E-2</v>
      </c>
      <c r="Z542" s="14">
        <v>1.44879401369221E-2</v>
      </c>
      <c r="AA542" s="14">
        <v>3.3104945521798303E-2</v>
      </c>
      <c r="AB542" s="14">
        <v>2.1432442940764899E-2</v>
      </c>
      <c r="AC542" s="14">
        <v>2.59744728107907E-2</v>
      </c>
      <c r="AD542" s="14">
        <v>5.9430525489541801E-2</v>
      </c>
      <c r="AE542" s="14"/>
      <c r="AF542" s="14">
        <v>3.0563107777719201E-2</v>
      </c>
      <c r="AG542" s="14">
        <v>2.64570414732078E-2</v>
      </c>
      <c r="AH542" s="14">
        <v>3.7485743614094097E-2</v>
      </c>
      <c r="AI542" s="14">
        <v>3.9453559584340998E-2</v>
      </c>
      <c r="AJ542" s="14">
        <v>3.87186926778132E-2</v>
      </c>
      <c r="AK542" s="14"/>
      <c r="AL542" s="14">
        <v>3.5722486515009103E-2</v>
      </c>
      <c r="AM542" s="14">
        <v>3.5439422881436998E-2</v>
      </c>
      <c r="AN542" s="14">
        <v>4.6147990411185502E-2</v>
      </c>
      <c r="AO542" s="14">
        <v>3.4188439280476102E-2</v>
      </c>
      <c r="AP542" s="14">
        <v>3.8870588777324501E-2</v>
      </c>
      <c r="AQ542" s="14">
        <v>3.1286564724959699E-2</v>
      </c>
      <c r="AR542" s="14"/>
      <c r="AS542" s="14">
        <v>3.83097401223087E-2</v>
      </c>
      <c r="AT542" s="14">
        <v>2.6346199903825099E-2</v>
      </c>
      <c r="AU542" s="14">
        <v>3.5388860489490602E-2</v>
      </c>
      <c r="AV542" s="14">
        <v>4.6800523579609302E-2</v>
      </c>
      <c r="AW542" s="14">
        <v>2.1244091610204401E-2</v>
      </c>
      <c r="AX542" s="14"/>
      <c r="AY542" s="14">
        <v>3.02468306254495E-2</v>
      </c>
      <c r="AZ542" s="14">
        <v>0</v>
      </c>
      <c r="BA542" s="14">
        <v>0</v>
      </c>
      <c r="BB542" s="14">
        <v>0</v>
      </c>
      <c r="BC542" s="14">
        <v>0</v>
      </c>
      <c r="BD542" s="14">
        <v>0</v>
      </c>
      <c r="BE542" s="14">
        <v>0</v>
      </c>
      <c r="BF542" s="14">
        <v>0</v>
      </c>
      <c r="BG542" s="14">
        <v>0</v>
      </c>
      <c r="BH542" s="14">
        <v>0</v>
      </c>
      <c r="BI542" s="14">
        <v>0</v>
      </c>
      <c r="BJ542" s="14">
        <v>0</v>
      </c>
      <c r="BK542" s="14">
        <v>0</v>
      </c>
      <c r="BL542" s="14">
        <v>0</v>
      </c>
      <c r="BM542" s="14">
        <v>0</v>
      </c>
      <c r="BN542" s="14">
        <v>0</v>
      </c>
      <c r="BO542" s="14"/>
      <c r="BP542" s="14">
        <v>2.0725122130069801E-2</v>
      </c>
      <c r="BQ542" s="14">
        <v>4.5610446706659299E-2</v>
      </c>
      <c r="BR542" s="14">
        <v>2.07043049994017E-2</v>
      </c>
      <c r="BS542" s="14">
        <v>3.9872439921886098E-2</v>
      </c>
      <c r="BT542" s="14">
        <v>4.1657835429329999E-2</v>
      </c>
      <c r="BU542" s="14"/>
      <c r="BV542" s="14">
        <v>3.44098254541019E-2</v>
      </c>
      <c r="BW542" s="14">
        <v>4.4076686682627701E-2</v>
      </c>
      <c r="BX542" s="14">
        <v>2.6451539942189801E-2</v>
      </c>
      <c r="BY542" s="14">
        <v>2.7599370551181199E-2</v>
      </c>
      <c r="BZ542" s="14">
        <v>4.9826800711589798E-2</v>
      </c>
      <c r="CA542" s="14"/>
      <c r="CB542" s="14">
        <v>5.8106305266996797E-2</v>
      </c>
      <c r="CC542" s="14">
        <v>3.7304881647654498E-2</v>
      </c>
      <c r="CD542" s="14">
        <v>2.7411354066027401E-2</v>
      </c>
      <c r="CE542" s="14">
        <v>3.06403240488934E-2</v>
      </c>
      <c r="CF542" s="14">
        <v>2.5676123815699101E-2</v>
      </c>
      <c r="CG542" s="14"/>
      <c r="CH542" s="14">
        <v>3.3901696667824201E-2</v>
      </c>
      <c r="CI542" s="14">
        <v>3.5205451634796901E-2</v>
      </c>
      <c r="CJ542" s="14"/>
      <c r="CK542" s="14">
        <v>4.7315707496733E-2</v>
      </c>
      <c r="CL542" s="14">
        <v>3.09828994922977E-2</v>
      </c>
      <c r="CM542" s="14"/>
      <c r="CN542" s="14">
        <v>4.4542759475620801E-2</v>
      </c>
      <c r="CO542" s="14">
        <v>3.1421933587916097E-2</v>
      </c>
      <c r="CP542" s="14"/>
      <c r="CQ542" s="14">
        <v>2.7767459840393999E-2</v>
      </c>
      <c r="CR542" s="14">
        <v>5.10543049889138E-2</v>
      </c>
      <c r="CS542" s="14">
        <v>2.6282763500204601E-2</v>
      </c>
    </row>
    <row r="543" spans="2:97" x14ac:dyDescent="0.35">
      <c r="B543" t="s">
        <v>247</v>
      </c>
      <c r="C543" s="14">
        <v>2.3502485709405999E-2</v>
      </c>
      <c r="D543" s="14">
        <v>2.6905075269743901E-2</v>
      </c>
      <c r="E543" s="14">
        <v>2.0278761296839799E-2</v>
      </c>
      <c r="F543" s="14"/>
      <c r="G543" s="14">
        <v>2.13430591067937E-2</v>
      </c>
      <c r="H543" s="14">
        <v>2.1184459356452801E-2</v>
      </c>
      <c r="I543" s="14">
        <v>3.0727213775377401E-2</v>
      </c>
      <c r="J543" s="14">
        <v>2.1122486095857301E-2</v>
      </c>
      <c r="K543" s="14">
        <v>1.49889138631843E-2</v>
      </c>
      <c r="L543" s="14">
        <v>2.8592023656691501E-2</v>
      </c>
      <c r="M543" s="14"/>
      <c r="N543" s="14">
        <v>2.72071004003164E-2</v>
      </c>
      <c r="O543" s="14">
        <v>1.9405357472208399E-2</v>
      </c>
      <c r="P543" s="14">
        <v>2.85611032169781E-2</v>
      </c>
      <c r="Q543" s="14">
        <v>1.9590743705075998E-2</v>
      </c>
      <c r="R543" s="14"/>
      <c r="S543" s="14">
        <v>2.83365447969369E-2</v>
      </c>
      <c r="T543" s="14">
        <v>3.1952632562072703E-2</v>
      </c>
      <c r="U543" s="14">
        <v>1.7983217877495399E-2</v>
      </c>
      <c r="V543" s="14">
        <v>2.6377972768577999E-2</v>
      </c>
      <c r="W543" s="14">
        <v>2.3411949757753799E-2</v>
      </c>
      <c r="X543" s="14">
        <v>2.4799958666459E-2</v>
      </c>
      <c r="Y543" s="14">
        <v>2.7264310326726399E-2</v>
      </c>
      <c r="Z543" s="14">
        <v>1.42507030364086E-2</v>
      </c>
      <c r="AA543" s="14">
        <v>1.7480925207767499E-2</v>
      </c>
      <c r="AB543" s="14">
        <v>2.32778798503879E-2</v>
      </c>
      <c r="AC543" s="14">
        <v>1.8622549564048602E-2</v>
      </c>
      <c r="AD543" s="14">
        <v>0</v>
      </c>
      <c r="AE543" s="14"/>
      <c r="AF543" s="14">
        <v>2.9592125373839599E-2</v>
      </c>
      <c r="AG543" s="14">
        <v>1.51000692103556E-2</v>
      </c>
      <c r="AH543" s="14">
        <v>3.3334587000495602E-2</v>
      </c>
      <c r="AI543" s="14">
        <v>3.7176634379565102E-2</v>
      </c>
      <c r="AJ543" s="14">
        <v>2.70135270198321E-2</v>
      </c>
      <c r="AK543" s="14"/>
      <c r="AL543" s="14">
        <v>1.4715894589053599E-2</v>
      </c>
      <c r="AM543" s="14">
        <v>2.7783502756224099E-2</v>
      </c>
      <c r="AN543" s="14">
        <v>2.9450975109839801E-2</v>
      </c>
      <c r="AO543" s="14">
        <v>3.1683255973178601E-2</v>
      </c>
      <c r="AP543" s="14">
        <v>2.68095092402247E-2</v>
      </c>
      <c r="AQ543" s="14">
        <v>1.2454856557297099E-2</v>
      </c>
      <c r="AR543" s="14"/>
      <c r="AS543" s="14">
        <v>1.8412916054582999E-2</v>
      </c>
      <c r="AT543" s="14">
        <v>2.6460210512262699E-2</v>
      </c>
      <c r="AU543" s="14">
        <v>2.3456736449776701E-2</v>
      </c>
      <c r="AV543" s="14">
        <v>1.9217511098778499E-2</v>
      </c>
      <c r="AW543" s="14">
        <v>3.7154734425385E-2</v>
      </c>
      <c r="AX543" s="14"/>
      <c r="AY543" s="14">
        <v>2.8472712389263199E-2</v>
      </c>
      <c r="AZ543" s="14">
        <v>0</v>
      </c>
      <c r="BA543" s="14">
        <v>0</v>
      </c>
      <c r="BB543" s="14">
        <v>0</v>
      </c>
      <c r="BC543" s="14">
        <v>0</v>
      </c>
      <c r="BD543" s="14">
        <v>0</v>
      </c>
      <c r="BE543" s="14">
        <v>0</v>
      </c>
      <c r="BF543" s="14">
        <v>0</v>
      </c>
      <c r="BG543" s="14">
        <v>0</v>
      </c>
      <c r="BH543" s="14">
        <v>0</v>
      </c>
      <c r="BI543" s="14">
        <v>0</v>
      </c>
      <c r="BJ543" s="14">
        <v>0</v>
      </c>
      <c r="BK543" s="14">
        <v>0</v>
      </c>
      <c r="BL543" s="14">
        <v>0</v>
      </c>
      <c r="BM543" s="14">
        <v>0</v>
      </c>
      <c r="BN543" s="14">
        <v>0</v>
      </c>
      <c r="BO543" s="14"/>
      <c r="BP543" s="14">
        <v>2.7128895332498099E-2</v>
      </c>
      <c r="BQ543" s="14">
        <v>1.8934522522214399E-2</v>
      </c>
      <c r="BR543" s="14">
        <v>2.5453914776810499E-2</v>
      </c>
      <c r="BS543" s="14">
        <v>3.0341902298685702E-2</v>
      </c>
      <c r="BT543" s="14">
        <v>1.8755787340079499E-2</v>
      </c>
      <c r="BU543" s="14"/>
      <c r="BV543" s="14">
        <v>2.9946495563882201E-2</v>
      </c>
      <c r="BW543" s="14">
        <v>2.0658950786138899E-2</v>
      </c>
      <c r="BX543" s="14">
        <v>2.66376611920827E-2</v>
      </c>
      <c r="BY543" s="14">
        <v>2.0832208735907E-2</v>
      </c>
      <c r="BZ543" s="14">
        <v>2.2572359802917202E-2</v>
      </c>
      <c r="CA543" s="14"/>
      <c r="CB543" s="14">
        <v>3.1700792955311301E-2</v>
      </c>
      <c r="CC543" s="14">
        <v>1.8508524442477799E-2</v>
      </c>
      <c r="CD543" s="14">
        <v>2.3843956128345601E-2</v>
      </c>
      <c r="CE543" s="14">
        <v>2.21441783477281E-2</v>
      </c>
      <c r="CF543" s="14">
        <v>2.0932660770439999E-2</v>
      </c>
      <c r="CG543" s="14"/>
      <c r="CH543" s="14">
        <v>2.7261457024189702E-2</v>
      </c>
      <c r="CI543" s="14">
        <v>2.19347307974243E-2</v>
      </c>
      <c r="CJ543" s="14"/>
      <c r="CK543" s="14">
        <v>2.7486222565380199E-2</v>
      </c>
      <c r="CL543" s="14">
        <v>2.22784638029121E-2</v>
      </c>
      <c r="CM543" s="14"/>
      <c r="CN543" s="14">
        <v>1.8655050290486998E-2</v>
      </c>
      <c r="CO543" s="14">
        <v>2.5197811099810501E-2</v>
      </c>
      <c r="CP543" s="14"/>
      <c r="CQ543" s="14">
        <v>2.2688384484106199E-2</v>
      </c>
      <c r="CR543" s="14">
        <v>2.6737361837637499E-2</v>
      </c>
      <c r="CS543" s="14">
        <v>1.44336251883762E-2</v>
      </c>
    </row>
    <row r="544" spans="2:97" x14ac:dyDescent="0.35">
      <c r="B544" t="s">
        <v>249</v>
      </c>
      <c r="C544" s="14">
        <v>1.24187745064222E-2</v>
      </c>
      <c r="D544" s="14">
        <v>1.53528392083959E-2</v>
      </c>
      <c r="E544" s="14">
        <v>9.6081511050843098E-3</v>
      </c>
      <c r="F544" s="14"/>
      <c r="G544" s="14">
        <v>2.4373172816916901E-2</v>
      </c>
      <c r="H544" s="14">
        <v>2.35027021459128E-2</v>
      </c>
      <c r="I544" s="14">
        <v>1.36597905815874E-2</v>
      </c>
      <c r="J544" s="14">
        <v>7.9770458767001208E-3</v>
      </c>
      <c r="K544" s="14">
        <v>7.1613849737889798E-3</v>
      </c>
      <c r="L544" s="14">
        <v>1.57420461765352E-3</v>
      </c>
      <c r="M544" s="14"/>
      <c r="N544" s="14">
        <v>1.27085213659452E-2</v>
      </c>
      <c r="O544" s="14">
        <v>7.4278379200778096E-3</v>
      </c>
      <c r="P544" s="14">
        <v>1.55168635127098E-2</v>
      </c>
      <c r="Q544" s="14">
        <v>1.4719154549620901E-2</v>
      </c>
      <c r="R544" s="14"/>
      <c r="S544" s="14">
        <v>2.8720931949188899E-2</v>
      </c>
      <c r="T544" s="14">
        <v>7.2521505576686202E-3</v>
      </c>
      <c r="U544" s="14">
        <v>4.6563404131790102E-3</v>
      </c>
      <c r="V544" s="14">
        <v>1.1355486954138299E-2</v>
      </c>
      <c r="W544" s="14">
        <v>1.8627930476338199E-2</v>
      </c>
      <c r="X544" s="14">
        <v>1.39013794555957E-2</v>
      </c>
      <c r="Y544" s="14">
        <v>8.1056218450335608E-3</v>
      </c>
      <c r="Z544" s="14">
        <v>1.4875868515951801E-2</v>
      </c>
      <c r="AA544" s="14">
        <v>5.3755916296281498E-3</v>
      </c>
      <c r="AB544" s="14">
        <v>1.4184313311211399E-2</v>
      </c>
      <c r="AC544" s="14">
        <v>0</v>
      </c>
      <c r="AD544" s="14">
        <v>1.2997671690115E-2</v>
      </c>
      <c r="AE544" s="14"/>
      <c r="AF544" s="14">
        <v>5.9127674706610798E-3</v>
      </c>
      <c r="AG544" s="14">
        <v>9.7055778433614293E-3</v>
      </c>
      <c r="AH544" s="14">
        <v>1.07192382100714E-2</v>
      </c>
      <c r="AI544" s="14">
        <v>2.2870052177530801E-2</v>
      </c>
      <c r="AJ544" s="14">
        <v>1.74544733609391E-2</v>
      </c>
      <c r="AK544" s="14"/>
      <c r="AL544" s="14">
        <v>1.43932735275743E-2</v>
      </c>
      <c r="AM544" s="14">
        <v>6.8994819807818601E-3</v>
      </c>
      <c r="AN544" s="14">
        <v>4.0958837821589702E-3</v>
      </c>
      <c r="AO544" s="14">
        <v>1.81194032611042E-2</v>
      </c>
      <c r="AP544" s="14">
        <v>8.8945128748228793E-3</v>
      </c>
      <c r="AQ544" s="14">
        <v>1.10861278098033E-2</v>
      </c>
      <c r="AR544" s="14"/>
      <c r="AS544" s="14">
        <v>1.3327604895898E-2</v>
      </c>
      <c r="AT544" s="14">
        <v>8.2837958061346001E-3</v>
      </c>
      <c r="AU544" s="14">
        <v>1.44684269717554E-2</v>
      </c>
      <c r="AV544" s="14">
        <v>1.9428367094751899E-2</v>
      </c>
      <c r="AW544" s="14">
        <v>0</v>
      </c>
      <c r="AX544" s="14"/>
      <c r="AY544" s="14">
        <v>0</v>
      </c>
      <c r="AZ544" s="14">
        <v>0</v>
      </c>
      <c r="BA544" s="14">
        <v>0</v>
      </c>
      <c r="BB544" s="14">
        <v>0</v>
      </c>
      <c r="BC544" s="14">
        <v>0</v>
      </c>
      <c r="BD544" s="14">
        <v>0</v>
      </c>
      <c r="BE544" s="14">
        <v>0</v>
      </c>
      <c r="BF544" s="14">
        <v>0</v>
      </c>
      <c r="BG544" s="14">
        <v>0</v>
      </c>
      <c r="BH544" s="14">
        <v>0</v>
      </c>
      <c r="BI544" s="14">
        <v>0</v>
      </c>
      <c r="BJ544" s="14">
        <v>0</v>
      </c>
      <c r="BK544" s="14">
        <v>0</v>
      </c>
      <c r="BL544" s="14">
        <v>0</v>
      </c>
      <c r="BM544" s="14">
        <v>0</v>
      </c>
      <c r="BN544" s="14">
        <v>0</v>
      </c>
      <c r="BO544" s="14"/>
      <c r="BP544" s="14">
        <v>4.3448059152161999E-3</v>
      </c>
      <c r="BQ544" s="14">
        <v>1.76452399638546E-2</v>
      </c>
      <c r="BR544" s="14">
        <v>1.58346971061879E-2</v>
      </c>
      <c r="BS544" s="14">
        <v>1.65039261569166E-2</v>
      </c>
      <c r="BT544" s="14">
        <v>9.8157594021235708E-3</v>
      </c>
      <c r="BU544" s="14"/>
      <c r="BV544" s="14">
        <v>1.6704456043137E-2</v>
      </c>
      <c r="BW544" s="14">
        <v>1.24272112373057E-2</v>
      </c>
      <c r="BX544" s="14">
        <v>1.13715039102313E-2</v>
      </c>
      <c r="BY544" s="14">
        <v>1.46096919140138E-2</v>
      </c>
      <c r="BZ544" s="14">
        <v>6.9909160925422497E-3</v>
      </c>
      <c r="CA544" s="14"/>
      <c r="CB544" s="14">
        <v>1.6204250032885802E-2</v>
      </c>
      <c r="CC544" s="14">
        <v>1.07244504521548E-2</v>
      </c>
      <c r="CD544" s="14">
        <v>9.1976734708063296E-3</v>
      </c>
      <c r="CE544" s="14">
        <v>8.2954798813490108E-3</v>
      </c>
      <c r="CF544" s="14">
        <v>1.7583573135809001E-2</v>
      </c>
      <c r="CG544" s="14"/>
      <c r="CH544" s="14">
        <v>2.12397974143269E-2</v>
      </c>
      <c r="CI544" s="14">
        <v>8.7397887322607695E-3</v>
      </c>
      <c r="CJ544" s="14"/>
      <c r="CK544" s="14">
        <v>1.38616673867826E-2</v>
      </c>
      <c r="CL544" s="14">
        <v>1.19754388750447E-2</v>
      </c>
      <c r="CM544" s="14"/>
      <c r="CN544" s="14">
        <v>1.68918524604251E-2</v>
      </c>
      <c r="CO544" s="14">
        <v>1.0854375608175299E-2</v>
      </c>
      <c r="CP544" s="14"/>
      <c r="CQ544" s="14">
        <v>1.1868864048148201E-2</v>
      </c>
      <c r="CR544" s="14">
        <v>1.5663837697041699E-2</v>
      </c>
      <c r="CS544" s="14">
        <v>0</v>
      </c>
    </row>
    <row r="545" spans="2:97" x14ac:dyDescent="0.35">
      <c r="B545" t="s">
        <v>253</v>
      </c>
      <c r="C545" s="14">
        <v>2.0352956863795301E-2</v>
      </c>
      <c r="D545" s="14">
        <v>1.6609673548781401E-2</v>
      </c>
      <c r="E545" s="14">
        <v>2.3508351098832401E-2</v>
      </c>
      <c r="F545" s="14"/>
      <c r="G545" s="14">
        <v>1.31610089967262E-2</v>
      </c>
      <c r="H545" s="14">
        <v>1.8941273048791701E-2</v>
      </c>
      <c r="I545" s="14">
        <v>2.2513459465870599E-2</v>
      </c>
      <c r="J545" s="14">
        <v>1.6919521709524901E-2</v>
      </c>
      <c r="K545" s="14">
        <v>2.2327109834531102E-2</v>
      </c>
      <c r="L545" s="14">
        <v>2.59749320316069E-2</v>
      </c>
      <c r="M545" s="14"/>
      <c r="N545" s="14">
        <v>1.36756063032449E-2</v>
      </c>
      <c r="O545" s="14">
        <v>2.64861392717986E-2</v>
      </c>
      <c r="P545" s="14">
        <v>2.6406745278250501E-2</v>
      </c>
      <c r="Q545" s="14">
        <v>1.6113090274888699E-2</v>
      </c>
      <c r="R545" s="14"/>
      <c r="S545" s="14">
        <v>1.8520280876878601E-2</v>
      </c>
      <c r="T545" s="14">
        <v>1.9034218632659999E-2</v>
      </c>
      <c r="U545" s="14">
        <v>8.1752003915438309E-3</v>
      </c>
      <c r="V545" s="14">
        <v>4.0636326151859102E-2</v>
      </c>
      <c r="W545" s="14">
        <v>1.8113381205231101E-2</v>
      </c>
      <c r="X545" s="14">
        <v>6.56775487989997E-3</v>
      </c>
      <c r="Y545" s="14">
        <v>2.7764937583263101E-2</v>
      </c>
      <c r="Z545" s="14">
        <v>4.2320077340256702E-2</v>
      </c>
      <c r="AA545" s="14">
        <v>2.6438240117434699E-2</v>
      </c>
      <c r="AB545" s="14">
        <v>6.9818432108154299E-3</v>
      </c>
      <c r="AC545" s="14">
        <v>5.8501996332572899E-3</v>
      </c>
      <c r="AD545" s="14">
        <v>4.56103455323097E-2</v>
      </c>
      <c r="AE545" s="14"/>
      <c r="AF545" s="14">
        <v>1.8256061995881701E-2</v>
      </c>
      <c r="AG545" s="14">
        <v>1.3888549605901201E-2</v>
      </c>
      <c r="AH545" s="14">
        <v>1.43406785972318E-2</v>
      </c>
      <c r="AI545" s="14">
        <v>2.9439115412313401E-2</v>
      </c>
      <c r="AJ545" s="14">
        <v>1.7473510883110902E-2</v>
      </c>
      <c r="AK545" s="14"/>
      <c r="AL545" s="14">
        <v>1.43928869747285E-2</v>
      </c>
      <c r="AM545" s="14">
        <v>2.3212475601237501E-2</v>
      </c>
      <c r="AN545" s="14">
        <v>1.69358120472408E-2</v>
      </c>
      <c r="AO545" s="14">
        <v>2.5023380268316599E-2</v>
      </c>
      <c r="AP545" s="14">
        <v>1.04318194228266E-2</v>
      </c>
      <c r="AQ545" s="14">
        <v>1.57899015309373E-2</v>
      </c>
      <c r="AR545" s="14"/>
      <c r="AS545" s="14">
        <v>2.2287791838038799E-2</v>
      </c>
      <c r="AT545" s="14">
        <v>1.24811489040905E-2</v>
      </c>
      <c r="AU545" s="14">
        <v>1.5596776068131001E-2</v>
      </c>
      <c r="AV545" s="14">
        <v>3.1217875769702998E-2</v>
      </c>
      <c r="AW545" s="14">
        <v>2.3837063166085401E-2</v>
      </c>
      <c r="AX545" s="14"/>
      <c r="AY545" s="14">
        <v>2.7503887120618999E-2</v>
      </c>
      <c r="AZ545" s="14">
        <v>0</v>
      </c>
      <c r="BA545" s="14">
        <v>0</v>
      </c>
      <c r="BB545" s="14">
        <v>0</v>
      </c>
      <c r="BC545" s="14">
        <v>0</v>
      </c>
      <c r="BD545" s="14">
        <v>0</v>
      </c>
      <c r="BE545" s="14">
        <v>0</v>
      </c>
      <c r="BF545" s="14">
        <v>0</v>
      </c>
      <c r="BG545" s="14">
        <v>0</v>
      </c>
      <c r="BH545" s="14">
        <v>0</v>
      </c>
      <c r="BI545" s="14">
        <v>0</v>
      </c>
      <c r="BJ545" s="14">
        <v>0</v>
      </c>
      <c r="BK545" s="14">
        <v>0</v>
      </c>
      <c r="BL545" s="14">
        <v>0</v>
      </c>
      <c r="BM545" s="14">
        <v>0</v>
      </c>
      <c r="BN545" s="14">
        <v>0</v>
      </c>
      <c r="BO545" s="14"/>
      <c r="BP545" s="14">
        <v>1.84585900856029E-2</v>
      </c>
      <c r="BQ545" s="14">
        <v>2.0797036193429399E-2</v>
      </c>
      <c r="BR545" s="14">
        <v>2.2820878152546301E-2</v>
      </c>
      <c r="BS545" s="14">
        <v>2.26769117375939E-2</v>
      </c>
      <c r="BT545" s="14">
        <v>1.7822414671565201E-2</v>
      </c>
      <c r="BU545" s="14"/>
      <c r="BV545" s="14">
        <v>9.9556331393817199E-3</v>
      </c>
      <c r="BW545" s="14">
        <v>1.6235583482234899E-2</v>
      </c>
      <c r="BX545" s="14">
        <v>2.68859311581503E-2</v>
      </c>
      <c r="BY545" s="14">
        <v>1.9116134482791002E-2</v>
      </c>
      <c r="BZ545" s="14">
        <v>2.1713554165177E-2</v>
      </c>
      <c r="CA545" s="14"/>
      <c r="CB545" s="14">
        <v>1.6304799114504599E-2</v>
      </c>
      <c r="CC545" s="14">
        <v>1.43997227313076E-2</v>
      </c>
      <c r="CD545" s="14">
        <v>2.2186916342505799E-2</v>
      </c>
      <c r="CE545" s="14">
        <v>2.31341102211211E-2</v>
      </c>
      <c r="CF545" s="14">
        <v>2.4177932895348E-2</v>
      </c>
      <c r="CG545" s="14"/>
      <c r="CH545" s="14">
        <v>2.6542894595174501E-2</v>
      </c>
      <c r="CI545" s="14">
        <v>1.77713183061761E-2</v>
      </c>
      <c r="CJ545" s="14"/>
      <c r="CK545" s="14">
        <v>8.0706754836170607E-3</v>
      </c>
      <c r="CL545" s="14">
        <v>2.4126745649195099E-2</v>
      </c>
      <c r="CM545" s="14"/>
      <c r="CN545" s="14">
        <v>1.37025041460006E-2</v>
      </c>
      <c r="CO545" s="14">
        <v>2.2678863322736199E-2</v>
      </c>
      <c r="CP545" s="14"/>
      <c r="CQ545" s="14">
        <v>2.3150379735165701E-2</v>
      </c>
      <c r="CR545" s="14">
        <v>1.50097273295415E-2</v>
      </c>
      <c r="CS545" s="14">
        <v>1.7244655267686398E-2</v>
      </c>
    </row>
    <row r="546" spans="2:97" x14ac:dyDescent="0.35">
      <c r="B546" t="s">
        <v>254</v>
      </c>
      <c r="C546" s="14">
        <v>3.00339041053772E-2</v>
      </c>
      <c r="D546" s="14">
        <v>4.0552607819889799E-2</v>
      </c>
      <c r="E546" s="14">
        <v>1.9278296017463101E-2</v>
      </c>
      <c r="F546" s="14"/>
      <c r="G546" s="14">
        <v>2.24705945344447E-2</v>
      </c>
      <c r="H546" s="14">
        <v>3.5872418100395299E-2</v>
      </c>
      <c r="I546" s="14">
        <v>2.3842255072733898E-2</v>
      </c>
      <c r="J546" s="14">
        <v>2.8690689027425199E-2</v>
      </c>
      <c r="K546" s="14">
        <v>2.18562149211378E-2</v>
      </c>
      <c r="L546" s="14">
        <v>4.1885000640378998E-2</v>
      </c>
      <c r="M546" s="14"/>
      <c r="N546" s="14">
        <v>2.6186487346327302E-2</v>
      </c>
      <c r="O546" s="14">
        <v>4.5710803004985E-2</v>
      </c>
      <c r="P546" s="14">
        <v>2.2401827152728499E-2</v>
      </c>
      <c r="Q546" s="14">
        <v>2.4961394924857001E-2</v>
      </c>
      <c r="R546" s="14"/>
      <c r="S546" s="14">
        <v>2.1279690766442899E-2</v>
      </c>
      <c r="T546" s="14">
        <v>4.3731034002116302E-2</v>
      </c>
      <c r="U546" s="14">
        <v>4.27952837428364E-2</v>
      </c>
      <c r="V546" s="14">
        <v>2.9415064312530902E-2</v>
      </c>
      <c r="W546" s="14">
        <v>3.3441859265243498E-2</v>
      </c>
      <c r="X546" s="14">
        <v>3.13555601318284E-2</v>
      </c>
      <c r="Y546" s="14">
        <v>3.6123069341402997E-2</v>
      </c>
      <c r="Z546" s="14">
        <v>3.1649028538885002E-2</v>
      </c>
      <c r="AA546" s="14">
        <v>2.4111781028064001E-2</v>
      </c>
      <c r="AB546" s="14">
        <v>2.87593911634971E-2</v>
      </c>
      <c r="AC546" s="14">
        <v>6.4931623350525901E-3</v>
      </c>
      <c r="AD546" s="14">
        <v>1.38951578748518E-2</v>
      </c>
      <c r="AE546" s="14"/>
      <c r="AF546" s="14">
        <v>2.0551663577794799E-2</v>
      </c>
      <c r="AG546" s="14">
        <v>2.9753449899519901E-2</v>
      </c>
      <c r="AH546" s="14">
        <v>5.6923521399378701E-2</v>
      </c>
      <c r="AI546" s="14">
        <v>1.6275248104925401E-2</v>
      </c>
      <c r="AJ546" s="14">
        <v>4.0484181335029901E-2</v>
      </c>
      <c r="AK546" s="14"/>
      <c r="AL546" s="14">
        <v>2.0298039167223302E-2</v>
      </c>
      <c r="AM546" s="14">
        <v>7.7294693023679502E-3</v>
      </c>
      <c r="AN546" s="14">
        <v>7.5091752366400394E-2</v>
      </c>
      <c r="AO546" s="14">
        <v>2.4114515419873299E-2</v>
      </c>
      <c r="AP546" s="14">
        <v>5.0871763392573301E-2</v>
      </c>
      <c r="AQ546" s="14">
        <v>2.2686117945610498E-2</v>
      </c>
      <c r="AR546" s="14"/>
      <c r="AS546" s="14">
        <v>2.1342540817020399E-2</v>
      </c>
      <c r="AT546" s="14">
        <v>3.3664973964698502E-2</v>
      </c>
      <c r="AU546" s="14">
        <v>3.2881894918876997E-2</v>
      </c>
      <c r="AV546" s="14">
        <v>4.0154981413553399E-2</v>
      </c>
      <c r="AW546" s="14">
        <v>2.0822619272549001E-2</v>
      </c>
      <c r="AX546" s="14"/>
      <c r="AY546" s="14">
        <v>5.9001056099081697E-2</v>
      </c>
      <c r="AZ546" s="14">
        <v>0</v>
      </c>
      <c r="BA546" s="14">
        <v>0</v>
      </c>
      <c r="BB546" s="14">
        <v>0</v>
      </c>
      <c r="BC546" s="14">
        <v>0</v>
      </c>
      <c r="BD546" s="14">
        <v>0</v>
      </c>
      <c r="BE546" s="14">
        <v>0</v>
      </c>
      <c r="BF546" s="14">
        <v>0</v>
      </c>
      <c r="BG546" s="14">
        <v>0</v>
      </c>
      <c r="BH546" s="14">
        <v>0</v>
      </c>
      <c r="BI546" s="14">
        <v>0</v>
      </c>
      <c r="BJ546" s="14">
        <v>0</v>
      </c>
      <c r="BK546" s="14">
        <v>0</v>
      </c>
      <c r="BL546" s="14">
        <v>0</v>
      </c>
      <c r="BM546" s="14">
        <v>0</v>
      </c>
      <c r="BN546" s="14">
        <v>0</v>
      </c>
      <c r="BO546" s="14"/>
      <c r="BP546" s="14">
        <v>3.3896274026636697E-2</v>
      </c>
      <c r="BQ546" s="14">
        <v>2.2932129703824099E-2</v>
      </c>
      <c r="BR546" s="14">
        <v>2.9116793566939699E-2</v>
      </c>
      <c r="BS546" s="14">
        <v>3.0754264635310301E-2</v>
      </c>
      <c r="BT546" s="14">
        <v>3.4115529277945103E-2</v>
      </c>
      <c r="BU546" s="14"/>
      <c r="BV546" s="14">
        <v>3.16766366150628E-2</v>
      </c>
      <c r="BW546" s="14">
        <v>3.1417468883880299E-2</v>
      </c>
      <c r="BX546" s="14">
        <v>2.8278033781027102E-2</v>
      </c>
      <c r="BY546" s="14">
        <v>3.07014286350498E-2</v>
      </c>
      <c r="BZ546" s="14">
        <v>2.7772687373209599E-2</v>
      </c>
      <c r="CA546" s="14"/>
      <c r="CB546" s="14">
        <v>2.9452429971558201E-2</v>
      </c>
      <c r="CC546" s="14">
        <v>1.9074966212894302E-2</v>
      </c>
      <c r="CD546" s="14">
        <v>4.2114209795506001E-2</v>
      </c>
      <c r="CE546" s="14">
        <v>3.4387872574529799E-2</v>
      </c>
      <c r="CF546" s="14">
        <v>2.4473710732287799E-2</v>
      </c>
      <c r="CG546" s="14"/>
      <c r="CH546" s="14">
        <v>2.5532347148824599E-2</v>
      </c>
      <c r="CI546" s="14">
        <v>3.1911369358289497E-2</v>
      </c>
      <c r="CJ546" s="14"/>
      <c r="CK546" s="14">
        <v>5.3017021347100401E-2</v>
      </c>
      <c r="CL546" s="14">
        <v>2.2972233116442101E-2</v>
      </c>
      <c r="CM546" s="14"/>
      <c r="CN546" s="14">
        <v>3.0196875390783199E-2</v>
      </c>
      <c r="CO546" s="14">
        <v>2.9976907088567602E-2</v>
      </c>
      <c r="CP546" s="14"/>
      <c r="CQ546" s="14">
        <v>3.3310485868782699E-2</v>
      </c>
      <c r="CR546" s="14">
        <v>2.41272189323317E-2</v>
      </c>
      <c r="CS546" s="14">
        <v>2.4304798630323799E-2</v>
      </c>
    </row>
    <row r="547" spans="2:97" x14ac:dyDescent="0.35">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row>
    <row r="548" spans="2:97" x14ac:dyDescent="0.35">
      <c r="B548" s="6" t="s">
        <v>261</v>
      </c>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row>
    <row r="549" spans="2:97" x14ac:dyDescent="0.35">
      <c r="B549" s="21" t="s">
        <v>122</v>
      </c>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c r="AF549" s="14"/>
      <c r="AG549" s="14"/>
      <c r="AH549" s="14"/>
      <c r="AI549" s="14"/>
      <c r="AJ549" s="14"/>
      <c r="AK549" s="14"/>
      <c r="AL549" s="14"/>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row>
    <row r="550" spans="2:97" x14ac:dyDescent="0.35">
      <c r="B550" t="s">
        <v>245</v>
      </c>
      <c r="C550" s="14">
        <v>0.32390753976498599</v>
      </c>
      <c r="D550" s="14">
        <v>0.304330461589845</v>
      </c>
      <c r="E550" s="14">
        <v>0.343495083285069</v>
      </c>
      <c r="F550" s="14"/>
      <c r="G550" s="14">
        <v>0.22867960780302299</v>
      </c>
      <c r="H550" s="14">
        <v>0.27527748372271799</v>
      </c>
      <c r="I550" s="14">
        <v>0.294898622368791</v>
      </c>
      <c r="J550" s="14">
        <v>0.39454961288686002</v>
      </c>
      <c r="K550" s="14">
        <v>0.36976985126273698</v>
      </c>
      <c r="L550" s="14">
        <v>0.36221395526725497</v>
      </c>
      <c r="M550" s="14"/>
      <c r="N550" s="14">
        <v>0.29334533725626699</v>
      </c>
      <c r="O550" s="14">
        <v>0.33415191537384098</v>
      </c>
      <c r="P550" s="14">
        <v>0.35342360947558699</v>
      </c>
      <c r="Q550" s="14">
        <v>0.32049793458141301</v>
      </c>
      <c r="R550" s="14"/>
      <c r="S550" s="14">
        <v>0.247479565888237</v>
      </c>
      <c r="T550" s="14">
        <v>0.30321156683051498</v>
      </c>
      <c r="U550" s="14">
        <v>0.38265995324072799</v>
      </c>
      <c r="V550" s="14">
        <v>0.35042318101037501</v>
      </c>
      <c r="W550" s="14">
        <v>0.28926890457969001</v>
      </c>
      <c r="X550" s="14">
        <v>0.33890166542931899</v>
      </c>
      <c r="Y550" s="14">
        <v>0.34325452771794601</v>
      </c>
      <c r="Z550" s="14">
        <v>0.29885337161790898</v>
      </c>
      <c r="AA550" s="14">
        <v>0.33181967908543902</v>
      </c>
      <c r="AB550" s="14">
        <v>0.34207727957173001</v>
      </c>
      <c r="AC550" s="14">
        <v>0.38017897995871602</v>
      </c>
      <c r="AD550" s="14">
        <v>0.37502470855666897</v>
      </c>
      <c r="AE550" s="14"/>
      <c r="AF550" s="14">
        <v>0.35224400507595399</v>
      </c>
      <c r="AG550" s="14">
        <v>0.32756735639651202</v>
      </c>
      <c r="AH550" s="14">
        <v>0.310510216624101</v>
      </c>
      <c r="AI550" s="14">
        <v>0.36817048320144302</v>
      </c>
      <c r="AJ550" s="14">
        <v>0.223259269869616</v>
      </c>
      <c r="AK550" s="14"/>
      <c r="AL550" s="14">
        <v>0.28226802852559202</v>
      </c>
      <c r="AM550" s="14">
        <v>0.34610205215616202</v>
      </c>
      <c r="AN550" s="14">
        <v>0.40724124552686097</v>
      </c>
      <c r="AO550" s="14">
        <v>0.38527202424368001</v>
      </c>
      <c r="AP550" s="14">
        <v>0.27511699414277502</v>
      </c>
      <c r="AQ550" s="14">
        <v>0.29974111189923103</v>
      </c>
      <c r="AR550" s="14"/>
      <c r="AS550" s="14">
        <v>0.36069499409912098</v>
      </c>
      <c r="AT550" s="14">
        <v>0.30955700388804802</v>
      </c>
      <c r="AU550" s="14">
        <v>0.28096224197786901</v>
      </c>
      <c r="AV550" s="14">
        <v>0.30340474867738898</v>
      </c>
      <c r="AW550" s="14">
        <v>0.25702510758140701</v>
      </c>
      <c r="AX550" s="14"/>
      <c r="AY550" s="14">
        <v>0.238182141349398</v>
      </c>
      <c r="AZ550" s="14">
        <v>0</v>
      </c>
      <c r="BA550" s="14">
        <v>0</v>
      </c>
      <c r="BB550" s="14">
        <v>0</v>
      </c>
      <c r="BC550" s="14">
        <v>0</v>
      </c>
      <c r="BD550" s="14">
        <v>0</v>
      </c>
      <c r="BE550" s="14">
        <v>0</v>
      </c>
      <c r="BF550" s="14">
        <v>0</v>
      </c>
      <c r="BG550" s="14">
        <v>0</v>
      </c>
      <c r="BH550" s="14">
        <v>0</v>
      </c>
      <c r="BI550" s="14">
        <v>0</v>
      </c>
      <c r="BJ550" s="14">
        <v>0</v>
      </c>
      <c r="BK550" s="14">
        <v>0</v>
      </c>
      <c r="BL550" s="14">
        <v>0</v>
      </c>
      <c r="BM550" s="14">
        <v>0</v>
      </c>
      <c r="BN550" s="14">
        <v>0</v>
      </c>
      <c r="BO550" s="14"/>
      <c r="BP550" s="14">
        <v>0.33813089238935201</v>
      </c>
      <c r="BQ550" s="14">
        <v>0.33079689656178501</v>
      </c>
      <c r="BR550" s="14">
        <v>0.28792817452663799</v>
      </c>
      <c r="BS550" s="14">
        <v>0.35677483273073102</v>
      </c>
      <c r="BT550" s="14">
        <v>0.30348563070179901</v>
      </c>
      <c r="BU550" s="14"/>
      <c r="BV550" s="14">
        <v>0.248351368615228</v>
      </c>
      <c r="BW550" s="14">
        <v>0.32970317662099102</v>
      </c>
      <c r="BX550" s="14">
        <v>0.34196075180741098</v>
      </c>
      <c r="BY550" s="14">
        <v>0.30880417071868499</v>
      </c>
      <c r="BZ550" s="14">
        <v>0.28949721205065598</v>
      </c>
      <c r="CA550" s="14"/>
      <c r="CB550" s="14">
        <v>0.27470979256959799</v>
      </c>
      <c r="CC550" s="14">
        <v>0.30766654197606003</v>
      </c>
      <c r="CD550" s="14">
        <v>0.32434568469220298</v>
      </c>
      <c r="CE550" s="14">
        <v>0.352862839925764</v>
      </c>
      <c r="CF550" s="14">
        <v>0.346173520987271</v>
      </c>
      <c r="CG550" s="14"/>
      <c r="CH550" s="14">
        <v>0.375994076310811</v>
      </c>
      <c r="CI550" s="14">
        <v>0.302183797634614</v>
      </c>
      <c r="CJ550" s="14"/>
      <c r="CK550" s="14">
        <v>0.279846257092144</v>
      </c>
      <c r="CL550" s="14">
        <v>0.33744557632954902</v>
      </c>
      <c r="CM550" s="14"/>
      <c r="CN550" s="14">
        <v>0.28002392538174697</v>
      </c>
      <c r="CO550" s="14">
        <v>0.33925524411938801</v>
      </c>
      <c r="CP550" s="14"/>
      <c r="CQ550" s="14">
        <v>0.34194058813719203</v>
      </c>
      <c r="CR550" s="14">
        <v>0.28167080193468602</v>
      </c>
      <c r="CS550" s="14">
        <v>0.35013477576080898</v>
      </c>
    </row>
    <row r="551" spans="2:97" x14ac:dyDescent="0.35">
      <c r="B551" t="s">
        <v>242</v>
      </c>
      <c r="C551" s="14">
        <v>0.298159572355156</v>
      </c>
      <c r="D551" s="14">
        <v>0.32663844208104997</v>
      </c>
      <c r="E551" s="14">
        <v>0.27157586353832702</v>
      </c>
      <c r="F551" s="14"/>
      <c r="G551" s="14">
        <v>0.26455299495168699</v>
      </c>
      <c r="H551" s="14">
        <v>0.32161518765143199</v>
      </c>
      <c r="I551" s="14">
        <v>0.27638318595511202</v>
      </c>
      <c r="J551" s="14">
        <v>0.22981730267120001</v>
      </c>
      <c r="K551" s="14">
        <v>0.29640721566078798</v>
      </c>
      <c r="L551" s="14">
        <v>0.37557797836564699</v>
      </c>
      <c r="M551" s="14"/>
      <c r="N551" s="14">
        <v>0.34535007292965397</v>
      </c>
      <c r="O551" s="14">
        <v>0.27726490176144702</v>
      </c>
      <c r="P551" s="14">
        <v>0.28391914187924799</v>
      </c>
      <c r="Q551" s="14">
        <v>0.28363110292230898</v>
      </c>
      <c r="R551" s="14"/>
      <c r="S551" s="14">
        <v>0.29541709575908898</v>
      </c>
      <c r="T551" s="14">
        <v>0.30765921959778803</v>
      </c>
      <c r="U551" s="14">
        <v>0.260466312908466</v>
      </c>
      <c r="V551" s="14">
        <v>0.30346678804153099</v>
      </c>
      <c r="W551" s="14">
        <v>0.27215071417195602</v>
      </c>
      <c r="X551" s="14">
        <v>0.29238832785079999</v>
      </c>
      <c r="Y551" s="14">
        <v>0.316693818268592</v>
      </c>
      <c r="Z551" s="14">
        <v>0.31962745546544702</v>
      </c>
      <c r="AA551" s="14">
        <v>0.31977566192679902</v>
      </c>
      <c r="AB551" s="14">
        <v>0.29551371826817302</v>
      </c>
      <c r="AC551" s="14">
        <v>0.30785824537072098</v>
      </c>
      <c r="AD551" s="14">
        <v>0.267017622775366</v>
      </c>
      <c r="AE551" s="14"/>
      <c r="AF551" s="14">
        <v>0.35194362577840099</v>
      </c>
      <c r="AG551" s="14">
        <v>0.34296217323680001</v>
      </c>
      <c r="AH551" s="14">
        <v>0.39416816460690002</v>
      </c>
      <c r="AI551" s="14">
        <v>0.21156037933046101</v>
      </c>
      <c r="AJ551" s="14">
        <v>0.26063576187618598</v>
      </c>
      <c r="AK551" s="14"/>
      <c r="AL551" s="14">
        <v>0.44421497733828702</v>
      </c>
      <c r="AM551" s="14">
        <v>0.36106946143699797</v>
      </c>
      <c r="AN551" s="14">
        <v>0.35373882306157101</v>
      </c>
      <c r="AO551" s="14">
        <v>0.22483984839965501</v>
      </c>
      <c r="AP551" s="14">
        <v>0.25168040858889201</v>
      </c>
      <c r="AQ551" s="14">
        <v>0.25490726829815802</v>
      </c>
      <c r="AR551" s="14"/>
      <c r="AS551" s="14">
        <v>0.28045542540394602</v>
      </c>
      <c r="AT551" s="14">
        <v>0.26096428267909799</v>
      </c>
      <c r="AU551" s="14">
        <v>0.32553778794096799</v>
      </c>
      <c r="AV551" s="14">
        <v>0.329802651706737</v>
      </c>
      <c r="AW551" s="14">
        <v>0.39885605463718998</v>
      </c>
      <c r="AX551" s="14"/>
      <c r="AY551" s="14">
        <v>3.7049492336551498E-2</v>
      </c>
      <c r="AZ551" s="14">
        <v>0</v>
      </c>
      <c r="BA551" s="14">
        <v>0</v>
      </c>
      <c r="BB551" s="14">
        <v>0</v>
      </c>
      <c r="BC551" s="14">
        <v>0</v>
      </c>
      <c r="BD551" s="14">
        <v>0</v>
      </c>
      <c r="BE551" s="14">
        <v>0</v>
      </c>
      <c r="BF551" s="14">
        <v>0</v>
      </c>
      <c r="BG551" s="14">
        <v>0</v>
      </c>
      <c r="BH551" s="14">
        <v>0</v>
      </c>
      <c r="BI551" s="14">
        <v>0</v>
      </c>
      <c r="BJ551" s="14">
        <v>0</v>
      </c>
      <c r="BK551" s="14">
        <v>0</v>
      </c>
      <c r="BL551" s="14">
        <v>0</v>
      </c>
      <c r="BM551" s="14">
        <v>0</v>
      </c>
      <c r="BN551" s="14">
        <v>0</v>
      </c>
      <c r="BO551" s="14"/>
      <c r="BP551" s="14">
        <v>0.36285978601308999</v>
      </c>
      <c r="BQ551" s="14">
        <v>0.33311060948559701</v>
      </c>
      <c r="BR551" s="14">
        <v>0.275250288226424</v>
      </c>
      <c r="BS551" s="14">
        <v>0.24561678069326301</v>
      </c>
      <c r="BT551" s="14">
        <v>0.225508896573586</v>
      </c>
      <c r="BU551" s="14"/>
      <c r="BV551" s="14">
        <v>0.40670400023480002</v>
      </c>
      <c r="BW551" s="14">
        <v>0.33916269770332702</v>
      </c>
      <c r="BX551" s="14">
        <v>0.28627869928995298</v>
      </c>
      <c r="BY551" s="14">
        <v>0.22246856392070699</v>
      </c>
      <c r="BZ551" s="14">
        <v>0.15777880770370201</v>
      </c>
      <c r="CA551" s="14"/>
      <c r="CB551" s="14">
        <v>0.44880917107999801</v>
      </c>
      <c r="CC551" s="14">
        <v>0.34689685624621402</v>
      </c>
      <c r="CD551" s="14">
        <v>0.32893718850338999</v>
      </c>
      <c r="CE551" s="14">
        <v>0.224479140344648</v>
      </c>
      <c r="CF551" s="14">
        <v>0.18292508151297901</v>
      </c>
      <c r="CG551" s="14"/>
      <c r="CH551" s="14">
        <v>0.25011389119548</v>
      </c>
      <c r="CI551" s="14">
        <v>0.31819799412798</v>
      </c>
      <c r="CJ551" s="14"/>
      <c r="CK551" s="14">
        <v>0.28141599621922597</v>
      </c>
      <c r="CL551" s="14">
        <v>0.30330411496034598</v>
      </c>
      <c r="CM551" s="14"/>
      <c r="CN551" s="14">
        <v>0.41811965219154501</v>
      </c>
      <c r="CO551" s="14">
        <v>0.25620514664215899</v>
      </c>
      <c r="CP551" s="14"/>
      <c r="CQ551" s="14">
        <v>0.243223147593781</v>
      </c>
      <c r="CR551" s="14">
        <v>0.403385555828152</v>
      </c>
      <c r="CS551" s="14">
        <v>0.357453094299225</v>
      </c>
    </row>
    <row r="552" spans="2:97" x14ac:dyDescent="0.35">
      <c r="B552" t="s">
        <v>246</v>
      </c>
      <c r="C552" s="14">
        <v>0.28882171622307801</v>
      </c>
      <c r="D552" s="14">
        <v>0.28087707083519098</v>
      </c>
      <c r="E552" s="14">
        <v>0.29703097187503102</v>
      </c>
      <c r="F552" s="14"/>
      <c r="G552" s="14">
        <v>0.21984263885042901</v>
      </c>
      <c r="H552" s="14">
        <v>0.232024549907587</v>
      </c>
      <c r="I552" s="14">
        <v>0.24802238992409101</v>
      </c>
      <c r="J552" s="14">
        <v>0.30909014056468798</v>
      </c>
      <c r="K552" s="14">
        <v>0.34222572063141299</v>
      </c>
      <c r="L552" s="14">
        <v>0.36176932696918901</v>
      </c>
      <c r="M552" s="14"/>
      <c r="N552" s="14">
        <v>0.31834831821863302</v>
      </c>
      <c r="O552" s="14">
        <v>0.30093502821222801</v>
      </c>
      <c r="P552" s="14">
        <v>0.28425045789567899</v>
      </c>
      <c r="Q552" s="14">
        <v>0.244986618498823</v>
      </c>
      <c r="R552" s="14"/>
      <c r="S552" s="14">
        <v>0.21150087630975301</v>
      </c>
      <c r="T552" s="14">
        <v>0.29339536211252698</v>
      </c>
      <c r="U552" s="14">
        <v>0.31918088309787501</v>
      </c>
      <c r="V552" s="14">
        <v>0.28644271918683201</v>
      </c>
      <c r="W552" s="14">
        <v>0.28679381539465199</v>
      </c>
      <c r="X552" s="14">
        <v>0.26665694194921402</v>
      </c>
      <c r="Y552" s="14">
        <v>0.333236285570845</v>
      </c>
      <c r="Z552" s="14">
        <v>0.271213543218085</v>
      </c>
      <c r="AA552" s="14">
        <v>0.31172019695950598</v>
      </c>
      <c r="AB552" s="14">
        <v>0.318845629244358</v>
      </c>
      <c r="AC552" s="14">
        <v>0.30375700857674398</v>
      </c>
      <c r="AD552" s="14">
        <v>0.33369734272403401</v>
      </c>
      <c r="AE552" s="14"/>
      <c r="AF552" s="14">
        <v>0.303923434635681</v>
      </c>
      <c r="AG552" s="14">
        <v>0.297517358716966</v>
      </c>
      <c r="AH552" s="14">
        <v>0.34555137891976101</v>
      </c>
      <c r="AI552" s="14">
        <v>0.24716750527647899</v>
      </c>
      <c r="AJ552" s="14">
        <v>0.26526282366890203</v>
      </c>
      <c r="AK552" s="14"/>
      <c r="AL552" s="14">
        <v>0.27866530645770399</v>
      </c>
      <c r="AM552" s="14">
        <v>0.29169415060769699</v>
      </c>
      <c r="AN552" s="14">
        <v>0.41048284445065802</v>
      </c>
      <c r="AO552" s="14">
        <v>0.26166274166987002</v>
      </c>
      <c r="AP552" s="14">
        <v>0.29447428024039601</v>
      </c>
      <c r="AQ552" s="14">
        <v>0.27886063114634602</v>
      </c>
      <c r="AR552" s="14"/>
      <c r="AS552" s="14">
        <v>0.28691010009467499</v>
      </c>
      <c r="AT552" s="14">
        <v>0.28036027955439102</v>
      </c>
      <c r="AU552" s="14">
        <v>0.31744155491304099</v>
      </c>
      <c r="AV552" s="14">
        <v>0.27807712687002101</v>
      </c>
      <c r="AW552" s="14">
        <v>0.22818432272417699</v>
      </c>
      <c r="AX552" s="14"/>
      <c r="AY552" s="14">
        <v>0.34303077739871202</v>
      </c>
      <c r="AZ552" s="14">
        <v>0</v>
      </c>
      <c r="BA552" s="14">
        <v>0</v>
      </c>
      <c r="BB552" s="14">
        <v>0</v>
      </c>
      <c r="BC552" s="14">
        <v>0</v>
      </c>
      <c r="BD552" s="14">
        <v>0</v>
      </c>
      <c r="BE552" s="14">
        <v>0</v>
      </c>
      <c r="BF552" s="14">
        <v>0</v>
      </c>
      <c r="BG552" s="14">
        <v>0</v>
      </c>
      <c r="BH552" s="14">
        <v>0</v>
      </c>
      <c r="BI552" s="14">
        <v>0</v>
      </c>
      <c r="BJ552" s="14">
        <v>0</v>
      </c>
      <c r="BK552" s="14">
        <v>0</v>
      </c>
      <c r="BL552" s="14">
        <v>0</v>
      </c>
      <c r="BM552" s="14">
        <v>0</v>
      </c>
      <c r="BN552" s="14">
        <v>0</v>
      </c>
      <c r="BO552" s="14"/>
      <c r="BP552" s="14">
        <v>0.33464106121259102</v>
      </c>
      <c r="BQ552" s="14">
        <v>0.26839989695859401</v>
      </c>
      <c r="BR552" s="14">
        <v>0.26407384772408399</v>
      </c>
      <c r="BS552" s="14">
        <v>0.28580259369059002</v>
      </c>
      <c r="BT552" s="14">
        <v>0.28287143603175902</v>
      </c>
      <c r="BU552" s="14"/>
      <c r="BV552" s="14">
        <v>0.24475414850555299</v>
      </c>
      <c r="BW552" s="14">
        <v>0.29678232231857299</v>
      </c>
      <c r="BX552" s="14">
        <v>0.29322565997585898</v>
      </c>
      <c r="BY552" s="14">
        <v>0.28702230287006503</v>
      </c>
      <c r="BZ552" s="14">
        <v>0.25462278023385498</v>
      </c>
      <c r="CA552" s="14"/>
      <c r="CB552" s="14">
        <v>0.24698950175391901</v>
      </c>
      <c r="CC552" s="14">
        <v>0.30390076010530898</v>
      </c>
      <c r="CD552" s="14">
        <v>0.30338263740136601</v>
      </c>
      <c r="CE552" s="14">
        <v>0.331133979849002</v>
      </c>
      <c r="CF552" s="14">
        <v>0.25793294400607297</v>
      </c>
      <c r="CG552" s="14"/>
      <c r="CH552" s="14">
        <v>0.27798674414250502</v>
      </c>
      <c r="CI552" s="14">
        <v>0.29334066017822202</v>
      </c>
      <c r="CJ552" s="14"/>
      <c r="CK552" s="14">
        <v>0.30041976760384997</v>
      </c>
      <c r="CL552" s="14">
        <v>0.28525816032670498</v>
      </c>
      <c r="CM552" s="14"/>
      <c r="CN552" s="14">
        <v>0.29854459663205302</v>
      </c>
      <c r="CO552" s="14">
        <v>0.2854212694712</v>
      </c>
      <c r="CP552" s="14"/>
      <c r="CQ552" s="14">
        <v>0.29593554771535502</v>
      </c>
      <c r="CR552" s="14">
        <v>0.27709786272023101</v>
      </c>
      <c r="CS552" s="14">
        <v>0.26985118438456401</v>
      </c>
    </row>
    <row r="553" spans="2:97" x14ac:dyDescent="0.35">
      <c r="B553" t="s">
        <v>243</v>
      </c>
      <c r="C553" s="14">
        <v>0.23731114280966401</v>
      </c>
      <c r="D553" s="14">
        <v>0.23144560503862999</v>
      </c>
      <c r="E553" s="14">
        <v>0.24265806013408001</v>
      </c>
      <c r="F553" s="14"/>
      <c r="G553" s="14">
        <v>0.220439498758742</v>
      </c>
      <c r="H553" s="14">
        <v>0.220920866368957</v>
      </c>
      <c r="I553" s="14">
        <v>0.21986873782369101</v>
      </c>
      <c r="J553" s="14">
        <v>0.27268754684004898</v>
      </c>
      <c r="K553" s="14">
        <v>0.23644566296203001</v>
      </c>
      <c r="L553" s="14">
        <v>0.24792706231112899</v>
      </c>
      <c r="M553" s="14"/>
      <c r="N553" s="14">
        <v>0.25047112102358599</v>
      </c>
      <c r="O553" s="14">
        <v>0.252148102944799</v>
      </c>
      <c r="P553" s="14">
        <v>0.24461452040423501</v>
      </c>
      <c r="Q553" s="14">
        <v>0.19860529010521399</v>
      </c>
      <c r="R553" s="14"/>
      <c r="S553" s="14">
        <v>0.191398270105017</v>
      </c>
      <c r="T553" s="14">
        <v>0.248496325157534</v>
      </c>
      <c r="U553" s="14">
        <v>0.24710468431226101</v>
      </c>
      <c r="V553" s="14">
        <v>0.24275225707183701</v>
      </c>
      <c r="W553" s="14">
        <v>0.20101475366207899</v>
      </c>
      <c r="X553" s="14">
        <v>0.221716012907056</v>
      </c>
      <c r="Y553" s="14">
        <v>0.23280902817592999</v>
      </c>
      <c r="Z553" s="14">
        <v>0.26694905232174598</v>
      </c>
      <c r="AA553" s="14">
        <v>0.22309091519803401</v>
      </c>
      <c r="AB553" s="14">
        <v>0.30711167476784401</v>
      </c>
      <c r="AC553" s="14">
        <v>0.26823561527465101</v>
      </c>
      <c r="AD553" s="14">
        <v>0.25646659334152699</v>
      </c>
      <c r="AE553" s="14"/>
      <c r="AF553" s="14">
        <v>0.194443835855833</v>
      </c>
      <c r="AG553" s="14">
        <v>0.22248280196575099</v>
      </c>
      <c r="AH553" s="14">
        <v>0.29505417645837301</v>
      </c>
      <c r="AI553" s="14">
        <v>0.19138159824770401</v>
      </c>
      <c r="AJ553" s="14">
        <v>0.32457971775416999</v>
      </c>
      <c r="AK553" s="14"/>
      <c r="AL553" s="14">
        <v>0.20837859456760599</v>
      </c>
      <c r="AM553" s="14">
        <v>0.20057077605210399</v>
      </c>
      <c r="AN553" s="14">
        <v>0.31171469673091001</v>
      </c>
      <c r="AO553" s="14">
        <v>0.208190404361321</v>
      </c>
      <c r="AP553" s="14">
        <v>0.32286513525600002</v>
      </c>
      <c r="AQ553" s="14">
        <v>0.221787507751014</v>
      </c>
      <c r="AR553" s="14"/>
      <c r="AS553" s="14">
        <v>0.17974823935451201</v>
      </c>
      <c r="AT553" s="14">
        <v>0.26036714653444298</v>
      </c>
      <c r="AU553" s="14">
        <v>0.27486444038289898</v>
      </c>
      <c r="AV553" s="14">
        <v>0.26340615003333701</v>
      </c>
      <c r="AW553" s="14">
        <v>0.28034547960035699</v>
      </c>
      <c r="AX553" s="14"/>
      <c r="AY553" s="14">
        <v>0.21383865801256899</v>
      </c>
      <c r="AZ553" s="14">
        <v>0</v>
      </c>
      <c r="BA553" s="14">
        <v>0</v>
      </c>
      <c r="BB553" s="14">
        <v>0</v>
      </c>
      <c r="BC553" s="14">
        <v>0</v>
      </c>
      <c r="BD553" s="14">
        <v>0</v>
      </c>
      <c r="BE553" s="14">
        <v>0</v>
      </c>
      <c r="BF553" s="14">
        <v>0</v>
      </c>
      <c r="BG553" s="14">
        <v>0</v>
      </c>
      <c r="BH553" s="14">
        <v>0</v>
      </c>
      <c r="BI553" s="14">
        <v>0</v>
      </c>
      <c r="BJ553" s="14">
        <v>0</v>
      </c>
      <c r="BK553" s="14">
        <v>0</v>
      </c>
      <c r="BL553" s="14">
        <v>0</v>
      </c>
      <c r="BM553" s="14">
        <v>0</v>
      </c>
      <c r="BN553" s="14">
        <v>0</v>
      </c>
      <c r="BO553" s="14"/>
      <c r="BP553" s="14">
        <v>0.258119600913637</v>
      </c>
      <c r="BQ553" s="14">
        <v>0.22898511001643401</v>
      </c>
      <c r="BR553" s="14">
        <v>0.210889762802798</v>
      </c>
      <c r="BS553" s="14">
        <v>0.25400024389898201</v>
      </c>
      <c r="BT553" s="14">
        <v>0.23526642144545401</v>
      </c>
      <c r="BU553" s="14"/>
      <c r="BV553" s="14">
        <v>0.16850537830150999</v>
      </c>
      <c r="BW553" s="14">
        <v>0.243023944334397</v>
      </c>
      <c r="BX553" s="14">
        <v>0.24325223724962799</v>
      </c>
      <c r="BY553" s="14">
        <v>0.23371324423360201</v>
      </c>
      <c r="BZ553" s="14">
        <v>0.25135101140052901</v>
      </c>
      <c r="CA553" s="14"/>
      <c r="CB553" s="14">
        <v>0.186856382874421</v>
      </c>
      <c r="CC553" s="14">
        <v>0.23221500868026501</v>
      </c>
      <c r="CD553" s="14">
        <v>0.22696488585823801</v>
      </c>
      <c r="CE553" s="14">
        <v>0.26109201095686602</v>
      </c>
      <c r="CF553" s="14">
        <v>0.268260081273693</v>
      </c>
      <c r="CG553" s="14"/>
      <c r="CH553" s="14">
        <v>0.194706071952403</v>
      </c>
      <c r="CI553" s="14">
        <v>0.25508044816432301</v>
      </c>
      <c r="CJ553" s="14"/>
      <c r="CK553" s="14">
        <v>0.30792510147623298</v>
      </c>
      <c r="CL553" s="14">
        <v>0.215614671522282</v>
      </c>
      <c r="CM553" s="14"/>
      <c r="CN553" s="14">
        <v>0.247614073136875</v>
      </c>
      <c r="CO553" s="14">
        <v>0.233707831394494</v>
      </c>
      <c r="CP553" s="14"/>
      <c r="CQ553" s="14">
        <v>0.252515911419538</v>
      </c>
      <c r="CR553" s="14">
        <v>0.20162915187321001</v>
      </c>
      <c r="CS553" s="14">
        <v>0.25983819041654399</v>
      </c>
    </row>
    <row r="554" spans="2:97" x14ac:dyDescent="0.35">
      <c r="B554" t="s">
        <v>239</v>
      </c>
      <c r="C554" s="14">
        <v>0.15153561259911699</v>
      </c>
      <c r="D554" s="14">
        <v>0.173593017101075</v>
      </c>
      <c r="E554" s="14">
        <v>0.12996801078204101</v>
      </c>
      <c r="F554" s="14"/>
      <c r="G554" s="14">
        <v>0.217445628293925</v>
      </c>
      <c r="H554" s="14">
        <v>0.18803107166378699</v>
      </c>
      <c r="I554" s="14">
        <v>0.16309528454973199</v>
      </c>
      <c r="J554" s="14">
        <v>0.150128544583883</v>
      </c>
      <c r="K554" s="14">
        <v>0.12816217608106101</v>
      </c>
      <c r="L554" s="14">
        <v>8.5512134158877096E-2</v>
      </c>
      <c r="M554" s="14"/>
      <c r="N554" s="14">
        <v>0.16481537992949499</v>
      </c>
      <c r="O554" s="14">
        <v>0.144540592895464</v>
      </c>
      <c r="P554" s="14">
        <v>0.14769402215954699</v>
      </c>
      <c r="Q554" s="14">
        <v>0.14846072012770101</v>
      </c>
      <c r="R554" s="14"/>
      <c r="S554" s="14">
        <v>0.18627949459205401</v>
      </c>
      <c r="T554" s="14">
        <v>0.18481760265754699</v>
      </c>
      <c r="U554" s="14">
        <v>0.110180252538417</v>
      </c>
      <c r="V554" s="14">
        <v>0.134186226202647</v>
      </c>
      <c r="W554" s="14">
        <v>0.15389494650770899</v>
      </c>
      <c r="X554" s="14">
        <v>0.156491532235985</v>
      </c>
      <c r="Y554" s="14">
        <v>0.14722335616628501</v>
      </c>
      <c r="Z554" s="14">
        <v>0.10754540999442599</v>
      </c>
      <c r="AA554" s="14">
        <v>0.132213329192094</v>
      </c>
      <c r="AB554" s="14">
        <v>0.156951938803428</v>
      </c>
      <c r="AC554" s="14">
        <v>0.15036018714607</v>
      </c>
      <c r="AD554" s="14">
        <v>0.11385819269902001</v>
      </c>
      <c r="AE554" s="14"/>
      <c r="AF554" s="14">
        <v>0.14376429267833901</v>
      </c>
      <c r="AG554" s="14">
        <v>0.13909048646393801</v>
      </c>
      <c r="AH554" s="14">
        <v>0.11207862727626</v>
      </c>
      <c r="AI554" s="14">
        <v>0.14693801706109</v>
      </c>
      <c r="AJ554" s="14">
        <v>0.22227978936967499</v>
      </c>
      <c r="AK554" s="14"/>
      <c r="AL554" s="14">
        <v>0.14272562074704701</v>
      </c>
      <c r="AM554" s="14">
        <v>0.16560456102197299</v>
      </c>
      <c r="AN554" s="14">
        <v>0.117997867207823</v>
      </c>
      <c r="AO554" s="14">
        <v>0.14818971685398299</v>
      </c>
      <c r="AP554" s="14">
        <v>0.194808081034717</v>
      </c>
      <c r="AQ554" s="14">
        <v>0.116840640763471</v>
      </c>
      <c r="AR554" s="14"/>
      <c r="AS554" s="14">
        <v>0.114614299620445</v>
      </c>
      <c r="AT554" s="14">
        <v>0.18527360372493601</v>
      </c>
      <c r="AU554" s="14">
        <v>0.16870173739703001</v>
      </c>
      <c r="AV554" s="14">
        <v>0.161242372182021</v>
      </c>
      <c r="AW554" s="14">
        <v>0.17405397673638401</v>
      </c>
      <c r="AX554" s="14"/>
      <c r="AY554" s="14">
        <v>0.14060071986520301</v>
      </c>
      <c r="AZ554" s="14">
        <v>0</v>
      </c>
      <c r="BA554" s="14">
        <v>0</v>
      </c>
      <c r="BB554" s="14">
        <v>0</v>
      </c>
      <c r="BC554" s="14">
        <v>0</v>
      </c>
      <c r="BD554" s="14">
        <v>0</v>
      </c>
      <c r="BE554" s="14">
        <v>0</v>
      </c>
      <c r="BF554" s="14">
        <v>0</v>
      </c>
      <c r="BG554" s="14">
        <v>0</v>
      </c>
      <c r="BH554" s="14">
        <v>0</v>
      </c>
      <c r="BI554" s="14">
        <v>0</v>
      </c>
      <c r="BJ554" s="14">
        <v>0</v>
      </c>
      <c r="BK554" s="14">
        <v>0</v>
      </c>
      <c r="BL554" s="14">
        <v>0</v>
      </c>
      <c r="BM554" s="14">
        <v>0</v>
      </c>
      <c r="BN554" s="14">
        <v>0</v>
      </c>
      <c r="BO554" s="14"/>
      <c r="BP554" s="14">
        <v>0.14254642724269201</v>
      </c>
      <c r="BQ554" s="14">
        <v>0.158694539965506</v>
      </c>
      <c r="BR554" s="14">
        <v>0.15446765067429899</v>
      </c>
      <c r="BS554" s="14">
        <v>0.180701436653039</v>
      </c>
      <c r="BT554" s="14">
        <v>0.126818465603251</v>
      </c>
      <c r="BU554" s="14"/>
      <c r="BV554" s="14">
        <v>0.173232187538682</v>
      </c>
      <c r="BW554" s="14">
        <v>0.154149941228507</v>
      </c>
      <c r="BX554" s="14">
        <v>0.15780690883163201</v>
      </c>
      <c r="BY554" s="14">
        <v>0.117695116413383</v>
      </c>
      <c r="BZ554" s="14">
        <v>0.16697420692467699</v>
      </c>
      <c r="CA554" s="14"/>
      <c r="CB554" s="14">
        <v>0.17488243558858799</v>
      </c>
      <c r="CC554" s="14">
        <v>0.11585952028525701</v>
      </c>
      <c r="CD554" s="14">
        <v>0.15392842071256299</v>
      </c>
      <c r="CE554" s="14">
        <v>0.17414041712648101</v>
      </c>
      <c r="CF554" s="14">
        <v>0.140611621389165</v>
      </c>
      <c r="CG554" s="14"/>
      <c r="CH554" s="14">
        <v>0.15271707628940001</v>
      </c>
      <c r="CI554" s="14">
        <v>0.15104285930342601</v>
      </c>
      <c r="CJ554" s="14"/>
      <c r="CK554" s="14">
        <v>0.17047917258210299</v>
      </c>
      <c r="CL554" s="14">
        <v>0.14571511459825601</v>
      </c>
      <c r="CM554" s="14"/>
      <c r="CN554" s="14">
        <v>0.159749182451353</v>
      </c>
      <c r="CO554" s="14">
        <v>0.14866302693</v>
      </c>
      <c r="CP554" s="14"/>
      <c r="CQ554" s="14">
        <v>0.15532152525165599</v>
      </c>
      <c r="CR554" s="14">
        <v>0.15128108398367501</v>
      </c>
      <c r="CS554" s="14">
        <v>0.105908404540903</v>
      </c>
    </row>
    <row r="555" spans="2:97" x14ac:dyDescent="0.35">
      <c r="B555" t="s">
        <v>250</v>
      </c>
      <c r="C555" s="14">
        <v>0.14895391863459501</v>
      </c>
      <c r="D555" s="14">
        <v>0.12418915530008</v>
      </c>
      <c r="E555" s="14">
        <v>0.17302975717834901</v>
      </c>
      <c r="F555" s="14"/>
      <c r="G555" s="14">
        <v>0.202381179281657</v>
      </c>
      <c r="H555" s="14">
        <v>0.14396965173906601</v>
      </c>
      <c r="I555" s="14">
        <v>0.146138924013576</v>
      </c>
      <c r="J555" s="14">
        <v>0.13924042178690499</v>
      </c>
      <c r="K555" s="14">
        <v>0.14559007273438099</v>
      </c>
      <c r="L555" s="14">
        <v>0.13003917416515201</v>
      </c>
      <c r="M555" s="14"/>
      <c r="N555" s="14">
        <v>0.158912794707875</v>
      </c>
      <c r="O555" s="14">
        <v>0.15674148667410001</v>
      </c>
      <c r="P555" s="14">
        <v>0.162054963508134</v>
      </c>
      <c r="Q555" s="14">
        <v>0.120350013029633</v>
      </c>
      <c r="R555" s="14"/>
      <c r="S555" s="14">
        <v>0.15456437389039601</v>
      </c>
      <c r="T555" s="14">
        <v>0.144249174076235</v>
      </c>
      <c r="U555" s="14">
        <v>0.18269321489777601</v>
      </c>
      <c r="V555" s="14">
        <v>0.16605778959381301</v>
      </c>
      <c r="W555" s="14">
        <v>0.13722760754368599</v>
      </c>
      <c r="X555" s="14">
        <v>0.19179772524307301</v>
      </c>
      <c r="Y555" s="14">
        <v>0.13246924132363899</v>
      </c>
      <c r="Z555" s="14">
        <v>0.14569530256778401</v>
      </c>
      <c r="AA555" s="14">
        <v>0.14042400162716401</v>
      </c>
      <c r="AB555" s="14">
        <v>9.7661142235016193E-2</v>
      </c>
      <c r="AC555" s="14">
        <v>0.156639804463197</v>
      </c>
      <c r="AD555" s="14">
        <v>0.121479157605185</v>
      </c>
      <c r="AE555" s="14"/>
      <c r="AF555" s="14">
        <v>0.14613587750002099</v>
      </c>
      <c r="AG555" s="14">
        <v>0.149038621063732</v>
      </c>
      <c r="AH555" s="14">
        <v>0.17905430492000299</v>
      </c>
      <c r="AI555" s="14">
        <v>0.15441413622647099</v>
      </c>
      <c r="AJ555" s="14">
        <v>0.15558530623500799</v>
      </c>
      <c r="AK555" s="14"/>
      <c r="AL555" s="14">
        <v>0.137991947294554</v>
      </c>
      <c r="AM555" s="14">
        <v>0.15183894525091399</v>
      </c>
      <c r="AN555" s="14">
        <v>0.177542110342541</v>
      </c>
      <c r="AO555" s="14">
        <v>0.14374100692658801</v>
      </c>
      <c r="AP555" s="14">
        <v>0.15372686224220899</v>
      </c>
      <c r="AQ555" s="14">
        <v>0.16061713129608601</v>
      </c>
      <c r="AR555" s="14"/>
      <c r="AS555" s="14">
        <v>0.14509683641190199</v>
      </c>
      <c r="AT555" s="14">
        <v>0.17548976568008601</v>
      </c>
      <c r="AU555" s="14">
        <v>0.15450754701295299</v>
      </c>
      <c r="AV555" s="14">
        <v>0.11466323792831799</v>
      </c>
      <c r="AW555" s="14">
        <v>0.14238076683159301</v>
      </c>
      <c r="AX555" s="14"/>
      <c r="AY555" s="14">
        <v>0.143460143559486</v>
      </c>
      <c r="AZ555" s="14">
        <v>0</v>
      </c>
      <c r="BA555" s="14">
        <v>0</v>
      </c>
      <c r="BB555" s="14">
        <v>0</v>
      </c>
      <c r="BC555" s="14">
        <v>0</v>
      </c>
      <c r="BD555" s="14">
        <v>0</v>
      </c>
      <c r="BE555" s="14">
        <v>0</v>
      </c>
      <c r="BF555" s="14">
        <v>0</v>
      </c>
      <c r="BG555" s="14">
        <v>0</v>
      </c>
      <c r="BH555" s="14">
        <v>0</v>
      </c>
      <c r="BI555" s="14">
        <v>0</v>
      </c>
      <c r="BJ555" s="14">
        <v>0</v>
      </c>
      <c r="BK555" s="14">
        <v>0</v>
      </c>
      <c r="BL555" s="14">
        <v>0</v>
      </c>
      <c r="BM555" s="14">
        <v>0</v>
      </c>
      <c r="BN555" s="14">
        <v>0</v>
      </c>
      <c r="BO555" s="14"/>
      <c r="BP555" s="14">
        <v>0.138778627262716</v>
      </c>
      <c r="BQ555" s="14">
        <v>0.16347450395565499</v>
      </c>
      <c r="BR555" s="14">
        <v>0.13793648351839299</v>
      </c>
      <c r="BS555" s="14">
        <v>0.12492195379238399</v>
      </c>
      <c r="BT555" s="14">
        <v>0.17392181805998899</v>
      </c>
      <c r="BU555" s="14"/>
      <c r="BV555" s="14">
        <v>0.15569033764293799</v>
      </c>
      <c r="BW555" s="14">
        <v>0.158862649023983</v>
      </c>
      <c r="BX555" s="14">
        <v>0.134307052334524</v>
      </c>
      <c r="BY555" s="14">
        <v>0.156243284296811</v>
      </c>
      <c r="BZ555" s="14">
        <v>0.147823300907577</v>
      </c>
      <c r="CA555" s="14"/>
      <c r="CB555" s="14">
        <v>0.149158380686185</v>
      </c>
      <c r="CC555" s="14">
        <v>0.15486085893825499</v>
      </c>
      <c r="CD555" s="14">
        <v>0.155720123522852</v>
      </c>
      <c r="CE555" s="14">
        <v>0.152148028534698</v>
      </c>
      <c r="CF555" s="14">
        <v>0.135847847577655</v>
      </c>
      <c r="CG555" s="14"/>
      <c r="CH555" s="14">
        <v>0.14551982240973799</v>
      </c>
      <c r="CI555" s="14">
        <v>0.15038617782836999</v>
      </c>
      <c r="CJ555" s="14"/>
      <c r="CK555" s="14">
        <v>0.15179253056700301</v>
      </c>
      <c r="CL555" s="14">
        <v>0.148081741752708</v>
      </c>
      <c r="CM555" s="14"/>
      <c r="CN555" s="14">
        <v>0.155823546249763</v>
      </c>
      <c r="CO555" s="14">
        <v>0.14655135870090999</v>
      </c>
      <c r="CP555" s="14"/>
      <c r="CQ555" s="14">
        <v>0.14721752261788901</v>
      </c>
      <c r="CR555" s="14">
        <v>0.15186005498687699</v>
      </c>
      <c r="CS555" s="14">
        <v>0.15332023642388101</v>
      </c>
    </row>
    <row r="556" spans="2:97" x14ac:dyDescent="0.35">
      <c r="B556" t="s">
        <v>237</v>
      </c>
      <c r="C556" s="14">
        <v>0.11372368227308199</v>
      </c>
      <c r="D556" s="14">
        <v>0.15120438361893301</v>
      </c>
      <c r="E556" s="14">
        <v>7.76435964457345E-2</v>
      </c>
      <c r="F556" s="14"/>
      <c r="G556" s="14">
        <v>0.144976525939462</v>
      </c>
      <c r="H556" s="14">
        <v>0.15773886545289001</v>
      </c>
      <c r="I556" s="14">
        <v>0.14155744937241899</v>
      </c>
      <c r="J556" s="14">
        <v>9.7090361936050501E-2</v>
      </c>
      <c r="K556" s="14">
        <v>8.8411137775122106E-2</v>
      </c>
      <c r="L556" s="14">
        <v>6.4952890220947204E-2</v>
      </c>
      <c r="M556" s="14"/>
      <c r="N556" s="14">
        <v>0.126773034547667</v>
      </c>
      <c r="O556" s="14">
        <v>9.5990917529242104E-2</v>
      </c>
      <c r="P556" s="14">
        <v>0.13288198926135</v>
      </c>
      <c r="Q556" s="14">
        <v>0.101197538084043</v>
      </c>
      <c r="R556" s="14"/>
      <c r="S556" s="14">
        <v>0.181694714605804</v>
      </c>
      <c r="T556" s="14">
        <v>8.8129551353464494E-2</v>
      </c>
      <c r="U556" s="14">
        <v>8.88962169878664E-2</v>
      </c>
      <c r="V556" s="14">
        <v>9.3574744530607698E-2</v>
      </c>
      <c r="W556" s="14">
        <v>0.146433703786402</v>
      </c>
      <c r="X556" s="14">
        <v>0.123031568121639</v>
      </c>
      <c r="Y556" s="14">
        <v>0.10256090920626899</v>
      </c>
      <c r="Z556" s="14">
        <v>0.111298251349138</v>
      </c>
      <c r="AA556" s="14">
        <v>0.106230468983862</v>
      </c>
      <c r="AB556" s="14">
        <v>0.109338122090732</v>
      </c>
      <c r="AC556" s="14">
        <v>2.3716847881203599E-2</v>
      </c>
      <c r="AD556" s="14">
        <v>0.152540163586807</v>
      </c>
      <c r="AE556" s="14"/>
      <c r="AF556" s="14">
        <v>0.106094064355678</v>
      </c>
      <c r="AG556" s="14">
        <v>0.114160016392838</v>
      </c>
      <c r="AH556" s="14">
        <v>8.0485844939254703E-2</v>
      </c>
      <c r="AI556" s="14">
        <v>0.17481178542488099</v>
      </c>
      <c r="AJ556" s="14">
        <v>8.4379330222584897E-2</v>
      </c>
      <c r="AK556" s="14"/>
      <c r="AL556" s="14">
        <v>0.13572634737337</v>
      </c>
      <c r="AM556" s="14">
        <v>9.5240732021771704E-2</v>
      </c>
      <c r="AN556" s="14">
        <v>5.1651412581919097E-2</v>
      </c>
      <c r="AO556" s="14">
        <v>0.201242528756892</v>
      </c>
      <c r="AP556" s="14">
        <v>6.1274074824710603E-2</v>
      </c>
      <c r="AQ556" s="14">
        <v>6.5418127603430298E-2</v>
      </c>
      <c r="AR556" s="14"/>
      <c r="AS556" s="14">
        <v>0.111620843551267</v>
      </c>
      <c r="AT556" s="14">
        <v>0.123393538463045</v>
      </c>
      <c r="AU556" s="14">
        <v>0.117822858411899</v>
      </c>
      <c r="AV556" s="14">
        <v>0.106558683503214</v>
      </c>
      <c r="AW556" s="14">
        <v>0.13358538328084299</v>
      </c>
      <c r="AX556" s="14"/>
      <c r="AY556" s="14">
        <v>6.7257692472174099E-2</v>
      </c>
      <c r="AZ556" s="14">
        <v>0</v>
      </c>
      <c r="BA556" s="14">
        <v>0</v>
      </c>
      <c r="BB556" s="14">
        <v>0</v>
      </c>
      <c r="BC556" s="14">
        <v>0</v>
      </c>
      <c r="BD556" s="14">
        <v>0</v>
      </c>
      <c r="BE556" s="14">
        <v>0</v>
      </c>
      <c r="BF556" s="14">
        <v>0</v>
      </c>
      <c r="BG556" s="14">
        <v>0</v>
      </c>
      <c r="BH556" s="14">
        <v>0</v>
      </c>
      <c r="BI556" s="14">
        <v>0</v>
      </c>
      <c r="BJ556" s="14">
        <v>0</v>
      </c>
      <c r="BK556" s="14">
        <v>0</v>
      </c>
      <c r="BL556" s="14">
        <v>0</v>
      </c>
      <c r="BM556" s="14">
        <v>0</v>
      </c>
      <c r="BN556" s="14">
        <v>0</v>
      </c>
      <c r="BO556" s="14"/>
      <c r="BP556" s="14">
        <v>0.12539342048142599</v>
      </c>
      <c r="BQ556" s="14">
        <v>0.107536845963091</v>
      </c>
      <c r="BR556" s="14">
        <v>0.121469750448782</v>
      </c>
      <c r="BS556" s="14">
        <v>0.127945291661686</v>
      </c>
      <c r="BT556" s="14">
        <v>8.4044479353943199E-2</v>
      </c>
      <c r="BU556" s="14"/>
      <c r="BV556" s="14">
        <v>0.19708143924900201</v>
      </c>
      <c r="BW556" s="14">
        <v>0.114729625337431</v>
      </c>
      <c r="BX556" s="14">
        <v>0.102783347082849</v>
      </c>
      <c r="BY556" s="14">
        <v>0.110679223494108</v>
      </c>
      <c r="BZ556" s="14">
        <v>8.5659485168905494E-2</v>
      </c>
      <c r="CA556" s="14"/>
      <c r="CB556" s="14">
        <v>0.20128724970554501</v>
      </c>
      <c r="CC556" s="14">
        <v>0.103506297008177</v>
      </c>
      <c r="CD556" s="14">
        <v>9.2295080375489003E-2</v>
      </c>
      <c r="CE556" s="14">
        <v>0.10237403113307</v>
      </c>
      <c r="CF556" s="14">
        <v>8.3459259872077002E-2</v>
      </c>
      <c r="CG556" s="14"/>
      <c r="CH556" s="14">
        <v>0.18364869903013101</v>
      </c>
      <c r="CI556" s="14">
        <v>8.4560041662121596E-2</v>
      </c>
      <c r="CJ556" s="14"/>
      <c r="CK556" s="14">
        <v>7.8883352333872406E-2</v>
      </c>
      <c r="CL556" s="14">
        <v>0.124428537693216</v>
      </c>
      <c r="CM556" s="14"/>
      <c r="CN556" s="14">
        <v>0.129075580758435</v>
      </c>
      <c r="CO556" s="14">
        <v>0.10835456210047401</v>
      </c>
      <c r="CP556" s="14"/>
      <c r="CQ556" s="14">
        <v>9.2759474802708006E-2</v>
      </c>
      <c r="CR556" s="14">
        <v>0.15686323533982699</v>
      </c>
      <c r="CS556" s="14">
        <v>0.118632304792232</v>
      </c>
    </row>
    <row r="557" spans="2:97" x14ac:dyDescent="0.35">
      <c r="B557" t="s">
        <v>167</v>
      </c>
      <c r="C557" s="14">
        <v>9.4967000398642198E-2</v>
      </c>
      <c r="D557" s="14">
        <v>6.6978514050080803E-2</v>
      </c>
      <c r="E557" s="14">
        <v>0.12204305387928401</v>
      </c>
      <c r="F557" s="14"/>
      <c r="G557" s="14">
        <v>5.0309150525004398E-2</v>
      </c>
      <c r="H557" s="14">
        <v>7.0910945087996405E-2</v>
      </c>
      <c r="I557" s="14">
        <v>0.108108631630906</v>
      </c>
      <c r="J557" s="14">
        <v>8.4134461817504794E-2</v>
      </c>
      <c r="K557" s="14">
        <v>0.115476069569003</v>
      </c>
      <c r="L557" s="14">
        <v>0.12853669778869101</v>
      </c>
      <c r="M557" s="14"/>
      <c r="N557" s="14">
        <v>6.1279683240022302E-2</v>
      </c>
      <c r="O557" s="14">
        <v>9.4894890465841E-2</v>
      </c>
      <c r="P557" s="14">
        <v>8.5377618516009099E-2</v>
      </c>
      <c r="Q557" s="14">
        <v>0.138389838649005</v>
      </c>
      <c r="R557" s="14"/>
      <c r="S557" s="14">
        <v>8.0464065027998896E-2</v>
      </c>
      <c r="T557" s="14">
        <v>0.107216707293456</v>
      </c>
      <c r="U557" s="14">
        <v>0.108531397615636</v>
      </c>
      <c r="V557" s="14">
        <v>0.10620451409656501</v>
      </c>
      <c r="W557" s="14">
        <v>8.0938963975160594E-2</v>
      </c>
      <c r="X557" s="14">
        <v>9.2526174485672297E-2</v>
      </c>
      <c r="Y557" s="14">
        <v>0.10545779238337601</v>
      </c>
      <c r="Z557" s="14">
        <v>0.121407097193116</v>
      </c>
      <c r="AA557" s="14">
        <v>7.1910012067493798E-2</v>
      </c>
      <c r="AB557" s="14">
        <v>0.103430280012848</v>
      </c>
      <c r="AC557" s="14">
        <v>0.112308212877544</v>
      </c>
      <c r="AD557" s="14">
        <v>4.7206482314328502E-2</v>
      </c>
      <c r="AE557" s="14"/>
      <c r="AF557" s="14">
        <v>9.2261765266622997E-2</v>
      </c>
      <c r="AG557" s="14">
        <v>8.0170990898573199E-2</v>
      </c>
      <c r="AH557" s="14">
        <v>6.5474178593387902E-2</v>
      </c>
      <c r="AI557" s="14">
        <v>0.107564800437215</v>
      </c>
      <c r="AJ557" s="14">
        <v>4.8168834750970002E-2</v>
      </c>
      <c r="AK557" s="14"/>
      <c r="AL557" s="14">
        <v>4.7257518780932303E-2</v>
      </c>
      <c r="AM557" s="14">
        <v>7.5871857524712399E-2</v>
      </c>
      <c r="AN557" s="14">
        <v>5.9895369806252603E-2</v>
      </c>
      <c r="AO557" s="14">
        <v>8.3679347529002995E-2</v>
      </c>
      <c r="AP557" s="14">
        <v>6.5647944461541693E-2</v>
      </c>
      <c r="AQ557" s="14">
        <v>0.23243107220551801</v>
      </c>
      <c r="AR557" s="14"/>
      <c r="AS557" s="14">
        <v>0.12830206756524801</v>
      </c>
      <c r="AT557" s="14">
        <v>8.7770619582866999E-2</v>
      </c>
      <c r="AU557" s="14">
        <v>6.9896205685865007E-2</v>
      </c>
      <c r="AV557" s="14">
        <v>6.2129997378974899E-2</v>
      </c>
      <c r="AW557" s="14">
        <v>4.4808166828730303E-2</v>
      </c>
      <c r="AX557" s="14"/>
      <c r="AY557" s="14">
        <v>0.33050588057551999</v>
      </c>
      <c r="AZ557" s="14">
        <v>0</v>
      </c>
      <c r="BA557" s="14">
        <v>0</v>
      </c>
      <c r="BB557" s="14">
        <v>0</v>
      </c>
      <c r="BC557" s="14">
        <v>0</v>
      </c>
      <c r="BD557" s="14">
        <v>0</v>
      </c>
      <c r="BE557" s="14">
        <v>0</v>
      </c>
      <c r="BF557" s="14">
        <v>0</v>
      </c>
      <c r="BG557" s="14">
        <v>0</v>
      </c>
      <c r="BH557" s="14">
        <v>0</v>
      </c>
      <c r="BI557" s="14">
        <v>0</v>
      </c>
      <c r="BJ557" s="14">
        <v>0</v>
      </c>
      <c r="BK557" s="14">
        <v>0</v>
      </c>
      <c r="BL557" s="14">
        <v>0</v>
      </c>
      <c r="BM557" s="14">
        <v>0</v>
      </c>
      <c r="BN557" s="14">
        <v>0</v>
      </c>
      <c r="BO557" s="14"/>
      <c r="BP557" s="14">
        <v>9.25294369706679E-2</v>
      </c>
      <c r="BQ557" s="14">
        <v>6.9415938905198496E-2</v>
      </c>
      <c r="BR557" s="14">
        <v>9.3268557376970596E-2</v>
      </c>
      <c r="BS557" s="14">
        <v>8.0816481775809898E-2</v>
      </c>
      <c r="BT557" s="14">
        <v>0.13974012060623101</v>
      </c>
      <c r="BU557" s="14"/>
      <c r="BV557" s="14">
        <v>9.0059106600890101E-2</v>
      </c>
      <c r="BW557" s="14">
        <v>7.7121450083254897E-2</v>
      </c>
      <c r="BX557" s="14">
        <v>8.7345134646152997E-2</v>
      </c>
      <c r="BY557" s="14">
        <v>0.13594869095457501</v>
      </c>
      <c r="BZ557" s="14">
        <v>0.170870672095009</v>
      </c>
      <c r="CA557" s="14"/>
      <c r="CB557" s="14">
        <v>4.4418886660152201E-2</v>
      </c>
      <c r="CC557" s="14">
        <v>0.13457905266093201</v>
      </c>
      <c r="CD557" s="14">
        <v>9.4503752692966597E-2</v>
      </c>
      <c r="CE557" s="14">
        <v>7.5100733960808699E-2</v>
      </c>
      <c r="CF557" s="14">
        <v>0.12080108611296</v>
      </c>
      <c r="CG557" s="14"/>
      <c r="CH557" s="14">
        <v>7.3448123188577602E-2</v>
      </c>
      <c r="CI557" s="14">
        <v>0.103941882785673</v>
      </c>
      <c r="CJ557" s="14"/>
      <c r="CK557" s="14">
        <v>6.9690094176450099E-2</v>
      </c>
      <c r="CL557" s="14">
        <v>0.102733448852173</v>
      </c>
      <c r="CM557" s="14"/>
      <c r="CN557" s="14">
        <v>4.8705709150994002E-2</v>
      </c>
      <c r="CO557" s="14">
        <v>0.111146265281459</v>
      </c>
      <c r="CP557" s="14"/>
      <c r="CQ557" s="14">
        <v>9.7476742575003703E-2</v>
      </c>
      <c r="CR557" s="14">
        <v>8.1927710536447707E-2</v>
      </c>
      <c r="CS557" s="14">
        <v>0.141131543895819</v>
      </c>
    </row>
    <row r="558" spans="2:97" x14ac:dyDescent="0.35">
      <c r="B558" t="s">
        <v>248</v>
      </c>
      <c r="C558" s="14">
        <v>9.4322260921884393E-2</v>
      </c>
      <c r="D558" s="14">
        <v>9.7060421690632795E-2</v>
      </c>
      <c r="E558" s="14">
        <v>9.1401361646070295E-2</v>
      </c>
      <c r="F558" s="14"/>
      <c r="G558" s="14">
        <v>0.10730030815463699</v>
      </c>
      <c r="H558" s="14">
        <v>0.100783399156036</v>
      </c>
      <c r="I558" s="14">
        <v>7.7718684536429203E-2</v>
      </c>
      <c r="J558" s="14">
        <v>8.8757019564631195E-2</v>
      </c>
      <c r="K558" s="14">
        <v>9.8024280705178907E-2</v>
      </c>
      <c r="L558" s="14">
        <v>9.5973639787627907E-2</v>
      </c>
      <c r="M558" s="14"/>
      <c r="N558" s="14">
        <v>0.12831782576948</v>
      </c>
      <c r="O558" s="14">
        <v>8.2420024608161294E-2</v>
      </c>
      <c r="P558" s="14">
        <v>8.7855912889424806E-2</v>
      </c>
      <c r="Q558" s="14">
        <v>7.5393246640492906E-2</v>
      </c>
      <c r="R558" s="14"/>
      <c r="S558" s="14">
        <v>8.0586003739615497E-2</v>
      </c>
      <c r="T558" s="14">
        <v>0.105715395231221</v>
      </c>
      <c r="U558" s="14">
        <v>0.109680553833987</v>
      </c>
      <c r="V558" s="14">
        <v>8.7398190912595403E-2</v>
      </c>
      <c r="W558" s="14">
        <v>5.4285115128719898E-2</v>
      </c>
      <c r="X558" s="14">
        <v>0.10765369432661499</v>
      </c>
      <c r="Y558" s="14">
        <v>9.9892713292467697E-2</v>
      </c>
      <c r="Z558" s="14">
        <v>0.12844319016245001</v>
      </c>
      <c r="AA558" s="14">
        <v>6.5462588222453696E-2</v>
      </c>
      <c r="AB558" s="14">
        <v>9.8174826929346898E-2</v>
      </c>
      <c r="AC558" s="14">
        <v>0.16450769887932001</v>
      </c>
      <c r="AD558" s="14">
        <v>5.9856959825843603E-2</v>
      </c>
      <c r="AE558" s="14"/>
      <c r="AF558" s="14">
        <v>7.9129938575419001E-2</v>
      </c>
      <c r="AG558" s="14">
        <v>9.4604967136200799E-2</v>
      </c>
      <c r="AH558" s="14">
        <v>0.124835555704932</v>
      </c>
      <c r="AI558" s="14">
        <v>8.1284660944248993E-2</v>
      </c>
      <c r="AJ558" s="14">
        <v>0.116927693467826</v>
      </c>
      <c r="AK558" s="14"/>
      <c r="AL558" s="14">
        <v>0.12486022525021501</v>
      </c>
      <c r="AM558" s="14">
        <v>7.9853049198614898E-2</v>
      </c>
      <c r="AN558" s="14">
        <v>0.107715326863716</v>
      </c>
      <c r="AO558" s="14">
        <v>7.8676034815795701E-2</v>
      </c>
      <c r="AP558" s="14">
        <v>0.10400051372569299</v>
      </c>
      <c r="AQ558" s="14">
        <v>8.5467113748582499E-2</v>
      </c>
      <c r="AR558" s="14"/>
      <c r="AS558" s="14">
        <v>7.9222547874518406E-2</v>
      </c>
      <c r="AT558" s="14">
        <v>0.10072297639635</v>
      </c>
      <c r="AU558" s="14">
        <v>9.4119024092457204E-2</v>
      </c>
      <c r="AV558" s="14">
        <v>0.14767221843169701</v>
      </c>
      <c r="AW558" s="14">
        <v>9.7116577313252905E-2</v>
      </c>
      <c r="AX558" s="14"/>
      <c r="AY558" s="14">
        <v>5.8646754991209998E-2</v>
      </c>
      <c r="AZ558" s="14">
        <v>0</v>
      </c>
      <c r="BA558" s="14">
        <v>0</v>
      </c>
      <c r="BB558" s="14">
        <v>0</v>
      </c>
      <c r="BC558" s="14">
        <v>0</v>
      </c>
      <c r="BD558" s="14">
        <v>0</v>
      </c>
      <c r="BE558" s="14">
        <v>0</v>
      </c>
      <c r="BF558" s="14">
        <v>0</v>
      </c>
      <c r="BG558" s="14">
        <v>0</v>
      </c>
      <c r="BH558" s="14">
        <v>0</v>
      </c>
      <c r="BI558" s="14">
        <v>0</v>
      </c>
      <c r="BJ558" s="14">
        <v>0</v>
      </c>
      <c r="BK558" s="14">
        <v>0</v>
      </c>
      <c r="BL558" s="14">
        <v>0</v>
      </c>
      <c r="BM558" s="14">
        <v>0</v>
      </c>
      <c r="BN558" s="14">
        <v>0</v>
      </c>
      <c r="BO558" s="14"/>
      <c r="BP558" s="14">
        <v>0.121393124196489</v>
      </c>
      <c r="BQ558" s="14">
        <v>0.11210887751547</v>
      </c>
      <c r="BR558" s="14">
        <v>7.3965896808425899E-2</v>
      </c>
      <c r="BS558" s="14">
        <v>7.6948369490938903E-2</v>
      </c>
      <c r="BT558" s="14">
        <v>6.4735956555150395E-2</v>
      </c>
      <c r="BU558" s="14"/>
      <c r="BV558" s="14">
        <v>0.19242141845310201</v>
      </c>
      <c r="BW558" s="14">
        <v>0.10582009227559</v>
      </c>
      <c r="BX558" s="14">
        <v>8.5013476109039102E-2</v>
      </c>
      <c r="BY558" s="14">
        <v>5.2437708383308398E-2</v>
      </c>
      <c r="BZ558" s="14">
        <v>7.9743288111321101E-2</v>
      </c>
      <c r="CA558" s="14"/>
      <c r="CB558" s="14">
        <v>0.114836512873917</v>
      </c>
      <c r="CC558" s="14">
        <v>0.11334995968251201</v>
      </c>
      <c r="CD558" s="14">
        <v>9.0967802064585698E-2</v>
      </c>
      <c r="CE558" s="14">
        <v>8.9128859527262599E-2</v>
      </c>
      <c r="CF558" s="14">
        <v>7.0259134868518106E-2</v>
      </c>
      <c r="CG558" s="14"/>
      <c r="CH558" s="14">
        <v>8.4696796577120398E-2</v>
      </c>
      <c r="CI558" s="14">
        <v>9.8336755245706106E-2</v>
      </c>
      <c r="CJ558" s="14"/>
      <c r="CK558" s="14">
        <v>0.11620660055288599</v>
      </c>
      <c r="CL558" s="14">
        <v>8.7598194527457193E-2</v>
      </c>
      <c r="CM558" s="14"/>
      <c r="CN558" s="14">
        <v>0.12981710129162999</v>
      </c>
      <c r="CO558" s="14">
        <v>8.1908417537333397E-2</v>
      </c>
      <c r="CP558" s="14"/>
      <c r="CQ558" s="14">
        <v>8.3315930731497498E-2</v>
      </c>
      <c r="CR558" s="14">
        <v>0.11612095647852599</v>
      </c>
      <c r="CS558" s="14">
        <v>0.101944630449646</v>
      </c>
    </row>
    <row r="559" spans="2:97" x14ac:dyDescent="0.35">
      <c r="B559" t="s">
        <v>244</v>
      </c>
      <c r="C559" s="14">
        <v>9.3801163125132703E-2</v>
      </c>
      <c r="D559" s="14">
        <v>0.105204560003993</v>
      </c>
      <c r="E559" s="14">
        <v>8.1732093116732005E-2</v>
      </c>
      <c r="F559" s="14"/>
      <c r="G559" s="14">
        <v>0.127579624867074</v>
      </c>
      <c r="H559" s="14">
        <v>0.116431859057106</v>
      </c>
      <c r="I559" s="14">
        <v>9.6683265918710903E-2</v>
      </c>
      <c r="J559" s="14">
        <v>8.1928071500183303E-2</v>
      </c>
      <c r="K559" s="14">
        <v>8.2108440984718895E-2</v>
      </c>
      <c r="L559" s="14">
        <v>6.8083945614076796E-2</v>
      </c>
      <c r="M559" s="14"/>
      <c r="N559" s="14">
        <v>0.102722695833596</v>
      </c>
      <c r="O559" s="14">
        <v>0.115340609856928</v>
      </c>
      <c r="P559" s="14">
        <v>7.9686915934129798E-2</v>
      </c>
      <c r="Q559" s="14">
        <v>7.5291854054358204E-2</v>
      </c>
      <c r="R559" s="14"/>
      <c r="S559" s="14">
        <v>0.140258139814052</v>
      </c>
      <c r="T559" s="14">
        <v>8.5059588707926695E-2</v>
      </c>
      <c r="U559" s="14">
        <v>6.3784761823146505E-2</v>
      </c>
      <c r="V559" s="14">
        <v>6.1065925033111298E-2</v>
      </c>
      <c r="W559" s="14">
        <v>0.13814073114323699</v>
      </c>
      <c r="X559" s="14">
        <v>9.6836705477732196E-2</v>
      </c>
      <c r="Y559" s="14">
        <v>7.4472131540302994E-2</v>
      </c>
      <c r="Z559" s="14">
        <v>9.0980126484332E-2</v>
      </c>
      <c r="AA559" s="14">
        <v>0.101323110249529</v>
      </c>
      <c r="AB559" s="14">
        <v>7.9294758921216305E-2</v>
      </c>
      <c r="AC559" s="14">
        <v>6.9021005905306507E-2</v>
      </c>
      <c r="AD559" s="14">
        <v>9.2485105820983002E-2</v>
      </c>
      <c r="AE559" s="14"/>
      <c r="AF559" s="14">
        <v>0.106013821533543</v>
      </c>
      <c r="AG559" s="14">
        <v>8.1011401013378101E-2</v>
      </c>
      <c r="AH559" s="14">
        <v>0.11132575431819</v>
      </c>
      <c r="AI559" s="14">
        <v>7.8476014620362897E-2</v>
      </c>
      <c r="AJ559" s="14">
        <v>0.10490776306177201</v>
      </c>
      <c r="AK559" s="14"/>
      <c r="AL559" s="14">
        <v>7.5404000206489394E-2</v>
      </c>
      <c r="AM559" s="14">
        <v>0.118824086461137</v>
      </c>
      <c r="AN559" s="14">
        <v>0.135254170605313</v>
      </c>
      <c r="AO559" s="14">
        <v>8.2880358170431698E-2</v>
      </c>
      <c r="AP559" s="14">
        <v>0.10810888852832901</v>
      </c>
      <c r="AQ559" s="14">
        <v>6.9676383731320596E-2</v>
      </c>
      <c r="AR559" s="14"/>
      <c r="AS559" s="14">
        <v>8.6019484570954E-2</v>
      </c>
      <c r="AT559" s="14">
        <v>7.0989584954788604E-2</v>
      </c>
      <c r="AU559" s="14">
        <v>0.121816494480099</v>
      </c>
      <c r="AV559" s="14">
        <v>0.144229528656066</v>
      </c>
      <c r="AW559" s="14">
        <v>4.6626960690121802E-2</v>
      </c>
      <c r="AX559" s="14"/>
      <c r="AY559" s="14">
        <v>0.121214949519592</v>
      </c>
      <c r="AZ559" s="14">
        <v>0</v>
      </c>
      <c r="BA559" s="14">
        <v>0</v>
      </c>
      <c r="BB559" s="14">
        <v>0</v>
      </c>
      <c r="BC559" s="14">
        <v>0</v>
      </c>
      <c r="BD559" s="14">
        <v>0</v>
      </c>
      <c r="BE559" s="14">
        <v>0</v>
      </c>
      <c r="BF559" s="14">
        <v>0</v>
      </c>
      <c r="BG559" s="14">
        <v>0</v>
      </c>
      <c r="BH559" s="14">
        <v>0</v>
      </c>
      <c r="BI559" s="14">
        <v>0</v>
      </c>
      <c r="BJ559" s="14">
        <v>0</v>
      </c>
      <c r="BK559" s="14">
        <v>0</v>
      </c>
      <c r="BL559" s="14">
        <v>0</v>
      </c>
      <c r="BM559" s="14">
        <v>0</v>
      </c>
      <c r="BN559" s="14">
        <v>0</v>
      </c>
      <c r="BO559" s="14"/>
      <c r="BP559" s="14">
        <v>8.6414562979729007E-2</v>
      </c>
      <c r="BQ559" s="14">
        <v>0.107643941401833</v>
      </c>
      <c r="BR559" s="14">
        <v>0.127440276153028</v>
      </c>
      <c r="BS559" s="14">
        <v>8.3908242486299606E-2</v>
      </c>
      <c r="BT559" s="14">
        <v>6.8483584048239607E-2</v>
      </c>
      <c r="BU559" s="14"/>
      <c r="BV559" s="14">
        <v>9.9805943485429899E-2</v>
      </c>
      <c r="BW559" s="14">
        <v>9.9508371395128997E-2</v>
      </c>
      <c r="BX559" s="14">
        <v>9.5100442509498395E-2</v>
      </c>
      <c r="BY559" s="14">
        <v>9.1049758169833003E-2</v>
      </c>
      <c r="BZ559" s="14">
        <v>3.5926612373483699E-2</v>
      </c>
      <c r="CA559" s="14"/>
      <c r="CB559" s="14">
        <v>0.110030675373557</v>
      </c>
      <c r="CC559" s="14">
        <v>8.8497074600870806E-2</v>
      </c>
      <c r="CD559" s="14">
        <v>9.8663073453280403E-2</v>
      </c>
      <c r="CE559" s="14">
        <v>8.3444383531986993E-2</v>
      </c>
      <c r="CF559" s="14">
        <v>9.0948290593666603E-2</v>
      </c>
      <c r="CG559" s="14"/>
      <c r="CH559" s="14">
        <v>9.6116916069969999E-2</v>
      </c>
      <c r="CI559" s="14">
        <v>9.2835331585017999E-2</v>
      </c>
      <c r="CJ559" s="14"/>
      <c r="CK559" s="14">
        <v>0.111008170014505</v>
      </c>
      <c r="CL559" s="14">
        <v>8.8514229238875405E-2</v>
      </c>
      <c r="CM559" s="14"/>
      <c r="CN559" s="14">
        <v>7.2832153387586293E-2</v>
      </c>
      <c r="CO559" s="14">
        <v>0.101134792466734</v>
      </c>
      <c r="CP559" s="14"/>
      <c r="CQ559" s="14">
        <v>9.0885860271845198E-2</v>
      </c>
      <c r="CR559" s="14">
        <v>0.10422679888988</v>
      </c>
      <c r="CS559" s="14">
        <v>6.8203317971795505E-2</v>
      </c>
    </row>
    <row r="560" spans="2:97" x14ac:dyDescent="0.35">
      <c r="B560" t="s">
        <v>240</v>
      </c>
      <c r="C560" s="14">
        <v>9.2159173333849806E-2</v>
      </c>
      <c r="D560" s="14">
        <v>0.119510893979949</v>
      </c>
      <c r="E560" s="14">
        <v>6.5865538148289104E-2</v>
      </c>
      <c r="F560" s="14"/>
      <c r="G560" s="14">
        <v>0.178831957238761</v>
      </c>
      <c r="H560" s="14">
        <v>0.14602061009362099</v>
      </c>
      <c r="I560" s="14">
        <v>0.101057767008842</v>
      </c>
      <c r="J560" s="14">
        <v>7.1009788519445893E-2</v>
      </c>
      <c r="K560" s="14">
        <v>4.3791187151116698E-2</v>
      </c>
      <c r="L560" s="14">
        <v>3.3140497614238103E-2</v>
      </c>
      <c r="M560" s="14"/>
      <c r="N560" s="14">
        <v>0.11705791337002799</v>
      </c>
      <c r="O560" s="14">
        <v>7.1609925323668E-2</v>
      </c>
      <c r="P560" s="14">
        <v>9.8989035246487403E-2</v>
      </c>
      <c r="Q560" s="14">
        <v>8.1707411294623E-2</v>
      </c>
      <c r="R560" s="14"/>
      <c r="S560" s="14">
        <v>0.17638174420149999</v>
      </c>
      <c r="T560" s="14">
        <v>7.3445298722570496E-2</v>
      </c>
      <c r="U560" s="14">
        <v>7.2560251250359697E-2</v>
      </c>
      <c r="V560" s="14">
        <v>7.1038688692881394E-2</v>
      </c>
      <c r="W560" s="14">
        <v>0.139904464915374</v>
      </c>
      <c r="X560" s="14">
        <v>9.7473887843356796E-2</v>
      </c>
      <c r="Y560" s="14">
        <v>7.7118111130303202E-2</v>
      </c>
      <c r="Z560" s="14">
        <v>6.7708991169206506E-2</v>
      </c>
      <c r="AA560" s="14">
        <v>6.9550427756578201E-2</v>
      </c>
      <c r="AB560" s="14">
        <v>7.1687695692773501E-2</v>
      </c>
      <c r="AC560" s="14">
        <v>5.62270265267392E-2</v>
      </c>
      <c r="AD560" s="14">
        <v>4.4711455512579802E-2</v>
      </c>
      <c r="AE560" s="14"/>
      <c r="AF560" s="14">
        <v>8.3534016048166404E-2</v>
      </c>
      <c r="AG560" s="14">
        <v>0.111606803651044</v>
      </c>
      <c r="AH560" s="14">
        <v>6.0248844316951003E-2</v>
      </c>
      <c r="AI560" s="14">
        <v>0.11132810842320801</v>
      </c>
      <c r="AJ560" s="14">
        <v>8.5677067773581E-2</v>
      </c>
      <c r="AK560" s="14"/>
      <c r="AL560" s="14">
        <v>0.13175131536059301</v>
      </c>
      <c r="AM560" s="14">
        <v>0.105326587551969</v>
      </c>
      <c r="AN560" s="14">
        <v>7.4814137440117806E-2</v>
      </c>
      <c r="AO560" s="14">
        <v>9.9933592048143893E-2</v>
      </c>
      <c r="AP560" s="14">
        <v>7.7063261773897496E-2</v>
      </c>
      <c r="AQ560" s="14">
        <v>6.3601402405137397E-2</v>
      </c>
      <c r="AR560" s="14"/>
      <c r="AS560" s="14">
        <v>7.1958961243359598E-2</v>
      </c>
      <c r="AT560" s="14">
        <v>9.3230298077712603E-2</v>
      </c>
      <c r="AU560" s="14">
        <v>0.104008016720724</v>
      </c>
      <c r="AV560" s="14">
        <v>0.113457543935765</v>
      </c>
      <c r="AW560" s="14">
        <v>0.146892440652725</v>
      </c>
      <c r="AX560" s="14"/>
      <c r="AY560" s="14">
        <v>3.0208200135622601E-2</v>
      </c>
      <c r="AZ560" s="14">
        <v>0</v>
      </c>
      <c r="BA560" s="14">
        <v>0</v>
      </c>
      <c r="BB560" s="14">
        <v>0</v>
      </c>
      <c r="BC560" s="14">
        <v>0</v>
      </c>
      <c r="BD560" s="14">
        <v>0</v>
      </c>
      <c r="BE560" s="14">
        <v>0</v>
      </c>
      <c r="BF560" s="14">
        <v>0</v>
      </c>
      <c r="BG560" s="14">
        <v>0</v>
      </c>
      <c r="BH560" s="14">
        <v>0</v>
      </c>
      <c r="BI560" s="14">
        <v>0</v>
      </c>
      <c r="BJ560" s="14">
        <v>0</v>
      </c>
      <c r="BK560" s="14">
        <v>0</v>
      </c>
      <c r="BL560" s="14">
        <v>0</v>
      </c>
      <c r="BM560" s="14">
        <v>0</v>
      </c>
      <c r="BN560" s="14">
        <v>0</v>
      </c>
      <c r="BO560" s="14"/>
      <c r="BP560" s="14">
        <v>8.7462185444346294E-2</v>
      </c>
      <c r="BQ560" s="14">
        <v>0.104579742432144</v>
      </c>
      <c r="BR560" s="14">
        <v>0.125889822216908</v>
      </c>
      <c r="BS560" s="14">
        <v>9.7641901720774193E-2</v>
      </c>
      <c r="BT560" s="14">
        <v>4.9508034329512098E-2</v>
      </c>
      <c r="BU560" s="14"/>
      <c r="BV560" s="14">
        <v>0.14842123018953499</v>
      </c>
      <c r="BW560" s="14">
        <v>0.111332443960091</v>
      </c>
      <c r="BX560" s="14">
        <v>8.1467021068012596E-2</v>
      </c>
      <c r="BY560" s="14">
        <v>6.5190816348727407E-2</v>
      </c>
      <c r="BZ560" s="14">
        <v>3.05081401579805E-2</v>
      </c>
      <c r="CA560" s="14"/>
      <c r="CB560" s="14">
        <v>0.13053053942555601</v>
      </c>
      <c r="CC560" s="14">
        <v>9.6499071535453895E-2</v>
      </c>
      <c r="CD560" s="14">
        <v>9.0830580435827799E-2</v>
      </c>
      <c r="CE560" s="14">
        <v>8.1785904904334003E-2</v>
      </c>
      <c r="CF560" s="14">
        <v>7.0243188056258704E-2</v>
      </c>
      <c r="CG560" s="14"/>
      <c r="CH560" s="14">
        <v>0.11119743013896601</v>
      </c>
      <c r="CI560" s="14">
        <v>8.4218883791229202E-2</v>
      </c>
      <c r="CJ560" s="14"/>
      <c r="CK560" s="14">
        <v>9.1319512241199594E-2</v>
      </c>
      <c r="CL560" s="14">
        <v>9.2417163158125704E-2</v>
      </c>
      <c r="CM560" s="14"/>
      <c r="CN560" s="14">
        <v>0.118685258287051</v>
      </c>
      <c r="CO560" s="14">
        <v>8.2882031620176599E-2</v>
      </c>
      <c r="CP560" s="14"/>
      <c r="CQ560" s="14">
        <v>8.0463704381308093E-2</v>
      </c>
      <c r="CR560" s="14">
        <v>0.12163904866601399</v>
      </c>
      <c r="CS560" s="14">
        <v>6.27594027537451E-2</v>
      </c>
    </row>
    <row r="561" spans="2:97" x14ac:dyDescent="0.35">
      <c r="B561" t="s">
        <v>241</v>
      </c>
      <c r="C561" s="14">
        <v>9.1129055822547003E-2</v>
      </c>
      <c r="D561" s="14">
        <v>0.10593950224925899</v>
      </c>
      <c r="E561" s="14">
        <v>7.5025740594573995E-2</v>
      </c>
      <c r="F561" s="14"/>
      <c r="G561" s="14">
        <v>0.117076825480491</v>
      </c>
      <c r="H561" s="14">
        <v>0.12320900309852301</v>
      </c>
      <c r="I561" s="14">
        <v>8.7485305250762493E-2</v>
      </c>
      <c r="J561" s="14">
        <v>9.1833583385388398E-2</v>
      </c>
      <c r="K561" s="14">
        <v>6.1564986081081997E-2</v>
      </c>
      <c r="L561" s="14">
        <v>6.9977074161753694E-2</v>
      </c>
      <c r="M561" s="14"/>
      <c r="N561" s="14">
        <v>0.104446708099587</v>
      </c>
      <c r="O561" s="14">
        <v>9.0092455712114702E-2</v>
      </c>
      <c r="P561" s="14">
        <v>9.34681823870743E-2</v>
      </c>
      <c r="Q561" s="14">
        <v>7.5472019602066703E-2</v>
      </c>
      <c r="R561" s="14"/>
      <c r="S561" s="14">
        <v>8.51154334286994E-2</v>
      </c>
      <c r="T561" s="14">
        <v>0.121633070664913</v>
      </c>
      <c r="U561" s="14">
        <v>5.3250545496127198E-2</v>
      </c>
      <c r="V561" s="14">
        <v>9.2450811711095995E-2</v>
      </c>
      <c r="W561" s="14">
        <v>7.7718695070949501E-2</v>
      </c>
      <c r="X561" s="14">
        <v>7.0691303159863397E-2</v>
      </c>
      <c r="Y561" s="14">
        <v>5.9575947020977502E-2</v>
      </c>
      <c r="Z561" s="14">
        <v>7.5439807461285799E-2</v>
      </c>
      <c r="AA561" s="14">
        <v>0.115784076527722</v>
      </c>
      <c r="AB561" s="14">
        <v>0.11490148250143099</v>
      </c>
      <c r="AC561" s="14">
        <v>0.108337863973927</v>
      </c>
      <c r="AD561" s="14">
        <v>9.1469983549838901E-2</v>
      </c>
      <c r="AE561" s="14"/>
      <c r="AF561" s="14">
        <v>7.8433072000821405E-2</v>
      </c>
      <c r="AG561" s="14">
        <v>0.108530439940939</v>
      </c>
      <c r="AH561" s="14">
        <v>7.7980896928863605E-2</v>
      </c>
      <c r="AI561" s="14">
        <v>5.5642839808825402E-2</v>
      </c>
      <c r="AJ561" s="14">
        <v>0.11681302090314299</v>
      </c>
      <c r="AK561" s="14"/>
      <c r="AL561" s="14">
        <v>0.142098950418376</v>
      </c>
      <c r="AM561" s="14">
        <v>8.1609393939997402E-2</v>
      </c>
      <c r="AN561" s="14">
        <v>8.9215476818747197E-2</v>
      </c>
      <c r="AO561" s="14">
        <v>5.8248740615444002E-2</v>
      </c>
      <c r="AP561" s="14">
        <v>0.11323234821108499</v>
      </c>
      <c r="AQ561" s="14">
        <v>6.6649754340879705E-2</v>
      </c>
      <c r="AR561" s="14"/>
      <c r="AS561" s="14">
        <v>8.0793764931949605E-2</v>
      </c>
      <c r="AT561" s="14">
        <v>8.38626126524777E-2</v>
      </c>
      <c r="AU561" s="14">
        <v>9.6182990245093899E-2</v>
      </c>
      <c r="AV561" s="14">
        <v>0.12359687403714401</v>
      </c>
      <c r="AW561" s="14">
        <v>0.12934939395237499</v>
      </c>
      <c r="AX561" s="14"/>
      <c r="AY561" s="14">
        <v>5.8335788420958497E-2</v>
      </c>
      <c r="AZ561" s="14">
        <v>0</v>
      </c>
      <c r="BA561" s="14">
        <v>0</v>
      </c>
      <c r="BB561" s="14">
        <v>0</v>
      </c>
      <c r="BC561" s="14">
        <v>0</v>
      </c>
      <c r="BD561" s="14">
        <v>0</v>
      </c>
      <c r="BE561" s="14">
        <v>0</v>
      </c>
      <c r="BF561" s="14">
        <v>0</v>
      </c>
      <c r="BG561" s="14">
        <v>0</v>
      </c>
      <c r="BH561" s="14">
        <v>0</v>
      </c>
      <c r="BI561" s="14">
        <v>0</v>
      </c>
      <c r="BJ561" s="14">
        <v>0</v>
      </c>
      <c r="BK561" s="14">
        <v>0</v>
      </c>
      <c r="BL561" s="14">
        <v>0</v>
      </c>
      <c r="BM561" s="14">
        <v>0</v>
      </c>
      <c r="BN561" s="14">
        <v>0</v>
      </c>
      <c r="BO561" s="14"/>
      <c r="BP561" s="14">
        <v>8.1548480653184596E-2</v>
      </c>
      <c r="BQ561" s="14">
        <v>9.4434690328195001E-2</v>
      </c>
      <c r="BR561" s="14">
        <v>9.7661260234164798E-2</v>
      </c>
      <c r="BS561" s="14">
        <v>0.10681053364516201</v>
      </c>
      <c r="BT561" s="14">
        <v>7.9711180033789103E-2</v>
      </c>
      <c r="BU561" s="14"/>
      <c r="BV561" s="14">
        <v>7.5550801087126099E-2</v>
      </c>
      <c r="BW561" s="14">
        <v>9.1856711011008896E-2</v>
      </c>
      <c r="BX561" s="14">
        <v>9.8961795605201006E-2</v>
      </c>
      <c r="BY561" s="14">
        <v>6.9109499439898997E-2</v>
      </c>
      <c r="BZ561" s="14">
        <v>0.121398142649638</v>
      </c>
      <c r="CA561" s="14"/>
      <c r="CB561" s="14">
        <v>0.117762221665243</v>
      </c>
      <c r="CC561" s="14">
        <v>9.4481463235264906E-2</v>
      </c>
      <c r="CD561" s="14">
        <v>7.3651688755993802E-2</v>
      </c>
      <c r="CE561" s="14">
        <v>9.7133417647640594E-2</v>
      </c>
      <c r="CF561" s="14">
        <v>7.9122002553809606E-2</v>
      </c>
      <c r="CG561" s="14"/>
      <c r="CH561" s="14">
        <v>6.9793062933401998E-2</v>
      </c>
      <c r="CI561" s="14">
        <v>0.10002766260957099</v>
      </c>
      <c r="CJ561" s="14"/>
      <c r="CK561" s="14">
        <v>0.12955699107601801</v>
      </c>
      <c r="CL561" s="14">
        <v>7.9321891777302603E-2</v>
      </c>
      <c r="CM561" s="14"/>
      <c r="CN561" s="14">
        <v>0.14087876228922599</v>
      </c>
      <c r="CO561" s="14">
        <v>7.3729764599613695E-2</v>
      </c>
      <c r="CP561" s="14"/>
      <c r="CQ561" s="14">
        <v>8.2914578191520399E-2</v>
      </c>
      <c r="CR561" s="14">
        <v>0.11453792247646701</v>
      </c>
      <c r="CS561" s="14">
        <v>5.4430656735543599E-2</v>
      </c>
    </row>
    <row r="562" spans="2:97" x14ac:dyDescent="0.35">
      <c r="B562" t="s">
        <v>238</v>
      </c>
      <c r="C562" s="14">
        <v>3.5470448786810098E-2</v>
      </c>
      <c r="D562" s="14">
        <v>4.3975464344706498E-2</v>
      </c>
      <c r="E562" s="14">
        <v>2.73211822301762E-2</v>
      </c>
      <c r="F562" s="14"/>
      <c r="G562" s="14">
        <v>7.7323196545112105E-2</v>
      </c>
      <c r="H562" s="14">
        <v>5.6573066202256703E-2</v>
      </c>
      <c r="I562" s="14">
        <v>3.6638852660847598E-2</v>
      </c>
      <c r="J562" s="14">
        <v>2.3418727887353399E-2</v>
      </c>
      <c r="K562" s="14">
        <v>1.71901529706057E-2</v>
      </c>
      <c r="L562" s="14">
        <v>1.1603875565359901E-2</v>
      </c>
      <c r="M562" s="14"/>
      <c r="N562" s="14">
        <v>4.83339658221177E-2</v>
      </c>
      <c r="O562" s="14">
        <v>1.4954866608141699E-2</v>
      </c>
      <c r="P562" s="14">
        <v>3.0340251244580198E-2</v>
      </c>
      <c r="Q562" s="14">
        <v>4.7832524455085998E-2</v>
      </c>
      <c r="R562" s="14"/>
      <c r="S562" s="14">
        <v>5.2457627521272802E-2</v>
      </c>
      <c r="T562" s="14">
        <v>3.4380826589207797E-2</v>
      </c>
      <c r="U562" s="14">
        <v>2.94478143376657E-2</v>
      </c>
      <c r="V562" s="14">
        <v>1.48192350394593E-2</v>
      </c>
      <c r="W562" s="14">
        <v>3.3011686784525603E-2</v>
      </c>
      <c r="X562" s="14">
        <v>5.4147392873618201E-2</v>
      </c>
      <c r="Y562" s="14">
        <v>2.0053377312435301E-2</v>
      </c>
      <c r="Z562" s="14">
        <v>3.0422816074897299E-2</v>
      </c>
      <c r="AA562" s="14">
        <v>5.0794397813766497E-2</v>
      </c>
      <c r="AB562" s="14">
        <v>1.86558928042347E-2</v>
      </c>
      <c r="AC562" s="14">
        <v>1.9752374294090401E-2</v>
      </c>
      <c r="AD562" s="14">
        <v>5.6641309423559098E-2</v>
      </c>
      <c r="AE562" s="14"/>
      <c r="AF562" s="14">
        <v>2.0941888321040301E-2</v>
      </c>
      <c r="AG562" s="14">
        <v>4.4620143471914397E-2</v>
      </c>
      <c r="AH562" s="14">
        <v>2.72629044265979E-2</v>
      </c>
      <c r="AI562" s="14">
        <v>1.71327273917351E-2</v>
      </c>
      <c r="AJ562" s="14">
        <v>6.5757405355231197E-2</v>
      </c>
      <c r="AK562" s="14"/>
      <c r="AL562" s="14">
        <v>4.7015036668101098E-2</v>
      </c>
      <c r="AM562" s="14">
        <v>3.5879116461165303E-2</v>
      </c>
      <c r="AN562" s="14">
        <v>4.3622608723209798E-2</v>
      </c>
      <c r="AO562" s="14">
        <v>2.0957427333829201E-2</v>
      </c>
      <c r="AP562" s="14">
        <v>5.5512314999672102E-2</v>
      </c>
      <c r="AQ562" s="14">
        <v>1.38641443721078E-2</v>
      </c>
      <c r="AR562" s="14"/>
      <c r="AS562" s="14">
        <v>3.3661781678497101E-2</v>
      </c>
      <c r="AT562" s="14">
        <v>2.9263695025192799E-2</v>
      </c>
      <c r="AU562" s="14">
        <v>3.42876550755528E-2</v>
      </c>
      <c r="AV562" s="14">
        <v>5.6648105172364599E-2</v>
      </c>
      <c r="AW562" s="14">
        <v>4.1362738807378903E-2</v>
      </c>
      <c r="AX562" s="14"/>
      <c r="AY562" s="14">
        <v>6.8154216346064098E-2</v>
      </c>
      <c r="AZ562" s="14">
        <v>0</v>
      </c>
      <c r="BA562" s="14">
        <v>0</v>
      </c>
      <c r="BB562" s="14">
        <v>0</v>
      </c>
      <c r="BC562" s="14">
        <v>0</v>
      </c>
      <c r="BD562" s="14">
        <v>0</v>
      </c>
      <c r="BE562" s="14">
        <v>0</v>
      </c>
      <c r="BF562" s="14">
        <v>0</v>
      </c>
      <c r="BG562" s="14">
        <v>0</v>
      </c>
      <c r="BH562" s="14">
        <v>0</v>
      </c>
      <c r="BI562" s="14">
        <v>0</v>
      </c>
      <c r="BJ562" s="14">
        <v>0</v>
      </c>
      <c r="BK562" s="14">
        <v>0</v>
      </c>
      <c r="BL562" s="14">
        <v>0</v>
      </c>
      <c r="BM562" s="14">
        <v>0</v>
      </c>
      <c r="BN562" s="14">
        <v>0</v>
      </c>
      <c r="BO562" s="14"/>
      <c r="BP562" s="14">
        <v>3.7191686066120298E-2</v>
      </c>
      <c r="BQ562" s="14">
        <v>3.40669091193272E-2</v>
      </c>
      <c r="BR562" s="14">
        <v>4.4150435654091998E-2</v>
      </c>
      <c r="BS562" s="14">
        <v>3.8131246839464998E-2</v>
      </c>
      <c r="BT562" s="14">
        <v>2.7757041422189901E-2</v>
      </c>
      <c r="BU562" s="14"/>
      <c r="BV562" s="14">
        <v>5.6073474835346297E-2</v>
      </c>
      <c r="BW562" s="14">
        <v>3.3551147867183197E-2</v>
      </c>
      <c r="BX562" s="14">
        <v>3.31138629889298E-2</v>
      </c>
      <c r="BY562" s="14">
        <v>4.0662276960730298E-2</v>
      </c>
      <c r="BZ562" s="14">
        <v>2.32113641539466E-2</v>
      </c>
      <c r="CA562" s="14"/>
      <c r="CB562" s="14">
        <v>7.2708537109322693E-2</v>
      </c>
      <c r="CC562" s="14">
        <v>2.0208432219796599E-2</v>
      </c>
      <c r="CD562" s="14">
        <v>2.62086895140058E-2</v>
      </c>
      <c r="CE562" s="14">
        <v>3.05820424534686E-2</v>
      </c>
      <c r="CF562" s="14">
        <v>3.2164273544655501E-2</v>
      </c>
      <c r="CG562" s="14"/>
      <c r="CH562" s="14">
        <v>2.4157641369637901E-2</v>
      </c>
      <c r="CI562" s="14">
        <v>4.0188683620585197E-2</v>
      </c>
      <c r="CJ562" s="14"/>
      <c r="CK562" s="14">
        <v>4.7080837391187201E-2</v>
      </c>
      <c r="CL562" s="14">
        <v>3.1903102220394303E-2</v>
      </c>
      <c r="CM562" s="14"/>
      <c r="CN562" s="14">
        <v>3.9760240585598398E-2</v>
      </c>
      <c r="CO562" s="14">
        <v>3.39701517580656E-2</v>
      </c>
      <c r="CP562" s="14"/>
      <c r="CQ562" s="14">
        <v>2.9661112124989002E-2</v>
      </c>
      <c r="CR562" s="14">
        <v>5.1309728156429403E-2</v>
      </c>
      <c r="CS562" s="14">
        <v>1.37657630428172E-2</v>
      </c>
    </row>
    <row r="563" spans="2:97" x14ac:dyDescent="0.35">
      <c r="B563" t="s">
        <v>252</v>
      </c>
      <c r="C563" s="14">
        <v>2.75752655991446E-2</v>
      </c>
      <c r="D563" s="14">
        <v>3.1191251638816999E-2</v>
      </c>
      <c r="E563" s="14">
        <v>2.4159560467359301E-2</v>
      </c>
      <c r="F563" s="14"/>
      <c r="G563" s="14">
        <v>3.7447516078091103E-2</v>
      </c>
      <c r="H563" s="14">
        <v>5.6289643580291003E-2</v>
      </c>
      <c r="I563" s="14">
        <v>2.0839925334268299E-2</v>
      </c>
      <c r="J563" s="14">
        <v>1.95717774116566E-2</v>
      </c>
      <c r="K563" s="14">
        <v>1.5418637386122E-2</v>
      </c>
      <c r="L563" s="14">
        <v>1.77223598049468E-2</v>
      </c>
      <c r="M563" s="14"/>
      <c r="N563" s="14">
        <v>2.9150041138851501E-2</v>
      </c>
      <c r="O563" s="14">
        <v>2.5032235283397899E-2</v>
      </c>
      <c r="P563" s="14">
        <v>3.6846751802084202E-2</v>
      </c>
      <c r="Q563" s="14">
        <v>2.0693933690029899E-2</v>
      </c>
      <c r="R563" s="14"/>
      <c r="S563" s="14">
        <v>4.3508017084837099E-2</v>
      </c>
      <c r="T563" s="14">
        <v>2.8790161785931901E-2</v>
      </c>
      <c r="U563" s="14">
        <v>3.7165945061932902E-2</v>
      </c>
      <c r="V563" s="14">
        <v>4.0638282616557601E-2</v>
      </c>
      <c r="W563" s="14">
        <v>3.4100658502029299E-2</v>
      </c>
      <c r="X563" s="14">
        <v>1.01147126583224E-2</v>
      </c>
      <c r="Y563" s="14">
        <v>2.7477906003724701E-2</v>
      </c>
      <c r="Z563" s="14">
        <v>2.1746789325034599E-2</v>
      </c>
      <c r="AA563" s="14">
        <v>2.01563925061332E-2</v>
      </c>
      <c r="AB563" s="14">
        <v>1.7238329667301201E-2</v>
      </c>
      <c r="AC563" s="14">
        <v>1.2599171519583501E-2</v>
      </c>
      <c r="AD563" s="14">
        <v>1.1426932835369E-2</v>
      </c>
      <c r="AE563" s="14"/>
      <c r="AF563" s="14">
        <v>2.83727703321601E-2</v>
      </c>
      <c r="AG563" s="14">
        <v>2.9752377470617299E-2</v>
      </c>
      <c r="AH563" s="14">
        <v>2.3531458660345599E-2</v>
      </c>
      <c r="AI563" s="14">
        <v>2.0137135584688302E-2</v>
      </c>
      <c r="AJ563" s="14">
        <v>2.6518758100764199E-2</v>
      </c>
      <c r="AK563" s="14"/>
      <c r="AL563" s="14">
        <v>4.0576124183741603E-2</v>
      </c>
      <c r="AM563" s="14">
        <v>3.7591998783763098E-2</v>
      </c>
      <c r="AN563" s="14">
        <v>2.89661988781547E-2</v>
      </c>
      <c r="AO563" s="14">
        <v>2.3491070469559502E-2</v>
      </c>
      <c r="AP563" s="14">
        <v>3.1810317198419397E-2</v>
      </c>
      <c r="AQ563" s="14">
        <v>0</v>
      </c>
      <c r="AR563" s="14"/>
      <c r="AS563" s="14">
        <v>2.2350680644652201E-2</v>
      </c>
      <c r="AT563" s="14">
        <v>1.9850112834091799E-2</v>
      </c>
      <c r="AU563" s="14">
        <v>3.07861121186257E-2</v>
      </c>
      <c r="AV563" s="14">
        <v>3.0085686564780001E-2</v>
      </c>
      <c r="AW563" s="14">
        <v>6.04663280158107E-2</v>
      </c>
      <c r="AX563" s="14"/>
      <c r="AY563" s="14">
        <v>6.3031677121247201E-2</v>
      </c>
      <c r="AZ563" s="14">
        <v>0</v>
      </c>
      <c r="BA563" s="14">
        <v>0</v>
      </c>
      <c r="BB563" s="14">
        <v>0</v>
      </c>
      <c r="BC563" s="14">
        <v>0</v>
      </c>
      <c r="BD563" s="14">
        <v>0</v>
      </c>
      <c r="BE563" s="14">
        <v>0</v>
      </c>
      <c r="BF563" s="14">
        <v>0</v>
      </c>
      <c r="BG563" s="14">
        <v>0</v>
      </c>
      <c r="BH563" s="14">
        <v>0</v>
      </c>
      <c r="BI563" s="14">
        <v>0</v>
      </c>
      <c r="BJ563" s="14">
        <v>0</v>
      </c>
      <c r="BK563" s="14">
        <v>0</v>
      </c>
      <c r="BL563" s="14">
        <v>0</v>
      </c>
      <c r="BM563" s="14">
        <v>0</v>
      </c>
      <c r="BN563" s="14">
        <v>0</v>
      </c>
      <c r="BO563" s="14"/>
      <c r="BP563" s="14">
        <v>2.74642292620167E-2</v>
      </c>
      <c r="BQ563" s="14">
        <v>3.1459384191173903E-2</v>
      </c>
      <c r="BR563" s="14">
        <v>2.52613547245987E-2</v>
      </c>
      <c r="BS563" s="14">
        <v>3.10747407345703E-2</v>
      </c>
      <c r="BT563" s="14">
        <v>1.8026135566319001E-2</v>
      </c>
      <c r="BU563" s="14"/>
      <c r="BV563" s="14">
        <v>5.6906604080086E-2</v>
      </c>
      <c r="BW563" s="14">
        <v>2.2475165956679199E-2</v>
      </c>
      <c r="BX563" s="14">
        <v>2.6503066725352201E-2</v>
      </c>
      <c r="BY563" s="14">
        <v>3.1469134524682502E-2</v>
      </c>
      <c r="BZ563" s="14">
        <v>2.4124950763991501E-2</v>
      </c>
      <c r="CA563" s="14"/>
      <c r="CB563" s="14">
        <v>3.5828815738573001E-2</v>
      </c>
      <c r="CC563" s="14">
        <v>3.5397834911734802E-2</v>
      </c>
      <c r="CD563" s="14">
        <v>2.1449623510010601E-2</v>
      </c>
      <c r="CE563" s="14">
        <v>2.4176190352066099E-2</v>
      </c>
      <c r="CF563" s="14">
        <v>2.3775804018651099E-2</v>
      </c>
      <c r="CG563" s="14"/>
      <c r="CH563" s="14">
        <v>2.8909586320804599E-2</v>
      </c>
      <c r="CI563" s="14">
        <v>2.7018760191052101E-2</v>
      </c>
      <c r="CJ563" s="14"/>
      <c r="CK563" s="14">
        <v>3.5043437584334099E-2</v>
      </c>
      <c r="CL563" s="14">
        <v>2.5280634592674701E-2</v>
      </c>
      <c r="CM563" s="14"/>
      <c r="CN563" s="14">
        <v>3.1487218727702999E-2</v>
      </c>
      <c r="CO563" s="14">
        <v>2.6207112567330399E-2</v>
      </c>
      <c r="CP563" s="14"/>
      <c r="CQ563" s="14">
        <v>2.3099515426159099E-2</v>
      </c>
      <c r="CR563" s="14">
        <v>3.6986974425869797E-2</v>
      </c>
      <c r="CS563" s="14">
        <v>2.7426128864904298E-2</v>
      </c>
    </row>
    <row r="564" spans="2:97" x14ac:dyDescent="0.35">
      <c r="B564" t="s">
        <v>251</v>
      </c>
      <c r="C564" s="14">
        <v>2.3487382711524299E-2</v>
      </c>
      <c r="D564" s="14">
        <v>3.1044741701239501E-2</v>
      </c>
      <c r="E564" s="14">
        <v>1.6214619850876199E-2</v>
      </c>
      <c r="F564" s="14"/>
      <c r="G564" s="14">
        <v>5.8715540831535698E-2</v>
      </c>
      <c r="H564" s="14">
        <v>2.1513447740535999E-2</v>
      </c>
      <c r="I564" s="14">
        <v>2.7003007611305901E-2</v>
      </c>
      <c r="J564" s="14">
        <v>2.4368940630502801E-2</v>
      </c>
      <c r="K564" s="14">
        <v>1.0673250384077401E-2</v>
      </c>
      <c r="L564" s="14">
        <v>6.7762106634597597E-3</v>
      </c>
      <c r="M564" s="14"/>
      <c r="N564" s="14">
        <v>2.4694987367452199E-2</v>
      </c>
      <c r="O564" s="14">
        <v>1.8056557292773699E-2</v>
      </c>
      <c r="P564" s="14">
        <v>2.9008327170636599E-2</v>
      </c>
      <c r="Q564" s="14">
        <v>2.3254716400823602E-2</v>
      </c>
      <c r="R564" s="14"/>
      <c r="S564" s="14">
        <v>5.4512593563673002E-2</v>
      </c>
      <c r="T564" s="14">
        <v>2.9002071620260202E-2</v>
      </c>
      <c r="U564" s="14">
        <v>3.9544274229134499E-3</v>
      </c>
      <c r="V564" s="14">
        <v>3.6394657392880003E-2</v>
      </c>
      <c r="W564" s="14">
        <v>3.1617309276627197E-2</v>
      </c>
      <c r="X564" s="14">
        <v>1.3873779327819099E-2</v>
      </c>
      <c r="Y564" s="14">
        <v>1.1421300632774301E-2</v>
      </c>
      <c r="Z564" s="14">
        <v>0</v>
      </c>
      <c r="AA564" s="14">
        <v>2.3352390976863101E-2</v>
      </c>
      <c r="AB564" s="14">
        <v>1.02568089513659E-2</v>
      </c>
      <c r="AC564" s="14">
        <v>5.6738420443516796E-3</v>
      </c>
      <c r="AD564" s="14">
        <v>1.1177872455486E-2</v>
      </c>
      <c r="AE564" s="14"/>
      <c r="AF564" s="14">
        <v>1.44184719764312E-2</v>
      </c>
      <c r="AG564" s="14">
        <v>2.6970249627692799E-2</v>
      </c>
      <c r="AH564" s="14">
        <v>1.36644418508541E-2</v>
      </c>
      <c r="AI564" s="14">
        <v>3.04644976129274E-2</v>
      </c>
      <c r="AJ564" s="14">
        <v>3.48859692549124E-2</v>
      </c>
      <c r="AK564" s="14"/>
      <c r="AL564" s="14">
        <v>2.35372507016063E-2</v>
      </c>
      <c r="AM564" s="14">
        <v>9.3139361541695002E-3</v>
      </c>
      <c r="AN564" s="14">
        <v>2.1640131837846601E-2</v>
      </c>
      <c r="AO564" s="14">
        <v>3.31617739452073E-2</v>
      </c>
      <c r="AP564" s="14">
        <v>3.5758219895785398E-2</v>
      </c>
      <c r="AQ564" s="14">
        <v>1.3799768173978801E-2</v>
      </c>
      <c r="AR564" s="14"/>
      <c r="AS564" s="14">
        <v>2.2499209177180401E-2</v>
      </c>
      <c r="AT564" s="14">
        <v>2.4792446594156501E-2</v>
      </c>
      <c r="AU564" s="14">
        <v>2.1192798838868199E-2</v>
      </c>
      <c r="AV564" s="14">
        <v>1.7191984901748801E-2</v>
      </c>
      <c r="AW564" s="14">
        <v>3.93329694937758E-2</v>
      </c>
      <c r="AX564" s="14"/>
      <c r="AY564" s="14">
        <v>3.2784846495797701E-2</v>
      </c>
      <c r="AZ564" s="14">
        <v>0</v>
      </c>
      <c r="BA564" s="14">
        <v>0</v>
      </c>
      <c r="BB564" s="14">
        <v>0</v>
      </c>
      <c r="BC564" s="14">
        <v>0</v>
      </c>
      <c r="BD564" s="14">
        <v>0</v>
      </c>
      <c r="BE564" s="14">
        <v>0</v>
      </c>
      <c r="BF564" s="14">
        <v>0</v>
      </c>
      <c r="BG564" s="14">
        <v>0</v>
      </c>
      <c r="BH564" s="14">
        <v>0</v>
      </c>
      <c r="BI564" s="14">
        <v>0</v>
      </c>
      <c r="BJ564" s="14">
        <v>0</v>
      </c>
      <c r="BK564" s="14">
        <v>0</v>
      </c>
      <c r="BL564" s="14">
        <v>0</v>
      </c>
      <c r="BM564" s="14">
        <v>0</v>
      </c>
      <c r="BN564" s="14">
        <v>0</v>
      </c>
      <c r="BO564" s="14"/>
      <c r="BP564" s="14">
        <v>1.5369595282103E-2</v>
      </c>
      <c r="BQ564" s="14">
        <v>2.84237098674337E-2</v>
      </c>
      <c r="BR564" s="14">
        <v>1.77265665202745E-2</v>
      </c>
      <c r="BS564" s="14">
        <v>2.7374262719545898E-2</v>
      </c>
      <c r="BT564" s="14">
        <v>2.4579638822772899E-2</v>
      </c>
      <c r="BU564" s="14"/>
      <c r="BV564" s="14">
        <v>4.5431501988251903E-2</v>
      </c>
      <c r="BW564" s="14">
        <v>1.9889717175194499E-2</v>
      </c>
      <c r="BX564" s="14">
        <v>1.99700276114048E-2</v>
      </c>
      <c r="BY564" s="14">
        <v>2.3437362877616701E-2</v>
      </c>
      <c r="BZ564" s="14">
        <v>5.1439369676770999E-2</v>
      </c>
      <c r="CA564" s="14"/>
      <c r="CB564" s="14">
        <v>3.9328920820139501E-2</v>
      </c>
      <c r="CC564" s="14">
        <v>1.35128186641616E-2</v>
      </c>
      <c r="CD564" s="14">
        <v>1.71345376015823E-2</v>
      </c>
      <c r="CE564" s="14">
        <v>2.43479836860102E-2</v>
      </c>
      <c r="CF564" s="14">
        <v>2.4493545454772E-2</v>
      </c>
      <c r="CG564" s="14"/>
      <c r="CH564" s="14">
        <v>3.5111134605919803E-2</v>
      </c>
      <c r="CI564" s="14">
        <v>1.8639462202946901E-2</v>
      </c>
      <c r="CJ564" s="14"/>
      <c r="CK564" s="14">
        <v>3.2040355606200201E-2</v>
      </c>
      <c r="CL564" s="14">
        <v>2.0859441517810402E-2</v>
      </c>
      <c r="CM564" s="14"/>
      <c r="CN564" s="14">
        <v>2.52790063316734E-2</v>
      </c>
      <c r="CO564" s="14">
        <v>2.28607864289967E-2</v>
      </c>
      <c r="CP564" s="14"/>
      <c r="CQ564" s="14">
        <v>2.2006702506314299E-2</v>
      </c>
      <c r="CR564" s="14">
        <v>2.95567756023545E-2</v>
      </c>
      <c r="CS564" s="14">
        <v>5.88976883726263E-3</v>
      </c>
    </row>
    <row r="565" spans="2:97" x14ac:dyDescent="0.35">
      <c r="B565" t="s">
        <v>247</v>
      </c>
      <c r="C565" s="14">
        <v>1.2462590362026399E-2</v>
      </c>
      <c r="D565" s="14">
        <v>1.31872991811248E-2</v>
      </c>
      <c r="E565" s="14">
        <v>1.1805239361735199E-2</v>
      </c>
      <c r="F565" s="14"/>
      <c r="G565" s="14">
        <v>2.3071235532196602E-2</v>
      </c>
      <c r="H565" s="14">
        <v>1.5324274720935E-2</v>
      </c>
      <c r="I565" s="14">
        <v>1.3472185588214799E-2</v>
      </c>
      <c r="J565" s="14">
        <v>9.5758577060115393E-3</v>
      </c>
      <c r="K565" s="14">
        <v>1.1723348988946501E-2</v>
      </c>
      <c r="L565" s="14">
        <v>5.1151302581889197E-3</v>
      </c>
      <c r="M565" s="14"/>
      <c r="N565" s="14">
        <v>1.16471097299022E-2</v>
      </c>
      <c r="O565" s="14">
        <v>1.1565014484958801E-2</v>
      </c>
      <c r="P565" s="14">
        <v>9.3087605184830093E-3</v>
      </c>
      <c r="Q565" s="14">
        <v>1.71992862537103E-2</v>
      </c>
      <c r="R565" s="14"/>
      <c r="S565" s="14">
        <v>2.61722330883589E-2</v>
      </c>
      <c r="T565" s="14">
        <v>7.1307153605503198E-3</v>
      </c>
      <c r="U565" s="14">
        <v>1.27094549693201E-2</v>
      </c>
      <c r="V565" s="14">
        <v>1.48053377651439E-2</v>
      </c>
      <c r="W565" s="14">
        <v>9.6578751742851902E-3</v>
      </c>
      <c r="X565" s="14">
        <v>1.3978647775848001E-2</v>
      </c>
      <c r="Y565" s="14">
        <v>1.0724384132280799E-2</v>
      </c>
      <c r="Z565" s="14">
        <v>0</v>
      </c>
      <c r="AA565" s="14">
        <v>1.16024917481275E-2</v>
      </c>
      <c r="AB565" s="14">
        <v>1.1843745976490801E-2</v>
      </c>
      <c r="AC565" s="14">
        <v>0</v>
      </c>
      <c r="AD565" s="14">
        <v>1.2818197199373599E-2</v>
      </c>
      <c r="AE565" s="14"/>
      <c r="AF565" s="14">
        <v>1.53629638940614E-2</v>
      </c>
      <c r="AG565" s="14">
        <v>1.46453071521245E-2</v>
      </c>
      <c r="AH565" s="14">
        <v>2.0393329700891E-2</v>
      </c>
      <c r="AI565" s="14">
        <v>5.19816981972157E-3</v>
      </c>
      <c r="AJ565" s="14">
        <v>1.8541466809211801E-2</v>
      </c>
      <c r="AK565" s="14"/>
      <c r="AL565" s="14">
        <v>1.9515982650114599E-2</v>
      </c>
      <c r="AM565" s="14">
        <v>1.58054204028804E-2</v>
      </c>
      <c r="AN565" s="14">
        <v>9.3283353420004697E-3</v>
      </c>
      <c r="AO565" s="14">
        <v>7.1689419096593104E-3</v>
      </c>
      <c r="AP565" s="14">
        <v>1.85407483648635E-2</v>
      </c>
      <c r="AQ565" s="14">
        <v>9.9218801339975207E-3</v>
      </c>
      <c r="AR565" s="14"/>
      <c r="AS565" s="14">
        <v>1.1361981160481E-2</v>
      </c>
      <c r="AT565" s="14">
        <v>7.3557312866054502E-3</v>
      </c>
      <c r="AU565" s="14">
        <v>1.6974892354192601E-2</v>
      </c>
      <c r="AV565" s="14">
        <v>1.9979221266525401E-2</v>
      </c>
      <c r="AW565" s="14">
        <v>4.1868831494286801E-2</v>
      </c>
      <c r="AX565" s="14"/>
      <c r="AY565" s="14">
        <v>0</v>
      </c>
      <c r="AZ565" s="14">
        <v>0</v>
      </c>
      <c r="BA565" s="14">
        <v>0</v>
      </c>
      <c r="BB565" s="14">
        <v>0</v>
      </c>
      <c r="BC565" s="14">
        <v>0</v>
      </c>
      <c r="BD565" s="14">
        <v>0</v>
      </c>
      <c r="BE565" s="14">
        <v>0</v>
      </c>
      <c r="BF565" s="14">
        <v>0</v>
      </c>
      <c r="BG565" s="14">
        <v>0</v>
      </c>
      <c r="BH565" s="14">
        <v>0</v>
      </c>
      <c r="BI565" s="14">
        <v>0</v>
      </c>
      <c r="BJ565" s="14">
        <v>0</v>
      </c>
      <c r="BK565" s="14">
        <v>0</v>
      </c>
      <c r="BL565" s="14">
        <v>0</v>
      </c>
      <c r="BM565" s="14">
        <v>0</v>
      </c>
      <c r="BN565" s="14">
        <v>0</v>
      </c>
      <c r="BO565" s="14"/>
      <c r="BP565" s="14">
        <v>1.3676813776191199E-2</v>
      </c>
      <c r="BQ565" s="14">
        <v>1.2835885418132E-2</v>
      </c>
      <c r="BR565" s="14">
        <v>7.24666056897576E-3</v>
      </c>
      <c r="BS565" s="14">
        <v>1.71237332800467E-2</v>
      </c>
      <c r="BT565" s="14">
        <v>1.0885017119175999E-2</v>
      </c>
      <c r="BU565" s="14"/>
      <c r="BV565" s="14">
        <v>1.55190679497556E-2</v>
      </c>
      <c r="BW565" s="14">
        <v>1.05741523082853E-2</v>
      </c>
      <c r="BX565" s="14">
        <v>1.0220997602520101E-2</v>
      </c>
      <c r="BY565" s="14">
        <v>1.9708137742035999E-2</v>
      </c>
      <c r="BZ565" s="14">
        <v>1.6753746445975101E-2</v>
      </c>
      <c r="CA565" s="14"/>
      <c r="CB565" s="14">
        <v>1.71978172664011E-2</v>
      </c>
      <c r="CC565" s="14">
        <v>1.30911445166894E-2</v>
      </c>
      <c r="CD565" s="14">
        <v>1.44951086324407E-2</v>
      </c>
      <c r="CE565" s="14">
        <v>9.4944799390954508E-3</v>
      </c>
      <c r="CF565" s="14">
        <v>9.1914449237891008E-3</v>
      </c>
      <c r="CG565" s="14"/>
      <c r="CH565" s="14">
        <v>1.0632526058277299E-2</v>
      </c>
      <c r="CI565" s="14">
        <v>1.3225855644248901E-2</v>
      </c>
      <c r="CJ565" s="14"/>
      <c r="CK565" s="14">
        <v>2.16531597480469E-2</v>
      </c>
      <c r="CL565" s="14">
        <v>9.6387446442123895E-3</v>
      </c>
      <c r="CM565" s="14"/>
      <c r="CN565" s="14">
        <v>1.8447397677458999E-2</v>
      </c>
      <c r="CO565" s="14">
        <v>1.03694844365854E-2</v>
      </c>
      <c r="CP565" s="14"/>
      <c r="CQ565" s="14">
        <v>1.0992851256925401E-2</v>
      </c>
      <c r="CR565" s="14">
        <v>1.5579662131879699E-2</v>
      </c>
      <c r="CS565" s="14">
        <v>1.22564601794465E-2</v>
      </c>
    </row>
    <row r="566" spans="2:97" x14ac:dyDescent="0.35">
      <c r="B566" t="s">
        <v>249</v>
      </c>
      <c r="C566" s="14">
        <v>1.02737427101709E-2</v>
      </c>
      <c r="D566" s="14">
        <v>1.30051912230693E-2</v>
      </c>
      <c r="E566" s="14">
        <v>7.6521589937500797E-3</v>
      </c>
      <c r="F566" s="14"/>
      <c r="G566" s="14">
        <v>1.40424754743245E-2</v>
      </c>
      <c r="H566" s="14">
        <v>1.2008147420076699E-2</v>
      </c>
      <c r="I566" s="14">
        <v>7.4859975850543204E-3</v>
      </c>
      <c r="J566" s="14">
        <v>1.9686134122422198E-2</v>
      </c>
      <c r="K566" s="14">
        <v>9.2565657532003402E-3</v>
      </c>
      <c r="L566" s="14">
        <v>1.6764423497848499E-3</v>
      </c>
      <c r="M566" s="14"/>
      <c r="N566" s="14">
        <v>1.0679016221760399E-2</v>
      </c>
      <c r="O566" s="14">
        <v>5.0691228004871199E-3</v>
      </c>
      <c r="P566" s="14">
        <v>1.51774654057632E-2</v>
      </c>
      <c r="Q566" s="14">
        <v>1.10581188831956E-2</v>
      </c>
      <c r="R566" s="14"/>
      <c r="S566" s="14">
        <v>1.8253020175146899E-2</v>
      </c>
      <c r="T566" s="14">
        <v>9.8750340577607697E-3</v>
      </c>
      <c r="U566" s="14">
        <v>0</v>
      </c>
      <c r="V566" s="14">
        <v>7.6164389738320503E-3</v>
      </c>
      <c r="W566" s="14">
        <v>1.8688248732138198E-2</v>
      </c>
      <c r="X566" s="14">
        <v>3.51392597216063E-3</v>
      </c>
      <c r="Y566" s="14">
        <v>7.3840134880046298E-3</v>
      </c>
      <c r="Z566" s="14">
        <v>6.9933821927137801E-3</v>
      </c>
      <c r="AA566" s="14">
        <v>5.4484402463271901E-3</v>
      </c>
      <c r="AB566" s="14">
        <v>1.7310860822417298E-2</v>
      </c>
      <c r="AC566" s="14">
        <v>0</v>
      </c>
      <c r="AD566" s="14">
        <v>3.6397476188137802E-2</v>
      </c>
      <c r="AE566" s="14"/>
      <c r="AF566" s="14">
        <v>1.69996817172086E-3</v>
      </c>
      <c r="AG566" s="14">
        <v>5.47239475182931E-3</v>
      </c>
      <c r="AH566" s="14">
        <v>1.0035424629221201E-2</v>
      </c>
      <c r="AI566" s="14">
        <v>2.3412752231579299E-2</v>
      </c>
      <c r="AJ566" s="14">
        <v>1.7679308045164498E-2</v>
      </c>
      <c r="AK566" s="14"/>
      <c r="AL566" s="14">
        <v>5.5609067206234299E-3</v>
      </c>
      <c r="AM566" s="14">
        <v>4.1750004406366798E-3</v>
      </c>
      <c r="AN566" s="14">
        <v>4.7224880486094597E-3</v>
      </c>
      <c r="AO566" s="14">
        <v>1.4561485790449901E-2</v>
      </c>
      <c r="AP566" s="14">
        <v>4.0126060183742103E-3</v>
      </c>
      <c r="AQ566" s="14">
        <v>3.9305138885534904E-3</v>
      </c>
      <c r="AR566" s="14"/>
      <c r="AS566" s="14">
        <v>1.4247211003598799E-2</v>
      </c>
      <c r="AT566" s="14">
        <v>7.0187835919807602E-3</v>
      </c>
      <c r="AU566" s="14">
        <v>1.1491936910690099E-2</v>
      </c>
      <c r="AV566" s="14">
        <v>1.4178649632248999E-2</v>
      </c>
      <c r="AW566" s="14">
        <v>0</v>
      </c>
      <c r="AX566" s="14"/>
      <c r="AY566" s="14">
        <v>2.8472712389263199E-2</v>
      </c>
      <c r="AZ566" s="14">
        <v>0</v>
      </c>
      <c r="BA566" s="14">
        <v>0</v>
      </c>
      <c r="BB566" s="14">
        <v>0</v>
      </c>
      <c r="BC566" s="14">
        <v>0</v>
      </c>
      <c r="BD566" s="14">
        <v>0</v>
      </c>
      <c r="BE566" s="14">
        <v>0</v>
      </c>
      <c r="BF566" s="14">
        <v>0</v>
      </c>
      <c r="BG566" s="14">
        <v>0</v>
      </c>
      <c r="BH566" s="14">
        <v>0</v>
      </c>
      <c r="BI566" s="14">
        <v>0</v>
      </c>
      <c r="BJ566" s="14">
        <v>0</v>
      </c>
      <c r="BK566" s="14">
        <v>0</v>
      </c>
      <c r="BL566" s="14">
        <v>0</v>
      </c>
      <c r="BM566" s="14">
        <v>0</v>
      </c>
      <c r="BN566" s="14">
        <v>0</v>
      </c>
      <c r="BO566" s="14"/>
      <c r="BP566" s="14">
        <v>6.8927176544234898E-3</v>
      </c>
      <c r="BQ566" s="14">
        <v>8.0287349125568695E-3</v>
      </c>
      <c r="BR566" s="14">
        <v>1.11478895748276E-2</v>
      </c>
      <c r="BS566" s="14">
        <v>1.76578575937585E-2</v>
      </c>
      <c r="BT566" s="14">
        <v>7.65737334412418E-3</v>
      </c>
      <c r="BU566" s="14"/>
      <c r="BV566" s="14">
        <v>1.0645147092159701E-2</v>
      </c>
      <c r="BW566" s="14">
        <v>8.0529312300113808E-3</v>
      </c>
      <c r="BX566" s="14">
        <v>9.1734980471412497E-3</v>
      </c>
      <c r="BY566" s="14">
        <v>1.7038642417720601E-2</v>
      </c>
      <c r="BZ566" s="14">
        <v>1.3681612686032E-2</v>
      </c>
      <c r="CA566" s="14"/>
      <c r="CB566" s="14">
        <v>7.8614779368754092E-3</v>
      </c>
      <c r="CC566" s="14">
        <v>9.2043003967510993E-3</v>
      </c>
      <c r="CD566" s="14">
        <v>4.7380532489981796E-3</v>
      </c>
      <c r="CE566" s="14">
        <v>9.8943288909380499E-3</v>
      </c>
      <c r="CF566" s="14">
        <v>1.8449635345390101E-2</v>
      </c>
      <c r="CG566" s="14"/>
      <c r="CH566" s="14">
        <v>1.4969127194149201E-2</v>
      </c>
      <c r="CI566" s="14">
        <v>8.3154377719426992E-3</v>
      </c>
      <c r="CJ566" s="14"/>
      <c r="CK566" s="14">
        <v>4.4006462698156501E-3</v>
      </c>
      <c r="CL566" s="14">
        <v>1.2078279245048999E-2</v>
      </c>
      <c r="CM566" s="14"/>
      <c r="CN566" s="14">
        <v>9.0643887314519594E-3</v>
      </c>
      <c r="CO566" s="14">
        <v>1.06966980110517E-2</v>
      </c>
      <c r="CP566" s="14"/>
      <c r="CQ566" s="14">
        <v>1.12356463071512E-2</v>
      </c>
      <c r="CR566" s="14">
        <v>9.0704448428257801E-3</v>
      </c>
      <c r="CS566" s="14">
        <v>5.4409895721782399E-3</v>
      </c>
    </row>
    <row r="567" spans="2:97" x14ac:dyDescent="0.35">
      <c r="B567" t="s">
        <v>253</v>
      </c>
      <c r="C567" s="14">
        <v>1.5039970819677E-2</v>
      </c>
      <c r="D567" s="14">
        <v>6.8220389932437397E-3</v>
      </c>
      <c r="E567" s="14">
        <v>2.3107673718355998E-2</v>
      </c>
      <c r="F567" s="14"/>
      <c r="G567" s="14">
        <v>6.8530620011802599E-3</v>
      </c>
      <c r="H567" s="14">
        <v>1.70164430768278E-2</v>
      </c>
      <c r="I567" s="14">
        <v>7.5392325524652696E-3</v>
      </c>
      <c r="J567" s="14">
        <v>2.27658155647909E-2</v>
      </c>
      <c r="K567" s="14">
        <v>1.5627367370043398E-2</v>
      </c>
      <c r="L567" s="14">
        <v>1.82879103157167E-2</v>
      </c>
      <c r="M567" s="14"/>
      <c r="N567" s="14">
        <v>1.16275165558021E-2</v>
      </c>
      <c r="O567" s="14">
        <v>1.09180566743107E-2</v>
      </c>
      <c r="P567" s="14">
        <v>1.7297822823255399E-2</v>
      </c>
      <c r="Q567" s="14">
        <v>2.12085845783372E-2</v>
      </c>
      <c r="R567" s="14"/>
      <c r="S567" s="14">
        <v>1.7358081868615899E-2</v>
      </c>
      <c r="T567" s="14">
        <v>1.2355385082164499E-2</v>
      </c>
      <c r="U567" s="14">
        <v>8.2204142541340702E-3</v>
      </c>
      <c r="V567" s="14">
        <v>2.50181514619689E-2</v>
      </c>
      <c r="W567" s="14">
        <v>1.96659868578529E-2</v>
      </c>
      <c r="X567" s="14">
        <v>1.3934567020975799E-2</v>
      </c>
      <c r="Y567" s="14">
        <v>1.1192020940690601E-2</v>
      </c>
      <c r="Z567" s="14">
        <v>1.7715837874067601E-2</v>
      </c>
      <c r="AA567" s="14">
        <v>1.8267649469892198E-2</v>
      </c>
      <c r="AB567" s="14">
        <v>8.35132601121206E-3</v>
      </c>
      <c r="AC567" s="14">
        <v>1.41529458647112E-2</v>
      </c>
      <c r="AD567" s="14">
        <v>1.2997671690115E-2</v>
      </c>
      <c r="AE567" s="14"/>
      <c r="AF567" s="14">
        <v>1.2758674599424801E-2</v>
      </c>
      <c r="AG567" s="14">
        <v>1.31767184892438E-2</v>
      </c>
      <c r="AH567" s="14">
        <v>0</v>
      </c>
      <c r="AI567" s="14">
        <v>2.5892767131332501E-2</v>
      </c>
      <c r="AJ567" s="14">
        <v>1.8070361484846299E-2</v>
      </c>
      <c r="AK567" s="14"/>
      <c r="AL567" s="14">
        <v>9.1789397097799593E-3</v>
      </c>
      <c r="AM567" s="14">
        <v>1.25482026717152E-2</v>
      </c>
      <c r="AN567" s="14">
        <v>3.9611105658836597E-3</v>
      </c>
      <c r="AO567" s="14">
        <v>1.66646917907389E-2</v>
      </c>
      <c r="AP567" s="14">
        <v>1.86325660145744E-2</v>
      </c>
      <c r="AQ567" s="14">
        <v>1.7309565225916899E-2</v>
      </c>
      <c r="AR567" s="14"/>
      <c r="AS567" s="14">
        <v>2.74672649266712E-2</v>
      </c>
      <c r="AT567" s="14">
        <v>1.31699721764957E-2</v>
      </c>
      <c r="AU567" s="14">
        <v>8.4947524429321106E-3</v>
      </c>
      <c r="AV567" s="14">
        <v>1.0623551961192201E-2</v>
      </c>
      <c r="AW567" s="14">
        <v>0</v>
      </c>
      <c r="AX567" s="14"/>
      <c r="AY567" s="14">
        <v>3.5309229972771299E-2</v>
      </c>
      <c r="AZ567" s="14">
        <v>0</v>
      </c>
      <c r="BA567" s="14">
        <v>0</v>
      </c>
      <c r="BB567" s="14">
        <v>0</v>
      </c>
      <c r="BC567" s="14">
        <v>0</v>
      </c>
      <c r="BD567" s="14">
        <v>0</v>
      </c>
      <c r="BE567" s="14">
        <v>0</v>
      </c>
      <c r="BF567" s="14">
        <v>0</v>
      </c>
      <c r="BG567" s="14">
        <v>0</v>
      </c>
      <c r="BH567" s="14">
        <v>0</v>
      </c>
      <c r="BI567" s="14">
        <v>0</v>
      </c>
      <c r="BJ567" s="14">
        <v>0</v>
      </c>
      <c r="BK567" s="14">
        <v>0</v>
      </c>
      <c r="BL567" s="14">
        <v>0</v>
      </c>
      <c r="BM567" s="14">
        <v>0</v>
      </c>
      <c r="BN567" s="14">
        <v>0</v>
      </c>
      <c r="BO567" s="14"/>
      <c r="BP567" s="14">
        <v>1.45825728040106E-2</v>
      </c>
      <c r="BQ567" s="14">
        <v>1.0410334584996499E-2</v>
      </c>
      <c r="BR567" s="14">
        <v>1.64842258606651E-2</v>
      </c>
      <c r="BS567" s="14">
        <v>2.2346095204618398E-2</v>
      </c>
      <c r="BT567" s="14">
        <v>1.5735365612158301E-2</v>
      </c>
      <c r="BU567" s="14"/>
      <c r="BV567" s="14">
        <v>4.8765639183323004E-3</v>
      </c>
      <c r="BW567" s="14">
        <v>9.4005917619031792E-3</v>
      </c>
      <c r="BX567" s="14">
        <v>1.80915221176173E-2</v>
      </c>
      <c r="BY567" s="14">
        <v>2.31983802101937E-2</v>
      </c>
      <c r="BZ567" s="14">
        <v>2.4040932803913399E-2</v>
      </c>
      <c r="CA567" s="14"/>
      <c r="CB567" s="14">
        <v>5.9158443645984998E-3</v>
      </c>
      <c r="CC567" s="14">
        <v>9.2817435048603795E-3</v>
      </c>
      <c r="CD567" s="14">
        <v>1.7847752505911699E-2</v>
      </c>
      <c r="CE567" s="14">
        <v>2.1328809107363199E-2</v>
      </c>
      <c r="CF567" s="14">
        <v>1.85422959911185E-2</v>
      </c>
      <c r="CG567" s="14"/>
      <c r="CH567" s="14">
        <v>1.91817347217372E-2</v>
      </c>
      <c r="CI567" s="14">
        <v>1.33125645273795E-2</v>
      </c>
      <c r="CJ567" s="14"/>
      <c r="CK567" s="14">
        <v>1.7231461743722001E-2</v>
      </c>
      <c r="CL567" s="14">
        <v>1.43666249145902E-2</v>
      </c>
      <c r="CM567" s="14"/>
      <c r="CN567" s="14">
        <v>9.0722009335252908E-3</v>
      </c>
      <c r="CO567" s="14">
        <v>1.7127118133202401E-2</v>
      </c>
      <c r="CP567" s="14"/>
      <c r="CQ567" s="14">
        <v>1.91657031994567E-2</v>
      </c>
      <c r="CR567" s="14">
        <v>6.7487508728040196E-3</v>
      </c>
      <c r="CS567" s="14">
        <v>1.28949131371278E-2</v>
      </c>
    </row>
    <row r="568" spans="2:97" x14ac:dyDescent="0.35">
      <c r="B568" t="s">
        <v>254</v>
      </c>
      <c r="C568" s="14">
        <v>3.85306538910343E-2</v>
      </c>
      <c r="D568" s="14">
        <v>4.6342369107461701E-2</v>
      </c>
      <c r="E568" s="14">
        <v>3.04464504609551E-2</v>
      </c>
      <c r="F568" s="14"/>
      <c r="G568" s="14">
        <v>2.2866535440996101E-2</v>
      </c>
      <c r="H568" s="14">
        <v>3.3370823046151202E-2</v>
      </c>
      <c r="I568" s="14">
        <v>2.30807375932101E-2</v>
      </c>
      <c r="J568" s="14">
        <v>4.5945609198586E-2</v>
      </c>
      <c r="K568" s="14">
        <v>5.0292402838760603E-2</v>
      </c>
      <c r="L568" s="14">
        <v>5.1773450742515902E-2</v>
      </c>
      <c r="M568" s="14"/>
      <c r="N568" s="14">
        <v>3.6630867704864699E-2</v>
      </c>
      <c r="O568" s="14">
        <v>5.1746579621548598E-2</v>
      </c>
      <c r="P568" s="14">
        <v>2.7233328885339001E-2</v>
      </c>
      <c r="Q568" s="14">
        <v>3.7236147701114199E-2</v>
      </c>
      <c r="R568" s="14"/>
      <c r="S568" s="14">
        <v>2.44446216782498E-2</v>
      </c>
      <c r="T568" s="14">
        <v>3.9934510266579001E-2</v>
      </c>
      <c r="U568" s="14">
        <v>5.5407320495258303E-2</v>
      </c>
      <c r="V568" s="14">
        <v>4.5984545593407603E-2</v>
      </c>
      <c r="W568" s="14">
        <v>3.18705147462379E-2</v>
      </c>
      <c r="X568" s="14">
        <v>3.8850261146303501E-2</v>
      </c>
      <c r="Y568" s="14">
        <v>3.9535052294327501E-2</v>
      </c>
      <c r="Z568" s="14">
        <v>5.3864134807066803E-2</v>
      </c>
      <c r="AA568" s="14">
        <v>4.1295039181251499E-2</v>
      </c>
      <c r="AB568" s="14">
        <v>3.4921376048711497E-2</v>
      </c>
      <c r="AC568" s="14">
        <v>3.1557391484085803E-2</v>
      </c>
      <c r="AD568" s="14">
        <v>3.4687925132935303E-2</v>
      </c>
      <c r="AE568" s="14"/>
      <c r="AF568" s="14">
        <v>3.2005409301098797E-2</v>
      </c>
      <c r="AG568" s="14">
        <v>2.6169923717102899E-2</v>
      </c>
      <c r="AH568" s="14">
        <v>4.4638033608837099E-2</v>
      </c>
      <c r="AI568" s="14">
        <v>5.2804016537626702E-2</v>
      </c>
      <c r="AJ568" s="14">
        <v>6.4743233733182901E-2</v>
      </c>
      <c r="AK568" s="14"/>
      <c r="AL568" s="14">
        <v>2.06708457444209E-2</v>
      </c>
      <c r="AM568" s="14">
        <v>3.0526588554144099E-2</v>
      </c>
      <c r="AN568" s="14">
        <v>3.4423140990229598E-2</v>
      </c>
      <c r="AO568" s="14">
        <v>4.3499175172433499E-2</v>
      </c>
      <c r="AP568" s="14">
        <v>5.0302658123925002E-2</v>
      </c>
      <c r="AQ568" s="14">
        <v>4.5896631217836999E-2</v>
      </c>
      <c r="AR568" s="14"/>
      <c r="AS568" s="14">
        <v>2.81231683678413E-2</v>
      </c>
      <c r="AT568" s="14">
        <v>5.0521426988459003E-2</v>
      </c>
      <c r="AU568" s="14">
        <v>4.5955747451267202E-2</v>
      </c>
      <c r="AV568" s="14">
        <v>2.75649398104767E-2</v>
      </c>
      <c r="AW568" s="14">
        <v>2.0822619272549001E-2</v>
      </c>
      <c r="AX568" s="14"/>
      <c r="AY568" s="14">
        <v>5.9001056099081697E-2</v>
      </c>
      <c r="AZ568" s="14">
        <v>0</v>
      </c>
      <c r="BA568" s="14">
        <v>0</v>
      </c>
      <c r="BB568" s="14">
        <v>0</v>
      </c>
      <c r="BC568" s="14">
        <v>0</v>
      </c>
      <c r="BD568" s="14">
        <v>0</v>
      </c>
      <c r="BE568" s="14">
        <v>0</v>
      </c>
      <c r="BF568" s="14">
        <v>0</v>
      </c>
      <c r="BG568" s="14">
        <v>0</v>
      </c>
      <c r="BH568" s="14">
        <v>0</v>
      </c>
      <c r="BI568" s="14">
        <v>0</v>
      </c>
      <c r="BJ568" s="14">
        <v>0</v>
      </c>
      <c r="BK568" s="14">
        <v>0</v>
      </c>
      <c r="BL568" s="14">
        <v>0</v>
      </c>
      <c r="BM568" s="14">
        <v>0</v>
      </c>
      <c r="BN568" s="14">
        <v>0</v>
      </c>
      <c r="BO568" s="14"/>
      <c r="BP568" s="14">
        <v>3.1406254831562799E-2</v>
      </c>
      <c r="BQ568" s="14">
        <v>3.8252670748099002E-2</v>
      </c>
      <c r="BR568" s="14">
        <v>3.2185906512005598E-2</v>
      </c>
      <c r="BS568" s="14">
        <v>4.8068676704501503E-2</v>
      </c>
      <c r="BT568" s="14">
        <v>4.84841125620517E-2</v>
      </c>
      <c r="BU568" s="14"/>
      <c r="BV568" s="14">
        <v>5.26898082871184E-3</v>
      </c>
      <c r="BW568" s="14">
        <v>3.2501006054803397E-2</v>
      </c>
      <c r="BX568" s="14">
        <v>5.2144617250560299E-2</v>
      </c>
      <c r="BY568" s="14">
        <v>3.1319546120832598E-2</v>
      </c>
      <c r="BZ568" s="14">
        <v>5.2515904896300702E-2</v>
      </c>
      <c r="CA568" s="14"/>
      <c r="CB568" s="14">
        <v>1.7913292794717098E-2</v>
      </c>
      <c r="CC568" s="14">
        <v>3.1947216318559901E-2</v>
      </c>
      <c r="CD568" s="14">
        <v>4.3821191577995598E-2</v>
      </c>
      <c r="CE568" s="14">
        <v>5.5127612643543801E-2</v>
      </c>
      <c r="CF568" s="14">
        <v>4.0144332076614699E-2</v>
      </c>
      <c r="CG568" s="14"/>
      <c r="CH568" s="14">
        <v>3.98675273383911E-2</v>
      </c>
      <c r="CI568" s="14">
        <v>3.7973083817129098E-2</v>
      </c>
      <c r="CJ568" s="14"/>
      <c r="CK568" s="14">
        <v>4.5354751973749899E-2</v>
      </c>
      <c r="CL568" s="14">
        <v>3.6433917623732902E-2</v>
      </c>
      <c r="CM568" s="14"/>
      <c r="CN568" s="14">
        <v>3.2653043637502203E-2</v>
      </c>
      <c r="CO568" s="14">
        <v>4.0586269084756099E-2</v>
      </c>
      <c r="CP568" s="14"/>
      <c r="CQ568" s="14">
        <v>4.6024423472051899E-2</v>
      </c>
      <c r="CR568" s="14">
        <v>2.0874455181742E-2</v>
      </c>
      <c r="CS568" s="14">
        <v>5.0049412904315603E-2</v>
      </c>
    </row>
    <row r="569" spans="2:97" x14ac:dyDescent="0.35">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row>
    <row r="570" spans="2:97" x14ac:dyDescent="0.35">
      <c r="B570" s="6" t="s">
        <v>276</v>
      </c>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row>
    <row r="571" spans="2:97" x14ac:dyDescent="0.35">
      <c r="B571" s="21" t="s">
        <v>122</v>
      </c>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row>
    <row r="572" spans="2:97" x14ac:dyDescent="0.35">
      <c r="B572" t="s">
        <v>269</v>
      </c>
      <c r="C572" s="14">
        <v>3.7485226776413402E-2</v>
      </c>
      <c r="D572" s="14">
        <v>3.3647907127071802E-2</v>
      </c>
      <c r="E572" s="14">
        <v>4.1371936689191702E-2</v>
      </c>
      <c r="F572" s="14"/>
      <c r="G572" s="14">
        <v>3.0816194013538599E-2</v>
      </c>
      <c r="H572" s="14">
        <v>3.4816270923262303E-2</v>
      </c>
      <c r="I572" s="14">
        <v>4.4613520205432099E-2</v>
      </c>
      <c r="J572" s="14">
        <v>3.8129455833157501E-2</v>
      </c>
      <c r="K572" s="14">
        <v>3.8594067040958101E-2</v>
      </c>
      <c r="L572" s="14">
        <v>3.7023661553409998E-2</v>
      </c>
      <c r="M572" s="14"/>
      <c r="N572" s="14">
        <v>2.01284842471189E-2</v>
      </c>
      <c r="O572" s="14">
        <v>2.3203130360757399E-2</v>
      </c>
      <c r="P572" s="14">
        <v>3.6713208801795301E-2</v>
      </c>
      <c r="Q572" s="14">
        <v>7.22227913777512E-2</v>
      </c>
      <c r="R572" s="14"/>
      <c r="S572" s="14">
        <v>3.63137863893662E-2</v>
      </c>
      <c r="T572" s="14">
        <v>3.5093150767957097E-2</v>
      </c>
      <c r="U572" s="14">
        <v>5.2678340994643198E-2</v>
      </c>
      <c r="V572" s="14">
        <v>5.3368499724881099E-2</v>
      </c>
      <c r="W572" s="14">
        <v>2.7259685062778E-2</v>
      </c>
      <c r="X572" s="14">
        <v>2.7711245842952401E-2</v>
      </c>
      <c r="Y572" s="14">
        <v>2.9133960859171599E-2</v>
      </c>
      <c r="Z572" s="14">
        <v>3.2479118528714997E-2</v>
      </c>
      <c r="AA572" s="14">
        <v>3.3443927820126E-2</v>
      </c>
      <c r="AB572" s="14">
        <v>3.03394303449388E-2</v>
      </c>
      <c r="AC572" s="14">
        <v>7.4298078904118506E-2</v>
      </c>
      <c r="AD572" s="14">
        <v>2.2361401299415901E-2</v>
      </c>
      <c r="AE572" s="14"/>
      <c r="AF572" s="14">
        <v>3.4113995192750497E-2</v>
      </c>
      <c r="AG572" s="14">
        <v>2.4964675442892E-2</v>
      </c>
      <c r="AH572" s="14">
        <v>1.4484596049204599E-2</v>
      </c>
      <c r="AI572" s="14">
        <v>5.1241315325787198E-2</v>
      </c>
      <c r="AJ572" s="14">
        <v>5.0241526995146099E-2</v>
      </c>
      <c r="AK572" s="14"/>
      <c r="AL572" s="14">
        <v>2.4743134672386501E-2</v>
      </c>
      <c r="AM572" s="14">
        <v>2.3301903219089801E-2</v>
      </c>
      <c r="AN572" s="14">
        <v>1.9660647790440099E-2</v>
      </c>
      <c r="AO572" s="14">
        <v>4.4420472494670599E-2</v>
      </c>
      <c r="AP572" s="14">
        <v>4.0650107501212403E-2</v>
      </c>
      <c r="AQ572" s="14">
        <v>3.7418060416285502E-2</v>
      </c>
      <c r="AR572" s="14"/>
      <c r="AS572" s="14">
        <v>5.8361732152895703E-2</v>
      </c>
      <c r="AT572" s="14">
        <v>3.2306290680466997E-2</v>
      </c>
      <c r="AU572" s="14">
        <v>2.4100107862676998E-2</v>
      </c>
      <c r="AV572" s="14">
        <v>3.01164495232858E-2</v>
      </c>
      <c r="AW572" s="14">
        <v>2.1245285000633999E-2</v>
      </c>
      <c r="AX572" s="14"/>
      <c r="AY572" s="14">
        <v>0.15841054786374101</v>
      </c>
      <c r="AZ572" s="14">
        <v>0</v>
      </c>
      <c r="BA572" s="14">
        <v>0</v>
      </c>
      <c r="BB572" s="14">
        <v>0</v>
      </c>
      <c r="BC572" s="14">
        <v>0</v>
      </c>
      <c r="BD572" s="14">
        <v>0</v>
      </c>
      <c r="BE572" s="14">
        <v>0</v>
      </c>
      <c r="BF572" s="14">
        <v>0</v>
      </c>
      <c r="BG572" s="14">
        <v>0</v>
      </c>
      <c r="BH572" s="14">
        <v>0</v>
      </c>
      <c r="BI572" s="14">
        <v>0</v>
      </c>
      <c r="BJ572" s="14">
        <v>0</v>
      </c>
      <c r="BK572" s="14">
        <v>0</v>
      </c>
      <c r="BL572" s="14">
        <v>0</v>
      </c>
      <c r="BM572" s="14">
        <v>0</v>
      </c>
      <c r="BN572" s="14">
        <v>0</v>
      </c>
      <c r="BO572" s="14"/>
      <c r="BP572" s="14">
        <v>1.2478347390977199E-2</v>
      </c>
      <c r="BQ572" s="14">
        <v>1.1726440902280101E-2</v>
      </c>
      <c r="BR572" s="14">
        <v>2.24547559382808E-2</v>
      </c>
      <c r="BS572" s="14">
        <v>3.0349953261862801E-2</v>
      </c>
      <c r="BT572" s="14">
        <v>0.13001215814095601</v>
      </c>
      <c r="BU572" s="14"/>
      <c r="BV572" s="14">
        <v>1.5811426114285501E-2</v>
      </c>
      <c r="BW572" s="14">
        <v>6.5032483109668101E-3</v>
      </c>
      <c r="BX572" s="14">
        <v>2.7899291864954701E-2</v>
      </c>
      <c r="BY572" s="14">
        <v>6.7768278897009607E-2</v>
      </c>
      <c r="BZ572" s="14">
        <v>0.30250646957100802</v>
      </c>
      <c r="CA572" s="14"/>
      <c r="CB572" s="14">
        <v>1.8831998755609699E-2</v>
      </c>
      <c r="CC572" s="14">
        <v>2.0631699778257701E-2</v>
      </c>
      <c r="CD572" s="14">
        <v>1.3725967692079601E-2</v>
      </c>
      <c r="CE572" s="14">
        <v>3.5161657131301198E-2</v>
      </c>
      <c r="CF572" s="14">
        <v>8.9366290625740599E-2</v>
      </c>
      <c r="CG572" s="14"/>
      <c r="CH572" s="14">
        <v>4.8753638881155997E-2</v>
      </c>
      <c r="CI572" s="14">
        <v>3.2785507904400699E-2</v>
      </c>
      <c r="CJ572" s="14"/>
      <c r="CK572" s="14">
        <v>3.5596321079641398E-2</v>
      </c>
      <c r="CL572" s="14">
        <v>3.8065601945692598E-2</v>
      </c>
      <c r="CM572" s="14"/>
      <c r="CN572" s="14">
        <v>1.6789007555582301E-2</v>
      </c>
      <c r="CO572" s="14">
        <v>4.4723451300976103E-2</v>
      </c>
      <c r="CP572" s="14"/>
      <c r="CQ572" s="14">
        <v>4.7365610601545899E-2</v>
      </c>
      <c r="CR572" s="14">
        <v>1.7334962774765001E-2</v>
      </c>
      <c r="CS572" s="14">
        <v>3.4095378108386101E-2</v>
      </c>
    </row>
    <row r="573" spans="2:97" x14ac:dyDescent="0.35">
      <c r="B573" t="s">
        <v>86</v>
      </c>
      <c r="C573" s="14">
        <v>2.3215051305301299E-2</v>
      </c>
      <c r="D573" s="14">
        <v>1.99241505354028E-2</v>
      </c>
      <c r="E573" s="14">
        <v>2.6513257207550201E-2</v>
      </c>
      <c r="F573" s="14"/>
      <c r="G573" s="14">
        <v>1.0952458478707501E-2</v>
      </c>
      <c r="H573" s="14">
        <v>1.6795260645735999E-2</v>
      </c>
      <c r="I573" s="14">
        <v>2.8802493802747599E-2</v>
      </c>
      <c r="J573" s="14">
        <v>3.7785336739820798E-2</v>
      </c>
      <c r="K573" s="14">
        <v>1.9747702885959201E-2</v>
      </c>
      <c r="L573" s="14">
        <v>2.2547212359507799E-2</v>
      </c>
      <c r="M573" s="14"/>
      <c r="N573" s="14">
        <v>1.77937790310248E-2</v>
      </c>
      <c r="O573" s="14">
        <v>1.8734665921204E-2</v>
      </c>
      <c r="P573" s="14">
        <v>1.5192738538971301E-2</v>
      </c>
      <c r="Q573" s="14">
        <v>4.1064769966431401E-2</v>
      </c>
      <c r="R573" s="14"/>
      <c r="S573" s="14">
        <v>1.5979954009670699E-2</v>
      </c>
      <c r="T573" s="14">
        <v>2.41636917547692E-2</v>
      </c>
      <c r="U573" s="14">
        <v>1.8661436485496001E-2</v>
      </c>
      <c r="V573" s="14">
        <v>3.0001211296477301E-2</v>
      </c>
      <c r="W573" s="14">
        <v>1.8579236044364799E-2</v>
      </c>
      <c r="X573" s="14">
        <v>2.64499823182738E-2</v>
      </c>
      <c r="Y573" s="14">
        <v>2.8839192607358399E-2</v>
      </c>
      <c r="Z573" s="14">
        <v>8.5913633962483808E-3</v>
      </c>
      <c r="AA573" s="14">
        <v>2.3976711290254402E-2</v>
      </c>
      <c r="AB573" s="14">
        <v>2.6120545531289001E-2</v>
      </c>
      <c r="AC573" s="14">
        <v>2.5165239361992098E-2</v>
      </c>
      <c r="AD573" s="14">
        <v>3.5567109136181801E-2</v>
      </c>
      <c r="AE573" s="14"/>
      <c r="AF573" s="14">
        <v>9.5906763304258198E-3</v>
      </c>
      <c r="AG573" s="14">
        <v>2.2705857977028E-2</v>
      </c>
      <c r="AH573" s="14">
        <v>9.3801079775265896E-3</v>
      </c>
      <c r="AI573" s="14">
        <v>3.2404747543750903E-2</v>
      </c>
      <c r="AJ573" s="14">
        <v>3.1949222237681901E-2</v>
      </c>
      <c r="AK573" s="14"/>
      <c r="AL573" s="14">
        <v>1.88409097401128E-2</v>
      </c>
      <c r="AM573" s="14">
        <v>2.5558592572236999E-2</v>
      </c>
      <c r="AN573" s="14">
        <v>2.0881710768595699E-2</v>
      </c>
      <c r="AO573" s="14">
        <v>3.0955211212692801E-2</v>
      </c>
      <c r="AP573" s="14">
        <v>2.0266210765524099E-2</v>
      </c>
      <c r="AQ573" s="14">
        <v>1.38268077715239E-2</v>
      </c>
      <c r="AR573" s="14"/>
      <c r="AS573" s="14">
        <v>2.5287331388195701E-2</v>
      </c>
      <c r="AT573" s="14">
        <v>2.2130979711654002E-2</v>
      </c>
      <c r="AU573" s="14">
        <v>2.18686261744741E-2</v>
      </c>
      <c r="AV573" s="14">
        <v>1.9042513654812201E-2</v>
      </c>
      <c r="AW573" s="14">
        <v>0</v>
      </c>
      <c r="AX573" s="14"/>
      <c r="AY573" s="14">
        <v>0</v>
      </c>
      <c r="AZ573" s="14">
        <v>0</v>
      </c>
      <c r="BA573" s="14">
        <v>0</v>
      </c>
      <c r="BB573" s="14">
        <v>0</v>
      </c>
      <c r="BC573" s="14">
        <v>0</v>
      </c>
      <c r="BD573" s="14">
        <v>0</v>
      </c>
      <c r="BE573" s="14">
        <v>0</v>
      </c>
      <c r="BF573" s="14">
        <v>0</v>
      </c>
      <c r="BG573" s="14">
        <v>0</v>
      </c>
      <c r="BH573" s="14">
        <v>0</v>
      </c>
      <c r="BI573" s="14">
        <v>0</v>
      </c>
      <c r="BJ573" s="14">
        <v>0</v>
      </c>
      <c r="BK573" s="14">
        <v>0</v>
      </c>
      <c r="BL573" s="14">
        <v>0</v>
      </c>
      <c r="BM573" s="14">
        <v>0</v>
      </c>
      <c r="BN573" s="14">
        <v>0</v>
      </c>
      <c r="BO573" s="14"/>
      <c r="BP573" s="14">
        <v>1.3240541411235001E-2</v>
      </c>
      <c r="BQ573" s="14">
        <v>1.43074404723994E-2</v>
      </c>
      <c r="BR573" s="14">
        <v>2.2406469729851799E-2</v>
      </c>
      <c r="BS573" s="14">
        <v>2.6979478208461E-2</v>
      </c>
      <c r="BT573" s="14">
        <v>4.9277724194435303E-2</v>
      </c>
      <c r="BU573" s="14"/>
      <c r="BV573" s="14">
        <v>9.5495763180817091E-3</v>
      </c>
      <c r="BW573" s="14">
        <v>8.5862639978825702E-3</v>
      </c>
      <c r="BX573" s="14">
        <v>2.66553865958663E-2</v>
      </c>
      <c r="BY573" s="14">
        <v>4.4972573415995303E-2</v>
      </c>
      <c r="BZ573" s="14">
        <v>6.2565650591133296E-2</v>
      </c>
      <c r="CA573" s="14"/>
      <c r="CB573" s="14">
        <v>7.6071348044124097E-3</v>
      </c>
      <c r="CC573" s="14">
        <v>1.3209546873871001E-2</v>
      </c>
      <c r="CD573" s="14">
        <v>2.1667917260685399E-2</v>
      </c>
      <c r="CE573" s="14">
        <v>2.4074950338172502E-2</v>
      </c>
      <c r="CF573" s="14">
        <v>4.39996412203634E-2</v>
      </c>
      <c r="CG573" s="14"/>
      <c r="CH573" s="14">
        <v>2.7260177911173002E-2</v>
      </c>
      <c r="CI573" s="14">
        <v>2.1527949549296599E-2</v>
      </c>
      <c r="CJ573" s="14"/>
      <c r="CK573" s="14">
        <v>1.7177308196884799E-2</v>
      </c>
      <c r="CL573" s="14">
        <v>2.5070176304182901E-2</v>
      </c>
      <c r="CM573" s="14"/>
      <c r="CN573" s="14">
        <v>1.95380948855726E-2</v>
      </c>
      <c r="CO573" s="14">
        <v>2.4501017396452902E-2</v>
      </c>
      <c r="CP573" s="14"/>
      <c r="CQ573" s="14">
        <v>3.0316817514489398E-2</v>
      </c>
      <c r="CR573" s="14">
        <v>1.10771943109025E-2</v>
      </c>
      <c r="CS573" s="14">
        <v>6.85265204036992E-3</v>
      </c>
    </row>
    <row r="574" spans="2:97" x14ac:dyDescent="0.35">
      <c r="B574" t="s">
        <v>85</v>
      </c>
      <c r="C574" s="14">
        <v>4.2072495252868998E-2</v>
      </c>
      <c r="D574" s="14">
        <v>3.9883715724766101E-2</v>
      </c>
      <c r="E574" s="14">
        <v>4.4370641881132503E-2</v>
      </c>
      <c r="F574" s="14"/>
      <c r="G574" s="14">
        <v>4.9787775193168501E-2</v>
      </c>
      <c r="H574" s="14">
        <v>4.0386365842077297E-2</v>
      </c>
      <c r="I574" s="14">
        <v>4.1504128287288201E-2</v>
      </c>
      <c r="J574" s="14">
        <v>4.8521611682686497E-2</v>
      </c>
      <c r="K574" s="14">
        <v>3.9980619988735797E-2</v>
      </c>
      <c r="L574" s="14">
        <v>3.49708476143272E-2</v>
      </c>
      <c r="M574" s="14"/>
      <c r="N574" s="14">
        <v>3.65335699128225E-2</v>
      </c>
      <c r="O574" s="14">
        <v>4.3904525875414997E-2</v>
      </c>
      <c r="P574" s="14">
        <v>4.4513199181562102E-2</v>
      </c>
      <c r="Q574" s="14">
        <v>4.4510662224505899E-2</v>
      </c>
      <c r="R574" s="14"/>
      <c r="S574" s="14">
        <v>3.7262165484957803E-2</v>
      </c>
      <c r="T574" s="14">
        <v>4.3156202437512399E-2</v>
      </c>
      <c r="U574" s="14">
        <v>1.2851828289209E-2</v>
      </c>
      <c r="V574" s="14">
        <v>4.5304503886047301E-2</v>
      </c>
      <c r="W574" s="14">
        <v>5.9981484649305701E-2</v>
      </c>
      <c r="X574" s="14">
        <v>3.6960497349304497E-2</v>
      </c>
      <c r="Y574" s="14">
        <v>4.1058177090769803E-2</v>
      </c>
      <c r="Z574" s="14">
        <v>4.5833885096315197E-2</v>
      </c>
      <c r="AA574" s="14">
        <v>6.4379710342997803E-2</v>
      </c>
      <c r="AB574" s="14">
        <v>5.00224372202384E-2</v>
      </c>
      <c r="AC574" s="14">
        <v>3.1400757555145001E-2</v>
      </c>
      <c r="AD574" s="14">
        <v>1.1426932835369E-2</v>
      </c>
      <c r="AE574" s="14"/>
      <c r="AF574" s="14">
        <v>4.1885150526856797E-2</v>
      </c>
      <c r="AG574" s="14">
        <v>3.82825368795199E-2</v>
      </c>
      <c r="AH574" s="14">
        <v>3.30786961753387E-2</v>
      </c>
      <c r="AI574" s="14">
        <v>4.1187854062566101E-2</v>
      </c>
      <c r="AJ574" s="14">
        <v>3.04831943215099E-2</v>
      </c>
      <c r="AK574" s="14"/>
      <c r="AL574" s="14">
        <v>4.1541057668179698E-2</v>
      </c>
      <c r="AM574" s="14">
        <v>4.8704644981717199E-2</v>
      </c>
      <c r="AN574" s="14">
        <v>2.4935972792298401E-2</v>
      </c>
      <c r="AO574" s="14">
        <v>4.14093307016314E-2</v>
      </c>
      <c r="AP574" s="14">
        <v>2.6301252657665902E-2</v>
      </c>
      <c r="AQ574" s="14">
        <v>5.9036539176693902E-2</v>
      </c>
      <c r="AR574" s="14"/>
      <c r="AS574" s="14">
        <v>5.1724271572385697E-2</v>
      </c>
      <c r="AT574" s="14">
        <v>3.5610479867711098E-2</v>
      </c>
      <c r="AU574" s="14">
        <v>4.0562738591994101E-2</v>
      </c>
      <c r="AV574" s="14">
        <v>3.2395869173300902E-2</v>
      </c>
      <c r="AW574" s="14">
        <v>0</v>
      </c>
      <c r="AX574" s="14"/>
      <c r="AY574" s="14">
        <v>0</v>
      </c>
      <c r="AZ574" s="14">
        <v>0</v>
      </c>
      <c r="BA574" s="14">
        <v>0</v>
      </c>
      <c r="BB574" s="14">
        <v>0</v>
      </c>
      <c r="BC574" s="14">
        <v>0</v>
      </c>
      <c r="BD574" s="14">
        <v>0</v>
      </c>
      <c r="BE574" s="14">
        <v>0</v>
      </c>
      <c r="BF574" s="14">
        <v>0</v>
      </c>
      <c r="BG574" s="14">
        <v>0</v>
      </c>
      <c r="BH574" s="14">
        <v>0</v>
      </c>
      <c r="BI574" s="14">
        <v>0</v>
      </c>
      <c r="BJ574" s="14">
        <v>0</v>
      </c>
      <c r="BK574" s="14">
        <v>0</v>
      </c>
      <c r="BL574" s="14">
        <v>0</v>
      </c>
      <c r="BM574" s="14">
        <v>0</v>
      </c>
      <c r="BN574" s="14">
        <v>0</v>
      </c>
      <c r="BO574" s="14"/>
      <c r="BP574" s="14">
        <v>2.45760304552959E-2</v>
      </c>
      <c r="BQ574" s="14">
        <v>3.0462981875824399E-2</v>
      </c>
      <c r="BR574" s="14">
        <v>3.4179192829024298E-2</v>
      </c>
      <c r="BS574" s="14">
        <v>5.5754684200460702E-2</v>
      </c>
      <c r="BT574" s="14">
        <v>8.08757366787108E-2</v>
      </c>
      <c r="BU574" s="14"/>
      <c r="BV574" s="14">
        <v>1.5306800686543E-2</v>
      </c>
      <c r="BW574" s="14">
        <v>2.1105771726015299E-2</v>
      </c>
      <c r="BX574" s="14">
        <v>4.8428627735935897E-2</v>
      </c>
      <c r="BY574" s="14">
        <v>7.7582627534931198E-2</v>
      </c>
      <c r="BZ574" s="14">
        <v>8.1929468792088705E-2</v>
      </c>
      <c r="CA574" s="14"/>
      <c r="CB574" s="14">
        <v>2.6230445303959501E-2</v>
      </c>
      <c r="CC574" s="14">
        <v>2.6409416982820899E-2</v>
      </c>
      <c r="CD574" s="14">
        <v>4.3176977386062097E-2</v>
      </c>
      <c r="CE574" s="14">
        <v>4.5810548876005497E-2</v>
      </c>
      <c r="CF574" s="14">
        <v>6.2671846426759201E-2</v>
      </c>
      <c r="CG574" s="14"/>
      <c r="CH574" s="14">
        <v>4.3458877714208803E-2</v>
      </c>
      <c r="CI574" s="14">
        <v>4.1494276444680102E-2</v>
      </c>
      <c r="CJ574" s="14"/>
      <c r="CK574" s="14">
        <v>3.1518195901909497E-2</v>
      </c>
      <c r="CL574" s="14">
        <v>4.5315353423557303E-2</v>
      </c>
      <c r="CM574" s="14"/>
      <c r="CN574" s="14">
        <v>4.0212992589985098E-2</v>
      </c>
      <c r="CO574" s="14">
        <v>4.2722831318329199E-2</v>
      </c>
      <c r="CP574" s="14"/>
      <c r="CQ574" s="14">
        <v>5.0847796072445203E-2</v>
      </c>
      <c r="CR574" s="14">
        <v>2.8765623736787399E-2</v>
      </c>
      <c r="CS574" s="14">
        <v>1.1813301129502801E-2</v>
      </c>
    </row>
    <row r="575" spans="2:97" x14ac:dyDescent="0.35">
      <c r="B575" t="s">
        <v>84</v>
      </c>
      <c r="C575" s="14">
        <v>5.6393657907685898E-2</v>
      </c>
      <c r="D575" s="14">
        <v>5.4598704578571203E-2</v>
      </c>
      <c r="E575" s="14">
        <v>5.8364204410738703E-2</v>
      </c>
      <c r="F575" s="14"/>
      <c r="G575" s="14">
        <v>6.8695013630007198E-2</v>
      </c>
      <c r="H575" s="14">
        <v>4.39173914065299E-2</v>
      </c>
      <c r="I575" s="14">
        <v>4.81207025720451E-2</v>
      </c>
      <c r="J575" s="14">
        <v>7.4074017214033006E-2</v>
      </c>
      <c r="K575" s="14">
        <v>6.6591359705429301E-2</v>
      </c>
      <c r="L575" s="14">
        <v>4.3968932369636199E-2</v>
      </c>
      <c r="M575" s="14"/>
      <c r="N575" s="14">
        <v>3.9605366958652001E-2</v>
      </c>
      <c r="O575" s="14">
        <v>5.9308265815345797E-2</v>
      </c>
      <c r="P575" s="14">
        <v>6.8112354811601494E-2</v>
      </c>
      <c r="Q575" s="14">
        <v>5.9247915964899103E-2</v>
      </c>
      <c r="R575" s="14"/>
      <c r="S575" s="14">
        <v>5.0964329767634903E-2</v>
      </c>
      <c r="T575" s="14">
        <v>5.0412099826271602E-2</v>
      </c>
      <c r="U575" s="14">
        <v>6.7285866913187303E-2</v>
      </c>
      <c r="V575" s="14">
        <v>4.8221067844387101E-2</v>
      </c>
      <c r="W575" s="14">
        <v>6.5048625269891705E-2</v>
      </c>
      <c r="X575" s="14">
        <v>4.3417734855279701E-2</v>
      </c>
      <c r="Y575" s="14">
        <v>4.4648086135865399E-2</v>
      </c>
      <c r="Z575" s="14">
        <v>4.6234157493979001E-2</v>
      </c>
      <c r="AA575" s="14">
        <v>6.8263034323341507E-2</v>
      </c>
      <c r="AB575" s="14">
        <v>7.81632253987736E-2</v>
      </c>
      <c r="AC575" s="14">
        <v>6.3409566745658494E-2</v>
      </c>
      <c r="AD575" s="14">
        <v>4.62102565643552E-2</v>
      </c>
      <c r="AE575" s="14"/>
      <c r="AF575" s="14">
        <v>4.0682285726859398E-2</v>
      </c>
      <c r="AG575" s="14">
        <v>4.93841763931233E-2</v>
      </c>
      <c r="AH575" s="14">
        <v>0.10766012442827599</v>
      </c>
      <c r="AI575" s="14">
        <v>5.3009294267751E-2</v>
      </c>
      <c r="AJ575" s="14">
        <v>9.2001449303300897E-2</v>
      </c>
      <c r="AK575" s="14"/>
      <c r="AL575" s="14">
        <v>4.6683407337571599E-2</v>
      </c>
      <c r="AM575" s="14">
        <v>4.5711791189206402E-2</v>
      </c>
      <c r="AN575" s="14">
        <v>6.2384827008746903E-2</v>
      </c>
      <c r="AO575" s="14">
        <v>4.6450693574430199E-2</v>
      </c>
      <c r="AP575" s="14">
        <v>8.2505591717064203E-2</v>
      </c>
      <c r="AQ575" s="14">
        <v>5.2962542292670403E-2</v>
      </c>
      <c r="AR575" s="14"/>
      <c r="AS575" s="14">
        <v>5.29697479267821E-2</v>
      </c>
      <c r="AT575" s="14">
        <v>6.09611533256448E-2</v>
      </c>
      <c r="AU575" s="14">
        <v>5.5059508880573101E-2</v>
      </c>
      <c r="AV575" s="14">
        <v>5.2562836693068299E-2</v>
      </c>
      <c r="AW575" s="14">
        <v>4.0790624340918603E-2</v>
      </c>
      <c r="AX575" s="14"/>
      <c r="AY575" s="14">
        <v>8.6384936202297494E-2</v>
      </c>
      <c r="AZ575" s="14">
        <v>0</v>
      </c>
      <c r="BA575" s="14">
        <v>0</v>
      </c>
      <c r="BB575" s="14">
        <v>0</v>
      </c>
      <c r="BC575" s="14">
        <v>0</v>
      </c>
      <c r="BD575" s="14">
        <v>0</v>
      </c>
      <c r="BE575" s="14">
        <v>0</v>
      </c>
      <c r="BF575" s="14">
        <v>0</v>
      </c>
      <c r="BG575" s="14">
        <v>0</v>
      </c>
      <c r="BH575" s="14">
        <v>0</v>
      </c>
      <c r="BI575" s="14">
        <v>0</v>
      </c>
      <c r="BJ575" s="14">
        <v>0</v>
      </c>
      <c r="BK575" s="14">
        <v>0</v>
      </c>
      <c r="BL575" s="14">
        <v>0</v>
      </c>
      <c r="BM575" s="14">
        <v>0</v>
      </c>
      <c r="BN575" s="14">
        <v>0</v>
      </c>
      <c r="BO575" s="14"/>
      <c r="BP575" s="14">
        <v>3.2091794838508901E-2</v>
      </c>
      <c r="BQ575" s="14">
        <v>4.97505090296829E-2</v>
      </c>
      <c r="BR575" s="14">
        <v>6.2658253795295604E-2</v>
      </c>
      <c r="BS575" s="14">
        <v>6.3928676580126298E-2</v>
      </c>
      <c r="BT575" s="14">
        <v>8.6096406928397401E-2</v>
      </c>
      <c r="BU575" s="14"/>
      <c r="BV575" s="14">
        <v>3.1755768960408701E-2</v>
      </c>
      <c r="BW575" s="14">
        <v>4.0184365331390103E-2</v>
      </c>
      <c r="BX575" s="14">
        <v>6.3046204156275501E-2</v>
      </c>
      <c r="BY575" s="14">
        <v>7.9692872266506107E-2</v>
      </c>
      <c r="BZ575" s="14">
        <v>9.3406034034220098E-2</v>
      </c>
      <c r="CA575" s="14"/>
      <c r="CB575" s="14">
        <v>4.1150161387705199E-2</v>
      </c>
      <c r="CC575" s="14">
        <v>2.9062548377252698E-2</v>
      </c>
      <c r="CD575" s="14">
        <v>5.9143710865754297E-2</v>
      </c>
      <c r="CE575" s="14">
        <v>6.99517408787457E-2</v>
      </c>
      <c r="CF575" s="14">
        <v>7.5660757045939997E-2</v>
      </c>
      <c r="CG575" s="14"/>
      <c r="CH575" s="14">
        <v>4.2837047711880002E-2</v>
      </c>
      <c r="CI575" s="14">
        <v>6.2047716011483303E-2</v>
      </c>
      <c r="CJ575" s="14"/>
      <c r="CK575" s="14">
        <v>6.5624599757836202E-2</v>
      </c>
      <c r="CL575" s="14">
        <v>5.3557407560173499E-2</v>
      </c>
      <c r="CM575" s="14"/>
      <c r="CN575" s="14">
        <v>4.6418236429238702E-2</v>
      </c>
      <c r="CO575" s="14">
        <v>5.9882427504573003E-2</v>
      </c>
      <c r="CP575" s="14"/>
      <c r="CQ575" s="14">
        <v>6.8325598275457103E-2</v>
      </c>
      <c r="CR575" s="14">
        <v>3.3813853675763901E-2</v>
      </c>
      <c r="CS575" s="14">
        <v>4.1883918048582998E-2</v>
      </c>
    </row>
    <row r="576" spans="2:97" x14ac:dyDescent="0.35">
      <c r="B576" t="s">
        <v>83</v>
      </c>
      <c r="C576" s="14">
        <v>7.5203162963559195E-2</v>
      </c>
      <c r="D576" s="14">
        <v>6.8780353335147301E-2</v>
      </c>
      <c r="E576" s="14">
        <v>8.1134948005574206E-2</v>
      </c>
      <c r="F576" s="14"/>
      <c r="G576" s="14">
        <v>9.0616156073894505E-2</v>
      </c>
      <c r="H576" s="14">
        <v>8.8557284438093006E-2</v>
      </c>
      <c r="I576" s="14">
        <v>7.1448347211608795E-2</v>
      </c>
      <c r="J576" s="14">
        <v>8.2316166646994898E-2</v>
      </c>
      <c r="K576" s="14">
        <v>8.3953231823856306E-2</v>
      </c>
      <c r="L576" s="14">
        <v>4.5513217427464198E-2</v>
      </c>
      <c r="M576" s="14"/>
      <c r="N576" s="14">
        <v>6.1256015437461002E-2</v>
      </c>
      <c r="O576" s="14">
        <v>5.9221096533004301E-2</v>
      </c>
      <c r="P576" s="14">
        <v>7.9241217528827804E-2</v>
      </c>
      <c r="Q576" s="14">
        <v>0.10273121798073701</v>
      </c>
      <c r="R576" s="14"/>
      <c r="S576" s="14">
        <v>8.1638957718058597E-2</v>
      </c>
      <c r="T576" s="14">
        <v>7.0171479547452495E-2</v>
      </c>
      <c r="U576" s="14">
        <v>7.1717054009356102E-2</v>
      </c>
      <c r="V576" s="14">
        <v>4.9525226269552101E-2</v>
      </c>
      <c r="W576" s="14">
        <v>7.75620937836701E-2</v>
      </c>
      <c r="X576" s="14">
        <v>9.5729666809673999E-2</v>
      </c>
      <c r="Y576" s="14">
        <v>7.8555053176749295E-2</v>
      </c>
      <c r="Z576" s="14">
        <v>7.3893068699476094E-2</v>
      </c>
      <c r="AA576" s="14">
        <v>7.7445708241306394E-2</v>
      </c>
      <c r="AB576" s="14">
        <v>7.7673852773236504E-2</v>
      </c>
      <c r="AC576" s="14">
        <v>8.4274254867962806E-2</v>
      </c>
      <c r="AD576" s="14">
        <v>4.8304245611749903E-2</v>
      </c>
      <c r="AE576" s="14"/>
      <c r="AF576" s="14">
        <v>7.5033475361295093E-2</v>
      </c>
      <c r="AG576" s="14">
        <v>7.46325981974168E-2</v>
      </c>
      <c r="AH576" s="14">
        <v>6.1370829212693399E-2</v>
      </c>
      <c r="AI576" s="14">
        <v>7.0646672276329495E-2</v>
      </c>
      <c r="AJ576" s="14">
        <v>0.103137729626035</v>
      </c>
      <c r="AK576" s="14"/>
      <c r="AL576" s="14">
        <v>5.80871329521142E-2</v>
      </c>
      <c r="AM576" s="14">
        <v>7.6391572386413004E-2</v>
      </c>
      <c r="AN576" s="14">
        <v>7.7713942248756704E-2</v>
      </c>
      <c r="AO576" s="14">
        <v>7.5058102377204797E-2</v>
      </c>
      <c r="AP576" s="14">
        <v>0.104516535655927</v>
      </c>
      <c r="AQ576" s="14">
        <v>8.2411504495797705E-2</v>
      </c>
      <c r="AR576" s="14"/>
      <c r="AS576" s="14">
        <v>8.98388230730226E-2</v>
      </c>
      <c r="AT576" s="14">
        <v>9.1558824413294507E-2</v>
      </c>
      <c r="AU576" s="14">
        <v>6.7148602986093195E-2</v>
      </c>
      <c r="AV576" s="14">
        <v>3.6541929332436003E-2</v>
      </c>
      <c r="AW576" s="14">
        <v>0</v>
      </c>
      <c r="AX576" s="14"/>
      <c r="AY576" s="14">
        <v>0.113473381187087</v>
      </c>
      <c r="AZ576" s="14">
        <v>0</v>
      </c>
      <c r="BA576" s="14">
        <v>0</v>
      </c>
      <c r="BB576" s="14">
        <v>0</v>
      </c>
      <c r="BC576" s="14">
        <v>0</v>
      </c>
      <c r="BD576" s="14">
        <v>0</v>
      </c>
      <c r="BE576" s="14">
        <v>0</v>
      </c>
      <c r="BF576" s="14">
        <v>0</v>
      </c>
      <c r="BG576" s="14">
        <v>0</v>
      </c>
      <c r="BH576" s="14">
        <v>0</v>
      </c>
      <c r="BI576" s="14">
        <v>0</v>
      </c>
      <c r="BJ576" s="14">
        <v>0</v>
      </c>
      <c r="BK576" s="14">
        <v>0</v>
      </c>
      <c r="BL576" s="14">
        <v>0</v>
      </c>
      <c r="BM576" s="14">
        <v>0</v>
      </c>
      <c r="BN576" s="14">
        <v>0</v>
      </c>
      <c r="BO576" s="14"/>
      <c r="BP576" s="14">
        <v>3.5994174972416297E-2</v>
      </c>
      <c r="BQ576" s="14">
        <v>7.2925106679747706E-2</v>
      </c>
      <c r="BR576" s="14">
        <v>7.4220718997710794E-2</v>
      </c>
      <c r="BS576" s="14">
        <v>0.10463048108091</v>
      </c>
      <c r="BT576" s="14">
        <v>0.105974450716165</v>
      </c>
      <c r="BU576" s="14"/>
      <c r="BV576" s="14">
        <v>2.1242039280355798E-2</v>
      </c>
      <c r="BW576" s="14">
        <v>4.50837320002902E-2</v>
      </c>
      <c r="BX576" s="14">
        <v>9.8902444563498906E-2</v>
      </c>
      <c r="BY576" s="14">
        <v>0.11147287712960301</v>
      </c>
      <c r="BZ576" s="14">
        <v>8.8734699878226506E-2</v>
      </c>
      <c r="CA576" s="14"/>
      <c r="CB576" s="14">
        <v>4.8885639486341302E-2</v>
      </c>
      <c r="CC576" s="14">
        <v>5.2388059699071003E-2</v>
      </c>
      <c r="CD576" s="14">
        <v>7.5310451262397202E-2</v>
      </c>
      <c r="CE576" s="14">
        <v>8.4046130196104102E-2</v>
      </c>
      <c r="CF576" s="14">
        <v>0.106106597496508</v>
      </c>
      <c r="CG576" s="14"/>
      <c r="CH576" s="14">
        <v>6.6309832468761001E-2</v>
      </c>
      <c r="CI576" s="14">
        <v>7.8912306077331101E-2</v>
      </c>
      <c r="CJ576" s="14"/>
      <c r="CK576" s="14">
        <v>8.1388026302450997E-2</v>
      </c>
      <c r="CL576" s="14">
        <v>7.3302834581145795E-2</v>
      </c>
      <c r="CM576" s="14"/>
      <c r="CN576" s="14">
        <v>5.4271845844791201E-2</v>
      </c>
      <c r="CO576" s="14">
        <v>8.25236098183149E-2</v>
      </c>
      <c r="CP576" s="14"/>
      <c r="CQ576" s="14">
        <v>8.88691623267754E-2</v>
      </c>
      <c r="CR576" s="14">
        <v>4.7315764576697297E-2</v>
      </c>
      <c r="CS576" s="14">
        <v>7.0613480052236305E-2</v>
      </c>
    </row>
    <row r="577" spans="2:97" x14ac:dyDescent="0.35">
      <c r="B577" t="s">
        <v>82</v>
      </c>
      <c r="C577" s="14">
        <v>0.15117001772543501</v>
      </c>
      <c r="D577" s="14">
        <v>0.14228351185191199</v>
      </c>
      <c r="E577" s="14">
        <v>0.15985102111902</v>
      </c>
      <c r="F577" s="14"/>
      <c r="G577" s="14">
        <v>0.16218560641101101</v>
      </c>
      <c r="H577" s="14">
        <v>0.14596925651179801</v>
      </c>
      <c r="I577" s="14">
        <v>0.16735825256267001</v>
      </c>
      <c r="J577" s="14">
        <v>0.15027318695411199</v>
      </c>
      <c r="K577" s="14">
        <v>0.15843043483504801</v>
      </c>
      <c r="L577" s="14">
        <v>0.130820343478116</v>
      </c>
      <c r="M577" s="14"/>
      <c r="N577" s="14">
        <v>0.118656598783831</v>
      </c>
      <c r="O577" s="14">
        <v>0.13979417990273299</v>
      </c>
      <c r="P577" s="14">
        <v>0.170461114010592</v>
      </c>
      <c r="Q577" s="14">
        <v>0.179288591517312</v>
      </c>
      <c r="R577" s="14"/>
      <c r="S577" s="14">
        <v>0.164154325471458</v>
      </c>
      <c r="T577" s="14">
        <v>0.13414206539076801</v>
      </c>
      <c r="U577" s="14">
        <v>0.17292598979172499</v>
      </c>
      <c r="V577" s="14">
        <v>0.150476274087019</v>
      </c>
      <c r="W577" s="14">
        <v>0.166612407618773</v>
      </c>
      <c r="X577" s="14">
        <v>0.163188822178329</v>
      </c>
      <c r="Y577" s="14">
        <v>0.16131199524737599</v>
      </c>
      <c r="Z577" s="14">
        <v>0.148733184943695</v>
      </c>
      <c r="AA577" s="14">
        <v>0.12202434820760601</v>
      </c>
      <c r="AB577" s="14">
        <v>0.14170682918201699</v>
      </c>
      <c r="AC577" s="14">
        <v>0.15037963074067101</v>
      </c>
      <c r="AD577" s="14">
        <v>0.14903833643534201</v>
      </c>
      <c r="AE577" s="14"/>
      <c r="AF577" s="14">
        <v>0.102089055682517</v>
      </c>
      <c r="AG577" s="14">
        <v>0.143444385870798</v>
      </c>
      <c r="AH577" s="14">
        <v>0.112544155563206</v>
      </c>
      <c r="AI577" s="14">
        <v>0.159599067675051</v>
      </c>
      <c r="AJ577" s="14">
        <v>0.171829718018434</v>
      </c>
      <c r="AK577" s="14"/>
      <c r="AL577" s="14">
        <v>0.104660602217388</v>
      </c>
      <c r="AM577" s="14">
        <v>0.11728341642850899</v>
      </c>
      <c r="AN577" s="14">
        <v>0.127767324739569</v>
      </c>
      <c r="AO577" s="14">
        <v>0.166925484724949</v>
      </c>
      <c r="AP577" s="14">
        <v>0.16002764974470701</v>
      </c>
      <c r="AQ577" s="14">
        <v>0.173263508513848</v>
      </c>
      <c r="AR577" s="14"/>
      <c r="AS577" s="14">
        <v>0.161087874442538</v>
      </c>
      <c r="AT577" s="14">
        <v>0.16085080863454701</v>
      </c>
      <c r="AU577" s="14">
        <v>0.14408122671659801</v>
      </c>
      <c r="AV577" s="14">
        <v>0.140522334003717</v>
      </c>
      <c r="AW577" s="14">
        <v>0.11077122357328199</v>
      </c>
      <c r="AX577" s="14"/>
      <c r="AY577" s="14">
        <v>0.148130154982062</v>
      </c>
      <c r="AZ577" s="14">
        <v>0</v>
      </c>
      <c r="BA577" s="14">
        <v>0</v>
      </c>
      <c r="BB577" s="14">
        <v>0</v>
      </c>
      <c r="BC577" s="14">
        <v>0</v>
      </c>
      <c r="BD577" s="14">
        <v>0</v>
      </c>
      <c r="BE577" s="14">
        <v>0</v>
      </c>
      <c r="BF577" s="14">
        <v>0</v>
      </c>
      <c r="BG577" s="14">
        <v>0</v>
      </c>
      <c r="BH577" s="14">
        <v>0</v>
      </c>
      <c r="BI577" s="14">
        <v>0</v>
      </c>
      <c r="BJ577" s="14">
        <v>0</v>
      </c>
      <c r="BK577" s="14">
        <v>0</v>
      </c>
      <c r="BL577" s="14">
        <v>0</v>
      </c>
      <c r="BM577" s="14">
        <v>0</v>
      </c>
      <c r="BN577" s="14">
        <v>0</v>
      </c>
      <c r="BO577" s="14"/>
      <c r="BP577" s="14">
        <v>9.5120838991975695E-2</v>
      </c>
      <c r="BQ577" s="14">
        <v>0.116305323266241</v>
      </c>
      <c r="BR577" s="14">
        <v>0.19613167024592501</v>
      </c>
      <c r="BS577" s="14">
        <v>0.20893614411605901</v>
      </c>
      <c r="BT577" s="14">
        <v>0.19447115415579</v>
      </c>
      <c r="BU577" s="14"/>
      <c r="BV577" s="14">
        <v>7.9182401692979798E-2</v>
      </c>
      <c r="BW577" s="14">
        <v>0.10664381392913599</v>
      </c>
      <c r="BX577" s="14">
        <v>0.18246988500514999</v>
      </c>
      <c r="BY577" s="14">
        <v>0.23352328965567501</v>
      </c>
      <c r="BZ577" s="14">
        <v>8.9034632908219696E-2</v>
      </c>
      <c r="CA577" s="14"/>
      <c r="CB577" s="14">
        <v>9.5046248523334195E-2</v>
      </c>
      <c r="CC577" s="14">
        <v>0.13566017723596599</v>
      </c>
      <c r="CD577" s="14">
        <v>0.15591057124441299</v>
      </c>
      <c r="CE577" s="14">
        <v>0.17450046521595799</v>
      </c>
      <c r="CF577" s="14">
        <v>0.17961106547538699</v>
      </c>
      <c r="CG577" s="14"/>
      <c r="CH577" s="14">
        <v>0.15442131307509899</v>
      </c>
      <c r="CI577" s="14">
        <v>0.14981399932894099</v>
      </c>
      <c r="CJ577" s="14"/>
      <c r="CK577" s="14">
        <v>0.146724422117504</v>
      </c>
      <c r="CL577" s="14">
        <v>0.15253594790813799</v>
      </c>
      <c r="CM577" s="14"/>
      <c r="CN577" s="14">
        <v>0.116396137543558</v>
      </c>
      <c r="CO577" s="14">
        <v>0.163331714973661</v>
      </c>
      <c r="CP577" s="14"/>
      <c r="CQ577" s="14">
        <v>0.170883184064133</v>
      </c>
      <c r="CR577" s="14">
        <v>9.9788372207279805E-2</v>
      </c>
      <c r="CS577" s="14">
        <v>0.21077077468924299</v>
      </c>
    </row>
    <row r="578" spans="2:97" x14ac:dyDescent="0.35">
      <c r="B578" t="s">
        <v>270</v>
      </c>
      <c r="C578" s="14">
        <v>0.124709054269321</v>
      </c>
      <c r="D578" s="14">
        <v>0.121084444199083</v>
      </c>
      <c r="E578" s="14">
        <v>0.12873074969463699</v>
      </c>
      <c r="F578" s="14"/>
      <c r="G578" s="14">
        <v>0.119838777994572</v>
      </c>
      <c r="H578" s="14">
        <v>0.135523509364323</v>
      </c>
      <c r="I578" s="14">
        <v>0.14118004320475899</v>
      </c>
      <c r="J578" s="14">
        <v>0.12946096829251599</v>
      </c>
      <c r="K578" s="14">
        <v>0.13230261449667199</v>
      </c>
      <c r="L578" s="14">
        <v>9.6786548476578096E-2</v>
      </c>
      <c r="M578" s="14"/>
      <c r="N578" s="14">
        <v>0.13792843495732701</v>
      </c>
      <c r="O578" s="14">
        <v>0.14260479265691101</v>
      </c>
      <c r="P578" s="14">
        <v>0.111092283923185</v>
      </c>
      <c r="Q578" s="14">
        <v>0.10527436736125299</v>
      </c>
      <c r="R578" s="14"/>
      <c r="S578" s="14">
        <v>0.121078140734784</v>
      </c>
      <c r="T578" s="14">
        <v>0.138356346718331</v>
      </c>
      <c r="U578" s="14">
        <v>9.7165272634205893E-2</v>
      </c>
      <c r="V578" s="14">
        <v>0.11009639127509201</v>
      </c>
      <c r="W578" s="14">
        <v>0.12555741561292699</v>
      </c>
      <c r="X578" s="14">
        <v>0.12804262680942899</v>
      </c>
      <c r="Y578" s="14">
        <v>0.145615720409733</v>
      </c>
      <c r="Z578" s="14">
        <v>0.113119450266531</v>
      </c>
      <c r="AA578" s="14">
        <v>0.14290704701006701</v>
      </c>
      <c r="AB578" s="14">
        <v>0.12611446360803599</v>
      </c>
      <c r="AC578" s="14">
        <v>9.9586240006800497E-2</v>
      </c>
      <c r="AD578" s="14">
        <v>0.11838245494350701</v>
      </c>
      <c r="AE578" s="14"/>
      <c r="AF578" s="14">
        <v>9.7762989239040504E-2</v>
      </c>
      <c r="AG578" s="14">
        <v>0.12148210123237101</v>
      </c>
      <c r="AH578" s="14">
        <v>0.18155861335458801</v>
      </c>
      <c r="AI578" s="14">
        <v>0.14485122315802901</v>
      </c>
      <c r="AJ578" s="14">
        <v>0.116073811608574</v>
      </c>
      <c r="AK578" s="14"/>
      <c r="AL578" s="14">
        <v>0.110326063673045</v>
      </c>
      <c r="AM578" s="14">
        <v>0.118271331158219</v>
      </c>
      <c r="AN578" s="14">
        <v>0.167993857526545</v>
      </c>
      <c r="AO578" s="14">
        <v>0.11781594686725801</v>
      </c>
      <c r="AP578" s="14">
        <v>0.114614745048879</v>
      </c>
      <c r="AQ578" s="14">
        <v>0.17975826945753301</v>
      </c>
      <c r="AR578" s="14"/>
      <c r="AS578" s="14">
        <v>0.100478447667631</v>
      </c>
      <c r="AT578" s="14">
        <v>0.11936962264219</v>
      </c>
      <c r="AU578" s="14">
        <v>0.137222040673602</v>
      </c>
      <c r="AV578" s="14">
        <v>0.15353789468093501</v>
      </c>
      <c r="AW578" s="14">
        <v>0.113785257692696</v>
      </c>
      <c r="AX578" s="14"/>
      <c r="AY578" s="14">
        <v>0.126292584223479</v>
      </c>
      <c r="AZ578" s="14">
        <v>0</v>
      </c>
      <c r="BA578" s="14">
        <v>0</v>
      </c>
      <c r="BB578" s="14">
        <v>0</v>
      </c>
      <c r="BC578" s="14">
        <v>0</v>
      </c>
      <c r="BD578" s="14">
        <v>0</v>
      </c>
      <c r="BE578" s="14">
        <v>0</v>
      </c>
      <c r="BF578" s="14">
        <v>0</v>
      </c>
      <c r="BG578" s="14">
        <v>0</v>
      </c>
      <c r="BH578" s="14">
        <v>0</v>
      </c>
      <c r="BI578" s="14">
        <v>0</v>
      </c>
      <c r="BJ578" s="14">
        <v>0</v>
      </c>
      <c r="BK578" s="14">
        <v>0</v>
      </c>
      <c r="BL578" s="14">
        <v>0</v>
      </c>
      <c r="BM578" s="14">
        <v>0</v>
      </c>
      <c r="BN578" s="14">
        <v>0</v>
      </c>
      <c r="BO578" s="14"/>
      <c r="BP578" s="14">
        <v>0.104855746978196</v>
      </c>
      <c r="BQ578" s="14">
        <v>0.146576582401068</v>
      </c>
      <c r="BR578" s="14">
        <v>0.13718859415817899</v>
      </c>
      <c r="BS578" s="14">
        <v>0.14991927622787801</v>
      </c>
      <c r="BT578" s="14">
        <v>8.6500673024220695E-2</v>
      </c>
      <c r="BU578" s="14"/>
      <c r="BV578" s="14">
        <v>6.4126286065039007E-2</v>
      </c>
      <c r="BW578" s="14">
        <v>0.12209623104483</v>
      </c>
      <c r="BX578" s="14">
        <v>0.148782070440618</v>
      </c>
      <c r="BY578" s="14">
        <v>0.124686124673049</v>
      </c>
      <c r="BZ578" s="14">
        <v>3.8676934330372802E-2</v>
      </c>
      <c r="CA578" s="14"/>
      <c r="CB578" s="14">
        <v>0.104552510716932</v>
      </c>
      <c r="CC578" s="14">
        <v>0.15683505859413099</v>
      </c>
      <c r="CD578" s="14">
        <v>0.122214667953723</v>
      </c>
      <c r="CE578" s="14">
        <v>0.145945223300364</v>
      </c>
      <c r="CF578" s="14">
        <v>9.7080579145509799E-2</v>
      </c>
      <c r="CG578" s="14"/>
      <c r="CH578" s="14">
        <v>0.109918208041345</v>
      </c>
      <c r="CI578" s="14">
        <v>0.13087787543991</v>
      </c>
      <c r="CJ578" s="14"/>
      <c r="CK578" s="14">
        <v>0.115555286960734</v>
      </c>
      <c r="CL578" s="14">
        <v>0.12752159237555999</v>
      </c>
      <c r="CM578" s="14"/>
      <c r="CN578" s="14">
        <v>0.113848451625032</v>
      </c>
      <c r="CO578" s="14">
        <v>0.12850740408252301</v>
      </c>
      <c r="CP578" s="14"/>
      <c r="CQ578" s="14">
        <v>0.12106349772052701</v>
      </c>
      <c r="CR578" s="14">
        <v>0.129862425321525</v>
      </c>
      <c r="CS578" s="14">
        <v>0.139504627651514</v>
      </c>
    </row>
    <row r="579" spans="2:97" x14ac:dyDescent="0.35">
      <c r="B579" t="s">
        <v>271</v>
      </c>
      <c r="C579" s="14">
        <v>0.16968699250390601</v>
      </c>
      <c r="D579" s="14">
        <v>0.173155771931399</v>
      </c>
      <c r="E579" s="14">
        <v>0.16632954060365299</v>
      </c>
      <c r="F579" s="14"/>
      <c r="G579" s="14">
        <v>0.20771363581364999</v>
      </c>
      <c r="H579" s="14">
        <v>0.135544580426256</v>
      </c>
      <c r="I579" s="14">
        <v>0.166826481090708</v>
      </c>
      <c r="J579" s="14">
        <v>0.18153018025588899</v>
      </c>
      <c r="K579" s="14">
        <v>0.17013431781042199</v>
      </c>
      <c r="L579" s="14">
        <v>0.16476486646937699</v>
      </c>
      <c r="M579" s="14"/>
      <c r="N579" s="14">
        <v>0.18850074535160399</v>
      </c>
      <c r="O579" s="14">
        <v>0.19322234821202799</v>
      </c>
      <c r="P579" s="14">
        <v>0.15344312885404901</v>
      </c>
      <c r="Q579" s="14">
        <v>0.13965109237059201</v>
      </c>
      <c r="R579" s="14"/>
      <c r="S579" s="14">
        <v>0.16217364961107</v>
      </c>
      <c r="T579" s="14">
        <v>0.20594038144766699</v>
      </c>
      <c r="U579" s="14">
        <v>0.16328544984846399</v>
      </c>
      <c r="V579" s="14">
        <v>0.16493140741412901</v>
      </c>
      <c r="W579" s="14">
        <v>0.13743499503602</v>
      </c>
      <c r="X579" s="14">
        <v>0.196639326961248</v>
      </c>
      <c r="Y579" s="14">
        <v>0.145955223888002</v>
      </c>
      <c r="Z579" s="14">
        <v>0.186785547927727</v>
      </c>
      <c r="AA579" s="14">
        <v>0.149929556928136</v>
      </c>
      <c r="AB579" s="14">
        <v>0.15516816424552901</v>
      </c>
      <c r="AC579" s="14">
        <v>0.19961935550523099</v>
      </c>
      <c r="AD579" s="14">
        <v>0.18034751475334901</v>
      </c>
      <c r="AE579" s="14"/>
      <c r="AF579" s="14">
        <v>0.15997542494530201</v>
      </c>
      <c r="AG579" s="14">
        <v>0.19792824193666</v>
      </c>
      <c r="AH579" s="14">
        <v>0.143326904877106</v>
      </c>
      <c r="AI579" s="14">
        <v>0.15210495578605099</v>
      </c>
      <c r="AJ579" s="14">
        <v>0.21298568772784901</v>
      </c>
      <c r="AK579" s="14"/>
      <c r="AL579" s="14">
        <v>0.210335045965268</v>
      </c>
      <c r="AM579" s="14">
        <v>0.155406596607506</v>
      </c>
      <c r="AN579" s="14">
        <v>0.1695382913995</v>
      </c>
      <c r="AO579" s="14">
        <v>0.14651138418718701</v>
      </c>
      <c r="AP579" s="14">
        <v>0.20606089871185199</v>
      </c>
      <c r="AQ579" s="14">
        <v>0.15021193553825199</v>
      </c>
      <c r="AR579" s="14"/>
      <c r="AS579" s="14">
        <v>0.13840681933806701</v>
      </c>
      <c r="AT579" s="14">
        <v>0.183077162687515</v>
      </c>
      <c r="AU579" s="14">
        <v>0.19162338967213599</v>
      </c>
      <c r="AV579" s="14">
        <v>0.18058326044158399</v>
      </c>
      <c r="AW579" s="14">
        <v>0.232477338623923</v>
      </c>
      <c r="AX579" s="14"/>
      <c r="AY579" s="14">
        <v>0.11609019293893</v>
      </c>
      <c r="AZ579" s="14">
        <v>0</v>
      </c>
      <c r="BA579" s="14">
        <v>0</v>
      </c>
      <c r="BB579" s="14">
        <v>0</v>
      </c>
      <c r="BC579" s="14">
        <v>0</v>
      </c>
      <c r="BD579" s="14">
        <v>0</v>
      </c>
      <c r="BE579" s="14">
        <v>0</v>
      </c>
      <c r="BF579" s="14">
        <v>0</v>
      </c>
      <c r="BG579" s="14">
        <v>0</v>
      </c>
      <c r="BH579" s="14">
        <v>0</v>
      </c>
      <c r="BI579" s="14">
        <v>0</v>
      </c>
      <c r="BJ579" s="14">
        <v>0</v>
      </c>
      <c r="BK579" s="14">
        <v>0</v>
      </c>
      <c r="BL579" s="14">
        <v>0</v>
      </c>
      <c r="BM579" s="14">
        <v>0</v>
      </c>
      <c r="BN579" s="14">
        <v>0</v>
      </c>
      <c r="BO579" s="14"/>
      <c r="BP579" s="14">
        <v>0.18265077656034001</v>
      </c>
      <c r="BQ579" s="14">
        <v>0.17577314393232099</v>
      </c>
      <c r="BR579" s="14">
        <v>0.22091495038115999</v>
      </c>
      <c r="BS579" s="14">
        <v>0.14794510774335701</v>
      </c>
      <c r="BT579" s="14">
        <v>0.116069788333028</v>
      </c>
      <c r="BU579" s="14"/>
      <c r="BV579" s="14">
        <v>0.128040907895794</v>
      </c>
      <c r="BW579" s="14">
        <v>0.20474996203932999</v>
      </c>
      <c r="BX579" s="14">
        <v>0.16616680960767899</v>
      </c>
      <c r="BY579" s="14">
        <v>0.12813086744180599</v>
      </c>
      <c r="BZ579" s="14">
        <v>0.10576028849458</v>
      </c>
      <c r="CA579" s="14"/>
      <c r="CB579" s="14">
        <v>0.16533315666034201</v>
      </c>
      <c r="CC579" s="14">
        <v>0.203223568594359</v>
      </c>
      <c r="CD579" s="14">
        <v>0.19381172544192901</v>
      </c>
      <c r="CE579" s="14">
        <v>0.15988588157485101</v>
      </c>
      <c r="CF579" s="14">
        <v>0.13380552821462199</v>
      </c>
      <c r="CG579" s="14"/>
      <c r="CH579" s="14">
        <v>0.15365150710587899</v>
      </c>
      <c r="CI579" s="14">
        <v>0.17637491558006599</v>
      </c>
      <c r="CJ579" s="14"/>
      <c r="CK579" s="14">
        <v>0.187143534996004</v>
      </c>
      <c r="CL579" s="14">
        <v>0.164323387628768</v>
      </c>
      <c r="CM579" s="14"/>
      <c r="CN579" s="14">
        <v>0.19949303838627899</v>
      </c>
      <c r="CO579" s="14">
        <v>0.15926272853646101</v>
      </c>
      <c r="CP579" s="14"/>
      <c r="CQ579" s="14">
        <v>0.16133201648083001</v>
      </c>
      <c r="CR579" s="14">
        <v>0.18301818138724199</v>
      </c>
      <c r="CS579" s="14">
        <v>0.19456836027739399</v>
      </c>
    </row>
    <row r="580" spans="2:97" x14ac:dyDescent="0.35">
      <c r="B580" t="s">
        <v>272</v>
      </c>
      <c r="C580" s="14">
        <v>0.15644490293695101</v>
      </c>
      <c r="D580" s="14">
        <v>0.15927195269039099</v>
      </c>
      <c r="E580" s="14">
        <v>0.15364610792028399</v>
      </c>
      <c r="F580" s="14"/>
      <c r="G580" s="14">
        <v>0.14194432511333799</v>
      </c>
      <c r="H580" s="14">
        <v>0.16629102764634601</v>
      </c>
      <c r="I580" s="14">
        <v>0.13273052053831499</v>
      </c>
      <c r="J580" s="14">
        <v>0.15115408614233</v>
      </c>
      <c r="K580" s="14">
        <v>0.123343766605106</v>
      </c>
      <c r="L580" s="14">
        <v>0.2037716812017</v>
      </c>
      <c r="M580" s="14"/>
      <c r="N580" s="14">
        <v>0.188864693787788</v>
      </c>
      <c r="O580" s="14">
        <v>0.16617481334968501</v>
      </c>
      <c r="P580" s="14">
        <v>0.145355434017753</v>
      </c>
      <c r="Q580" s="14">
        <v>0.121669429070527</v>
      </c>
      <c r="R580" s="14"/>
      <c r="S580" s="14">
        <v>0.14201005734622299</v>
      </c>
      <c r="T580" s="14">
        <v>0.15267133917949599</v>
      </c>
      <c r="U580" s="14">
        <v>0.17712680989826099</v>
      </c>
      <c r="V580" s="14">
        <v>0.14781708060969401</v>
      </c>
      <c r="W580" s="14">
        <v>0.158428826183278</v>
      </c>
      <c r="X580" s="14">
        <v>0.14694141149703099</v>
      </c>
      <c r="Y580" s="14">
        <v>0.17266313390026999</v>
      </c>
      <c r="Z580" s="14">
        <v>0.180117496409192</v>
      </c>
      <c r="AA580" s="14">
        <v>0.15178825333513099</v>
      </c>
      <c r="AB580" s="14">
        <v>0.15990374983548999</v>
      </c>
      <c r="AC580" s="14">
        <v>0.13725852101885699</v>
      </c>
      <c r="AD580" s="14">
        <v>0.19850769515802999</v>
      </c>
      <c r="AE580" s="14"/>
      <c r="AF580" s="14">
        <v>0.201184901631002</v>
      </c>
      <c r="AG580" s="14">
        <v>0.153666101772134</v>
      </c>
      <c r="AH580" s="14">
        <v>0.216639304480997</v>
      </c>
      <c r="AI580" s="14">
        <v>0.13311423929736599</v>
      </c>
      <c r="AJ580" s="14">
        <v>0.111836790537283</v>
      </c>
      <c r="AK580" s="14"/>
      <c r="AL580" s="14">
        <v>0.17545240595919701</v>
      </c>
      <c r="AM580" s="14">
        <v>0.17463300162823001</v>
      </c>
      <c r="AN580" s="14">
        <v>0.20651230226898501</v>
      </c>
      <c r="AO580" s="14">
        <v>0.15806589524846401</v>
      </c>
      <c r="AP580" s="14">
        <v>0.137981255580468</v>
      </c>
      <c r="AQ580" s="14">
        <v>0.135288879609644</v>
      </c>
      <c r="AR580" s="14"/>
      <c r="AS580" s="14">
        <v>0.13649260176552</v>
      </c>
      <c r="AT580" s="14">
        <v>0.17598338727608701</v>
      </c>
      <c r="AU580" s="14">
        <v>0.15263630352801499</v>
      </c>
      <c r="AV580" s="14">
        <v>0.17673162638461001</v>
      </c>
      <c r="AW580" s="14">
        <v>0.18708267890399799</v>
      </c>
      <c r="AX580" s="14"/>
      <c r="AY580" s="14">
        <v>5.7965724992317898E-2</v>
      </c>
      <c r="AZ580" s="14">
        <v>0</v>
      </c>
      <c r="BA580" s="14">
        <v>0</v>
      </c>
      <c r="BB580" s="14">
        <v>0</v>
      </c>
      <c r="BC580" s="14">
        <v>0</v>
      </c>
      <c r="BD580" s="14">
        <v>0</v>
      </c>
      <c r="BE580" s="14">
        <v>0</v>
      </c>
      <c r="BF580" s="14">
        <v>0</v>
      </c>
      <c r="BG580" s="14">
        <v>0</v>
      </c>
      <c r="BH580" s="14">
        <v>0</v>
      </c>
      <c r="BI580" s="14">
        <v>0</v>
      </c>
      <c r="BJ580" s="14">
        <v>0</v>
      </c>
      <c r="BK580" s="14">
        <v>0</v>
      </c>
      <c r="BL580" s="14">
        <v>0</v>
      </c>
      <c r="BM580" s="14">
        <v>0</v>
      </c>
      <c r="BN580" s="14">
        <v>0</v>
      </c>
      <c r="BO580" s="14"/>
      <c r="BP580" s="14">
        <v>0.210875341559982</v>
      </c>
      <c r="BQ580" s="14">
        <v>0.21360357678806899</v>
      </c>
      <c r="BR580" s="14">
        <v>9.9335733430092693E-2</v>
      </c>
      <c r="BS580" s="14">
        <v>0.12765183128080901</v>
      </c>
      <c r="BT580" s="14">
        <v>6.7093836780028906E-2</v>
      </c>
      <c r="BU580" s="14"/>
      <c r="BV580" s="14">
        <v>0.23599774471447299</v>
      </c>
      <c r="BW580" s="14">
        <v>0.21678490125595601</v>
      </c>
      <c r="BX580" s="14">
        <v>0.13027407985367101</v>
      </c>
      <c r="BY580" s="14">
        <v>7.3230104342340896E-2</v>
      </c>
      <c r="BZ580" s="14">
        <v>3.4950545689738502E-2</v>
      </c>
      <c r="CA580" s="14"/>
      <c r="CB580" s="14">
        <v>0.23184240078483201</v>
      </c>
      <c r="CC580" s="14">
        <v>0.15681523034518699</v>
      </c>
      <c r="CD580" s="14">
        <v>0.16911558047144901</v>
      </c>
      <c r="CE580" s="14">
        <v>0.13190110750780101</v>
      </c>
      <c r="CF580" s="14">
        <v>0.109519346879192</v>
      </c>
      <c r="CG580" s="14"/>
      <c r="CH580" s="14">
        <v>0.159594198203445</v>
      </c>
      <c r="CI580" s="14">
        <v>0.155131425735381</v>
      </c>
      <c r="CJ580" s="14"/>
      <c r="CK580" s="14">
        <v>0.159109162042118</v>
      </c>
      <c r="CL580" s="14">
        <v>0.15562629678217699</v>
      </c>
      <c r="CM580" s="14"/>
      <c r="CN580" s="14">
        <v>0.18737888805456501</v>
      </c>
      <c r="CO580" s="14">
        <v>0.14562615738098</v>
      </c>
      <c r="CP580" s="14"/>
      <c r="CQ580" s="14">
        <v>0.13578492750291599</v>
      </c>
      <c r="CR580" s="14">
        <v>0.20412490654464699</v>
      </c>
      <c r="CS580" s="14">
        <v>0.13060922075352699</v>
      </c>
    </row>
    <row r="581" spans="2:97" x14ac:dyDescent="0.35">
      <c r="B581" t="s">
        <v>273</v>
      </c>
      <c r="C581" s="14">
        <v>8.1299485527577903E-2</v>
      </c>
      <c r="D581" s="14">
        <v>9.4324242815696804E-2</v>
      </c>
      <c r="E581" s="14">
        <v>6.8163284015172701E-2</v>
      </c>
      <c r="F581" s="14"/>
      <c r="G581" s="14">
        <v>5.2877873878331698E-2</v>
      </c>
      <c r="H581" s="14">
        <v>9.3393642020514894E-2</v>
      </c>
      <c r="I581" s="14">
        <v>5.8465360799485097E-2</v>
      </c>
      <c r="J581" s="14">
        <v>5.5722817294623202E-2</v>
      </c>
      <c r="K581" s="14">
        <v>9.6115495290289593E-2</v>
      </c>
      <c r="L581" s="14">
        <v>0.119624009392496</v>
      </c>
      <c r="M581" s="14"/>
      <c r="N581" s="14">
        <v>9.9272027103564503E-2</v>
      </c>
      <c r="O581" s="14">
        <v>7.9648567215885702E-2</v>
      </c>
      <c r="P581" s="14">
        <v>9.8998986019104299E-2</v>
      </c>
      <c r="Q581" s="14">
        <v>4.8996601065779299E-2</v>
      </c>
      <c r="R581" s="14"/>
      <c r="S581" s="14">
        <v>8.6818068124985201E-2</v>
      </c>
      <c r="T581" s="14">
        <v>7.3776116171000994E-2</v>
      </c>
      <c r="U581" s="14">
        <v>8.4927209350594293E-2</v>
      </c>
      <c r="V581" s="14">
        <v>9.5119130869380897E-2</v>
      </c>
      <c r="W581" s="14">
        <v>6.4042876750317196E-2</v>
      </c>
      <c r="X581" s="14">
        <v>7.1913558503393801E-2</v>
      </c>
      <c r="Y581" s="14">
        <v>8.9239130462339E-2</v>
      </c>
      <c r="Z581" s="14">
        <v>8.3236986510866806E-2</v>
      </c>
      <c r="AA581" s="14">
        <v>8.8908135832031804E-2</v>
      </c>
      <c r="AB581" s="14">
        <v>8.4921828332505001E-2</v>
      </c>
      <c r="AC581" s="14">
        <v>6.3905339269626299E-2</v>
      </c>
      <c r="AD581" s="14">
        <v>7.1879718110464202E-2</v>
      </c>
      <c r="AE581" s="14"/>
      <c r="AF581" s="14">
        <v>0.11937372981399</v>
      </c>
      <c r="AG581" s="14">
        <v>8.4312086591921701E-2</v>
      </c>
      <c r="AH581" s="14">
        <v>7.51022998038995E-2</v>
      </c>
      <c r="AI581" s="14">
        <v>8.5425183997808393E-2</v>
      </c>
      <c r="AJ581" s="14">
        <v>3.0485442195077501E-2</v>
      </c>
      <c r="AK581" s="14"/>
      <c r="AL581" s="14">
        <v>0.105296583876707</v>
      </c>
      <c r="AM581" s="14">
        <v>9.7834056627663396E-2</v>
      </c>
      <c r="AN581" s="14">
        <v>4.6455668556423801E-2</v>
      </c>
      <c r="AO581" s="14">
        <v>9.1040067278649897E-2</v>
      </c>
      <c r="AP581" s="14">
        <v>4.1625240459355201E-2</v>
      </c>
      <c r="AQ581" s="14">
        <v>7.3828106717562306E-2</v>
      </c>
      <c r="AR581" s="14"/>
      <c r="AS581" s="14">
        <v>9.4441212204396094E-2</v>
      </c>
      <c r="AT581" s="14">
        <v>5.6625224293589703E-2</v>
      </c>
      <c r="AU581" s="14">
        <v>9.2459450315758696E-2</v>
      </c>
      <c r="AV581" s="14">
        <v>6.7225567422464799E-2</v>
      </c>
      <c r="AW581" s="14">
        <v>0.127713125067282</v>
      </c>
      <c r="AX581" s="14"/>
      <c r="AY581" s="14">
        <v>0.127023909636129</v>
      </c>
      <c r="AZ581" s="14">
        <v>0</v>
      </c>
      <c r="BA581" s="14">
        <v>0</v>
      </c>
      <c r="BB581" s="14">
        <v>0</v>
      </c>
      <c r="BC581" s="14">
        <v>0</v>
      </c>
      <c r="BD581" s="14">
        <v>0</v>
      </c>
      <c r="BE581" s="14">
        <v>0</v>
      </c>
      <c r="BF581" s="14">
        <v>0</v>
      </c>
      <c r="BG581" s="14">
        <v>0</v>
      </c>
      <c r="BH581" s="14">
        <v>0</v>
      </c>
      <c r="BI581" s="14">
        <v>0</v>
      </c>
      <c r="BJ581" s="14">
        <v>0</v>
      </c>
      <c r="BK581" s="14">
        <v>0</v>
      </c>
      <c r="BL581" s="14">
        <v>0</v>
      </c>
      <c r="BM581" s="14">
        <v>0</v>
      </c>
      <c r="BN581" s="14">
        <v>0</v>
      </c>
      <c r="BO581" s="14"/>
      <c r="BP581" s="14">
        <v>0.127437947862065</v>
      </c>
      <c r="BQ581" s="14">
        <v>0.101118983276702</v>
      </c>
      <c r="BR581" s="14">
        <v>7.2452948529737798E-2</v>
      </c>
      <c r="BS581" s="14">
        <v>4.83121562059175E-2</v>
      </c>
      <c r="BT581" s="14">
        <v>2.8575900507142399E-2</v>
      </c>
      <c r="BU581" s="14"/>
      <c r="BV581" s="14">
        <v>0.14208224013482801</v>
      </c>
      <c r="BW581" s="14">
        <v>0.118892459473974</v>
      </c>
      <c r="BX581" s="14">
        <v>6.24369943150428E-2</v>
      </c>
      <c r="BY581" s="14">
        <v>2.62451228488822E-2</v>
      </c>
      <c r="BZ581" s="14">
        <v>2.1615897253964601E-2</v>
      </c>
      <c r="CA581" s="14"/>
      <c r="CB581" s="14">
        <v>0.100110625402269</v>
      </c>
      <c r="CC581" s="14">
        <v>0.10532584775739399</v>
      </c>
      <c r="CD581" s="14">
        <v>8.1094478791566005E-2</v>
      </c>
      <c r="CE581" s="14">
        <v>7.9717317753917702E-2</v>
      </c>
      <c r="CF581" s="14">
        <v>4.8024098049704499E-2</v>
      </c>
      <c r="CG581" s="14"/>
      <c r="CH581" s="14">
        <v>0.10183823210763</v>
      </c>
      <c r="CI581" s="14">
        <v>7.2733386416849302E-2</v>
      </c>
      <c r="CJ581" s="14"/>
      <c r="CK581" s="14">
        <v>6.5192351309407606E-2</v>
      </c>
      <c r="CL581" s="14">
        <v>8.6248478356838298E-2</v>
      </c>
      <c r="CM581" s="14"/>
      <c r="CN581" s="14">
        <v>9.5194095699249998E-2</v>
      </c>
      <c r="CO581" s="14">
        <v>7.6440032357377202E-2</v>
      </c>
      <c r="CP581" s="14"/>
      <c r="CQ581" s="14">
        <v>6.9335220699694403E-2</v>
      </c>
      <c r="CR581" s="14">
        <v>0.106573824637316</v>
      </c>
      <c r="CS581" s="14">
        <v>8.0214443269081198E-2</v>
      </c>
    </row>
    <row r="582" spans="2:97" x14ac:dyDescent="0.35">
      <c r="B582" t="s">
        <v>274</v>
      </c>
      <c r="C582" s="14">
        <v>7.7421467323990495E-2</v>
      </c>
      <c r="D582" s="14">
        <v>8.7687252730147297E-2</v>
      </c>
      <c r="E582" s="14">
        <v>6.7720886187092405E-2</v>
      </c>
      <c r="F582" s="14"/>
      <c r="G582" s="14">
        <v>6.1954168863229797E-2</v>
      </c>
      <c r="H582" s="14">
        <v>9.1091606543781803E-2</v>
      </c>
      <c r="I582" s="14">
        <v>9.17533361966172E-2</v>
      </c>
      <c r="J582" s="14">
        <v>4.5294886320345298E-2</v>
      </c>
      <c r="K582" s="14">
        <v>6.5942913889605798E-2</v>
      </c>
      <c r="L582" s="14">
        <v>9.8619992001553594E-2</v>
      </c>
      <c r="M582" s="14"/>
      <c r="N582" s="14">
        <v>8.8970792353330497E-2</v>
      </c>
      <c r="O582" s="14">
        <v>7.4183614157029898E-2</v>
      </c>
      <c r="P582" s="14">
        <v>6.7813780029872206E-2</v>
      </c>
      <c r="Q582" s="14">
        <v>7.6349843424202798E-2</v>
      </c>
      <c r="R582" s="14"/>
      <c r="S582" s="14">
        <v>9.4160162742273207E-2</v>
      </c>
      <c r="T582" s="14">
        <v>5.9809987631443899E-2</v>
      </c>
      <c r="U582" s="14">
        <v>8.1374741784858304E-2</v>
      </c>
      <c r="V582" s="14">
        <v>9.7690576120373906E-2</v>
      </c>
      <c r="W582" s="14">
        <v>9.0446030795831897E-2</v>
      </c>
      <c r="X582" s="14">
        <v>5.9798688343430897E-2</v>
      </c>
      <c r="Y582" s="14">
        <v>6.2980326222365296E-2</v>
      </c>
      <c r="Z582" s="14">
        <v>8.0975740727253998E-2</v>
      </c>
      <c r="AA582" s="14">
        <v>7.6933566669002695E-2</v>
      </c>
      <c r="AB582" s="14">
        <v>6.5853881247676702E-2</v>
      </c>
      <c r="AC582" s="14">
        <v>6.4632370588157101E-2</v>
      </c>
      <c r="AD582" s="14">
        <v>0.117974335152236</v>
      </c>
      <c r="AE582" s="14"/>
      <c r="AF582" s="14">
        <v>0.116388133451314</v>
      </c>
      <c r="AG582" s="14">
        <v>8.6058445478567905E-2</v>
      </c>
      <c r="AH582" s="14">
        <v>4.4854368077164398E-2</v>
      </c>
      <c r="AI582" s="14">
        <v>7.4032428378769694E-2</v>
      </c>
      <c r="AJ582" s="14">
        <v>4.4392908438728597E-2</v>
      </c>
      <c r="AK582" s="14"/>
      <c r="AL582" s="14">
        <v>9.8360205769229395E-2</v>
      </c>
      <c r="AM582" s="14">
        <v>0.11466247375267299</v>
      </c>
      <c r="AN582" s="14">
        <v>7.1580637110378195E-2</v>
      </c>
      <c r="AO582" s="14">
        <v>7.8688233256595394E-2</v>
      </c>
      <c r="AP582" s="14">
        <v>6.0647038642826397E-2</v>
      </c>
      <c r="AQ582" s="14">
        <v>3.5109567902213798E-2</v>
      </c>
      <c r="AR582" s="14"/>
      <c r="AS582" s="14">
        <v>8.2939522895922796E-2</v>
      </c>
      <c r="AT582" s="14">
        <v>5.8523679551135202E-2</v>
      </c>
      <c r="AU582" s="14">
        <v>6.9211620464654303E-2</v>
      </c>
      <c r="AV582" s="14">
        <v>0.105390402504018</v>
      </c>
      <c r="AW582" s="14">
        <v>0.16613446679726601</v>
      </c>
      <c r="AX582" s="14"/>
      <c r="AY582" s="14">
        <v>3.7049492336551498E-2</v>
      </c>
      <c r="AZ582" s="14">
        <v>0</v>
      </c>
      <c r="BA582" s="14">
        <v>0</v>
      </c>
      <c r="BB582" s="14">
        <v>0</v>
      </c>
      <c r="BC582" s="14">
        <v>0</v>
      </c>
      <c r="BD582" s="14">
        <v>0</v>
      </c>
      <c r="BE582" s="14">
        <v>0</v>
      </c>
      <c r="BF582" s="14">
        <v>0</v>
      </c>
      <c r="BG582" s="14">
        <v>0</v>
      </c>
      <c r="BH582" s="14">
        <v>0</v>
      </c>
      <c r="BI582" s="14">
        <v>0</v>
      </c>
      <c r="BJ582" s="14">
        <v>0</v>
      </c>
      <c r="BK582" s="14">
        <v>0</v>
      </c>
      <c r="BL582" s="14">
        <v>0</v>
      </c>
      <c r="BM582" s="14">
        <v>0</v>
      </c>
      <c r="BN582" s="14">
        <v>0</v>
      </c>
      <c r="BO582" s="14"/>
      <c r="BP582" s="14">
        <v>0.155280912638113</v>
      </c>
      <c r="BQ582" s="14">
        <v>6.7449911375665403E-2</v>
      </c>
      <c r="BR582" s="14">
        <v>5.1372603554951803E-2</v>
      </c>
      <c r="BS582" s="14">
        <v>3.5592211094158999E-2</v>
      </c>
      <c r="BT582" s="14">
        <v>4.5313263748485801E-2</v>
      </c>
      <c r="BU582" s="14"/>
      <c r="BV582" s="14">
        <v>0.256904808137212</v>
      </c>
      <c r="BW582" s="14">
        <v>0.10573556398921299</v>
      </c>
      <c r="BX582" s="14">
        <v>4.1290563211811099E-2</v>
      </c>
      <c r="BY582" s="14">
        <v>2.4671278654158298E-2</v>
      </c>
      <c r="BZ582" s="14">
        <v>5.9097904101416798E-2</v>
      </c>
      <c r="CA582" s="14"/>
      <c r="CB582" s="14">
        <v>0.156578626191724</v>
      </c>
      <c r="CC582" s="14">
        <v>9.1386971709562503E-2</v>
      </c>
      <c r="CD582" s="14">
        <v>6.1805274034328297E-2</v>
      </c>
      <c r="CE582" s="14">
        <v>4.5673711708002003E-2</v>
      </c>
      <c r="CF582" s="14">
        <v>4.8615795488760702E-2</v>
      </c>
      <c r="CG582" s="14"/>
      <c r="CH582" s="14">
        <v>8.8686715233065594E-2</v>
      </c>
      <c r="CI582" s="14">
        <v>7.2723068143692601E-2</v>
      </c>
      <c r="CJ582" s="14"/>
      <c r="CK582" s="14">
        <v>9.0642352825172398E-2</v>
      </c>
      <c r="CL582" s="14">
        <v>7.3359288002978307E-2</v>
      </c>
      <c r="CM582" s="14"/>
      <c r="CN582" s="14">
        <v>0.10654892033376701</v>
      </c>
      <c r="CO582" s="14">
        <v>6.7234532093752505E-2</v>
      </c>
      <c r="CP582" s="14"/>
      <c r="CQ582" s="14">
        <v>5.1868414823919302E-2</v>
      </c>
      <c r="CR582" s="14">
        <v>0.13302966456256901</v>
      </c>
      <c r="CS582" s="14">
        <v>6.54402969984553E-2</v>
      </c>
    </row>
    <row r="583" spans="2:97" x14ac:dyDescent="0.35">
      <c r="B583" t="s">
        <v>203</v>
      </c>
      <c r="C583" s="14">
        <v>4.8984855069899502E-3</v>
      </c>
      <c r="D583" s="14">
        <v>5.3579924804114196E-3</v>
      </c>
      <c r="E583" s="14">
        <v>3.8034222659529501E-3</v>
      </c>
      <c r="F583" s="14"/>
      <c r="G583" s="14">
        <v>2.6180145365515099E-3</v>
      </c>
      <c r="H583" s="14">
        <v>7.7138042312818603E-3</v>
      </c>
      <c r="I583" s="14">
        <v>7.1968135283233398E-3</v>
      </c>
      <c r="J583" s="14">
        <v>5.7372866234919303E-3</v>
      </c>
      <c r="K583" s="14">
        <v>4.8634756279172997E-3</v>
      </c>
      <c r="L583" s="14">
        <v>1.5886876558334399E-3</v>
      </c>
      <c r="M583" s="14"/>
      <c r="N583" s="14">
        <v>2.4894920754751399E-3</v>
      </c>
      <c r="O583" s="14">
        <v>0</v>
      </c>
      <c r="P583" s="14">
        <v>9.0625542826863106E-3</v>
      </c>
      <c r="Q583" s="14">
        <v>8.9927176760097403E-3</v>
      </c>
      <c r="R583" s="14"/>
      <c r="S583" s="14">
        <v>7.4464025995179097E-3</v>
      </c>
      <c r="T583" s="14">
        <v>1.23071391273307E-2</v>
      </c>
      <c r="U583" s="14">
        <v>0</v>
      </c>
      <c r="V583" s="14">
        <v>7.4486306029668201E-3</v>
      </c>
      <c r="W583" s="14">
        <v>9.0463231928414895E-3</v>
      </c>
      <c r="X583" s="14">
        <v>3.2064385316534802E-3</v>
      </c>
      <c r="Y583" s="14">
        <v>0</v>
      </c>
      <c r="Z583" s="14">
        <v>0</v>
      </c>
      <c r="AA583" s="14">
        <v>0</v>
      </c>
      <c r="AB583" s="14">
        <v>4.0115922802701001E-3</v>
      </c>
      <c r="AC583" s="14">
        <v>6.0706454357808796E-3</v>
      </c>
      <c r="AD583" s="14">
        <v>0</v>
      </c>
      <c r="AE583" s="14"/>
      <c r="AF583" s="14">
        <v>1.92018209864645E-3</v>
      </c>
      <c r="AG583" s="14">
        <v>3.13879222756718E-3</v>
      </c>
      <c r="AH583" s="14">
        <v>0</v>
      </c>
      <c r="AI583" s="14">
        <v>2.3830182307403702E-3</v>
      </c>
      <c r="AJ583" s="14">
        <v>4.58251899037953E-3</v>
      </c>
      <c r="AK583" s="14"/>
      <c r="AL583" s="14">
        <v>5.6734501688014702E-3</v>
      </c>
      <c r="AM583" s="14">
        <v>2.2406194485354702E-3</v>
      </c>
      <c r="AN583" s="14">
        <v>4.57481778976141E-3</v>
      </c>
      <c r="AO583" s="14">
        <v>2.6591780762662801E-3</v>
      </c>
      <c r="AP583" s="14">
        <v>4.8034735145193004E-3</v>
      </c>
      <c r="AQ583" s="14">
        <v>6.8842781079753003E-3</v>
      </c>
      <c r="AR583" s="14"/>
      <c r="AS583" s="14">
        <v>7.9716155726430003E-3</v>
      </c>
      <c r="AT583" s="14">
        <v>3.00238691616547E-3</v>
      </c>
      <c r="AU583" s="14">
        <v>4.0263841334245197E-3</v>
      </c>
      <c r="AV583" s="14">
        <v>5.3493161857695202E-3</v>
      </c>
      <c r="AW583" s="14">
        <v>0</v>
      </c>
      <c r="AX583" s="14"/>
      <c r="AY583" s="14">
        <v>2.9179075637404898E-2</v>
      </c>
      <c r="AZ583" s="14">
        <v>0</v>
      </c>
      <c r="BA583" s="14">
        <v>0</v>
      </c>
      <c r="BB583" s="14">
        <v>0</v>
      </c>
      <c r="BC583" s="14">
        <v>0</v>
      </c>
      <c r="BD583" s="14">
        <v>0</v>
      </c>
      <c r="BE583" s="14">
        <v>0</v>
      </c>
      <c r="BF583" s="14">
        <v>0</v>
      </c>
      <c r="BG583" s="14">
        <v>0</v>
      </c>
      <c r="BH583" s="14">
        <v>0</v>
      </c>
      <c r="BI583" s="14">
        <v>0</v>
      </c>
      <c r="BJ583" s="14">
        <v>0</v>
      </c>
      <c r="BK583" s="14">
        <v>0</v>
      </c>
      <c r="BL583" s="14">
        <v>0</v>
      </c>
      <c r="BM583" s="14">
        <v>0</v>
      </c>
      <c r="BN583" s="14">
        <v>0</v>
      </c>
      <c r="BO583" s="14"/>
      <c r="BP583" s="14">
        <v>5.3975463408951398E-3</v>
      </c>
      <c r="BQ583" s="14">
        <v>0</v>
      </c>
      <c r="BR583" s="14">
        <v>6.6841084097899002E-3</v>
      </c>
      <c r="BS583" s="14">
        <v>0</v>
      </c>
      <c r="BT583" s="14">
        <v>9.7389067926394301E-3</v>
      </c>
      <c r="BU583" s="14"/>
      <c r="BV583" s="14">
        <v>0</v>
      </c>
      <c r="BW583" s="14">
        <v>3.6336869010161299E-3</v>
      </c>
      <c r="BX583" s="14">
        <v>3.64764264949685E-3</v>
      </c>
      <c r="BY583" s="14">
        <v>8.0239831400439401E-3</v>
      </c>
      <c r="BZ583" s="14">
        <v>2.17214743550312E-2</v>
      </c>
      <c r="CA583" s="14"/>
      <c r="CB583" s="14">
        <v>3.8310519825388101E-3</v>
      </c>
      <c r="CC583" s="14">
        <v>9.0518740521273004E-3</v>
      </c>
      <c r="CD583" s="14">
        <v>3.0226775956118499E-3</v>
      </c>
      <c r="CE583" s="14">
        <v>3.3312655187771301E-3</v>
      </c>
      <c r="CF583" s="14">
        <v>5.5384539315139099E-3</v>
      </c>
      <c r="CG583" s="14"/>
      <c r="CH583" s="14">
        <v>3.2702515463576701E-3</v>
      </c>
      <c r="CI583" s="14">
        <v>5.5775733679685998E-3</v>
      </c>
      <c r="CJ583" s="14"/>
      <c r="CK583" s="14">
        <v>4.3284385103366302E-3</v>
      </c>
      <c r="CL583" s="14">
        <v>5.0736351307880904E-3</v>
      </c>
      <c r="CM583" s="14"/>
      <c r="CN583" s="14">
        <v>3.91029105237821E-3</v>
      </c>
      <c r="CO583" s="14">
        <v>5.2440932365992498E-3</v>
      </c>
      <c r="CP583" s="14"/>
      <c r="CQ583" s="14">
        <v>4.0077539172668096E-3</v>
      </c>
      <c r="CR583" s="14">
        <v>5.29522626450484E-3</v>
      </c>
      <c r="CS583" s="14">
        <v>1.36335469817081E-2</v>
      </c>
    </row>
    <row r="584" spans="2:97" x14ac:dyDescent="0.35">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row>
    <row r="585" spans="2:97" x14ac:dyDescent="0.35">
      <c r="B585" s="6" t="s">
        <v>277</v>
      </c>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row>
    <row r="586" spans="2:97" x14ac:dyDescent="0.35">
      <c r="B586" s="21" t="s">
        <v>122</v>
      </c>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row>
    <row r="587" spans="2:97" x14ac:dyDescent="0.35">
      <c r="B587" t="s">
        <v>269</v>
      </c>
      <c r="C587" s="14">
        <v>0.170631303222404</v>
      </c>
      <c r="D587" s="14">
        <v>0.203453521129352</v>
      </c>
      <c r="E587" s="14">
        <v>0.13931439863043099</v>
      </c>
      <c r="F587" s="14"/>
      <c r="G587" s="14">
        <v>8.3565147191321201E-2</v>
      </c>
      <c r="H587" s="14">
        <v>8.5212311350432196E-2</v>
      </c>
      <c r="I587" s="14">
        <v>7.4371825991495402E-2</v>
      </c>
      <c r="J587" s="14">
        <v>0.100872610558133</v>
      </c>
      <c r="K587" s="14">
        <v>0.22782926467701001</v>
      </c>
      <c r="L587" s="14">
        <v>0.394431883352094</v>
      </c>
      <c r="M587" s="14"/>
      <c r="N587" s="14">
        <v>0.20378238534274401</v>
      </c>
      <c r="O587" s="14">
        <v>0.182984400308843</v>
      </c>
      <c r="P587" s="14">
        <v>0.14821100580098401</v>
      </c>
      <c r="Q587" s="14">
        <v>0.14098202004400401</v>
      </c>
      <c r="R587" s="14"/>
      <c r="S587" s="14">
        <v>0.134763522516923</v>
      </c>
      <c r="T587" s="14">
        <v>0.18958167457893299</v>
      </c>
      <c r="U587" s="14">
        <v>0.18279477698386801</v>
      </c>
      <c r="V587" s="14">
        <v>0.138147725895304</v>
      </c>
      <c r="W587" s="14">
        <v>0.106708765178846</v>
      </c>
      <c r="X587" s="14">
        <v>0.155215163330885</v>
      </c>
      <c r="Y587" s="14">
        <v>0.22088384940622999</v>
      </c>
      <c r="Z587" s="14">
        <v>0.182174976548865</v>
      </c>
      <c r="AA587" s="14">
        <v>0.15731876123229299</v>
      </c>
      <c r="AB587" s="14">
        <v>0.23715117848346901</v>
      </c>
      <c r="AC587" s="14">
        <v>0.17866506502296201</v>
      </c>
      <c r="AD587" s="14">
        <v>0.20324056041981001</v>
      </c>
      <c r="AE587" s="14"/>
      <c r="AF587" s="14">
        <v>0.25726752194729402</v>
      </c>
      <c r="AG587" s="14">
        <v>0.1548978745323</v>
      </c>
      <c r="AH587" s="14">
        <v>0.232994213152657</v>
      </c>
      <c r="AI587" s="14">
        <v>0.17917398823074099</v>
      </c>
      <c r="AJ587" s="14">
        <v>7.8079071222408106E-2</v>
      </c>
      <c r="AK587" s="14"/>
      <c r="AL587" s="14">
        <v>0.14895996666463801</v>
      </c>
      <c r="AM587" s="14">
        <v>0.24635958560434301</v>
      </c>
      <c r="AN587" s="14">
        <v>0.202578102266355</v>
      </c>
      <c r="AO587" s="14">
        <v>0.17062859077162101</v>
      </c>
      <c r="AP587" s="14">
        <v>9.06642524818633E-2</v>
      </c>
      <c r="AQ587" s="14">
        <v>0.197791496550623</v>
      </c>
      <c r="AR587" s="14"/>
      <c r="AS587" s="14">
        <v>0.21710169042539601</v>
      </c>
      <c r="AT587" s="14">
        <v>0.149213741807357</v>
      </c>
      <c r="AU587" s="14">
        <v>0.14196580594198199</v>
      </c>
      <c r="AV587" s="14">
        <v>0.13945971189738701</v>
      </c>
      <c r="AW587" s="14">
        <v>0.21006155974940099</v>
      </c>
      <c r="AX587" s="14"/>
      <c r="AY587" s="14">
        <v>5.8570144376081802E-2</v>
      </c>
      <c r="AZ587" s="14">
        <v>0</v>
      </c>
      <c r="BA587" s="14">
        <v>0</v>
      </c>
      <c r="BB587" s="14">
        <v>0</v>
      </c>
      <c r="BC587" s="14">
        <v>0</v>
      </c>
      <c r="BD587" s="14">
        <v>0</v>
      </c>
      <c r="BE587" s="14">
        <v>0</v>
      </c>
      <c r="BF587" s="14">
        <v>0</v>
      </c>
      <c r="BG587" s="14">
        <v>0</v>
      </c>
      <c r="BH587" s="14">
        <v>0</v>
      </c>
      <c r="BI587" s="14">
        <v>0</v>
      </c>
      <c r="BJ587" s="14">
        <v>0</v>
      </c>
      <c r="BK587" s="14">
        <v>0</v>
      </c>
      <c r="BL587" s="14">
        <v>0</v>
      </c>
      <c r="BM587" s="14">
        <v>0</v>
      </c>
      <c r="BN587" s="14">
        <v>0</v>
      </c>
      <c r="BO587" s="14"/>
      <c r="BP587" s="14">
        <v>0.46096741802551799</v>
      </c>
      <c r="BQ587" s="14">
        <v>0.12866902868636501</v>
      </c>
      <c r="BR587" s="14">
        <v>9.7855140269921995E-2</v>
      </c>
      <c r="BS587" s="14">
        <v>2.9084086702012599E-2</v>
      </c>
      <c r="BT587" s="14">
        <v>2.46273856067632E-2</v>
      </c>
      <c r="BU587" s="14"/>
      <c r="BV587" s="14">
        <v>0.43945719567643898</v>
      </c>
      <c r="BW587" s="14">
        <v>0.30121156408694899</v>
      </c>
      <c r="BX587" s="14">
        <v>7.2888742792835207E-2</v>
      </c>
      <c r="BY587" s="14">
        <v>1.7688163983613701E-2</v>
      </c>
      <c r="BZ587" s="14">
        <v>6.7131741725965999E-3</v>
      </c>
      <c r="CA587" s="14"/>
      <c r="CB587" s="14">
        <v>0.187438561081713</v>
      </c>
      <c r="CC587" s="14">
        <v>0.21455208536584799</v>
      </c>
      <c r="CD587" s="14">
        <v>0.19661545284610099</v>
      </c>
      <c r="CE587" s="14">
        <v>0.17713302748912499</v>
      </c>
      <c r="CF587" s="14">
        <v>9.3867790861964104E-2</v>
      </c>
      <c r="CG587" s="14"/>
      <c r="CH587" s="14">
        <v>0.172653136643142</v>
      </c>
      <c r="CI587" s="14">
        <v>0.16978805675651501</v>
      </c>
      <c r="CJ587" s="14"/>
      <c r="CK587" s="14">
        <v>0.11993295651059201</v>
      </c>
      <c r="CL587" s="14">
        <v>0.186208608963675</v>
      </c>
      <c r="CM587" s="14"/>
      <c r="CN587" s="14">
        <v>0.15705689271703099</v>
      </c>
      <c r="CO587" s="14">
        <v>0.17537877086265699</v>
      </c>
      <c r="CP587" s="14"/>
      <c r="CQ587" s="14">
        <v>0.15355292367974699</v>
      </c>
      <c r="CR587" s="14">
        <v>0.20312645052500999</v>
      </c>
      <c r="CS587" s="14">
        <v>0.190352603112035</v>
      </c>
    </row>
    <row r="588" spans="2:97" x14ac:dyDescent="0.35">
      <c r="B588" t="s">
        <v>86</v>
      </c>
      <c r="C588" s="14">
        <v>5.8684043068283703E-2</v>
      </c>
      <c r="D588" s="14">
        <v>7.2540657263373803E-2</v>
      </c>
      <c r="E588" s="14">
        <v>4.54105357469183E-2</v>
      </c>
      <c r="F588" s="14"/>
      <c r="G588" s="14">
        <v>3.6751756056017999E-2</v>
      </c>
      <c r="H588" s="14">
        <v>6.2377200870889903E-2</v>
      </c>
      <c r="I588" s="14">
        <v>4.2086652582204898E-2</v>
      </c>
      <c r="J588" s="14">
        <v>5.5966664634631E-2</v>
      </c>
      <c r="K588" s="14">
        <v>6.1264721518453899E-2</v>
      </c>
      <c r="L588" s="14">
        <v>8.41618933619908E-2</v>
      </c>
      <c r="M588" s="14"/>
      <c r="N588" s="14">
        <v>6.5601488654456599E-2</v>
      </c>
      <c r="O588" s="14">
        <v>6.9095676634649203E-2</v>
      </c>
      <c r="P588" s="14">
        <v>5.8503023877144698E-2</v>
      </c>
      <c r="Q588" s="14">
        <v>4.1240718456318597E-2</v>
      </c>
      <c r="R588" s="14"/>
      <c r="S588" s="14">
        <v>5.3670438312826703E-2</v>
      </c>
      <c r="T588" s="14">
        <v>3.2699273150951801E-2</v>
      </c>
      <c r="U588" s="14">
        <v>6.19837530241409E-2</v>
      </c>
      <c r="V588" s="14">
        <v>5.9089551662165299E-2</v>
      </c>
      <c r="W588" s="14">
        <v>5.1820249839518502E-2</v>
      </c>
      <c r="X588" s="14">
        <v>6.3589412364257497E-2</v>
      </c>
      <c r="Y588" s="14">
        <v>7.05581101376659E-2</v>
      </c>
      <c r="Z588" s="14">
        <v>8.4216140303173898E-2</v>
      </c>
      <c r="AA588" s="14">
        <v>7.6187289968649693E-2</v>
      </c>
      <c r="AB588" s="14">
        <v>6.3589959113497393E-2</v>
      </c>
      <c r="AC588" s="14">
        <v>6.4554362770523593E-2</v>
      </c>
      <c r="AD588" s="14">
        <v>3.1628828650152797E-2</v>
      </c>
      <c r="AE588" s="14"/>
      <c r="AF588" s="14">
        <v>6.4129990130383605E-2</v>
      </c>
      <c r="AG588" s="14">
        <v>6.32157435905603E-2</v>
      </c>
      <c r="AH588" s="14">
        <v>6.61038024704316E-2</v>
      </c>
      <c r="AI588" s="14">
        <v>5.4581404840721298E-2</v>
      </c>
      <c r="AJ588" s="14">
        <v>6.0683248718692497E-2</v>
      </c>
      <c r="AK588" s="14"/>
      <c r="AL588" s="14">
        <v>7.4535049372026499E-2</v>
      </c>
      <c r="AM588" s="14">
        <v>7.37664456625821E-2</v>
      </c>
      <c r="AN588" s="14">
        <v>6.4348098413546898E-2</v>
      </c>
      <c r="AO588" s="14">
        <v>5.1806690533490699E-2</v>
      </c>
      <c r="AP588" s="14">
        <v>5.13053411565524E-2</v>
      </c>
      <c r="AQ588" s="14">
        <v>4.43776398014053E-2</v>
      </c>
      <c r="AR588" s="14"/>
      <c r="AS588" s="14">
        <v>4.8778100447205798E-2</v>
      </c>
      <c r="AT588" s="14">
        <v>5.23719565225318E-2</v>
      </c>
      <c r="AU588" s="14">
        <v>6.3325775634574394E-2</v>
      </c>
      <c r="AV588" s="14">
        <v>6.9288410451465401E-2</v>
      </c>
      <c r="AW588" s="14">
        <v>8.4034878527750906E-2</v>
      </c>
      <c r="AX588" s="14"/>
      <c r="AY588" s="14">
        <v>3.43558817763314E-2</v>
      </c>
      <c r="AZ588" s="14">
        <v>0</v>
      </c>
      <c r="BA588" s="14">
        <v>0</v>
      </c>
      <c r="BB588" s="14">
        <v>0</v>
      </c>
      <c r="BC588" s="14">
        <v>0</v>
      </c>
      <c r="BD588" s="14">
        <v>0</v>
      </c>
      <c r="BE588" s="14">
        <v>0</v>
      </c>
      <c r="BF588" s="14">
        <v>0</v>
      </c>
      <c r="BG588" s="14">
        <v>0</v>
      </c>
      <c r="BH588" s="14">
        <v>0</v>
      </c>
      <c r="BI588" s="14">
        <v>0</v>
      </c>
      <c r="BJ588" s="14">
        <v>0</v>
      </c>
      <c r="BK588" s="14">
        <v>0</v>
      </c>
      <c r="BL588" s="14">
        <v>0</v>
      </c>
      <c r="BM588" s="14">
        <v>0</v>
      </c>
      <c r="BN588" s="14">
        <v>0</v>
      </c>
      <c r="BO588" s="14"/>
      <c r="BP588" s="14">
        <v>0.10278785920483501</v>
      </c>
      <c r="BQ588" s="14">
        <v>8.0873812257859307E-2</v>
      </c>
      <c r="BR588" s="14">
        <v>3.5498676193877303E-2</v>
      </c>
      <c r="BS588" s="14">
        <v>2.2265076642471199E-2</v>
      </c>
      <c r="BT588" s="14">
        <v>1.1926894613586999E-2</v>
      </c>
      <c r="BU588" s="14"/>
      <c r="BV588" s="14">
        <v>0.111160768632571</v>
      </c>
      <c r="BW588" s="14">
        <v>9.0375222412208495E-2</v>
      </c>
      <c r="BX588" s="14">
        <v>3.96549822233929E-2</v>
      </c>
      <c r="BY588" s="14">
        <v>1.8941591076469502E-2</v>
      </c>
      <c r="BZ588" s="14">
        <v>8.3929803254412794E-3</v>
      </c>
      <c r="CA588" s="14"/>
      <c r="CB588" s="14">
        <v>5.9780254998937701E-2</v>
      </c>
      <c r="CC588" s="14">
        <v>7.4509048590015003E-2</v>
      </c>
      <c r="CD588" s="14">
        <v>7.18722867797391E-2</v>
      </c>
      <c r="CE588" s="14">
        <v>6.6059036493027398E-2</v>
      </c>
      <c r="CF588" s="14">
        <v>2.6806672830177999E-2</v>
      </c>
      <c r="CG588" s="14"/>
      <c r="CH588" s="14">
        <v>5.5670934113925402E-2</v>
      </c>
      <c r="CI588" s="14">
        <v>5.9940721017634598E-2</v>
      </c>
      <c r="CJ588" s="14"/>
      <c r="CK588" s="14">
        <v>5.2099954352042302E-2</v>
      </c>
      <c r="CL588" s="14">
        <v>6.0707035327647499E-2</v>
      </c>
      <c r="CM588" s="14"/>
      <c r="CN588" s="14">
        <v>6.6768834626198106E-2</v>
      </c>
      <c r="CO588" s="14">
        <v>5.58564958768831E-2</v>
      </c>
      <c r="CP588" s="14"/>
      <c r="CQ588" s="14">
        <v>5.3882630463620601E-2</v>
      </c>
      <c r="CR588" s="14">
        <v>6.6013281979224098E-2</v>
      </c>
      <c r="CS588" s="14">
        <v>7.4953192148751902E-2</v>
      </c>
    </row>
    <row r="589" spans="2:97" x14ac:dyDescent="0.35">
      <c r="B589" t="s">
        <v>85</v>
      </c>
      <c r="C589" s="14">
        <v>6.97585725649255E-2</v>
      </c>
      <c r="D589" s="14">
        <v>7.4791491902004306E-2</v>
      </c>
      <c r="E589" s="14">
        <v>6.4484673779072896E-2</v>
      </c>
      <c r="F589" s="14"/>
      <c r="G589" s="14">
        <v>5.9883518197059497E-2</v>
      </c>
      <c r="H589" s="14">
        <v>6.7647634013136795E-2</v>
      </c>
      <c r="I589" s="14">
        <v>6.9271642381091805E-2</v>
      </c>
      <c r="J589" s="14">
        <v>6.0169502139697899E-2</v>
      </c>
      <c r="K589" s="14">
        <v>6.3621964330073194E-2</v>
      </c>
      <c r="L589" s="14">
        <v>9.0309246267048005E-2</v>
      </c>
      <c r="M589" s="14"/>
      <c r="N589" s="14">
        <v>8.5976482205351007E-2</v>
      </c>
      <c r="O589" s="14">
        <v>5.68360282895835E-2</v>
      </c>
      <c r="P589" s="14">
        <v>8.7815178397314897E-2</v>
      </c>
      <c r="Q589" s="14">
        <v>5.0620609489503102E-2</v>
      </c>
      <c r="R589" s="14"/>
      <c r="S589" s="14">
        <v>5.8840723245018399E-2</v>
      </c>
      <c r="T589" s="14">
        <v>6.01533639869236E-2</v>
      </c>
      <c r="U589" s="14">
        <v>5.4200516794369401E-2</v>
      </c>
      <c r="V589" s="14">
        <v>5.6759260375456103E-2</v>
      </c>
      <c r="W589" s="14">
        <v>9.9397819483552793E-2</v>
      </c>
      <c r="X589" s="14">
        <v>8.8036436460573603E-2</v>
      </c>
      <c r="Y589" s="14">
        <v>8.8335516022108998E-2</v>
      </c>
      <c r="Z589" s="14">
        <v>6.6583627325468006E-2</v>
      </c>
      <c r="AA589" s="14">
        <v>6.8547823944437994E-2</v>
      </c>
      <c r="AB589" s="14">
        <v>7.7191538197250401E-2</v>
      </c>
      <c r="AC589" s="14">
        <v>6.6321737162414296E-2</v>
      </c>
      <c r="AD589" s="14">
        <v>6.13965824522478E-2</v>
      </c>
      <c r="AE589" s="14"/>
      <c r="AF589" s="14">
        <v>8.9779834738728095E-2</v>
      </c>
      <c r="AG589" s="14">
        <v>7.1104716873972698E-2</v>
      </c>
      <c r="AH589" s="14">
        <v>6.4794492148094601E-2</v>
      </c>
      <c r="AI589" s="14">
        <v>6.0978219438228301E-2</v>
      </c>
      <c r="AJ589" s="14">
        <v>6.8852138086292397E-2</v>
      </c>
      <c r="AK589" s="14"/>
      <c r="AL589" s="14">
        <v>7.0583097738706996E-2</v>
      </c>
      <c r="AM589" s="14">
        <v>8.2419050917665701E-2</v>
      </c>
      <c r="AN589" s="14">
        <v>7.3232633599815397E-2</v>
      </c>
      <c r="AO589" s="14">
        <v>7.1589398569639001E-2</v>
      </c>
      <c r="AP589" s="14">
        <v>7.1278052698183103E-2</v>
      </c>
      <c r="AQ589" s="14">
        <v>5.7398174985351803E-2</v>
      </c>
      <c r="AR589" s="14"/>
      <c r="AS589" s="14">
        <v>6.6286895812695701E-2</v>
      </c>
      <c r="AT589" s="14">
        <v>7.5584440984892198E-2</v>
      </c>
      <c r="AU589" s="14">
        <v>7.1480664145640097E-2</v>
      </c>
      <c r="AV589" s="14">
        <v>8.9619217967129405E-2</v>
      </c>
      <c r="AW589" s="14">
        <v>2.25621966071619E-2</v>
      </c>
      <c r="AX589" s="14"/>
      <c r="AY589" s="14">
        <v>0</v>
      </c>
      <c r="AZ589" s="14">
        <v>0</v>
      </c>
      <c r="BA589" s="14">
        <v>0</v>
      </c>
      <c r="BB589" s="14">
        <v>0</v>
      </c>
      <c r="BC589" s="14">
        <v>0</v>
      </c>
      <c r="BD589" s="14">
        <v>0</v>
      </c>
      <c r="BE589" s="14">
        <v>0</v>
      </c>
      <c r="BF589" s="14">
        <v>0</v>
      </c>
      <c r="BG589" s="14">
        <v>0</v>
      </c>
      <c r="BH589" s="14">
        <v>0</v>
      </c>
      <c r="BI589" s="14">
        <v>0</v>
      </c>
      <c r="BJ589" s="14">
        <v>0</v>
      </c>
      <c r="BK589" s="14">
        <v>0</v>
      </c>
      <c r="BL589" s="14">
        <v>0</v>
      </c>
      <c r="BM589" s="14">
        <v>0</v>
      </c>
      <c r="BN589" s="14">
        <v>0</v>
      </c>
      <c r="BO589" s="14"/>
      <c r="BP589" s="14">
        <v>8.8769221585157307E-2</v>
      </c>
      <c r="BQ589" s="14">
        <v>9.7886754399019602E-2</v>
      </c>
      <c r="BR589" s="14">
        <v>8.4088524858739702E-2</v>
      </c>
      <c r="BS589" s="14">
        <v>3.13595532110124E-2</v>
      </c>
      <c r="BT589" s="14">
        <v>2.06698847724241E-2</v>
      </c>
      <c r="BU589" s="14"/>
      <c r="BV589" s="14">
        <v>5.9133230123579801E-2</v>
      </c>
      <c r="BW589" s="14">
        <v>0.111669797855136</v>
      </c>
      <c r="BX589" s="14">
        <v>5.5255357192035601E-2</v>
      </c>
      <c r="BY589" s="14">
        <v>1.7604840026243299E-2</v>
      </c>
      <c r="BZ589" s="14">
        <v>2.9562380097514201E-2</v>
      </c>
      <c r="CA589" s="14"/>
      <c r="CB589" s="14">
        <v>8.9815308326359297E-2</v>
      </c>
      <c r="CC589" s="14">
        <v>6.9312517242906602E-2</v>
      </c>
      <c r="CD589" s="14">
        <v>8.2412131954373496E-2</v>
      </c>
      <c r="CE589" s="14">
        <v>5.5823902651981699E-2</v>
      </c>
      <c r="CF589" s="14">
        <v>5.6009238593070602E-2</v>
      </c>
      <c r="CG589" s="14"/>
      <c r="CH589" s="14">
        <v>6.6735981925269097E-2</v>
      </c>
      <c r="CI589" s="14">
        <v>7.1019205042644695E-2</v>
      </c>
      <c r="CJ589" s="14"/>
      <c r="CK589" s="14">
        <v>5.8659857817229502E-2</v>
      </c>
      <c r="CL589" s="14">
        <v>7.3168704929650594E-2</v>
      </c>
      <c r="CM589" s="14"/>
      <c r="CN589" s="14">
        <v>7.3648515390715499E-2</v>
      </c>
      <c r="CO589" s="14">
        <v>6.8398117340695994E-2</v>
      </c>
      <c r="CP589" s="14"/>
      <c r="CQ589" s="14">
        <v>6.4417686271903293E-2</v>
      </c>
      <c r="CR589" s="14">
        <v>8.1014756973067203E-2</v>
      </c>
      <c r="CS589" s="14">
        <v>6.9430714531875506E-2</v>
      </c>
    </row>
    <row r="590" spans="2:97" x14ac:dyDescent="0.35">
      <c r="B590" t="s">
        <v>84</v>
      </c>
      <c r="C590" s="14">
        <v>7.0274431289394798E-2</v>
      </c>
      <c r="D590" s="14">
        <v>7.0224871178051804E-2</v>
      </c>
      <c r="E590" s="14">
        <v>7.0598496586941797E-2</v>
      </c>
      <c r="F590" s="14"/>
      <c r="G590" s="14">
        <v>8.4421993637950304E-2</v>
      </c>
      <c r="H590" s="14">
        <v>7.8141631932476099E-2</v>
      </c>
      <c r="I590" s="14">
        <v>7.7123177360169895E-2</v>
      </c>
      <c r="J590" s="14">
        <v>7.5681857019487195E-2</v>
      </c>
      <c r="K590" s="14">
        <v>6.0422385805178898E-2</v>
      </c>
      <c r="L590" s="14">
        <v>5.1138536763147002E-2</v>
      </c>
      <c r="M590" s="14"/>
      <c r="N590" s="14">
        <v>7.6833689936796207E-2</v>
      </c>
      <c r="O590" s="14">
        <v>7.14987629534828E-2</v>
      </c>
      <c r="P590" s="14">
        <v>7.2246679674632996E-2</v>
      </c>
      <c r="Q590" s="14">
        <v>6.1016072376814702E-2</v>
      </c>
      <c r="R590" s="14"/>
      <c r="S590" s="14">
        <v>7.2788396315924694E-2</v>
      </c>
      <c r="T590" s="14">
        <v>8.3591152449400394E-2</v>
      </c>
      <c r="U590" s="14">
        <v>7.7631487990664994E-2</v>
      </c>
      <c r="V590" s="14">
        <v>4.7385850641752103E-2</v>
      </c>
      <c r="W590" s="14">
        <v>8.7852923460838103E-2</v>
      </c>
      <c r="X590" s="14">
        <v>3.9049118901842102E-2</v>
      </c>
      <c r="Y590" s="14">
        <v>6.0694537807962898E-2</v>
      </c>
      <c r="Z590" s="14">
        <v>9.4340250436558595E-2</v>
      </c>
      <c r="AA590" s="14">
        <v>8.5055454700684999E-2</v>
      </c>
      <c r="AB590" s="14">
        <v>6.9606193864844498E-2</v>
      </c>
      <c r="AC590" s="14">
        <v>5.0475873541637697E-2</v>
      </c>
      <c r="AD590" s="14">
        <v>7.6521687844440897E-2</v>
      </c>
      <c r="AE590" s="14"/>
      <c r="AF590" s="14">
        <v>8.0426502866856694E-2</v>
      </c>
      <c r="AG590" s="14">
        <v>7.5830290453611005E-2</v>
      </c>
      <c r="AH590" s="14">
        <v>7.8400127244100296E-2</v>
      </c>
      <c r="AI590" s="14">
        <v>9.1050115346541394E-2</v>
      </c>
      <c r="AJ590" s="14">
        <v>4.8306842572956497E-2</v>
      </c>
      <c r="AK590" s="14"/>
      <c r="AL590" s="14">
        <v>6.9229889488056306E-2</v>
      </c>
      <c r="AM590" s="14">
        <v>6.8019115075870606E-2</v>
      </c>
      <c r="AN590" s="14">
        <v>8.4379607474658794E-2</v>
      </c>
      <c r="AO590" s="14">
        <v>7.3366664097131898E-2</v>
      </c>
      <c r="AP590" s="14">
        <v>6.7972128943643406E-2</v>
      </c>
      <c r="AQ590" s="14">
        <v>7.6104713842635494E-2</v>
      </c>
      <c r="AR590" s="14"/>
      <c r="AS590" s="14">
        <v>5.1689310162927597E-2</v>
      </c>
      <c r="AT590" s="14">
        <v>7.8130430124339206E-2</v>
      </c>
      <c r="AU590" s="14">
        <v>6.6124831283731506E-2</v>
      </c>
      <c r="AV590" s="14">
        <v>0.102888660951757</v>
      </c>
      <c r="AW590" s="14">
        <v>8.2832664996300306E-2</v>
      </c>
      <c r="AX590" s="14"/>
      <c r="AY590" s="14">
        <v>9.0989296893171506E-2</v>
      </c>
      <c r="AZ590" s="14">
        <v>0</v>
      </c>
      <c r="BA590" s="14">
        <v>0</v>
      </c>
      <c r="BB590" s="14">
        <v>0</v>
      </c>
      <c r="BC590" s="14">
        <v>0</v>
      </c>
      <c r="BD590" s="14">
        <v>0</v>
      </c>
      <c r="BE590" s="14">
        <v>0</v>
      </c>
      <c r="BF590" s="14">
        <v>0</v>
      </c>
      <c r="BG590" s="14">
        <v>0</v>
      </c>
      <c r="BH590" s="14">
        <v>0</v>
      </c>
      <c r="BI590" s="14">
        <v>0</v>
      </c>
      <c r="BJ590" s="14">
        <v>0</v>
      </c>
      <c r="BK590" s="14">
        <v>0</v>
      </c>
      <c r="BL590" s="14">
        <v>0</v>
      </c>
      <c r="BM590" s="14">
        <v>0</v>
      </c>
      <c r="BN590" s="14">
        <v>0</v>
      </c>
      <c r="BO590" s="14"/>
      <c r="BP590" s="14">
        <v>6.8257839469653303E-2</v>
      </c>
      <c r="BQ590" s="14">
        <v>0.108025342392984</v>
      </c>
      <c r="BR590" s="14">
        <v>7.8211112848715403E-2</v>
      </c>
      <c r="BS590" s="14">
        <v>6.5283295188461807E-2</v>
      </c>
      <c r="BT590" s="14">
        <v>1.20577747483366E-2</v>
      </c>
      <c r="BU590" s="14"/>
      <c r="BV590" s="14">
        <v>5.9955782760622099E-2</v>
      </c>
      <c r="BW590" s="14">
        <v>9.6273551841991795E-2</v>
      </c>
      <c r="BX590" s="14">
        <v>6.9657675175359701E-2</v>
      </c>
      <c r="BY590" s="14">
        <v>3.30722108161354E-2</v>
      </c>
      <c r="BZ590" s="14">
        <v>0</v>
      </c>
      <c r="CA590" s="14"/>
      <c r="CB590" s="14">
        <v>9.4646828748055994E-2</v>
      </c>
      <c r="CC590" s="14">
        <v>5.7734361573027297E-2</v>
      </c>
      <c r="CD590" s="14">
        <v>7.40561659634624E-2</v>
      </c>
      <c r="CE590" s="14">
        <v>6.3856567051889399E-2</v>
      </c>
      <c r="CF590" s="14">
        <v>6.42938729127457E-2</v>
      </c>
      <c r="CG590" s="14"/>
      <c r="CH590" s="14">
        <v>7.0629514536669699E-2</v>
      </c>
      <c r="CI590" s="14">
        <v>7.0126336649010607E-2</v>
      </c>
      <c r="CJ590" s="14"/>
      <c r="CK590" s="14">
        <v>6.7757142560507994E-2</v>
      </c>
      <c r="CL590" s="14">
        <v>7.1047880104044003E-2</v>
      </c>
      <c r="CM590" s="14"/>
      <c r="CN590" s="14">
        <v>7.0265508665134299E-2</v>
      </c>
      <c r="CO590" s="14">
        <v>7.0277551857313894E-2</v>
      </c>
      <c r="CP590" s="14"/>
      <c r="CQ590" s="14">
        <v>6.71980408535858E-2</v>
      </c>
      <c r="CR590" s="14">
        <v>7.8888962544571797E-2</v>
      </c>
      <c r="CS590" s="14">
        <v>5.7434677420516403E-2</v>
      </c>
    </row>
    <row r="591" spans="2:97" x14ac:dyDescent="0.35">
      <c r="B591" t="s">
        <v>83</v>
      </c>
      <c r="C591" s="14">
        <v>6.4447110269759397E-2</v>
      </c>
      <c r="D591" s="14">
        <v>6.2685284629859603E-2</v>
      </c>
      <c r="E591" s="14">
        <v>6.64169755128904E-2</v>
      </c>
      <c r="F591" s="14"/>
      <c r="G591" s="14">
        <v>8.7991252794115599E-2</v>
      </c>
      <c r="H591" s="14">
        <v>7.3842978149886801E-2</v>
      </c>
      <c r="I591" s="14">
        <v>5.3404939921390601E-2</v>
      </c>
      <c r="J591" s="14">
        <v>6.3412521181404405E-2</v>
      </c>
      <c r="K591" s="14">
        <v>5.0436617429583899E-2</v>
      </c>
      <c r="L591" s="14">
        <v>6.0386468460345899E-2</v>
      </c>
      <c r="M591" s="14"/>
      <c r="N591" s="14">
        <v>7.3217668376376804E-2</v>
      </c>
      <c r="O591" s="14">
        <v>6.1006070967572698E-2</v>
      </c>
      <c r="P591" s="14">
        <v>5.93271708711876E-2</v>
      </c>
      <c r="Q591" s="14">
        <v>6.3816226675199705E-2</v>
      </c>
      <c r="R591" s="14"/>
      <c r="S591" s="14">
        <v>7.6938385192788394E-2</v>
      </c>
      <c r="T591" s="14">
        <v>7.2008078431725603E-2</v>
      </c>
      <c r="U591" s="14">
        <v>6.8137828456202407E-2</v>
      </c>
      <c r="V591" s="14">
        <v>8.9725144094675205E-2</v>
      </c>
      <c r="W591" s="14">
        <v>7.0543713259078905E-2</v>
      </c>
      <c r="X591" s="14">
        <v>0.11180258289139999</v>
      </c>
      <c r="Y591" s="14">
        <v>3.0384792888973298E-2</v>
      </c>
      <c r="Z591" s="14">
        <v>5.42046865945097E-2</v>
      </c>
      <c r="AA591" s="14">
        <v>4.5840940157563098E-2</v>
      </c>
      <c r="AB591" s="14">
        <v>4.6397472580555203E-2</v>
      </c>
      <c r="AC591" s="14">
        <v>2.6131942922217301E-2</v>
      </c>
      <c r="AD591" s="14">
        <v>2.2274171336527399E-2</v>
      </c>
      <c r="AE591" s="14"/>
      <c r="AF591" s="14">
        <v>6.6762696381973796E-2</v>
      </c>
      <c r="AG591" s="14">
        <v>6.44894431171842E-2</v>
      </c>
      <c r="AH591" s="14">
        <v>8.3222202884645796E-2</v>
      </c>
      <c r="AI591" s="14">
        <v>5.4904371965075097E-2</v>
      </c>
      <c r="AJ591" s="14">
        <v>6.5008542072941003E-2</v>
      </c>
      <c r="AK591" s="14"/>
      <c r="AL591" s="14">
        <v>6.7673985462449807E-2</v>
      </c>
      <c r="AM591" s="14">
        <v>7.6034765905051205E-2</v>
      </c>
      <c r="AN591" s="14">
        <v>7.9309385865673501E-2</v>
      </c>
      <c r="AO591" s="14">
        <v>5.0511225538177898E-2</v>
      </c>
      <c r="AP591" s="14">
        <v>6.9712089637533198E-2</v>
      </c>
      <c r="AQ591" s="14">
        <v>7.4228653928820706E-2</v>
      </c>
      <c r="AR591" s="14"/>
      <c r="AS591" s="14">
        <v>4.1317599112365003E-2</v>
      </c>
      <c r="AT591" s="14">
        <v>5.9781106712019201E-2</v>
      </c>
      <c r="AU591" s="14">
        <v>7.7930464773825606E-2</v>
      </c>
      <c r="AV591" s="14">
        <v>6.6685116064531494E-2</v>
      </c>
      <c r="AW591" s="14">
        <v>0.10343967252449</v>
      </c>
      <c r="AX591" s="14"/>
      <c r="AY591" s="14">
        <v>2.7503887120618999E-2</v>
      </c>
      <c r="AZ591" s="14">
        <v>0</v>
      </c>
      <c r="BA591" s="14">
        <v>0</v>
      </c>
      <c r="BB591" s="14">
        <v>0</v>
      </c>
      <c r="BC591" s="14">
        <v>0</v>
      </c>
      <c r="BD591" s="14">
        <v>0</v>
      </c>
      <c r="BE591" s="14">
        <v>0</v>
      </c>
      <c r="BF591" s="14">
        <v>0</v>
      </c>
      <c r="BG591" s="14">
        <v>0</v>
      </c>
      <c r="BH591" s="14">
        <v>0</v>
      </c>
      <c r="BI591" s="14">
        <v>0</v>
      </c>
      <c r="BJ591" s="14">
        <v>0</v>
      </c>
      <c r="BK591" s="14">
        <v>0</v>
      </c>
      <c r="BL591" s="14">
        <v>0</v>
      </c>
      <c r="BM591" s="14">
        <v>0</v>
      </c>
      <c r="BN591" s="14">
        <v>0</v>
      </c>
      <c r="BO591" s="14"/>
      <c r="BP591" s="14">
        <v>5.5070127252875301E-2</v>
      </c>
      <c r="BQ591" s="14">
        <v>9.0661121961234506E-2</v>
      </c>
      <c r="BR591" s="14">
        <v>9.4152900620654206E-2</v>
      </c>
      <c r="BS591" s="14">
        <v>6.0015415875023098E-2</v>
      </c>
      <c r="BT591" s="14">
        <v>1.5831132171298098E-2</v>
      </c>
      <c r="BU591" s="14"/>
      <c r="BV591" s="14">
        <v>4.0111098204604297E-2</v>
      </c>
      <c r="BW591" s="14">
        <v>6.97660308074423E-2</v>
      </c>
      <c r="BX591" s="14">
        <v>8.3049789427380796E-2</v>
      </c>
      <c r="BY591" s="14">
        <v>3.0858959709889E-2</v>
      </c>
      <c r="BZ591" s="14">
        <v>2.18656717801698E-2</v>
      </c>
      <c r="CA591" s="14"/>
      <c r="CB591" s="14">
        <v>6.5969088162242798E-2</v>
      </c>
      <c r="CC591" s="14">
        <v>7.2962154939591198E-2</v>
      </c>
      <c r="CD591" s="14">
        <v>6.5795555177412701E-2</v>
      </c>
      <c r="CE591" s="14">
        <v>6.1204562269653998E-2</v>
      </c>
      <c r="CF591" s="14">
        <v>5.8488452473616399E-2</v>
      </c>
      <c r="CG591" s="14"/>
      <c r="CH591" s="14">
        <v>5.9377823309689499E-2</v>
      </c>
      <c r="CI591" s="14">
        <v>6.6561358787867897E-2</v>
      </c>
      <c r="CJ591" s="14"/>
      <c r="CK591" s="14">
        <v>6.70974426953279E-2</v>
      </c>
      <c r="CL591" s="14">
        <v>6.3632783152866093E-2</v>
      </c>
      <c r="CM591" s="14"/>
      <c r="CN591" s="14">
        <v>7.3654791308708098E-2</v>
      </c>
      <c r="CO591" s="14">
        <v>6.1226847573498902E-2</v>
      </c>
      <c r="CP591" s="14"/>
      <c r="CQ591" s="14">
        <v>6.1609473707487497E-2</v>
      </c>
      <c r="CR591" s="14">
        <v>6.7497484342581404E-2</v>
      </c>
      <c r="CS591" s="14">
        <v>8.1668624257278499E-2</v>
      </c>
    </row>
    <row r="592" spans="2:97" x14ac:dyDescent="0.35">
      <c r="B592" t="s">
        <v>82</v>
      </c>
      <c r="C592" s="14">
        <v>0.10857464779085001</v>
      </c>
      <c r="D592" s="14">
        <v>0.103484524710514</v>
      </c>
      <c r="E592" s="14">
        <v>0.112637107053804</v>
      </c>
      <c r="F592" s="14"/>
      <c r="G592" s="14">
        <v>0.13707493145374999</v>
      </c>
      <c r="H592" s="14">
        <v>0.11106886521547001</v>
      </c>
      <c r="I592" s="14">
        <v>0.134569947337599</v>
      </c>
      <c r="J592" s="14">
        <v>0.11926348362309799</v>
      </c>
      <c r="K592" s="14">
        <v>9.24803242430325E-2</v>
      </c>
      <c r="L592" s="14">
        <v>6.8657945120771099E-2</v>
      </c>
      <c r="M592" s="14"/>
      <c r="N592" s="14">
        <v>0.109391017451051</v>
      </c>
      <c r="O592" s="14">
        <v>0.104316987397563</v>
      </c>
      <c r="P592" s="14">
        <v>0.11279877866041101</v>
      </c>
      <c r="Q592" s="14">
        <v>0.108330223066336</v>
      </c>
      <c r="R592" s="14"/>
      <c r="S592" s="14">
        <v>0.12747795858726099</v>
      </c>
      <c r="T592" s="14">
        <v>9.9415583940625496E-2</v>
      </c>
      <c r="U592" s="14">
        <v>0.11974425471984899</v>
      </c>
      <c r="V592" s="14">
        <v>0.140103514822776</v>
      </c>
      <c r="W592" s="14">
        <v>0.105983413690084</v>
      </c>
      <c r="X592" s="14">
        <v>9.6285238472522697E-2</v>
      </c>
      <c r="Y592" s="14">
        <v>9.1763151710586202E-2</v>
      </c>
      <c r="Z592" s="14">
        <v>0.100093743767664</v>
      </c>
      <c r="AA592" s="14">
        <v>8.7355528273701202E-2</v>
      </c>
      <c r="AB592" s="14">
        <v>0.118952120579509</v>
      </c>
      <c r="AC592" s="14">
        <v>0.13090342823353199</v>
      </c>
      <c r="AD592" s="14">
        <v>4.4433775291802903E-2</v>
      </c>
      <c r="AE592" s="14"/>
      <c r="AF592" s="14">
        <v>8.9548222510310596E-2</v>
      </c>
      <c r="AG592" s="14">
        <v>0.121388018534392</v>
      </c>
      <c r="AH592" s="14">
        <v>0.100698340169654</v>
      </c>
      <c r="AI592" s="14">
        <v>9.0406805261035894E-2</v>
      </c>
      <c r="AJ592" s="14">
        <v>0.12423132234368001</v>
      </c>
      <c r="AK592" s="14"/>
      <c r="AL592" s="14">
        <v>0.11843700580409899</v>
      </c>
      <c r="AM592" s="14">
        <v>9.4780321402119505E-2</v>
      </c>
      <c r="AN592" s="14">
        <v>9.8194713902142197E-2</v>
      </c>
      <c r="AO592" s="14">
        <v>0.104060301950647</v>
      </c>
      <c r="AP592" s="14">
        <v>0.13579926991392299</v>
      </c>
      <c r="AQ592" s="14">
        <v>9.7919932398126103E-2</v>
      </c>
      <c r="AR592" s="14"/>
      <c r="AS592" s="14">
        <v>0.109339534778002</v>
      </c>
      <c r="AT592" s="14">
        <v>0.112414824313696</v>
      </c>
      <c r="AU592" s="14">
        <v>0.11517334696879</v>
      </c>
      <c r="AV592" s="14">
        <v>0.110092780157377</v>
      </c>
      <c r="AW592" s="14">
        <v>0.13155635244643801</v>
      </c>
      <c r="AX592" s="14"/>
      <c r="AY592" s="14">
        <v>0.18273627104446</v>
      </c>
      <c r="AZ592" s="14">
        <v>0</v>
      </c>
      <c r="BA592" s="14">
        <v>0</v>
      </c>
      <c r="BB592" s="14">
        <v>0</v>
      </c>
      <c r="BC592" s="14">
        <v>0</v>
      </c>
      <c r="BD592" s="14">
        <v>0</v>
      </c>
      <c r="BE592" s="14">
        <v>0</v>
      </c>
      <c r="BF592" s="14">
        <v>0</v>
      </c>
      <c r="BG592" s="14">
        <v>0</v>
      </c>
      <c r="BH592" s="14">
        <v>0</v>
      </c>
      <c r="BI592" s="14">
        <v>0</v>
      </c>
      <c r="BJ592" s="14">
        <v>0</v>
      </c>
      <c r="BK592" s="14">
        <v>0</v>
      </c>
      <c r="BL592" s="14">
        <v>0</v>
      </c>
      <c r="BM592" s="14">
        <v>0</v>
      </c>
      <c r="BN592" s="14">
        <v>0</v>
      </c>
      <c r="BO592" s="14"/>
      <c r="BP592" s="14">
        <v>6.1327641682123603E-2</v>
      </c>
      <c r="BQ592" s="14">
        <v>0.128411226852059</v>
      </c>
      <c r="BR592" s="14">
        <v>0.18341854695006801</v>
      </c>
      <c r="BS592" s="14">
        <v>0.113419565144666</v>
      </c>
      <c r="BT592" s="14">
        <v>6.9225194023169997E-2</v>
      </c>
      <c r="BU592" s="14"/>
      <c r="BV592" s="14">
        <v>6.0948539766179602E-2</v>
      </c>
      <c r="BW592" s="14">
        <v>9.99055983998796E-2</v>
      </c>
      <c r="BX592" s="14">
        <v>0.15294635233892701</v>
      </c>
      <c r="BY592" s="14">
        <v>7.3443495320088301E-2</v>
      </c>
      <c r="BZ592" s="14">
        <v>1.5226964217834401E-2</v>
      </c>
      <c r="CA592" s="14"/>
      <c r="CB592" s="14">
        <v>9.3911558097795098E-2</v>
      </c>
      <c r="CC592" s="14">
        <v>0.120763938236134</v>
      </c>
      <c r="CD592" s="14">
        <v>0.12473134030977399</v>
      </c>
      <c r="CE592" s="14">
        <v>0.12762410437313501</v>
      </c>
      <c r="CF592" s="14">
        <v>7.7427593993979998E-2</v>
      </c>
      <c r="CG592" s="14"/>
      <c r="CH592" s="14">
        <v>9.8068660536989996E-2</v>
      </c>
      <c r="CI592" s="14">
        <v>0.112956381979051</v>
      </c>
      <c r="CJ592" s="14"/>
      <c r="CK592" s="14">
        <v>0.116495666074187</v>
      </c>
      <c r="CL592" s="14">
        <v>0.106140877627039</v>
      </c>
      <c r="CM592" s="14"/>
      <c r="CN592" s="14">
        <v>0.111535615506465</v>
      </c>
      <c r="CO592" s="14">
        <v>0.107539089126394</v>
      </c>
      <c r="CP592" s="14"/>
      <c r="CQ592" s="14">
        <v>0.10910392434439301</v>
      </c>
      <c r="CR592" s="14">
        <v>0.100025631114684</v>
      </c>
      <c r="CS592" s="14">
        <v>0.152739512372982</v>
      </c>
    </row>
    <row r="593" spans="2:97" x14ac:dyDescent="0.35">
      <c r="B593" t="s">
        <v>270</v>
      </c>
      <c r="C593" s="14">
        <v>9.2087159927511694E-2</v>
      </c>
      <c r="D593" s="14">
        <v>9.4158434403408806E-2</v>
      </c>
      <c r="E593" s="14">
        <v>9.0429988422247407E-2</v>
      </c>
      <c r="F593" s="14"/>
      <c r="G593" s="14">
        <v>0.12237453876084101</v>
      </c>
      <c r="H593" s="14">
        <v>0.12887186454234101</v>
      </c>
      <c r="I593" s="14">
        <v>9.2252333805129302E-2</v>
      </c>
      <c r="J593" s="14">
        <v>8.7380848410177597E-2</v>
      </c>
      <c r="K593" s="14">
        <v>0.100270697167277</v>
      </c>
      <c r="L593" s="14">
        <v>4.0206399070076601E-2</v>
      </c>
      <c r="M593" s="14"/>
      <c r="N593" s="14">
        <v>0.100233989139381</v>
      </c>
      <c r="O593" s="14">
        <v>9.4333757382315406E-2</v>
      </c>
      <c r="P593" s="14">
        <v>8.2748047457728999E-2</v>
      </c>
      <c r="Q593" s="14">
        <v>9.02564142969733E-2</v>
      </c>
      <c r="R593" s="14"/>
      <c r="S593" s="14">
        <v>0.117369594043559</v>
      </c>
      <c r="T593" s="14">
        <v>8.3763790345251804E-2</v>
      </c>
      <c r="U593" s="14">
        <v>8.3099299945902094E-2</v>
      </c>
      <c r="V593" s="14">
        <v>7.0843869922680394E-2</v>
      </c>
      <c r="W593" s="14">
        <v>0.116232692500551</v>
      </c>
      <c r="X593" s="14">
        <v>9.6615351704253893E-2</v>
      </c>
      <c r="Y593" s="14">
        <v>9.5531317278596997E-2</v>
      </c>
      <c r="Z593" s="14">
        <v>6.1490039690135397E-2</v>
      </c>
      <c r="AA593" s="14">
        <v>0.10371280254379001</v>
      </c>
      <c r="AB593" s="14">
        <v>7.5863511297851599E-2</v>
      </c>
      <c r="AC593" s="14">
        <v>6.9043014061704294E-2</v>
      </c>
      <c r="AD593" s="14">
        <v>0.103548663267598</v>
      </c>
      <c r="AE593" s="14"/>
      <c r="AF593" s="14">
        <v>5.7193687274091402E-2</v>
      </c>
      <c r="AG593" s="14">
        <v>0.102792530444235</v>
      </c>
      <c r="AH593" s="14">
        <v>6.8345714383456199E-2</v>
      </c>
      <c r="AI593" s="14">
        <v>0.100005224379086</v>
      </c>
      <c r="AJ593" s="14">
        <v>0.13265700246613699</v>
      </c>
      <c r="AK593" s="14"/>
      <c r="AL593" s="14">
        <v>0.111319764167295</v>
      </c>
      <c r="AM593" s="14">
        <v>5.0396176606712001E-2</v>
      </c>
      <c r="AN593" s="14">
        <v>7.3784163228696201E-2</v>
      </c>
      <c r="AO593" s="14">
        <v>9.2074461759131698E-2</v>
      </c>
      <c r="AP593" s="14">
        <v>0.108133019128163</v>
      </c>
      <c r="AQ593" s="14">
        <v>0.106884048120238</v>
      </c>
      <c r="AR593" s="14"/>
      <c r="AS593" s="14">
        <v>7.5487995292519705E-2</v>
      </c>
      <c r="AT593" s="14">
        <v>0.10474248094121601</v>
      </c>
      <c r="AU593" s="14">
        <v>0.103161147883154</v>
      </c>
      <c r="AV593" s="14">
        <v>7.8684800455261494E-2</v>
      </c>
      <c r="AW593" s="14">
        <v>8.7151774158840498E-2</v>
      </c>
      <c r="AX593" s="14"/>
      <c r="AY593" s="14">
        <v>8.6528162575600698E-2</v>
      </c>
      <c r="AZ593" s="14">
        <v>0</v>
      </c>
      <c r="BA593" s="14">
        <v>0</v>
      </c>
      <c r="BB593" s="14">
        <v>0</v>
      </c>
      <c r="BC593" s="14">
        <v>0</v>
      </c>
      <c r="BD593" s="14">
        <v>0</v>
      </c>
      <c r="BE593" s="14">
        <v>0</v>
      </c>
      <c r="BF593" s="14">
        <v>0</v>
      </c>
      <c r="BG593" s="14">
        <v>0</v>
      </c>
      <c r="BH593" s="14">
        <v>0</v>
      </c>
      <c r="BI593" s="14">
        <v>0</v>
      </c>
      <c r="BJ593" s="14">
        <v>0</v>
      </c>
      <c r="BK593" s="14">
        <v>0</v>
      </c>
      <c r="BL593" s="14">
        <v>0</v>
      </c>
      <c r="BM593" s="14">
        <v>0</v>
      </c>
      <c r="BN593" s="14">
        <v>0</v>
      </c>
      <c r="BO593" s="14"/>
      <c r="BP593" s="14">
        <v>5.7102526991860601E-2</v>
      </c>
      <c r="BQ593" s="14">
        <v>0.12695858134701599</v>
      </c>
      <c r="BR593" s="14">
        <v>0.123081518931795</v>
      </c>
      <c r="BS593" s="14">
        <v>0.116728604686391</v>
      </c>
      <c r="BT593" s="14">
        <v>3.7143464899692002E-2</v>
      </c>
      <c r="BU593" s="14"/>
      <c r="BV593" s="14">
        <v>6.24291402274567E-2</v>
      </c>
      <c r="BW593" s="14">
        <v>8.4768514769932093E-2</v>
      </c>
      <c r="BX593" s="14">
        <v>0.121089828679375</v>
      </c>
      <c r="BY593" s="14">
        <v>7.7402611517875294E-2</v>
      </c>
      <c r="BZ593" s="14">
        <v>1.38556151767834E-2</v>
      </c>
      <c r="CA593" s="14"/>
      <c r="CB593" s="14">
        <v>0.10289315589541601</v>
      </c>
      <c r="CC593" s="14">
        <v>9.7814111095865297E-2</v>
      </c>
      <c r="CD593" s="14">
        <v>8.2054064429000304E-2</v>
      </c>
      <c r="CE593" s="14">
        <v>8.3696040221337406E-2</v>
      </c>
      <c r="CF593" s="14">
        <v>9.5105579238066104E-2</v>
      </c>
      <c r="CG593" s="14"/>
      <c r="CH593" s="14">
        <v>9.2681989534587395E-2</v>
      </c>
      <c r="CI593" s="14">
        <v>9.1839074225283202E-2</v>
      </c>
      <c r="CJ593" s="14"/>
      <c r="CK593" s="14">
        <v>0.105740309355964</v>
      </c>
      <c r="CL593" s="14">
        <v>8.7892165479523096E-2</v>
      </c>
      <c r="CM593" s="14"/>
      <c r="CN593" s="14">
        <v>9.6049793382305806E-2</v>
      </c>
      <c r="CO593" s="14">
        <v>9.0701282132717498E-2</v>
      </c>
      <c r="CP593" s="14"/>
      <c r="CQ593" s="14">
        <v>8.7511820771602605E-2</v>
      </c>
      <c r="CR593" s="14">
        <v>0.10746510593884299</v>
      </c>
      <c r="CS593" s="14">
        <v>5.7756896867427701E-2</v>
      </c>
    </row>
    <row r="594" spans="2:97" x14ac:dyDescent="0.35">
      <c r="B594" t="s">
        <v>271</v>
      </c>
      <c r="C594" s="14">
        <v>9.0431349007197404E-2</v>
      </c>
      <c r="D594" s="14">
        <v>9.0639833822381097E-2</v>
      </c>
      <c r="E594" s="14">
        <v>9.0583038492775395E-2</v>
      </c>
      <c r="F594" s="14"/>
      <c r="G594" s="14">
        <v>0.11544873327828201</v>
      </c>
      <c r="H594" s="14">
        <v>9.6957776086328995E-2</v>
      </c>
      <c r="I594" s="14">
        <v>0.117047385516679</v>
      </c>
      <c r="J594" s="14">
        <v>9.8285081390195705E-2</v>
      </c>
      <c r="K594" s="14">
        <v>8.8185809896770204E-2</v>
      </c>
      <c r="L594" s="14">
        <v>4.2042509405625199E-2</v>
      </c>
      <c r="M594" s="14"/>
      <c r="N594" s="14">
        <v>8.0374665556937896E-2</v>
      </c>
      <c r="O594" s="14">
        <v>8.9985314045439399E-2</v>
      </c>
      <c r="P594" s="14">
        <v>0.107363804542615</v>
      </c>
      <c r="Q594" s="14">
        <v>8.5276832186968202E-2</v>
      </c>
      <c r="R594" s="14"/>
      <c r="S594" s="14">
        <v>9.6704888598908995E-2</v>
      </c>
      <c r="T594" s="14">
        <v>0.112787234592142</v>
      </c>
      <c r="U594" s="14">
        <v>0.105636139043465</v>
      </c>
      <c r="V594" s="14">
        <v>0.108588247314912</v>
      </c>
      <c r="W594" s="14">
        <v>8.8712620813749393E-2</v>
      </c>
      <c r="X594" s="14">
        <v>5.9306510074907497E-2</v>
      </c>
      <c r="Y594" s="14">
        <v>6.8265351696863402E-2</v>
      </c>
      <c r="Z594" s="14">
        <v>7.0933803369138695E-2</v>
      </c>
      <c r="AA594" s="14">
        <v>7.3377143183403298E-2</v>
      </c>
      <c r="AB594" s="14">
        <v>0.105382255596303</v>
      </c>
      <c r="AC594" s="14">
        <v>7.7487013874614694E-2</v>
      </c>
      <c r="AD594" s="14">
        <v>9.1048288558692E-2</v>
      </c>
      <c r="AE594" s="14"/>
      <c r="AF594" s="14">
        <v>7.4992195694531597E-2</v>
      </c>
      <c r="AG594" s="14">
        <v>7.8923816123929305E-2</v>
      </c>
      <c r="AH594" s="14">
        <v>9.6123255038740502E-2</v>
      </c>
      <c r="AI594" s="14">
        <v>8.8887852225095904E-2</v>
      </c>
      <c r="AJ594" s="14">
        <v>9.3184231999103001E-2</v>
      </c>
      <c r="AK594" s="14"/>
      <c r="AL594" s="14">
        <v>7.9058889598018697E-2</v>
      </c>
      <c r="AM594" s="14">
        <v>7.7919678497588296E-2</v>
      </c>
      <c r="AN594" s="14">
        <v>9.0530121472266203E-2</v>
      </c>
      <c r="AO594" s="14">
        <v>0.106152542959152</v>
      </c>
      <c r="AP594" s="14">
        <v>9.2916222527773595E-2</v>
      </c>
      <c r="AQ594" s="14">
        <v>9.5333862321336796E-2</v>
      </c>
      <c r="AR594" s="14"/>
      <c r="AS594" s="14">
        <v>8.6403874382256093E-2</v>
      </c>
      <c r="AT594" s="14">
        <v>0.108299826479275</v>
      </c>
      <c r="AU594" s="14">
        <v>9.6292763710105506E-2</v>
      </c>
      <c r="AV594" s="14">
        <v>7.7397813563785403E-2</v>
      </c>
      <c r="AW594" s="14">
        <v>6.7770209103523896E-2</v>
      </c>
      <c r="AX594" s="14"/>
      <c r="AY594" s="14">
        <v>0</v>
      </c>
      <c r="AZ594" s="14">
        <v>0</v>
      </c>
      <c r="BA594" s="14">
        <v>0</v>
      </c>
      <c r="BB594" s="14">
        <v>0</v>
      </c>
      <c r="BC594" s="14">
        <v>0</v>
      </c>
      <c r="BD594" s="14">
        <v>0</v>
      </c>
      <c r="BE594" s="14">
        <v>0</v>
      </c>
      <c r="BF594" s="14">
        <v>0</v>
      </c>
      <c r="BG594" s="14">
        <v>0</v>
      </c>
      <c r="BH594" s="14">
        <v>0</v>
      </c>
      <c r="BI594" s="14">
        <v>0</v>
      </c>
      <c r="BJ594" s="14">
        <v>0</v>
      </c>
      <c r="BK594" s="14">
        <v>0</v>
      </c>
      <c r="BL594" s="14">
        <v>0</v>
      </c>
      <c r="BM594" s="14">
        <v>0</v>
      </c>
      <c r="BN594" s="14">
        <v>0</v>
      </c>
      <c r="BO594" s="14"/>
      <c r="BP594" s="14">
        <v>3.5025083047301099E-2</v>
      </c>
      <c r="BQ594" s="14">
        <v>9.3407434835669198E-2</v>
      </c>
      <c r="BR594" s="14">
        <v>0.105816186208887</v>
      </c>
      <c r="BS594" s="14">
        <v>0.16494061819505901</v>
      </c>
      <c r="BT594" s="14">
        <v>8.6045332591910106E-2</v>
      </c>
      <c r="BU594" s="14"/>
      <c r="BV594" s="14">
        <v>2.7451791658176499E-2</v>
      </c>
      <c r="BW594" s="14">
        <v>6.0202847374304203E-2</v>
      </c>
      <c r="BX594" s="14">
        <v>0.14006278541661199</v>
      </c>
      <c r="BY594" s="14">
        <v>9.5049072486712405E-2</v>
      </c>
      <c r="BZ594" s="14">
        <v>1.9660103181014101E-2</v>
      </c>
      <c r="CA594" s="14"/>
      <c r="CB594" s="14">
        <v>8.0514378955852603E-2</v>
      </c>
      <c r="CC594" s="14">
        <v>7.7236750575652199E-2</v>
      </c>
      <c r="CD594" s="14">
        <v>7.6633961767844996E-2</v>
      </c>
      <c r="CE594" s="14">
        <v>0.117080438430578</v>
      </c>
      <c r="CF594" s="14">
        <v>9.65728789553459E-2</v>
      </c>
      <c r="CG594" s="14"/>
      <c r="CH594" s="14">
        <v>9.7320988076860099E-2</v>
      </c>
      <c r="CI594" s="14">
        <v>8.7557885873609798E-2</v>
      </c>
      <c r="CJ594" s="14"/>
      <c r="CK594" s="14">
        <v>9.6625525012796101E-2</v>
      </c>
      <c r="CL594" s="14">
        <v>8.8528159264089495E-2</v>
      </c>
      <c r="CM594" s="14"/>
      <c r="CN594" s="14">
        <v>7.6071162383484797E-2</v>
      </c>
      <c r="CO594" s="14">
        <v>9.5453631284360102E-2</v>
      </c>
      <c r="CP594" s="14"/>
      <c r="CQ594" s="14">
        <v>9.6889037155860003E-2</v>
      </c>
      <c r="CR594" s="14">
        <v>8.2755453806026502E-2</v>
      </c>
      <c r="CS594" s="14">
        <v>5.5598017658022497E-2</v>
      </c>
    </row>
    <row r="595" spans="2:97" x14ac:dyDescent="0.35">
      <c r="B595" t="s">
        <v>272</v>
      </c>
      <c r="C595" s="14">
        <v>8.8886362742655503E-2</v>
      </c>
      <c r="D595" s="14">
        <v>8.2977772809978007E-2</v>
      </c>
      <c r="E595" s="14">
        <v>9.4420864838575494E-2</v>
      </c>
      <c r="F595" s="14"/>
      <c r="G595" s="14">
        <v>9.4891884987282196E-2</v>
      </c>
      <c r="H595" s="14">
        <v>8.1374531927532801E-2</v>
      </c>
      <c r="I595" s="14">
        <v>0.11614987424793</v>
      </c>
      <c r="J595" s="14">
        <v>0.10096231887788901</v>
      </c>
      <c r="K595" s="14">
        <v>8.3754051353361794E-2</v>
      </c>
      <c r="L595" s="14">
        <v>6.2532211441931898E-2</v>
      </c>
      <c r="M595" s="14"/>
      <c r="N595" s="14">
        <v>8.0928276978222594E-2</v>
      </c>
      <c r="O595" s="14">
        <v>9.5465671135919597E-2</v>
      </c>
      <c r="P595" s="14">
        <v>9.4149527424641596E-2</v>
      </c>
      <c r="Q595" s="14">
        <v>8.58993763057051E-2</v>
      </c>
      <c r="R595" s="14"/>
      <c r="S595" s="14">
        <v>9.6829334947455603E-2</v>
      </c>
      <c r="T595" s="14">
        <v>8.4230213990808905E-2</v>
      </c>
      <c r="U595" s="14">
        <v>7.2339500414737995E-2</v>
      </c>
      <c r="V595" s="14">
        <v>9.3220593292803494E-2</v>
      </c>
      <c r="W595" s="14">
        <v>8.0340112352205201E-2</v>
      </c>
      <c r="X595" s="14">
        <v>9.3058459341997704E-2</v>
      </c>
      <c r="Y595" s="14">
        <v>9.1038697239325395E-2</v>
      </c>
      <c r="Z595" s="14">
        <v>8.8968175619745099E-2</v>
      </c>
      <c r="AA595" s="14">
        <v>0.105230181425161</v>
      </c>
      <c r="AB595" s="14">
        <v>7.1205600137450004E-2</v>
      </c>
      <c r="AC595" s="14">
        <v>9.2105659151474797E-2</v>
      </c>
      <c r="AD595" s="14">
        <v>9.2338281744777304E-2</v>
      </c>
      <c r="AE595" s="14"/>
      <c r="AF595" s="14">
        <v>5.7544408814432603E-2</v>
      </c>
      <c r="AG595" s="14">
        <v>0.10186498651033001</v>
      </c>
      <c r="AH595" s="14">
        <v>6.8729994733761096E-2</v>
      </c>
      <c r="AI595" s="14">
        <v>8.37160377834157E-2</v>
      </c>
      <c r="AJ595" s="14">
        <v>0.114481933967597</v>
      </c>
      <c r="AK595" s="14"/>
      <c r="AL595" s="14">
        <v>0.11568219155493201</v>
      </c>
      <c r="AM595" s="14">
        <v>7.3840389029160597E-2</v>
      </c>
      <c r="AN595" s="14">
        <v>6.1906050609153697E-2</v>
      </c>
      <c r="AO595" s="14">
        <v>8.6030227003477802E-2</v>
      </c>
      <c r="AP595" s="14">
        <v>9.65066725077037E-2</v>
      </c>
      <c r="AQ595" s="14">
        <v>7.7377200128798201E-2</v>
      </c>
      <c r="AR595" s="14"/>
      <c r="AS595" s="14">
        <v>8.9441689491784507E-2</v>
      </c>
      <c r="AT595" s="14">
        <v>8.66717523301231E-2</v>
      </c>
      <c r="AU595" s="14">
        <v>9.9597353167618599E-2</v>
      </c>
      <c r="AV595" s="14">
        <v>8.8647378117949302E-2</v>
      </c>
      <c r="AW595" s="14">
        <v>4.1197506301222701E-2</v>
      </c>
      <c r="AX595" s="14"/>
      <c r="AY595" s="14">
        <v>9.2410031776464299E-2</v>
      </c>
      <c r="AZ595" s="14">
        <v>0</v>
      </c>
      <c r="BA595" s="14">
        <v>0</v>
      </c>
      <c r="BB595" s="14">
        <v>0</v>
      </c>
      <c r="BC595" s="14">
        <v>0</v>
      </c>
      <c r="BD595" s="14">
        <v>0</v>
      </c>
      <c r="BE595" s="14">
        <v>0</v>
      </c>
      <c r="BF595" s="14">
        <v>0</v>
      </c>
      <c r="BG595" s="14">
        <v>0</v>
      </c>
      <c r="BH595" s="14">
        <v>0</v>
      </c>
      <c r="BI595" s="14">
        <v>0</v>
      </c>
      <c r="BJ595" s="14">
        <v>0</v>
      </c>
      <c r="BK595" s="14">
        <v>0</v>
      </c>
      <c r="BL595" s="14">
        <v>0</v>
      </c>
      <c r="BM595" s="14">
        <v>0</v>
      </c>
      <c r="BN595" s="14">
        <v>0</v>
      </c>
      <c r="BO595" s="14"/>
      <c r="BP595" s="14">
        <v>3.52198046917035E-2</v>
      </c>
      <c r="BQ595" s="14">
        <v>7.3600999807160894E-2</v>
      </c>
      <c r="BR595" s="14">
        <v>7.7090695909563398E-2</v>
      </c>
      <c r="BS595" s="14">
        <v>0.146689109112521</v>
      </c>
      <c r="BT595" s="14">
        <v>0.149640113189035</v>
      </c>
      <c r="BU595" s="14"/>
      <c r="BV595" s="14">
        <v>5.1558774615701401E-2</v>
      </c>
      <c r="BW595" s="14">
        <v>4.3528011450780599E-2</v>
      </c>
      <c r="BX595" s="14">
        <v>0.109132320605502</v>
      </c>
      <c r="BY595" s="14">
        <v>0.161516221797495</v>
      </c>
      <c r="BZ595" s="14">
        <v>0.108088255523849</v>
      </c>
      <c r="CA595" s="14"/>
      <c r="CB595" s="14">
        <v>8.5146989083643002E-2</v>
      </c>
      <c r="CC595" s="14">
        <v>8.9226470409173794E-2</v>
      </c>
      <c r="CD595" s="14">
        <v>7.5030691233218705E-2</v>
      </c>
      <c r="CE595" s="14">
        <v>9.2452654547793306E-2</v>
      </c>
      <c r="CF595" s="14">
        <v>0.101477357796257</v>
      </c>
      <c r="CG595" s="14"/>
      <c r="CH595" s="14">
        <v>9.6637172874817295E-2</v>
      </c>
      <c r="CI595" s="14">
        <v>8.5653730823187696E-2</v>
      </c>
      <c r="CJ595" s="14"/>
      <c r="CK595" s="14">
        <v>0.102036820863024</v>
      </c>
      <c r="CL595" s="14">
        <v>8.4845822566006798E-2</v>
      </c>
      <c r="CM595" s="14"/>
      <c r="CN595" s="14">
        <v>0.111241448794016</v>
      </c>
      <c r="CO595" s="14">
        <v>8.1067971838542904E-2</v>
      </c>
      <c r="CP595" s="14"/>
      <c r="CQ595" s="14">
        <v>8.9809009834519296E-2</v>
      </c>
      <c r="CR595" s="14">
        <v>8.7657141293473698E-2</v>
      </c>
      <c r="CS595" s="14">
        <v>8.4696297973012993E-2</v>
      </c>
    </row>
    <row r="596" spans="2:97" x14ac:dyDescent="0.35">
      <c r="B596" t="s">
        <v>273</v>
      </c>
      <c r="C596" s="14">
        <v>5.0204185096993599E-2</v>
      </c>
      <c r="D596" s="14">
        <v>4.64173019662667E-2</v>
      </c>
      <c r="E596" s="14">
        <v>5.40916537690544E-2</v>
      </c>
      <c r="F596" s="14"/>
      <c r="G596" s="14">
        <v>4.9072301819021502E-2</v>
      </c>
      <c r="H596" s="14">
        <v>6.3338525329297096E-2</v>
      </c>
      <c r="I596" s="14">
        <v>6.3654578825416405E-2</v>
      </c>
      <c r="J596" s="14">
        <v>5.3992683886825099E-2</v>
      </c>
      <c r="K596" s="14">
        <v>4.2793817976252202E-2</v>
      </c>
      <c r="L596" s="14">
        <v>3.12071438692645E-2</v>
      </c>
      <c r="M596" s="14"/>
      <c r="N596" s="14">
        <v>4.7064569077711102E-2</v>
      </c>
      <c r="O596" s="14">
        <v>5.2842790356040302E-2</v>
      </c>
      <c r="P596" s="14">
        <v>4.7508281051030998E-2</v>
      </c>
      <c r="Q596" s="14">
        <v>5.3824002843636601E-2</v>
      </c>
      <c r="R596" s="14"/>
      <c r="S596" s="14">
        <v>4.7016821325983199E-2</v>
      </c>
      <c r="T596" s="14">
        <v>4.7290156920391402E-2</v>
      </c>
      <c r="U596" s="14">
        <v>4.1286250531393703E-2</v>
      </c>
      <c r="V596" s="14">
        <v>4.5268554793837103E-2</v>
      </c>
      <c r="W596" s="14">
        <v>6.3251656031949904E-2</v>
      </c>
      <c r="X596" s="14">
        <v>6.1770715773059398E-2</v>
      </c>
      <c r="Y596" s="14">
        <v>4.21723966487157E-2</v>
      </c>
      <c r="Z596" s="14">
        <v>4.0546293539041899E-2</v>
      </c>
      <c r="AA596" s="14">
        <v>5.4210421188672302E-2</v>
      </c>
      <c r="AB596" s="14">
        <v>3.9452526900064303E-2</v>
      </c>
      <c r="AC596" s="14">
        <v>5.5377241623854802E-2</v>
      </c>
      <c r="AD596" s="14">
        <v>9.4233363272373805E-2</v>
      </c>
      <c r="AE596" s="14"/>
      <c r="AF596" s="14">
        <v>5.5890779592225701E-2</v>
      </c>
      <c r="AG596" s="14">
        <v>4.8878141933953102E-2</v>
      </c>
      <c r="AH596" s="14">
        <v>6.0307001626185901E-2</v>
      </c>
      <c r="AI596" s="14">
        <v>4.9199291046519003E-2</v>
      </c>
      <c r="AJ596" s="14">
        <v>4.6389165108717503E-2</v>
      </c>
      <c r="AK596" s="14"/>
      <c r="AL596" s="14">
        <v>4.2618682154832097E-2</v>
      </c>
      <c r="AM596" s="14">
        <v>5.7146002724806397E-2</v>
      </c>
      <c r="AN596" s="14">
        <v>6.0240175070852699E-2</v>
      </c>
      <c r="AO596" s="14">
        <v>5.23771710515782E-2</v>
      </c>
      <c r="AP596" s="14">
        <v>5.3102518770342999E-2</v>
      </c>
      <c r="AQ596" s="14">
        <v>2.7291358310382399E-2</v>
      </c>
      <c r="AR596" s="14"/>
      <c r="AS596" s="14">
        <v>4.9290253029610501E-2</v>
      </c>
      <c r="AT596" s="14">
        <v>5.0964536006498397E-2</v>
      </c>
      <c r="AU596" s="14">
        <v>4.7193244858763098E-2</v>
      </c>
      <c r="AV596" s="14">
        <v>6.9248835988822505E-2</v>
      </c>
      <c r="AW596" s="14">
        <v>8.7111288061702499E-2</v>
      </c>
      <c r="AX596" s="14"/>
      <c r="AY596" s="14">
        <v>0</v>
      </c>
      <c r="AZ596" s="14">
        <v>0</v>
      </c>
      <c r="BA596" s="14">
        <v>0</v>
      </c>
      <c r="BB596" s="14">
        <v>0</v>
      </c>
      <c r="BC596" s="14">
        <v>0</v>
      </c>
      <c r="BD596" s="14">
        <v>0</v>
      </c>
      <c r="BE596" s="14">
        <v>0</v>
      </c>
      <c r="BF596" s="14">
        <v>0</v>
      </c>
      <c r="BG596" s="14">
        <v>0</v>
      </c>
      <c r="BH596" s="14">
        <v>0</v>
      </c>
      <c r="BI596" s="14">
        <v>0</v>
      </c>
      <c r="BJ596" s="14">
        <v>0</v>
      </c>
      <c r="BK596" s="14">
        <v>0</v>
      </c>
      <c r="BL596" s="14">
        <v>0</v>
      </c>
      <c r="BM596" s="14">
        <v>0</v>
      </c>
      <c r="BN596" s="14">
        <v>0</v>
      </c>
      <c r="BO596" s="14"/>
      <c r="BP596" s="14">
        <v>1.08027123762471E-2</v>
      </c>
      <c r="BQ596" s="14">
        <v>3.3487025391598799E-2</v>
      </c>
      <c r="BR596" s="14">
        <v>3.9440498629524499E-2</v>
      </c>
      <c r="BS596" s="14">
        <v>9.3960717584975706E-2</v>
      </c>
      <c r="BT596" s="14">
        <v>9.5814559617326794E-2</v>
      </c>
      <c r="BU596" s="14"/>
      <c r="BV596" s="14">
        <v>1.4280305836923199E-2</v>
      </c>
      <c r="BW596" s="14">
        <v>2.4176379769782201E-2</v>
      </c>
      <c r="BX596" s="14">
        <v>5.9261802100645002E-2</v>
      </c>
      <c r="BY596" s="14">
        <v>0.101537789537409</v>
      </c>
      <c r="BZ596" s="14">
        <v>6.8536134206010194E-2</v>
      </c>
      <c r="CA596" s="14"/>
      <c r="CB596" s="14">
        <v>3.9820777120655397E-2</v>
      </c>
      <c r="CC596" s="14">
        <v>4.6067862764252898E-2</v>
      </c>
      <c r="CD596" s="14">
        <v>4.6937166291301097E-2</v>
      </c>
      <c r="CE596" s="14">
        <v>4.44623104290802E-2</v>
      </c>
      <c r="CF596" s="14">
        <v>6.8280387456203906E-2</v>
      </c>
      <c r="CG596" s="14"/>
      <c r="CH596" s="14">
        <v>5.809239439602E-2</v>
      </c>
      <c r="CI596" s="14">
        <v>4.6914248079743599E-2</v>
      </c>
      <c r="CJ596" s="14"/>
      <c r="CK596" s="14">
        <v>6.0422104808954297E-2</v>
      </c>
      <c r="CL596" s="14">
        <v>4.7064681154237203E-2</v>
      </c>
      <c r="CM596" s="14"/>
      <c r="CN596" s="14">
        <v>5.0477021481539902E-2</v>
      </c>
      <c r="CO596" s="14">
        <v>5.0108764238297403E-2</v>
      </c>
      <c r="CP596" s="14"/>
      <c r="CQ596" s="14">
        <v>5.4211750371993897E-2</v>
      </c>
      <c r="CR596" s="14">
        <v>4.3155517004114498E-2</v>
      </c>
      <c r="CS596" s="14">
        <v>4.2153485733191699E-2</v>
      </c>
    </row>
    <row r="597" spans="2:97" x14ac:dyDescent="0.35">
      <c r="B597" t="s">
        <v>274</v>
      </c>
      <c r="C597" s="14">
        <v>0.13009258781772301</v>
      </c>
      <c r="D597" s="14">
        <v>9.4583630422691106E-2</v>
      </c>
      <c r="E597" s="14">
        <v>0.16382319632393599</v>
      </c>
      <c r="F597" s="14"/>
      <c r="G597" s="14">
        <v>0.123311595040881</v>
      </c>
      <c r="H597" s="14">
        <v>0.14511586554567099</v>
      </c>
      <c r="I597" s="14">
        <v>0.14526708797522001</v>
      </c>
      <c r="J597" s="14">
        <v>0.17827514165496999</v>
      </c>
      <c r="K597" s="14">
        <v>0.12670984664447599</v>
      </c>
      <c r="L597" s="14">
        <v>7.3197954128987303E-2</v>
      </c>
      <c r="M597" s="14"/>
      <c r="N597" s="14">
        <v>7.4360528413987007E-2</v>
      </c>
      <c r="O597" s="14">
        <v>0.11644904434565</v>
      </c>
      <c r="P597" s="14">
        <v>0.120325022913728</v>
      </c>
      <c r="Q597" s="14">
        <v>0.21067849589236901</v>
      </c>
      <c r="R597" s="14"/>
      <c r="S597" s="14">
        <v>0.107041510921055</v>
      </c>
      <c r="T597" s="14">
        <v>0.122278814850319</v>
      </c>
      <c r="U597" s="14">
        <v>0.12864369842161999</v>
      </c>
      <c r="V597" s="14">
        <v>0.147382680248342</v>
      </c>
      <c r="W597" s="14">
        <v>0.120109710196785</v>
      </c>
      <c r="X597" s="14">
        <v>0.12867619680824199</v>
      </c>
      <c r="Y597" s="14">
        <v>0.14037227916297099</v>
      </c>
      <c r="Z597" s="14">
        <v>0.14739640488814701</v>
      </c>
      <c r="AA597" s="14">
        <v>0.14046066638874399</v>
      </c>
      <c r="AB597" s="14">
        <v>9.52076432492059E-2</v>
      </c>
      <c r="AC597" s="14">
        <v>0.182864016199284</v>
      </c>
      <c r="AD597" s="14">
        <v>0.17933579716157599</v>
      </c>
      <c r="AE597" s="14"/>
      <c r="AF597" s="14">
        <v>0.100441425355832</v>
      </c>
      <c r="AG597" s="14">
        <v>0.114535689422625</v>
      </c>
      <c r="AH597" s="14">
        <v>8.0280856148272906E-2</v>
      </c>
      <c r="AI597" s="14">
        <v>0.14186630988635901</v>
      </c>
      <c r="AJ597" s="14">
        <v>0.16254714667297801</v>
      </c>
      <c r="AK597" s="14"/>
      <c r="AL597" s="14">
        <v>9.9983712446462994E-2</v>
      </c>
      <c r="AM597" s="14">
        <v>9.4505664745700699E-2</v>
      </c>
      <c r="AN597" s="14">
        <v>0.11149694809684001</v>
      </c>
      <c r="AO597" s="14">
        <v>0.135846681534424</v>
      </c>
      <c r="AP597" s="14">
        <v>0.157304367830051</v>
      </c>
      <c r="AQ597" s="14">
        <v>0.135936731695915</v>
      </c>
      <c r="AR597" s="14"/>
      <c r="AS597" s="14">
        <v>0.15966561437173901</v>
      </c>
      <c r="AT597" s="14">
        <v>0.114401997718896</v>
      </c>
      <c r="AU597" s="14">
        <v>0.116565460815918</v>
      </c>
      <c r="AV597" s="14">
        <v>9.6996743398914606E-2</v>
      </c>
      <c r="AW597" s="14">
        <v>8.2281897523168099E-2</v>
      </c>
      <c r="AX597" s="14"/>
      <c r="AY597" s="14">
        <v>0.39772724879986598</v>
      </c>
      <c r="AZ597" s="14">
        <v>0</v>
      </c>
      <c r="BA597" s="14">
        <v>0</v>
      </c>
      <c r="BB597" s="14">
        <v>0</v>
      </c>
      <c r="BC597" s="14">
        <v>0</v>
      </c>
      <c r="BD597" s="14">
        <v>0</v>
      </c>
      <c r="BE597" s="14">
        <v>0</v>
      </c>
      <c r="BF597" s="14">
        <v>0</v>
      </c>
      <c r="BG597" s="14">
        <v>0</v>
      </c>
      <c r="BH597" s="14">
        <v>0</v>
      </c>
      <c r="BI597" s="14">
        <v>0</v>
      </c>
      <c r="BJ597" s="14">
        <v>0</v>
      </c>
      <c r="BK597" s="14">
        <v>0</v>
      </c>
      <c r="BL597" s="14">
        <v>0</v>
      </c>
      <c r="BM597" s="14">
        <v>0</v>
      </c>
      <c r="BN597" s="14">
        <v>0</v>
      </c>
      <c r="BO597" s="14"/>
      <c r="BP597" s="14">
        <v>2.19410620911323E-2</v>
      </c>
      <c r="BQ597" s="14">
        <v>3.8018672069033102E-2</v>
      </c>
      <c r="BR597" s="14">
        <v>6.77451694444062E-2</v>
      </c>
      <c r="BS597" s="14">
        <v>0.152555795418092</v>
      </c>
      <c r="BT597" s="14">
        <v>0.47098196458066</v>
      </c>
      <c r="BU597" s="14"/>
      <c r="BV597" s="14">
        <v>6.2052781963712202E-2</v>
      </c>
      <c r="BW597" s="14">
        <v>1.6312326358876899E-2</v>
      </c>
      <c r="BX597" s="14">
        <v>9.1719505089700906E-2</v>
      </c>
      <c r="BY597" s="14">
        <v>0.36415571563340998</v>
      </c>
      <c r="BZ597" s="14">
        <v>0.67967332349600296</v>
      </c>
      <c r="CA597" s="14"/>
      <c r="CB597" s="14">
        <v>9.64977445367768E-2</v>
      </c>
      <c r="CC597" s="14">
        <v>7.4219905299350394E-2</v>
      </c>
      <c r="CD597" s="14">
        <v>9.9112492160666907E-2</v>
      </c>
      <c r="CE597" s="14">
        <v>0.102004555950235</v>
      </c>
      <c r="CF597" s="14">
        <v>0.25494796430408601</v>
      </c>
      <c r="CG597" s="14"/>
      <c r="CH597" s="14">
        <v>0.12532986473778801</v>
      </c>
      <c r="CI597" s="14">
        <v>0.13207897767752599</v>
      </c>
      <c r="CJ597" s="14"/>
      <c r="CK597" s="14">
        <v>0.145545945091271</v>
      </c>
      <c r="CL597" s="14">
        <v>0.12534447103301899</v>
      </c>
      <c r="CM597" s="14"/>
      <c r="CN597" s="14">
        <v>0.110504242084264</v>
      </c>
      <c r="CO597" s="14">
        <v>0.13694334847940201</v>
      </c>
      <c r="CP597" s="14"/>
      <c r="CQ597" s="14">
        <v>0.1551481239519</v>
      </c>
      <c r="CR597" s="14">
        <v>7.8138223340826402E-2</v>
      </c>
      <c r="CS597" s="14">
        <v>0.126575791232382</v>
      </c>
    </row>
    <row r="598" spans="2:97" x14ac:dyDescent="0.35">
      <c r="B598" t="s">
        <v>203</v>
      </c>
      <c r="C598" s="14">
        <v>5.9282472023008403E-3</v>
      </c>
      <c r="D598" s="14">
        <v>4.0426757621191897E-3</v>
      </c>
      <c r="E598" s="14">
        <v>7.7890708433518904E-3</v>
      </c>
      <c r="F598" s="14"/>
      <c r="G598" s="14">
        <v>5.2123467834781804E-3</v>
      </c>
      <c r="H598" s="14">
        <v>6.0508150365362803E-3</v>
      </c>
      <c r="I598" s="14">
        <v>1.4800554055674099E-2</v>
      </c>
      <c r="J598" s="14">
        <v>5.7372866234919303E-3</v>
      </c>
      <c r="K598" s="14">
        <v>2.2304989585301199E-3</v>
      </c>
      <c r="L598" s="14">
        <v>1.7278087587177301E-3</v>
      </c>
      <c r="M598" s="14"/>
      <c r="N598" s="14">
        <v>2.23523886698498E-3</v>
      </c>
      <c r="O598" s="14">
        <v>5.1854961829397202E-3</v>
      </c>
      <c r="P598" s="14">
        <v>9.0034793285801492E-3</v>
      </c>
      <c r="Q598" s="14">
        <v>8.0590083661722899E-3</v>
      </c>
      <c r="R598" s="14"/>
      <c r="S598" s="14">
        <v>1.0558425992296099E-2</v>
      </c>
      <c r="T598" s="14">
        <v>1.22006627625269E-2</v>
      </c>
      <c r="U598" s="14">
        <v>4.50249367378698E-3</v>
      </c>
      <c r="V598" s="14">
        <v>3.48500693529672E-3</v>
      </c>
      <c r="W598" s="14">
        <v>9.0463231928414895E-3</v>
      </c>
      <c r="X598" s="14">
        <v>6.5948138760598901E-3</v>
      </c>
      <c r="Y598" s="14">
        <v>0</v>
      </c>
      <c r="Z598" s="14">
        <v>9.0518579175537101E-3</v>
      </c>
      <c r="AA598" s="14">
        <v>2.7029869928992599E-3</v>
      </c>
      <c r="AB598" s="14">
        <v>0</v>
      </c>
      <c r="AC598" s="14">
        <v>6.0706454357808796E-3</v>
      </c>
      <c r="AD598" s="14">
        <v>0</v>
      </c>
      <c r="AE598" s="14"/>
      <c r="AF598" s="14">
        <v>6.02273469333951E-3</v>
      </c>
      <c r="AG598" s="14">
        <v>2.0787484629070001E-3</v>
      </c>
      <c r="AH598" s="14">
        <v>0</v>
      </c>
      <c r="AI598" s="14">
        <v>5.2303795971800297E-3</v>
      </c>
      <c r="AJ598" s="14">
        <v>5.5793547684967904E-3</v>
      </c>
      <c r="AK598" s="14"/>
      <c r="AL598" s="14">
        <v>1.9177655484827901E-3</v>
      </c>
      <c r="AM598" s="14">
        <v>4.8128038284000699E-3</v>
      </c>
      <c r="AN598" s="14">
        <v>0</v>
      </c>
      <c r="AO598" s="14">
        <v>5.5560442315283603E-3</v>
      </c>
      <c r="AP598" s="14">
        <v>5.3060644042670297E-3</v>
      </c>
      <c r="AQ598" s="14">
        <v>9.3561879163673901E-3</v>
      </c>
      <c r="AR598" s="14"/>
      <c r="AS598" s="14">
        <v>5.1974426934978599E-3</v>
      </c>
      <c r="AT598" s="14">
        <v>7.4229060591562597E-3</v>
      </c>
      <c r="AU598" s="14">
        <v>1.1891408158968E-3</v>
      </c>
      <c r="AV598" s="14">
        <v>1.0990530985618601E-2</v>
      </c>
      <c r="AW598" s="14">
        <v>0</v>
      </c>
      <c r="AX598" s="14"/>
      <c r="AY598" s="14">
        <v>2.9179075637404898E-2</v>
      </c>
      <c r="AZ598" s="14">
        <v>0</v>
      </c>
      <c r="BA598" s="14">
        <v>0</v>
      </c>
      <c r="BB598" s="14">
        <v>0</v>
      </c>
      <c r="BC598" s="14">
        <v>0</v>
      </c>
      <c r="BD598" s="14">
        <v>0</v>
      </c>
      <c r="BE598" s="14">
        <v>0</v>
      </c>
      <c r="BF598" s="14">
        <v>0</v>
      </c>
      <c r="BG598" s="14">
        <v>0</v>
      </c>
      <c r="BH598" s="14">
        <v>0</v>
      </c>
      <c r="BI598" s="14">
        <v>0</v>
      </c>
      <c r="BJ598" s="14">
        <v>0</v>
      </c>
      <c r="BK598" s="14">
        <v>0</v>
      </c>
      <c r="BL598" s="14">
        <v>0</v>
      </c>
      <c r="BM598" s="14">
        <v>0</v>
      </c>
      <c r="BN598" s="14">
        <v>0</v>
      </c>
      <c r="BO598" s="14"/>
      <c r="BP598" s="14">
        <v>2.7287035815928601E-3</v>
      </c>
      <c r="BQ598" s="14">
        <v>0</v>
      </c>
      <c r="BR598" s="14">
        <v>1.36010291338467E-2</v>
      </c>
      <c r="BS598" s="14">
        <v>3.6981622393156E-3</v>
      </c>
      <c r="BT598" s="14">
        <v>6.0362991857968503E-3</v>
      </c>
      <c r="BU598" s="14"/>
      <c r="BV598" s="14">
        <v>1.1460590534035E-2</v>
      </c>
      <c r="BW598" s="14">
        <v>1.8101548727168699E-3</v>
      </c>
      <c r="BX598" s="14">
        <v>5.2808589582338398E-3</v>
      </c>
      <c r="BY598" s="14">
        <v>8.7293280946597208E-3</v>
      </c>
      <c r="BZ598" s="14">
        <v>2.84253978227848E-2</v>
      </c>
      <c r="CA598" s="14"/>
      <c r="CB598" s="14">
        <v>3.5653549925514102E-3</v>
      </c>
      <c r="CC598" s="14">
        <v>5.6007939081843599E-3</v>
      </c>
      <c r="CD598" s="14">
        <v>4.7486910871051497E-3</v>
      </c>
      <c r="CE598" s="14">
        <v>8.6028000921645493E-3</v>
      </c>
      <c r="CF598" s="14">
        <v>6.7222105844861697E-3</v>
      </c>
      <c r="CG598" s="14"/>
      <c r="CH598" s="14">
        <v>6.80153931424104E-3</v>
      </c>
      <c r="CI598" s="14">
        <v>5.56402308792559E-3</v>
      </c>
      <c r="CJ598" s="14"/>
      <c r="CK598" s="14">
        <v>7.5862748581051803E-3</v>
      </c>
      <c r="CL598" s="14">
        <v>5.4188103982022997E-3</v>
      </c>
      <c r="CM598" s="14"/>
      <c r="CN598" s="14">
        <v>2.7261736601382402E-3</v>
      </c>
      <c r="CO598" s="14">
        <v>7.0481293892370204E-3</v>
      </c>
      <c r="CP598" s="14"/>
      <c r="CQ598" s="14">
        <v>6.6655785933868597E-3</v>
      </c>
      <c r="CR598" s="14">
        <v>4.2619911375782098E-3</v>
      </c>
      <c r="CS598" s="14">
        <v>6.6401866925242803E-3</v>
      </c>
    </row>
    <row r="599" spans="2:97" x14ac:dyDescent="0.35">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row>
    <row r="600" spans="2:97" x14ac:dyDescent="0.35">
      <c r="B600" s="6" t="s">
        <v>278</v>
      </c>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row>
    <row r="601" spans="2:97" x14ac:dyDescent="0.35">
      <c r="B601" s="21" t="s">
        <v>279</v>
      </c>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row>
    <row r="602" spans="2:97" x14ac:dyDescent="0.35">
      <c r="B602" t="s">
        <v>269</v>
      </c>
      <c r="C602" s="14">
        <v>0.15772590204737599</v>
      </c>
      <c r="D602" s="14">
        <v>0.16984079356939599</v>
      </c>
      <c r="E602" s="14">
        <v>0.14543932653984301</v>
      </c>
      <c r="F602" s="14"/>
      <c r="G602" s="14">
        <v>0.104898787649144</v>
      </c>
      <c r="H602" s="14">
        <v>0.115266007550788</v>
      </c>
      <c r="I602" s="14">
        <v>0.108907168024573</v>
      </c>
      <c r="J602" s="14">
        <v>0.147837297885095</v>
      </c>
      <c r="K602" s="14">
        <v>0.240061086058735</v>
      </c>
      <c r="L602" s="14">
        <v>0.43202374728681597</v>
      </c>
      <c r="M602" s="14"/>
      <c r="N602" s="14">
        <v>0.12499390102100599</v>
      </c>
      <c r="O602" s="14">
        <v>0.16306366733210501</v>
      </c>
      <c r="P602" s="14">
        <v>0.180001130877571</v>
      </c>
      <c r="Q602" s="14">
        <v>0.17351032679342199</v>
      </c>
      <c r="R602" s="14"/>
      <c r="S602" s="14">
        <v>0.13995621194219801</v>
      </c>
      <c r="T602" s="14">
        <v>0.14595127166151201</v>
      </c>
      <c r="U602" s="14">
        <v>0.11738188463532501</v>
      </c>
      <c r="V602" s="14">
        <v>0.22817067378528699</v>
      </c>
      <c r="W602" s="14">
        <v>0.112057805270454</v>
      </c>
      <c r="X602" s="14">
        <v>0.16985032293324001</v>
      </c>
      <c r="Y602" s="14">
        <v>0.17892815304651</v>
      </c>
      <c r="Z602" s="14">
        <v>0.14800387772519299</v>
      </c>
      <c r="AA602" s="14">
        <v>0.16035630779031301</v>
      </c>
      <c r="AB602" s="14">
        <v>0.159727561500211</v>
      </c>
      <c r="AC602" s="14">
        <v>0.20564935097102999</v>
      </c>
      <c r="AD602" s="14">
        <v>0.173104799778177</v>
      </c>
      <c r="AE602" s="14"/>
      <c r="AF602" s="14">
        <v>0.169780257277901</v>
      </c>
      <c r="AG602" s="14">
        <v>0.14043210004821899</v>
      </c>
      <c r="AH602" s="14">
        <v>0.223311598733692</v>
      </c>
      <c r="AI602" s="14">
        <v>0.184151717565256</v>
      </c>
      <c r="AJ602" s="14">
        <v>0.117099140279623</v>
      </c>
      <c r="AK602" s="14"/>
      <c r="AL602" s="14">
        <v>0.14478182590511399</v>
      </c>
      <c r="AM602" s="14">
        <v>0.129366584054706</v>
      </c>
      <c r="AN602" s="14">
        <v>0.179597093385953</v>
      </c>
      <c r="AO602" s="14">
        <v>0.18120958524071701</v>
      </c>
      <c r="AP602" s="14">
        <v>0.117173806727356</v>
      </c>
      <c r="AQ602" s="14">
        <v>0.19256805261677701</v>
      </c>
      <c r="AR602" s="14"/>
      <c r="AS602" s="14">
        <v>0.20125214268148001</v>
      </c>
      <c r="AT602" s="14">
        <v>0.178219021973924</v>
      </c>
      <c r="AU602" s="14">
        <v>0.124449453453197</v>
      </c>
      <c r="AV602" s="14">
        <v>0.123668706125681</v>
      </c>
      <c r="AW602" s="14">
        <v>0.12595714027363</v>
      </c>
      <c r="AX602" s="14"/>
      <c r="AY602" s="14">
        <v>0.70466195578386503</v>
      </c>
      <c r="AZ602" s="14">
        <v>0</v>
      </c>
      <c r="BA602" s="14">
        <v>0</v>
      </c>
      <c r="BB602" s="14">
        <v>0</v>
      </c>
      <c r="BC602" s="14">
        <v>0</v>
      </c>
      <c r="BD602" s="14">
        <v>0</v>
      </c>
      <c r="BE602" s="14">
        <v>0</v>
      </c>
      <c r="BF602" s="14">
        <v>0</v>
      </c>
      <c r="BG602" s="14">
        <v>0</v>
      </c>
      <c r="BH602" s="14">
        <v>0</v>
      </c>
      <c r="BI602" s="14">
        <v>0</v>
      </c>
      <c r="BJ602" s="14">
        <v>0</v>
      </c>
      <c r="BK602" s="14">
        <v>0</v>
      </c>
      <c r="BL602" s="14">
        <v>0</v>
      </c>
      <c r="BM602" s="14">
        <v>0</v>
      </c>
      <c r="BN602" s="14">
        <v>0</v>
      </c>
      <c r="BO602" s="14"/>
      <c r="BP602" s="14">
        <v>0.29986537292779702</v>
      </c>
      <c r="BQ602" s="14">
        <v>0.12259337117417</v>
      </c>
      <c r="BR602" s="14">
        <v>0.12528512284239199</v>
      </c>
      <c r="BS602" s="14">
        <v>8.5336227182281205E-2</v>
      </c>
      <c r="BT602" s="14">
        <v>0.13226001492516201</v>
      </c>
      <c r="BU602" s="14"/>
      <c r="BV602" s="14">
        <v>0.22676972287059599</v>
      </c>
      <c r="BW602" s="14">
        <v>0.177628129816921</v>
      </c>
      <c r="BX602" s="14">
        <v>0.161736572006103</v>
      </c>
      <c r="BY602" s="14">
        <v>8.7400509144986094E-2</v>
      </c>
      <c r="BZ602" s="14">
        <v>5.7191444846555202E-2</v>
      </c>
      <c r="CA602" s="14"/>
      <c r="CB602" s="14">
        <v>0.156407926230162</v>
      </c>
      <c r="CC602" s="14">
        <v>0.17625149009339</v>
      </c>
      <c r="CD602" s="14">
        <v>0.18741121364112201</v>
      </c>
      <c r="CE602" s="14">
        <v>0.156394067093448</v>
      </c>
      <c r="CF602" s="14">
        <v>0.11976312018985701</v>
      </c>
      <c r="CG602" s="14"/>
      <c r="CH602" s="14">
        <v>0.16406146824354401</v>
      </c>
      <c r="CI602" s="14">
        <v>0.15497123966984699</v>
      </c>
      <c r="CJ602" s="14"/>
      <c r="CK602" s="14">
        <v>0.113040849811552</v>
      </c>
      <c r="CL602" s="14">
        <v>0.17322564838023799</v>
      </c>
      <c r="CM602" s="14"/>
      <c r="CN602" s="14">
        <v>0.136391361435511</v>
      </c>
      <c r="CO602" s="14">
        <v>0.166641346643329</v>
      </c>
      <c r="CP602" s="14"/>
      <c r="CQ602" s="14">
        <v>0.15237021789000499</v>
      </c>
      <c r="CR602" s="14">
        <v>0.166665681781968</v>
      </c>
      <c r="CS602" s="14">
        <v>0.16191675376134099</v>
      </c>
    </row>
    <row r="603" spans="2:97" x14ac:dyDescent="0.35">
      <c r="B603" t="s">
        <v>86</v>
      </c>
      <c r="C603" s="14">
        <v>5.7269476218703298E-2</v>
      </c>
      <c r="D603" s="14">
        <v>6.1714466445166899E-2</v>
      </c>
      <c r="E603" s="14">
        <v>5.2759555265926697E-2</v>
      </c>
      <c r="F603" s="14"/>
      <c r="G603" s="14">
        <v>5.0619199921979802E-2</v>
      </c>
      <c r="H603" s="14">
        <v>5.5039597805563202E-2</v>
      </c>
      <c r="I603" s="14">
        <v>3.88302775289864E-2</v>
      </c>
      <c r="J603" s="14">
        <v>5.3519034296260197E-2</v>
      </c>
      <c r="K603" s="14">
        <v>8.9360456411881603E-2</v>
      </c>
      <c r="L603" s="14">
        <v>8.3654029955429504E-2</v>
      </c>
      <c r="M603" s="14"/>
      <c r="N603" s="14">
        <v>5.7556764475283101E-2</v>
      </c>
      <c r="O603" s="14">
        <v>4.6977916955594098E-2</v>
      </c>
      <c r="P603" s="14">
        <v>7.6562863525542701E-2</v>
      </c>
      <c r="Q603" s="14">
        <v>4.8158743405649899E-2</v>
      </c>
      <c r="R603" s="14"/>
      <c r="S603" s="14">
        <v>5.1859966311407997E-2</v>
      </c>
      <c r="T603" s="14">
        <v>5.3686973987122598E-2</v>
      </c>
      <c r="U603" s="14">
        <v>3.8718086272893103E-2</v>
      </c>
      <c r="V603" s="14">
        <v>5.8547575349966803E-2</v>
      </c>
      <c r="W603" s="14">
        <v>4.7167514581045303E-2</v>
      </c>
      <c r="X603" s="14">
        <v>8.2926576132409904E-2</v>
      </c>
      <c r="Y603" s="14">
        <v>6.4938201380705496E-2</v>
      </c>
      <c r="Z603" s="14">
        <v>7.6478579816443695E-2</v>
      </c>
      <c r="AA603" s="14">
        <v>5.4211999676446E-2</v>
      </c>
      <c r="AB603" s="14">
        <v>4.6808627389687003E-2</v>
      </c>
      <c r="AC603" s="14">
        <v>8.1407136567894806E-2</v>
      </c>
      <c r="AD603" s="14">
        <v>6.8136171286902594E-2</v>
      </c>
      <c r="AE603" s="14"/>
      <c r="AF603" s="14">
        <v>8.5989528151500905E-2</v>
      </c>
      <c r="AG603" s="14">
        <v>5.3140185048562903E-2</v>
      </c>
      <c r="AH603" s="14">
        <v>4.3390164576060097E-2</v>
      </c>
      <c r="AI603" s="14">
        <v>5.0397760924459002E-2</v>
      </c>
      <c r="AJ603" s="14">
        <v>6.3440203569875495E-2</v>
      </c>
      <c r="AK603" s="14"/>
      <c r="AL603" s="14">
        <v>4.9964203715963697E-2</v>
      </c>
      <c r="AM603" s="14">
        <v>6.4305564953950997E-2</v>
      </c>
      <c r="AN603" s="14">
        <v>8.6843011965924199E-2</v>
      </c>
      <c r="AO603" s="14">
        <v>6.0697890210443903E-2</v>
      </c>
      <c r="AP603" s="14">
        <v>4.3361876941911799E-2</v>
      </c>
      <c r="AQ603" s="14">
        <v>5.4409672777877498E-2</v>
      </c>
      <c r="AR603" s="14"/>
      <c r="AS603" s="14">
        <v>5.3863613246365898E-2</v>
      </c>
      <c r="AT603" s="14">
        <v>6.7289337080120706E-2</v>
      </c>
      <c r="AU603" s="14">
        <v>5.5716604300607403E-2</v>
      </c>
      <c r="AV603" s="14">
        <v>4.8832241736422997E-2</v>
      </c>
      <c r="AW603" s="14">
        <v>2.3477228649051399E-2</v>
      </c>
      <c r="AX603" s="14"/>
      <c r="AY603" s="14">
        <v>0</v>
      </c>
      <c r="AZ603" s="14">
        <v>0</v>
      </c>
      <c r="BA603" s="14">
        <v>0</v>
      </c>
      <c r="BB603" s="14">
        <v>0</v>
      </c>
      <c r="BC603" s="14">
        <v>0</v>
      </c>
      <c r="BD603" s="14">
        <v>0</v>
      </c>
      <c r="BE603" s="14">
        <v>0</v>
      </c>
      <c r="BF603" s="14">
        <v>0</v>
      </c>
      <c r="BG603" s="14">
        <v>0</v>
      </c>
      <c r="BH603" s="14">
        <v>0</v>
      </c>
      <c r="BI603" s="14">
        <v>0</v>
      </c>
      <c r="BJ603" s="14">
        <v>0</v>
      </c>
      <c r="BK603" s="14">
        <v>0</v>
      </c>
      <c r="BL603" s="14">
        <v>0</v>
      </c>
      <c r="BM603" s="14">
        <v>0</v>
      </c>
      <c r="BN603" s="14">
        <v>0</v>
      </c>
      <c r="BO603" s="14"/>
      <c r="BP603" s="14">
        <v>9.7234623198331399E-2</v>
      </c>
      <c r="BQ603" s="14">
        <v>5.86071781955965E-2</v>
      </c>
      <c r="BR603" s="14">
        <v>5.2843031288324897E-2</v>
      </c>
      <c r="BS603" s="14">
        <v>2.08963904481415E-2</v>
      </c>
      <c r="BT603" s="14">
        <v>4.1449714492226099E-2</v>
      </c>
      <c r="BU603" s="14"/>
      <c r="BV603" s="14">
        <v>0.112400246535903</v>
      </c>
      <c r="BW603" s="14">
        <v>7.2031000093858294E-2</v>
      </c>
      <c r="BX603" s="14">
        <v>4.3084528524641397E-2</v>
      </c>
      <c r="BY603" s="14">
        <v>3.5003040087897397E-2</v>
      </c>
      <c r="BZ603" s="14">
        <v>2.9236064242812401E-2</v>
      </c>
      <c r="CA603" s="14"/>
      <c r="CB603" s="14">
        <v>6.9366548507420106E-2</v>
      </c>
      <c r="CC603" s="14">
        <v>6.6498117965630502E-2</v>
      </c>
      <c r="CD603" s="14">
        <v>5.6104373696292002E-2</v>
      </c>
      <c r="CE603" s="14">
        <v>4.70609088102742E-2</v>
      </c>
      <c r="CF603" s="14">
        <v>4.8404204198071003E-2</v>
      </c>
      <c r="CG603" s="14"/>
      <c r="CH603" s="14">
        <v>6.2237066176262602E-2</v>
      </c>
      <c r="CI603" s="14">
        <v>5.5109600883274899E-2</v>
      </c>
      <c r="CJ603" s="14"/>
      <c r="CK603" s="14">
        <v>4.5578866103770002E-2</v>
      </c>
      <c r="CL603" s="14">
        <v>6.1324556881954602E-2</v>
      </c>
      <c r="CM603" s="14"/>
      <c r="CN603" s="14">
        <v>4.7150197460696701E-2</v>
      </c>
      <c r="CO603" s="14">
        <v>6.1498199525163402E-2</v>
      </c>
      <c r="CP603" s="14"/>
      <c r="CQ603" s="14">
        <v>5.0350720686327101E-2</v>
      </c>
      <c r="CR603" s="14">
        <v>6.5542642137910598E-2</v>
      </c>
      <c r="CS603" s="14">
        <v>8.33165463320788E-2</v>
      </c>
    </row>
    <row r="604" spans="2:97" x14ac:dyDescent="0.35">
      <c r="B604" t="s">
        <v>85</v>
      </c>
      <c r="C604" s="14">
        <v>7.9044595372376306E-2</v>
      </c>
      <c r="D604" s="14">
        <v>7.8418063636641097E-2</v>
      </c>
      <c r="E604" s="14">
        <v>7.8932091549802505E-2</v>
      </c>
      <c r="F604" s="14"/>
      <c r="G604" s="14">
        <v>7.1717623134904596E-2</v>
      </c>
      <c r="H604" s="14">
        <v>6.9121208446773302E-2</v>
      </c>
      <c r="I604" s="14">
        <v>8.2639876001876694E-2</v>
      </c>
      <c r="J604" s="14">
        <v>7.63622890187651E-2</v>
      </c>
      <c r="K604" s="14">
        <v>8.8487990481518897E-2</v>
      </c>
      <c r="L604" s="14">
        <v>0.103701777622286</v>
      </c>
      <c r="M604" s="14"/>
      <c r="N604" s="14">
        <v>8.6643419197816804E-2</v>
      </c>
      <c r="O604" s="14">
        <v>8.7020610984429397E-2</v>
      </c>
      <c r="P604" s="14">
        <v>7.1623737811202307E-2</v>
      </c>
      <c r="Q604" s="14">
        <v>6.2323968221573899E-2</v>
      </c>
      <c r="R604" s="14"/>
      <c r="S604" s="14">
        <v>6.5505425326493893E-2</v>
      </c>
      <c r="T604" s="14">
        <v>9.3063549267667606E-2</v>
      </c>
      <c r="U604" s="14">
        <v>8.9327426039751801E-2</v>
      </c>
      <c r="V604" s="14">
        <v>5.8223282247844003E-2</v>
      </c>
      <c r="W604" s="14">
        <v>8.0084534959906403E-2</v>
      </c>
      <c r="X604" s="14">
        <v>7.0360778711730201E-2</v>
      </c>
      <c r="Y604" s="14">
        <v>6.7921104726750794E-2</v>
      </c>
      <c r="Z604" s="14">
        <v>8.3204604401854398E-2</v>
      </c>
      <c r="AA604" s="14">
        <v>9.9959868125720802E-2</v>
      </c>
      <c r="AB604" s="14">
        <v>6.5009435251865602E-2</v>
      </c>
      <c r="AC604" s="14">
        <v>7.9994243585451902E-2</v>
      </c>
      <c r="AD604" s="14">
        <v>0.136430423160711</v>
      </c>
      <c r="AE604" s="14"/>
      <c r="AF604" s="14">
        <v>8.6681379353317503E-2</v>
      </c>
      <c r="AG604" s="14">
        <v>6.2132431860015103E-2</v>
      </c>
      <c r="AH604" s="14">
        <v>7.6410826780865498E-2</v>
      </c>
      <c r="AI604" s="14">
        <v>8.8742058808921595E-2</v>
      </c>
      <c r="AJ604" s="14">
        <v>7.6617223748397106E-2</v>
      </c>
      <c r="AK604" s="14"/>
      <c r="AL604" s="14">
        <v>6.2276130343348897E-2</v>
      </c>
      <c r="AM604" s="14">
        <v>7.8138881047193395E-2</v>
      </c>
      <c r="AN604" s="14">
        <v>9.5045008498452793E-2</v>
      </c>
      <c r="AO604" s="14">
        <v>9.1119161088835193E-2</v>
      </c>
      <c r="AP604" s="14">
        <v>6.3847274794300204E-2</v>
      </c>
      <c r="AQ604" s="14">
        <v>7.5812466438495901E-2</v>
      </c>
      <c r="AR604" s="14"/>
      <c r="AS604" s="14">
        <v>6.4244946944790396E-2</v>
      </c>
      <c r="AT604" s="14">
        <v>9.9418505111905697E-2</v>
      </c>
      <c r="AU604" s="14">
        <v>7.8208184056731495E-2</v>
      </c>
      <c r="AV604" s="14">
        <v>5.6208343268133301E-2</v>
      </c>
      <c r="AW604" s="14">
        <v>0.104158974536199</v>
      </c>
      <c r="AX604" s="14"/>
      <c r="AY604" s="14">
        <v>0</v>
      </c>
      <c r="AZ604" s="14">
        <v>0</v>
      </c>
      <c r="BA604" s="14">
        <v>0</v>
      </c>
      <c r="BB604" s="14">
        <v>0</v>
      </c>
      <c r="BC604" s="14">
        <v>0</v>
      </c>
      <c r="BD604" s="14">
        <v>0</v>
      </c>
      <c r="BE604" s="14">
        <v>0</v>
      </c>
      <c r="BF604" s="14">
        <v>0</v>
      </c>
      <c r="BG604" s="14">
        <v>0</v>
      </c>
      <c r="BH604" s="14">
        <v>0</v>
      </c>
      <c r="BI604" s="14">
        <v>0</v>
      </c>
      <c r="BJ604" s="14">
        <v>0</v>
      </c>
      <c r="BK604" s="14">
        <v>0</v>
      </c>
      <c r="BL604" s="14">
        <v>0</v>
      </c>
      <c r="BM604" s="14">
        <v>0</v>
      </c>
      <c r="BN604" s="14">
        <v>0</v>
      </c>
      <c r="BO604" s="14"/>
      <c r="BP604" s="14">
        <v>7.9919085796870404E-2</v>
      </c>
      <c r="BQ604" s="14">
        <v>0.108691096583401</v>
      </c>
      <c r="BR604" s="14">
        <v>6.3867552480211906E-2</v>
      </c>
      <c r="BS604" s="14">
        <v>5.8972884187702697E-2</v>
      </c>
      <c r="BT604" s="14">
        <v>6.4878180137530106E-2</v>
      </c>
      <c r="BU604" s="14"/>
      <c r="BV604" s="14">
        <v>0.10815936702965501</v>
      </c>
      <c r="BW604" s="14">
        <v>9.3223721090829395E-2</v>
      </c>
      <c r="BX604" s="14">
        <v>5.7667778586226598E-2</v>
      </c>
      <c r="BY604" s="14">
        <v>8.0592383557771402E-2</v>
      </c>
      <c r="BZ604" s="14">
        <v>8.5674547546964894E-2</v>
      </c>
      <c r="CA604" s="14"/>
      <c r="CB604" s="14">
        <v>4.9336451734284401E-2</v>
      </c>
      <c r="CC604" s="14">
        <v>9.7612352601539096E-2</v>
      </c>
      <c r="CD604" s="14">
        <v>0.106025531771011</v>
      </c>
      <c r="CE604" s="14">
        <v>8.6661553953370302E-2</v>
      </c>
      <c r="CF604" s="14">
        <v>6.0998199993246197E-2</v>
      </c>
      <c r="CG604" s="14"/>
      <c r="CH604" s="14">
        <v>8.7299967544383794E-2</v>
      </c>
      <c r="CI604" s="14">
        <v>7.5455214024190004E-2</v>
      </c>
      <c r="CJ604" s="14"/>
      <c r="CK604" s="14">
        <v>7.0233076893927299E-2</v>
      </c>
      <c r="CL604" s="14">
        <v>8.2101015682741196E-2</v>
      </c>
      <c r="CM604" s="14"/>
      <c r="CN604" s="14">
        <v>6.1800320739613397E-2</v>
      </c>
      <c r="CO604" s="14">
        <v>8.6250767648722304E-2</v>
      </c>
      <c r="CP604" s="14"/>
      <c r="CQ604" s="14">
        <v>8.3138167089227194E-2</v>
      </c>
      <c r="CR604" s="14">
        <v>6.5920280735441095E-2</v>
      </c>
      <c r="CS604" s="14">
        <v>0.115468885845012</v>
      </c>
    </row>
    <row r="605" spans="2:97" x14ac:dyDescent="0.35">
      <c r="B605" t="s">
        <v>84</v>
      </c>
      <c r="C605" s="14">
        <v>8.9941843426721804E-2</v>
      </c>
      <c r="D605" s="14">
        <v>9.2355496992085506E-2</v>
      </c>
      <c r="E605" s="14">
        <v>8.7682931373543202E-2</v>
      </c>
      <c r="F605" s="14"/>
      <c r="G605" s="14">
        <v>9.3394133298159099E-2</v>
      </c>
      <c r="H605" s="14">
        <v>9.7941602461378605E-2</v>
      </c>
      <c r="I605" s="14">
        <v>0.109759184238277</v>
      </c>
      <c r="J605" s="14">
        <v>8.4692709349140902E-2</v>
      </c>
      <c r="K605" s="14">
        <v>7.9584749268387003E-2</v>
      </c>
      <c r="L605" s="14">
        <v>2.5993369502323501E-2</v>
      </c>
      <c r="M605" s="14"/>
      <c r="N605" s="14">
        <v>9.6872052291764904E-2</v>
      </c>
      <c r="O605" s="14">
        <v>7.8438276628370898E-2</v>
      </c>
      <c r="P605" s="14">
        <v>7.1938652904217706E-2</v>
      </c>
      <c r="Q605" s="14">
        <v>0.118630160343353</v>
      </c>
      <c r="R605" s="14"/>
      <c r="S605" s="14">
        <v>7.1111030033906994E-2</v>
      </c>
      <c r="T605" s="14">
        <v>0.105104876771832</v>
      </c>
      <c r="U605" s="14">
        <v>9.6536536619365301E-2</v>
      </c>
      <c r="V605" s="14">
        <v>7.8593868966831806E-2</v>
      </c>
      <c r="W605" s="14">
        <v>0.110096095021773</v>
      </c>
      <c r="X605" s="14">
        <v>9.2148008944127793E-2</v>
      </c>
      <c r="Y605" s="14">
        <v>6.94295671470328E-2</v>
      </c>
      <c r="Z605" s="14">
        <v>0.104485931584732</v>
      </c>
      <c r="AA605" s="14">
        <v>0.117056741383531</v>
      </c>
      <c r="AB605" s="14">
        <v>5.4778658489243799E-2</v>
      </c>
      <c r="AC605" s="14">
        <v>0.110592587668014</v>
      </c>
      <c r="AD605" s="14">
        <v>9.9044266405129894E-2</v>
      </c>
      <c r="AE605" s="14"/>
      <c r="AF605" s="14">
        <v>8.7437686586073204E-2</v>
      </c>
      <c r="AG605" s="14">
        <v>0.100121175040224</v>
      </c>
      <c r="AH605" s="14">
        <v>6.2500865626822499E-2</v>
      </c>
      <c r="AI605" s="14">
        <v>7.1580841737237402E-2</v>
      </c>
      <c r="AJ605" s="14">
        <v>9.1086164029372696E-2</v>
      </c>
      <c r="AK605" s="14"/>
      <c r="AL605" s="14">
        <v>0.103405419890841</v>
      </c>
      <c r="AM605" s="14">
        <v>8.5521272284779501E-2</v>
      </c>
      <c r="AN605" s="14">
        <v>3.8912790926305701E-2</v>
      </c>
      <c r="AO605" s="14">
        <v>9.0439285893639296E-2</v>
      </c>
      <c r="AP605" s="14">
        <v>8.6790958963433001E-2</v>
      </c>
      <c r="AQ605" s="14">
        <v>0.111386675322327</v>
      </c>
      <c r="AR605" s="14"/>
      <c r="AS605" s="14">
        <v>0.105701697827352</v>
      </c>
      <c r="AT605" s="14">
        <v>8.4143275223382802E-2</v>
      </c>
      <c r="AU605" s="14">
        <v>0.100582824922585</v>
      </c>
      <c r="AV605" s="14">
        <v>7.65169407458271E-2</v>
      </c>
      <c r="AW605" s="14">
        <v>7.8761156696884799E-2</v>
      </c>
      <c r="AX605" s="14"/>
      <c r="AY605" s="14">
        <v>0</v>
      </c>
      <c r="AZ605" s="14">
        <v>0</v>
      </c>
      <c r="BA605" s="14">
        <v>0</v>
      </c>
      <c r="BB605" s="14">
        <v>0</v>
      </c>
      <c r="BC605" s="14">
        <v>0</v>
      </c>
      <c r="BD605" s="14">
        <v>0</v>
      </c>
      <c r="BE605" s="14">
        <v>0</v>
      </c>
      <c r="BF605" s="14">
        <v>0</v>
      </c>
      <c r="BG605" s="14">
        <v>0</v>
      </c>
      <c r="BH605" s="14">
        <v>0</v>
      </c>
      <c r="BI605" s="14">
        <v>0</v>
      </c>
      <c r="BJ605" s="14">
        <v>0</v>
      </c>
      <c r="BK605" s="14">
        <v>0</v>
      </c>
      <c r="BL605" s="14">
        <v>0</v>
      </c>
      <c r="BM605" s="14">
        <v>0</v>
      </c>
      <c r="BN605" s="14">
        <v>0</v>
      </c>
      <c r="BO605" s="14"/>
      <c r="BP605" s="14">
        <v>8.3649467942772004E-2</v>
      </c>
      <c r="BQ605" s="14">
        <v>9.6680850485582198E-2</v>
      </c>
      <c r="BR605" s="14">
        <v>8.7374990294713503E-2</v>
      </c>
      <c r="BS605" s="14">
        <v>9.2607263328533307E-2</v>
      </c>
      <c r="BT605" s="14">
        <v>8.2836949695799397E-2</v>
      </c>
      <c r="BU605" s="14"/>
      <c r="BV605" s="14">
        <v>5.9172481683939501E-2</v>
      </c>
      <c r="BW605" s="14">
        <v>9.7849101404948902E-2</v>
      </c>
      <c r="BX605" s="14">
        <v>9.24740254731969E-2</v>
      </c>
      <c r="BY605" s="14">
        <v>9.0272516858176902E-2</v>
      </c>
      <c r="BZ605" s="14">
        <v>4.1254503143140601E-2</v>
      </c>
      <c r="CA605" s="14"/>
      <c r="CB605" s="14">
        <v>9.3861918435811806E-2</v>
      </c>
      <c r="CC605" s="14">
        <v>0.110198406697305</v>
      </c>
      <c r="CD605" s="14">
        <v>0.104468462948533</v>
      </c>
      <c r="CE605" s="14">
        <v>8.8861730361162294E-2</v>
      </c>
      <c r="CF605" s="14">
        <v>5.8281081476848698E-2</v>
      </c>
      <c r="CG605" s="14"/>
      <c r="CH605" s="14">
        <v>6.7694792080667199E-2</v>
      </c>
      <c r="CI605" s="14">
        <v>9.9614714557164405E-2</v>
      </c>
      <c r="CJ605" s="14"/>
      <c r="CK605" s="14">
        <v>8.7734784660212603E-2</v>
      </c>
      <c r="CL605" s="14">
        <v>9.0707398110245002E-2</v>
      </c>
      <c r="CM605" s="14"/>
      <c r="CN605" s="14">
        <v>9.30728926347867E-2</v>
      </c>
      <c r="CO605" s="14">
        <v>8.8633416109276705E-2</v>
      </c>
      <c r="CP605" s="14"/>
      <c r="CQ605" s="14">
        <v>8.22988520604407E-2</v>
      </c>
      <c r="CR605" s="14">
        <v>0.105897746819494</v>
      </c>
      <c r="CS605" s="14">
        <v>7.5778166716243503E-2</v>
      </c>
    </row>
    <row r="606" spans="2:97" x14ac:dyDescent="0.35">
      <c r="B606" t="s">
        <v>83</v>
      </c>
      <c r="C606" s="14">
        <v>7.9849933311074206E-2</v>
      </c>
      <c r="D606" s="14">
        <v>8.3914176037138494E-2</v>
      </c>
      <c r="E606" s="14">
        <v>7.5815069985986805E-2</v>
      </c>
      <c r="F606" s="14"/>
      <c r="G606" s="14">
        <v>9.2636892781949004E-2</v>
      </c>
      <c r="H606" s="14">
        <v>9.7721002491623604E-2</v>
      </c>
      <c r="I606" s="14">
        <v>8.2669696123945299E-2</v>
      </c>
      <c r="J606" s="14">
        <v>6.46743293462375E-2</v>
      </c>
      <c r="K606" s="14">
        <v>7.4905042742347397E-2</v>
      </c>
      <c r="L606" s="14">
        <v>4.2609813914165698E-2</v>
      </c>
      <c r="M606" s="14"/>
      <c r="N606" s="14">
        <v>9.5985238457810707E-2</v>
      </c>
      <c r="O606" s="14">
        <v>6.6970880725009396E-2</v>
      </c>
      <c r="P606" s="14">
        <v>6.8484820733490298E-2</v>
      </c>
      <c r="Q606" s="14">
        <v>8.7351339745596002E-2</v>
      </c>
      <c r="R606" s="14"/>
      <c r="S606" s="14">
        <v>9.0901599789321497E-2</v>
      </c>
      <c r="T606" s="14">
        <v>8.0643011602772097E-2</v>
      </c>
      <c r="U606" s="14">
        <v>8.5773156100266104E-2</v>
      </c>
      <c r="V606" s="14">
        <v>7.9883242522310799E-2</v>
      </c>
      <c r="W606" s="14">
        <v>6.1178549960700601E-2</v>
      </c>
      <c r="X606" s="14">
        <v>8.8461946941122305E-2</v>
      </c>
      <c r="Y606" s="14">
        <v>6.2419051021535901E-2</v>
      </c>
      <c r="Z606" s="14">
        <v>8.1071698380423093E-2</v>
      </c>
      <c r="AA606" s="14">
        <v>8.79084173907142E-2</v>
      </c>
      <c r="AB606" s="14">
        <v>8.1235976168513094E-2</v>
      </c>
      <c r="AC606" s="14">
        <v>5.9797188687770897E-2</v>
      </c>
      <c r="AD606" s="14">
        <v>5.0105098632559297E-2</v>
      </c>
      <c r="AE606" s="14"/>
      <c r="AF606" s="14">
        <v>5.93975887197567E-2</v>
      </c>
      <c r="AG606" s="14">
        <v>6.5546218811937396E-2</v>
      </c>
      <c r="AH606" s="14">
        <v>0.12984184269156801</v>
      </c>
      <c r="AI606" s="14">
        <v>9.4411046858808106E-2</v>
      </c>
      <c r="AJ606" s="14">
        <v>8.9724627505455304E-2</v>
      </c>
      <c r="AK606" s="14"/>
      <c r="AL606" s="14">
        <v>8.5230852107986699E-2</v>
      </c>
      <c r="AM606" s="14">
        <v>7.5465884534637595E-2</v>
      </c>
      <c r="AN606" s="14">
        <v>0.13874511589322999</v>
      </c>
      <c r="AO606" s="14">
        <v>7.6224142585177096E-2</v>
      </c>
      <c r="AP606" s="14">
        <v>8.4122751393487502E-2</v>
      </c>
      <c r="AQ606" s="14">
        <v>8.3325767506560094E-2</v>
      </c>
      <c r="AR606" s="14"/>
      <c r="AS606" s="14">
        <v>6.5610600844209596E-2</v>
      </c>
      <c r="AT606" s="14">
        <v>8.0404043882674303E-2</v>
      </c>
      <c r="AU606" s="14">
        <v>9.1686323412789303E-2</v>
      </c>
      <c r="AV606" s="14">
        <v>7.7258321167955099E-2</v>
      </c>
      <c r="AW606" s="14">
        <v>5.07387877569207E-2</v>
      </c>
      <c r="AX606" s="14"/>
      <c r="AY606" s="14">
        <v>0</v>
      </c>
      <c r="AZ606" s="14">
        <v>0</v>
      </c>
      <c r="BA606" s="14">
        <v>0</v>
      </c>
      <c r="BB606" s="14">
        <v>0</v>
      </c>
      <c r="BC606" s="14">
        <v>0</v>
      </c>
      <c r="BD606" s="14">
        <v>0</v>
      </c>
      <c r="BE606" s="14">
        <v>0</v>
      </c>
      <c r="BF606" s="14">
        <v>0</v>
      </c>
      <c r="BG606" s="14">
        <v>0</v>
      </c>
      <c r="BH606" s="14">
        <v>0</v>
      </c>
      <c r="BI606" s="14">
        <v>0</v>
      </c>
      <c r="BJ606" s="14">
        <v>0</v>
      </c>
      <c r="BK606" s="14">
        <v>0</v>
      </c>
      <c r="BL606" s="14">
        <v>0</v>
      </c>
      <c r="BM606" s="14">
        <v>0</v>
      </c>
      <c r="BN606" s="14">
        <v>0</v>
      </c>
      <c r="BO606" s="14"/>
      <c r="BP606" s="14">
        <v>3.75412273937192E-2</v>
      </c>
      <c r="BQ606" s="14">
        <v>8.58819862078605E-2</v>
      </c>
      <c r="BR606" s="14">
        <v>0.12852028075181299</v>
      </c>
      <c r="BS606" s="14">
        <v>0.100893456419021</v>
      </c>
      <c r="BT606" s="14">
        <v>5.9495831068590799E-2</v>
      </c>
      <c r="BU606" s="14"/>
      <c r="BV606" s="14">
        <v>5.2780648738343698E-2</v>
      </c>
      <c r="BW606" s="14">
        <v>7.4523943884267502E-2</v>
      </c>
      <c r="BX606" s="14">
        <v>8.9074982687320406E-2</v>
      </c>
      <c r="BY606" s="14">
        <v>8.6364766544369295E-2</v>
      </c>
      <c r="BZ606" s="14">
        <v>6.8383107909273905E-2</v>
      </c>
      <c r="CA606" s="14"/>
      <c r="CB606" s="14">
        <v>8.5581576348047694E-2</v>
      </c>
      <c r="CC606" s="14">
        <v>6.6174023522618697E-2</v>
      </c>
      <c r="CD606" s="14">
        <v>6.5283261052090397E-2</v>
      </c>
      <c r="CE606" s="14">
        <v>8.7132475065265697E-2</v>
      </c>
      <c r="CF606" s="14">
        <v>9.3376932644211402E-2</v>
      </c>
      <c r="CG606" s="14"/>
      <c r="CH606" s="14">
        <v>7.2363644886436804E-2</v>
      </c>
      <c r="CI606" s="14">
        <v>8.3104922120621996E-2</v>
      </c>
      <c r="CJ606" s="14"/>
      <c r="CK606" s="14">
        <v>8.0992033193372504E-2</v>
      </c>
      <c r="CL606" s="14">
        <v>7.94537771564615E-2</v>
      </c>
      <c r="CM606" s="14"/>
      <c r="CN606" s="14">
        <v>8.4400171781043906E-2</v>
      </c>
      <c r="CO606" s="14">
        <v>7.7948444091529998E-2</v>
      </c>
      <c r="CP606" s="14"/>
      <c r="CQ606" s="14">
        <v>8.2217519890783894E-2</v>
      </c>
      <c r="CR606" s="14">
        <v>7.8467764183111605E-2</v>
      </c>
      <c r="CS606" s="14">
        <v>6.1810354472191999E-2</v>
      </c>
    </row>
    <row r="607" spans="2:97" x14ac:dyDescent="0.35">
      <c r="B607" t="s">
        <v>82</v>
      </c>
      <c r="C607" s="14">
        <v>0.13971611114585999</v>
      </c>
      <c r="D607" s="14">
        <v>0.14633882012055399</v>
      </c>
      <c r="E607" s="14">
        <v>0.13317227353550801</v>
      </c>
      <c r="F607" s="14"/>
      <c r="G607" s="14">
        <v>0.16903670124136999</v>
      </c>
      <c r="H607" s="14">
        <v>0.13344297379064099</v>
      </c>
      <c r="I607" s="14">
        <v>0.14996548125311601</v>
      </c>
      <c r="J607" s="14">
        <v>0.13463795030085099</v>
      </c>
      <c r="K607" s="14">
        <v>0.14780436862046201</v>
      </c>
      <c r="L607" s="14">
        <v>6.5907100483976702E-2</v>
      </c>
      <c r="M607" s="14"/>
      <c r="N607" s="14">
        <v>0.13476100043220901</v>
      </c>
      <c r="O607" s="14">
        <v>0.15805753053235799</v>
      </c>
      <c r="P607" s="14">
        <v>0.128503325250024</v>
      </c>
      <c r="Q607" s="14">
        <v>0.133800410739598</v>
      </c>
      <c r="R607" s="14"/>
      <c r="S607" s="14">
        <v>0.14841949772306401</v>
      </c>
      <c r="T607" s="14">
        <v>0.15053548729196101</v>
      </c>
      <c r="U607" s="14">
        <v>0.16280591029025199</v>
      </c>
      <c r="V607" s="14">
        <v>0.118963529377134</v>
      </c>
      <c r="W607" s="14">
        <v>0.115161726590985</v>
      </c>
      <c r="X607" s="14">
        <v>0.154496551080432</v>
      </c>
      <c r="Y607" s="14">
        <v>0.163713702461596</v>
      </c>
      <c r="Z607" s="14">
        <v>0.137257368217402</v>
      </c>
      <c r="AA607" s="14">
        <v>0.107753679113875</v>
      </c>
      <c r="AB607" s="14">
        <v>0.16727516845413701</v>
      </c>
      <c r="AC607" s="14">
        <v>7.9425555963725095E-2</v>
      </c>
      <c r="AD607" s="14">
        <v>0.117590034044984</v>
      </c>
      <c r="AE607" s="14"/>
      <c r="AF607" s="14">
        <v>0.123152926732488</v>
      </c>
      <c r="AG607" s="14">
        <v>0.159248822738325</v>
      </c>
      <c r="AH607" s="14">
        <v>0.122188872563211</v>
      </c>
      <c r="AI607" s="14">
        <v>0.13459934973585</v>
      </c>
      <c r="AJ607" s="14">
        <v>8.91939302592554E-2</v>
      </c>
      <c r="AK607" s="14"/>
      <c r="AL607" s="14">
        <v>0.15700755387259299</v>
      </c>
      <c r="AM607" s="14">
        <v>0.13433627806725601</v>
      </c>
      <c r="AN607" s="14">
        <v>0.11446655841523801</v>
      </c>
      <c r="AO607" s="14">
        <v>0.13527606699625</v>
      </c>
      <c r="AP607" s="14">
        <v>0.143752956371722</v>
      </c>
      <c r="AQ607" s="14">
        <v>0.14191774137566299</v>
      </c>
      <c r="AR607" s="14"/>
      <c r="AS607" s="14">
        <v>0.142876290503854</v>
      </c>
      <c r="AT607" s="14">
        <v>0.14492803879603899</v>
      </c>
      <c r="AU607" s="14">
        <v>0.127602501997821</v>
      </c>
      <c r="AV607" s="14">
        <v>0.16543478824770599</v>
      </c>
      <c r="AW607" s="14">
        <v>0.123601706814201</v>
      </c>
      <c r="AX607" s="14"/>
      <c r="AY607" s="14">
        <v>0</v>
      </c>
      <c r="AZ607" s="14">
        <v>0</v>
      </c>
      <c r="BA607" s="14">
        <v>0</v>
      </c>
      <c r="BB607" s="14">
        <v>0</v>
      </c>
      <c r="BC607" s="14">
        <v>0</v>
      </c>
      <c r="BD607" s="14">
        <v>0</v>
      </c>
      <c r="BE607" s="14">
        <v>0</v>
      </c>
      <c r="BF607" s="14">
        <v>0</v>
      </c>
      <c r="BG607" s="14">
        <v>0</v>
      </c>
      <c r="BH607" s="14">
        <v>0</v>
      </c>
      <c r="BI607" s="14">
        <v>0</v>
      </c>
      <c r="BJ607" s="14">
        <v>0</v>
      </c>
      <c r="BK607" s="14">
        <v>0</v>
      </c>
      <c r="BL607" s="14">
        <v>0</v>
      </c>
      <c r="BM607" s="14">
        <v>0</v>
      </c>
      <c r="BN607" s="14">
        <v>0</v>
      </c>
      <c r="BO607" s="14"/>
      <c r="BP607" s="14">
        <v>0.111881724277405</v>
      </c>
      <c r="BQ607" s="14">
        <v>0.13353785698631601</v>
      </c>
      <c r="BR607" s="14">
        <v>0.20023354151301601</v>
      </c>
      <c r="BS607" s="14">
        <v>0.14831658706195999</v>
      </c>
      <c r="BT607" s="14">
        <v>0.115973773833042</v>
      </c>
      <c r="BU607" s="14"/>
      <c r="BV607" s="14">
        <v>0.12395709791203099</v>
      </c>
      <c r="BW607" s="14">
        <v>0.130359265692885</v>
      </c>
      <c r="BX607" s="14">
        <v>0.15522502851737</v>
      </c>
      <c r="BY607" s="14">
        <v>0.14308088101571101</v>
      </c>
      <c r="BZ607" s="14">
        <v>9.6458308757537803E-2</v>
      </c>
      <c r="CA607" s="14"/>
      <c r="CB607" s="14">
        <v>0.14383404778756601</v>
      </c>
      <c r="CC607" s="14">
        <v>0.14742474303518699</v>
      </c>
      <c r="CD607" s="14">
        <v>0.14702175839533799</v>
      </c>
      <c r="CE607" s="14">
        <v>0.118798354650044</v>
      </c>
      <c r="CF607" s="14">
        <v>0.13928956531176601</v>
      </c>
      <c r="CG607" s="14"/>
      <c r="CH607" s="14">
        <v>0.136454164006202</v>
      </c>
      <c r="CI607" s="14">
        <v>0.141134384238569</v>
      </c>
      <c r="CJ607" s="14"/>
      <c r="CK607" s="14">
        <v>0.13960072759005601</v>
      </c>
      <c r="CL607" s="14">
        <v>0.139756133832563</v>
      </c>
      <c r="CM607" s="14"/>
      <c r="CN607" s="14">
        <v>0.13897589720336401</v>
      </c>
      <c r="CO607" s="14">
        <v>0.140025437534158</v>
      </c>
      <c r="CP607" s="14"/>
      <c r="CQ607" s="14">
        <v>0.13593227495416599</v>
      </c>
      <c r="CR607" s="14">
        <v>0.14280058007955801</v>
      </c>
      <c r="CS607" s="14">
        <v>0.16303198246061701</v>
      </c>
    </row>
    <row r="608" spans="2:97" x14ac:dyDescent="0.35">
      <c r="B608" t="s">
        <v>270</v>
      </c>
      <c r="C608" s="14">
        <v>0.104077969734771</v>
      </c>
      <c r="D608" s="14">
        <v>0.100996814512072</v>
      </c>
      <c r="E608" s="14">
        <v>0.107668363844746</v>
      </c>
      <c r="F608" s="14"/>
      <c r="G608" s="14">
        <v>0.104138443885569</v>
      </c>
      <c r="H608" s="14">
        <v>0.104102586800532</v>
      </c>
      <c r="I608" s="14">
        <v>9.8565100265833899E-2</v>
      </c>
      <c r="J608" s="14">
        <v>0.13858816853858499</v>
      </c>
      <c r="K608" s="14">
        <v>6.0554874039722699E-2</v>
      </c>
      <c r="L608" s="14">
        <v>0.106781485864804</v>
      </c>
      <c r="M608" s="14"/>
      <c r="N608" s="14">
        <v>8.6736686135865798E-2</v>
      </c>
      <c r="O608" s="14">
        <v>0.119168461346898</v>
      </c>
      <c r="P608" s="14">
        <v>0.108652279616774</v>
      </c>
      <c r="Q608" s="14">
        <v>0.105178672374292</v>
      </c>
      <c r="R608" s="14"/>
      <c r="S608" s="14">
        <v>0.13085660087140599</v>
      </c>
      <c r="T608" s="14">
        <v>0.102395000418069</v>
      </c>
      <c r="U608" s="14">
        <v>0.115679834123917</v>
      </c>
      <c r="V608" s="14">
        <v>8.3505600344255901E-2</v>
      </c>
      <c r="W608" s="14">
        <v>0.11195015867746499</v>
      </c>
      <c r="X608" s="14">
        <v>7.8484440515458706E-2</v>
      </c>
      <c r="Y608" s="14">
        <v>9.8451530090198899E-2</v>
      </c>
      <c r="Z608" s="14">
        <v>7.7322578582985094E-2</v>
      </c>
      <c r="AA608" s="14">
        <v>0.10664611898473</v>
      </c>
      <c r="AB608" s="14">
        <v>0.12601715457047599</v>
      </c>
      <c r="AC608" s="14">
        <v>7.2800197171957806E-2</v>
      </c>
      <c r="AD608" s="14">
        <v>5.73230903924523E-2</v>
      </c>
      <c r="AE608" s="14"/>
      <c r="AF608" s="14">
        <v>9.5856825642898297E-2</v>
      </c>
      <c r="AG608" s="14">
        <v>0.116891264950225</v>
      </c>
      <c r="AH608" s="14">
        <v>5.7792526820561498E-2</v>
      </c>
      <c r="AI608" s="14">
        <v>9.0513365575964302E-2</v>
      </c>
      <c r="AJ608" s="14">
        <v>0.12702313752858299</v>
      </c>
      <c r="AK608" s="14"/>
      <c r="AL608" s="14">
        <v>0.118795643885028</v>
      </c>
      <c r="AM608" s="14">
        <v>0.104958356779304</v>
      </c>
      <c r="AN608" s="14">
        <v>7.3475776805955004E-2</v>
      </c>
      <c r="AO608" s="14">
        <v>9.7500673871420696E-2</v>
      </c>
      <c r="AP608" s="14">
        <v>0.116219458053599</v>
      </c>
      <c r="AQ608" s="14">
        <v>9.7255672231741905E-2</v>
      </c>
      <c r="AR608" s="14"/>
      <c r="AS608" s="14">
        <v>0.101414392604814</v>
      </c>
      <c r="AT608" s="14">
        <v>0.10526983027121201</v>
      </c>
      <c r="AU608" s="14">
        <v>0.101138696754369</v>
      </c>
      <c r="AV608" s="14">
        <v>9.5637375164539504E-2</v>
      </c>
      <c r="AW608" s="14">
        <v>2.6467115246662901E-2</v>
      </c>
      <c r="AX608" s="14"/>
      <c r="AY608" s="14">
        <v>0</v>
      </c>
      <c r="AZ608" s="14">
        <v>0</v>
      </c>
      <c r="BA608" s="14">
        <v>0</v>
      </c>
      <c r="BB608" s="14">
        <v>0</v>
      </c>
      <c r="BC608" s="14">
        <v>0</v>
      </c>
      <c r="BD608" s="14">
        <v>0</v>
      </c>
      <c r="BE608" s="14">
        <v>0</v>
      </c>
      <c r="BF608" s="14">
        <v>0</v>
      </c>
      <c r="BG608" s="14">
        <v>0</v>
      </c>
      <c r="BH608" s="14">
        <v>0</v>
      </c>
      <c r="BI608" s="14">
        <v>0</v>
      </c>
      <c r="BJ608" s="14">
        <v>0</v>
      </c>
      <c r="BK608" s="14">
        <v>0</v>
      </c>
      <c r="BL608" s="14">
        <v>0</v>
      </c>
      <c r="BM608" s="14">
        <v>0</v>
      </c>
      <c r="BN608" s="14">
        <v>0</v>
      </c>
      <c r="BO608" s="14"/>
      <c r="BP608" s="14">
        <v>7.8896881845118394E-2</v>
      </c>
      <c r="BQ608" s="14">
        <v>9.7524708870532495E-2</v>
      </c>
      <c r="BR608" s="14">
        <v>0.12659712266180601</v>
      </c>
      <c r="BS608" s="14">
        <v>0.12730627000060599</v>
      </c>
      <c r="BT608" s="14">
        <v>9.9465503588735099E-2</v>
      </c>
      <c r="BU608" s="14"/>
      <c r="BV608" s="14">
        <v>6.6535286350461006E-2</v>
      </c>
      <c r="BW608" s="14">
        <v>0.102290082606283</v>
      </c>
      <c r="BX608" s="14">
        <v>0.105724656582583</v>
      </c>
      <c r="BY608" s="14">
        <v>0.12358058285446399</v>
      </c>
      <c r="BZ608" s="14">
        <v>0.10131649265655</v>
      </c>
      <c r="CA608" s="14"/>
      <c r="CB608" s="14">
        <v>9.4034108418388204E-2</v>
      </c>
      <c r="CC608" s="14">
        <v>0.10544708907241999</v>
      </c>
      <c r="CD608" s="14">
        <v>9.5631607545909394E-2</v>
      </c>
      <c r="CE608" s="14">
        <v>0.10933473970013299</v>
      </c>
      <c r="CF608" s="14">
        <v>0.11561743175132499</v>
      </c>
      <c r="CG608" s="14"/>
      <c r="CH608" s="14">
        <v>0.101591986852825</v>
      </c>
      <c r="CI608" s="14">
        <v>0.105158858688345</v>
      </c>
      <c r="CJ608" s="14"/>
      <c r="CK608" s="14">
        <v>9.6689159074485401E-2</v>
      </c>
      <c r="CL608" s="14">
        <v>0.106640900406343</v>
      </c>
      <c r="CM608" s="14"/>
      <c r="CN608" s="14">
        <v>0.111467598247298</v>
      </c>
      <c r="CO608" s="14">
        <v>0.10098993400966701</v>
      </c>
      <c r="CP608" s="14"/>
      <c r="CQ608" s="14">
        <v>0.10699731758419</v>
      </c>
      <c r="CR608" s="14">
        <v>0.10058634148583299</v>
      </c>
      <c r="CS608" s="14">
        <v>9.3092470458217599E-2</v>
      </c>
    </row>
    <row r="609" spans="2:97" x14ac:dyDescent="0.35">
      <c r="B609" t="s">
        <v>271</v>
      </c>
      <c r="C609" s="14">
        <v>0.10630603417927099</v>
      </c>
      <c r="D609" s="14">
        <v>0.103963265808241</v>
      </c>
      <c r="E609" s="14">
        <v>0.108117376296002</v>
      </c>
      <c r="F609" s="14"/>
      <c r="G609" s="14">
        <v>0.13474696285061499</v>
      </c>
      <c r="H609" s="14">
        <v>0.117512440318397</v>
      </c>
      <c r="I609" s="14">
        <v>0.117118792454941</v>
      </c>
      <c r="J609" s="14">
        <v>0.10782958894069899</v>
      </c>
      <c r="K609" s="14">
        <v>6.7671596280025101E-2</v>
      </c>
      <c r="L609" s="14">
        <v>5.3437888942890602E-2</v>
      </c>
      <c r="M609" s="14"/>
      <c r="N609" s="14">
        <v>0.121029895459125</v>
      </c>
      <c r="O609" s="14">
        <v>8.77487397188466E-2</v>
      </c>
      <c r="P609" s="14">
        <v>0.107047116406047</v>
      </c>
      <c r="Q609" s="14">
        <v>0.109449842244611</v>
      </c>
      <c r="R609" s="14"/>
      <c r="S609" s="14">
        <v>9.8452910135406996E-2</v>
      </c>
      <c r="T609" s="14">
        <v>0.121672347715285</v>
      </c>
      <c r="U609" s="14">
        <v>0.104826899661733</v>
      </c>
      <c r="V609" s="14">
        <v>7.7948954711253501E-2</v>
      </c>
      <c r="W609" s="14">
        <v>0.14107034509393099</v>
      </c>
      <c r="X609" s="14">
        <v>0.101708963287784</v>
      </c>
      <c r="Y609" s="14">
        <v>0.110183294656393</v>
      </c>
      <c r="Z609" s="14">
        <v>0.1078208186918</v>
      </c>
      <c r="AA609" s="14">
        <v>9.7900423222305799E-2</v>
      </c>
      <c r="AB609" s="14">
        <v>0.107761280680873</v>
      </c>
      <c r="AC609" s="14">
        <v>8.2034849450644404E-2</v>
      </c>
      <c r="AD609" s="14">
        <v>0.14828877415133401</v>
      </c>
      <c r="AE609" s="14"/>
      <c r="AF609" s="14">
        <v>0.118048047209246</v>
      </c>
      <c r="AG609" s="14">
        <v>0.107963128126289</v>
      </c>
      <c r="AH609" s="14">
        <v>9.1241765032407898E-2</v>
      </c>
      <c r="AI609" s="14">
        <v>8.8763795888198702E-2</v>
      </c>
      <c r="AJ609" s="14">
        <v>0.17023328811331401</v>
      </c>
      <c r="AK609" s="14"/>
      <c r="AL609" s="14">
        <v>0.12003989585777999</v>
      </c>
      <c r="AM609" s="14">
        <v>0.12216015801305199</v>
      </c>
      <c r="AN609" s="14">
        <v>0.10535783255030901</v>
      </c>
      <c r="AO609" s="14">
        <v>7.4678906260157704E-2</v>
      </c>
      <c r="AP609" s="14">
        <v>0.14713203444530901</v>
      </c>
      <c r="AQ609" s="14">
        <v>0.106929114922394</v>
      </c>
      <c r="AR609" s="14"/>
      <c r="AS609" s="14">
        <v>8.8094190701819994E-2</v>
      </c>
      <c r="AT609" s="14">
        <v>0.11319129498220599</v>
      </c>
      <c r="AU609" s="14">
        <v>0.105520400245182</v>
      </c>
      <c r="AV609" s="14">
        <v>0.124366013371889</v>
      </c>
      <c r="AW609" s="14">
        <v>0.156176672789726</v>
      </c>
      <c r="AX609" s="14"/>
      <c r="AY609" s="14">
        <v>0</v>
      </c>
      <c r="AZ609" s="14">
        <v>0</v>
      </c>
      <c r="BA609" s="14">
        <v>0</v>
      </c>
      <c r="BB609" s="14">
        <v>0</v>
      </c>
      <c r="BC609" s="14">
        <v>0</v>
      </c>
      <c r="BD609" s="14">
        <v>0</v>
      </c>
      <c r="BE609" s="14">
        <v>0</v>
      </c>
      <c r="BF609" s="14">
        <v>0</v>
      </c>
      <c r="BG609" s="14">
        <v>0</v>
      </c>
      <c r="BH609" s="14">
        <v>0</v>
      </c>
      <c r="BI609" s="14">
        <v>0</v>
      </c>
      <c r="BJ609" s="14">
        <v>0</v>
      </c>
      <c r="BK609" s="14">
        <v>0</v>
      </c>
      <c r="BL609" s="14">
        <v>0</v>
      </c>
      <c r="BM609" s="14">
        <v>0</v>
      </c>
      <c r="BN609" s="14">
        <v>0</v>
      </c>
      <c r="BO609" s="14"/>
      <c r="BP609" s="14">
        <v>9.8038088091477404E-2</v>
      </c>
      <c r="BQ609" s="14">
        <v>0.112007145517525</v>
      </c>
      <c r="BR609" s="14">
        <v>8.4744547352466601E-2</v>
      </c>
      <c r="BS609" s="14">
        <v>0.13906201965017201</v>
      </c>
      <c r="BT609" s="14">
        <v>9.5171211783413798E-2</v>
      </c>
      <c r="BU609" s="14"/>
      <c r="BV609" s="14">
        <v>7.5244061374739199E-2</v>
      </c>
      <c r="BW609" s="14">
        <v>0.115068640263512</v>
      </c>
      <c r="BX609" s="14">
        <v>0.103050950865373</v>
      </c>
      <c r="BY609" s="14">
        <v>0.123429846222275</v>
      </c>
      <c r="BZ609" s="14">
        <v>4.0461185541719402E-2</v>
      </c>
      <c r="CA609" s="14"/>
      <c r="CB609" s="14">
        <v>0.119198111413266</v>
      </c>
      <c r="CC609" s="14">
        <v>0.10624181187793499</v>
      </c>
      <c r="CD609" s="14">
        <v>0.104571125924729</v>
      </c>
      <c r="CE609" s="14">
        <v>0.12535880309216599</v>
      </c>
      <c r="CF609" s="14">
        <v>8.1367149078183501E-2</v>
      </c>
      <c r="CG609" s="14"/>
      <c r="CH609" s="14">
        <v>9.9799709884015098E-2</v>
      </c>
      <c r="CI609" s="14">
        <v>0.109134941051554</v>
      </c>
      <c r="CJ609" s="14"/>
      <c r="CK609" s="14">
        <v>0.152949994290213</v>
      </c>
      <c r="CL609" s="14">
        <v>9.0126808386621002E-2</v>
      </c>
      <c r="CM609" s="14"/>
      <c r="CN609" s="14">
        <v>0.122915764531789</v>
      </c>
      <c r="CO609" s="14">
        <v>9.9365030226777395E-2</v>
      </c>
      <c r="CP609" s="14"/>
      <c r="CQ609" s="14">
        <v>0.102029192395338</v>
      </c>
      <c r="CR609" s="14">
        <v>0.117912885582713</v>
      </c>
      <c r="CS609" s="14">
        <v>8.15102836447711E-2</v>
      </c>
    </row>
    <row r="610" spans="2:97" x14ac:dyDescent="0.35">
      <c r="B610" t="s">
        <v>272</v>
      </c>
      <c r="C610" s="14">
        <v>6.6045222263697703E-2</v>
      </c>
      <c r="D610" s="14">
        <v>6.3602841277633201E-2</v>
      </c>
      <c r="E610" s="14">
        <v>6.7645114518715105E-2</v>
      </c>
      <c r="F610" s="14"/>
      <c r="G610" s="14">
        <v>6.8467683904255394E-2</v>
      </c>
      <c r="H610" s="14">
        <v>7.1904668169038399E-2</v>
      </c>
      <c r="I610" s="14">
        <v>6.7469625000437003E-2</v>
      </c>
      <c r="J610" s="14">
        <v>6.4140051552816393E-2</v>
      </c>
      <c r="K610" s="14">
        <v>6.9652378698776496E-2</v>
      </c>
      <c r="L610" s="14">
        <v>3.38727409784381E-2</v>
      </c>
      <c r="M610" s="14"/>
      <c r="N610" s="14">
        <v>7.2254511515708705E-2</v>
      </c>
      <c r="O610" s="14">
        <v>7.2961865700055098E-2</v>
      </c>
      <c r="P610" s="14">
        <v>6.3559797473628707E-2</v>
      </c>
      <c r="Q610" s="14">
        <v>4.9585792078050299E-2</v>
      </c>
      <c r="R610" s="14"/>
      <c r="S610" s="14">
        <v>5.8959252373789198E-2</v>
      </c>
      <c r="T610" s="14">
        <v>5.7595264777995203E-2</v>
      </c>
      <c r="U610" s="14">
        <v>6.0995498492233E-2</v>
      </c>
      <c r="V610" s="14">
        <v>0.105847763284592</v>
      </c>
      <c r="W610" s="14">
        <v>7.9250491215724098E-2</v>
      </c>
      <c r="X610" s="14">
        <v>4.8145076493974301E-2</v>
      </c>
      <c r="Y610" s="14">
        <v>5.8689155504698401E-2</v>
      </c>
      <c r="Z610" s="14">
        <v>7.7123937374802096E-2</v>
      </c>
      <c r="AA610" s="14">
        <v>4.9992437589559E-2</v>
      </c>
      <c r="AB610" s="14">
        <v>7.7201127156745097E-2</v>
      </c>
      <c r="AC610" s="14">
        <v>7.0758472467142799E-2</v>
      </c>
      <c r="AD610" s="14">
        <v>8.5469274981893897E-2</v>
      </c>
      <c r="AE610" s="14"/>
      <c r="AF610" s="14">
        <v>5.2686735583557798E-2</v>
      </c>
      <c r="AG610" s="14">
        <v>8.4406216361980299E-2</v>
      </c>
      <c r="AH610" s="14">
        <v>6.9462920857504107E-2</v>
      </c>
      <c r="AI610" s="14">
        <v>5.6210458400403403E-2</v>
      </c>
      <c r="AJ610" s="14">
        <v>4.3015251006254501E-2</v>
      </c>
      <c r="AK610" s="14"/>
      <c r="AL610" s="14">
        <v>5.9291733867943099E-2</v>
      </c>
      <c r="AM610" s="14">
        <v>5.7848480514803E-2</v>
      </c>
      <c r="AN610" s="14">
        <v>5.5607373140936597E-2</v>
      </c>
      <c r="AO610" s="14">
        <v>8.2970251297598704E-2</v>
      </c>
      <c r="AP610" s="14">
        <v>8.0088643635936804E-2</v>
      </c>
      <c r="AQ610" s="14">
        <v>4.1482439962719497E-2</v>
      </c>
      <c r="AR610" s="14"/>
      <c r="AS610" s="14">
        <v>5.8058337383329099E-2</v>
      </c>
      <c r="AT610" s="14">
        <v>4.82370829033179E-2</v>
      </c>
      <c r="AU610" s="14">
        <v>7.9767862322314906E-2</v>
      </c>
      <c r="AV610" s="14">
        <v>7.3254750493810999E-2</v>
      </c>
      <c r="AW610" s="14">
        <v>0.104404050104917</v>
      </c>
      <c r="AX610" s="14"/>
      <c r="AY610" s="14">
        <v>0.29533804421613502</v>
      </c>
      <c r="AZ610" s="14">
        <v>0</v>
      </c>
      <c r="BA610" s="14">
        <v>0</v>
      </c>
      <c r="BB610" s="14">
        <v>0</v>
      </c>
      <c r="BC610" s="14">
        <v>0</v>
      </c>
      <c r="BD610" s="14">
        <v>0</v>
      </c>
      <c r="BE610" s="14">
        <v>0</v>
      </c>
      <c r="BF610" s="14">
        <v>0</v>
      </c>
      <c r="BG610" s="14">
        <v>0</v>
      </c>
      <c r="BH610" s="14">
        <v>0</v>
      </c>
      <c r="BI610" s="14">
        <v>0</v>
      </c>
      <c r="BJ610" s="14">
        <v>0</v>
      </c>
      <c r="BK610" s="14">
        <v>0</v>
      </c>
      <c r="BL610" s="14">
        <v>0</v>
      </c>
      <c r="BM610" s="14">
        <v>0</v>
      </c>
      <c r="BN610" s="14">
        <v>0</v>
      </c>
      <c r="BO610" s="14"/>
      <c r="BP610" s="14">
        <v>3.2627594469463402E-2</v>
      </c>
      <c r="BQ610" s="14">
        <v>9.3672307896644103E-2</v>
      </c>
      <c r="BR610" s="14">
        <v>5.0056144948007898E-2</v>
      </c>
      <c r="BS610" s="14">
        <v>9.3917258798720302E-2</v>
      </c>
      <c r="BT610" s="14">
        <v>4.89768148531892E-2</v>
      </c>
      <c r="BU610" s="14"/>
      <c r="BV610" s="14">
        <v>5.3819875334461198E-2</v>
      </c>
      <c r="BW610" s="14">
        <v>6.5225371851228703E-2</v>
      </c>
      <c r="BX610" s="14">
        <v>7.7580598250530305E-2</v>
      </c>
      <c r="BY610" s="14">
        <v>5.0880568773705601E-2</v>
      </c>
      <c r="BZ610" s="14">
        <v>4.2339137201520598E-2</v>
      </c>
      <c r="CA610" s="14"/>
      <c r="CB610" s="14">
        <v>6.9442454534503095E-2</v>
      </c>
      <c r="CC610" s="14">
        <v>4.4487502858091103E-2</v>
      </c>
      <c r="CD610" s="14">
        <v>5.3419471890778697E-2</v>
      </c>
      <c r="CE610" s="14">
        <v>6.6127272326891001E-2</v>
      </c>
      <c r="CF610" s="14">
        <v>9.2439685086338305E-2</v>
      </c>
      <c r="CG610" s="14"/>
      <c r="CH610" s="14">
        <v>7.2644694978969707E-2</v>
      </c>
      <c r="CI610" s="14">
        <v>6.3175815073022099E-2</v>
      </c>
      <c r="CJ610" s="14"/>
      <c r="CK610" s="14">
        <v>8.5120130803686897E-2</v>
      </c>
      <c r="CL610" s="14">
        <v>5.9428776071980799E-2</v>
      </c>
      <c r="CM610" s="14"/>
      <c r="CN610" s="14">
        <v>7.4584583809051905E-2</v>
      </c>
      <c r="CO610" s="14">
        <v>6.2476727111752402E-2</v>
      </c>
      <c r="CP610" s="14"/>
      <c r="CQ610" s="14">
        <v>7.1656367125450801E-2</v>
      </c>
      <c r="CR610" s="14">
        <v>5.91701030217021E-2</v>
      </c>
      <c r="CS610" s="14">
        <v>4.5963630949399002E-2</v>
      </c>
    </row>
    <row r="611" spans="2:97" x14ac:dyDescent="0.35">
      <c r="B611" t="s">
        <v>273</v>
      </c>
      <c r="C611" s="14">
        <v>5.2649974836193499E-2</v>
      </c>
      <c r="D611" s="14">
        <v>4.5120668560656198E-2</v>
      </c>
      <c r="E611" s="14">
        <v>6.07724896686005E-2</v>
      </c>
      <c r="F611" s="14"/>
      <c r="G611" s="14">
        <v>6.3680915540993005E-2</v>
      </c>
      <c r="H611" s="14">
        <v>3.9094634651215203E-2</v>
      </c>
      <c r="I611" s="14">
        <v>6.0090500088425799E-2</v>
      </c>
      <c r="J611" s="14">
        <v>6.0328966410066999E-2</v>
      </c>
      <c r="K611" s="14">
        <v>4.1386342572493198E-2</v>
      </c>
      <c r="L611" s="14">
        <v>5.2018045448870003E-2</v>
      </c>
      <c r="M611" s="14"/>
      <c r="N611" s="14">
        <v>5.8577543327962903E-2</v>
      </c>
      <c r="O611" s="14">
        <v>5.8124497291243797E-2</v>
      </c>
      <c r="P611" s="14">
        <v>6.2918651714222396E-2</v>
      </c>
      <c r="Q611" s="14">
        <v>2.27401113512294E-2</v>
      </c>
      <c r="R611" s="14"/>
      <c r="S611" s="14">
        <v>5.9111674947971898E-2</v>
      </c>
      <c r="T611" s="14">
        <v>3.5346239568210001E-2</v>
      </c>
      <c r="U611" s="14">
        <v>5.3081594206903497E-2</v>
      </c>
      <c r="V611" s="14">
        <v>2.68047089611997E-2</v>
      </c>
      <c r="W611" s="14">
        <v>6.6722573073939195E-2</v>
      </c>
      <c r="X611" s="14">
        <v>6.44127843961073E-2</v>
      </c>
      <c r="Y611" s="14">
        <v>6.0960286085459198E-2</v>
      </c>
      <c r="Z611" s="14">
        <v>6.9574768210601601E-2</v>
      </c>
      <c r="AA611" s="14">
        <v>6.8275095698365096E-2</v>
      </c>
      <c r="AB611" s="14">
        <v>6.9566544444377904E-2</v>
      </c>
      <c r="AC611" s="14">
        <v>0</v>
      </c>
      <c r="AD611" s="14">
        <v>3.2105137192635899E-2</v>
      </c>
      <c r="AE611" s="14"/>
      <c r="AF611" s="14">
        <v>4.65984670609405E-2</v>
      </c>
      <c r="AG611" s="14">
        <v>4.46019661009215E-2</v>
      </c>
      <c r="AH611" s="14">
        <v>6.1883179722403002E-2</v>
      </c>
      <c r="AI611" s="14">
        <v>6.3446003295110007E-2</v>
      </c>
      <c r="AJ611" s="14">
        <v>8.4541435779941596E-2</v>
      </c>
      <c r="AK611" s="14"/>
      <c r="AL611" s="14">
        <v>4.1393160079823799E-2</v>
      </c>
      <c r="AM611" s="14">
        <v>6.1938434083342299E-2</v>
      </c>
      <c r="AN611" s="14">
        <v>5.3047645978479302E-2</v>
      </c>
      <c r="AO611" s="14">
        <v>4.5766810698915299E-2</v>
      </c>
      <c r="AP611" s="14">
        <v>6.12686551509029E-2</v>
      </c>
      <c r="AQ611" s="14">
        <v>4.4484684191830597E-2</v>
      </c>
      <c r="AR611" s="14"/>
      <c r="AS611" s="14">
        <v>3.7291250004276202E-2</v>
      </c>
      <c r="AT611" s="14">
        <v>3.4656610880313701E-2</v>
      </c>
      <c r="AU611" s="14">
        <v>6.3819880471831694E-2</v>
      </c>
      <c r="AV611" s="14">
        <v>9.3195023870651802E-2</v>
      </c>
      <c r="AW611" s="14">
        <v>2.60835943254865E-2</v>
      </c>
      <c r="AX611" s="14"/>
      <c r="AY611" s="14">
        <v>0</v>
      </c>
      <c r="AZ611" s="14">
        <v>0</v>
      </c>
      <c r="BA611" s="14">
        <v>0</v>
      </c>
      <c r="BB611" s="14">
        <v>0</v>
      </c>
      <c r="BC611" s="14">
        <v>0</v>
      </c>
      <c r="BD611" s="14">
        <v>0</v>
      </c>
      <c r="BE611" s="14">
        <v>0</v>
      </c>
      <c r="BF611" s="14">
        <v>0</v>
      </c>
      <c r="BG611" s="14">
        <v>0</v>
      </c>
      <c r="BH611" s="14">
        <v>0</v>
      </c>
      <c r="BI611" s="14">
        <v>0</v>
      </c>
      <c r="BJ611" s="14">
        <v>0</v>
      </c>
      <c r="BK611" s="14">
        <v>0</v>
      </c>
      <c r="BL611" s="14">
        <v>0</v>
      </c>
      <c r="BM611" s="14">
        <v>0</v>
      </c>
      <c r="BN611" s="14">
        <v>0</v>
      </c>
      <c r="BO611" s="14"/>
      <c r="BP611" s="14">
        <v>2.4239060831302301E-2</v>
      </c>
      <c r="BQ611" s="14">
        <v>6.2240483853810598E-2</v>
      </c>
      <c r="BR611" s="14">
        <v>3.46560209720361E-2</v>
      </c>
      <c r="BS611" s="14">
        <v>5.7871804996050803E-2</v>
      </c>
      <c r="BT611" s="14">
        <v>9.1579775938112395E-2</v>
      </c>
      <c r="BU611" s="14"/>
      <c r="BV611" s="14">
        <v>4.0083522541459402E-2</v>
      </c>
      <c r="BW611" s="14">
        <v>3.7134086491069002E-2</v>
      </c>
      <c r="BX611" s="14">
        <v>5.2386922202759797E-2</v>
      </c>
      <c r="BY611" s="14">
        <v>7.4511095320601295E-2</v>
      </c>
      <c r="BZ611" s="14">
        <v>0.15345144013836301</v>
      </c>
      <c r="CA611" s="14"/>
      <c r="CB611" s="14">
        <v>4.7828914592386002E-2</v>
      </c>
      <c r="CC611" s="14">
        <v>3.8082791044664999E-2</v>
      </c>
      <c r="CD611" s="14">
        <v>3.5412450887129E-2</v>
      </c>
      <c r="CE611" s="14">
        <v>6.3811966196121894E-2</v>
      </c>
      <c r="CF611" s="14">
        <v>7.2861642373389005E-2</v>
      </c>
      <c r="CG611" s="14"/>
      <c r="CH611" s="14">
        <v>6.1432814167567802E-2</v>
      </c>
      <c r="CI611" s="14">
        <v>4.8831254247550998E-2</v>
      </c>
      <c r="CJ611" s="14"/>
      <c r="CK611" s="14">
        <v>5.8431270455800897E-2</v>
      </c>
      <c r="CL611" s="14">
        <v>5.0644637232327802E-2</v>
      </c>
      <c r="CM611" s="14"/>
      <c r="CN611" s="14">
        <v>5.75794497770101E-2</v>
      </c>
      <c r="CO611" s="14">
        <v>5.0590007315845398E-2</v>
      </c>
      <c r="CP611" s="14"/>
      <c r="CQ611" s="14">
        <v>5.8813577131587198E-2</v>
      </c>
      <c r="CR611" s="14">
        <v>4.2974271465068201E-2</v>
      </c>
      <c r="CS611" s="14">
        <v>4.3967865985438101E-2</v>
      </c>
    </row>
    <row r="612" spans="2:97" x14ac:dyDescent="0.35">
      <c r="B612" t="s">
        <v>274</v>
      </c>
      <c r="C612" s="14">
        <v>6.2418564691498903E-2</v>
      </c>
      <c r="D612" s="14">
        <v>5.08570390167397E-2</v>
      </c>
      <c r="E612" s="14">
        <v>7.4831484491740805E-2</v>
      </c>
      <c r="F612" s="14"/>
      <c r="G612" s="14">
        <v>4.2524205115543598E-2</v>
      </c>
      <c r="H612" s="14">
        <v>9.1874118494334606E-2</v>
      </c>
      <c r="I612" s="14">
        <v>7.5806429550156901E-2</v>
      </c>
      <c r="J612" s="14">
        <v>6.2662581185946906E-2</v>
      </c>
      <c r="K612" s="14">
        <v>4.0531114825650701E-2</v>
      </c>
      <c r="L612" s="14">
        <v>0</v>
      </c>
      <c r="M612" s="14"/>
      <c r="N612" s="14">
        <v>6.2981159252307101E-2</v>
      </c>
      <c r="O612" s="14">
        <v>6.1467552785090002E-2</v>
      </c>
      <c r="P612" s="14">
        <v>5.2225839089455897E-2</v>
      </c>
      <c r="Q612" s="14">
        <v>7.6078558370111807E-2</v>
      </c>
      <c r="R612" s="14"/>
      <c r="S612" s="14">
        <v>7.8831334332223293E-2</v>
      </c>
      <c r="T612" s="14">
        <v>5.0366991780419097E-2</v>
      </c>
      <c r="U612" s="14">
        <v>6.8985677503990595E-2</v>
      </c>
      <c r="V612" s="14">
        <v>8.3510800449324907E-2</v>
      </c>
      <c r="W612" s="14">
        <v>6.1917272590676302E-2</v>
      </c>
      <c r="X612" s="14">
        <v>3.7928420475086398E-2</v>
      </c>
      <c r="Y612" s="14">
        <v>6.4365953879119503E-2</v>
      </c>
      <c r="Z612" s="14">
        <v>3.76558370137626E-2</v>
      </c>
      <c r="AA612" s="14">
        <v>4.9938911024439203E-2</v>
      </c>
      <c r="AB612" s="14">
        <v>3.7931309713703697E-2</v>
      </c>
      <c r="AC612" s="14">
        <v>0.146255204839597</v>
      </c>
      <c r="AD612" s="14">
        <v>3.2402929973220501E-2</v>
      </c>
      <c r="AE612" s="14"/>
      <c r="AF612" s="14">
        <v>6.7585428628437597E-2</v>
      </c>
      <c r="AG612" s="14">
        <v>6.1289522669227402E-2</v>
      </c>
      <c r="AH612" s="14">
        <v>6.1975436594905398E-2</v>
      </c>
      <c r="AI612" s="14">
        <v>7.34823643421183E-2</v>
      </c>
      <c r="AJ612" s="14">
        <v>4.80255981799277E-2</v>
      </c>
      <c r="AK612" s="14"/>
      <c r="AL612" s="14">
        <v>5.5284856248420597E-2</v>
      </c>
      <c r="AM612" s="14">
        <v>7.4976621265732096E-2</v>
      </c>
      <c r="AN612" s="14">
        <v>5.8901792439215499E-2</v>
      </c>
      <c r="AO612" s="14">
        <v>6.0124948468888197E-2</v>
      </c>
      <c r="AP612" s="14">
        <v>5.62415835220424E-2</v>
      </c>
      <c r="AQ612" s="14">
        <v>4.4479919901428001E-2</v>
      </c>
      <c r="AR612" s="14"/>
      <c r="AS612" s="14">
        <v>7.1646703062915706E-2</v>
      </c>
      <c r="AT612" s="14">
        <v>4.1842952933632702E-2</v>
      </c>
      <c r="AU612" s="14">
        <v>6.6341398927529299E-2</v>
      </c>
      <c r="AV612" s="14">
        <v>5.9056312360828998E-2</v>
      </c>
      <c r="AW612" s="14">
        <v>0.18017357280632201</v>
      </c>
      <c r="AX612" s="14"/>
      <c r="AY612" s="14">
        <v>0</v>
      </c>
      <c r="AZ612" s="14">
        <v>0</v>
      </c>
      <c r="BA612" s="14">
        <v>0</v>
      </c>
      <c r="BB612" s="14">
        <v>0</v>
      </c>
      <c r="BC612" s="14">
        <v>0</v>
      </c>
      <c r="BD612" s="14">
        <v>0</v>
      </c>
      <c r="BE612" s="14">
        <v>0</v>
      </c>
      <c r="BF612" s="14">
        <v>0</v>
      </c>
      <c r="BG612" s="14">
        <v>0</v>
      </c>
      <c r="BH612" s="14">
        <v>0</v>
      </c>
      <c r="BI612" s="14">
        <v>0</v>
      </c>
      <c r="BJ612" s="14">
        <v>0</v>
      </c>
      <c r="BK612" s="14">
        <v>0</v>
      </c>
      <c r="BL612" s="14">
        <v>0</v>
      </c>
      <c r="BM612" s="14">
        <v>0</v>
      </c>
      <c r="BN612" s="14">
        <v>0</v>
      </c>
      <c r="BO612" s="14"/>
      <c r="BP612" s="14">
        <v>5.4031956500742898E-2</v>
      </c>
      <c r="BQ612" s="14">
        <v>2.69016785789866E-2</v>
      </c>
      <c r="BR612" s="14">
        <v>3.9394275346691002E-2</v>
      </c>
      <c r="BS612" s="14">
        <v>7.18202197035199E-2</v>
      </c>
      <c r="BT612" s="14">
        <v>0.15810741925108199</v>
      </c>
      <c r="BU612" s="14"/>
      <c r="BV612" s="14">
        <v>8.1077689628411095E-2</v>
      </c>
      <c r="BW612" s="14">
        <v>3.1919104607431303E-2</v>
      </c>
      <c r="BX612" s="14">
        <v>5.5239814462339401E-2</v>
      </c>
      <c r="BY612" s="14">
        <v>0.10191899570858901</v>
      </c>
      <c r="BZ612" s="14">
        <v>0.25681361119499002</v>
      </c>
      <c r="CA612" s="14"/>
      <c r="CB612" s="14">
        <v>6.8702348190088205E-2</v>
      </c>
      <c r="CC612" s="14">
        <v>3.0951512274404201E-2</v>
      </c>
      <c r="CD612" s="14">
        <v>3.67776900946091E-2</v>
      </c>
      <c r="CE612" s="14">
        <v>4.7882866684465897E-2</v>
      </c>
      <c r="CF612" s="14">
        <v>0.115679695684795</v>
      </c>
      <c r="CG612" s="14"/>
      <c r="CH612" s="14">
        <v>6.8035841757552298E-2</v>
      </c>
      <c r="CI612" s="14">
        <v>5.9976209688189099E-2</v>
      </c>
      <c r="CJ612" s="14"/>
      <c r="CK612" s="14">
        <v>6.4000335867530303E-2</v>
      </c>
      <c r="CL612" s="14">
        <v>6.1869901307248301E-2</v>
      </c>
      <c r="CM612" s="14"/>
      <c r="CN612" s="14">
        <v>6.8261528709390201E-2</v>
      </c>
      <c r="CO612" s="14">
        <v>5.9976861215179901E-2</v>
      </c>
      <c r="CP612" s="14"/>
      <c r="CQ612" s="14">
        <v>7.01673475173724E-2</v>
      </c>
      <c r="CR612" s="14">
        <v>4.9782156152789803E-2</v>
      </c>
      <c r="CS612" s="14">
        <v>5.44782837080591E-2</v>
      </c>
    </row>
    <row r="613" spans="2:97" x14ac:dyDescent="0.35">
      <c r="B613" t="s">
        <v>203</v>
      </c>
      <c r="C613" s="14">
        <v>4.9543727724569199E-3</v>
      </c>
      <c r="D613" s="14">
        <v>2.8775540236765599E-3</v>
      </c>
      <c r="E613" s="14">
        <v>7.1639229295858099E-3</v>
      </c>
      <c r="F613" s="14"/>
      <c r="G613" s="14">
        <v>4.1384506755177304E-3</v>
      </c>
      <c r="H613" s="14">
        <v>6.97915901971464E-3</v>
      </c>
      <c r="I613" s="14">
        <v>8.17786946943036E-3</v>
      </c>
      <c r="J613" s="14">
        <v>4.7270331755350902E-3</v>
      </c>
      <c r="K613" s="14">
        <v>0</v>
      </c>
      <c r="L613" s="14">
        <v>0</v>
      </c>
      <c r="M613" s="14"/>
      <c r="N613" s="14">
        <v>1.60782843313947E-3</v>
      </c>
      <c r="O613" s="14">
        <v>0</v>
      </c>
      <c r="P613" s="14">
        <v>8.4817845978237896E-3</v>
      </c>
      <c r="Q613" s="14">
        <v>1.31920743325125E-2</v>
      </c>
      <c r="R613" s="14"/>
      <c r="S613" s="14">
        <v>6.0344962128093399E-3</v>
      </c>
      <c r="T613" s="14">
        <v>3.6389851571555902E-3</v>
      </c>
      <c r="U613" s="14">
        <v>5.8874960533684398E-3</v>
      </c>
      <c r="V613" s="14">
        <v>0</v>
      </c>
      <c r="W613" s="14">
        <v>1.33429329633996E-2</v>
      </c>
      <c r="X613" s="14">
        <v>1.10761300885273E-2</v>
      </c>
      <c r="Y613" s="14">
        <v>0</v>
      </c>
      <c r="Z613" s="14">
        <v>0</v>
      </c>
      <c r="AA613" s="14">
        <v>0</v>
      </c>
      <c r="AB613" s="14">
        <v>6.68715618016662E-3</v>
      </c>
      <c r="AC613" s="14">
        <v>1.12852126267701E-2</v>
      </c>
      <c r="AD613" s="14">
        <v>0</v>
      </c>
      <c r="AE613" s="14"/>
      <c r="AF613" s="14">
        <v>6.7851290538835599E-3</v>
      </c>
      <c r="AG613" s="14">
        <v>4.2269682440739097E-3</v>
      </c>
      <c r="AH613" s="14">
        <v>0</v>
      </c>
      <c r="AI613" s="14">
        <v>3.70123686767317E-3</v>
      </c>
      <c r="AJ613" s="14">
        <v>0</v>
      </c>
      <c r="AK613" s="14"/>
      <c r="AL613" s="14">
        <v>2.5287242251560301E-3</v>
      </c>
      <c r="AM613" s="14">
        <v>1.09834844012424E-2</v>
      </c>
      <c r="AN613" s="14">
        <v>0</v>
      </c>
      <c r="AO613" s="14">
        <v>3.9922773879564203E-3</v>
      </c>
      <c r="AP613" s="14">
        <v>0</v>
      </c>
      <c r="AQ613" s="14">
        <v>5.9477927521845199E-3</v>
      </c>
      <c r="AR613" s="14"/>
      <c r="AS613" s="14">
        <v>9.9458341947924103E-3</v>
      </c>
      <c r="AT613" s="14">
        <v>2.4000059612706301E-3</v>
      </c>
      <c r="AU613" s="14">
        <v>5.1658691350409004E-3</v>
      </c>
      <c r="AV613" s="14">
        <v>6.5711834465546903E-3</v>
      </c>
      <c r="AW613" s="14">
        <v>0</v>
      </c>
      <c r="AX613" s="14"/>
      <c r="AY613" s="14">
        <v>0</v>
      </c>
      <c r="AZ613" s="14">
        <v>0</v>
      </c>
      <c r="BA613" s="14">
        <v>0</v>
      </c>
      <c r="BB613" s="14">
        <v>0</v>
      </c>
      <c r="BC613" s="14">
        <v>0</v>
      </c>
      <c r="BD613" s="14">
        <v>0</v>
      </c>
      <c r="BE613" s="14">
        <v>0</v>
      </c>
      <c r="BF613" s="14">
        <v>0</v>
      </c>
      <c r="BG613" s="14">
        <v>0</v>
      </c>
      <c r="BH613" s="14">
        <v>0</v>
      </c>
      <c r="BI613" s="14">
        <v>0</v>
      </c>
      <c r="BJ613" s="14">
        <v>0</v>
      </c>
      <c r="BK613" s="14">
        <v>0</v>
      </c>
      <c r="BL613" s="14">
        <v>0</v>
      </c>
      <c r="BM613" s="14">
        <v>0</v>
      </c>
      <c r="BN613" s="14">
        <v>0</v>
      </c>
      <c r="BO613" s="14"/>
      <c r="BP613" s="14">
        <v>2.0749167250004299E-3</v>
      </c>
      <c r="BQ613" s="14">
        <v>1.6613356495745501E-3</v>
      </c>
      <c r="BR613" s="14">
        <v>6.42736954852079E-3</v>
      </c>
      <c r="BS613" s="14">
        <v>2.9996182232914898E-3</v>
      </c>
      <c r="BT613" s="14">
        <v>9.8048104331177003E-3</v>
      </c>
      <c r="BU613" s="14"/>
      <c r="BV613" s="14">
        <v>0</v>
      </c>
      <c r="BW613" s="14">
        <v>2.7475521967649801E-3</v>
      </c>
      <c r="BX613" s="14">
        <v>6.7541418415573004E-3</v>
      </c>
      <c r="BY613" s="14">
        <v>2.9648139114529602E-3</v>
      </c>
      <c r="BZ613" s="14">
        <v>2.74201568205714E-2</v>
      </c>
      <c r="CA613" s="14"/>
      <c r="CB613" s="14">
        <v>2.4055938080759899E-3</v>
      </c>
      <c r="CC613" s="14">
        <v>1.06301589568137E-2</v>
      </c>
      <c r="CD613" s="14">
        <v>7.8730521524571408E-3</v>
      </c>
      <c r="CE613" s="14">
        <v>2.5752620666576499E-3</v>
      </c>
      <c r="CF613" s="14">
        <v>1.92129221196853E-3</v>
      </c>
      <c r="CG613" s="14"/>
      <c r="CH613" s="14">
        <v>6.3838494215736601E-3</v>
      </c>
      <c r="CI613" s="14">
        <v>4.3328457576718698E-3</v>
      </c>
      <c r="CJ613" s="14"/>
      <c r="CK613" s="14">
        <v>5.6287712553930603E-3</v>
      </c>
      <c r="CL613" s="14">
        <v>4.7204465512764703E-3</v>
      </c>
      <c r="CM613" s="14"/>
      <c r="CN613" s="14">
        <v>3.4002336704451498E-3</v>
      </c>
      <c r="CO613" s="14">
        <v>5.6038285685983602E-3</v>
      </c>
      <c r="CP613" s="14"/>
      <c r="CQ613" s="14">
        <v>4.0284456751118296E-3</v>
      </c>
      <c r="CR613" s="14">
        <v>4.2795465544110001E-3</v>
      </c>
      <c r="CS613" s="14">
        <v>1.96647756666306E-2</v>
      </c>
    </row>
    <row r="614" spans="2:97" x14ac:dyDescent="0.35">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row>
    <row r="615" spans="2:97" x14ac:dyDescent="0.35">
      <c r="B615" s="6" t="s">
        <v>280</v>
      </c>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row>
    <row r="616" spans="2:97" x14ac:dyDescent="0.35">
      <c r="B616" s="21" t="s">
        <v>122</v>
      </c>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row>
    <row r="617" spans="2:97" x14ac:dyDescent="0.35">
      <c r="B617" t="s">
        <v>269</v>
      </c>
      <c r="C617" s="14">
        <v>0.28919562496961898</v>
      </c>
      <c r="D617" s="14">
        <v>0.31244754660220703</v>
      </c>
      <c r="E617" s="14">
        <v>0.26700411918931</v>
      </c>
      <c r="F617" s="14"/>
      <c r="G617" s="14">
        <v>0.165005144975096</v>
      </c>
      <c r="H617" s="14">
        <v>0.17807615464476501</v>
      </c>
      <c r="I617" s="14">
        <v>0.21959261902031199</v>
      </c>
      <c r="J617" s="14">
        <v>0.25767139729314098</v>
      </c>
      <c r="K617" s="14">
        <v>0.33096419843639302</v>
      </c>
      <c r="L617" s="14">
        <v>0.51624247799067502</v>
      </c>
      <c r="M617" s="14"/>
      <c r="N617" s="14">
        <v>0.320950361949424</v>
      </c>
      <c r="O617" s="14">
        <v>0.31991467748889602</v>
      </c>
      <c r="P617" s="14">
        <v>0.25825672846106001</v>
      </c>
      <c r="Q617" s="14">
        <v>0.25102623491892501</v>
      </c>
      <c r="R617" s="14"/>
      <c r="S617" s="14">
        <v>0.230960334212682</v>
      </c>
      <c r="T617" s="14">
        <v>0.29948471905103002</v>
      </c>
      <c r="U617" s="14">
        <v>0.26244767937465302</v>
      </c>
      <c r="V617" s="14">
        <v>0.30036614939335599</v>
      </c>
      <c r="W617" s="14">
        <v>0.25700162226358397</v>
      </c>
      <c r="X617" s="14">
        <v>0.25365206943489199</v>
      </c>
      <c r="Y617" s="14">
        <v>0.33986640774450999</v>
      </c>
      <c r="Z617" s="14">
        <v>0.348712642584115</v>
      </c>
      <c r="AA617" s="14">
        <v>0.27846050794841398</v>
      </c>
      <c r="AB617" s="14">
        <v>0.35204325814131898</v>
      </c>
      <c r="AC617" s="14">
        <v>0.33092056175317403</v>
      </c>
      <c r="AD617" s="14">
        <v>0.30342051870253101</v>
      </c>
      <c r="AE617" s="14"/>
      <c r="AF617" s="14">
        <v>0.392635297010893</v>
      </c>
      <c r="AG617" s="14">
        <v>0.28804515694506</v>
      </c>
      <c r="AH617" s="14">
        <v>0.27161716735800201</v>
      </c>
      <c r="AI617" s="14">
        <v>0.27843174645738999</v>
      </c>
      <c r="AJ617" s="14">
        <v>0.18691462748356599</v>
      </c>
      <c r="AK617" s="14"/>
      <c r="AL617" s="14">
        <v>0.293670711431472</v>
      </c>
      <c r="AM617" s="14">
        <v>0.33513271692792101</v>
      </c>
      <c r="AN617" s="14">
        <v>0.26895904302221302</v>
      </c>
      <c r="AO617" s="14">
        <v>0.31244777614642499</v>
      </c>
      <c r="AP617" s="14">
        <v>0.19454641546169499</v>
      </c>
      <c r="AQ617" s="14">
        <v>0.32811630463270802</v>
      </c>
      <c r="AR617" s="14"/>
      <c r="AS617" s="14">
        <v>0.33578979250347502</v>
      </c>
      <c r="AT617" s="14">
        <v>0.270355512797394</v>
      </c>
      <c r="AU617" s="14">
        <v>0.26217017016788302</v>
      </c>
      <c r="AV617" s="14">
        <v>0.25125513667914301</v>
      </c>
      <c r="AW617" s="14">
        <v>0.360583313179276</v>
      </c>
      <c r="AX617" s="14"/>
      <c r="AY617" s="14">
        <v>6.6511494419156297E-2</v>
      </c>
      <c r="AZ617" s="14">
        <v>0</v>
      </c>
      <c r="BA617" s="14">
        <v>0</v>
      </c>
      <c r="BB617" s="14">
        <v>0</v>
      </c>
      <c r="BC617" s="14">
        <v>0</v>
      </c>
      <c r="BD617" s="14">
        <v>0</v>
      </c>
      <c r="BE617" s="14">
        <v>0</v>
      </c>
      <c r="BF617" s="14">
        <v>0</v>
      </c>
      <c r="BG617" s="14">
        <v>0</v>
      </c>
      <c r="BH617" s="14">
        <v>0</v>
      </c>
      <c r="BI617" s="14">
        <v>0</v>
      </c>
      <c r="BJ617" s="14">
        <v>0</v>
      </c>
      <c r="BK617" s="14">
        <v>0</v>
      </c>
      <c r="BL617" s="14">
        <v>0</v>
      </c>
      <c r="BM617" s="14">
        <v>0</v>
      </c>
      <c r="BN617" s="14">
        <v>0</v>
      </c>
      <c r="BO617" s="14"/>
      <c r="BP617" s="14">
        <v>0.52474443842560503</v>
      </c>
      <c r="BQ617" s="14">
        <v>0.27995730902010801</v>
      </c>
      <c r="BR617" s="14">
        <v>0.240698075958067</v>
      </c>
      <c r="BS617" s="14">
        <v>0.164142821539461</v>
      </c>
      <c r="BT617" s="14">
        <v>0.135114297682837</v>
      </c>
      <c r="BU617" s="14"/>
      <c r="BV617" s="14">
        <v>0.46382345904096201</v>
      </c>
      <c r="BW617" s="14">
        <v>0.38134104804594499</v>
      </c>
      <c r="BX617" s="14">
        <v>0.26741025080104303</v>
      </c>
      <c r="BY617" s="14">
        <v>0.104052186595958</v>
      </c>
      <c r="BZ617" s="14">
        <v>8.5666559938523401E-2</v>
      </c>
      <c r="CA617" s="14"/>
      <c r="CB617" s="14">
        <v>0.34084685386749503</v>
      </c>
      <c r="CC617" s="14">
        <v>0.32898667148785898</v>
      </c>
      <c r="CD617" s="14">
        <v>0.30931025086380098</v>
      </c>
      <c r="CE617" s="14">
        <v>0.28642593251022902</v>
      </c>
      <c r="CF617" s="14">
        <v>0.203333424991607</v>
      </c>
      <c r="CG617" s="14"/>
      <c r="CH617" s="14">
        <v>0.29675865786663302</v>
      </c>
      <c r="CI617" s="14">
        <v>0.28604130933886701</v>
      </c>
      <c r="CJ617" s="14"/>
      <c r="CK617" s="14">
        <v>0.210260475432518</v>
      </c>
      <c r="CL617" s="14">
        <v>0.313448821332447</v>
      </c>
      <c r="CM617" s="14"/>
      <c r="CN617" s="14">
        <v>0.28230716919978299</v>
      </c>
      <c r="CO617" s="14">
        <v>0.291604769797357</v>
      </c>
      <c r="CP617" s="14"/>
      <c r="CQ617" s="14">
        <v>0.26379320263398698</v>
      </c>
      <c r="CR617" s="14">
        <v>0.34166393276666202</v>
      </c>
      <c r="CS617" s="14">
        <v>0.29398025166727298</v>
      </c>
    </row>
    <row r="618" spans="2:97" x14ac:dyDescent="0.35">
      <c r="B618" t="s">
        <v>86</v>
      </c>
      <c r="C618" s="14">
        <v>7.8576972926811497E-2</v>
      </c>
      <c r="D618" s="14">
        <v>8.0203218550792293E-2</v>
      </c>
      <c r="E618" s="14">
        <v>7.7300482845731405E-2</v>
      </c>
      <c r="F618" s="14"/>
      <c r="G618" s="14">
        <v>5.0618886011601E-2</v>
      </c>
      <c r="H618" s="14">
        <v>7.8520930699588501E-2</v>
      </c>
      <c r="I618" s="14">
        <v>8.9004973148060496E-2</v>
      </c>
      <c r="J618" s="14">
        <v>7.9969503603522396E-2</v>
      </c>
      <c r="K618" s="14">
        <v>8.99466303533933E-2</v>
      </c>
      <c r="L618" s="14">
        <v>7.9922285660854395E-2</v>
      </c>
      <c r="M618" s="14"/>
      <c r="N618" s="14">
        <v>0.106158078609829</v>
      </c>
      <c r="O618" s="14">
        <v>6.8071282124145802E-2</v>
      </c>
      <c r="P618" s="14">
        <v>7.6241631567886603E-2</v>
      </c>
      <c r="Q618" s="14">
        <v>6.2679604936015001E-2</v>
      </c>
      <c r="R618" s="14"/>
      <c r="S618" s="14">
        <v>9.2653271459339895E-2</v>
      </c>
      <c r="T618" s="14">
        <v>6.7000862146587598E-2</v>
      </c>
      <c r="U618" s="14">
        <v>0.103265636766212</v>
      </c>
      <c r="V618" s="14">
        <v>8.1477927652012699E-2</v>
      </c>
      <c r="W618" s="14">
        <v>8.8580997165818895E-2</v>
      </c>
      <c r="X618" s="14">
        <v>6.6831500628593901E-2</v>
      </c>
      <c r="Y618" s="14">
        <v>5.83776310338293E-2</v>
      </c>
      <c r="Z618" s="14">
        <v>4.7432050650619499E-2</v>
      </c>
      <c r="AA618" s="14">
        <v>0.10768951095355001</v>
      </c>
      <c r="AB618" s="14">
        <v>4.57952292129436E-2</v>
      </c>
      <c r="AC618" s="14">
        <v>6.9515417723316902E-2</v>
      </c>
      <c r="AD618" s="14">
        <v>0.102070269060677</v>
      </c>
      <c r="AE618" s="14"/>
      <c r="AF618" s="14">
        <v>9.4927920242418001E-2</v>
      </c>
      <c r="AG618" s="14">
        <v>7.3246614024974399E-2</v>
      </c>
      <c r="AH618" s="14">
        <v>8.7594159833087701E-2</v>
      </c>
      <c r="AI618" s="14">
        <v>8.6912708451133303E-2</v>
      </c>
      <c r="AJ618" s="14">
        <v>7.3953153932880003E-2</v>
      </c>
      <c r="AK618" s="14"/>
      <c r="AL618" s="14">
        <v>8.6910673683082196E-2</v>
      </c>
      <c r="AM618" s="14">
        <v>9.1930679145867403E-2</v>
      </c>
      <c r="AN618" s="14">
        <v>0.108538804266822</v>
      </c>
      <c r="AO618" s="14">
        <v>6.7430479452373807E-2</v>
      </c>
      <c r="AP618" s="14">
        <v>6.0124298134752202E-2</v>
      </c>
      <c r="AQ618" s="14">
        <v>7.3543843441811002E-2</v>
      </c>
      <c r="AR618" s="14"/>
      <c r="AS618" s="14">
        <v>5.4392950802600697E-2</v>
      </c>
      <c r="AT618" s="14">
        <v>8.5731227334825702E-2</v>
      </c>
      <c r="AU618" s="14">
        <v>9.3117987523988199E-2</v>
      </c>
      <c r="AV618" s="14">
        <v>7.8626561424387703E-2</v>
      </c>
      <c r="AW618" s="14">
        <v>4.4046749303235003E-2</v>
      </c>
      <c r="AX618" s="14"/>
      <c r="AY618" s="14">
        <v>2.7427105166885599E-2</v>
      </c>
      <c r="AZ618" s="14">
        <v>0</v>
      </c>
      <c r="BA618" s="14">
        <v>0</v>
      </c>
      <c r="BB618" s="14">
        <v>0</v>
      </c>
      <c r="BC618" s="14">
        <v>0</v>
      </c>
      <c r="BD618" s="14">
        <v>0</v>
      </c>
      <c r="BE618" s="14">
        <v>0</v>
      </c>
      <c r="BF618" s="14">
        <v>0</v>
      </c>
      <c r="BG618" s="14">
        <v>0</v>
      </c>
      <c r="BH618" s="14">
        <v>0</v>
      </c>
      <c r="BI618" s="14">
        <v>0</v>
      </c>
      <c r="BJ618" s="14">
        <v>0</v>
      </c>
      <c r="BK618" s="14">
        <v>0</v>
      </c>
      <c r="BL618" s="14">
        <v>0</v>
      </c>
      <c r="BM618" s="14">
        <v>0</v>
      </c>
      <c r="BN618" s="14">
        <v>0</v>
      </c>
      <c r="BO618" s="14"/>
      <c r="BP618" s="14">
        <v>9.7805681231807606E-2</v>
      </c>
      <c r="BQ618" s="14">
        <v>0.11619486310044</v>
      </c>
      <c r="BR618" s="14">
        <v>6.5581107869919997E-2</v>
      </c>
      <c r="BS618" s="14">
        <v>5.4781859857917697E-2</v>
      </c>
      <c r="BT618" s="14">
        <v>2.3271425902012598E-2</v>
      </c>
      <c r="BU618" s="14"/>
      <c r="BV618" s="14">
        <v>7.2922460456785701E-2</v>
      </c>
      <c r="BW618" s="14">
        <v>0.115132597593591</v>
      </c>
      <c r="BX618" s="14">
        <v>5.9637812369793403E-2</v>
      </c>
      <c r="BY618" s="14">
        <v>4.6061882578241599E-2</v>
      </c>
      <c r="BZ618" s="14">
        <v>4.3491165278572302E-2</v>
      </c>
      <c r="CA618" s="14"/>
      <c r="CB618" s="14">
        <v>8.6798244164850505E-2</v>
      </c>
      <c r="CC618" s="14">
        <v>8.5865447592536198E-2</v>
      </c>
      <c r="CD618" s="14">
        <v>9.7704091860508893E-2</v>
      </c>
      <c r="CE618" s="14">
        <v>8.1888587936915003E-2</v>
      </c>
      <c r="CF618" s="14">
        <v>4.6386734654082398E-2</v>
      </c>
      <c r="CG618" s="14"/>
      <c r="CH618" s="14">
        <v>6.4209139687096906E-2</v>
      </c>
      <c r="CI618" s="14">
        <v>8.4569367986466706E-2</v>
      </c>
      <c r="CJ618" s="14"/>
      <c r="CK618" s="14">
        <v>6.8230237157572204E-2</v>
      </c>
      <c r="CL618" s="14">
        <v>8.1756056209699404E-2</v>
      </c>
      <c r="CM618" s="14"/>
      <c r="CN618" s="14">
        <v>8.3794379463169893E-2</v>
      </c>
      <c r="CO618" s="14">
        <v>7.6752255110328696E-2</v>
      </c>
      <c r="CP618" s="14"/>
      <c r="CQ618" s="14">
        <v>7.4261984357799599E-2</v>
      </c>
      <c r="CR618" s="14">
        <v>8.8060723121519593E-2</v>
      </c>
      <c r="CS618" s="14">
        <v>7.5998492308563301E-2</v>
      </c>
    </row>
    <row r="619" spans="2:97" x14ac:dyDescent="0.35">
      <c r="B619" t="s">
        <v>85</v>
      </c>
      <c r="C619" s="14">
        <v>0.103383354918715</v>
      </c>
      <c r="D619" s="14">
        <v>9.7452681225059207E-2</v>
      </c>
      <c r="E619" s="14">
        <v>0.10837367393918899</v>
      </c>
      <c r="F619" s="14"/>
      <c r="G619" s="14">
        <v>0.119482815177876</v>
      </c>
      <c r="H619" s="14">
        <v>0.11202801841623899</v>
      </c>
      <c r="I619" s="14">
        <v>0.101603567140139</v>
      </c>
      <c r="J619" s="14">
        <v>0.105127572260904</v>
      </c>
      <c r="K619" s="14">
        <v>0.110431028646195</v>
      </c>
      <c r="L619" s="14">
        <v>8.0970578459063802E-2</v>
      </c>
      <c r="M619" s="14"/>
      <c r="N619" s="14">
        <v>0.119895097300228</v>
      </c>
      <c r="O619" s="14">
        <v>0.10264363306251501</v>
      </c>
      <c r="P619" s="14">
        <v>0.103276629464404</v>
      </c>
      <c r="Q619" s="14">
        <v>8.6490819940141794E-2</v>
      </c>
      <c r="R619" s="14"/>
      <c r="S619" s="14">
        <v>0.11116275536744601</v>
      </c>
      <c r="T619" s="14">
        <v>9.8839261493344405E-2</v>
      </c>
      <c r="U619" s="14">
        <v>0.10040768260817</v>
      </c>
      <c r="V619" s="14">
        <v>9.6168821051070302E-2</v>
      </c>
      <c r="W619" s="14">
        <v>9.0851803154054805E-2</v>
      </c>
      <c r="X619" s="14">
        <v>9.6879308169604106E-2</v>
      </c>
      <c r="Y619" s="14">
        <v>0.10213735653982101</v>
      </c>
      <c r="Z619" s="14">
        <v>0.13718237676623199</v>
      </c>
      <c r="AA619" s="14">
        <v>0.10651928969650599</v>
      </c>
      <c r="AB619" s="14">
        <v>9.2564361300632905E-2</v>
      </c>
      <c r="AC619" s="14">
        <v>0.13560183277149601</v>
      </c>
      <c r="AD619" s="14">
        <v>9.0650025010447097E-2</v>
      </c>
      <c r="AE619" s="14"/>
      <c r="AF619" s="14">
        <v>9.1659956744386803E-2</v>
      </c>
      <c r="AG619" s="14">
        <v>0.10851061242344701</v>
      </c>
      <c r="AH619" s="14">
        <v>0.115237850153833</v>
      </c>
      <c r="AI619" s="14">
        <v>0.105958787100755</v>
      </c>
      <c r="AJ619" s="14">
        <v>0.10308826280390899</v>
      </c>
      <c r="AK619" s="14"/>
      <c r="AL619" s="14">
        <v>0.108526589049287</v>
      </c>
      <c r="AM619" s="14">
        <v>9.9987060269648806E-2</v>
      </c>
      <c r="AN619" s="14">
        <v>8.6344544386622701E-2</v>
      </c>
      <c r="AO619" s="14">
        <v>0.10124874190024299</v>
      </c>
      <c r="AP619" s="14">
        <v>0.104524010789038</v>
      </c>
      <c r="AQ619" s="14">
        <v>0.120502251859977</v>
      </c>
      <c r="AR619" s="14"/>
      <c r="AS619" s="14">
        <v>8.9592958987739293E-2</v>
      </c>
      <c r="AT619" s="14">
        <v>8.4237990314939504E-2</v>
      </c>
      <c r="AU619" s="14">
        <v>0.115275518789174</v>
      </c>
      <c r="AV619" s="14">
        <v>0.12951393669976399</v>
      </c>
      <c r="AW619" s="14">
        <v>0.121587208790242</v>
      </c>
      <c r="AX619" s="14"/>
      <c r="AY619" s="14">
        <v>0.12123336425732401</v>
      </c>
      <c r="AZ619" s="14">
        <v>0</v>
      </c>
      <c r="BA619" s="14">
        <v>0</v>
      </c>
      <c r="BB619" s="14">
        <v>0</v>
      </c>
      <c r="BC619" s="14">
        <v>0</v>
      </c>
      <c r="BD619" s="14">
        <v>0</v>
      </c>
      <c r="BE619" s="14">
        <v>0</v>
      </c>
      <c r="BF619" s="14">
        <v>0</v>
      </c>
      <c r="BG619" s="14">
        <v>0</v>
      </c>
      <c r="BH619" s="14">
        <v>0</v>
      </c>
      <c r="BI619" s="14">
        <v>0</v>
      </c>
      <c r="BJ619" s="14">
        <v>0</v>
      </c>
      <c r="BK619" s="14">
        <v>0</v>
      </c>
      <c r="BL619" s="14">
        <v>0</v>
      </c>
      <c r="BM619" s="14">
        <v>0</v>
      </c>
      <c r="BN619" s="14">
        <v>0</v>
      </c>
      <c r="BO619" s="14"/>
      <c r="BP619" s="14">
        <v>8.3599837617726797E-2</v>
      </c>
      <c r="BQ619" s="14">
        <v>0.12590654196307499</v>
      </c>
      <c r="BR619" s="14">
        <v>0.113910317910119</v>
      </c>
      <c r="BS619" s="14">
        <v>0.12000381190124899</v>
      </c>
      <c r="BT619" s="14">
        <v>7.07329564372218E-2</v>
      </c>
      <c r="BU619" s="14"/>
      <c r="BV619" s="14">
        <v>7.8948290391875398E-2</v>
      </c>
      <c r="BW619" s="14">
        <v>0.112832602301351</v>
      </c>
      <c r="BX619" s="14">
        <v>0.114777410133274</v>
      </c>
      <c r="BY619" s="14">
        <v>7.9905127772471496E-2</v>
      </c>
      <c r="BZ619" s="14">
        <v>4.8469631618398602E-2</v>
      </c>
      <c r="CA619" s="14"/>
      <c r="CB619" s="14">
        <v>9.6327868092153199E-2</v>
      </c>
      <c r="CC619" s="14">
        <v>0.10176745766093399</v>
      </c>
      <c r="CD619" s="14">
        <v>0.102249540358458</v>
      </c>
      <c r="CE619" s="14">
        <v>0.11119796276621501</v>
      </c>
      <c r="CF619" s="14">
        <v>0.104717418774915</v>
      </c>
      <c r="CG619" s="14"/>
      <c r="CH619" s="14">
        <v>0.103716847087247</v>
      </c>
      <c r="CI619" s="14">
        <v>0.10324426527382601</v>
      </c>
      <c r="CJ619" s="14"/>
      <c r="CK619" s="14">
        <v>9.66338737480259E-2</v>
      </c>
      <c r="CL619" s="14">
        <v>0.105457164788461</v>
      </c>
      <c r="CM619" s="14"/>
      <c r="CN619" s="14">
        <v>0.114230148051049</v>
      </c>
      <c r="CO619" s="14">
        <v>9.9589834796726395E-2</v>
      </c>
      <c r="CP619" s="14"/>
      <c r="CQ619" s="14">
        <v>0.10576655651517</v>
      </c>
      <c r="CR619" s="14">
        <v>9.6616937164854602E-2</v>
      </c>
      <c r="CS619" s="14">
        <v>0.113881877147905</v>
      </c>
    </row>
    <row r="620" spans="2:97" x14ac:dyDescent="0.35">
      <c r="B620" t="s">
        <v>84</v>
      </c>
      <c r="C620" s="14">
        <v>8.6334493662950304E-2</v>
      </c>
      <c r="D620" s="14">
        <v>9.2623907912099998E-2</v>
      </c>
      <c r="E620" s="14">
        <v>7.9886370674949705E-2</v>
      </c>
      <c r="F620" s="14"/>
      <c r="G620" s="14">
        <v>0.13484137923273301</v>
      </c>
      <c r="H620" s="14">
        <v>9.8578090686549796E-2</v>
      </c>
      <c r="I620" s="14">
        <v>9.8470038200658694E-2</v>
      </c>
      <c r="J620" s="14">
        <v>5.4753406758932997E-2</v>
      </c>
      <c r="K620" s="14">
        <v>7.0484330904740503E-2</v>
      </c>
      <c r="L620" s="14">
        <v>7.0581900730578601E-2</v>
      </c>
      <c r="M620" s="14"/>
      <c r="N620" s="14">
        <v>9.2216310252071207E-2</v>
      </c>
      <c r="O620" s="14">
        <v>9.80602451118774E-2</v>
      </c>
      <c r="P620" s="14">
        <v>7.5662971606272597E-2</v>
      </c>
      <c r="Q620" s="14">
        <v>7.6661488521816604E-2</v>
      </c>
      <c r="R620" s="14"/>
      <c r="S620" s="14">
        <v>6.1393625756747901E-2</v>
      </c>
      <c r="T620" s="14">
        <v>0.112695397835991</v>
      </c>
      <c r="U620" s="14">
        <v>0.10960894427999</v>
      </c>
      <c r="V620" s="14">
        <v>0.10143391681462501</v>
      </c>
      <c r="W620" s="14">
        <v>9.6177219155423196E-2</v>
      </c>
      <c r="X620" s="14">
        <v>9.5178786002059604E-2</v>
      </c>
      <c r="Y620" s="14">
        <v>7.4269429781145493E-2</v>
      </c>
      <c r="Z620" s="14">
        <v>0.101111549634325</v>
      </c>
      <c r="AA620" s="14">
        <v>7.7924483698792193E-2</v>
      </c>
      <c r="AB620" s="14">
        <v>6.0329025678406797E-2</v>
      </c>
      <c r="AC620" s="14">
        <v>6.3794833956391503E-2</v>
      </c>
      <c r="AD620" s="14">
        <v>9.0652773019224905E-2</v>
      </c>
      <c r="AE620" s="14"/>
      <c r="AF620" s="14">
        <v>7.4224547196885093E-2</v>
      </c>
      <c r="AG620" s="14">
        <v>0.100018872471866</v>
      </c>
      <c r="AH620" s="14">
        <v>9.5061121245558294E-2</v>
      </c>
      <c r="AI620" s="14">
        <v>8.1797689210864694E-2</v>
      </c>
      <c r="AJ620" s="14">
        <v>8.0592819991289102E-2</v>
      </c>
      <c r="AK620" s="14"/>
      <c r="AL620" s="14">
        <v>0.107834014986747</v>
      </c>
      <c r="AM620" s="14">
        <v>7.0014925023500499E-2</v>
      </c>
      <c r="AN620" s="14">
        <v>9.1391788217238701E-2</v>
      </c>
      <c r="AO620" s="14">
        <v>7.66068916214208E-2</v>
      </c>
      <c r="AP620" s="14">
        <v>8.8049100394614804E-2</v>
      </c>
      <c r="AQ620" s="14">
        <v>0.109313228519787</v>
      </c>
      <c r="AR620" s="14"/>
      <c r="AS620" s="14">
        <v>6.7884450903356597E-2</v>
      </c>
      <c r="AT620" s="14">
        <v>8.2702989589543294E-2</v>
      </c>
      <c r="AU620" s="14">
        <v>9.2533355948292595E-2</v>
      </c>
      <c r="AV620" s="14">
        <v>0.135023678461032</v>
      </c>
      <c r="AW620" s="14">
        <v>8.4428820571240404E-2</v>
      </c>
      <c r="AX620" s="14"/>
      <c r="AY620" s="14">
        <v>8.4985865541357203E-2</v>
      </c>
      <c r="AZ620" s="14">
        <v>0</v>
      </c>
      <c r="BA620" s="14">
        <v>0</v>
      </c>
      <c r="BB620" s="14">
        <v>0</v>
      </c>
      <c r="BC620" s="14">
        <v>0</v>
      </c>
      <c r="BD620" s="14">
        <v>0</v>
      </c>
      <c r="BE620" s="14">
        <v>0</v>
      </c>
      <c r="BF620" s="14">
        <v>0</v>
      </c>
      <c r="BG620" s="14">
        <v>0</v>
      </c>
      <c r="BH620" s="14">
        <v>0</v>
      </c>
      <c r="BI620" s="14">
        <v>0</v>
      </c>
      <c r="BJ620" s="14">
        <v>0</v>
      </c>
      <c r="BK620" s="14">
        <v>0</v>
      </c>
      <c r="BL620" s="14">
        <v>0</v>
      </c>
      <c r="BM620" s="14">
        <v>0</v>
      </c>
      <c r="BN620" s="14">
        <v>0</v>
      </c>
      <c r="BO620" s="14"/>
      <c r="BP620" s="14">
        <v>6.8038593704316794E-2</v>
      </c>
      <c r="BQ620" s="14">
        <v>9.1122289055901196E-2</v>
      </c>
      <c r="BR620" s="14">
        <v>0.101145010922777</v>
      </c>
      <c r="BS620" s="14">
        <v>0.105111274912499</v>
      </c>
      <c r="BT620" s="14">
        <v>7.2905129866576296E-2</v>
      </c>
      <c r="BU620" s="14"/>
      <c r="BV620" s="14">
        <v>6.2863420789514998E-2</v>
      </c>
      <c r="BW620" s="14">
        <v>8.23916511325328E-2</v>
      </c>
      <c r="BX620" s="14">
        <v>9.1552023632000296E-2</v>
      </c>
      <c r="BY620" s="14">
        <v>9.6386811058569E-2</v>
      </c>
      <c r="BZ620" s="14">
        <v>7.5676900876542899E-2</v>
      </c>
      <c r="CA620" s="14"/>
      <c r="CB620" s="14">
        <v>0.108808852887394</v>
      </c>
      <c r="CC620" s="14">
        <v>7.6282468825050603E-2</v>
      </c>
      <c r="CD620" s="14">
        <v>9.7132546758243996E-2</v>
      </c>
      <c r="CE620" s="14">
        <v>7.0468356499381393E-2</v>
      </c>
      <c r="CF620" s="14">
        <v>7.9000094537846996E-2</v>
      </c>
      <c r="CG620" s="14"/>
      <c r="CH620" s="14">
        <v>6.7906958898681105E-2</v>
      </c>
      <c r="CI620" s="14">
        <v>9.4020069242836707E-2</v>
      </c>
      <c r="CJ620" s="14"/>
      <c r="CK620" s="14">
        <v>9.4436754685169794E-2</v>
      </c>
      <c r="CL620" s="14">
        <v>8.3845035814233401E-2</v>
      </c>
      <c r="CM620" s="14"/>
      <c r="CN620" s="14">
        <v>0.113408975109903</v>
      </c>
      <c r="CO620" s="14">
        <v>7.6865557645791102E-2</v>
      </c>
      <c r="CP620" s="14"/>
      <c r="CQ620" s="14">
        <v>8.3067635682083293E-2</v>
      </c>
      <c r="CR620" s="14">
        <v>9.5185086526904994E-2</v>
      </c>
      <c r="CS620" s="14">
        <v>7.4464767299541296E-2</v>
      </c>
    </row>
    <row r="621" spans="2:97" x14ac:dyDescent="0.35">
      <c r="B621" t="s">
        <v>83</v>
      </c>
      <c r="C621" s="14">
        <v>7.7733040866043504E-2</v>
      </c>
      <c r="D621" s="14">
        <v>6.8714978428097595E-2</v>
      </c>
      <c r="E621" s="14">
        <v>8.6826517898126301E-2</v>
      </c>
      <c r="F621" s="14"/>
      <c r="G621" s="14">
        <v>0.10421301612525399</v>
      </c>
      <c r="H621" s="14">
        <v>0.109017866982596</v>
      </c>
      <c r="I621" s="14">
        <v>8.0535931917341097E-2</v>
      </c>
      <c r="J621" s="14">
        <v>8.0146955418184201E-2</v>
      </c>
      <c r="K621" s="14">
        <v>5.6965030583251697E-2</v>
      </c>
      <c r="L621" s="14">
        <v>4.4355629408574501E-2</v>
      </c>
      <c r="M621" s="14"/>
      <c r="N621" s="14">
        <v>8.0047929855641201E-2</v>
      </c>
      <c r="O621" s="14">
        <v>7.7732423282283997E-2</v>
      </c>
      <c r="P621" s="14">
        <v>7.6985292143780304E-2</v>
      </c>
      <c r="Q621" s="14">
        <v>7.6816866369757306E-2</v>
      </c>
      <c r="R621" s="14"/>
      <c r="S621" s="14">
        <v>0.105065928538387</v>
      </c>
      <c r="T621" s="14">
        <v>6.8334050326447196E-2</v>
      </c>
      <c r="U621" s="14">
        <v>8.9987218794863502E-2</v>
      </c>
      <c r="V621" s="14">
        <v>3.7061359071025E-2</v>
      </c>
      <c r="W621" s="14">
        <v>0.10113984016242</v>
      </c>
      <c r="X621" s="14">
        <v>8.9549177007890501E-2</v>
      </c>
      <c r="Y621" s="14">
        <v>5.8792361078075901E-2</v>
      </c>
      <c r="Z621" s="14">
        <v>5.3395373896949899E-2</v>
      </c>
      <c r="AA621" s="14">
        <v>8.4374253710843103E-2</v>
      </c>
      <c r="AB621" s="14">
        <v>8.2914370125750703E-2</v>
      </c>
      <c r="AC621" s="14">
        <v>7.0070419063655395E-2</v>
      </c>
      <c r="AD621" s="14">
        <v>4.5749145959686197E-2</v>
      </c>
      <c r="AE621" s="14"/>
      <c r="AF621" s="14">
        <v>4.1090580632488501E-2</v>
      </c>
      <c r="AG621" s="14">
        <v>8.6654471667893807E-2</v>
      </c>
      <c r="AH621" s="14">
        <v>8.9711349471036803E-2</v>
      </c>
      <c r="AI621" s="14">
        <v>7.8336390188723098E-2</v>
      </c>
      <c r="AJ621" s="14">
        <v>0.121015375037652</v>
      </c>
      <c r="AK621" s="14"/>
      <c r="AL621" s="14">
        <v>7.3816576432808895E-2</v>
      </c>
      <c r="AM621" s="14">
        <v>5.1869332458540099E-2</v>
      </c>
      <c r="AN621" s="14">
        <v>8.4281192196452998E-2</v>
      </c>
      <c r="AO621" s="14">
        <v>7.3277059913951101E-2</v>
      </c>
      <c r="AP621" s="14">
        <v>0.123269539289313</v>
      </c>
      <c r="AQ621" s="14">
        <v>5.6714573037320401E-2</v>
      </c>
      <c r="AR621" s="14"/>
      <c r="AS621" s="14">
        <v>6.8821627040024994E-2</v>
      </c>
      <c r="AT621" s="14">
        <v>9.6082187777862593E-2</v>
      </c>
      <c r="AU621" s="14">
        <v>8.2642568207560094E-2</v>
      </c>
      <c r="AV621" s="14">
        <v>7.7358398754433302E-2</v>
      </c>
      <c r="AW621" s="14">
        <v>3.9007166232082099E-2</v>
      </c>
      <c r="AX621" s="14"/>
      <c r="AY621" s="14">
        <v>8.5226132418832506E-2</v>
      </c>
      <c r="AZ621" s="14">
        <v>0</v>
      </c>
      <c r="BA621" s="14">
        <v>0</v>
      </c>
      <c r="BB621" s="14">
        <v>0</v>
      </c>
      <c r="BC621" s="14">
        <v>0</v>
      </c>
      <c r="BD621" s="14">
        <v>0</v>
      </c>
      <c r="BE621" s="14">
        <v>0</v>
      </c>
      <c r="BF621" s="14">
        <v>0</v>
      </c>
      <c r="BG621" s="14">
        <v>0</v>
      </c>
      <c r="BH621" s="14">
        <v>0</v>
      </c>
      <c r="BI621" s="14">
        <v>0</v>
      </c>
      <c r="BJ621" s="14">
        <v>0</v>
      </c>
      <c r="BK621" s="14">
        <v>0</v>
      </c>
      <c r="BL621" s="14">
        <v>0</v>
      </c>
      <c r="BM621" s="14">
        <v>0</v>
      </c>
      <c r="BN621" s="14">
        <v>0</v>
      </c>
      <c r="BO621" s="14"/>
      <c r="BP621" s="14">
        <v>3.5761361044984598E-2</v>
      </c>
      <c r="BQ621" s="14">
        <v>7.7189764326829502E-2</v>
      </c>
      <c r="BR621" s="14">
        <v>0.11351731813765099</v>
      </c>
      <c r="BS621" s="14">
        <v>0.10393376105436</v>
      </c>
      <c r="BT621" s="14">
        <v>8.0940427768569606E-2</v>
      </c>
      <c r="BU621" s="14"/>
      <c r="BV621" s="14">
        <v>6.2047915034933503E-2</v>
      </c>
      <c r="BW621" s="14">
        <v>6.4711377225822195E-2</v>
      </c>
      <c r="BX621" s="14">
        <v>8.7768142277487304E-2</v>
      </c>
      <c r="BY621" s="14">
        <v>0.10141884079935</v>
      </c>
      <c r="BZ621" s="14">
        <v>4.6199750575606102E-2</v>
      </c>
      <c r="CA621" s="14"/>
      <c r="CB621" s="14">
        <v>6.1110013258047297E-2</v>
      </c>
      <c r="CC621" s="14">
        <v>9.2154715323704894E-2</v>
      </c>
      <c r="CD621" s="14">
        <v>7.4079492059548696E-2</v>
      </c>
      <c r="CE621" s="14">
        <v>8.1546194303259795E-2</v>
      </c>
      <c r="CF621" s="14">
        <v>7.9307455431759294E-2</v>
      </c>
      <c r="CG621" s="14"/>
      <c r="CH621" s="14">
        <v>6.7685088917333797E-2</v>
      </c>
      <c r="CI621" s="14">
        <v>8.1923742178658096E-2</v>
      </c>
      <c r="CJ621" s="14"/>
      <c r="CK621" s="14">
        <v>9.49033689352555E-2</v>
      </c>
      <c r="CL621" s="14">
        <v>7.2457376719983396E-2</v>
      </c>
      <c r="CM621" s="14"/>
      <c r="CN621" s="14">
        <v>7.4609738451035301E-2</v>
      </c>
      <c r="CO621" s="14">
        <v>7.8825373909906099E-2</v>
      </c>
      <c r="CP621" s="14"/>
      <c r="CQ621" s="14">
        <v>7.8161465973461602E-2</v>
      </c>
      <c r="CR621" s="14">
        <v>7.3977789609305303E-2</v>
      </c>
      <c r="CS621" s="14">
        <v>9.4693375774875105E-2</v>
      </c>
    </row>
    <row r="622" spans="2:97" x14ac:dyDescent="0.35">
      <c r="B622" t="s">
        <v>82</v>
      </c>
      <c r="C622" s="14">
        <v>9.3479839706321594E-2</v>
      </c>
      <c r="D622" s="14">
        <v>9.2980452665477498E-2</v>
      </c>
      <c r="E622" s="14">
        <v>9.4333339679238098E-2</v>
      </c>
      <c r="F622" s="14"/>
      <c r="G622" s="14">
        <v>0.113755083864426</v>
      </c>
      <c r="H622" s="14">
        <v>0.106237918519711</v>
      </c>
      <c r="I622" s="14">
        <v>8.5030072084930297E-2</v>
      </c>
      <c r="J622" s="14">
        <v>0.102180988524893</v>
      </c>
      <c r="K622" s="14">
        <v>0.117169779326373</v>
      </c>
      <c r="L622" s="14">
        <v>5.3564840365173103E-2</v>
      </c>
      <c r="M622" s="14"/>
      <c r="N622" s="14">
        <v>6.7323912329812205E-2</v>
      </c>
      <c r="O622" s="14">
        <v>8.0963655512995905E-2</v>
      </c>
      <c r="P622" s="14">
        <v>0.120524904408673</v>
      </c>
      <c r="Q622" s="14">
        <v>0.11073007325799999</v>
      </c>
      <c r="R622" s="14"/>
      <c r="S622" s="14">
        <v>0.105746605180934</v>
      </c>
      <c r="T622" s="14">
        <v>8.6082726532980103E-2</v>
      </c>
      <c r="U622" s="14">
        <v>0.11034950336282701</v>
      </c>
      <c r="V622" s="14">
        <v>9.4535102117060593E-2</v>
      </c>
      <c r="W622" s="14">
        <v>7.2450113711751002E-2</v>
      </c>
      <c r="X622" s="14">
        <v>0.116870208607329</v>
      </c>
      <c r="Y622" s="14">
        <v>0.11664480550206301</v>
      </c>
      <c r="Z622" s="14">
        <v>9.0286400739906306E-2</v>
      </c>
      <c r="AA622" s="14">
        <v>7.0492480609630703E-2</v>
      </c>
      <c r="AB622" s="14">
        <v>8.7922175277272904E-2</v>
      </c>
      <c r="AC622" s="14">
        <v>7.6519120681862896E-2</v>
      </c>
      <c r="AD622" s="14">
        <v>7.0839704327504305E-2</v>
      </c>
      <c r="AE622" s="14"/>
      <c r="AF622" s="14">
        <v>7.45178510840485E-2</v>
      </c>
      <c r="AG622" s="14">
        <v>9.4997659536339693E-2</v>
      </c>
      <c r="AH622" s="14">
        <v>8.3236072882717393E-2</v>
      </c>
      <c r="AI622" s="14">
        <v>9.2191758610478194E-2</v>
      </c>
      <c r="AJ622" s="14">
        <v>7.1674457118351895E-2</v>
      </c>
      <c r="AK622" s="14"/>
      <c r="AL622" s="14">
        <v>7.5576655284965197E-2</v>
      </c>
      <c r="AM622" s="14">
        <v>8.6566272556462195E-2</v>
      </c>
      <c r="AN622" s="14">
        <v>8.2655482771490596E-2</v>
      </c>
      <c r="AO622" s="14">
        <v>9.5007306137282796E-2</v>
      </c>
      <c r="AP622" s="14">
        <v>0.12556797771754999</v>
      </c>
      <c r="AQ622" s="14">
        <v>0.100655810741042</v>
      </c>
      <c r="AR622" s="14"/>
      <c r="AS622" s="14">
        <v>0.100521282194805</v>
      </c>
      <c r="AT622" s="14">
        <v>0.106020636065567</v>
      </c>
      <c r="AU622" s="14">
        <v>8.6844719201339196E-2</v>
      </c>
      <c r="AV622" s="14">
        <v>6.9942531339434205E-2</v>
      </c>
      <c r="AW622" s="14">
        <v>5.0715957957397598E-2</v>
      </c>
      <c r="AX622" s="14"/>
      <c r="AY622" s="14">
        <v>0.212200225098331</v>
      </c>
      <c r="AZ622" s="14">
        <v>0</v>
      </c>
      <c r="BA622" s="14">
        <v>0</v>
      </c>
      <c r="BB622" s="14">
        <v>0</v>
      </c>
      <c r="BC622" s="14">
        <v>0</v>
      </c>
      <c r="BD622" s="14">
        <v>0</v>
      </c>
      <c r="BE622" s="14">
        <v>0</v>
      </c>
      <c r="BF622" s="14">
        <v>0</v>
      </c>
      <c r="BG622" s="14">
        <v>0</v>
      </c>
      <c r="BH622" s="14">
        <v>0</v>
      </c>
      <c r="BI622" s="14">
        <v>0</v>
      </c>
      <c r="BJ622" s="14">
        <v>0</v>
      </c>
      <c r="BK622" s="14">
        <v>0</v>
      </c>
      <c r="BL622" s="14">
        <v>0</v>
      </c>
      <c r="BM622" s="14">
        <v>0</v>
      </c>
      <c r="BN622" s="14">
        <v>0</v>
      </c>
      <c r="BO622" s="14"/>
      <c r="BP622" s="14">
        <v>4.7381818326507501E-2</v>
      </c>
      <c r="BQ622" s="14">
        <v>7.5402720629644704E-2</v>
      </c>
      <c r="BR622" s="14">
        <v>0.13437711012612299</v>
      </c>
      <c r="BS622" s="14">
        <v>0.122962494436395</v>
      </c>
      <c r="BT622" s="14">
        <v>0.124982748120229</v>
      </c>
      <c r="BU622" s="14"/>
      <c r="BV622" s="14">
        <v>5.6632133998334999E-2</v>
      </c>
      <c r="BW622" s="14">
        <v>7.3138554081407806E-2</v>
      </c>
      <c r="BX622" s="14">
        <v>0.104758443714018</v>
      </c>
      <c r="BY622" s="14">
        <v>0.13124640437576501</v>
      </c>
      <c r="BZ622" s="14">
        <v>9.4635808635864599E-2</v>
      </c>
      <c r="CA622" s="14"/>
      <c r="CB622" s="14">
        <v>7.5341506863091504E-2</v>
      </c>
      <c r="CC622" s="14">
        <v>0.114758865060427</v>
      </c>
      <c r="CD622" s="14">
        <v>9.6272437846686307E-2</v>
      </c>
      <c r="CE622" s="14">
        <v>8.7459273296520298E-2</v>
      </c>
      <c r="CF622" s="14">
        <v>9.3721143371696999E-2</v>
      </c>
      <c r="CG622" s="14"/>
      <c r="CH622" s="14">
        <v>8.3258400370164701E-2</v>
      </c>
      <c r="CI622" s="14">
        <v>9.7742897438036297E-2</v>
      </c>
      <c r="CJ622" s="14"/>
      <c r="CK622" s="14">
        <v>0.10393238610376</v>
      </c>
      <c r="CL622" s="14">
        <v>9.0268245609708295E-2</v>
      </c>
      <c r="CM622" s="14"/>
      <c r="CN622" s="14">
        <v>7.3213972890929804E-2</v>
      </c>
      <c r="CO622" s="14">
        <v>0.100567554260826</v>
      </c>
      <c r="CP622" s="14"/>
      <c r="CQ622" s="14">
        <v>9.2370292884253996E-2</v>
      </c>
      <c r="CR622" s="14">
        <v>8.5226548578667904E-2</v>
      </c>
      <c r="CS622" s="14">
        <v>0.15629396197370299</v>
      </c>
    </row>
    <row r="623" spans="2:97" x14ac:dyDescent="0.35">
      <c r="B623" t="s">
        <v>270</v>
      </c>
      <c r="C623" s="14">
        <v>7.3456983642845697E-2</v>
      </c>
      <c r="D623" s="14">
        <v>7.2712618704506404E-2</v>
      </c>
      <c r="E623" s="14">
        <v>7.4470651193594403E-2</v>
      </c>
      <c r="F623" s="14"/>
      <c r="G623" s="14">
        <v>0.115443841429527</v>
      </c>
      <c r="H623" s="14">
        <v>9.1888353141469398E-2</v>
      </c>
      <c r="I623" s="14">
        <v>8.7136791831269197E-2</v>
      </c>
      <c r="J623" s="14">
        <v>5.6297453623955801E-2</v>
      </c>
      <c r="K623" s="14">
        <v>5.2703108694920502E-2</v>
      </c>
      <c r="L623" s="14">
        <v>4.73153588379071E-2</v>
      </c>
      <c r="M623" s="14"/>
      <c r="N623" s="14">
        <v>6.6359695031944194E-2</v>
      </c>
      <c r="O623" s="14">
        <v>5.0909675432628601E-2</v>
      </c>
      <c r="P623" s="14">
        <v>7.7882646319113805E-2</v>
      </c>
      <c r="Q623" s="14">
        <v>0.100069702434851</v>
      </c>
      <c r="R623" s="14"/>
      <c r="S623" s="14">
        <v>7.7016705627166795E-2</v>
      </c>
      <c r="T623" s="14">
        <v>6.0878551779555298E-2</v>
      </c>
      <c r="U623" s="14">
        <v>6.6068807342542404E-2</v>
      </c>
      <c r="V623" s="14">
        <v>8.6826900798799095E-2</v>
      </c>
      <c r="W623" s="14">
        <v>9.2332376167279698E-2</v>
      </c>
      <c r="X623" s="14">
        <v>8.5481066593864605E-2</v>
      </c>
      <c r="Y623" s="14">
        <v>6.02332377830848E-2</v>
      </c>
      <c r="Z623" s="14">
        <v>8.17448571560912E-2</v>
      </c>
      <c r="AA623" s="14">
        <v>8.0364126589140397E-2</v>
      </c>
      <c r="AB623" s="14">
        <v>6.8210869387698297E-2</v>
      </c>
      <c r="AC623" s="14">
        <v>2.9751210611943701E-2</v>
      </c>
      <c r="AD623" s="14">
        <v>9.8032189487359506E-2</v>
      </c>
      <c r="AE623" s="14"/>
      <c r="AF623" s="14">
        <v>5.8214802272306999E-2</v>
      </c>
      <c r="AG623" s="14">
        <v>6.4893778637427499E-2</v>
      </c>
      <c r="AH623" s="14">
        <v>7.2339089410765695E-2</v>
      </c>
      <c r="AI623" s="14">
        <v>7.6536825433105193E-2</v>
      </c>
      <c r="AJ623" s="14">
        <v>0.122993440023299</v>
      </c>
      <c r="AK623" s="14"/>
      <c r="AL623" s="14">
        <v>6.5605369069002703E-2</v>
      </c>
      <c r="AM623" s="14">
        <v>7.7233305803542193E-2</v>
      </c>
      <c r="AN623" s="14">
        <v>7.4807565648994698E-2</v>
      </c>
      <c r="AO623" s="14">
        <v>7.6172521647052599E-2</v>
      </c>
      <c r="AP623" s="14">
        <v>9.6462517187966099E-2</v>
      </c>
      <c r="AQ623" s="14">
        <v>4.83344735068836E-2</v>
      </c>
      <c r="AR623" s="14"/>
      <c r="AS623" s="14">
        <v>5.9957001617802402E-2</v>
      </c>
      <c r="AT623" s="14">
        <v>9.8557503791281198E-2</v>
      </c>
      <c r="AU623" s="14">
        <v>7.2742577043729204E-2</v>
      </c>
      <c r="AV623" s="14">
        <v>7.2296813398309706E-2</v>
      </c>
      <c r="AW623" s="14">
        <v>0.102782362218896</v>
      </c>
      <c r="AX623" s="14"/>
      <c r="AY623" s="14">
        <v>6.4180242551411998E-2</v>
      </c>
      <c r="AZ623" s="14">
        <v>0</v>
      </c>
      <c r="BA623" s="14">
        <v>0</v>
      </c>
      <c r="BB623" s="14">
        <v>0</v>
      </c>
      <c r="BC623" s="14">
        <v>0</v>
      </c>
      <c r="BD623" s="14">
        <v>0</v>
      </c>
      <c r="BE623" s="14">
        <v>0</v>
      </c>
      <c r="BF623" s="14">
        <v>0</v>
      </c>
      <c r="BG623" s="14">
        <v>0</v>
      </c>
      <c r="BH623" s="14">
        <v>0</v>
      </c>
      <c r="BI623" s="14">
        <v>0</v>
      </c>
      <c r="BJ623" s="14">
        <v>0</v>
      </c>
      <c r="BK623" s="14">
        <v>0</v>
      </c>
      <c r="BL623" s="14">
        <v>0</v>
      </c>
      <c r="BM623" s="14">
        <v>0</v>
      </c>
      <c r="BN623" s="14">
        <v>0</v>
      </c>
      <c r="BO623" s="14"/>
      <c r="BP623" s="14">
        <v>4.3717692183638898E-2</v>
      </c>
      <c r="BQ623" s="14">
        <v>8.0171751622440196E-2</v>
      </c>
      <c r="BR623" s="14">
        <v>7.3863842522811002E-2</v>
      </c>
      <c r="BS623" s="14">
        <v>0.10421932030848299</v>
      </c>
      <c r="BT623" s="14">
        <v>7.90392412877296E-2</v>
      </c>
      <c r="BU623" s="14"/>
      <c r="BV623" s="14">
        <v>5.7459268476156601E-2</v>
      </c>
      <c r="BW623" s="14">
        <v>4.8737417595699599E-2</v>
      </c>
      <c r="BX623" s="14">
        <v>9.8418162939239204E-2</v>
      </c>
      <c r="BY623" s="14">
        <v>8.6451283080186903E-2</v>
      </c>
      <c r="BZ623" s="14">
        <v>5.8851085646494897E-2</v>
      </c>
      <c r="CA623" s="14"/>
      <c r="CB623" s="14">
        <v>8.3273274347036505E-2</v>
      </c>
      <c r="CC623" s="14">
        <v>4.4803566671394901E-2</v>
      </c>
      <c r="CD623" s="14">
        <v>6.9943563962433106E-2</v>
      </c>
      <c r="CE623" s="14">
        <v>8.1162679495360504E-2</v>
      </c>
      <c r="CF623" s="14">
        <v>8.2907964344731799E-2</v>
      </c>
      <c r="CG623" s="14"/>
      <c r="CH623" s="14">
        <v>8.0021948316467306E-2</v>
      </c>
      <c r="CI623" s="14">
        <v>7.0718932524025599E-2</v>
      </c>
      <c r="CJ623" s="14"/>
      <c r="CK623" s="14">
        <v>7.9478089767130403E-2</v>
      </c>
      <c r="CL623" s="14">
        <v>7.16069704356741E-2</v>
      </c>
      <c r="CM623" s="14"/>
      <c r="CN623" s="14">
        <v>6.2010591594752501E-2</v>
      </c>
      <c r="CO623" s="14">
        <v>7.7460205427280396E-2</v>
      </c>
      <c r="CP623" s="14"/>
      <c r="CQ623" s="14">
        <v>7.8933436142770305E-2</v>
      </c>
      <c r="CR623" s="14">
        <v>6.99933292666991E-2</v>
      </c>
      <c r="CS623" s="14">
        <v>2.5833237680253199E-2</v>
      </c>
    </row>
    <row r="624" spans="2:97" x14ac:dyDescent="0.35">
      <c r="B624" t="s">
        <v>271</v>
      </c>
      <c r="C624" s="14">
        <v>7.7719959249956505E-2</v>
      </c>
      <c r="D624" s="14">
        <v>7.7389487132662402E-2</v>
      </c>
      <c r="E624" s="14">
        <v>7.83470012061179E-2</v>
      </c>
      <c r="F624" s="14"/>
      <c r="G624" s="14">
        <v>7.6478718920227798E-2</v>
      </c>
      <c r="H624" s="14">
        <v>8.8276947071502798E-2</v>
      </c>
      <c r="I624" s="14">
        <v>9.0428517303662997E-2</v>
      </c>
      <c r="J624" s="14">
        <v>0.11816703728354901</v>
      </c>
      <c r="K624" s="14">
        <v>6.9807521377029697E-2</v>
      </c>
      <c r="L624" s="14">
        <v>3.21114503152609E-2</v>
      </c>
      <c r="M624" s="14"/>
      <c r="N624" s="14">
        <v>5.6963443011394201E-2</v>
      </c>
      <c r="O624" s="14">
        <v>8.5209246549607806E-2</v>
      </c>
      <c r="P624" s="14">
        <v>8.5779379007583395E-2</v>
      </c>
      <c r="Q624" s="14">
        <v>8.6209407294312604E-2</v>
      </c>
      <c r="R624" s="14"/>
      <c r="S624" s="14">
        <v>9.2947112981480895E-2</v>
      </c>
      <c r="T624" s="14">
        <v>7.4698817381361193E-2</v>
      </c>
      <c r="U624" s="14">
        <v>6.8065192749898196E-2</v>
      </c>
      <c r="V624" s="14">
        <v>5.8888633521378297E-2</v>
      </c>
      <c r="W624" s="14">
        <v>9.1850125930176094E-2</v>
      </c>
      <c r="X624" s="14">
        <v>8.1171495779897102E-2</v>
      </c>
      <c r="Y624" s="14">
        <v>7.3315797234687202E-2</v>
      </c>
      <c r="Z624" s="14">
        <v>4.0541881801536797E-2</v>
      </c>
      <c r="AA624" s="14">
        <v>6.4724155863053301E-2</v>
      </c>
      <c r="AB624" s="14">
        <v>0.10915054041573601</v>
      </c>
      <c r="AC624" s="14">
        <v>9.2273733430285804E-2</v>
      </c>
      <c r="AD624" s="14">
        <v>4.91474380514123E-2</v>
      </c>
      <c r="AE624" s="14"/>
      <c r="AF624" s="14">
        <v>6.8078541341282106E-2</v>
      </c>
      <c r="AG624" s="14">
        <v>7.0640551553318706E-2</v>
      </c>
      <c r="AH624" s="14">
        <v>8.8827056695812395E-2</v>
      </c>
      <c r="AI624" s="14">
        <v>5.6284812634986602E-2</v>
      </c>
      <c r="AJ624" s="14">
        <v>8.87106328600126E-2</v>
      </c>
      <c r="AK624" s="14"/>
      <c r="AL624" s="14">
        <v>7.3644553159372295E-2</v>
      </c>
      <c r="AM624" s="14">
        <v>7.2674410558624294E-2</v>
      </c>
      <c r="AN624" s="14">
        <v>0.10013495312845599</v>
      </c>
      <c r="AO624" s="14">
        <v>6.8172528800627505E-2</v>
      </c>
      <c r="AP624" s="14">
        <v>7.78981461613166E-2</v>
      </c>
      <c r="AQ624" s="14">
        <v>7.8227961136510593E-2</v>
      </c>
      <c r="AR624" s="14"/>
      <c r="AS624" s="14">
        <v>8.1320823979540199E-2</v>
      </c>
      <c r="AT624" s="14">
        <v>6.9620494415222098E-2</v>
      </c>
      <c r="AU624" s="14">
        <v>7.5622140466460999E-2</v>
      </c>
      <c r="AV624" s="14">
        <v>7.3368935659225004E-2</v>
      </c>
      <c r="AW624" s="14">
        <v>9.1543964112815804E-2</v>
      </c>
      <c r="AX624" s="14"/>
      <c r="AY624" s="14">
        <v>6.349864205913E-2</v>
      </c>
      <c r="AZ624" s="14">
        <v>0</v>
      </c>
      <c r="BA624" s="14">
        <v>0</v>
      </c>
      <c r="BB624" s="14">
        <v>0</v>
      </c>
      <c r="BC624" s="14">
        <v>0</v>
      </c>
      <c r="BD624" s="14">
        <v>0</v>
      </c>
      <c r="BE624" s="14">
        <v>0</v>
      </c>
      <c r="BF624" s="14">
        <v>0</v>
      </c>
      <c r="BG624" s="14">
        <v>0</v>
      </c>
      <c r="BH624" s="14">
        <v>0</v>
      </c>
      <c r="BI624" s="14">
        <v>0</v>
      </c>
      <c r="BJ624" s="14">
        <v>0</v>
      </c>
      <c r="BK624" s="14">
        <v>0</v>
      </c>
      <c r="BL624" s="14">
        <v>0</v>
      </c>
      <c r="BM624" s="14">
        <v>0</v>
      </c>
      <c r="BN624" s="14">
        <v>0</v>
      </c>
      <c r="BO624" s="14"/>
      <c r="BP624" s="14">
        <v>3.8338193404894201E-2</v>
      </c>
      <c r="BQ624" s="14">
        <v>8.2544015274191002E-2</v>
      </c>
      <c r="BR624" s="14">
        <v>6.6859672066075695E-2</v>
      </c>
      <c r="BS624" s="14">
        <v>0.100462931244445</v>
      </c>
      <c r="BT624" s="14">
        <v>0.11686634828073</v>
      </c>
      <c r="BU624" s="14"/>
      <c r="BV624" s="14">
        <v>5.3892940386314599E-2</v>
      </c>
      <c r="BW624" s="14">
        <v>5.8910681718386398E-2</v>
      </c>
      <c r="BX624" s="14">
        <v>7.7388743500245799E-2</v>
      </c>
      <c r="BY624" s="14">
        <v>0.12597022421766399</v>
      </c>
      <c r="BZ624" s="14">
        <v>0.104211948836409</v>
      </c>
      <c r="CA624" s="14"/>
      <c r="CB624" s="14">
        <v>5.4790874718122801E-2</v>
      </c>
      <c r="CC624" s="14">
        <v>8.6325010124440493E-2</v>
      </c>
      <c r="CD624" s="14">
        <v>7.4154016397781797E-2</v>
      </c>
      <c r="CE624" s="14">
        <v>7.5032893265927297E-2</v>
      </c>
      <c r="CF624" s="14">
        <v>9.4544665776030004E-2</v>
      </c>
      <c r="CG624" s="14"/>
      <c r="CH624" s="14">
        <v>8.39056320248983E-2</v>
      </c>
      <c r="CI624" s="14">
        <v>7.5140099478564704E-2</v>
      </c>
      <c r="CJ624" s="14"/>
      <c r="CK624" s="14">
        <v>0.10476742007922001</v>
      </c>
      <c r="CL624" s="14">
        <v>6.9409499556715701E-2</v>
      </c>
      <c r="CM624" s="14"/>
      <c r="CN624" s="14">
        <v>7.6237046938914907E-2</v>
      </c>
      <c r="CO624" s="14">
        <v>7.8238587901065498E-2</v>
      </c>
      <c r="CP624" s="14"/>
      <c r="CQ624" s="14">
        <v>8.1522479261984998E-2</v>
      </c>
      <c r="CR624" s="14">
        <v>6.8061312789517797E-2</v>
      </c>
      <c r="CS624" s="14">
        <v>8.7717522136776693E-2</v>
      </c>
    </row>
    <row r="625" spans="2:97" x14ac:dyDescent="0.35">
      <c r="B625" t="s">
        <v>272</v>
      </c>
      <c r="C625" s="14">
        <v>5.0355870883169403E-2</v>
      </c>
      <c r="D625" s="14">
        <v>4.5077835170461503E-2</v>
      </c>
      <c r="E625" s="14">
        <v>5.5697119105902498E-2</v>
      </c>
      <c r="F625" s="14"/>
      <c r="G625" s="14">
        <v>5.1432954366684901E-2</v>
      </c>
      <c r="H625" s="14">
        <v>4.0391059042817E-2</v>
      </c>
      <c r="I625" s="14">
        <v>4.4893862748504702E-2</v>
      </c>
      <c r="J625" s="14">
        <v>7.4764153170049794E-2</v>
      </c>
      <c r="K625" s="14">
        <v>5.1319354602347898E-2</v>
      </c>
      <c r="L625" s="14">
        <v>4.1770998769326398E-2</v>
      </c>
      <c r="M625" s="14"/>
      <c r="N625" s="14">
        <v>4.7965247761921501E-2</v>
      </c>
      <c r="O625" s="14">
        <v>4.56458543714965E-2</v>
      </c>
      <c r="P625" s="14">
        <v>5.6779650085496701E-2</v>
      </c>
      <c r="Q625" s="14">
        <v>5.0096704996990503E-2</v>
      </c>
      <c r="R625" s="14"/>
      <c r="S625" s="14">
        <v>5.5792150160812098E-2</v>
      </c>
      <c r="T625" s="14">
        <v>5.6346330467884502E-2</v>
      </c>
      <c r="U625" s="14">
        <v>3.3986460966082203E-2</v>
      </c>
      <c r="V625" s="14">
        <v>4.4784851617508302E-2</v>
      </c>
      <c r="W625" s="14">
        <v>5.4572426750450001E-2</v>
      </c>
      <c r="X625" s="14">
        <v>2.9195475577231799E-2</v>
      </c>
      <c r="Y625" s="14">
        <v>7.1415276184601195E-2</v>
      </c>
      <c r="Z625" s="14">
        <v>4.7901361538230103E-2</v>
      </c>
      <c r="AA625" s="14">
        <v>6.3201823315404596E-2</v>
      </c>
      <c r="AB625" s="14">
        <v>3.0895969226183099E-2</v>
      </c>
      <c r="AC625" s="14">
        <v>5.8461146158168401E-2</v>
      </c>
      <c r="AD625" s="14">
        <v>5.7735325297993197E-2</v>
      </c>
      <c r="AE625" s="14"/>
      <c r="AF625" s="14">
        <v>4.8312785590831499E-2</v>
      </c>
      <c r="AG625" s="14">
        <v>5.21475068272714E-2</v>
      </c>
      <c r="AH625" s="14">
        <v>5.8887499899333597E-2</v>
      </c>
      <c r="AI625" s="14">
        <v>5.1869070374382299E-2</v>
      </c>
      <c r="AJ625" s="14">
        <v>5.7743590723054503E-2</v>
      </c>
      <c r="AK625" s="14"/>
      <c r="AL625" s="14">
        <v>4.3745205848778203E-2</v>
      </c>
      <c r="AM625" s="14">
        <v>5.1579715771427899E-2</v>
      </c>
      <c r="AN625" s="14">
        <v>5.0888605377159703E-2</v>
      </c>
      <c r="AO625" s="14">
        <v>5.6012187666591301E-2</v>
      </c>
      <c r="AP625" s="14">
        <v>4.8120978672834699E-2</v>
      </c>
      <c r="AQ625" s="14">
        <v>4.7741606761357601E-2</v>
      </c>
      <c r="AR625" s="14"/>
      <c r="AS625" s="14">
        <v>5.3489815425230597E-2</v>
      </c>
      <c r="AT625" s="14">
        <v>4.6067281711704898E-2</v>
      </c>
      <c r="AU625" s="14">
        <v>5.64534684252576E-2</v>
      </c>
      <c r="AV625" s="14">
        <v>4.8417185350962899E-2</v>
      </c>
      <c r="AW625" s="14">
        <v>2.15336162119142E-2</v>
      </c>
      <c r="AX625" s="14"/>
      <c r="AY625" s="14">
        <v>2.7503887120618999E-2</v>
      </c>
      <c r="AZ625" s="14">
        <v>0</v>
      </c>
      <c r="BA625" s="14">
        <v>0</v>
      </c>
      <c r="BB625" s="14">
        <v>0</v>
      </c>
      <c r="BC625" s="14">
        <v>0</v>
      </c>
      <c r="BD625" s="14">
        <v>0</v>
      </c>
      <c r="BE625" s="14">
        <v>0</v>
      </c>
      <c r="BF625" s="14">
        <v>0</v>
      </c>
      <c r="BG625" s="14">
        <v>0</v>
      </c>
      <c r="BH625" s="14">
        <v>0</v>
      </c>
      <c r="BI625" s="14">
        <v>0</v>
      </c>
      <c r="BJ625" s="14">
        <v>0</v>
      </c>
      <c r="BK625" s="14">
        <v>0</v>
      </c>
      <c r="BL625" s="14">
        <v>0</v>
      </c>
      <c r="BM625" s="14">
        <v>0</v>
      </c>
      <c r="BN625" s="14">
        <v>0</v>
      </c>
      <c r="BO625" s="14"/>
      <c r="BP625" s="14">
        <v>2.58227452250449E-2</v>
      </c>
      <c r="BQ625" s="14">
        <v>3.6649597616041703E-2</v>
      </c>
      <c r="BR625" s="14">
        <v>5.0069842335273403E-2</v>
      </c>
      <c r="BS625" s="14">
        <v>6.6162226372866395E-2</v>
      </c>
      <c r="BT625" s="14">
        <v>9.0907345087525196E-2</v>
      </c>
      <c r="BU625" s="14"/>
      <c r="BV625" s="14">
        <v>2.89751201690924E-2</v>
      </c>
      <c r="BW625" s="14">
        <v>3.2956213767392203E-2</v>
      </c>
      <c r="BX625" s="14">
        <v>4.7342812062153197E-2</v>
      </c>
      <c r="BY625" s="14">
        <v>0.10541979882335099</v>
      </c>
      <c r="BZ625" s="14">
        <v>5.9049319902185801E-2</v>
      </c>
      <c r="CA625" s="14"/>
      <c r="CB625" s="14">
        <v>3.7091170117818401E-2</v>
      </c>
      <c r="CC625" s="14">
        <v>3.1108345099615201E-2</v>
      </c>
      <c r="CD625" s="14">
        <v>3.5620283066021503E-2</v>
      </c>
      <c r="CE625" s="14">
        <v>6.4907385957622202E-2</v>
      </c>
      <c r="CF625" s="14">
        <v>7.6707181679084094E-2</v>
      </c>
      <c r="CG625" s="14"/>
      <c r="CH625" s="14">
        <v>6.4861903414909897E-2</v>
      </c>
      <c r="CI625" s="14">
        <v>4.4305837017372299E-2</v>
      </c>
      <c r="CJ625" s="14"/>
      <c r="CK625" s="14">
        <v>5.8909906801017001E-2</v>
      </c>
      <c r="CL625" s="14">
        <v>4.7727603070580701E-2</v>
      </c>
      <c r="CM625" s="14"/>
      <c r="CN625" s="14">
        <v>4.2264973884013603E-2</v>
      </c>
      <c r="CO625" s="14">
        <v>5.3185553370589903E-2</v>
      </c>
      <c r="CP625" s="14"/>
      <c r="CQ625" s="14">
        <v>5.94483988153819E-2</v>
      </c>
      <c r="CR625" s="14">
        <v>3.6611648282361201E-2</v>
      </c>
      <c r="CS625" s="14">
        <v>1.8743408980891999E-2</v>
      </c>
    </row>
    <row r="626" spans="2:97" x14ac:dyDescent="0.35">
      <c r="B626" t="s">
        <v>273</v>
      </c>
      <c r="C626" s="14">
        <v>2.24732243913793E-2</v>
      </c>
      <c r="D626" s="14">
        <v>2.1514758511704399E-2</v>
      </c>
      <c r="E626" s="14">
        <v>2.2090485057809701E-2</v>
      </c>
      <c r="F626" s="14"/>
      <c r="G626" s="14">
        <v>1.9552557420747699E-2</v>
      </c>
      <c r="H626" s="14">
        <v>3.3110291151415297E-2</v>
      </c>
      <c r="I626" s="14">
        <v>3.8149119344546102E-2</v>
      </c>
      <c r="J626" s="14">
        <v>2.1956575350722301E-2</v>
      </c>
      <c r="K626" s="14">
        <v>1.6838890870565199E-2</v>
      </c>
      <c r="L626" s="14">
        <v>7.1906081222117601E-3</v>
      </c>
      <c r="M626" s="14"/>
      <c r="N626" s="14">
        <v>2.34568420133975E-2</v>
      </c>
      <c r="O626" s="14">
        <v>2.81489888311851E-2</v>
      </c>
      <c r="P626" s="14">
        <v>1.6578988665438998E-2</v>
      </c>
      <c r="Q626" s="14">
        <v>2.09595501514168E-2</v>
      </c>
      <c r="R626" s="14"/>
      <c r="S626" s="14">
        <v>1.77814313658726E-2</v>
      </c>
      <c r="T626" s="14">
        <v>2.1192146847598601E-2</v>
      </c>
      <c r="U626" s="14">
        <v>2.5512312310655899E-2</v>
      </c>
      <c r="V626" s="14">
        <v>3.1612717848309498E-2</v>
      </c>
      <c r="W626" s="14">
        <v>1.9376948432545001E-2</v>
      </c>
      <c r="X626" s="14">
        <v>3.9752507253804602E-2</v>
      </c>
      <c r="Y626" s="14">
        <v>1.1668162712733601E-2</v>
      </c>
      <c r="Z626" s="14">
        <v>2.22560883864256E-2</v>
      </c>
      <c r="AA626" s="14">
        <v>2.31179319515585E-2</v>
      </c>
      <c r="AB626" s="14">
        <v>1.12635024669448E-2</v>
      </c>
      <c r="AC626" s="14">
        <v>5.9646786729441901E-3</v>
      </c>
      <c r="AD626" s="14">
        <v>5.7592067366260602E-2</v>
      </c>
      <c r="AE626" s="14"/>
      <c r="AF626" s="14">
        <v>1.61775234183213E-2</v>
      </c>
      <c r="AG626" s="14">
        <v>2.16825945247703E-2</v>
      </c>
      <c r="AH626" s="14">
        <v>2.29705998227515E-2</v>
      </c>
      <c r="AI626" s="14">
        <v>3.3362547019837201E-2</v>
      </c>
      <c r="AJ626" s="14">
        <v>3.0530911586230801E-2</v>
      </c>
      <c r="AK626" s="14"/>
      <c r="AL626" s="14">
        <v>2.2456510053678599E-2</v>
      </c>
      <c r="AM626" s="14">
        <v>1.84088205250682E-2</v>
      </c>
      <c r="AN626" s="14">
        <v>2.0010416720545401E-2</v>
      </c>
      <c r="AO626" s="14">
        <v>2.7512449803738001E-2</v>
      </c>
      <c r="AP626" s="14">
        <v>2.9517174004879399E-2</v>
      </c>
      <c r="AQ626" s="14">
        <v>1.05919437563899E-2</v>
      </c>
      <c r="AR626" s="14"/>
      <c r="AS626" s="14">
        <v>2.5070799314992401E-2</v>
      </c>
      <c r="AT626" s="14">
        <v>1.9129295608905101E-2</v>
      </c>
      <c r="AU626" s="14">
        <v>2.5487036871352699E-2</v>
      </c>
      <c r="AV626" s="14">
        <v>1.89650350677813E-2</v>
      </c>
      <c r="AW626" s="14">
        <v>3.9773273504842999E-2</v>
      </c>
      <c r="AX626" s="14"/>
      <c r="AY626" s="14">
        <v>3.1143039209196199E-2</v>
      </c>
      <c r="AZ626" s="14">
        <v>0</v>
      </c>
      <c r="BA626" s="14">
        <v>0</v>
      </c>
      <c r="BB626" s="14">
        <v>0</v>
      </c>
      <c r="BC626" s="14">
        <v>0</v>
      </c>
      <c r="BD626" s="14">
        <v>0</v>
      </c>
      <c r="BE626" s="14">
        <v>0</v>
      </c>
      <c r="BF626" s="14">
        <v>0</v>
      </c>
      <c r="BG626" s="14">
        <v>0</v>
      </c>
      <c r="BH626" s="14">
        <v>0</v>
      </c>
      <c r="BI626" s="14">
        <v>0</v>
      </c>
      <c r="BJ626" s="14">
        <v>0</v>
      </c>
      <c r="BK626" s="14">
        <v>0</v>
      </c>
      <c r="BL626" s="14">
        <v>0</v>
      </c>
      <c r="BM626" s="14">
        <v>0</v>
      </c>
      <c r="BN626" s="14">
        <v>0</v>
      </c>
      <c r="BO626" s="14"/>
      <c r="BP626" s="14">
        <v>1.05303405922796E-2</v>
      </c>
      <c r="BQ626" s="14">
        <v>2.2244812254713801E-2</v>
      </c>
      <c r="BR626" s="14">
        <v>1.3741863785714001E-2</v>
      </c>
      <c r="BS626" s="14">
        <v>2.80667023302529E-2</v>
      </c>
      <c r="BT626" s="14">
        <v>4.4277000307641097E-2</v>
      </c>
      <c r="BU626" s="14"/>
      <c r="BV626" s="14">
        <v>1.4536901266131099E-2</v>
      </c>
      <c r="BW626" s="14">
        <v>1.8624674372443601E-2</v>
      </c>
      <c r="BX626" s="14">
        <v>2.0758292252273099E-2</v>
      </c>
      <c r="BY626" s="14">
        <v>3.00201788288329E-2</v>
      </c>
      <c r="BZ626" s="14">
        <v>5.3758325814937398E-2</v>
      </c>
      <c r="CA626" s="14"/>
      <c r="CB626" s="14">
        <v>2.5762775943705001E-2</v>
      </c>
      <c r="CC626" s="14">
        <v>1.1921672435862399E-2</v>
      </c>
      <c r="CD626" s="14">
        <v>1.9325069778930299E-2</v>
      </c>
      <c r="CE626" s="14">
        <v>2.5706437652784402E-2</v>
      </c>
      <c r="CF626" s="14">
        <v>2.8516471778209498E-2</v>
      </c>
      <c r="CG626" s="14"/>
      <c r="CH626" s="14">
        <v>3.2424159140419899E-2</v>
      </c>
      <c r="CI626" s="14">
        <v>1.8322986061477399E-2</v>
      </c>
      <c r="CJ626" s="14"/>
      <c r="CK626" s="14">
        <v>3.3576964819050099E-2</v>
      </c>
      <c r="CL626" s="14">
        <v>1.9061547862818499E-2</v>
      </c>
      <c r="CM626" s="14"/>
      <c r="CN626" s="14">
        <v>3.02388778360284E-2</v>
      </c>
      <c r="CO626" s="14">
        <v>1.9757291466019698E-2</v>
      </c>
      <c r="CP626" s="14"/>
      <c r="CQ626" s="14">
        <v>2.4578589932966199E-2</v>
      </c>
      <c r="CR626" s="14">
        <v>1.8804738225785302E-2</v>
      </c>
      <c r="CS626" s="14">
        <v>1.8038888346755599E-2</v>
      </c>
    </row>
    <row r="627" spans="2:97" x14ac:dyDescent="0.35">
      <c r="B627" t="s">
        <v>274</v>
      </c>
      <c r="C627" s="14">
        <v>4.2478568581329403E-2</v>
      </c>
      <c r="D627" s="14">
        <v>3.3536005689154297E-2</v>
      </c>
      <c r="E627" s="14">
        <v>5.1360124780477003E-2</v>
      </c>
      <c r="F627" s="14"/>
      <c r="G627" s="14">
        <v>4.43550128858059E-2</v>
      </c>
      <c r="H627" s="14">
        <v>5.8372092872519203E-2</v>
      </c>
      <c r="I627" s="14">
        <v>5.4003388788332697E-2</v>
      </c>
      <c r="J627" s="14">
        <v>4.3227670088653199E-2</v>
      </c>
      <c r="K627" s="14">
        <v>3.33701262047899E-2</v>
      </c>
      <c r="L627" s="14">
        <v>2.4405005650421599E-2</v>
      </c>
      <c r="M627" s="14"/>
      <c r="N627" s="14">
        <v>1.6338306018745901E-2</v>
      </c>
      <c r="O627" s="14">
        <v>3.88478446808272E-2</v>
      </c>
      <c r="P627" s="14">
        <v>4.4494048000374403E-2</v>
      </c>
      <c r="Q627" s="14">
        <v>7.2099930077272598E-2</v>
      </c>
      <c r="R627" s="14"/>
      <c r="S627" s="14">
        <v>4.1847611568307699E-2</v>
      </c>
      <c r="T627" s="14">
        <v>3.9809130036325899E-2</v>
      </c>
      <c r="U627" s="14">
        <v>3.03005614441062E-2</v>
      </c>
      <c r="V627" s="14">
        <v>6.0012148451782897E-2</v>
      </c>
      <c r="W627" s="14">
        <v>3.1143365510076799E-2</v>
      </c>
      <c r="X627" s="14">
        <v>4.2231966413179403E-2</v>
      </c>
      <c r="Y627" s="14">
        <v>3.3279534405448202E-2</v>
      </c>
      <c r="Z627" s="14">
        <v>2.94354168455685E-2</v>
      </c>
      <c r="AA627" s="14">
        <v>4.31314356631071E-2</v>
      </c>
      <c r="AB627" s="14">
        <v>5.5375451014135997E-2</v>
      </c>
      <c r="AC627" s="14">
        <v>6.1056399740980101E-2</v>
      </c>
      <c r="AD627" s="14">
        <v>3.4110543716903599E-2</v>
      </c>
      <c r="AE627" s="14"/>
      <c r="AF627" s="14">
        <v>3.7955865478517703E-2</v>
      </c>
      <c r="AG627" s="14">
        <v>3.7116457172446798E-2</v>
      </c>
      <c r="AH627" s="14">
        <v>9.5690577264714201E-3</v>
      </c>
      <c r="AI627" s="14">
        <v>5.5934646287603799E-2</v>
      </c>
      <c r="AJ627" s="14">
        <v>5.8622710026893197E-2</v>
      </c>
      <c r="AK627" s="14"/>
      <c r="AL627" s="14">
        <v>4.4515440244436301E-2</v>
      </c>
      <c r="AM627" s="14">
        <v>4.2030576579532498E-2</v>
      </c>
      <c r="AN627" s="14">
        <v>3.1987604264003898E-2</v>
      </c>
      <c r="AO627" s="14">
        <v>4.3452878834028701E-2</v>
      </c>
      <c r="AP627" s="14">
        <v>4.7329387652013402E-2</v>
      </c>
      <c r="AQ627" s="14">
        <v>1.9694964437977001E-2</v>
      </c>
      <c r="AR627" s="14"/>
      <c r="AS627" s="14">
        <v>5.5306067557953399E-2</v>
      </c>
      <c r="AT627" s="14">
        <v>3.5914978056031499E-2</v>
      </c>
      <c r="AU627" s="14">
        <v>3.7110457354962302E-2</v>
      </c>
      <c r="AV627" s="14">
        <v>3.6804560350561698E-2</v>
      </c>
      <c r="AW627" s="14">
        <v>4.3997567918058103E-2</v>
      </c>
      <c r="AX627" s="14"/>
      <c r="AY627" s="14">
        <v>0.18691092652035099</v>
      </c>
      <c r="AZ627" s="14">
        <v>0</v>
      </c>
      <c r="BA627" s="14">
        <v>0</v>
      </c>
      <c r="BB627" s="14">
        <v>0</v>
      </c>
      <c r="BC627" s="14">
        <v>0</v>
      </c>
      <c r="BD627" s="14">
        <v>0</v>
      </c>
      <c r="BE627" s="14">
        <v>0</v>
      </c>
      <c r="BF627" s="14">
        <v>0</v>
      </c>
      <c r="BG627" s="14">
        <v>0</v>
      </c>
      <c r="BH627" s="14">
        <v>0</v>
      </c>
      <c r="BI627" s="14">
        <v>0</v>
      </c>
      <c r="BJ627" s="14">
        <v>0</v>
      </c>
      <c r="BK627" s="14">
        <v>0</v>
      </c>
      <c r="BL627" s="14">
        <v>0</v>
      </c>
      <c r="BM627" s="14">
        <v>0</v>
      </c>
      <c r="BN627" s="14">
        <v>0</v>
      </c>
      <c r="BO627" s="14"/>
      <c r="BP627" s="14">
        <v>2.02299904385344E-2</v>
      </c>
      <c r="BQ627" s="14">
        <v>1.26163351366155E-2</v>
      </c>
      <c r="BR627" s="14">
        <v>1.96294539684005E-2</v>
      </c>
      <c r="BS627" s="14">
        <v>2.6339546850791401E-2</v>
      </c>
      <c r="BT627" s="14">
        <v>0.155451818780831</v>
      </c>
      <c r="BU627" s="14"/>
      <c r="BV627" s="14">
        <v>3.6935275770440201E-2</v>
      </c>
      <c r="BW627" s="14">
        <v>6.9425979989562597E-3</v>
      </c>
      <c r="BX627" s="14">
        <v>2.8429453868710299E-2</v>
      </c>
      <c r="BY627" s="14">
        <v>8.7252309325324795E-2</v>
      </c>
      <c r="BZ627" s="14">
        <v>0.30826802852143398</v>
      </c>
      <c r="CA627" s="14"/>
      <c r="CB627" s="14">
        <v>2.6207829917340698E-2</v>
      </c>
      <c r="CC627" s="14">
        <v>1.8861249215024301E-2</v>
      </c>
      <c r="CD627" s="14">
        <v>2.1186029451974401E-2</v>
      </c>
      <c r="CE627" s="14">
        <v>3.0873030797008E-2</v>
      </c>
      <c r="CF627" s="14">
        <v>0.10403909098335801</v>
      </c>
      <c r="CG627" s="14"/>
      <c r="CH627" s="14">
        <v>4.9705557208860697E-2</v>
      </c>
      <c r="CI627" s="14">
        <v>3.9464407000716399E-2</v>
      </c>
      <c r="CJ627" s="14"/>
      <c r="CK627" s="14">
        <v>5.0474649591207697E-2</v>
      </c>
      <c r="CL627" s="14">
        <v>4.0021735041354797E-2</v>
      </c>
      <c r="CM627" s="14"/>
      <c r="CN627" s="14">
        <v>4.3731174767636903E-2</v>
      </c>
      <c r="CO627" s="14">
        <v>4.20404864021348E-2</v>
      </c>
      <c r="CP627" s="14"/>
      <c r="CQ627" s="14">
        <v>5.3633896066640298E-2</v>
      </c>
      <c r="CR627" s="14">
        <v>2.0559778311669701E-2</v>
      </c>
      <c r="CS627" s="14">
        <v>3.3714029990937797E-2</v>
      </c>
    </row>
    <row r="628" spans="2:97" x14ac:dyDescent="0.35">
      <c r="B628" t="s">
        <v>203</v>
      </c>
      <c r="C628" s="14">
        <v>4.8120662008582704E-3</v>
      </c>
      <c r="D628" s="14">
        <v>5.3465094077771802E-3</v>
      </c>
      <c r="E628" s="14">
        <v>4.3101144295540099E-3</v>
      </c>
      <c r="F628" s="14"/>
      <c r="G628" s="14">
        <v>4.8205895900212004E-3</v>
      </c>
      <c r="H628" s="14">
        <v>5.5022767708265896E-3</v>
      </c>
      <c r="I628" s="14">
        <v>1.1151118472242301E-2</v>
      </c>
      <c r="J628" s="14">
        <v>5.7372866234919303E-3</v>
      </c>
      <c r="K628" s="14">
        <v>0</v>
      </c>
      <c r="L628" s="14">
        <v>1.5688656899526701E-3</v>
      </c>
      <c r="M628" s="14"/>
      <c r="N628" s="14">
        <v>2.32477586559178E-3</v>
      </c>
      <c r="O628" s="14">
        <v>3.8524735515401498E-3</v>
      </c>
      <c r="P628" s="14">
        <v>7.5371302699161202E-3</v>
      </c>
      <c r="Q628" s="14">
        <v>6.1596171005001204E-3</v>
      </c>
      <c r="R628" s="14"/>
      <c r="S628" s="14">
        <v>7.6324677808232303E-3</v>
      </c>
      <c r="T628" s="14">
        <v>1.4638006100893801E-2</v>
      </c>
      <c r="U628" s="14">
        <v>0</v>
      </c>
      <c r="V628" s="14">
        <v>6.8314716630724298E-3</v>
      </c>
      <c r="W628" s="14">
        <v>4.5231615964207404E-3</v>
      </c>
      <c r="X628" s="14">
        <v>3.2064385316534802E-3</v>
      </c>
      <c r="Y628" s="14">
        <v>0</v>
      </c>
      <c r="Z628" s="14">
        <v>0</v>
      </c>
      <c r="AA628" s="14">
        <v>0</v>
      </c>
      <c r="AB628" s="14">
        <v>3.5352477529755001E-3</v>
      </c>
      <c r="AC628" s="14">
        <v>6.0706454357808796E-3</v>
      </c>
      <c r="AD628" s="14">
        <v>0</v>
      </c>
      <c r="AE628" s="14"/>
      <c r="AF628" s="14">
        <v>2.20432898762097E-3</v>
      </c>
      <c r="AG628" s="14">
        <v>2.0457242151847698E-3</v>
      </c>
      <c r="AH628" s="14">
        <v>4.9489755006299398E-3</v>
      </c>
      <c r="AI628" s="14">
        <v>2.3830182307403702E-3</v>
      </c>
      <c r="AJ628" s="14">
        <v>4.1600184128616196E-3</v>
      </c>
      <c r="AK628" s="14"/>
      <c r="AL628" s="14">
        <v>3.69770075636932E-3</v>
      </c>
      <c r="AM628" s="14">
        <v>2.5721843798646002E-3</v>
      </c>
      <c r="AN628" s="14">
        <v>0</v>
      </c>
      <c r="AO628" s="14">
        <v>2.6591780762662801E-3</v>
      </c>
      <c r="AP628" s="14">
        <v>4.5904545340261201E-3</v>
      </c>
      <c r="AQ628" s="14">
        <v>6.5630381682364597E-3</v>
      </c>
      <c r="AR628" s="14"/>
      <c r="AS628" s="14">
        <v>7.8524296724787994E-3</v>
      </c>
      <c r="AT628" s="14">
        <v>5.5799025367232599E-3</v>
      </c>
      <c r="AU628" s="14">
        <v>0</v>
      </c>
      <c r="AV628" s="14">
        <v>8.4272268149652302E-3</v>
      </c>
      <c r="AW628" s="14">
        <v>0</v>
      </c>
      <c r="AX628" s="14"/>
      <c r="AY628" s="14">
        <v>2.9179075637404898E-2</v>
      </c>
      <c r="AZ628" s="14">
        <v>0</v>
      </c>
      <c r="BA628" s="14">
        <v>0</v>
      </c>
      <c r="BB628" s="14">
        <v>0</v>
      </c>
      <c r="BC628" s="14">
        <v>0</v>
      </c>
      <c r="BD628" s="14">
        <v>0</v>
      </c>
      <c r="BE628" s="14">
        <v>0</v>
      </c>
      <c r="BF628" s="14">
        <v>0</v>
      </c>
      <c r="BG628" s="14">
        <v>0</v>
      </c>
      <c r="BH628" s="14">
        <v>0</v>
      </c>
      <c r="BI628" s="14">
        <v>0</v>
      </c>
      <c r="BJ628" s="14">
        <v>0</v>
      </c>
      <c r="BK628" s="14">
        <v>0</v>
      </c>
      <c r="BL628" s="14">
        <v>0</v>
      </c>
      <c r="BM628" s="14">
        <v>0</v>
      </c>
      <c r="BN628" s="14">
        <v>0</v>
      </c>
      <c r="BO628" s="14"/>
      <c r="BP628" s="14">
        <v>4.0293078046598797E-3</v>
      </c>
      <c r="BQ628" s="14">
        <v>0</v>
      </c>
      <c r="BR628" s="14">
        <v>6.6063843970685697E-3</v>
      </c>
      <c r="BS628" s="14">
        <v>3.8132491912789002E-3</v>
      </c>
      <c r="BT628" s="14">
        <v>5.5112604780961699E-3</v>
      </c>
      <c r="BU628" s="14"/>
      <c r="BV628" s="14">
        <v>1.0962814219458199E-2</v>
      </c>
      <c r="BW628" s="14">
        <v>4.28058416647247E-3</v>
      </c>
      <c r="BX628" s="14">
        <v>1.7584524497620401E-3</v>
      </c>
      <c r="BY628" s="14">
        <v>5.8149525442847804E-3</v>
      </c>
      <c r="BZ628" s="14">
        <v>2.17214743550312E-2</v>
      </c>
      <c r="CA628" s="14"/>
      <c r="CB628" s="14">
        <v>3.6407358229448702E-3</v>
      </c>
      <c r="CC628" s="14">
        <v>7.1645305031509798E-3</v>
      </c>
      <c r="CD628" s="14">
        <v>3.0226775956118499E-3</v>
      </c>
      <c r="CE628" s="14">
        <v>3.3312655187771301E-3</v>
      </c>
      <c r="CF628" s="14">
        <v>6.8183536766792596E-3</v>
      </c>
      <c r="CG628" s="14"/>
      <c r="CH628" s="14">
        <v>5.5457070672876897E-3</v>
      </c>
      <c r="CI628" s="14">
        <v>4.5060864591529599E-3</v>
      </c>
      <c r="CJ628" s="14"/>
      <c r="CK628" s="14">
        <v>4.3958728800727901E-3</v>
      </c>
      <c r="CL628" s="14">
        <v>4.9399435583232397E-3</v>
      </c>
      <c r="CM628" s="14"/>
      <c r="CN628" s="14">
        <v>3.9529518127842797E-3</v>
      </c>
      <c r="CO628" s="14">
        <v>5.1125299119742897E-3</v>
      </c>
      <c r="CP628" s="14"/>
      <c r="CQ628" s="14">
        <v>4.4620617335007096E-3</v>
      </c>
      <c r="CR628" s="14">
        <v>5.23817535605279E-3</v>
      </c>
      <c r="CS628" s="14">
        <v>6.6401866925242803E-3</v>
      </c>
    </row>
    <row r="629" spans="2:97" x14ac:dyDescent="0.35">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row>
    <row r="630" spans="2:97" x14ac:dyDescent="0.35">
      <c r="B630" s="6" t="s">
        <v>281</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row>
    <row r="631" spans="2:97" x14ac:dyDescent="0.35">
      <c r="B631" s="21" t="s">
        <v>122</v>
      </c>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row>
    <row r="632" spans="2:97" x14ac:dyDescent="0.35">
      <c r="B632" t="s">
        <v>269</v>
      </c>
      <c r="C632" s="14">
        <v>0.29053277644884401</v>
      </c>
      <c r="D632" s="14">
        <v>0.29755375336127599</v>
      </c>
      <c r="E632" s="14">
        <v>0.28483066313010003</v>
      </c>
      <c r="F632" s="14"/>
      <c r="G632" s="14">
        <v>0.13786807899342099</v>
      </c>
      <c r="H632" s="14">
        <v>0.176439533073428</v>
      </c>
      <c r="I632" s="14">
        <v>0.22093554557151701</v>
      </c>
      <c r="J632" s="14">
        <v>0.27050058469874</v>
      </c>
      <c r="K632" s="14">
        <v>0.36107308267035698</v>
      </c>
      <c r="L632" s="14">
        <v>0.510258418192994</v>
      </c>
      <c r="M632" s="14"/>
      <c r="N632" s="14">
        <v>0.30886112677432398</v>
      </c>
      <c r="O632" s="14">
        <v>0.32070554716455402</v>
      </c>
      <c r="P632" s="14">
        <v>0.27187200932578298</v>
      </c>
      <c r="Q632" s="14">
        <v>0.25666368432652897</v>
      </c>
      <c r="R632" s="14"/>
      <c r="S632" s="14">
        <v>0.21925793892166501</v>
      </c>
      <c r="T632" s="14">
        <v>0.29972925273433498</v>
      </c>
      <c r="U632" s="14">
        <v>0.32523607492227202</v>
      </c>
      <c r="V632" s="14">
        <v>0.31084277390640502</v>
      </c>
      <c r="W632" s="14">
        <v>0.24062810818285299</v>
      </c>
      <c r="X632" s="14">
        <v>0.26748049897691401</v>
      </c>
      <c r="Y632" s="14">
        <v>0.29398526391251401</v>
      </c>
      <c r="Z632" s="14">
        <v>0.36860302664369299</v>
      </c>
      <c r="AA632" s="14">
        <v>0.29878573537914599</v>
      </c>
      <c r="AB632" s="14">
        <v>0.32992260749365299</v>
      </c>
      <c r="AC632" s="14">
        <v>0.345950482546306</v>
      </c>
      <c r="AD632" s="14">
        <v>0.26223288815770501</v>
      </c>
      <c r="AE632" s="14"/>
      <c r="AF632" s="14">
        <v>0.37463465830704101</v>
      </c>
      <c r="AG632" s="14">
        <v>0.29689337220279</v>
      </c>
      <c r="AH632" s="14">
        <v>0.30344776299276299</v>
      </c>
      <c r="AI632" s="14">
        <v>0.30727442642594599</v>
      </c>
      <c r="AJ632" s="14">
        <v>0.18690920817551401</v>
      </c>
      <c r="AK632" s="14"/>
      <c r="AL632" s="14">
        <v>0.28583321000388501</v>
      </c>
      <c r="AM632" s="14">
        <v>0.31541440970256701</v>
      </c>
      <c r="AN632" s="14">
        <v>0.27776189995112599</v>
      </c>
      <c r="AO632" s="14">
        <v>0.30610744457748901</v>
      </c>
      <c r="AP632" s="14">
        <v>0.204008179019282</v>
      </c>
      <c r="AQ632" s="14">
        <v>0.33657126070549098</v>
      </c>
      <c r="AR632" s="14"/>
      <c r="AS632" s="14">
        <v>0.35175444431922798</v>
      </c>
      <c r="AT632" s="14">
        <v>0.28340661537143402</v>
      </c>
      <c r="AU632" s="14">
        <v>0.240781676525507</v>
      </c>
      <c r="AV632" s="14">
        <v>0.24744516185954099</v>
      </c>
      <c r="AW632" s="14">
        <v>0.379701458123892</v>
      </c>
      <c r="AX632" s="14"/>
      <c r="AY632" s="14">
        <v>0.12914726506840801</v>
      </c>
      <c r="AZ632" s="14">
        <v>0</v>
      </c>
      <c r="BA632" s="14">
        <v>0</v>
      </c>
      <c r="BB632" s="14">
        <v>0</v>
      </c>
      <c r="BC632" s="14">
        <v>0</v>
      </c>
      <c r="BD632" s="14">
        <v>0</v>
      </c>
      <c r="BE632" s="14">
        <v>0</v>
      </c>
      <c r="BF632" s="14">
        <v>0</v>
      </c>
      <c r="BG632" s="14">
        <v>0</v>
      </c>
      <c r="BH632" s="14">
        <v>0</v>
      </c>
      <c r="BI632" s="14">
        <v>0</v>
      </c>
      <c r="BJ632" s="14">
        <v>0</v>
      </c>
      <c r="BK632" s="14">
        <v>0</v>
      </c>
      <c r="BL632" s="14">
        <v>0</v>
      </c>
      <c r="BM632" s="14">
        <v>0</v>
      </c>
      <c r="BN632" s="14">
        <v>0</v>
      </c>
      <c r="BO632" s="14"/>
      <c r="BP632" s="14">
        <v>0.49886255404225099</v>
      </c>
      <c r="BQ632" s="14">
        <v>0.26783269894941703</v>
      </c>
      <c r="BR632" s="14">
        <v>0.24965541421930601</v>
      </c>
      <c r="BS632" s="14">
        <v>0.177676470845922</v>
      </c>
      <c r="BT632" s="14">
        <v>0.177423299001298</v>
      </c>
      <c r="BU632" s="14"/>
      <c r="BV632" s="14">
        <v>0.41684074374264202</v>
      </c>
      <c r="BW632" s="14">
        <v>0.36457640055735802</v>
      </c>
      <c r="BX632" s="14">
        <v>0.26676136798856598</v>
      </c>
      <c r="BY632" s="14">
        <v>0.15483963687628299</v>
      </c>
      <c r="BZ632" s="14">
        <v>0.15149444152088301</v>
      </c>
      <c r="CA632" s="14"/>
      <c r="CB632" s="14">
        <v>0.29252440019241899</v>
      </c>
      <c r="CC632" s="14">
        <v>0.31306112569189898</v>
      </c>
      <c r="CD632" s="14">
        <v>0.31470597570969</v>
      </c>
      <c r="CE632" s="14">
        <v>0.293282757307124</v>
      </c>
      <c r="CF632" s="14">
        <v>0.246359353587773</v>
      </c>
      <c r="CG632" s="14"/>
      <c r="CH632" s="14">
        <v>0.28327675894238302</v>
      </c>
      <c r="CI632" s="14">
        <v>0.293559045109751</v>
      </c>
      <c r="CJ632" s="14"/>
      <c r="CK632" s="14">
        <v>0.217653632683593</v>
      </c>
      <c r="CL632" s="14">
        <v>0.31292523652345999</v>
      </c>
      <c r="CM632" s="14"/>
      <c r="CN632" s="14">
        <v>0.27296457563468102</v>
      </c>
      <c r="CO632" s="14">
        <v>0.29667701857484202</v>
      </c>
      <c r="CP632" s="14"/>
      <c r="CQ632" s="14">
        <v>0.28358000892138602</v>
      </c>
      <c r="CR632" s="14">
        <v>0.30271945132049199</v>
      </c>
      <c r="CS632" s="14">
        <v>0.30475016788694298</v>
      </c>
    </row>
    <row r="633" spans="2:97" x14ac:dyDescent="0.35">
      <c r="B633" t="s">
        <v>86</v>
      </c>
      <c r="C633" s="14">
        <v>8.3388199132082994E-2</v>
      </c>
      <c r="D633" s="14">
        <v>8.8638753144978794E-2</v>
      </c>
      <c r="E633" s="14">
        <v>7.8598564070520904E-2</v>
      </c>
      <c r="F633" s="14"/>
      <c r="G633" s="14">
        <v>5.8048052596772599E-2</v>
      </c>
      <c r="H633" s="14">
        <v>9.8032182019291605E-2</v>
      </c>
      <c r="I633" s="14">
        <v>7.3506262187252994E-2</v>
      </c>
      <c r="J633" s="14">
        <v>8.8782415289447095E-2</v>
      </c>
      <c r="K633" s="14">
        <v>7.3065702627922904E-2</v>
      </c>
      <c r="L633" s="14">
        <v>9.88076562373464E-2</v>
      </c>
      <c r="M633" s="14"/>
      <c r="N633" s="14">
        <v>9.8289410875996505E-2</v>
      </c>
      <c r="O633" s="14">
        <v>8.5190679322563995E-2</v>
      </c>
      <c r="P633" s="14">
        <v>8.3814791745201095E-2</v>
      </c>
      <c r="Q633" s="14">
        <v>6.4883811370944802E-2</v>
      </c>
      <c r="R633" s="14"/>
      <c r="S633" s="14">
        <v>0.110127212771952</v>
      </c>
      <c r="T633" s="14">
        <v>8.9178957752603996E-2</v>
      </c>
      <c r="U633" s="14">
        <v>6.33047480663399E-2</v>
      </c>
      <c r="V633" s="14">
        <v>0.108443576298914</v>
      </c>
      <c r="W633" s="14">
        <v>7.7356777197793394E-2</v>
      </c>
      <c r="X633" s="14">
        <v>6.6295186623928998E-2</v>
      </c>
      <c r="Y633" s="14">
        <v>8.7445164271944806E-2</v>
      </c>
      <c r="Z633" s="14">
        <v>8.3594074070750493E-2</v>
      </c>
      <c r="AA633" s="14">
        <v>7.7846592561831796E-2</v>
      </c>
      <c r="AB633" s="14">
        <v>7.1718291348104299E-2</v>
      </c>
      <c r="AC633" s="14">
        <v>5.6169810617207203E-2</v>
      </c>
      <c r="AD633" s="14">
        <v>6.6704276104516805E-2</v>
      </c>
      <c r="AE633" s="14"/>
      <c r="AF633" s="14">
        <v>9.8019174089331002E-2</v>
      </c>
      <c r="AG633" s="14">
        <v>9.0889157407115603E-2</v>
      </c>
      <c r="AH633" s="14">
        <v>7.8952023837865801E-2</v>
      </c>
      <c r="AI633" s="14">
        <v>7.3798028736179994E-2</v>
      </c>
      <c r="AJ633" s="14">
        <v>8.4859827449219993E-2</v>
      </c>
      <c r="AK633" s="14"/>
      <c r="AL633" s="14">
        <v>9.6967994471939697E-2</v>
      </c>
      <c r="AM633" s="14">
        <v>8.2539347720743506E-2</v>
      </c>
      <c r="AN633" s="14">
        <v>0.14177021727081901</v>
      </c>
      <c r="AO633" s="14">
        <v>8.4244531929119806E-2</v>
      </c>
      <c r="AP633" s="14">
        <v>7.9851172995967598E-2</v>
      </c>
      <c r="AQ633" s="14">
        <v>6.2822574614858004E-2</v>
      </c>
      <c r="AR633" s="14"/>
      <c r="AS633" s="14">
        <v>6.3596559244489495E-2</v>
      </c>
      <c r="AT633" s="14">
        <v>7.7492922814603404E-2</v>
      </c>
      <c r="AU633" s="14">
        <v>0.104885593175207</v>
      </c>
      <c r="AV633" s="14">
        <v>9.1193262479342493E-2</v>
      </c>
      <c r="AW633" s="14">
        <v>4.2762692823769599E-2</v>
      </c>
      <c r="AX633" s="14"/>
      <c r="AY633" s="14">
        <v>8.7727837497873398E-2</v>
      </c>
      <c r="AZ633" s="14">
        <v>0</v>
      </c>
      <c r="BA633" s="14">
        <v>0</v>
      </c>
      <c r="BB633" s="14">
        <v>0</v>
      </c>
      <c r="BC633" s="14">
        <v>0</v>
      </c>
      <c r="BD633" s="14">
        <v>0</v>
      </c>
      <c r="BE633" s="14">
        <v>0</v>
      </c>
      <c r="BF633" s="14">
        <v>0</v>
      </c>
      <c r="BG633" s="14">
        <v>0</v>
      </c>
      <c r="BH633" s="14">
        <v>0</v>
      </c>
      <c r="BI633" s="14">
        <v>0</v>
      </c>
      <c r="BJ633" s="14">
        <v>0</v>
      </c>
      <c r="BK633" s="14">
        <v>0</v>
      </c>
      <c r="BL633" s="14">
        <v>0</v>
      </c>
      <c r="BM633" s="14">
        <v>0</v>
      </c>
      <c r="BN633" s="14">
        <v>0</v>
      </c>
      <c r="BO633" s="14"/>
      <c r="BP633" s="14">
        <v>9.05802976906325E-2</v>
      </c>
      <c r="BQ633" s="14">
        <v>0.117751060737802</v>
      </c>
      <c r="BR633" s="14">
        <v>8.7302886468467997E-2</v>
      </c>
      <c r="BS633" s="14">
        <v>4.9056739625393198E-2</v>
      </c>
      <c r="BT633" s="14">
        <v>4.9575516345523901E-2</v>
      </c>
      <c r="BU633" s="14"/>
      <c r="BV633" s="14">
        <v>0.11262464057311</v>
      </c>
      <c r="BW633" s="14">
        <v>0.110531053885544</v>
      </c>
      <c r="BX633" s="14">
        <v>7.3010128087729595E-2</v>
      </c>
      <c r="BY633" s="14">
        <v>4.1283293747003402E-2</v>
      </c>
      <c r="BZ633" s="14">
        <v>4.3251523950562497E-2</v>
      </c>
      <c r="CA633" s="14"/>
      <c r="CB633" s="14">
        <v>0.101052291114176</v>
      </c>
      <c r="CC633" s="14">
        <v>9.5955001795355502E-2</v>
      </c>
      <c r="CD633" s="14">
        <v>0.101420566390379</v>
      </c>
      <c r="CE633" s="14">
        <v>7.5387509126971106E-2</v>
      </c>
      <c r="CF633" s="14">
        <v>5.0881118336177297E-2</v>
      </c>
      <c r="CG633" s="14"/>
      <c r="CH633" s="14">
        <v>8.0778875595918995E-2</v>
      </c>
      <c r="CI633" s="14">
        <v>8.4476470216962404E-2</v>
      </c>
      <c r="CJ633" s="14"/>
      <c r="CK633" s="14">
        <v>8.8871443659003596E-2</v>
      </c>
      <c r="CL633" s="14">
        <v>8.1703446433232393E-2</v>
      </c>
      <c r="CM633" s="14"/>
      <c r="CN633" s="14">
        <v>0.112040883162574</v>
      </c>
      <c r="CO633" s="14">
        <v>7.3367307971667503E-2</v>
      </c>
      <c r="CP633" s="14"/>
      <c r="CQ633" s="14">
        <v>7.49971388915978E-2</v>
      </c>
      <c r="CR633" s="14">
        <v>0.10177985461872099</v>
      </c>
      <c r="CS633" s="14">
        <v>7.8675236603688498E-2</v>
      </c>
    </row>
    <row r="634" spans="2:97" x14ac:dyDescent="0.35">
      <c r="B634" t="s">
        <v>85</v>
      </c>
      <c r="C634" s="14">
        <v>9.6701042467592493E-2</v>
      </c>
      <c r="D634" s="14">
        <v>9.6702032955229306E-2</v>
      </c>
      <c r="E634" s="14">
        <v>9.5884509126404394E-2</v>
      </c>
      <c r="F634" s="14"/>
      <c r="G634" s="14">
        <v>0.12348880605128899</v>
      </c>
      <c r="H634" s="14">
        <v>0.110846006646847</v>
      </c>
      <c r="I634" s="14">
        <v>9.8706666689652695E-2</v>
      </c>
      <c r="J634" s="14">
        <v>8.1569588797461498E-2</v>
      </c>
      <c r="K634" s="14">
        <v>0.10216554404537501</v>
      </c>
      <c r="L634" s="14">
        <v>7.4389340207437302E-2</v>
      </c>
      <c r="M634" s="14"/>
      <c r="N634" s="14">
        <v>0.118307229983978</v>
      </c>
      <c r="O634" s="14">
        <v>9.1682540184393604E-2</v>
      </c>
      <c r="P634" s="14">
        <v>8.9296746474678404E-2</v>
      </c>
      <c r="Q634" s="14">
        <v>8.6229982241709094E-2</v>
      </c>
      <c r="R634" s="14"/>
      <c r="S634" s="14">
        <v>0.12044529268359799</v>
      </c>
      <c r="T634" s="14">
        <v>9.6044137319949596E-2</v>
      </c>
      <c r="U634" s="14">
        <v>0.101873862788103</v>
      </c>
      <c r="V634" s="14">
        <v>7.8211131952945004E-2</v>
      </c>
      <c r="W634" s="14">
        <v>0.10015073251861401</v>
      </c>
      <c r="X634" s="14">
        <v>0.134884506998175</v>
      </c>
      <c r="Y634" s="14">
        <v>7.69855792301994E-2</v>
      </c>
      <c r="Z634" s="14">
        <v>8.4751098311704201E-2</v>
      </c>
      <c r="AA634" s="14">
        <v>9.5852060326255206E-2</v>
      </c>
      <c r="AB634" s="14">
        <v>3.5042150281045903E-2</v>
      </c>
      <c r="AC634" s="14">
        <v>0.116934522055004</v>
      </c>
      <c r="AD634" s="14">
        <v>0.13038828546192699</v>
      </c>
      <c r="AE634" s="14"/>
      <c r="AF634" s="14">
        <v>8.3852062350483106E-2</v>
      </c>
      <c r="AG634" s="14">
        <v>9.6423714686860201E-2</v>
      </c>
      <c r="AH634" s="14">
        <v>0.14323044766201601</v>
      </c>
      <c r="AI634" s="14">
        <v>0.109042794630689</v>
      </c>
      <c r="AJ634" s="14">
        <v>9.4210248231605703E-2</v>
      </c>
      <c r="AK634" s="14"/>
      <c r="AL634" s="14">
        <v>0.10919904364154399</v>
      </c>
      <c r="AM634" s="14">
        <v>9.7652030443421495E-2</v>
      </c>
      <c r="AN634" s="14">
        <v>0.13404361764417599</v>
      </c>
      <c r="AO634" s="14">
        <v>9.0313196826642503E-2</v>
      </c>
      <c r="AP634" s="14">
        <v>0.10387639700468899</v>
      </c>
      <c r="AQ634" s="14">
        <v>9.5768427614235097E-2</v>
      </c>
      <c r="AR634" s="14"/>
      <c r="AS634" s="14">
        <v>8.1100376370339095E-2</v>
      </c>
      <c r="AT634" s="14">
        <v>9.9280998552975203E-2</v>
      </c>
      <c r="AU634" s="14">
        <v>0.116764003595411</v>
      </c>
      <c r="AV634" s="14">
        <v>9.8761644257427797E-2</v>
      </c>
      <c r="AW634" s="14">
        <v>8.2845500968837693E-2</v>
      </c>
      <c r="AX634" s="14"/>
      <c r="AY634" s="14">
        <v>0.12738753185615501</v>
      </c>
      <c r="AZ634" s="14">
        <v>0</v>
      </c>
      <c r="BA634" s="14">
        <v>0</v>
      </c>
      <c r="BB634" s="14">
        <v>0</v>
      </c>
      <c r="BC634" s="14">
        <v>0</v>
      </c>
      <c r="BD634" s="14">
        <v>0</v>
      </c>
      <c r="BE634" s="14">
        <v>0</v>
      </c>
      <c r="BF634" s="14">
        <v>0</v>
      </c>
      <c r="BG634" s="14">
        <v>0</v>
      </c>
      <c r="BH634" s="14">
        <v>0</v>
      </c>
      <c r="BI634" s="14">
        <v>0</v>
      </c>
      <c r="BJ634" s="14">
        <v>0</v>
      </c>
      <c r="BK634" s="14">
        <v>0</v>
      </c>
      <c r="BL634" s="14">
        <v>0</v>
      </c>
      <c r="BM634" s="14">
        <v>0</v>
      </c>
      <c r="BN634" s="14">
        <v>0</v>
      </c>
      <c r="BO634" s="14"/>
      <c r="BP634" s="14">
        <v>7.9499926982627506E-2</v>
      </c>
      <c r="BQ634" s="14">
        <v>0.12651602769949499</v>
      </c>
      <c r="BR634" s="14">
        <v>0.104438553391923</v>
      </c>
      <c r="BS634" s="14">
        <v>0.103040830359029</v>
      </c>
      <c r="BT634" s="14">
        <v>6.6120799166187003E-2</v>
      </c>
      <c r="BU634" s="14"/>
      <c r="BV634" s="14">
        <v>0.10472761657374</v>
      </c>
      <c r="BW634" s="14">
        <v>0.10541746769268701</v>
      </c>
      <c r="BX634" s="14">
        <v>0.102783774390502</v>
      </c>
      <c r="BY634" s="14">
        <v>6.7123837843430595E-2</v>
      </c>
      <c r="BZ634" s="14">
        <v>6.6224912383619702E-2</v>
      </c>
      <c r="CA634" s="14"/>
      <c r="CB634" s="14">
        <v>8.8734012875323606E-2</v>
      </c>
      <c r="CC634" s="14">
        <v>0.10260383194518501</v>
      </c>
      <c r="CD634" s="14">
        <v>0.101424548292825</v>
      </c>
      <c r="CE634" s="14">
        <v>9.0240182757843707E-2</v>
      </c>
      <c r="CF634" s="14">
        <v>0.10010067179091001</v>
      </c>
      <c r="CG634" s="14"/>
      <c r="CH634" s="14">
        <v>0.100876184780919</v>
      </c>
      <c r="CI634" s="14">
        <v>9.4959715034686601E-2</v>
      </c>
      <c r="CJ634" s="14"/>
      <c r="CK634" s="14">
        <v>9.9758015650211404E-2</v>
      </c>
      <c r="CL634" s="14">
        <v>9.5761773063420402E-2</v>
      </c>
      <c r="CM634" s="14"/>
      <c r="CN634" s="14">
        <v>0.103463357618375</v>
      </c>
      <c r="CO634" s="14">
        <v>9.43360136260952E-2</v>
      </c>
      <c r="CP634" s="14"/>
      <c r="CQ634" s="14">
        <v>9.7193511669752305E-2</v>
      </c>
      <c r="CR634" s="14">
        <v>9.9190909553808701E-2</v>
      </c>
      <c r="CS634" s="14">
        <v>7.5787162037079997E-2</v>
      </c>
    </row>
    <row r="635" spans="2:97" x14ac:dyDescent="0.35">
      <c r="B635" t="s">
        <v>84</v>
      </c>
      <c r="C635" s="14">
        <v>7.9590447765125694E-2</v>
      </c>
      <c r="D635" s="14">
        <v>6.8337108871319094E-2</v>
      </c>
      <c r="E635" s="14">
        <v>8.9560223528820704E-2</v>
      </c>
      <c r="F635" s="14"/>
      <c r="G635" s="14">
        <v>0.116524139581586</v>
      </c>
      <c r="H635" s="14">
        <v>8.9588290987729094E-2</v>
      </c>
      <c r="I635" s="14">
        <v>9.0177513490133795E-2</v>
      </c>
      <c r="J635" s="14">
        <v>7.7104440109522707E-2</v>
      </c>
      <c r="K635" s="14">
        <v>6.5547995245122906E-2</v>
      </c>
      <c r="L635" s="14">
        <v>4.9791502415988703E-2</v>
      </c>
      <c r="M635" s="14"/>
      <c r="N635" s="14">
        <v>8.4719295127352795E-2</v>
      </c>
      <c r="O635" s="14">
        <v>8.6071182190903095E-2</v>
      </c>
      <c r="P635" s="14">
        <v>6.6693065138302393E-2</v>
      </c>
      <c r="Q635" s="14">
        <v>7.9598899119827801E-2</v>
      </c>
      <c r="R635" s="14"/>
      <c r="S635" s="14">
        <v>5.6989361697414802E-2</v>
      </c>
      <c r="T635" s="14">
        <v>7.0868675151359903E-2</v>
      </c>
      <c r="U635" s="14">
        <v>8.0229229935300295E-2</v>
      </c>
      <c r="V635" s="14">
        <v>9.3491549246735695E-2</v>
      </c>
      <c r="W635" s="14">
        <v>6.6968386384523695E-2</v>
      </c>
      <c r="X635" s="14">
        <v>6.4330244784753202E-2</v>
      </c>
      <c r="Y635" s="14">
        <v>0.10184039371278</v>
      </c>
      <c r="Z635" s="14">
        <v>9.1637233364148002E-2</v>
      </c>
      <c r="AA635" s="14">
        <v>9.6504077981937594E-2</v>
      </c>
      <c r="AB635" s="14">
        <v>9.1275743316382496E-2</v>
      </c>
      <c r="AC635" s="14">
        <v>6.1131090298946901E-2</v>
      </c>
      <c r="AD635" s="14">
        <v>0.112962365384667</v>
      </c>
      <c r="AE635" s="14"/>
      <c r="AF635" s="14">
        <v>5.5123718464465399E-2</v>
      </c>
      <c r="AG635" s="14">
        <v>7.4783757735155498E-2</v>
      </c>
      <c r="AH635" s="14">
        <v>7.2340239872199702E-2</v>
      </c>
      <c r="AI635" s="14">
        <v>6.6467952522175994E-2</v>
      </c>
      <c r="AJ635" s="14">
        <v>0.111055862868719</v>
      </c>
      <c r="AK635" s="14"/>
      <c r="AL635" s="14">
        <v>7.2583746539274296E-2</v>
      </c>
      <c r="AM635" s="14">
        <v>6.4463874882968106E-2</v>
      </c>
      <c r="AN635" s="14">
        <v>6.8505946406419799E-2</v>
      </c>
      <c r="AO635" s="14">
        <v>7.4542001106948502E-2</v>
      </c>
      <c r="AP635" s="14">
        <v>9.1971273055291694E-2</v>
      </c>
      <c r="AQ635" s="14">
        <v>9.5051603301648399E-2</v>
      </c>
      <c r="AR635" s="14"/>
      <c r="AS635" s="14">
        <v>7.4920127751370996E-2</v>
      </c>
      <c r="AT635" s="14">
        <v>8.3948213462071195E-2</v>
      </c>
      <c r="AU635" s="14">
        <v>7.41024648789535E-2</v>
      </c>
      <c r="AV635" s="14">
        <v>8.7645851025134003E-2</v>
      </c>
      <c r="AW635" s="14">
        <v>0.147124012235435</v>
      </c>
      <c r="AX635" s="14"/>
      <c r="AY635" s="14">
        <v>0.116589637700743</v>
      </c>
      <c r="AZ635" s="14">
        <v>0</v>
      </c>
      <c r="BA635" s="14">
        <v>0</v>
      </c>
      <c r="BB635" s="14">
        <v>0</v>
      </c>
      <c r="BC635" s="14">
        <v>0</v>
      </c>
      <c r="BD635" s="14">
        <v>0</v>
      </c>
      <c r="BE635" s="14">
        <v>0</v>
      </c>
      <c r="BF635" s="14">
        <v>0</v>
      </c>
      <c r="BG635" s="14">
        <v>0</v>
      </c>
      <c r="BH635" s="14">
        <v>0</v>
      </c>
      <c r="BI635" s="14">
        <v>0</v>
      </c>
      <c r="BJ635" s="14">
        <v>0</v>
      </c>
      <c r="BK635" s="14">
        <v>0</v>
      </c>
      <c r="BL635" s="14">
        <v>0</v>
      </c>
      <c r="BM635" s="14">
        <v>0</v>
      </c>
      <c r="BN635" s="14">
        <v>0</v>
      </c>
      <c r="BO635" s="14"/>
      <c r="BP635" s="14">
        <v>5.3059655346445203E-2</v>
      </c>
      <c r="BQ635" s="14">
        <v>9.69427889146805E-2</v>
      </c>
      <c r="BR635" s="14">
        <v>9.1587294345235201E-2</v>
      </c>
      <c r="BS635" s="14">
        <v>8.7462088743719205E-2</v>
      </c>
      <c r="BT635" s="14">
        <v>6.99153133888612E-2</v>
      </c>
      <c r="BU635" s="14"/>
      <c r="BV635" s="14">
        <v>5.8053851594844399E-2</v>
      </c>
      <c r="BW635" s="14">
        <v>8.0161737788661605E-2</v>
      </c>
      <c r="BX635" s="14">
        <v>8.3017979354481894E-2</v>
      </c>
      <c r="BY635" s="14">
        <v>8.4288381311279401E-2</v>
      </c>
      <c r="BZ635" s="14">
        <v>6.1135998051086902E-2</v>
      </c>
      <c r="CA635" s="14"/>
      <c r="CB635" s="14">
        <v>8.7030332850103698E-2</v>
      </c>
      <c r="CC635" s="14">
        <v>7.04940702974962E-2</v>
      </c>
      <c r="CD635" s="14">
        <v>7.6858862988113397E-2</v>
      </c>
      <c r="CE635" s="14">
        <v>8.5118011155896803E-2</v>
      </c>
      <c r="CF635" s="14">
        <v>7.7848328379007195E-2</v>
      </c>
      <c r="CG635" s="14"/>
      <c r="CH635" s="14">
        <v>6.9553472523478002E-2</v>
      </c>
      <c r="CI635" s="14">
        <v>8.3776571020348398E-2</v>
      </c>
      <c r="CJ635" s="14"/>
      <c r="CK635" s="14">
        <v>7.3714852791931101E-2</v>
      </c>
      <c r="CL635" s="14">
        <v>8.1395751985983006E-2</v>
      </c>
      <c r="CM635" s="14"/>
      <c r="CN635" s="14">
        <v>6.9792958958352094E-2</v>
      </c>
      <c r="CO635" s="14">
        <v>8.3016987801430395E-2</v>
      </c>
      <c r="CP635" s="14"/>
      <c r="CQ635" s="14">
        <v>8.0150333917919397E-2</v>
      </c>
      <c r="CR635" s="14">
        <v>8.0538524730127806E-2</v>
      </c>
      <c r="CS635" s="14">
        <v>6.6990653565006594E-2</v>
      </c>
    </row>
    <row r="636" spans="2:97" x14ac:dyDescent="0.35">
      <c r="B636" t="s">
        <v>83</v>
      </c>
      <c r="C636" s="14">
        <v>7.2838211953848306E-2</v>
      </c>
      <c r="D636" s="14">
        <v>7.4378479236944503E-2</v>
      </c>
      <c r="E636" s="14">
        <v>7.1622991268021005E-2</v>
      </c>
      <c r="F636" s="14"/>
      <c r="G636" s="14">
        <v>0.109448662509122</v>
      </c>
      <c r="H636" s="14">
        <v>8.6724935678002796E-2</v>
      </c>
      <c r="I636" s="14">
        <v>8.8194822989981395E-2</v>
      </c>
      <c r="J636" s="14">
        <v>6.7606641378101504E-2</v>
      </c>
      <c r="K636" s="14">
        <v>4.4546282771431002E-2</v>
      </c>
      <c r="L636" s="14">
        <v>4.79856681373537E-2</v>
      </c>
      <c r="M636" s="14"/>
      <c r="N636" s="14">
        <v>7.0107566612396297E-2</v>
      </c>
      <c r="O636" s="14">
        <v>7.1606840692049006E-2</v>
      </c>
      <c r="P636" s="14">
        <v>5.97778439292714E-2</v>
      </c>
      <c r="Q636" s="14">
        <v>8.7911327084009394E-2</v>
      </c>
      <c r="R636" s="14"/>
      <c r="S636" s="14">
        <v>7.6134267947597895E-2</v>
      </c>
      <c r="T636" s="14">
        <v>5.5836149737529601E-2</v>
      </c>
      <c r="U636" s="14">
        <v>7.2977910512018698E-2</v>
      </c>
      <c r="V636" s="14">
        <v>5.6934258518926403E-2</v>
      </c>
      <c r="W636" s="14">
        <v>9.3469966362884405E-2</v>
      </c>
      <c r="X636" s="14">
        <v>7.1107739214553795E-2</v>
      </c>
      <c r="Y636" s="14">
        <v>8.3873311765362904E-2</v>
      </c>
      <c r="Z636" s="14">
        <v>3.8765815723744303E-2</v>
      </c>
      <c r="AA636" s="14">
        <v>8.0361012967407705E-2</v>
      </c>
      <c r="AB636" s="14">
        <v>9.0232007649049997E-2</v>
      </c>
      <c r="AC636" s="14">
        <v>8.2173527240790106E-2</v>
      </c>
      <c r="AD636" s="14">
        <v>5.6129988860466301E-2</v>
      </c>
      <c r="AE636" s="14"/>
      <c r="AF636" s="14">
        <v>5.5240843969163601E-2</v>
      </c>
      <c r="AG636" s="14">
        <v>7.3352735360592294E-2</v>
      </c>
      <c r="AH636" s="14">
        <v>9.9473841790672701E-2</v>
      </c>
      <c r="AI636" s="14">
        <v>5.64115395311214E-2</v>
      </c>
      <c r="AJ636" s="14">
        <v>7.46199317676456E-2</v>
      </c>
      <c r="AK636" s="14"/>
      <c r="AL636" s="14">
        <v>8.0976943948375402E-2</v>
      </c>
      <c r="AM636" s="14">
        <v>7.9065821117315693E-2</v>
      </c>
      <c r="AN636" s="14">
        <v>8.9461794694216001E-2</v>
      </c>
      <c r="AO636" s="14">
        <v>5.6483050078718802E-2</v>
      </c>
      <c r="AP636" s="14">
        <v>6.84497800124821E-2</v>
      </c>
      <c r="AQ636" s="14">
        <v>6.11325471097788E-2</v>
      </c>
      <c r="AR636" s="14"/>
      <c r="AS636" s="14">
        <v>6.5988235113623894E-2</v>
      </c>
      <c r="AT636" s="14">
        <v>8.1351292821185098E-2</v>
      </c>
      <c r="AU636" s="14">
        <v>7.6416405491921094E-2</v>
      </c>
      <c r="AV636" s="14">
        <v>7.0058779987507896E-2</v>
      </c>
      <c r="AW636" s="14">
        <v>0</v>
      </c>
      <c r="AX636" s="14"/>
      <c r="AY636" s="14">
        <v>0.145503913964071</v>
      </c>
      <c r="AZ636" s="14">
        <v>0</v>
      </c>
      <c r="BA636" s="14">
        <v>0</v>
      </c>
      <c r="BB636" s="14">
        <v>0</v>
      </c>
      <c r="BC636" s="14">
        <v>0</v>
      </c>
      <c r="BD636" s="14">
        <v>0</v>
      </c>
      <c r="BE636" s="14">
        <v>0</v>
      </c>
      <c r="BF636" s="14">
        <v>0</v>
      </c>
      <c r="BG636" s="14">
        <v>0</v>
      </c>
      <c r="BH636" s="14">
        <v>0</v>
      </c>
      <c r="BI636" s="14">
        <v>0</v>
      </c>
      <c r="BJ636" s="14">
        <v>0</v>
      </c>
      <c r="BK636" s="14">
        <v>0</v>
      </c>
      <c r="BL636" s="14">
        <v>0</v>
      </c>
      <c r="BM636" s="14">
        <v>0</v>
      </c>
      <c r="BN636" s="14">
        <v>0</v>
      </c>
      <c r="BO636" s="14"/>
      <c r="BP636" s="14">
        <v>4.92396135617637E-2</v>
      </c>
      <c r="BQ636" s="14">
        <v>6.9095740574388304E-2</v>
      </c>
      <c r="BR636" s="14">
        <v>0.10116927154631999</v>
      </c>
      <c r="BS636" s="14">
        <v>0.102914322709622</v>
      </c>
      <c r="BT636" s="14">
        <v>5.8709498409787703E-2</v>
      </c>
      <c r="BU636" s="14"/>
      <c r="BV636" s="14">
        <v>2.5117638994182401E-2</v>
      </c>
      <c r="BW636" s="14">
        <v>6.1793452972158103E-2</v>
      </c>
      <c r="BX636" s="14">
        <v>9.1779494503029704E-2</v>
      </c>
      <c r="BY636" s="14">
        <v>7.3769679125037596E-2</v>
      </c>
      <c r="BZ636" s="14">
        <v>7.8294135313524998E-2</v>
      </c>
      <c r="CA636" s="14"/>
      <c r="CB636" s="14">
        <v>6.7479771927924398E-2</v>
      </c>
      <c r="CC636" s="14">
        <v>8.0514661457539896E-2</v>
      </c>
      <c r="CD636" s="14">
        <v>7.1693915471236894E-2</v>
      </c>
      <c r="CE636" s="14">
        <v>7.7345062420318397E-2</v>
      </c>
      <c r="CF636" s="14">
        <v>6.8221360716813104E-2</v>
      </c>
      <c r="CG636" s="14"/>
      <c r="CH636" s="14">
        <v>5.4177502987007103E-2</v>
      </c>
      <c r="CI636" s="14">
        <v>8.0621037544659699E-2</v>
      </c>
      <c r="CJ636" s="14"/>
      <c r="CK636" s="14">
        <v>6.4442163228715099E-2</v>
      </c>
      <c r="CL636" s="14">
        <v>7.5417937457589901E-2</v>
      </c>
      <c r="CM636" s="14"/>
      <c r="CN636" s="14">
        <v>7.8996834754514397E-2</v>
      </c>
      <c r="CO636" s="14">
        <v>7.0684316398449201E-2</v>
      </c>
      <c r="CP636" s="14"/>
      <c r="CQ636" s="14">
        <v>7.21148905161208E-2</v>
      </c>
      <c r="CR636" s="14">
        <v>7.2777774473942E-2</v>
      </c>
      <c r="CS636" s="14">
        <v>8.2203086073965301E-2</v>
      </c>
    </row>
    <row r="637" spans="2:97" x14ac:dyDescent="0.35">
      <c r="B637" t="s">
        <v>82</v>
      </c>
      <c r="C637" s="14">
        <v>9.9523525196094198E-2</v>
      </c>
      <c r="D637" s="14">
        <v>0.10089135583365499</v>
      </c>
      <c r="E637" s="14">
        <v>9.7923426351613496E-2</v>
      </c>
      <c r="F637" s="14"/>
      <c r="G637" s="14">
        <v>0.15108187663279801</v>
      </c>
      <c r="H637" s="14">
        <v>9.8475971674974697E-2</v>
      </c>
      <c r="I637" s="14">
        <v>0.110145557738889</v>
      </c>
      <c r="J637" s="14">
        <v>0.102198343426556</v>
      </c>
      <c r="K637" s="14">
        <v>0.105231691623923</v>
      </c>
      <c r="L637" s="14">
        <v>5.1590009474825102E-2</v>
      </c>
      <c r="M637" s="14"/>
      <c r="N637" s="14">
        <v>7.96252857367344E-2</v>
      </c>
      <c r="O637" s="14">
        <v>8.9419072887882894E-2</v>
      </c>
      <c r="P637" s="14">
        <v>0.11498360700687101</v>
      </c>
      <c r="Q637" s="14">
        <v>0.11759464915944901</v>
      </c>
      <c r="R637" s="14"/>
      <c r="S637" s="14">
        <v>0.108492451691928</v>
      </c>
      <c r="T637" s="14">
        <v>0.121599551695418</v>
      </c>
      <c r="U637" s="14">
        <v>0.10562269724427099</v>
      </c>
      <c r="V637" s="14">
        <v>0.12665524129483899</v>
      </c>
      <c r="W637" s="14">
        <v>8.4776017201297599E-2</v>
      </c>
      <c r="X637" s="14">
        <v>0.10129685644313099</v>
      </c>
      <c r="Y637" s="14">
        <v>8.9961795231956104E-2</v>
      </c>
      <c r="Z637" s="14">
        <v>7.2199193667013703E-2</v>
      </c>
      <c r="AA637" s="14">
        <v>8.7817633792552904E-2</v>
      </c>
      <c r="AB637" s="14">
        <v>8.76818070987012E-2</v>
      </c>
      <c r="AC637" s="14">
        <v>8.0035919699724206E-2</v>
      </c>
      <c r="AD637" s="14">
        <v>6.6453251219543805E-2</v>
      </c>
      <c r="AE637" s="14"/>
      <c r="AF637" s="14">
        <v>9.0381337215741694E-2</v>
      </c>
      <c r="AG637" s="14">
        <v>8.7324280425126494E-2</v>
      </c>
      <c r="AH637" s="14">
        <v>9.8373055614415297E-2</v>
      </c>
      <c r="AI637" s="14">
        <v>0.108253241319854</v>
      </c>
      <c r="AJ637" s="14">
        <v>9.5763901002999502E-2</v>
      </c>
      <c r="AK637" s="14"/>
      <c r="AL637" s="14">
        <v>8.5815922577065995E-2</v>
      </c>
      <c r="AM637" s="14">
        <v>0.102199493952883</v>
      </c>
      <c r="AN637" s="14">
        <v>7.4422433902309196E-2</v>
      </c>
      <c r="AO637" s="14">
        <v>0.10723699518412499</v>
      </c>
      <c r="AP637" s="14">
        <v>0.10894291745566299</v>
      </c>
      <c r="AQ637" s="14">
        <v>0.107948259350424</v>
      </c>
      <c r="AR637" s="14"/>
      <c r="AS637" s="14">
        <v>9.2649516141779201E-2</v>
      </c>
      <c r="AT637" s="14">
        <v>0.11418559074177401</v>
      </c>
      <c r="AU637" s="14">
        <v>0.10387843436001699</v>
      </c>
      <c r="AV637" s="14">
        <v>8.6019319400511607E-2</v>
      </c>
      <c r="AW637" s="14">
        <v>4.7281122369732503E-2</v>
      </c>
      <c r="AX637" s="14"/>
      <c r="AY637" s="14">
        <v>5.96862099283203E-2</v>
      </c>
      <c r="AZ637" s="14">
        <v>0</v>
      </c>
      <c r="BA637" s="14">
        <v>0</v>
      </c>
      <c r="BB637" s="14">
        <v>0</v>
      </c>
      <c r="BC637" s="14">
        <v>0</v>
      </c>
      <c r="BD637" s="14">
        <v>0</v>
      </c>
      <c r="BE637" s="14">
        <v>0</v>
      </c>
      <c r="BF637" s="14">
        <v>0</v>
      </c>
      <c r="BG637" s="14">
        <v>0</v>
      </c>
      <c r="BH637" s="14">
        <v>0</v>
      </c>
      <c r="BI637" s="14">
        <v>0</v>
      </c>
      <c r="BJ637" s="14">
        <v>0</v>
      </c>
      <c r="BK637" s="14">
        <v>0</v>
      </c>
      <c r="BL637" s="14">
        <v>0</v>
      </c>
      <c r="BM637" s="14">
        <v>0</v>
      </c>
      <c r="BN637" s="14">
        <v>0</v>
      </c>
      <c r="BO637" s="14"/>
      <c r="BP637" s="14">
        <v>5.3450166067672E-2</v>
      </c>
      <c r="BQ637" s="14">
        <v>8.4965469784600997E-2</v>
      </c>
      <c r="BR637" s="14">
        <v>0.113671592285791</v>
      </c>
      <c r="BS637" s="14">
        <v>0.13625808496373901</v>
      </c>
      <c r="BT637" s="14">
        <v>0.14126734084546599</v>
      </c>
      <c r="BU637" s="14"/>
      <c r="BV637" s="14">
        <v>5.9905564560230599E-2</v>
      </c>
      <c r="BW637" s="14">
        <v>7.8849723343346306E-2</v>
      </c>
      <c r="BX637" s="14">
        <v>0.103473467300825</v>
      </c>
      <c r="BY637" s="14">
        <v>0.15751702337349799</v>
      </c>
      <c r="BZ637" s="14">
        <v>9.5413306374628304E-2</v>
      </c>
      <c r="CA637" s="14"/>
      <c r="CB637" s="14">
        <v>0.109556061574505</v>
      </c>
      <c r="CC637" s="14">
        <v>9.6730021460750201E-2</v>
      </c>
      <c r="CD637" s="14">
        <v>0.100440033341174</v>
      </c>
      <c r="CE637" s="14">
        <v>9.6080548260502496E-2</v>
      </c>
      <c r="CF637" s="14">
        <v>9.6866534774552898E-2</v>
      </c>
      <c r="CG637" s="14"/>
      <c r="CH637" s="14">
        <v>9.3117725189790598E-2</v>
      </c>
      <c r="CI637" s="14">
        <v>0.10219519347554</v>
      </c>
      <c r="CJ637" s="14"/>
      <c r="CK637" s="14">
        <v>9.6384757613770897E-2</v>
      </c>
      <c r="CL637" s="14">
        <v>0.100487926314706</v>
      </c>
      <c r="CM637" s="14"/>
      <c r="CN637" s="14">
        <v>7.7977395484962603E-2</v>
      </c>
      <c r="CO637" s="14">
        <v>0.107058994492223</v>
      </c>
      <c r="CP637" s="14"/>
      <c r="CQ637" s="14">
        <v>9.7583303424685394E-2</v>
      </c>
      <c r="CR637" s="14">
        <v>9.7775563411797994E-2</v>
      </c>
      <c r="CS637" s="14">
        <v>0.13405870833921599</v>
      </c>
    </row>
    <row r="638" spans="2:97" x14ac:dyDescent="0.35">
      <c r="B638" t="s">
        <v>270</v>
      </c>
      <c r="C638" s="14">
        <v>7.0009956820940494E-2</v>
      </c>
      <c r="D638" s="14">
        <v>6.7653387427220504E-2</v>
      </c>
      <c r="E638" s="14">
        <v>7.2581251656589504E-2</v>
      </c>
      <c r="F638" s="14"/>
      <c r="G638" s="14">
        <v>8.3759581082268594E-2</v>
      </c>
      <c r="H638" s="14">
        <v>9.2921485104932505E-2</v>
      </c>
      <c r="I638" s="14">
        <v>8.1881735151035598E-2</v>
      </c>
      <c r="J638" s="14">
        <v>7.1111769906737704E-2</v>
      </c>
      <c r="K638" s="14">
        <v>5.9719985027315597E-2</v>
      </c>
      <c r="L638" s="14">
        <v>3.8568548733580697E-2</v>
      </c>
      <c r="M638" s="14"/>
      <c r="N638" s="14">
        <v>7.2623861694260897E-2</v>
      </c>
      <c r="O638" s="14">
        <v>6.6094618633096194E-2</v>
      </c>
      <c r="P638" s="14">
        <v>8.5515910822112406E-2</v>
      </c>
      <c r="Q638" s="14">
        <v>5.6968373786700097E-2</v>
      </c>
      <c r="R638" s="14"/>
      <c r="S638" s="14">
        <v>8.1395445450921602E-2</v>
      </c>
      <c r="T638" s="14">
        <v>5.6159440527010003E-2</v>
      </c>
      <c r="U638" s="14">
        <v>7.7723635171333502E-2</v>
      </c>
      <c r="V638" s="14">
        <v>4.87277375716276E-2</v>
      </c>
      <c r="W638" s="14">
        <v>9.7991300683173202E-2</v>
      </c>
      <c r="X638" s="14">
        <v>6.9409530936409905E-2</v>
      </c>
      <c r="Y638" s="14">
        <v>6.9757332602566197E-2</v>
      </c>
      <c r="Z638" s="14">
        <v>5.97569730873036E-2</v>
      </c>
      <c r="AA638" s="14">
        <v>6.1065687071286401E-2</v>
      </c>
      <c r="AB638" s="14">
        <v>8.8894614216466494E-2</v>
      </c>
      <c r="AC638" s="14">
        <v>6.1373770439145402E-2</v>
      </c>
      <c r="AD638" s="14">
        <v>6.1398243378408997E-2</v>
      </c>
      <c r="AE638" s="14"/>
      <c r="AF638" s="14">
        <v>6.0330500613459098E-2</v>
      </c>
      <c r="AG638" s="14">
        <v>7.0082214550111405E-2</v>
      </c>
      <c r="AH638" s="14">
        <v>5.8971312822057198E-2</v>
      </c>
      <c r="AI638" s="14">
        <v>5.40410924485141E-2</v>
      </c>
      <c r="AJ638" s="14">
        <v>0.105734366104375</v>
      </c>
      <c r="AK638" s="14"/>
      <c r="AL638" s="14">
        <v>6.8175570472717301E-2</v>
      </c>
      <c r="AM638" s="14">
        <v>6.9186948477018298E-2</v>
      </c>
      <c r="AN638" s="14">
        <v>6.7402142473940996E-2</v>
      </c>
      <c r="AO638" s="14">
        <v>5.9328012865140903E-2</v>
      </c>
      <c r="AP638" s="14">
        <v>7.8808963270578902E-2</v>
      </c>
      <c r="AQ638" s="14">
        <v>6.6128581218200796E-2</v>
      </c>
      <c r="AR638" s="14"/>
      <c r="AS638" s="14">
        <v>6.5976015333088597E-2</v>
      </c>
      <c r="AT638" s="14">
        <v>7.3755730347724396E-2</v>
      </c>
      <c r="AU638" s="14">
        <v>6.1859161562314899E-2</v>
      </c>
      <c r="AV638" s="14">
        <v>0.10689220797863801</v>
      </c>
      <c r="AW638" s="14">
        <v>0.11211931514222</v>
      </c>
      <c r="AX638" s="14"/>
      <c r="AY638" s="14">
        <v>0</v>
      </c>
      <c r="AZ638" s="14">
        <v>0</v>
      </c>
      <c r="BA638" s="14">
        <v>0</v>
      </c>
      <c r="BB638" s="14">
        <v>0</v>
      </c>
      <c r="BC638" s="14">
        <v>0</v>
      </c>
      <c r="BD638" s="14">
        <v>0</v>
      </c>
      <c r="BE638" s="14">
        <v>0</v>
      </c>
      <c r="BF638" s="14">
        <v>0</v>
      </c>
      <c r="BG638" s="14">
        <v>0</v>
      </c>
      <c r="BH638" s="14">
        <v>0</v>
      </c>
      <c r="BI638" s="14">
        <v>0</v>
      </c>
      <c r="BJ638" s="14">
        <v>0</v>
      </c>
      <c r="BK638" s="14">
        <v>0</v>
      </c>
      <c r="BL638" s="14">
        <v>0</v>
      </c>
      <c r="BM638" s="14">
        <v>0</v>
      </c>
      <c r="BN638" s="14">
        <v>0</v>
      </c>
      <c r="BO638" s="14"/>
      <c r="BP638" s="14">
        <v>5.6117669393151097E-2</v>
      </c>
      <c r="BQ638" s="14">
        <v>7.7007508851395304E-2</v>
      </c>
      <c r="BR638" s="14">
        <v>7.7454642777545699E-2</v>
      </c>
      <c r="BS638" s="14">
        <v>8.1811961668666805E-2</v>
      </c>
      <c r="BT638" s="14">
        <v>6.4262639787650302E-2</v>
      </c>
      <c r="BU638" s="14"/>
      <c r="BV638" s="14">
        <v>6.3816984908257102E-2</v>
      </c>
      <c r="BW638" s="14">
        <v>6.3414629224302493E-2</v>
      </c>
      <c r="BX638" s="14">
        <v>7.9369220046208402E-2</v>
      </c>
      <c r="BY638" s="14">
        <v>7.41097000677787E-2</v>
      </c>
      <c r="BZ638" s="14">
        <v>4.4804989438253298E-2</v>
      </c>
      <c r="CA638" s="14"/>
      <c r="CB638" s="14">
        <v>7.0958035205572298E-2</v>
      </c>
      <c r="CC638" s="14">
        <v>6.20751027649502E-2</v>
      </c>
      <c r="CD638" s="14">
        <v>6.7271243607321299E-2</v>
      </c>
      <c r="CE638" s="14">
        <v>6.9739112840022197E-2</v>
      </c>
      <c r="CF638" s="14">
        <v>7.6083687779363599E-2</v>
      </c>
      <c r="CG638" s="14"/>
      <c r="CH638" s="14">
        <v>7.6190848137622794E-2</v>
      </c>
      <c r="CI638" s="14">
        <v>6.7432091253293594E-2</v>
      </c>
      <c r="CJ638" s="14"/>
      <c r="CK638" s="14">
        <v>8.7480694090338096E-2</v>
      </c>
      <c r="CL638" s="14">
        <v>6.4641990533641405E-2</v>
      </c>
      <c r="CM638" s="14"/>
      <c r="CN638" s="14">
        <v>7.7537202332461502E-2</v>
      </c>
      <c r="CO638" s="14">
        <v>6.73774038660966E-2</v>
      </c>
      <c r="CP638" s="14"/>
      <c r="CQ638" s="14">
        <v>7.2009137884446905E-2</v>
      </c>
      <c r="CR638" s="14">
        <v>6.5880870141141301E-2</v>
      </c>
      <c r="CS638" s="14">
        <v>6.9632272695404396E-2</v>
      </c>
    </row>
    <row r="639" spans="2:97" x14ac:dyDescent="0.35">
      <c r="B639" t="s">
        <v>271</v>
      </c>
      <c r="C639" s="14">
        <v>6.2630068269082698E-2</v>
      </c>
      <c r="D639" s="14">
        <v>6.82852558480537E-2</v>
      </c>
      <c r="E639" s="14">
        <v>5.7364644639313497E-2</v>
      </c>
      <c r="F639" s="14"/>
      <c r="G639" s="14">
        <v>8.4682663256082299E-2</v>
      </c>
      <c r="H639" s="14">
        <v>7.5233695946958903E-2</v>
      </c>
      <c r="I639" s="14">
        <v>7.2234306777229904E-2</v>
      </c>
      <c r="J639" s="14">
        <v>6.7286507737790893E-2</v>
      </c>
      <c r="K639" s="14">
        <v>4.7866393869702498E-2</v>
      </c>
      <c r="L639" s="14">
        <v>3.6055704089136498E-2</v>
      </c>
      <c r="M639" s="14"/>
      <c r="N639" s="14">
        <v>5.1323948345812803E-2</v>
      </c>
      <c r="O639" s="14">
        <v>5.5491088350620402E-2</v>
      </c>
      <c r="P639" s="14">
        <v>7.3493443488243895E-2</v>
      </c>
      <c r="Q639" s="14">
        <v>7.3469194048468994E-2</v>
      </c>
      <c r="R639" s="14"/>
      <c r="S639" s="14">
        <v>6.4640316903053205E-2</v>
      </c>
      <c r="T639" s="14">
        <v>5.2788083955259003E-2</v>
      </c>
      <c r="U639" s="14">
        <v>2.9831270269628299E-2</v>
      </c>
      <c r="V639" s="14">
        <v>4.6563526448669901E-2</v>
      </c>
      <c r="W639" s="14">
        <v>0.111595717861026</v>
      </c>
      <c r="X639" s="14">
        <v>7.1719509082408706E-2</v>
      </c>
      <c r="Y639" s="14">
        <v>6.2141071392738598E-2</v>
      </c>
      <c r="Z639" s="14">
        <v>5.8963576366762298E-2</v>
      </c>
      <c r="AA639" s="14">
        <v>7.0127122385835003E-2</v>
      </c>
      <c r="AB639" s="14">
        <v>5.9062696069843199E-2</v>
      </c>
      <c r="AC639" s="14">
        <v>6.2006568282853898E-2</v>
      </c>
      <c r="AD639" s="14">
        <v>8.0211510169313105E-2</v>
      </c>
      <c r="AE639" s="14"/>
      <c r="AF639" s="14">
        <v>5.96269624006288E-2</v>
      </c>
      <c r="AG639" s="14">
        <v>6.5616818837531496E-2</v>
      </c>
      <c r="AH639" s="14">
        <v>4.7286910993949702E-2</v>
      </c>
      <c r="AI639" s="14">
        <v>6.35646055429889E-2</v>
      </c>
      <c r="AJ639" s="14">
        <v>8.0064878951611004E-2</v>
      </c>
      <c r="AK639" s="14"/>
      <c r="AL639" s="14">
        <v>6.8328574240310205E-2</v>
      </c>
      <c r="AM639" s="14">
        <v>3.9735895540435801E-2</v>
      </c>
      <c r="AN639" s="14">
        <v>4.7730598917594701E-2</v>
      </c>
      <c r="AO639" s="14">
        <v>5.8316857440154003E-2</v>
      </c>
      <c r="AP639" s="14">
        <v>0.100217659282958</v>
      </c>
      <c r="AQ639" s="14">
        <v>7.4112653518289107E-2</v>
      </c>
      <c r="AR639" s="14"/>
      <c r="AS639" s="14">
        <v>6.2434441141561103E-2</v>
      </c>
      <c r="AT639" s="14">
        <v>5.7464957015661601E-2</v>
      </c>
      <c r="AU639" s="14">
        <v>6.9149029492704905E-2</v>
      </c>
      <c r="AV639" s="14">
        <v>6.21047830678206E-2</v>
      </c>
      <c r="AW639" s="14">
        <v>1.7921775778206601E-2</v>
      </c>
      <c r="AX639" s="14"/>
      <c r="AY639" s="14">
        <v>5.9211845027398499E-2</v>
      </c>
      <c r="AZ639" s="14">
        <v>0</v>
      </c>
      <c r="BA639" s="14">
        <v>0</v>
      </c>
      <c r="BB639" s="14">
        <v>0</v>
      </c>
      <c r="BC639" s="14">
        <v>0</v>
      </c>
      <c r="BD639" s="14">
        <v>0</v>
      </c>
      <c r="BE639" s="14">
        <v>0</v>
      </c>
      <c r="BF639" s="14">
        <v>0</v>
      </c>
      <c r="BG639" s="14">
        <v>0</v>
      </c>
      <c r="BH639" s="14">
        <v>0</v>
      </c>
      <c r="BI639" s="14">
        <v>0</v>
      </c>
      <c r="BJ639" s="14">
        <v>0</v>
      </c>
      <c r="BK639" s="14">
        <v>0</v>
      </c>
      <c r="BL639" s="14">
        <v>0</v>
      </c>
      <c r="BM639" s="14">
        <v>0</v>
      </c>
      <c r="BN639" s="14">
        <v>0</v>
      </c>
      <c r="BO639" s="14"/>
      <c r="BP639" s="14">
        <v>3.4426655814238802E-2</v>
      </c>
      <c r="BQ639" s="14">
        <v>5.4354684163932999E-2</v>
      </c>
      <c r="BR639" s="14">
        <v>6.5335161531725305E-2</v>
      </c>
      <c r="BS639" s="14">
        <v>0.10325576369513501</v>
      </c>
      <c r="BT639" s="14">
        <v>7.1427463589972803E-2</v>
      </c>
      <c r="BU639" s="14"/>
      <c r="BV639" s="14">
        <v>2.41995712350738E-2</v>
      </c>
      <c r="BW639" s="14">
        <v>5.6269327640718701E-2</v>
      </c>
      <c r="BX639" s="14">
        <v>6.0815071406517401E-2</v>
      </c>
      <c r="BY639" s="14">
        <v>0.107545436386754</v>
      </c>
      <c r="BZ639" s="14">
        <v>2.7822864134118701E-2</v>
      </c>
      <c r="CA639" s="14"/>
      <c r="CB639" s="14">
        <v>6.2588286446524005E-2</v>
      </c>
      <c r="CC639" s="14">
        <v>5.5225634229674303E-2</v>
      </c>
      <c r="CD639" s="14">
        <v>6.1216001114037501E-2</v>
      </c>
      <c r="CE639" s="14">
        <v>5.5472806459941397E-2</v>
      </c>
      <c r="CF639" s="14">
        <v>7.6659795296574101E-2</v>
      </c>
      <c r="CG639" s="14"/>
      <c r="CH639" s="14">
        <v>6.6208101466782507E-2</v>
      </c>
      <c r="CI639" s="14">
        <v>6.11377772534887E-2</v>
      </c>
      <c r="CJ639" s="14"/>
      <c r="CK639" s="14">
        <v>0.103025087344104</v>
      </c>
      <c r="CL639" s="14">
        <v>5.0218508457617599E-2</v>
      </c>
      <c r="CM639" s="14"/>
      <c r="CN639" s="14">
        <v>7.5326597975871004E-2</v>
      </c>
      <c r="CO639" s="14">
        <v>5.81896276398099E-2</v>
      </c>
      <c r="CP639" s="14"/>
      <c r="CQ639" s="14">
        <v>6.4748185324819796E-2</v>
      </c>
      <c r="CR639" s="14">
        <v>6.1351864270788502E-2</v>
      </c>
      <c r="CS639" s="14">
        <v>4.3846035753669597E-2</v>
      </c>
    </row>
    <row r="640" spans="2:97" x14ac:dyDescent="0.35">
      <c r="B640" t="s">
        <v>272</v>
      </c>
      <c r="C640" s="14">
        <v>6.1414570461035697E-2</v>
      </c>
      <c r="D640" s="14">
        <v>6.1276112960535901E-2</v>
      </c>
      <c r="E640" s="14">
        <v>6.1790502225824301E-2</v>
      </c>
      <c r="F640" s="14"/>
      <c r="G640" s="14">
        <v>5.4661722372548002E-2</v>
      </c>
      <c r="H640" s="14">
        <v>6.4731753519015597E-2</v>
      </c>
      <c r="I640" s="14">
        <v>7.7474945620433999E-2</v>
      </c>
      <c r="J640" s="14">
        <v>6.16338848791061E-2</v>
      </c>
      <c r="K640" s="14">
        <v>7.4267007055916295E-2</v>
      </c>
      <c r="L640" s="14">
        <v>4.1338743149735999E-2</v>
      </c>
      <c r="M640" s="14"/>
      <c r="N640" s="14">
        <v>5.3996820286129198E-2</v>
      </c>
      <c r="O640" s="14">
        <v>5.3668865749148802E-2</v>
      </c>
      <c r="P640" s="14">
        <v>7.4159523502703495E-2</v>
      </c>
      <c r="Q640" s="14">
        <v>6.7012615758372099E-2</v>
      </c>
      <c r="R640" s="14"/>
      <c r="S640" s="14">
        <v>8.70918331392279E-2</v>
      </c>
      <c r="T640" s="14">
        <v>6.6873088262793007E-2</v>
      </c>
      <c r="U640" s="14">
        <v>3.7735311269036002E-2</v>
      </c>
      <c r="V640" s="14">
        <v>5.0133300050732098E-2</v>
      </c>
      <c r="W640" s="14">
        <v>3.6504186824995698E-2</v>
      </c>
      <c r="X640" s="14">
        <v>6.1431768273866802E-2</v>
      </c>
      <c r="Y640" s="14">
        <v>6.9752180874322195E-2</v>
      </c>
      <c r="Z640" s="14">
        <v>8.2529594314544194E-2</v>
      </c>
      <c r="AA640" s="14">
        <v>7.0234360785192698E-2</v>
      </c>
      <c r="AB640" s="14">
        <v>4.0217391630576201E-2</v>
      </c>
      <c r="AC640" s="14">
        <v>5.7160186362998203E-2</v>
      </c>
      <c r="AD640" s="14">
        <v>6.0763252251174599E-2</v>
      </c>
      <c r="AE640" s="14"/>
      <c r="AF640" s="14">
        <v>4.6939477736713198E-2</v>
      </c>
      <c r="AG640" s="14">
        <v>7.37387844286162E-2</v>
      </c>
      <c r="AH640" s="14">
        <v>5.5717817607602103E-2</v>
      </c>
      <c r="AI640" s="14">
        <v>7.8776605367673794E-2</v>
      </c>
      <c r="AJ640" s="14">
        <v>4.8238416590865599E-2</v>
      </c>
      <c r="AK640" s="14"/>
      <c r="AL640" s="14">
        <v>5.9600945075082498E-2</v>
      </c>
      <c r="AM640" s="14">
        <v>6.4341523524710995E-2</v>
      </c>
      <c r="AN640" s="14">
        <v>3.9070990751737998E-2</v>
      </c>
      <c r="AO640" s="14">
        <v>8.0752477746686396E-2</v>
      </c>
      <c r="AP640" s="14">
        <v>6.0952214307692897E-2</v>
      </c>
      <c r="AQ640" s="14">
        <v>5.3530145585293502E-2</v>
      </c>
      <c r="AR640" s="14"/>
      <c r="AS640" s="14">
        <v>5.5883006557706102E-2</v>
      </c>
      <c r="AT640" s="14">
        <v>5.69972617741768E-2</v>
      </c>
      <c r="AU640" s="14">
        <v>7.3404669778222395E-2</v>
      </c>
      <c r="AV640" s="14">
        <v>6.4113639740804501E-2</v>
      </c>
      <c r="AW640" s="14">
        <v>2.4678927197869401E-2</v>
      </c>
      <c r="AX640" s="14"/>
      <c r="AY640" s="14">
        <v>2.71307502148605E-2</v>
      </c>
      <c r="AZ640" s="14">
        <v>0</v>
      </c>
      <c r="BA640" s="14">
        <v>0</v>
      </c>
      <c r="BB640" s="14">
        <v>0</v>
      </c>
      <c r="BC640" s="14">
        <v>0</v>
      </c>
      <c r="BD640" s="14">
        <v>0</v>
      </c>
      <c r="BE640" s="14">
        <v>0</v>
      </c>
      <c r="BF640" s="14">
        <v>0</v>
      </c>
      <c r="BG640" s="14">
        <v>0</v>
      </c>
      <c r="BH640" s="14">
        <v>0</v>
      </c>
      <c r="BI640" s="14">
        <v>0</v>
      </c>
      <c r="BJ640" s="14">
        <v>0</v>
      </c>
      <c r="BK640" s="14">
        <v>0</v>
      </c>
      <c r="BL640" s="14">
        <v>0</v>
      </c>
      <c r="BM640" s="14">
        <v>0</v>
      </c>
      <c r="BN640" s="14">
        <v>0</v>
      </c>
      <c r="BO640" s="14"/>
      <c r="BP640" s="14">
        <v>3.0308768689397001E-2</v>
      </c>
      <c r="BQ640" s="14">
        <v>6.09115692255114E-2</v>
      </c>
      <c r="BR640" s="14">
        <v>4.15048568788315E-2</v>
      </c>
      <c r="BS640" s="14">
        <v>8.8307585563282803E-2</v>
      </c>
      <c r="BT640" s="14">
        <v>9.7228831599811896E-2</v>
      </c>
      <c r="BU640" s="14"/>
      <c r="BV640" s="14">
        <v>4.0991849558739302E-2</v>
      </c>
      <c r="BW640" s="14">
        <v>3.6022236680894097E-2</v>
      </c>
      <c r="BX640" s="14">
        <v>6.9056905543248503E-2</v>
      </c>
      <c r="BY640" s="14">
        <v>0.107533214380563</v>
      </c>
      <c r="BZ640" s="14">
        <v>8.20913411909064E-2</v>
      </c>
      <c r="CA640" s="14"/>
      <c r="CB640" s="14">
        <v>5.0581781106802899E-2</v>
      </c>
      <c r="CC640" s="14">
        <v>6.5599776498230705E-2</v>
      </c>
      <c r="CD640" s="14">
        <v>4.1454985536224197E-2</v>
      </c>
      <c r="CE640" s="14">
        <v>7.0088485116143198E-2</v>
      </c>
      <c r="CF640" s="14">
        <v>7.7227118897277194E-2</v>
      </c>
      <c r="CG640" s="14"/>
      <c r="CH640" s="14">
        <v>7.9001422701115501E-2</v>
      </c>
      <c r="CI640" s="14">
        <v>5.4079618508292002E-2</v>
      </c>
      <c r="CJ640" s="14"/>
      <c r="CK640" s="14">
        <v>6.7136748754693304E-2</v>
      </c>
      <c r="CL640" s="14">
        <v>5.96564042373312E-2</v>
      </c>
      <c r="CM640" s="14"/>
      <c r="CN640" s="14">
        <v>6.0932383825206597E-2</v>
      </c>
      <c r="CO640" s="14">
        <v>6.15832087565443E-2</v>
      </c>
      <c r="CP640" s="14"/>
      <c r="CQ640" s="14">
        <v>6.3176984126376595E-2</v>
      </c>
      <c r="CR640" s="14">
        <v>5.6561107491354498E-2</v>
      </c>
      <c r="CS640" s="14">
        <v>6.8285440857976998E-2</v>
      </c>
    </row>
    <row r="641" spans="2:97" x14ac:dyDescent="0.35">
      <c r="B641" t="s">
        <v>273</v>
      </c>
      <c r="C641" s="14">
        <v>3.1756258386372103E-2</v>
      </c>
      <c r="D641" s="14">
        <v>3.0693806754271798E-2</v>
      </c>
      <c r="E641" s="14">
        <v>3.2916273672440599E-2</v>
      </c>
      <c r="F641" s="14"/>
      <c r="G641" s="14">
        <v>3.17912953849602E-2</v>
      </c>
      <c r="H641" s="14">
        <v>3.7991992051368502E-2</v>
      </c>
      <c r="I641" s="14">
        <v>2.3664054329997498E-2</v>
      </c>
      <c r="J641" s="14">
        <v>4.9726597632224902E-2</v>
      </c>
      <c r="K641" s="14">
        <v>2.55617708343455E-2</v>
      </c>
      <c r="L641" s="14">
        <v>2.2802310945464699E-2</v>
      </c>
      <c r="M641" s="14"/>
      <c r="N641" s="14">
        <v>3.0830135629630599E-2</v>
      </c>
      <c r="O641" s="14">
        <v>3.7093994501152597E-2</v>
      </c>
      <c r="P641" s="14">
        <v>2.82328843602777E-2</v>
      </c>
      <c r="Q641" s="14">
        <v>2.8132817384645101E-2</v>
      </c>
      <c r="R641" s="14"/>
      <c r="S641" s="14">
        <v>2.3062932151695401E-2</v>
      </c>
      <c r="T641" s="14">
        <v>3.6258628700138101E-2</v>
      </c>
      <c r="U641" s="14">
        <v>4.44211604140907E-2</v>
      </c>
      <c r="V641" s="14">
        <v>1.4114850715853101E-2</v>
      </c>
      <c r="W641" s="14">
        <v>4.2803463802687902E-2</v>
      </c>
      <c r="X641" s="14">
        <v>4.1524665898258997E-2</v>
      </c>
      <c r="Y641" s="14">
        <v>1.1659690855267101E-2</v>
      </c>
      <c r="Z641" s="14">
        <v>2.2281911210702301E-2</v>
      </c>
      <c r="AA641" s="14">
        <v>3.5246236729110203E-2</v>
      </c>
      <c r="AB641" s="14">
        <v>4.0006107763958E-2</v>
      </c>
      <c r="AC641" s="14">
        <v>2.4207095715802499E-2</v>
      </c>
      <c r="AD641" s="14">
        <v>5.8072584445789402E-2</v>
      </c>
      <c r="AE641" s="14"/>
      <c r="AF641" s="14">
        <v>3.2565250230831601E-2</v>
      </c>
      <c r="AG641" s="14">
        <v>3.0796728877606001E-2</v>
      </c>
      <c r="AH641" s="14">
        <v>2.32515259625358E-2</v>
      </c>
      <c r="AI641" s="14">
        <v>2.6058636164266201E-2</v>
      </c>
      <c r="AJ641" s="14">
        <v>5.4636860649151499E-2</v>
      </c>
      <c r="AK641" s="14"/>
      <c r="AL641" s="14">
        <v>3.2013385280438802E-2</v>
      </c>
      <c r="AM641" s="14">
        <v>3.9121005854770498E-2</v>
      </c>
      <c r="AN641" s="14">
        <v>2.8722193882451001E-2</v>
      </c>
      <c r="AO641" s="14">
        <v>3.3086654383433702E-2</v>
      </c>
      <c r="AP641" s="14">
        <v>4.8271971500119699E-2</v>
      </c>
      <c r="AQ641" s="14">
        <v>3.1007929830920199E-3</v>
      </c>
      <c r="AR641" s="14"/>
      <c r="AS641" s="14">
        <v>2.52778959449915E-2</v>
      </c>
      <c r="AT641" s="14">
        <v>3.0397816502385301E-2</v>
      </c>
      <c r="AU641" s="14">
        <v>3.5241492708071802E-2</v>
      </c>
      <c r="AV641" s="14">
        <v>4.0096515832307E-2</v>
      </c>
      <c r="AW641" s="14">
        <v>6.4591203191643604E-2</v>
      </c>
      <c r="AX641" s="14"/>
      <c r="AY641" s="14">
        <v>3.1143039209196199E-2</v>
      </c>
      <c r="AZ641" s="14">
        <v>0</v>
      </c>
      <c r="BA641" s="14">
        <v>0</v>
      </c>
      <c r="BB641" s="14">
        <v>0</v>
      </c>
      <c r="BC641" s="14">
        <v>0</v>
      </c>
      <c r="BD641" s="14">
        <v>0</v>
      </c>
      <c r="BE641" s="14">
        <v>0</v>
      </c>
      <c r="BF641" s="14">
        <v>0</v>
      </c>
      <c r="BG641" s="14">
        <v>0</v>
      </c>
      <c r="BH641" s="14">
        <v>0</v>
      </c>
      <c r="BI641" s="14">
        <v>0</v>
      </c>
      <c r="BJ641" s="14">
        <v>0</v>
      </c>
      <c r="BK641" s="14">
        <v>0</v>
      </c>
      <c r="BL641" s="14">
        <v>0</v>
      </c>
      <c r="BM641" s="14">
        <v>0</v>
      </c>
      <c r="BN641" s="14">
        <v>0</v>
      </c>
      <c r="BO641" s="14"/>
      <c r="BP641" s="14">
        <v>2.6286059337085201E-2</v>
      </c>
      <c r="BQ641" s="14">
        <v>2.38096208017422E-2</v>
      </c>
      <c r="BR641" s="14">
        <v>2.7024324288110101E-2</v>
      </c>
      <c r="BS641" s="14">
        <v>3.8036982738695199E-2</v>
      </c>
      <c r="BT641" s="14">
        <v>5.2992273276094001E-2</v>
      </c>
      <c r="BU641" s="14"/>
      <c r="BV641" s="14">
        <v>3.1398699553789898E-2</v>
      </c>
      <c r="BW641" s="14">
        <v>2.2380018719625101E-2</v>
      </c>
      <c r="BX641" s="14">
        <v>2.9998669046050599E-2</v>
      </c>
      <c r="BY641" s="14">
        <v>4.3240309946407998E-2</v>
      </c>
      <c r="BZ641" s="14">
        <v>8.5718535744273405E-2</v>
      </c>
      <c r="CA641" s="14"/>
      <c r="CB641" s="14">
        <v>2.71087278377917E-2</v>
      </c>
      <c r="CC641" s="14">
        <v>2.5666427825615401E-2</v>
      </c>
      <c r="CD641" s="14">
        <v>3.4934505786738297E-2</v>
      </c>
      <c r="CE641" s="14">
        <v>3.9127076360860602E-2</v>
      </c>
      <c r="CF641" s="14">
        <v>3.0872044864780401E-2</v>
      </c>
      <c r="CG641" s="14"/>
      <c r="CH641" s="14">
        <v>3.8392433024857897E-2</v>
      </c>
      <c r="CI641" s="14">
        <v>2.8988507713379099E-2</v>
      </c>
      <c r="CJ641" s="14"/>
      <c r="CK641" s="14">
        <v>4.60275758916944E-2</v>
      </c>
      <c r="CL641" s="14">
        <v>2.7371328886109901E-2</v>
      </c>
      <c r="CM641" s="14"/>
      <c r="CN641" s="14">
        <v>3.1878482875052301E-2</v>
      </c>
      <c r="CO641" s="14">
        <v>3.1713512014098597E-2</v>
      </c>
      <c r="CP641" s="14"/>
      <c r="CQ641" s="14">
        <v>3.4755944959137801E-2</v>
      </c>
      <c r="CR641" s="14">
        <v>2.7722613938670999E-2</v>
      </c>
      <c r="CS641" s="14">
        <v>1.83546659908735E-2</v>
      </c>
    </row>
    <row r="642" spans="2:97" x14ac:dyDescent="0.35">
      <c r="B642" t="s">
        <v>274</v>
      </c>
      <c r="C642" s="14">
        <v>4.6375420947799E-2</v>
      </c>
      <c r="D642" s="14">
        <v>4.0301522564268298E-2</v>
      </c>
      <c r="E642" s="14">
        <v>5.1714531086241598E-2</v>
      </c>
      <c r="F642" s="14"/>
      <c r="G642" s="14">
        <v>4.3432774755674197E-2</v>
      </c>
      <c r="H642" s="14">
        <v>6.1535995735285801E-2</v>
      </c>
      <c r="I642" s="14">
        <v>5.1841624349620599E-2</v>
      </c>
      <c r="J642" s="14">
        <v>5.6741939520820302E-2</v>
      </c>
      <c r="K642" s="14">
        <v>3.8467336827379003E-2</v>
      </c>
      <c r="L642" s="14">
        <v>2.8412098416137298E-2</v>
      </c>
      <c r="M642" s="14"/>
      <c r="N642" s="14">
        <v>3.0135471570557199E-2</v>
      </c>
      <c r="O642" s="14">
        <v>4.1571490119912E-2</v>
      </c>
      <c r="P642" s="14">
        <v>4.4627877712856298E-2</v>
      </c>
      <c r="Q642" s="14">
        <v>6.9872487295496E-2</v>
      </c>
      <c r="R642" s="14"/>
      <c r="S642" s="14">
        <v>4.47304788601234E-2</v>
      </c>
      <c r="T642" s="14">
        <v>4.2733106451863102E-2</v>
      </c>
      <c r="U642" s="14">
        <v>5.6541605733819597E-2</v>
      </c>
      <c r="V642" s="14">
        <v>6.5882053994352402E-2</v>
      </c>
      <c r="W642" s="14">
        <v>4.3232181383731E-2</v>
      </c>
      <c r="X642" s="14">
        <v>4.7313054235946297E-2</v>
      </c>
      <c r="Y642" s="14">
        <v>4.8230233712922801E-2</v>
      </c>
      <c r="Z642" s="14">
        <v>3.6917503239633699E-2</v>
      </c>
      <c r="AA642" s="14">
        <v>2.3224460313575501E-2</v>
      </c>
      <c r="AB642" s="14">
        <v>5.8399743098973701E-2</v>
      </c>
      <c r="AC642" s="14">
        <v>4.67863813054403E-2</v>
      </c>
      <c r="AD642" s="14">
        <v>4.4683354566487803E-2</v>
      </c>
      <c r="AE642" s="14"/>
      <c r="AF642" s="14">
        <v>4.1081685634520797E-2</v>
      </c>
      <c r="AG642" s="14">
        <v>3.8052711273310502E-2</v>
      </c>
      <c r="AH642" s="14">
        <v>1.4420796710761E-2</v>
      </c>
      <c r="AI642" s="14">
        <v>5.3928059079849801E-2</v>
      </c>
      <c r="AJ642" s="14">
        <v>6.3906498208292403E-2</v>
      </c>
      <c r="AK642" s="14"/>
      <c r="AL642" s="14">
        <v>3.6806962992997398E-2</v>
      </c>
      <c r="AM642" s="14">
        <v>4.37074644033007E-2</v>
      </c>
      <c r="AN642" s="14">
        <v>3.1108164105210299E-2</v>
      </c>
      <c r="AO642" s="14">
        <v>4.5430895842671098E-2</v>
      </c>
      <c r="AP642" s="14">
        <v>5.00906133828826E-2</v>
      </c>
      <c r="AQ642" s="14">
        <v>3.6959525578249303E-2</v>
      </c>
      <c r="AR642" s="14"/>
      <c r="AS642" s="14">
        <v>5.5221939388324301E-2</v>
      </c>
      <c r="AT642" s="14">
        <v>3.7457786186772798E-2</v>
      </c>
      <c r="AU642" s="14">
        <v>4.0933179487332202E-2</v>
      </c>
      <c r="AV642" s="14">
        <v>3.7241607555999798E-2</v>
      </c>
      <c r="AW642" s="14">
        <v>8.0973992168392794E-2</v>
      </c>
      <c r="AX642" s="14"/>
      <c r="AY642" s="14">
        <v>0.158438214131088</v>
      </c>
      <c r="AZ642" s="14">
        <v>0</v>
      </c>
      <c r="BA642" s="14">
        <v>0</v>
      </c>
      <c r="BB642" s="14">
        <v>0</v>
      </c>
      <c r="BC642" s="14">
        <v>0</v>
      </c>
      <c r="BD642" s="14">
        <v>0</v>
      </c>
      <c r="BE642" s="14">
        <v>0</v>
      </c>
      <c r="BF642" s="14">
        <v>0</v>
      </c>
      <c r="BG642" s="14">
        <v>0</v>
      </c>
      <c r="BH642" s="14">
        <v>0</v>
      </c>
      <c r="BI642" s="14">
        <v>0</v>
      </c>
      <c r="BJ642" s="14">
        <v>0</v>
      </c>
      <c r="BK642" s="14">
        <v>0</v>
      </c>
      <c r="BL642" s="14">
        <v>0</v>
      </c>
      <c r="BM642" s="14">
        <v>0</v>
      </c>
      <c r="BN642" s="14">
        <v>0</v>
      </c>
      <c r="BO642" s="14"/>
      <c r="BP642" s="14">
        <v>2.4139325270075802E-2</v>
      </c>
      <c r="BQ642" s="14">
        <v>2.08128302970336E-2</v>
      </c>
      <c r="BR642" s="14">
        <v>3.6374920503373598E-2</v>
      </c>
      <c r="BS642" s="14">
        <v>3.0088090829633301E-2</v>
      </c>
      <c r="BT642" s="14">
        <v>0.14351873937538201</v>
      </c>
      <c r="BU642" s="14"/>
      <c r="BV642" s="14">
        <v>5.0862248171355401E-2</v>
      </c>
      <c r="BW642" s="14">
        <v>1.7931348392102E-2</v>
      </c>
      <c r="BX642" s="14">
        <v>3.6195846954435701E-2</v>
      </c>
      <c r="BY642" s="14">
        <v>8.3081236181017398E-2</v>
      </c>
      <c r="BZ642" s="14">
        <v>0.23474706867574299</v>
      </c>
      <c r="CA642" s="14"/>
      <c r="CB642" s="14">
        <v>3.6749663856518698E-2</v>
      </c>
      <c r="CC642" s="14">
        <v>2.2960941546574101E-2</v>
      </c>
      <c r="CD642" s="14">
        <v>2.3830670675155801E-2</v>
      </c>
      <c r="CE642" s="14">
        <v>4.3205536636791497E-2</v>
      </c>
      <c r="CF642" s="14">
        <v>9.6278987826923706E-2</v>
      </c>
      <c r="CG642" s="14"/>
      <c r="CH642" s="14">
        <v>5.2732746824335E-2</v>
      </c>
      <c r="CI642" s="14">
        <v>4.37239697832719E-2</v>
      </c>
      <c r="CJ642" s="14"/>
      <c r="CK642" s="14">
        <v>5.1128755350362799E-2</v>
      </c>
      <c r="CL642" s="14">
        <v>4.4914936571451798E-2</v>
      </c>
      <c r="CM642" s="14"/>
      <c r="CN642" s="14">
        <v>3.5136375565165301E-2</v>
      </c>
      <c r="CO642" s="14">
        <v>5.0306126022635601E-2</v>
      </c>
      <c r="CP642" s="14"/>
      <c r="CQ642" s="14">
        <v>5.5661503698136001E-2</v>
      </c>
      <c r="CR642" s="14">
        <v>2.73372106663031E-2</v>
      </c>
      <c r="CS642" s="14">
        <v>4.37830232144686E-2</v>
      </c>
    </row>
    <row r="643" spans="2:97" x14ac:dyDescent="0.35">
      <c r="B643" t="s">
        <v>203</v>
      </c>
      <c r="C643" s="14">
        <v>5.2395221511824597E-3</v>
      </c>
      <c r="D643" s="14">
        <v>5.2884310422465696E-3</v>
      </c>
      <c r="E643" s="14">
        <v>5.2124192441100302E-3</v>
      </c>
      <c r="F643" s="14"/>
      <c r="G643" s="14">
        <v>5.2123467834781804E-3</v>
      </c>
      <c r="H643" s="14">
        <v>7.4781575621657098E-3</v>
      </c>
      <c r="I643" s="14">
        <v>1.1236965104255099E-2</v>
      </c>
      <c r="J643" s="14">
        <v>5.7372866234919303E-3</v>
      </c>
      <c r="K643" s="14">
        <v>2.4872074012090599E-3</v>
      </c>
      <c r="L643" s="14">
        <v>0</v>
      </c>
      <c r="M643" s="14"/>
      <c r="N643" s="14">
        <v>1.1798473628269501E-3</v>
      </c>
      <c r="O643" s="14">
        <v>1.4040802037228999E-3</v>
      </c>
      <c r="P643" s="14">
        <v>7.5322964936992403E-3</v>
      </c>
      <c r="Q643" s="14">
        <v>1.1662158423848301E-2</v>
      </c>
      <c r="R643" s="14"/>
      <c r="S643" s="14">
        <v>7.6324677808232303E-3</v>
      </c>
      <c r="T643" s="14">
        <v>1.19309277117407E-2</v>
      </c>
      <c r="U643" s="14">
        <v>4.50249367378698E-3</v>
      </c>
      <c r="V643" s="14">
        <v>0</v>
      </c>
      <c r="W643" s="14">
        <v>4.5231615964207404E-3</v>
      </c>
      <c r="X643" s="14">
        <v>3.2064385316534802E-3</v>
      </c>
      <c r="Y643" s="14">
        <v>4.3679824374261303E-3</v>
      </c>
      <c r="Z643" s="14">
        <v>0</v>
      </c>
      <c r="AA643" s="14">
        <v>2.9350197058684501E-3</v>
      </c>
      <c r="AB643" s="14">
        <v>7.5468400332455998E-3</v>
      </c>
      <c r="AC643" s="14">
        <v>6.0706454357808796E-3</v>
      </c>
      <c r="AD643" s="14">
        <v>0</v>
      </c>
      <c r="AE643" s="14"/>
      <c r="AF643" s="14">
        <v>2.20432898762097E-3</v>
      </c>
      <c r="AG643" s="14">
        <v>2.0457242151847698E-3</v>
      </c>
      <c r="AH643" s="14">
        <v>4.5342641331618701E-3</v>
      </c>
      <c r="AI643" s="14">
        <v>2.3830182307403702E-3</v>
      </c>
      <c r="AJ643" s="14">
        <v>0</v>
      </c>
      <c r="AK643" s="14"/>
      <c r="AL643" s="14">
        <v>3.69770075636932E-3</v>
      </c>
      <c r="AM643" s="14">
        <v>2.5721843798646002E-3</v>
      </c>
      <c r="AN643" s="14">
        <v>0</v>
      </c>
      <c r="AO643" s="14">
        <v>4.1578820188706896E-3</v>
      </c>
      <c r="AP643" s="14">
        <v>4.5588587123925103E-3</v>
      </c>
      <c r="AQ643" s="14">
        <v>6.8736284204401399E-3</v>
      </c>
      <c r="AR643" s="14"/>
      <c r="AS643" s="14">
        <v>5.1974426934978599E-3</v>
      </c>
      <c r="AT643" s="14">
        <v>4.2608144092361197E-3</v>
      </c>
      <c r="AU643" s="14">
        <v>2.58388894433733E-3</v>
      </c>
      <c r="AV643" s="14">
        <v>8.4272268149652302E-3</v>
      </c>
      <c r="AW643" s="14">
        <v>0</v>
      </c>
      <c r="AX643" s="14"/>
      <c r="AY643" s="14">
        <v>5.8033755401886801E-2</v>
      </c>
      <c r="AZ643" s="14">
        <v>0</v>
      </c>
      <c r="BA643" s="14">
        <v>0</v>
      </c>
      <c r="BB643" s="14">
        <v>0</v>
      </c>
      <c r="BC643" s="14">
        <v>0</v>
      </c>
      <c r="BD643" s="14">
        <v>0</v>
      </c>
      <c r="BE643" s="14">
        <v>0</v>
      </c>
      <c r="BF643" s="14">
        <v>0</v>
      </c>
      <c r="BG643" s="14">
        <v>0</v>
      </c>
      <c r="BH643" s="14">
        <v>0</v>
      </c>
      <c r="BI643" s="14">
        <v>0</v>
      </c>
      <c r="BJ643" s="14">
        <v>0</v>
      </c>
      <c r="BK643" s="14">
        <v>0</v>
      </c>
      <c r="BL643" s="14">
        <v>0</v>
      </c>
      <c r="BM643" s="14">
        <v>0</v>
      </c>
      <c r="BN643" s="14">
        <v>0</v>
      </c>
      <c r="BO643" s="14"/>
      <c r="BP643" s="14">
        <v>4.0293078046598797E-3</v>
      </c>
      <c r="BQ643" s="14">
        <v>0</v>
      </c>
      <c r="BR643" s="14">
        <v>4.4810817633707299E-3</v>
      </c>
      <c r="BS643" s="14">
        <v>2.09107825716377E-3</v>
      </c>
      <c r="BT643" s="14">
        <v>7.5582852139646304E-3</v>
      </c>
      <c r="BU643" s="14"/>
      <c r="BV643" s="14">
        <v>1.1460590534035E-2</v>
      </c>
      <c r="BW643" s="14">
        <v>2.6526031026029898E-3</v>
      </c>
      <c r="BX643" s="14">
        <v>3.7380753784056401E-3</v>
      </c>
      <c r="BY643" s="14">
        <v>5.6682507609458902E-3</v>
      </c>
      <c r="BZ643" s="14">
        <v>2.9000883222399101E-2</v>
      </c>
      <c r="CA643" s="14"/>
      <c r="CB643" s="14">
        <v>5.63663501233852E-3</v>
      </c>
      <c r="CC643" s="14">
        <v>9.1134044867295302E-3</v>
      </c>
      <c r="CD643" s="14">
        <v>4.7486910871051497E-3</v>
      </c>
      <c r="CE643" s="14">
        <v>4.91291155758488E-3</v>
      </c>
      <c r="CF643" s="14">
        <v>2.60099774984831E-3</v>
      </c>
      <c r="CG643" s="14"/>
      <c r="CH643" s="14">
        <v>5.6939278257898901E-3</v>
      </c>
      <c r="CI643" s="14">
        <v>5.0500030863265197E-3</v>
      </c>
      <c r="CJ643" s="14"/>
      <c r="CK643" s="14">
        <v>4.3762729415816404E-3</v>
      </c>
      <c r="CL643" s="14">
        <v>5.5047595354565503E-3</v>
      </c>
      <c r="CM643" s="14"/>
      <c r="CN643" s="14">
        <v>3.9529518127842797E-3</v>
      </c>
      <c r="CO643" s="14">
        <v>5.68948283610773E-3</v>
      </c>
      <c r="CP643" s="14"/>
      <c r="CQ643" s="14">
        <v>4.0290566656215098E-3</v>
      </c>
      <c r="CR643" s="14">
        <v>6.3642553828517703E-3</v>
      </c>
      <c r="CS643" s="14">
        <v>1.36335469817081E-2</v>
      </c>
    </row>
    <row r="644" spans="2:97" x14ac:dyDescent="0.35">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row>
    <row r="645" spans="2:97" x14ac:dyDescent="0.35">
      <c r="B645" s="6" t="s">
        <v>282</v>
      </c>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row>
    <row r="646" spans="2:97" x14ac:dyDescent="0.35">
      <c r="B646" s="21" t="s">
        <v>122</v>
      </c>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row>
    <row r="647" spans="2:97" x14ac:dyDescent="0.35">
      <c r="B647" t="s">
        <v>269</v>
      </c>
      <c r="C647" s="14">
        <v>4.30681151699637E-2</v>
      </c>
      <c r="D647" s="14">
        <v>3.53398547795825E-2</v>
      </c>
      <c r="E647" s="14">
        <v>5.0768601345168203E-2</v>
      </c>
      <c r="F647" s="14"/>
      <c r="G647" s="14">
        <v>3.0477765825909199E-2</v>
      </c>
      <c r="H647" s="14">
        <v>5.9470522603832399E-2</v>
      </c>
      <c r="I647" s="14">
        <v>5.3177595287096799E-2</v>
      </c>
      <c r="J647" s="14">
        <v>3.51821675609982E-2</v>
      </c>
      <c r="K647" s="14">
        <v>3.8151528054807197E-2</v>
      </c>
      <c r="L647" s="14">
        <v>3.95063648208391E-2</v>
      </c>
      <c r="M647" s="14"/>
      <c r="N647" s="14">
        <v>2.4670716271689701E-2</v>
      </c>
      <c r="O647" s="14">
        <v>2.6446400001297499E-2</v>
      </c>
      <c r="P647" s="14">
        <v>4.9896626895860101E-2</v>
      </c>
      <c r="Q647" s="14">
        <v>7.3602963095195498E-2</v>
      </c>
      <c r="R647" s="14"/>
      <c r="S647" s="14">
        <v>4.1782220838314697E-2</v>
      </c>
      <c r="T647" s="14">
        <v>4.25816938040572E-2</v>
      </c>
      <c r="U647" s="14">
        <v>3.9842781358773498E-2</v>
      </c>
      <c r="V647" s="14">
        <v>4.9978302600865401E-2</v>
      </c>
      <c r="W647" s="14">
        <v>4.0592921507080097E-2</v>
      </c>
      <c r="X647" s="14">
        <v>4.6264154478210799E-2</v>
      </c>
      <c r="Y647" s="14">
        <v>5.4542992355298803E-2</v>
      </c>
      <c r="Z647" s="14">
        <v>3.8221014780465898E-2</v>
      </c>
      <c r="AA647" s="14">
        <v>4.1039467343131797E-2</v>
      </c>
      <c r="AB647" s="14">
        <v>2.9830542875515301E-2</v>
      </c>
      <c r="AC647" s="14">
        <v>5.04304464116778E-2</v>
      </c>
      <c r="AD647" s="14">
        <v>4.59998935273686E-2</v>
      </c>
      <c r="AE647" s="14"/>
      <c r="AF647" s="14">
        <v>4.0057016823501601E-2</v>
      </c>
      <c r="AG647" s="14">
        <v>2.80344598097256E-2</v>
      </c>
      <c r="AH647" s="14">
        <v>2.4545426287758399E-2</v>
      </c>
      <c r="AI647" s="14">
        <v>6.8503641512909705E-2</v>
      </c>
      <c r="AJ647" s="14">
        <v>4.0439983362390901E-2</v>
      </c>
      <c r="AK647" s="14"/>
      <c r="AL647" s="14">
        <v>1.5180837237264801E-2</v>
      </c>
      <c r="AM647" s="14">
        <v>3.5662173670528798E-2</v>
      </c>
      <c r="AN647" s="14">
        <v>2.7684848409584399E-2</v>
      </c>
      <c r="AO647" s="14">
        <v>6.2277487593481902E-2</v>
      </c>
      <c r="AP647" s="14">
        <v>4.0227354682652601E-2</v>
      </c>
      <c r="AQ647" s="14">
        <v>2.42710321763417E-2</v>
      </c>
      <c r="AR647" s="14"/>
      <c r="AS647" s="14">
        <v>6.1423688851409801E-2</v>
      </c>
      <c r="AT647" s="14">
        <v>3.1792030266005397E-2</v>
      </c>
      <c r="AU647" s="14">
        <v>2.9727402648001802E-2</v>
      </c>
      <c r="AV647" s="14">
        <v>2.9741110291304301E-2</v>
      </c>
      <c r="AW647" s="14">
        <v>0</v>
      </c>
      <c r="AX647" s="14"/>
      <c r="AY647" s="14">
        <v>0.121893185946365</v>
      </c>
      <c r="AZ647" s="14">
        <v>0</v>
      </c>
      <c r="BA647" s="14">
        <v>0</v>
      </c>
      <c r="BB647" s="14">
        <v>0</v>
      </c>
      <c r="BC647" s="14">
        <v>0</v>
      </c>
      <c r="BD647" s="14">
        <v>0</v>
      </c>
      <c r="BE647" s="14">
        <v>0</v>
      </c>
      <c r="BF647" s="14">
        <v>0</v>
      </c>
      <c r="BG647" s="14">
        <v>0</v>
      </c>
      <c r="BH647" s="14">
        <v>0</v>
      </c>
      <c r="BI647" s="14">
        <v>0</v>
      </c>
      <c r="BJ647" s="14">
        <v>0</v>
      </c>
      <c r="BK647" s="14">
        <v>0</v>
      </c>
      <c r="BL647" s="14">
        <v>0</v>
      </c>
      <c r="BM647" s="14">
        <v>0</v>
      </c>
      <c r="BN647" s="14">
        <v>0</v>
      </c>
      <c r="BO647" s="14"/>
      <c r="BP647" s="14">
        <v>1.96762733499053E-2</v>
      </c>
      <c r="BQ647" s="14">
        <v>1.24985772394588E-2</v>
      </c>
      <c r="BR647" s="14">
        <v>2.71041976410832E-2</v>
      </c>
      <c r="BS647" s="14">
        <v>4.3413103521174098E-2</v>
      </c>
      <c r="BT647" s="14">
        <v>0.13225683618023901</v>
      </c>
      <c r="BU647" s="14"/>
      <c r="BV647" s="14">
        <v>2.1698487614900501E-2</v>
      </c>
      <c r="BW647" s="14">
        <v>1.6392160263303E-2</v>
      </c>
      <c r="BX647" s="14">
        <v>2.6967042836803099E-2</v>
      </c>
      <c r="BY647" s="14">
        <v>8.9427944499716805E-2</v>
      </c>
      <c r="BZ647" s="14">
        <v>0.26705999583033901</v>
      </c>
      <c r="CA647" s="14"/>
      <c r="CB647" s="14">
        <v>2.07979910238783E-2</v>
      </c>
      <c r="CC647" s="14">
        <v>2.82398828729419E-2</v>
      </c>
      <c r="CD647" s="14">
        <v>1.6790667950882399E-2</v>
      </c>
      <c r="CE647" s="14">
        <v>2.60575405515583E-2</v>
      </c>
      <c r="CF647" s="14">
        <v>0.11021112415100801</v>
      </c>
      <c r="CG647" s="14"/>
      <c r="CH647" s="14">
        <v>5.9959557550430802E-2</v>
      </c>
      <c r="CI647" s="14">
        <v>3.6023197945327802E-2</v>
      </c>
      <c r="CJ647" s="14"/>
      <c r="CK647" s="14">
        <v>3.7428333448533399E-2</v>
      </c>
      <c r="CL647" s="14">
        <v>4.48009646588855E-2</v>
      </c>
      <c r="CM647" s="14"/>
      <c r="CN647" s="14">
        <v>1.88284545081451E-2</v>
      </c>
      <c r="CO647" s="14">
        <v>5.1545610716244798E-2</v>
      </c>
      <c r="CP647" s="14"/>
      <c r="CQ647" s="14">
        <v>5.3358283380053897E-2</v>
      </c>
      <c r="CR647" s="14">
        <v>2.1894633128633201E-2</v>
      </c>
      <c r="CS647" s="14">
        <v>4.0650818485462203E-2</v>
      </c>
    </row>
    <row r="648" spans="2:97" x14ac:dyDescent="0.35">
      <c r="B648" t="s">
        <v>86</v>
      </c>
      <c r="C648" s="14">
        <v>2.3928024061967999E-2</v>
      </c>
      <c r="D648" s="14">
        <v>1.9135214154510301E-2</v>
      </c>
      <c r="E648" s="14">
        <v>2.8692694754966799E-2</v>
      </c>
      <c r="F648" s="14"/>
      <c r="G648" s="14">
        <v>1.9729608903722801E-2</v>
      </c>
      <c r="H648" s="14">
        <v>2.4269957033801599E-2</v>
      </c>
      <c r="I648" s="14">
        <v>3.6180805465205898E-2</v>
      </c>
      <c r="J648" s="14">
        <v>2.6119236958874501E-2</v>
      </c>
      <c r="K648" s="14">
        <v>1.91243082177785E-2</v>
      </c>
      <c r="L648" s="14">
        <v>1.7919253087060199E-2</v>
      </c>
      <c r="M648" s="14"/>
      <c r="N648" s="14">
        <v>2.06388256417347E-2</v>
      </c>
      <c r="O648" s="14">
        <v>2.2135844942707799E-2</v>
      </c>
      <c r="P648" s="14">
        <v>2.6309273112091199E-2</v>
      </c>
      <c r="Q648" s="14">
        <v>2.7538566818355498E-2</v>
      </c>
      <c r="R648" s="14"/>
      <c r="S648" s="14">
        <v>2.0573401564685099E-2</v>
      </c>
      <c r="T648" s="14">
        <v>2.19760912401924E-2</v>
      </c>
      <c r="U648" s="14">
        <v>2.20754357606739E-2</v>
      </c>
      <c r="V648" s="14">
        <v>2.7493500343741099E-2</v>
      </c>
      <c r="W648" s="14">
        <v>2.2343920853131801E-2</v>
      </c>
      <c r="X648" s="14">
        <v>2.9204838001411701E-2</v>
      </c>
      <c r="Y648" s="14">
        <v>1.86616001042198E-2</v>
      </c>
      <c r="Z648" s="14">
        <v>2.8349738075137899E-2</v>
      </c>
      <c r="AA648" s="14">
        <v>2.87323468952865E-2</v>
      </c>
      <c r="AB648" s="14">
        <v>1.55332969562283E-2</v>
      </c>
      <c r="AC648" s="14">
        <v>4.44581461298598E-2</v>
      </c>
      <c r="AD648" s="14">
        <v>1.17491424174877E-2</v>
      </c>
      <c r="AE648" s="14"/>
      <c r="AF648" s="14">
        <v>1.3756287861128501E-2</v>
      </c>
      <c r="AG648" s="14">
        <v>1.9473969947906199E-2</v>
      </c>
      <c r="AH648" s="14">
        <v>3.0137039008696902E-2</v>
      </c>
      <c r="AI648" s="14">
        <v>3.1799344317786901E-2</v>
      </c>
      <c r="AJ648" s="14">
        <v>3.8250176718054203E-2</v>
      </c>
      <c r="AK648" s="14"/>
      <c r="AL648" s="14">
        <v>2.0215873666761801E-2</v>
      </c>
      <c r="AM648" s="14">
        <v>2.1041354555149799E-2</v>
      </c>
      <c r="AN648" s="14">
        <v>1.2689841551738299E-2</v>
      </c>
      <c r="AO648" s="14">
        <v>3.04578990251047E-2</v>
      </c>
      <c r="AP648" s="14">
        <v>2.3770218748534001E-2</v>
      </c>
      <c r="AQ648" s="14">
        <v>1.2777366860343101E-2</v>
      </c>
      <c r="AR648" s="14"/>
      <c r="AS648" s="14">
        <v>2.6696074652417901E-2</v>
      </c>
      <c r="AT648" s="14">
        <v>2.41241641911163E-2</v>
      </c>
      <c r="AU648" s="14">
        <v>1.31139017325962E-2</v>
      </c>
      <c r="AV648" s="14">
        <v>3.5974287445572399E-2</v>
      </c>
      <c r="AW648" s="14">
        <v>2.1245285000633999E-2</v>
      </c>
      <c r="AX648" s="14"/>
      <c r="AY648" s="14">
        <v>0</v>
      </c>
      <c r="AZ648" s="14">
        <v>0</v>
      </c>
      <c r="BA648" s="14">
        <v>0</v>
      </c>
      <c r="BB648" s="14">
        <v>0</v>
      </c>
      <c r="BC648" s="14">
        <v>0</v>
      </c>
      <c r="BD648" s="14">
        <v>0</v>
      </c>
      <c r="BE648" s="14">
        <v>0</v>
      </c>
      <c r="BF648" s="14">
        <v>0</v>
      </c>
      <c r="BG648" s="14">
        <v>0</v>
      </c>
      <c r="BH648" s="14">
        <v>0</v>
      </c>
      <c r="BI648" s="14">
        <v>0</v>
      </c>
      <c r="BJ648" s="14">
        <v>0</v>
      </c>
      <c r="BK648" s="14">
        <v>0</v>
      </c>
      <c r="BL648" s="14">
        <v>0</v>
      </c>
      <c r="BM648" s="14">
        <v>0</v>
      </c>
      <c r="BN648" s="14">
        <v>0</v>
      </c>
      <c r="BO648" s="14"/>
      <c r="BP648" s="14">
        <v>1.5619001920633599E-2</v>
      </c>
      <c r="BQ648" s="14">
        <v>9.7057623693304201E-3</v>
      </c>
      <c r="BR648" s="14">
        <v>2.5116886960815901E-2</v>
      </c>
      <c r="BS648" s="14">
        <v>2.7593669415349398E-2</v>
      </c>
      <c r="BT648" s="14">
        <v>5.4519831462039099E-2</v>
      </c>
      <c r="BU648" s="14"/>
      <c r="BV648" s="14">
        <v>9.8566343150143995E-3</v>
      </c>
      <c r="BW648" s="14">
        <v>1.1555579388395699E-2</v>
      </c>
      <c r="BX648" s="14">
        <v>2.49789087309196E-2</v>
      </c>
      <c r="BY648" s="14">
        <v>4.3016630423794999E-2</v>
      </c>
      <c r="BZ648" s="14">
        <v>7.3390725314301797E-2</v>
      </c>
      <c r="CA648" s="14"/>
      <c r="CB648" s="14">
        <v>1.52941682118712E-2</v>
      </c>
      <c r="CC648" s="14">
        <v>1.9874114403897199E-2</v>
      </c>
      <c r="CD648" s="14">
        <v>1.9578832702792901E-2</v>
      </c>
      <c r="CE648" s="14">
        <v>2.4004807812423298E-2</v>
      </c>
      <c r="CF648" s="14">
        <v>3.7856743399964601E-2</v>
      </c>
      <c r="CG648" s="14"/>
      <c r="CH648" s="14">
        <v>2.6028386300877299E-2</v>
      </c>
      <c r="CI648" s="14">
        <v>2.3052025566305E-2</v>
      </c>
      <c r="CJ648" s="14"/>
      <c r="CK648" s="14">
        <v>2.5198101439454199E-2</v>
      </c>
      <c r="CL648" s="14">
        <v>2.3537786807553401E-2</v>
      </c>
      <c r="CM648" s="14"/>
      <c r="CN648" s="14">
        <v>1.7593550663844298E-2</v>
      </c>
      <c r="CO648" s="14">
        <v>2.6143421000474499E-2</v>
      </c>
      <c r="CP648" s="14"/>
      <c r="CQ648" s="14">
        <v>2.7435184151923399E-2</v>
      </c>
      <c r="CR648" s="14">
        <v>1.7517818994210899E-2</v>
      </c>
      <c r="CS648" s="14">
        <v>1.8317352483152399E-2</v>
      </c>
    </row>
    <row r="649" spans="2:97" x14ac:dyDescent="0.35">
      <c r="B649" t="s">
        <v>85</v>
      </c>
      <c r="C649" s="14">
        <v>5.0643269019771099E-2</v>
      </c>
      <c r="D649" s="14">
        <v>3.9845147623402903E-2</v>
      </c>
      <c r="E649" s="14">
        <v>6.1365176292488999E-2</v>
      </c>
      <c r="F649" s="14"/>
      <c r="G649" s="14">
        <v>5.1463160748880903E-2</v>
      </c>
      <c r="H649" s="14">
        <v>4.5302189927476103E-2</v>
      </c>
      <c r="I649" s="14">
        <v>5.4571982954802999E-2</v>
      </c>
      <c r="J649" s="14">
        <v>7.7733960891069501E-2</v>
      </c>
      <c r="K649" s="14">
        <v>4.9644783027934999E-2</v>
      </c>
      <c r="L649" s="14">
        <v>2.99671075724601E-2</v>
      </c>
      <c r="M649" s="14"/>
      <c r="N649" s="14">
        <v>3.5001422348366E-2</v>
      </c>
      <c r="O649" s="14">
        <v>5.4006697333981502E-2</v>
      </c>
      <c r="P649" s="14">
        <v>5.51265856760004E-2</v>
      </c>
      <c r="Q649" s="14">
        <v>6.07155869467636E-2</v>
      </c>
      <c r="R649" s="14"/>
      <c r="S649" s="14">
        <v>3.3956346741787498E-2</v>
      </c>
      <c r="T649" s="14">
        <v>5.6861380744575703E-2</v>
      </c>
      <c r="U649" s="14">
        <v>4.1386739960527497E-2</v>
      </c>
      <c r="V649" s="14">
        <v>4.4549895629281099E-2</v>
      </c>
      <c r="W649" s="14">
        <v>5.4790409576985097E-2</v>
      </c>
      <c r="X649" s="14">
        <v>4.5955136081759697E-2</v>
      </c>
      <c r="Y649" s="14">
        <v>5.5726212533041698E-2</v>
      </c>
      <c r="Z649" s="14">
        <v>2.8725622078983999E-2</v>
      </c>
      <c r="AA649" s="14">
        <v>6.7438038378779402E-2</v>
      </c>
      <c r="AB649" s="14">
        <v>5.8263372322458602E-2</v>
      </c>
      <c r="AC649" s="14">
        <v>4.9777641011646799E-2</v>
      </c>
      <c r="AD649" s="14">
        <v>8.1554946878512294E-2</v>
      </c>
      <c r="AE649" s="14"/>
      <c r="AF649" s="14">
        <v>4.3537272127809598E-2</v>
      </c>
      <c r="AG649" s="14">
        <v>4.8218066361848597E-2</v>
      </c>
      <c r="AH649" s="14">
        <v>5.72974250861552E-2</v>
      </c>
      <c r="AI649" s="14">
        <v>3.8229053198236503E-2</v>
      </c>
      <c r="AJ649" s="14">
        <v>5.8381892083521097E-2</v>
      </c>
      <c r="AK649" s="14"/>
      <c r="AL649" s="14">
        <v>3.2598940454195202E-2</v>
      </c>
      <c r="AM649" s="14">
        <v>6.6784625942881398E-2</v>
      </c>
      <c r="AN649" s="14">
        <v>5.9705793897531903E-2</v>
      </c>
      <c r="AO649" s="14">
        <v>3.4966145960807299E-2</v>
      </c>
      <c r="AP649" s="14">
        <v>4.4608019530226799E-2</v>
      </c>
      <c r="AQ649" s="14">
        <v>7.0409425611447904E-2</v>
      </c>
      <c r="AR649" s="14"/>
      <c r="AS649" s="14">
        <v>4.7648154517440602E-2</v>
      </c>
      <c r="AT649" s="14">
        <v>5.04474087816498E-2</v>
      </c>
      <c r="AU649" s="14">
        <v>5.0878841529800101E-2</v>
      </c>
      <c r="AV649" s="14">
        <v>2.8392499958430999E-2</v>
      </c>
      <c r="AW649" s="14">
        <v>4.07665748590927E-2</v>
      </c>
      <c r="AX649" s="14"/>
      <c r="AY649" s="14">
        <v>0.103247843943955</v>
      </c>
      <c r="AZ649" s="14">
        <v>0</v>
      </c>
      <c r="BA649" s="14">
        <v>0</v>
      </c>
      <c r="BB649" s="14">
        <v>0</v>
      </c>
      <c r="BC649" s="14">
        <v>0</v>
      </c>
      <c r="BD649" s="14">
        <v>0</v>
      </c>
      <c r="BE649" s="14">
        <v>0</v>
      </c>
      <c r="BF649" s="14">
        <v>0</v>
      </c>
      <c r="BG649" s="14">
        <v>0</v>
      </c>
      <c r="BH649" s="14">
        <v>0</v>
      </c>
      <c r="BI649" s="14">
        <v>0</v>
      </c>
      <c r="BJ649" s="14">
        <v>0</v>
      </c>
      <c r="BK649" s="14">
        <v>0</v>
      </c>
      <c r="BL649" s="14">
        <v>0</v>
      </c>
      <c r="BM649" s="14">
        <v>0</v>
      </c>
      <c r="BN649" s="14">
        <v>0</v>
      </c>
      <c r="BO649" s="14"/>
      <c r="BP649" s="14">
        <v>3.0722327638721E-2</v>
      </c>
      <c r="BQ649" s="14">
        <v>4.1356374522613502E-2</v>
      </c>
      <c r="BR649" s="14">
        <v>4.0902425286804399E-2</v>
      </c>
      <c r="BS649" s="14">
        <v>6.3042875122687095E-2</v>
      </c>
      <c r="BT649" s="14">
        <v>9.3249283777886605E-2</v>
      </c>
      <c r="BU649" s="14"/>
      <c r="BV649" s="14">
        <v>2.4614356850849901E-2</v>
      </c>
      <c r="BW649" s="14">
        <v>3.1190518211837399E-2</v>
      </c>
      <c r="BX649" s="14">
        <v>5.0236346383536599E-2</v>
      </c>
      <c r="BY649" s="14">
        <v>9.3684248797281502E-2</v>
      </c>
      <c r="BZ649" s="14">
        <v>0.10470715836604801</v>
      </c>
      <c r="CA649" s="14"/>
      <c r="CB649" s="14">
        <v>2.37553763131199E-2</v>
      </c>
      <c r="CC649" s="14">
        <v>3.2371149760029E-2</v>
      </c>
      <c r="CD649" s="14">
        <v>6.4006526366340702E-2</v>
      </c>
      <c r="CE649" s="14">
        <v>5.0344168594444703E-2</v>
      </c>
      <c r="CF649" s="14">
        <v>7.4260902267287501E-2</v>
      </c>
      <c r="CG649" s="14"/>
      <c r="CH649" s="14">
        <v>3.3838713591486401E-2</v>
      </c>
      <c r="CI649" s="14">
        <v>5.76519482860232E-2</v>
      </c>
      <c r="CJ649" s="14"/>
      <c r="CK649" s="14">
        <v>4.2725670977015698E-2</v>
      </c>
      <c r="CL649" s="14">
        <v>5.30759882985588E-2</v>
      </c>
      <c r="CM649" s="14"/>
      <c r="CN649" s="14">
        <v>3.9998122463147101E-2</v>
      </c>
      <c r="CO649" s="14">
        <v>5.4366265961945298E-2</v>
      </c>
      <c r="CP649" s="14"/>
      <c r="CQ649" s="14">
        <v>6.3172180220322199E-2</v>
      </c>
      <c r="CR649" s="14">
        <v>2.73492765976578E-2</v>
      </c>
      <c r="CS649" s="14">
        <v>3.2940739033351499E-2</v>
      </c>
    </row>
    <row r="650" spans="2:97" x14ac:dyDescent="0.35">
      <c r="B650" t="s">
        <v>84</v>
      </c>
      <c r="C650" s="14">
        <v>7.8717725674320893E-2</v>
      </c>
      <c r="D650" s="14">
        <v>6.4962297166331104E-2</v>
      </c>
      <c r="E650" s="14">
        <v>9.2431808288209794E-2</v>
      </c>
      <c r="F650" s="14"/>
      <c r="G650" s="14">
        <v>0.12780497825096801</v>
      </c>
      <c r="H650" s="14">
        <v>8.1783310241129198E-2</v>
      </c>
      <c r="I650" s="14">
        <v>8.2409317299154294E-2</v>
      </c>
      <c r="J650" s="14">
        <v>8.5055292613621797E-2</v>
      </c>
      <c r="K650" s="14">
        <v>7.4120602791364301E-2</v>
      </c>
      <c r="L650" s="14">
        <v>3.8636322418959097E-2</v>
      </c>
      <c r="M650" s="14"/>
      <c r="N650" s="14">
        <v>6.1421719376407599E-2</v>
      </c>
      <c r="O650" s="14">
        <v>7.9887483135561294E-2</v>
      </c>
      <c r="P650" s="14">
        <v>7.6810387607295694E-2</v>
      </c>
      <c r="Q650" s="14">
        <v>9.6490641512998604E-2</v>
      </c>
      <c r="R650" s="14"/>
      <c r="S650" s="14">
        <v>7.7310415190602194E-2</v>
      </c>
      <c r="T650" s="14">
        <v>7.9944721658436593E-2</v>
      </c>
      <c r="U650" s="14">
        <v>0.100747811792446</v>
      </c>
      <c r="V650" s="14">
        <v>9.9075499780957907E-2</v>
      </c>
      <c r="W650" s="14">
        <v>9.7655727760711603E-2</v>
      </c>
      <c r="X650" s="14">
        <v>6.7248824187328402E-2</v>
      </c>
      <c r="Y650" s="14">
        <v>3.2857237256641997E-2</v>
      </c>
      <c r="Z650" s="14">
        <v>8.2975845627906206E-2</v>
      </c>
      <c r="AA650" s="14">
        <v>8.4230468602879499E-2</v>
      </c>
      <c r="AB650" s="14">
        <v>7.3630931563521004E-2</v>
      </c>
      <c r="AC650" s="14">
        <v>8.29958853969682E-2</v>
      </c>
      <c r="AD650" s="14">
        <v>5.4931253961531701E-2</v>
      </c>
      <c r="AE650" s="14"/>
      <c r="AF650" s="14">
        <v>5.6107074270601201E-2</v>
      </c>
      <c r="AG650" s="14">
        <v>7.7821222641153404E-2</v>
      </c>
      <c r="AH650" s="14">
        <v>0.10980332935496601</v>
      </c>
      <c r="AI650" s="14">
        <v>7.2848568191354601E-2</v>
      </c>
      <c r="AJ650" s="14">
        <v>8.22394433326952E-2</v>
      </c>
      <c r="AK650" s="14"/>
      <c r="AL650" s="14">
        <v>6.4541231269902397E-2</v>
      </c>
      <c r="AM650" s="14">
        <v>7.0569436198142294E-2</v>
      </c>
      <c r="AN650" s="14">
        <v>0.12247004904587</v>
      </c>
      <c r="AO650" s="14">
        <v>8.1053028140035704E-2</v>
      </c>
      <c r="AP650" s="14">
        <v>9.2585185799067202E-2</v>
      </c>
      <c r="AQ650" s="14">
        <v>6.2370392353043501E-2</v>
      </c>
      <c r="AR650" s="14"/>
      <c r="AS650" s="14">
        <v>6.8847073309821497E-2</v>
      </c>
      <c r="AT650" s="14">
        <v>8.2025020569437099E-2</v>
      </c>
      <c r="AU650" s="14">
        <v>8.9570788416285199E-2</v>
      </c>
      <c r="AV650" s="14">
        <v>7.4855138757461998E-2</v>
      </c>
      <c r="AW650" s="14">
        <v>2.11740548039684E-2</v>
      </c>
      <c r="AX650" s="14"/>
      <c r="AY650" s="14">
        <v>5.9736781198807702E-2</v>
      </c>
      <c r="AZ650" s="14">
        <v>0</v>
      </c>
      <c r="BA650" s="14">
        <v>0</v>
      </c>
      <c r="BB650" s="14">
        <v>0</v>
      </c>
      <c r="BC650" s="14">
        <v>0</v>
      </c>
      <c r="BD650" s="14">
        <v>0</v>
      </c>
      <c r="BE650" s="14">
        <v>0</v>
      </c>
      <c r="BF650" s="14">
        <v>0</v>
      </c>
      <c r="BG650" s="14">
        <v>0</v>
      </c>
      <c r="BH650" s="14">
        <v>0</v>
      </c>
      <c r="BI650" s="14">
        <v>0</v>
      </c>
      <c r="BJ650" s="14">
        <v>0</v>
      </c>
      <c r="BK650" s="14">
        <v>0</v>
      </c>
      <c r="BL650" s="14">
        <v>0</v>
      </c>
      <c r="BM650" s="14">
        <v>0</v>
      </c>
      <c r="BN650" s="14">
        <v>0</v>
      </c>
      <c r="BO650" s="14"/>
      <c r="BP650" s="14">
        <v>2.80036623954978E-2</v>
      </c>
      <c r="BQ650" s="14">
        <v>6.4253277400534894E-2</v>
      </c>
      <c r="BR650" s="14">
        <v>8.5764820978069894E-2</v>
      </c>
      <c r="BS650" s="14">
        <v>0.11195892551346801</v>
      </c>
      <c r="BT650" s="14">
        <v>0.14158242240419999</v>
      </c>
      <c r="BU650" s="14"/>
      <c r="BV650" s="14">
        <v>5.2980224814326099E-2</v>
      </c>
      <c r="BW650" s="14">
        <v>4.5340241167046103E-2</v>
      </c>
      <c r="BX650" s="14">
        <v>9.3887864641085395E-2</v>
      </c>
      <c r="BY650" s="14">
        <v>0.12415396787933899</v>
      </c>
      <c r="BZ650" s="14">
        <v>0.116407559194</v>
      </c>
      <c r="CA650" s="14"/>
      <c r="CB650" s="14">
        <v>5.2453157421989902E-2</v>
      </c>
      <c r="CC650" s="14">
        <v>4.9782428755524202E-2</v>
      </c>
      <c r="CD650" s="14">
        <v>6.3604447757253602E-2</v>
      </c>
      <c r="CE650" s="14">
        <v>8.8401498635976197E-2</v>
      </c>
      <c r="CF650" s="14">
        <v>0.12768695559634</v>
      </c>
      <c r="CG650" s="14"/>
      <c r="CH650" s="14">
        <v>7.19749927957649E-2</v>
      </c>
      <c r="CI650" s="14">
        <v>8.1529918613639604E-2</v>
      </c>
      <c r="CJ650" s="14"/>
      <c r="CK650" s="14">
        <v>8.0188494031978405E-2</v>
      </c>
      <c r="CL650" s="14">
        <v>7.82658251712917E-2</v>
      </c>
      <c r="CM650" s="14"/>
      <c r="CN650" s="14">
        <v>6.4006280878173505E-2</v>
      </c>
      <c r="CO650" s="14">
        <v>8.3862855776540096E-2</v>
      </c>
      <c r="CP650" s="14"/>
      <c r="CQ650" s="14">
        <v>9.4110620168009002E-2</v>
      </c>
      <c r="CR650" s="14">
        <v>4.6996582746960301E-2</v>
      </c>
      <c r="CS650" s="14">
        <v>7.5387161211344006E-2</v>
      </c>
    </row>
    <row r="651" spans="2:97" x14ac:dyDescent="0.35">
      <c r="B651" t="s">
        <v>83</v>
      </c>
      <c r="C651" s="14">
        <v>8.8114255899040705E-2</v>
      </c>
      <c r="D651" s="14">
        <v>8.0590408245358097E-2</v>
      </c>
      <c r="E651" s="14">
        <v>9.44577412321745E-2</v>
      </c>
      <c r="F651" s="14"/>
      <c r="G651" s="14">
        <v>9.9031498901277104E-2</v>
      </c>
      <c r="H651" s="14">
        <v>0.101593770724652</v>
      </c>
      <c r="I651" s="14">
        <v>8.8748963033151301E-2</v>
      </c>
      <c r="J651" s="14">
        <v>0.103789398234262</v>
      </c>
      <c r="K651" s="14">
        <v>0.110941230256786</v>
      </c>
      <c r="L651" s="14">
        <v>4.1353424634398797E-2</v>
      </c>
      <c r="M651" s="14"/>
      <c r="N651" s="14">
        <v>8.9136255738945694E-2</v>
      </c>
      <c r="O651" s="14">
        <v>7.6463804975061098E-2</v>
      </c>
      <c r="P651" s="14">
        <v>9.2126966457959897E-2</v>
      </c>
      <c r="Q651" s="14">
        <v>9.6646914861116803E-2</v>
      </c>
      <c r="R651" s="14"/>
      <c r="S651" s="14">
        <v>0.103545976893542</v>
      </c>
      <c r="T651" s="14">
        <v>8.9946069380667001E-2</v>
      </c>
      <c r="U651" s="14">
        <v>9.5096732833549594E-2</v>
      </c>
      <c r="V651" s="14">
        <v>7.5184792141338302E-2</v>
      </c>
      <c r="W651" s="14">
        <v>9.3675170898577201E-2</v>
      </c>
      <c r="X651" s="14">
        <v>0.109413482475959</v>
      </c>
      <c r="Y651" s="14">
        <v>0.108206530004124</v>
      </c>
      <c r="Z651" s="14">
        <v>7.0131186665112005E-2</v>
      </c>
      <c r="AA651" s="14">
        <v>7.9915111302518105E-2</v>
      </c>
      <c r="AB651" s="14">
        <v>6.5830458467465602E-2</v>
      </c>
      <c r="AC651" s="14">
        <v>5.5601503908512699E-2</v>
      </c>
      <c r="AD651" s="14">
        <v>7.2789114821436601E-2</v>
      </c>
      <c r="AE651" s="14"/>
      <c r="AF651" s="14">
        <v>6.24317906824607E-2</v>
      </c>
      <c r="AG651" s="14">
        <v>8.2925594940661596E-2</v>
      </c>
      <c r="AH651" s="14">
        <v>8.3741118254205604E-2</v>
      </c>
      <c r="AI651" s="14">
        <v>9.7842130000907301E-2</v>
      </c>
      <c r="AJ651" s="14">
        <v>0.13737812803379501</v>
      </c>
      <c r="AK651" s="14"/>
      <c r="AL651" s="14">
        <v>7.9173597677395596E-2</v>
      </c>
      <c r="AM651" s="14">
        <v>7.11337504277441E-2</v>
      </c>
      <c r="AN651" s="14">
        <v>8.6119381604733494E-2</v>
      </c>
      <c r="AO651" s="14">
        <v>8.7364199626392205E-2</v>
      </c>
      <c r="AP651" s="14">
        <v>0.120552700554639</v>
      </c>
      <c r="AQ651" s="14">
        <v>0.10719492150568</v>
      </c>
      <c r="AR651" s="14"/>
      <c r="AS651" s="14">
        <v>9.0547426329764993E-2</v>
      </c>
      <c r="AT651" s="14">
        <v>9.7723921808399297E-2</v>
      </c>
      <c r="AU651" s="14">
        <v>7.9116222587045398E-2</v>
      </c>
      <c r="AV651" s="14">
        <v>0.10949633899706999</v>
      </c>
      <c r="AW651" s="14">
        <v>0.11475410867517601</v>
      </c>
      <c r="AX651" s="14"/>
      <c r="AY651" s="14">
        <v>5.7041822627821502E-2</v>
      </c>
      <c r="AZ651" s="14">
        <v>0</v>
      </c>
      <c r="BA651" s="14">
        <v>0</v>
      </c>
      <c r="BB651" s="14">
        <v>0</v>
      </c>
      <c r="BC651" s="14">
        <v>0</v>
      </c>
      <c r="BD651" s="14">
        <v>0</v>
      </c>
      <c r="BE651" s="14">
        <v>0</v>
      </c>
      <c r="BF651" s="14">
        <v>0</v>
      </c>
      <c r="BG651" s="14">
        <v>0</v>
      </c>
      <c r="BH651" s="14">
        <v>0</v>
      </c>
      <c r="BI651" s="14">
        <v>0</v>
      </c>
      <c r="BJ651" s="14">
        <v>0</v>
      </c>
      <c r="BK651" s="14">
        <v>0</v>
      </c>
      <c r="BL651" s="14">
        <v>0</v>
      </c>
      <c r="BM651" s="14">
        <v>0</v>
      </c>
      <c r="BN651" s="14">
        <v>0</v>
      </c>
      <c r="BO651" s="14"/>
      <c r="BP651" s="14">
        <v>5.9545453924058599E-2</v>
      </c>
      <c r="BQ651" s="14">
        <v>8.7517092713730302E-2</v>
      </c>
      <c r="BR651" s="14">
        <v>9.0657609782492501E-2</v>
      </c>
      <c r="BS651" s="14">
        <v>0.12697031786581101</v>
      </c>
      <c r="BT651" s="14">
        <v>8.5098952707893499E-2</v>
      </c>
      <c r="BU651" s="14"/>
      <c r="BV651" s="14">
        <v>4.0453092189645497E-2</v>
      </c>
      <c r="BW651" s="14">
        <v>7.0000003018677301E-2</v>
      </c>
      <c r="BX651" s="14">
        <v>0.107357457567409</v>
      </c>
      <c r="BY651" s="14">
        <v>0.104270546965608</v>
      </c>
      <c r="BZ651" s="14">
        <v>9.75016050257001E-2</v>
      </c>
      <c r="CA651" s="14"/>
      <c r="CB651" s="14">
        <v>5.35588361039794E-2</v>
      </c>
      <c r="CC651" s="14">
        <v>6.4797045869050898E-2</v>
      </c>
      <c r="CD651" s="14">
        <v>0.10296426945825</v>
      </c>
      <c r="CE651" s="14">
        <v>0.106070428424203</v>
      </c>
      <c r="CF651" s="14">
        <v>0.1028431208405</v>
      </c>
      <c r="CG651" s="14"/>
      <c r="CH651" s="14">
        <v>7.7978682143939104E-2</v>
      </c>
      <c r="CI651" s="14">
        <v>9.2341501655830105E-2</v>
      </c>
      <c r="CJ651" s="14"/>
      <c r="CK651" s="14">
        <v>8.68604087244223E-2</v>
      </c>
      <c r="CL651" s="14">
        <v>8.8499506347203896E-2</v>
      </c>
      <c r="CM651" s="14"/>
      <c r="CN651" s="14">
        <v>7.7660093481763504E-2</v>
      </c>
      <c r="CO651" s="14">
        <v>9.1770458705219701E-2</v>
      </c>
      <c r="CP651" s="14"/>
      <c r="CQ651" s="14">
        <v>0.104168903068648</v>
      </c>
      <c r="CR651" s="14">
        <v>5.4091698440128198E-2</v>
      </c>
      <c r="CS651" s="14">
        <v>9.0207548674615307E-2</v>
      </c>
    </row>
    <row r="652" spans="2:97" x14ac:dyDescent="0.35">
      <c r="B652" t="s">
        <v>82</v>
      </c>
      <c r="C652" s="14">
        <v>0.153320862344756</v>
      </c>
      <c r="D652" s="14">
        <v>0.15232434599879299</v>
      </c>
      <c r="E652" s="14">
        <v>0.15489365842452901</v>
      </c>
      <c r="F652" s="14"/>
      <c r="G652" s="14">
        <v>0.17220295687627199</v>
      </c>
      <c r="H652" s="14">
        <v>0.14064814368888801</v>
      </c>
      <c r="I652" s="14">
        <v>0.17574785762984499</v>
      </c>
      <c r="J652" s="14">
        <v>0.16220243436430601</v>
      </c>
      <c r="K652" s="14">
        <v>0.15665603934112299</v>
      </c>
      <c r="L652" s="14">
        <v>0.123487996641821</v>
      </c>
      <c r="M652" s="14"/>
      <c r="N652" s="14">
        <v>0.129107290454999</v>
      </c>
      <c r="O652" s="14">
        <v>0.14234206893010301</v>
      </c>
      <c r="P652" s="14">
        <v>0.16133321056736999</v>
      </c>
      <c r="Q652" s="14">
        <v>0.18269292800859599</v>
      </c>
      <c r="R652" s="14"/>
      <c r="S652" s="14">
        <v>0.14671285903381601</v>
      </c>
      <c r="T652" s="14">
        <v>0.15797053648665699</v>
      </c>
      <c r="U652" s="14">
        <v>0.163003453477753</v>
      </c>
      <c r="V652" s="14">
        <v>0.144351672551113</v>
      </c>
      <c r="W652" s="14">
        <v>0.14747453616480999</v>
      </c>
      <c r="X652" s="14">
        <v>0.14572209396963401</v>
      </c>
      <c r="Y652" s="14">
        <v>0.116992290773638</v>
      </c>
      <c r="Z652" s="14">
        <v>0.16253827496130199</v>
      </c>
      <c r="AA652" s="14">
        <v>0.15351662134525701</v>
      </c>
      <c r="AB652" s="14">
        <v>0.18613752834236</v>
      </c>
      <c r="AC652" s="14">
        <v>0.14672344523776401</v>
      </c>
      <c r="AD652" s="14">
        <v>0.197919323866111</v>
      </c>
      <c r="AE652" s="14"/>
      <c r="AF652" s="14">
        <v>0.120330205460584</v>
      </c>
      <c r="AG652" s="14">
        <v>0.15883359115624801</v>
      </c>
      <c r="AH652" s="14">
        <v>0.14906873315317701</v>
      </c>
      <c r="AI652" s="14">
        <v>0.124666731156586</v>
      </c>
      <c r="AJ652" s="14">
        <v>0.14283998539831599</v>
      </c>
      <c r="AK652" s="14"/>
      <c r="AL652" s="14">
        <v>0.137292381519206</v>
      </c>
      <c r="AM652" s="14">
        <v>0.116840836894069</v>
      </c>
      <c r="AN652" s="14">
        <v>0.120185301713406</v>
      </c>
      <c r="AO652" s="14">
        <v>0.14472604929428301</v>
      </c>
      <c r="AP652" s="14">
        <v>0.16919815572956501</v>
      </c>
      <c r="AQ652" s="14">
        <v>0.19363036992605501</v>
      </c>
      <c r="AR652" s="14"/>
      <c r="AS652" s="14">
        <v>0.16940007577413799</v>
      </c>
      <c r="AT652" s="14">
        <v>0.17954471038829001</v>
      </c>
      <c r="AU652" s="14">
        <v>0.135897030850504</v>
      </c>
      <c r="AV652" s="14">
        <v>0.131294910385583</v>
      </c>
      <c r="AW652" s="14">
        <v>8.7719840393505194E-2</v>
      </c>
      <c r="AX652" s="14"/>
      <c r="AY652" s="14">
        <v>0.23327146821943801</v>
      </c>
      <c r="AZ652" s="14">
        <v>0</v>
      </c>
      <c r="BA652" s="14">
        <v>0</v>
      </c>
      <c r="BB652" s="14">
        <v>0</v>
      </c>
      <c r="BC652" s="14">
        <v>0</v>
      </c>
      <c r="BD652" s="14">
        <v>0</v>
      </c>
      <c r="BE652" s="14">
        <v>0</v>
      </c>
      <c r="BF652" s="14">
        <v>0</v>
      </c>
      <c r="BG652" s="14">
        <v>0</v>
      </c>
      <c r="BH652" s="14">
        <v>0</v>
      </c>
      <c r="BI652" s="14">
        <v>0</v>
      </c>
      <c r="BJ652" s="14">
        <v>0</v>
      </c>
      <c r="BK652" s="14">
        <v>0</v>
      </c>
      <c r="BL652" s="14">
        <v>0</v>
      </c>
      <c r="BM652" s="14">
        <v>0</v>
      </c>
      <c r="BN652" s="14">
        <v>0</v>
      </c>
      <c r="BO652" s="14"/>
      <c r="BP652" s="14">
        <v>9.6327780076583297E-2</v>
      </c>
      <c r="BQ652" s="14">
        <v>0.138809483029527</v>
      </c>
      <c r="BR652" s="14">
        <v>0.18957239586771099</v>
      </c>
      <c r="BS652" s="14">
        <v>0.20176589232126399</v>
      </c>
      <c r="BT652" s="14">
        <v>0.18060450538046199</v>
      </c>
      <c r="BU652" s="14"/>
      <c r="BV652" s="14">
        <v>8.8140715026985603E-2</v>
      </c>
      <c r="BW652" s="14">
        <v>0.10736335234519</v>
      </c>
      <c r="BX652" s="14">
        <v>0.19643811204470099</v>
      </c>
      <c r="BY652" s="14">
        <v>0.19754672017439101</v>
      </c>
      <c r="BZ652" s="14">
        <v>0.13249257701499401</v>
      </c>
      <c r="CA652" s="14"/>
      <c r="CB652" s="14">
        <v>0.122059270357306</v>
      </c>
      <c r="CC652" s="14">
        <v>0.156639849558976</v>
      </c>
      <c r="CD652" s="14">
        <v>0.14297502187952699</v>
      </c>
      <c r="CE652" s="14">
        <v>0.18330865941959801</v>
      </c>
      <c r="CF652" s="14">
        <v>0.155185300716044</v>
      </c>
      <c r="CG652" s="14"/>
      <c r="CH652" s="14">
        <v>0.136922347134254</v>
      </c>
      <c r="CI652" s="14">
        <v>0.16016019433682499</v>
      </c>
      <c r="CJ652" s="14"/>
      <c r="CK652" s="14">
        <v>0.15311151992300301</v>
      </c>
      <c r="CL652" s="14">
        <v>0.153385183789532</v>
      </c>
      <c r="CM652" s="14"/>
      <c r="CN652" s="14">
        <v>0.124767270324395</v>
      </c>
      <c r="CO652" s="14">
        <v>0.163307097406381</v>
      </c>
      <c r="CP652" s="14"/>
      <c r="CQ652" s="14">
        <v>0.16089896517036201</v>
      </c>
      <c r="CR652" s="14">
        <v>0.13255920081459999</v>
      </c>
      <c r="CS652" s="14">
        <v>0.182226491764853</v>
      </c>
    </row>
    <row r="653" spans="2:97" x14ac:dyDescent="0.35">
      <c r="B653" t="s">
        <v>270</v>
      </c>
      <c r="C653" s="14">
        <v>0.12463761046034599</v>
      </c>
      <c r="D653" s="14">
        <v>0.12767803656778401</v>
      </c>
      <c r="E653" s="14">
        <v>0.12152082465587601</v>
      </c>
      <c r="F653" s="14"/>
      <c r="G653" s="14">
        <v>0.15182023934129599</v>
      </c>
      <c r="H653" s="14">
        <v>0.160110604059754</v>
      </c>
      <c r="I653" s="14">
        <v>0.117858136626126</v>
      </c>
      <c r="J653" s="14">
        <v>0.12970248700103901</v>
      </c>
      <c r="K653" s="14">
        <v>0.106724874047281</v>
      </c>
      <c r="L653" s="14">
        <v>9.10997912858654E-2</v>
      </c>
      <c r="M653" s="14"/>
      <c r="N653" s="14">
        <v>0.13209736263267699</v>
      </c>
      <c r="O653" s="14">
        <v>0.13076504361288599</v>
      </c>
      <c r="P653" s="14">
        <v>0.121511456436387</v>
      </c>
      <c r="Q653" s="14">
        <v>0.114439696667227</v>
      </c>
      <c r="R653" s="14"/>
      <c r="S653" s="14">
        <v>0.15898726476213201</v>
      </c>
      <c r="T653" s="14">
        <v>0.13685283175757801</v>
      </c>
      <c r="U653" s="14">
        <v>0.107576173913091</v>
      </c>
      <c r="V653" s="14">
        <v>8.89631825927438E-2</v>
      </c>
      <c r="W653" s="14">
        <v>0.120910593478237</v>
      </c>
      <c r="X653" s="14">
        <v>0.123517988136693</v>
      </c>
      <c r="Y653" s="14">
        <v>0.14092282194775599</v>
      </c>
      <c r="Z653" s="14">
        <v>8.1051721279968694E-2</v>
      </c>
      <c r="AA653" s="14">
        <v>0.13132290649452</v>
      </c>
      <c r="AB653" s="14">
        <v>0.11811275401457701</v>
      </c>
      <c r="AC653" s="14">
        <v>0.13611051310546499</v>
      </c>
      <c r="AD653" s="14">
        <v>6.6510107382068695E-2</v>
      </c>
      <c r="AE653" s="14"/>
      <c r="AF653" s="14">
        <v>0.101680162503446</v>
      </c>
      <c r="AG653" s="14">
        <v>0.13217103851704701</v>
      </c>
      <c r="AH653" s="14">
        <v>9.9543321630602893E-2</v>
      </c>
      <c r="AI653" s="14">
        <v>0.13638112775264</v>
      </c>
      <c r="AJ653" s="14">
        <v>0.13977056701246901</v>
      </c>
      <c r="AK653" s="14"/>
      <c r="AL653" s="14">
        <v>0.15198478371898899</v>
      </c>
      <c r="AM653" s="14">
        <v>0.11686834635941901</v>
      </c>
      <c r="AN653" s="14">
        <v>0.118946572746037</v>
      </c>
      <c r="AO653" s="14">
        <v>0.106664832747005</v>
      </c>
      <c r="AP653" s="14">
        <v>0.13571115621514401</v>
      </c>
      <c r="AQ653" s="14">
        <v>0.12780591496156399</v>
      </c>
      <c r="AR653" s="14"/>
      <c r="AS653" s="14">
        <v>0.10278628681588201</v>
      </c>
      <c r="AT653" s="14">
        <v>0.12809434364129901</v>
      </c>
      <c r="AU653" s="14">
        <v>0.14719114622959401</v>
      </c>
      <c r="AV653" s="14">
        <v>0.13662798997253001</v>
      </c>
      <c r="AW653" s="14">
        <v>0.108520769623836</v>
      </c>
      <c r="AX653" s="14"/>
      <c r="AY653" s="14">
        <v>0.14923789555498601</v>
      </c>
      <c r="AZ653" s="14">
        <v>0</v>
      </c>
      <c r="BA653" s="14">
        <v>0</v>
      </c>
      <c r="BB653" s="14">
        <v>0</v>
      </c>
      <c r="BC653" s="14">
        <v>0</v>
      </c>
      <c r="BD653" s="14">
        <v>0</v>
      </c>
      <c r="BE653" s="14">
        <v>0</v>
      </c>
      <c r="BF653" s="14">
        <v>0</v>
      </c>
      <c r="BG653" s="14">
        <v>0</v>
      </c>
      <c r="BH653" s="14">
        <v>0</v>
      </c>
      <c r="BI653" s="14">
        <v>0</v>
      </c>
      <c r="BJ653" s="14">
        <v>0</v>
      </c>
      <c r="BK653" s="14">
        <v>0</v>
      </c>
      <c r="BL653" s="14">
        <v>0</v>
      </c>
      <c r="BM653" s="14">
        <v>0</v>
      </c>
      <c r="BN653" s="14">
        <v>0</v>
      </c>
      <c r="BO653" s="14"/>
      <c r="BP653" s="14">
        <v>9.3396316068669105E-2</v>
      </c>
      <c r="BQ653" s="14">
        <v>0.145682495439105</v>
      </c>
      <c r="BR653" s="14">
        <v>0.16732135559161701</v>
      </c>
      <c r="BS653" s="14">
        <v>0.143084719874955</v>
      </c>
      <c r="BT653" s="14">
        <v>7.9189169817635699E-2</v>
      </c>
      <c r="BU653" s="14"/>
      <c r="BV653" s="14">
        <v>6.99596738048434E-2</v>
      </c>
      <c r="BW653" s="14">
        <v>0.12776127846486801</v>
      </c>
      <c r="BX653" s="14">
        <v>0.143111312780971</v>
      </c>
      <c r="BY653" s="14">
        <v>0.120037223595811</v>
      </c>
      <c r="BZ653" s="14">
        <v>4.2815757991855899E-2</v>
      </c>
      <c r="CA653" s="14"/>
      <c r="CB653" s="14">
        <v>0.13139786063035799</v>
      </c>
      <c r="CC653" s="14">
        <v>0.13068635318171401</v>
      </c>
      <c r="CD653" s="14">
        <v>0.13363951218369399</v>
      </c>
      <c r="CE653" s="14">
        <v>0.13245256430938701</v>
      </c>
      <c r="CF653" s="14">
        <v>0.100057779595222</v>
      </c>
      <c r="CG653" s="14"/>
      <c r="CH653" s="14">
        <v>0.11875372891130601</v>
      </c>
      <c r="CI653" s="14">
        <v>0.12709160210528</v>
      </c>
      <c r="CJ653" s="14"/>
      <c r="CK653" s="14">
        <v>0.13732633381675499</v>
      </c>
      <c r="CL653" s="14">
        <v>0.120738940464011</v>
      </c>
      <c r="CM653" s="14"/>
      <c r="CN653" s="14">
        <v>0.13779463626875299</v>
      </c>
      <c r="CO653" s="14">
        <v>0.12003611750839401</v>
      </c>
      <c r="CP653" s="14"/>
      <c r="CQ653" s="14">
        <v>0.121073651867992</v>
      </c>
      <c r="CR653" s="14">
        <v>0.141672379606266</v>
      </c>
      <c r="CS653" s="14">
        <v>6.7878231641414599E-2</v>
      </c>
    </row>
    <row r="654" spans="2:97" x14ac:dyDescent="0.35">
      <c r="B654" t="s">
        <v>271</v>
      </c>
      <c r="C654" s="14">
        <v>0.148110463466886</v>
      </c>
      <c r="D654" s="14">
        <v>0.15075839212890499</v>
      </c>
      <c r="E654" s="14">
        <v>0.145488571516104</v>
      </c>
      <c r="F654" s="14"/>
      <c r="G654" s="14">
        <v>0.150543770140073</v>
      </c>
      <c r="H654" s="14">
        <v>0.14115913364469199</v>
      </c>
      <c r="I654" s="14">
        <v>0.14960731356824999</v>
      </c>
      <c r="J654" s="14">
        <v>0.14193469852398499</v>
      </c>
      <c r="K654" s="14">
        <v>0.145196141500015</v>
      </c>
      <c r="L654" s="14">
        <v>0.15791452356673599</v>
      </c>
      <c r="M654" s="14"/>
      <c r="N654" s="14">
        <v>0.17843545424723001</v>
      </c>
      <c r="O654" s="14">
        <v>0.169495626092943</v>
      </c>
      <c r="P654" s="14">
        <v>0.12517317312427401</v>
      </c>
      <c r="Q654" s="14">
        <v>0.11349584396646099</v>
      </c>
      <c r="R654" s="14"/>
      <c r="S654" s="14">
        <v>0.131430923719595</v>
      </c>
      <c r="T654" s="14">
        <v>0.155763599369177</v>
      </c>
      <c r="U654" s="14">
        <v>0.18311211478089601</v>
      </c>
      <c r="V654" s="14">
        <v>0.15023202277532599</v>
      </c>
      <c r="W654" s="14">
        <v>0.13938304185042699</v>
      </c>
      <c r="X654" s="14">
        <v>0.17039370216376101</v>
      </c>
      <c r="Y654" s="14">
        <v>0.15089017421849699</v>
      </c>
      <c r="Z654" s="14">
        <v>0.16925480714756799</v>
      </c>
      <c r="AA654" s="14">
        <v>0.125226464226846</v>
      </c>
      <c r="AB654" s="14">
        <v>0.13978648275139</v>
      </c>
      <c r="AC654" s="14">
        <v>0.14952517677559199</v>
      </c>
      <c r="AD654" s="14">
        <v>0.117848373384283</v>
      </c>
      <c r="AE654" s="14"/>
      <c r="AF654" s="14">
        <v>0.17055903415419099</v>
      </c>
      <c r="AG654" s="14">
        <v>0.14581921169168499</v>
      </c>
      <c r="AH654" s="14">
        <v>0.15492600340167001</v>
      </c>
      <c r="AI654" s="14">
        <v>0.16524358984470799</v>
      </c>
      <c r="AJ654" s="14">
        <v>0.159122478990225</v>
      </c>
      <c r="AK654" s="14"/>
      <c r="AL654" s="14">
        <v>0.13742302390898101</v>
      </c>
      <c r="AM654" s="14">
        <v>0.15795494589925799</v>
      </c>
      <c r="AN654" s="14">
        <v>0.166961639357881</v>
      </c>
      <c r="AO654" s="14">
        <v>0.150193381765479</v>
      </c>
      <c r="AP654" s="14">
        <v>0.161076155606732</v>
      </c>
      <c r="AQ654" s="14">
        <v>0.172514715746033</v>
      </c>
      <c r="AR654" s="14"/>
      <c r="AS654" s="14">
        <v>0.130216219725895</v>
      </c>
      <c r="AT654" s="14">
        <v>0.15026597387280399</v>
      </c>
      <c r="AU654" s="14">
        <v>0.15934632016301101</v>
      </c>
      <c r="AV654" s="14">
        <v>0.16961068337079799</v>
      </c>
      <c r="AW654" s="14">
        <v>0.16020937449042</v>
      </c>
      <c r="AX654" s="14"/>
      <c r="AY654" s="14">
        <v>0.12527648863245</v>
      </c>
      <c r="AZ654" s="14">
        <v>0</v>
      </c>
      <c r="BA654" s="14">
        <v>0</v>
      </c>
      <c r="BB654" s="14">
        <v>0</v>
      </c>
      <c r="BC654" s="14">
        <v>0</v>
      </c>
      <c r="BD654" s="14">
        <v>0</v>
      </c>
      <c r="BE654" s="14">
        <v>0</v>
      </c>
      <c r="BF654" s="14">
        <v>0</v>
      </c>
      <c r="BG654" s="14">
        <v>0</v>
      </c>
      <c r="BH654" s="14">
        <v>0</v>
      </c>
      <c r="BI654" s="14">
        <v>0</v>
      </c>
      <c r="BJ654" s="14">
        <v>0</v>
      </c>
      <c r="BK654" s="14">
        <v>0</v>
      </c>
      <c r="BL654" s="14">
        <v>0</v>
      </c>
      <c r="BM654" s="14">
        <v>0</v>
      </c>
      <c r="BN654" s="14">
        <v>0</v>
      </c>
      <c r="BO654" s="14"/>
      <c r="BP654" s="14">
        <v>0.15995509260048801</v>
      </c>
      <c r="BQ654" s="14">
        <v>0.17468129657477999</v>
      </c>
      <c r="BR654" s="14">
        <v>0.16028969701396201</v>
      </c>
      <c r="BS654" s="14">
        <v>0.13651758302536199</v>
      </c>
      <c r="BT654" s="14">
        <v>9.4502910941199503E-2</v>
      </c>
      <c r="BU654" s="14"/>
      <c r="BV654" s="14">
        <v>0.13997696081896299</v>
      </c>
      <c r="BW654" s="14">
        <v>0.179780477918313</v>
      </c>
      <c r="BX654" s="14">
        <v>0.14596178587487599</v>
      </c>
      <c r="BY654" s="14">
        <v>0.101908341662372</v>
      </c>
      <c r="BZ654" s="14">
        <v>7.0607311818264198E-2</v>
      </c>
      <c r="CA654" s="14"/>
      <c r="CB654" s="14">
        <v>0.165136127706004</v>
      </c>
      <c r="CC654" s="14">
        <v>0.16215312371655199</v>
      </c>
      <c r="CD654" s="14">
        <v>0.16814856177420701</v>
      </c>
      <c r="CE654" s="14">
        <v>0.13902228116623999</v>
      </c>
      <c r="CF654" s="14">
        <v>0.11441504693764799</v>
      </c>
      <c r="CG654" s="14"/>
      <c r="CH654" s="14">
        <v>0.147328012222293</v>
      </c>
      <c r="CI654" s="14">
        <v>0.14843680056269501</v>
      </c>
      <c r="CJ654" s="14"/>
      <c r="CK654" s="14">
        <v>0.16744631297203</v>
      </c>
      <c r="CL654" s="14">
        <v>0.14216943266324</v>
      </c>
      <c r="CM654" s="14"/>
      <c r="CN654" s="14">
        <v>0.168105481439941</v>
      </c>
      <c r="CO654" s="14">
        <v>0.14111747465490199</v>
      </c>
      <c r="CP654" s="14"/>
      <c r="CQ654" s="14">
        <v>0.13947353482109501</v>
      </c>
      <c r="CR654" s="14">
        <v>0.16337310328010801</v>
      </c>
      <c r="CS654" s="14">
        <v>0.16503553726522499</v>
      </c>
    </row>
    <row r="655" spans="2:97" x14ac:dyDescent="0.35">
      <c r="B655" t="s">
        <v>272</v>
      </c>
      <c r="C655" s="14">
        <v>0.137453407086296</v>
      </c>
      <c r="D655" s="14">
        <v>0.158382560777686</v>
      </c>
      <c r="E655" s="14">
        <v>0.11693890507856999</v>
      </c>
      <c r="F655" s="14"/>
      <c r="G655" s="14">
        <v>9.58311088222977E-2</v>
      </c>
      <c r="H655" s="14">
        <v>0.12378498636792</v>
      </c>
      <c r="I655" s="14">
        <v>0.106406031385962</v>
      </c>
      <c r="J655" s="14">
        <v>0.135201619355278</v>
      </c>
      <c r="K655" s="14">
        <v>0.15385848930149301</v>
      </c>
      <c r="L655" s="14">
        <v>0.19223524741276499</v>
      </c>
      <c r="M655" s="14"/>
      <c r="N655" s="14">
        <v>0.16467563177526001</v>
      </c>
      <c r="O655" s="14">
        <v>0.13014687490798499</v>
      </c>
      <c r="P655" s="14">
        <v>0.13386522566623699</v>
      </c>
      <c r="Q655" s="14">
        <v>0.117816894171549</v>
      </c>
      <c r="R655" s="14"/>
      <c r="S655" s="14">
        <v>0.131965606171215</v>
      </c>
      <c r="T655" s="14">
        <v>0.12700726122099701</v>
      </c>
      <c r="U655" s="14">
        <v>0.11118292687414499</v>
      </c>
      <c r="V655" s="14">
        <v>0.141867513982607</v>
      </c>
      <c r="W655" s="14">
        <v>0.13227440178495301</v>
      </c>
      <c r="X655" s="14">
        <v>0.14189080268411899</v>
      </c>
      <c r="Y655" s="14">
        <v>0.15994164982465101</v>
      </c>
      <c r="Z655" s="14">
        <v>0.14825926008714899</v>
      </c>
      <c r="AA655" s="14">
        <v>0.151146812818544</v>
      </c>
      <c r="AB655" s="14">
        <v>0.12697364592458599</v>
      </c>
      <c r="AC655" s="14">
        <v>0.14836481555394199</v>
      </c>
      <c r="AD655" s="14">
        <v>0.152548962991852</v>
      </c>
      <c r="AE655" s="14"/>
      <c r="AF655" s="14">
        <v>0.17285337244592699</v>
      </c>
      <c r="AG655" s="14">
        <v>0.15016548998361701</v>
      </c>
      <c r="AH655" s="14">
        <v>0.154121333683022</v>
      </c>
      <c r="AI655" s="14">
        <v>0.115905967412369</v>
      </c>
      <c r="AJ655" s="14">
        <v>9.3823256636789407E-2</v>
      </c>
      <c r="AK655" s="14"/>
      <c r="AL655" s="14">
        <v>0.17954802839808601</v>
      </c>
      <c r="AM655" s="14">
        <v>0.15833819623485301</v>
      </c>
      <c r="AN655" s="14">
        <v>0.14446943356844699</v>
      </c>
      <c r="AO655" s="14">
        <v>0.127497375892894</v>
      </c>
      <c r="AP655" s="14">
        <v>0.11744686683749</v>
      </c>
      <c r="AQ655" s="14">
        <v>0.12515883867848199</v>
      </c>
      <c r="AR655" s="14"/>
      <c r="AS655" s="14">
        <v>0.123468211946979</v>
      </c>
      <c r="AT655" s="14">
        <v>0.149206442387981</v>
      </c>
      <c r="AU655" s="14">
        <v>0.14899352684035999</v>
      </c>
      <c r="AV655" s="14">
        <v>0.12842704239016201</v>
      </c>
      <c r="AW655" s="14">
        <v>0.10759168580940701</v>
      </c>
      <c r="AX655" s="14"/>
      <c r="AY655" s="14">
        <v>6.17829869432171E-2</v>
      </c>
      <c r="AZ655" s="14">
        <v>0</v>
      </c>
      <c r="BA655" s="14">
        <v>0</v>
      </c>
      <c r="BB655" s="14">
        <v>0</v>
      </c>
      <c r="BC655" s="14">
        <v>0</v>
      </c>
      <c r="BD655" s="14">
        <v>0</v>
      </c>
      <c r="BE655" s="14">
        <v>0</v>
      </c>
      <c r="BF655" s="14">
        <v>0</v>
      </c>
      <c r="BG655" s="14">
        <v>0</v>
      </c>
      <c r="BH655" s="14">
        <v>0</v>
      </c>
      <c r="BI655" s="14">
        <v>0</v>
      </c>
      <c r="BJ655" s="14">
        <v>0</v>
      </c>
      <c r="BK655" s="14">
        <v>0</v>
      </c>
      <c r="BL655" s="14">
        <v>0</v>
      </c>
      <c r="BM655" s="14">
        <v>0</v>
      </c>
      <c r="BN655" s="14">
        <v>0</v>
      </c>
      <c r="BO655" s="14"/>
      <c r="BP655" s="14">
        <v>0.20455833562520201</v>
      </c>
      <c r="BQ655" s="14">
        <v>0.17273112003524199</v>
      </c>
      <c r="BR655" s="14">
        <v>0.117104933148985</v>
      </c>
      <c r="BS655" s="14">
        <v>9.0416582076526794E-2</v>
      </c>
      <c r="BT655" s="14">
        <v>5.33807707551847E-2</v>
      </c>
      <c r="BU655" s="14"/>
      <c r="BV655" s="14">
        <v>0.18763067769252501</v>
      </c>
      <c r="BW655" s="14">
        <v>0.197228877988708</v>
      </c>
      <c r="BX655" s="14">
        <v>0.10814064333281399</v>
      </c>
      <c r="BY655" s="14">
        <v>7.5411922148056296E-2</v>
      </c>
      <c r="BZ655" s="14">
        <v>1.33658195632467E-2</v>
      </c>
      <c r="CA655" s="14"/>
      <c r="CB655" s="14">
        <v>0.19290165433769399</v>
      </c>
      <c r="CC655" s="14">
        <v>0.166501980402635</v>
      </c>
      <c r="CD655" s="14">
        <v>0.120859754998736</v>
      </c>
      <c r="CE655" s="14">
        <v>0.135191378410778</v>
      </c>
      <c r="CF655" s="14">
        <v>8.9578747878286305E-2</v>
      </c>
      <c r="CG655" s="14"/>
      <c r="CH655" s="14">
        <v>0.13787569784522599</v>
      </c>
      <c r="CI655" s="14">
        <v>0.13727728219569199</v>
      </c>
      <c r="CJ655" s="14"/>
      <c r="CK655" s="14">
        <v>0.119941540920233</v>
      </c>
      <c r="CL655" s="14">
        <v>0.142834010420751</v>
      </c>
      <c r="CM655" s="14"/>
      <c r="CN655" s="14">
        <v>0.16329235978784801</v>
      </c>
      <c r="CO655" s="14">
        <v>0.128416580642887</v>
      </c>
      <c r="CP655" s="14"/>
      <c r="CQ655" s="14">
        <v>0.114072327774591</v>
      </c>
      <c r="CR655" s="14">
        <v>0.18252842931458199</v>
      </c>
      <c r="CS655" s="14">
        <v>0.160963717768345</v>
      </c>
    </row>
    <row r="656" spans="2:97" x14ac:dyDescent="0.35">
      <c r="B656" t="s">
        <v>273</v>
      </c>
      <c r="C656" s="14">
        <v>7.0829004976798199E-2</v>
      </c>
      <c r="D656" s="14">
        <v>8.3842439335166205E-2</v>
      </c>
      <c r="E656" s="14">
        <v>5.8424866740449603E-2</v>
      </c>
      <c r="F656" s="14"/>
      <c r="G656" s="14">
        <v>4.82915375409265E-2</v>
      </c>
      <c r="H656" s="14">
        <v>4.4867135362537801E-2</v>
      </c>
      <c r="I656" s="14">
        <v>5.5349027132846403E-2</v>
      </c>
      <c r="J656" s="14">
        <v>5.4710802554403103E-2</v>
      </c>
      <c r="K656" s="14">
        <v>7.0959435275245203E-2</v>
      </c>
      <c r="L656" s="14">
        <v>0.132501256476625</v>
      </c>
      <c r="M656" s="14"/>
      <c r="N656" s="14">
        <v>8.2342931748566495E-2</v>
      </c>
      <c r="O656" s="14">
        <v>7.8367515358284304E-2</v>
      </c>
      <c r="P656" s="14">
        <v>7.9891555170645195E-2</v>
      </c>
      <c r="Q656" s="14">
        <v>4.3421773953183099E-2</v>
      </c>
      <c r="R656" s="14"/>
      <c r="S656" s="14">
        <v>5.6648000383771997E-2</v>
      </c>
      <c r="T656" s="14">
        <v>6.0768780126431797E-2</v>
      </c>
      <c r="U656" s="14">
        <v>6.4233228722120797E-2</v>
      </c>
      <c r="V656" s="14">
        <v>9.03921259113942E-2</v>
      </c>
      <c r="W656" s="14">
        <v>5.50999318556697E-2</v>
      </c>
      <c r="X656" s="14">
        <v>5.8933856854953497E-2</v>
      </c>
      <c r="Y656" s="14">
        <v>7.9507191611824804E-2</v>
      </c>
      <c r="Z656" s="14">
        <v>0.10140448997564901</v>
      </c>
      <c r="AA656" s="14">
        <v>6.9373647958870702E-2</v>
      </c>
      <c r="AB656" s="14">
        <v>0.105983739396839</v>
      </c>
      <c r="AC656" s="14">
        <v>6.4065775503920605E-2</v>
      </c>
      <c r="AD656" s="14">
        <v>5.9357550933253803E-2</v>
      </c>
      <c r="AE656" s="14"/>
      <c r="AF656" s="14">
        <v>9.7578735819067106E-2</v>
      </c>
      <c r="AG656" s="14">
        <v>7.9782687301641897E-2</v>
      </c>
      <c r="AH656" s="14">
        <v>7.8377624395930198E-2</v>
      </c>
      <c r="AI656" s="14">
        <v>5.35166109992583E-2</v>
      </c>
      <c r="AJ656" s="14">
        <v>5.1689831146476101E-2</v>
      </c>
      <c r="AK656" s="14"/>
      <c r="AL656" s="14">
        <v>9.5769315800085297E-2</v>
      </c>
      <c r="AM656" s="14">
        <v>6.4191196232246506E-2</v>
      </c>
      <c r="AN656" s="14">
        <v>6.4867875622639098E-2</v>
      </c>
      <c r="AO656" s="14">
        <v>8.4046377053592705E-2</v>
      </c>
      <c r="AP656" s="14">
        <v>3.9224207952165697E-2</v>
      </c>
      <c r="AQ656" s="14">
        <v>6.8016055000069298E-2</v>
      </c>
      <c r="AR656" s="14"/>
      <c r="AS656" s="14">
        <v>8.8471454237440295E-2</v>
      </c>
      <c r="AT656" s="14">
        <v>4.1612784825916002E-2</v>
      </c>
      <c r="AU656" s="14">
        <v>6.8536772496949103E-2</v>
      </c>
      <c r="AV656" s="14">
        <v>6.6805407258905797E-2</v>
      </c>
      <c r="AW656" s="14">
        <v>0.16898831545526299</v>
      </c>
      <c r="AX656" s="14"/>
      <c r="AY656" s="14">
        <v>3.1143039209196199E-2</v>
      </c>
      <c r="AZ656" s="14">
        <v>0</v>
      </c>
      <c r="BA656" s="14">
        <v>0</v>
      </c>
      <c r="BB656" s="14">
        <v>0</v>
      </c>
      <c r="BC656" s="14">
        <v>0</v>
      </c>
      <c r="BD656" s="14">
        <v>0</v>
      </c>
      <c r="BE656" s="14">
        <v>0</v>
      </c>
      <c r="BF656" s="14">
        <v>0</v>
      </c>
      <c r="BG656" s="14">
        <v>0</v>
      </c>
      <c r="BH656" s="14">
        <v>0</v>
      </c>
      <c r="BI656" s="14">
        <v>0</v>
      </c>
      <c r="BJ656" s="14">
        <v>0</v>
      </c>
      <c r="BK656" s="14">
        <v>0</v>
      </c>
      <c r="BL656" s="14">
        <v>0</v>
      </c>
      <c r="BM656" s="14">
        <v>0</v>
      </c>
      <c r="BN656" s="14">
        <v>0</v>
      </c>
      <c r="BO656" s="14"/>
      <c r="BP656" s="14">
        <v>0.120566977280118</v>
      </c>
      <c r="BQ656" s="14">
        <v>9.0504578256731305E-2</v>
      </c>
      <c r="BR656" s="14">
        <v>5.0390632996102303E-2</v>
      </c>
      <c r="BS656" s="14">
        <v>2.3451187698938499E-2</v>
      </c>
      <c r="BT656" s="14">
        <v>3.4915543108143501E-2</v>
      </c>
      <c r="BU656" s="14"/>
      <c r="BV656" s="14">
        <v>0.11935562542111</v>
      </c>
      <c r="BW656" s="14">
        <v>0.103721446064841</v>
      </c>
      <c r="BX656" s="14">
        <v>5.2061877046330099E-2</v>
      </c>
      <c r="BY656" s="14">
        <v>3.2722863677065797E-2</v>
      </c>
      <c r="BZ656" s="14">
        <v>8.0659705585664591E-3</v>
      </c>
      <c r="CA656" s="14"/>
      <c r="CB656" s="14">
        <v>9.1908788170706496E-2</v>
      </c>
      <c r="CC656" s="14">
        <v>8.4977653683958598E-2</v>
      </c>
      <c r="CD656" s="14">
        <v>8.4629692441277396E-2</v>
      </c>
      <c r="CE656" s="14">
        <v>5.9860216532938E-2</v>
      </c>
      <c r="CF656" s="14">
        <v>4.08933702619187E-2</v>
      </c>
      <c r="CG656" s="14"/>
      <c r="CH656" s="14">
        <v>8.6847303477740501E-2</v>
      </c>
      <c r="CI656" s="14">
        <v>6.4148250043214602E-2</v>
      </c>
      <c r="CJ656" s="14"/>
      <c r="CK656" s="14">
        <v>5.9671806681691197E-2</v>
      </c>
      <c r="CL656" s="14">
        <v>7.4257106686836105E-2</v>
      </c>
      <c r="CM656" s="14"/>
      <c r="CN656" s="14">
        <v>9.5380503875424294E-2</v>
      </c>
      <c r="CO656" s="14">
        <v>6.2242448198159897E-2</v>
      </c>
      <c r="CP656" s="14"/>
      <c r="CQ656" s="14">
        <v>6.1056700151464097E-2</v>
      </c>
      <c r="CR656" s="14">
        <v>9.1832190261935703E-2</v>
      </c>
      <c r="CS656" s="14">
        <v>6.7809433817069706E-2</v>
      </c>
    </row>
    <row r="657" spans="2:97" x14ac:dyDescent="0.35">
      <c r="B657" t="s">
        <v>274</v>
      </c>
      <c r="C657" s="14">
        <v>7.5965715458666302E-2</v>
      </c>
      <c r="D657" s="14">
        <v>8.2407580563830504E-2</v>
      </c>
      <c r="E657" s="14">
        <v>6.9319497221790399E-2</v>
      </c>
      <c r="F657" s="14"/>
      <c r="G657" s="14">
        <v>4.5112428130706102E-2</v>
      </c>
      <c r="H657" s="14">
        <v>7.1380936153742497E-2</v>
      </c>
      <c r="I657" s="14">
        <v>7.2746156089235098E-2</v>
      </c>
      <c r="J657" s="14">
        <v>4.2630615318671301E-2</v>
      </c>
      <c r="K657" s="14">
        <v>7.0007789269714904E-2</v>
      </c>
      <c r="L657" s="14">
        <v>0.13379002442663701</v>
      </c>
      <c r="M657" s="14"/>
      <c r="N657" s="14">
        <v>7.8852034255238998E-2</v>
      </c>
      <c r="O657" s="14">
        <v>8.7424066547350701E-2</v>
      </c>
      <c r="P657" s="14">
        <v>7.1908910063917905E-2</v>
      </c>
      <c r="Q657" s="14">
        <v>6.4078692987538405E-2</v>
      </c>
      <c r="R657" s="14"/>
      <c r="S657" s="14">
        <v>8.7199152225561294E-2</v>
      </c>
      <c r="T657" s="14">
        <v>6.3174035940894102E-2</v>
      </c>
      <c r="U657" s="14">
        <v>7.1742600526023104E-2</v>
      </c>
      <c r="V657" s="14">
        <v>8.42092144976926E-2</v>
      </c>
      <c r="W657" s="14">
        <v>7.7155316770527796E-2</v>
      </c>
      <c r="X657" s="14">
        <v>5.486030709011E-2</v>
      </c>
      <c r="Y657" s="14">
        <v>8.1751299370307298E-2</v>
      </c>
      <c r="Z657" s="14">
        <v>8.9088039320757206E-2</v>
      </c>
      <c r="AA657" s="14">
        <v>6.8058114633367306E-2</v>
      </c>
      <c r="AB657" s="14">
        <v>7.5905655104788597E-2</v>
      </c>
      <c r="AC657" s="14">
        <v>6.5876005528870504E-2</v>
      </c>
      <c r="AD657" s="14">
        <v>0.13879132983609499</v>
      </c>
      <c r="AE657" s="14"/>
      <c r="AF657" s="14">
        <v>0.117307885297735</v>
      </c>
      <c r="AG657" s="14">
        <v>7.2555704332838603E-2</v>
      </c>
      <c r="AH657" s="14">
        <v>5.84386457438162E-2</v>
      </c>
      <c r="AI657" s="14">
        <v>8.9832466792541393E-2</v>
      </c>
      <c r="AJ657" s="14">
        <v>5.60642572852681E-2</v>
      </c>
      <c r="AK657" s="14"/>
      <c r="AL657" s="14">
        <v>7.8682248830793694E-2</v>
      </c>
      <c r="AM657" s="14">
        <v>0.11617964224881799</v>
      </c>
      <c r="AN657" s="14">
        <v>7.5899262482132204E-2</v>
      </c>
      <c r="AO657" s="14">
        <v>8.6540986840210193E-2</v>
      </c>
      <c r="AP657" s="14">
        <v>5.3106947880385898E-2</v>
      </c>
      <c r="AQ657" s="14">
        <v>2.9162355220214799E-2</v>
      </c>
      <c r="AR657" s="14"/>
      <c r="AS657" s="14">
        <v>8.3778183032307801E-2</v>
      </c>
      <c r="AT657" s="14">
        <v>6.3623831229493194E-2</v>
      </c>
      <c r="AU657" s="14">
        <v>7.1053536531705097E-2</v>
      </c>
      <c r="AV657" s="14">
        <v>8.0854511874596205E-2</v>
      </c>
      <c r="AW657" s="14">
        <v>0.16902999088869899</v>
      </c>
      <c r="AX657" s="14"/>
      <c r="AY657" s="14">
        <v>2.8189412086358698E-2</v>
      </c>
      <c r="AZ657" s="14">
        <v>0</v>
      </c>
      <c r="BA657" s="14">
        <v>0</v>
      </c>
      <c r="BB657" s="14">
        <v>0</v>
      </c>
      <c r="BC657" s="14">
        <v>0</v>
      </c>
      <c r="BD657" s="14">
        <v>0</v>
      </c>
      <c r="BE657" s="14">
        <v>0</v>
      </c>
      <c r="BF657" s="14">
        <v>0</v>
      </c>
      <c r="BG657" s="14">
        <v>0</v>
      </c>
      <c r="BH657" s="14">
        <v>0</v>
      </c>
      <c r="BI657" s="14">
        <v>0</v>
      </c>
      <c r="BJ657" s="14">
        <v>0</v>
      </c>
      <c r="BK657" s="14">
        <v>0</v>
      </c>
      <c r="BL657" s="14">
        <v>0</v>
      </c>
      <c r="BM657" s="14">
        <v>0</v>
      </c>
      <c r="BN657" s="14">
        <v>0</v>
      </c>
      <c r="BO657" s="14"/>
      <c r="BP657" s="14">
        <v>0.16637419085043001</v>
      </c>
      <c r="BQ657" s="14">
        <v>6.2259942418947702E-2</v>
      </c>
      <c r="BR657" s="14">
        <v>3.45950804313295E-2</v>
      </c>
      <c r="BS657" s="14">
        <v>3.1785143564464498E-2</v>
      </c>
      <c r="BT657" s="14">
        <v>4.4966920231970603E-2</v>
      </c>
      <c r="BU657" s="14"/>
      <c r="BV657" s="14">
        <v>0.24533355145083599</v>
      </c>
      <c r="BW657" s="14">
        <v>0.106102202825314</v>
      </c>
      <c r="BX657" s="14">
        <v>4.5407657407336099E-2</v>
      </c>
      <c r="BY657" s="14">
        <v>1.1761892574227601E-2</v>
      </c>
      <c r="BZ657" s="14">
        <v>5.18640449676529E-2</v>
      </c>
      <c r="CA657" s="14"/>
      <c r="CB657" s="14">
        <v>0.12516544443692601</v>
      </c>
      <c r="CC657" s="14">
        <v>9.5068733384034695E-2</v>
      </c>
      <c r="CD657" s="14">
        <v>7.8044892864047699E-2</v>
      </c>
      <c r="CE657" s="14">
        <v>5.0279832097979697E-2</v>
      </c>
      <c r="CF657" s="14">
        <v>4.4409910605932301E-2</v>
      </c>
      <c r="CG657" s="14"/>
      <c r="CH657" s="14">
        <v>9.8059548762192597E-2</v>
      </c>
      <c r="CI657" s="14">
        <v>6.6751036019672097E-2</v>
      </c>
      <c r="CJ657" s="14"/>
      <c r="CK657" s="14">
        <v>8.7206283184625505E-2</v>
      </c>
      <c r="CL657" s="14">
        <v>7.2511998098452601E-2</v>
      </c>
      <c r="CM657" s="14"/>
      <c r="CN657" s="14">
        <v>8.7342199621830902E-2</v>
      </c>
      <c r="CO657" s="14">
        <v>7.1986943017454702E-2</v>
      </c>
      <c r="CP657" s="14"/>
      <c r="CQ657" s="14">
        <v>5.7117818254359999E-2</v>
      </c>
      <c r="CR657" s="14">
        <v>0.11398052504072199</v>
      </c>
      <c r="CS657" s="14">
        <v>8.4949420873459996E-2</v>
      </c>
    </row>
    <row r="658" spans="2:97" x14ac:dyDescent="0.35">
      <c r="B658" t="s">
        <v>203</v>
      </c>
      <c r="C658" s="14">
        <v>5.2115463811868703E-3</v>
      </c>
      <c r="D658" s="14">
        <v>4.7337226586510297E-3</v>
      </c>
      <c r="E658" s="14">
        <v>5.6976544496730496E-3</v>
      </c>
      <c r="F658" s="14"/>
      <c r="G658" s="14">
        <v>7.6909465176711496E-3</v>
      </c>
      <c r="H658" s="14">
        <v>5.6293101915747901E-3</v>
      </c>
      <c r="I658" s="14">
        <v>7.1968135283233398E-3</v>
      </c>
      <c r="J658" s="14">
        <v>5.7372866234919303E-3</v>
      </c>
      <c r="K658" s="14">
        <v>4.6147789164569502E-3</v>
      </c>
      <c r="L658" s="14">
        <v>1.5886876558334399E-3</v>
      </c>
      <c r="M658" s="14"/>
      <c r="N658" s="14">
        <v>3.6203555088846402E-3</v>
      </c>
      <c r="O658" s="14">
        <v>2.51857416183936E-3</v>
      </c>
      <c r="P658" s="14">
        <v>6.0466292219618703E-3</v>
      </c>
      <c r="Q658" s="14">
        <v>9.0594970110165901E-3</v>
      </c>
      <c r="R658" s="14"/>
      <c r="S658" s="14">
        <v>9.8878324749779294E-3</v>
      </c>
      <c r="T658" s="14">
        <v>7.1529982703371596E-3</v>
      </c>
      <c r="U658" s="14">
        <v>0</v>
      </c>
      <c r="V658" s="14">
        <v>3.7022771929399599E-3</v>
      </c>
      <c r="W658" s="14">
        <v>1.8644027498889701E-2</v>
      </c>
      <c r="X658" s="14">
        <v>6.5948138760598901E-3</v>
      </c>
      <c r="Y658" s="14">
        <v>0</v>
      </c>
      <c r="Z658" s="14">
        <v>0</v>
      </c>
      <c r="AA658" s="14">
        <v>0</v>
      </c>
      <c r="AB658" s="14">
        <v>4.0115922802701001E-3</v>
      </c>
      <c r="AC658" s="14">
        <v>6.0706454357808796E-3</v>
      </c>
      <c r="AD658" s="14">
        <v>0</v>
      </c>
      <c r="AE658" s="14"/>
      <c r="AF658" s="14">
        <v>3.8011625535486399E-3</v>
      </c>
      <c r="AG658" s="14">
        <v>4.19896331562778E-3</v>
      </c>
      <c r="AH658" s="14">
        <v>0</v>
      </c>
      <c r="AI658" s="14">
        <v>5.2307688207026198E-3</v>
      </c>
      <c r="AJ658" s="14">
        <v>0</v>
      </c>
      <c r="AK658" s="14"/>
      <c r="AL658" s="14">
        <v>7.5897375183396803E-3</v>
      </c>
      <c r="AM658" s="14">
        <v>4.4354953368899103E-3</v>
      </c>
      <c r="AN658" s="14">
        <v>0</v>
      </c>
      <c r="AO658" s="14">
        <v>4.2122360607142898E-3</v>
      </c>
      <c r="AP658" s="14">
        <v>2.4930304633973802E-3</v>
      </c>
      <c r="AQ658" s="14">
        <v>6.6886119607267999E-3</v>
      </c>
      <c r="AR658" s="14"/>
      <c r="AS658" s="14">
        <v>6.7171508065038297E-3</v>
      </c>
      <c r="AT658" s="14">
        <v>1.5393680376086E-3</v>
      </c>
      <c r="AU658" s="14">
        <v>6.5745099741484798E-3</v>
      </c>
      <c r="AV658" s="14">
        <v>7.9200792975850504E-3</v>
      </c>
      <c r="AW658" s="14">
        <v>0</v>
      </c>
      <c r="AX658" s="14"/>
      <c r="AY658" s="14">
        <v>2.9179075637404898E-2</v>
      </c>
      <c r="AZ658" s="14">
        <v>0</v>
      </c>
      <c r="BA658" s="14">
        <v>0</v>
      </c>
      <c r="BB658" s="14">
        <v>0</v>
      </c>
      <c r="BC658" s="14">
        <v>0</v>
      </c>
      <c r="BD658" s="14">
        <v>0</v>
      </c>
      <c r="BE658" s="14">
        <v>0</v>
      </c>
      <c r="BF658" s="14">
        <v>0</v>
      </c>
      <c r="BG658" s="14">
        <v>0</v>
      </c>
      <c r="BH658" s="14">
        <v>0</v>
      </c>
      <c r="BI658" s="14">
        <v>0</v>
      </c>
      <c r="BJ658" s="14">
        <v>0</v>
      </c>
      <c r="BK658" s="14">
        <v>0</v>
      </c>
      <c r="BL658" s="14">
        <v>0</v>
      </c>
      <c r="BM658" s="14">
        <v>0</v>
      </c>
      <c r="BN658" s="14">
        <v>0</v>
      </c>
      <c r="BO658" s="14"/>
      <c r="BP658" s="14">
        <v>5.2545882696942697E-3</v>
      </c>
      <c r="BQ658" s="14">
        <v>0</v>
      </c>
      <c r="BR658" s="14">
        <v>1.1179964301027299E-2</v>
      </c>
      <c r="BS658" s="14">
        <v>0</v>
      </c>
      <c r="BT658" s="14">
        <v>5.7328532331457696E-3</v>
      </c>
      <c r="BU658" s="14"/>
      <c r="BV658" s="14">
        <v>0</v>
      </c>
      <c r="BW658" s="14">
        <v>3.56386234350661E-3</v>
      </c>
      <c r="BX658" s="14">
        <v>5.4509913532172398E-3</v>
      </c>
      <c r="BY658" s="14">
        <v>6.0576976023359198E-3</v>
      </c>
      <c r="BZ658" s="14">
        <v>2.17214743550312E-2</v>
      </c>
      <c r="CA658" s="14"/>
      <c r="CB658" s="14">
        <v>5.5713252861673097E-3</v>
      </c>
      <c r="CC658" s="14">
        <v>8.90768441068596E-3</v>
      </c>
      <c r="CD658" s="14">
        <v>4.75781962299198E-3</v>
      </c>
      <c r="CE658" s="14">
        <v>5.0066240444740003E-3</v>
      </c>
      <c r="CF658" s="14">
        <v>2.60099774984831E-3</v>
      </c>
      <c r="CG658" s="14"/>
      <c r="CH658" s="14">
        <v>4.4330292644886998E-3</v>
      </c>
      <c r="CI658" s="14">
        <v>5.5362426694945503E-3</v>
      </c>
      <c r="CJ658" s="14"/>
      <c r="CK658" s="14">
        <v>2.8951938802581401E-3</v>
      </c>
      <c r="CL658" s="14">
        <v>5.9232565936841002E-3</v>
      </c>
      <c r="CM658" s="14"/>
      <c r="CN658" s="14">
        <v>5.2310466867346098E-3</v>
      </c>
      <c r="CO658" s="14">
        <v>5.2047264113969198E-3</v>
      </c>
      <c r="CP658" s="14"/>
      <c r="CQ658" s="14">
        <v>4.0618309711797198E-3</v>
      </c>
      <c r="CR658" s="14">
        <v>6.2041617741955303E-3</v>
      </c>
      <c r="CS658" s="14">
        <v>1.36335469817081E-2</v>
      </c>
    </row>
    <row r="659" spans="2:97" x14ac:dyDescent="0.35">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row>
    <row r="660" spans="2:97" x14ac:dyDescent="0.35">
      <c r="B660" s="6" t="s">
        <v>283</v>
      </c>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row>
    <row r="661" spans="2:97" x14ac:dyDescent="0.35">
      <c r="B661" s="21" t="s">
        <v>122</v>
      </c>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row>
    <row r="662" spans="2:97" x14ac:dyDescent="0.35">
      <c r="B662" t="s">
        <v>269</v>
      </c>
      <c r="C662" s="14">
        <v>4.4951012803146E-2</v>
      </c>
      <c r="D662" s="14">
        <v>4.00752973366559E-2</v>
      </c>
      <c r="E662" s="14">
        <v>4.9878975353522599E-2</v>
      </c>
      <c r="F662" s="14"/>
      <c r="G662" s="14">
        <v>2.5797074997123099E-2</v>
      </c>
      <c r="H662" s="14">
        <v>5.5487460090504197E-2</v>
      </c>
      <c r="I662" s="14">
        <v>5.5440757138232898E-2</v>
      </c>
      <c r="J662" s="14">
        <v>4.65604474451825E-2</v>
      </c>
      <c r="K662" s="14">
        <v>4.0380493389179803E-2</v>
      </c>
      <c r="L662" s="14">
        <v>4.2282867927181098E-2</v>
      </c>
      <c r="M662" s="14"/>
      <c r="N662" s="14">
        <v>2.8497823309304799E-2</v>
      </c>
      <c r="O662" s="14">
        <v>3.0705390578911501E-2</v>
      </c>
      <c r="P662" s="14">
        <v>5.1181778394064799E-2</v>
      </c>
      <c r="Q662" s="14">
        <v>7.1461807987186501E-2</v>
      </c>
      <c r="R662" s="14"/>
      <c r="S662" s="14">
        <v>3.9145300035513898E-2</v>
      </c>
      <c r="T662" s="14">
        <v>4.2529518036962199E-2</v>
      </c>
      <c r="U662" s="14">
        <v>4.8413188436698902E-2</v>
      </c>
      <c r="V662" s="14">
        <v>6.0511656237404197E-2</v>
      </c>
      <c r="W662" s="14">
        <v>2.2324260550168E-2</v>
      </c>
      <c r="X662" s="14">
        <v>5.6483919870191898E-2</v>
      </c>
      <c r="Y662" s="14">
        <v>4.2954905037123799E-2</v>
      </c>
      <c r="Z662" s="14">
        <v>4.8401131756423597E-2</v>
      </c>
      <c r="AA662" s="14">
        <v>3.5510269788471403E-2</v>
      </c>
      <c r="AB662" s="14">
        <v>4.8096326452574598E-2</v>
      </c>
      <c r="AC662" s="14">
        <v>5.9903710845594101E-2</v>
      </c>
      <c r="AD662" s="14">
        <v>4.6037582104278503E-2</v>
      </c>
      <c r="AE662" s="14"/>
      <c r="AF662" s="14">
        <v>4.4240824091264397E-2</v>
      </c>
      <c r="AG662" s="14">
        <v>3.2071711068901602E-2</v>
      </c>
      <c r="AH662" s="14">
        <v>1.44541232294085E-2</v>
      </c>
      <c r="AI662" s="14">
        <v>5.7641916945310602E-2</v>
      </c>
      <c r="AJ662" s="14">
        <v>6.7276918559559501E-2</v>
      </c>
      <c r="AK662" s="14"/>
      <c r="AL662" s="14">
        <v>2.4039925552273401E-2</v>
      </c>
      <c r="AM662" s="14">
        <v>3.7982748048873499E-2</v>
      </c>
      <c r="AN662" s="14">
        <v>1.4446286869353E-2</v>
      </c>
      <c r="AO662" s="14">
        <v>4.4763097649030199E-2</v>
      </c>
      <c r="AP662" s="14">
        <v>5.8188163722758299E-2</v>
      </c>
      <c r="AQ662" s="14">
        <v>3.1168987825548802E-2</v>
      </c>
      <c r="AR662" s="14"/>
      <c r="AS662" s="14">
        <v>6.6590524403984705E-2</v>
      </c>
      <c r="AT662" s="14">
        <v>3.3969615036506397E-2</v>
      </c>
      <c r="AU662" s="14">
        <v>3.6737828206001702E-2</v>
      </c>
      <c r="AV662" s="14">
        <v>3.81103587884093E-2</v>
      </c>
      <c r="AW662" s="14">
        <v>0</v>
      </c>
      <c r="AX662" s="14"/>
      <c r="AY662" s="14">
        <v>0.13143879116229701</v>
      </c>
      <c r="AZ662" s="14">
        <v>0</v>
      </c>
      <c r="BA662" s="14">
        <v>0</v>
      </c>
      <c r="BB662" s="14">
        <v>0</v>
      </c>
      <c r="BC662" s="14">
        <v>0</v>
      </c>
      <c r="BD662" s="14">
        <v>0</v>
      </c>
      <c r="BE662" s="14">
        <v>0</v>
      </c>
      <c r="BF662" s="14">
        <v>0</v>
      </c>
      <c r="BG662" s="14">
        <v>0</v>
      </c>
      <c r="BH662" s="14">
        <v>0</v>
      </c>
      <c r="BI662" s="14">
        <v>0</v>
      </c>
      <c r="BJ662" s="14">
        <v>0</v>
      </c>
      <c r="BK662" s="14">
        <v>0</v>
      </c>
      <c r="BL662" s="14">
        <v>0</v>
      </c>
      <c r="BM662" s="14">
        <v>0</v>
      </c>
      <c r="BN662" s="14">
        <v>0</v>
      </c>
      <c r="BO662" s="14"/>
      <c r="BP662" s="14">
        <v>1.9365105456766299E-2</v>
      </c>
      <c r="BQ662" s="14">
        <v>1.3893121911051701E-2</v>
      </c>
      <c r="BR662" s="14">
        <v>2.4956150632578299E-2</v>
      </c>
      <c r="BS662" s="14">
        <v>4.4438574005751498E-2</v>
      </c>
      <c r="BT662" s="14">
        <v>0.14696843091881201</v>
      </c>
      <c r="BU662" s="14"/>
      <c r="BV662" s="14">
        <v>1.16233217024662E-2</v>
      </c>
      <c r="BW662" s="14">
        <v>1.3976729646028399E-2</v>
      </c>
      <c r="BX662" s="14">
        <v>3.1520220478384701E-2</v>
      </c>
      <c r="BY662" s="14">
        <v>9.7162583100751598E-2</v>
      </c>
      <c r="BZ662" s="14">
        <v>0.28030689916775497</v>
      </c>
      <c r="CA662" s="14"/>
      <c r="CB662" s="14">
        <v>2.1222776260485E-2</v>
      </c>
      <c r="CC662" s="14">
        <v>2.74993381797413E-2</v>
      </c>
      <c r="CD662" s="14">
        <v>2.72583704663792E-2</v>
      </c>
      <c r="CE662" s="14">
        <v>3.0083822860251901E-2</v>
      </c>
      <c r="CF662" s="14">
        <v>0.106938017017398</v>
      </c>
      <c r="CG662" s="14"/>
      <c r="CH662" s="14">
        <v>4.9299105175118201E-2</v>
      </c>
      <c r="CI662" s="14">
        <v>4.3137553054969802E-2</v>
      </c>
      <c r="CJ662" s="14"/>
      <c r="CK662" s="14">
        <v>4.5955993378154099E-2</v>
      </c>
      <c r="CL662" s="14">
        <v>4.4642227789505898E-2</v>
      </c>
      <c r="CM662" s="14"/>
      <c r="CN662" s="14">
        <v>2.33133501915237E-2</v>
      </c>
      <c r="CO662" s="14">
        <v>5.2518494501060199E-2</v>
      </c>
      <c r="CP662" s="14"/>
      <c r="CQ662" s="14">
        <v>5.6385114504666899E-2</v>
      </c>
      <c r="CR662" s="14">
        <v>2.4057263255200498E-2</v>
      </c>
      <c r="CS662" s="14">
        <v>2.6629871217238501E-2</v>
      </c>
    </row>
    <row r="663" spans="2:97" x14ac:dyDescent="0.35">
      <c r="B663" t="s">
        <v>86</v>
      </c>
      <c r="C663" s="14">
        <v>2.2999839753128099E-2</v>
      </c>
      <c r="D663" s="14">
        <v>2.0352807489619901E-2</v>
      </c>
      <c r="E663" s="14">
        <v>2.5669727041185999E-2</v>
      </c>
      <c r="F663" s="14"/>
      <c r="G663" s="14">
        <v>2.6788999308059901E-2</v>
      </c>
      <c r="H663" s="14">
        <v>1.7142304461038399E-2</v>
      </c>
      <c r="I663" s="14">
        <v>1.8882068474596E-2</v>
      </c>
      <c r="J663" s="14">
        <v>2.7865076799399102E-2</v>
      </c>
      <c r="K663" s="14">
        <v>3.3435368144133198E-2</v>
      </c>
      <c r="L663" s="14">
        <v>1.7671690179586499E-2</v>
      </c>
      <c r="M663" s="14"/>
      <c r="N663" s="14">
        <v>1.5027122160331301E-2</v>
      </c>
      <c r="O663" s="14">
        <v>2.3247097877762499E-2</v>
      </c>
      <c r="P663" s="14">
        <v>1.5517933333718301E-2</v>
      </c>
      <c r="Q663" s="14">
        <v>3.7033086451511897E-2</v>
      </c>
      <c r="R663" s="14"/>
      <c r="S663" s="14">
        <v>1.78109143039024E-2</v>
      </c>
      <c r="T663" s="14">
        <v>2.56899007980591E-2</v>
      </c>
      <c r="U663" s="14">
        <v>8.4505009892801401E-3</v>
      </c>
      <c r="V663" s="14">
        <v>3.1512676485584298E-2</v>
      </c>
      <c r="W663" s="14">
        <v>2.2861673714622801E-2</v>
      </c>
      <c r="X663" s="14">
        <v>9.7081661372978197E-3</v>
      </c>
      <c r="Y663" s="14">
        <v>2.1159944860280801E-2</v>
      </c>
      <c r="Z663" s="14">
        <v>3.4922155956931301E-2</v>
      </c>
      <c r="AA663" s="14">
        <v>2.51696543237061E-2</v>
      </c>
      <c r="AB663" s="14">
        <v>1.8351704864247899E-2</v>
      </c>
      <c r="AC663" s="14">
        <v>5.2682096728144202E-2</v>
      </c>
      <c r="AD663" s="14">
        <v>3.4603008088225702E-2</v>
      </c>
      <c r="AE663" s="14"/>
      <c r="AF663" s="14">
        <v>2.40192987973375E-2</v>
      </c>
      <c r="AG663" s="14">
        <v>2.60549640020039E-2</v>
      </c>
      <c r="AH663" s="14">
        <v>8.9630009351680806E-3</v>
      </c>
      <c r="AI663" s="14">
        <v>2.41979117784176E-2</v>
      </c>
      <c r="AJ663" s="14">
        <v>2.91843767885335E-2</v>
      </c>
      <c r="AK663" s="14"/>
      <c r="AL663" s="14">
        <v>2.5323080606632499E-2</v>
      </c>
      <c r="AM663" s="14">
        <v>2.8373503212329398E-2</v>
      </c>
      <c r="AN663" s="14">
        <v>1.2116202094045301E-2</v>
      </c>
      <c r="AO663" s="14">
        <v>2.5669749067391501E-2</v>
      </c>
      <c r="AP663" s="14">
        <v>2.0667815998889501E-2</v>
      </c>
      <c r="AQ663" s="14">
        <v>1.34243790566097E-2</v>
      </c>
      <c r="AR663" s="14"/>
      <c r="AS663" s="14">
        <v>2.27995100859897E-2</v>
      </c>
      <c r="AT663" s="14">
        <v>2.51977470331275E-2</v>
      </c>
      <c r="AU663" s="14">
        <v>2.2154389326940201E-2</v>
      </c>
      <c r="AV663" s="14">
        <v>2.0965620383498799E-2</v>
      </c>
      <c r="AW663" s="14">
        <v>0</v>
      </c>
      <c r="AX663" s="14"/>
      <c r="AY663" s="14">
        <v>0</v>
      </c>
      <c r="AZ663" s="14">
        <v>0</v>
      </c>
      <c r="BA663" s="14">
        <v>0</v>
      </c>
      <c r="BB663" s="14">
        <v>0</v>
      </c>
      <c r="BC663" s="14">
        <v>0</v>
      </c>
      <c r="BD663" s="14">
        <v>0</v>
      </c>
      <c r="BE663" s="14">
        <v>0</v>
      </c>
      <c r="BF663" s="14">
        <v>0</v>
      </c>
      <c r="BG663" s="14">
        <v>0</v>
      </c>
      <c r="BH663" s="14">
        <v>0</v>
      </c>
      <c r="BI663" s="14">
        <v>0</v>
      </c>
      <c r="BJ663" s="14">
        <v>0</v>
      </c>
      <c r="BK663" s="14">
        <v>0</v>
      </c>
      <c r="BL663" s="14">
        <v>0</v>
      </c>
      <c r="BM663" s="14">
        <v>0</v>
      </c>
      <c r="BN663" s="14">
        <v>0</v>
      </c>
      <c r="BO663" s="14"/>
      <c r="BP663" s="14">
        <v>8.1396197189414106E-3</v>
      </c>
      <c r="BQ663" s="14">
        <v>1.16512316380888E-2</v>
      </c>
      <c r="BR663" s="14">
        <v>2.11244406530652E-2</v>
      </c>
      <c r="BS663" s="14">
        <v>2.5239649355308098E-2</v>
      </c>
      <c r="BT663" s="14">
        <v>6.2697705852087005E-2</v>
      </c>
      <c r="BU663" s="14"/>
      <c r="BV663" s="14">
        <v>9.8099609806868195E-3</v>
      </c>
      <c r="BW663" s="14">
        <v>1.1414871666938E-2</v>
      </c>
      <c r="BX663" s="14">
        <v>1.9333402101819299E-2</v>
      </c>
      <c r="BY663" s="14">
        <v>5.6011434995775003E-2</v>
      </c>
      <c r="BZ663" s="14">
        <v>5.3582406969251199E-2</v>
      </c>
      <c r="CA663" s="14"/>
      <c r="CB663" s="14">
        <v>1.2307376613782501E-2</v>
      </c>
      <c r="CC663" s="14">
        <v>1.8347641060346399E-2</v>
      </c>
      <c r="CD663" s="14">
        <v>1.9144638081556701E-2</v>
      </c>
      <c r="CE663" s="14">
        <v>2.5513146785893399E-2</v>
      </c>
      <c r="CF663" s="14">
        <v>3.63483244924565E-2</v>
      </c>
      <c r="CG663" s="14"/>
      <c r="CH663" s="14">
        <v>1.8880589173137799E-2</v>
      </c>
      <c r="CI663" s="14">
        <v>2.4717856409723502E-2</v>
      </c>
      <c r="CJ663" s="14"/>
      <c r="CK663" s="14">
        <v>2.0719940014761899E-2</v>
      </c>
      <c r="CL663" s="14">
        <v>2.3700349682689501E-2</v>
      </c>
      <c r="CM663" s="14"/>
      <c r="CN663" s="14">
        <v>2.21450789548133E-2</v>
      </c>
      <c r="CO663" s="14">
        <v>2.3298780854736099E-2</v>
      </c>
      <c r="CP663" s="14"/>
      <c r="CQ663" s="14">
        <v>2.7238436924768801E-2</v>
      </c>
      <c r="CR663" s="14">
        <v>1.3612101981638701E-2</v>
      </c>
      <c r="CS663" s="14">
        <v>2.59594495667477E-2</v>
      </c>
    </row>
    <row r="664" spans="2:97" x14ac:dyDescent="0.35">
      <c r="B664" t="s">
        <v>85</v>
      </c>
      <c r="C664" s="14">
        <v>5.7826876355023399E-2</v>
      </c>
      <c r="D664" s="14">
        <v>5.0027095563483198E-2</v>
      </c>
      <c r="E664" s="14">
        <v>6.56549773814495E-2</v>
      </c>
      <c r="F664" s="14"/>
      <c r="G664" s="14">
        <v>6.2984211064779805E-2</v>
      </c>
      <c r="H664" s="14">
        <v>5.4019061664419901E-2</v>
      </c>
      <c r="I664" s="14">
        <v>6.3476792549434696E-2</v>
      </c>
      <c r="J664" s="14">
        <v>9.0561824308065197E-2</v>
      </c>
      <c r="K664" s="14">
        <v>5.9851217238130902E-2</v>
      </c>
      <c r="L664" s="14">
        <v>2.50239978546795E-2</v>
      </c>
      <c r="M664" s="14"/>
      <c r="N664" s="14">
        <v>4.04591140685936E-2</v>
      </c>
      <c r="O664" s="14">
        <v>5.4475211856363101E-2</v>
      </c>
      <c r="P664" s="14">
        <v>6.5549417662919801E-2</v>
      </c>
      <c r="Q664" s="14">
        <v>7.2472125835365997E-2</v>
      </c>
      <c r="R664" s="14"/>
      <c r="S664" s="14">
        <v>4.2237090664170897E-2</v>
      </c>
      <c r="T664" s="14">
        <v>4.6546966821918903E-2</v>
      </c>
      <c r="U664" s="14">
        <v>4.6137046857273302E-2</v>
      </c>
      <c r="V664" s="14">
        <v>7.1430858681734294E-2</v>
      </c>
      <c r="W664" s="14">
        <v>6.4456347104457107E-2</v>
      </c>
      <c r="X664" s="14">
        <v>6.6202200664534999E-2</v>
      </c>
      <c r="Y664" s="14">
        <v>7.3242640840280093E-2</v>
      </c>
      <c r="Z664" s="14">
        <v>2.22655878330137E-2</v>
      </c>
      <c r="AA664" s="14">
        <v>8.2763752045317704E-2</v>
      </c>
      <c r="AB664" s="14">
        <v>5.3949225779271102E-2</v>
      </c>
      <c r="AC664" s="14">
        <v>5.5629257639856301E-2</v>
      </c>
      <c r="AD664" s="14">
        <v>5.9403616524562997E-2</v>
      </c>
      <c r="AE664" s="14"/>
      <c r="AF664" s="14">
        <v>2.8111098963999701E-2</v>
      </c>
      <c r="AG664" s="14">
        <v>5.0990442791867402E-2</v>
      </c>
      <c r="AH664" s="14">
        <v>5.7392707256973201E-2</v>
      </c>
      <c r="AI664" s="14">
        <v>5.4256240728973601E-2</v>
      </c>
      <c r="AJ664" s="14">
        <v>9.7645433356530004E-2</v>
      </c>
      <c r="AK664" s="14"/>
      <c r="AL664" s="14">
        <v>4.5204843896484097E-2</v>
      </c>
      <c r="AM664" s="14">
        <v>6.6310676307350797E-2</v>
      </c>
      <c r="AN664" s="14">
        <v>3.9517592687023297E-2</v>
      </c>
      <c r="AO664" s="14">
        <v>5.3705119133625197E-2</v>
      </c>
      <c r="AP664" s="14">
        <v>8.2933347790487097E-2</v>
      </c>
      <c r="AQ664" s="14">
        <v>5.1415008991471098E-2</v>
      </c>
      <c r="AR664" s="14"/>
      <c r="AS664" s="14">
        <v>6.9056931000842994E-2</v>
      </c>
      <c r="AT664" s="14">
        <v>5.8711761379832098E-2</v>
      </c>
      <c r="AU664" s="14">
        <v>5.1478827255801898E-2</v>
      </c>
      <c r="AV664" s="14">
        <v>5.2692644662408201E-2</v>
      </c>
      <c r="AW664" s="14">
        <v>4.1357400847981202E-2</v>
      </c>
      <c r="AX664" s="14"/>
      <c r="AY664" s="14">
        <v>3.02468306254495E-2</v>
      </c>
      <c r="AZ664" s="14">
        <v>0</v>
      </c>
      <c r="BA664" s="14">
        <v>0</v>
      </c>
      <c r="BB664" s="14">
        <v>0</v>
      </c>
      <c r="BC664" s="14">
        <v>0</v>
      </c>
      <c r="BD664" s="14">
        <v>0</v>
      </c>
      <c r="BE664" s="14">
        <v>0</v>
      </c>
      <c r="BF664" s="14">
        <v>0</v>
      </c>
      <c r="BG664" s="14">
        <v>0</v>
      </c>
      <c r="BH664" s="14">
        <v>0</v>
      </c>
      <c r="BI664" s="14">
        <v>0</v>
      </c>
      <c r="BJ664" s="14">
        <v>0</v>
      </c>
      <c r="BK664" s="14">
        <v>0</v>
      </c>
      <c r="BL664" s="14">
        <v>0</v>
      </c>
      <c r="BM664" s="14">
        <v>0</v>
      </c>
      <c r="BN664" s="14">
        <v>0</v>
      </c>
      <c r="BO664" s="14"/>
      <c r="BP664" s="14">
        <v>2.60245405709774E-2</v>
      </c>
      <c r="BQ664" s="14">
        <v>3.7798916494564003E-2</v>
      </c>
      <c r="BR664" s="14">
        <v>5.0272269874450201E-2</v>
      </c>
      <c r="BS664" s="14">
        <v>8.3615682086578505E-2</v>
      </c>
      <c r="BT664" s="14">
        <v>0.118236165413585</v>
      </c>
      <c r="BU664" s="14"/>
      <c r="BV664" s="14">
        <v>2.9068279406018201E-2</v>
      </c>
      <c r="BW664" s="14">
        <v>2.6446943480469599E-2</v>
      </c>
      <c r="BX664" s="14">
        <v>6.45056994099861E-2</v>
      </c>
      <c r="BY664" s="14">
        <v>0.10141262735370001</v>
      </c>
      <c r="BZ664" s="14">
        <v>0.157985882197233</v>
      </c>
      <c r="CA664" s="14"/>
      <c r="CB664" s="14">
        <v>4.2758034714196397E-2</v>
      </c>
      <c r="CC664" s="14">
        <v>3.47447776768341E-2</v>
      </c>
      <c r="CD664" s="14">
        <v>5.81489792352353E-2</v>
      </c>
      <c r="CE664" s="14">
        <v>6.4141232799816997E-2</v>
      </c>
      <c r="CF664" s="14">
        <v>8.2275973495088306E-2</v>
      </c>
      <c r="CG664" s="14"/>
      <c r="CH664" s="14">
        <v>5.8881969986326298E-2</v>
      </c>
      <c r="CI664" s="14">
        <v>5.7386828244900802E-2</v>
      </c>
      <c r="CJ664" s="14"/>
      <c r="CK664" s="14">
        <v>7.5923440128294897E-2</v>
      </c>
      <c r="CL664" s="14">
        <v>5.22666219276939E-2</v>
      </c>
      <c r="CM664" s="14"/>
      <c r="CN664" s="14">
        <v>4.4677121153450197E-2</v>
      </c>
      <c r="CO664" s="14">
        <v>6.2425826509949399E-2</v>
      </c>
      <c r="CP664" s="14"/>
      <c r="CQ664" s="14">
        <v>6.8502264544383407E-2</v>
      </c>
      <c r="CR664" s="14">
        <v>3.8984779996025301E-2</v>
      </c>
      <c r="CS664" s="14">
        <v>3.6771949567665899E-2</v>
      </c>
    </row>
    <row r="665" spans="2:97" x14ac:dyDescent="0.35">
      <c r="B665" t="s">
        <v>84</v>
      </c>
      <c r="C665" s="14">
        <v>7.3236207847305806E-2</v>
      </c>
      <c r="D665" s="14">
        <v>6.6713775705650694E-2</v>
      </c>
      <c r="E665" s="14">
        <v>7.9879953000053003E-2</v>
      </c>
      <c r="F665" s="14"/>
      <c r="G665" s="14">
        <v>6.7067549435423202E-2</v>
      </c>
      <c r="H665" s="14">
        <v>6.0045331071410898E-2</v>
      </c>
      <c r="I665" s="14">
        <v>9.0665011650525901E-2</v>
      </c>
      <c r="J665" s="14">
        <v>0.103979974939374</v>
      </c>
      <c r="K665" s="14">
        <v>8.0421087437482303E-2</v>
      </c>
      <c r="L665" s="14">
        <v>4.4176494454444999E-2</v>
      </c>
      <c r="M665" s="14"/>
      <c r="N665" s="14">
        <v>5.1523932698541698E-2</v>
      </c>
      <c r="O665" s="14">
        <v>8.1685463716652501E-2</v>
      </c>
      <c r="P665" s="14">
        <v>5.5588474624529198E-2</v>
      </c>
      <c r="Q665" s="14">
        <v>0.103169640477747</v>
      </c>
      <c r="R665" s="14"/>
      <c r="S665" s="14">
        <v>6.2089933823781501E-2</v>
      </c>
      <c r="T665" s="14">
        <v>8.6996618500610107E-2</v>
      </c>
      <c r="U665" s="14">
        <v>8.6863739323772698E-2</v>
      </c>
      <c r="V665" s="14">
        <v>6.3756319817025994E-2</v>
      </c>
      <c r="W665" s="14">
        <v>6.0230669885307397E-2</v>
      </c>
      <c r="X665" s="14">
        <v>5.2777159067547999E-2</v>
      </c>
      <c r="Y665" s="14">
        <v>6.84607523126676E-2</v>
      </c>
      <c r="Z665" s="14">
        <v>4.08605887656747E-2</v>
      </c>
      <c r="AA665" s="14">
        <v>8.7303830603263105E-2</v>
      </c>
      <c r="AB665" s="14">
        <v>8.9147541642601497E-2</v>
      </c>
      <c r="AC665" s="14">
        <v>8.7072773400608705E-2</v>
      </c>
      <c r="AD665" s="14">
        <v>8.3047765013384803E-2</v>
      </c>
      <c r="AE665" s="14"/>
      <c r="AF665" s="14">
        <v>6.1900232861239801E-2</v>
      </c>
      <c r="AG665" s="14">
        <v>7.0114277150448101E-2</v>
      </c>
      <c r="AH665" s="14">
        <v>9.5349508464442997E-2</v>
      </c>
      <c r="AI665" s="14">
        <v>7.4623421700071996E-2</v>
      </c>
      <c r="AJ665" s="14">
        <v>7.0591687513084395E-2</v>
      </c>
      <c r="AK665" s="14"/>
      <c r="AL665" s="14">
        <v>6.1662616071186699E-2</v>
      </c>
      <c r="AM665" s="14">
        <v>4.4319429006601602E-2</v>
      </c>
      <c r="AN665" s="14">
        <v>6.7627816847237093E-2</v>
      </c>
      <c r="AO665" s="14">
        <v>8.6234303392581493E-2</v>
      </c>
      <c r="AP665" s="14">
        <v>7.8701289225459103E-2</v>
      </c>
      <c r="AQ665" s="14">
        <v>8.7659648984104402E-2</v>
      </c>
      <c r="AR665" s="14"/>
      <c r="AS665" s="14">
        <v>6.8330042037845706E-2</v>
      </c>
      <c r="AT665" s="14">
        <v>7.3732262542039295E-2</v>
      </c>
      <c r="AU665" s="14">
        <v>8.0306696154237397E-2</v>
      </c>
      <c r="AV665" s="14">
        <v>5.1789808789351903E-2</v>
      </c>
      <c r="AW665" s="14">
        <v>2.4678927197869401E-2</v>
      </c>
      <c r="AX665" s="14"/>
      <c r="AY665" s="14">
        <v>6.1602917197964298E-2</v>
      </c>
      <c r="AZ665" s="14">
        <v>0</v>
      </c>
      <c r="BA665" s="14">
        <v>0</v>
      </c>
      <c r="BB665" s="14">
        <v>0</v>
      </c>
      <c r="BC665" s="14">
        <v>0</v>
      </c>
      <c r="BD665" s="14">
        <v>0</v>
      </c>
      <c r="BE665" s="14">
        <v>0</v>
      </c>
      <c r="BF665" s="14">
        <v>0</v>
      </c>
      <c r="BG665" s="14">
        <v>0</v>
      </c>
      <c r="BH665" s="14">
        <v>0</v>
      </c>
      <c r="BI665" s="14">
        <v>0</v>
      </c>
      <c r="BJ665" s="14">
        <v>0</v>
      </c>
      <c r="BK665" s="14">
        <v>0</v>
      </c>
      <c r="BL665" s="14">
        <v>0</v>
      </c>
      <c r="BM665" s="14">
        <v>0</v>
      </c>
      <c r="BN665" s="14">
        <v>0</v>
      </c>
      <c r="BO665" s="14"/>
      <c r="BP665" s="14">
        <v>2.9918616111017898E-2</v>
      </c>
      <c r="BQ665" s="14">
        <v>5.9873970660479697E-2</v>
      </c>
      <c r="BR665" s="14">
        <v>6.6213556045250505E-2</v>
      </c>
      <c r="BS665" s="14">
        <v>9.9514254807641006E-2</v>
      </c>
      <c r="BT665" s="14">
        <v>0.13466695620272301</v>
      </c>
      <c r="BU665" s="14"/>
      <c r="BV665" s="14">
        <v>3.4223022402885002E-2</v>
      </c>
      <c r="BW665" s="14">
        <v>3.8309131812227101E-2</v>
      </c>
      <c r="BX665" s="14">
        <v>7.2583801025355194E-2</v>
      </c>
      <c r="BY665" s="14">
        <v>0.15889120826362399</v>
      </c>
      <c r="BZ665" s="14">
        <v>0.12917135923839701</v>
      </c>
      <c r="CA665" s="14"/>
      <c r="CB665" s="14">
        <v>4.1419623918258999E-2</v>
      </c>
      <c r="CC665" s="14">
        <v>4.9650381606968899E-2</v>
      </c>
      <c r="CD665" s="14">
        <v>6.9795579811768399E-2</v>
      </c>
      <c r="CE665" s="14">
        <v>9.0123872075109093E-2</v>
      </c>
      <c r="CF665" s="14">
        <v>0.10500892082713099</v>
      </c>
      <c r="CG665" s="14"/>
      <c r="CH665" s="14">
        <v>6.81455557239323E-2</v>
      </c>
      <c r="CI665" s="14">
        <v>7.5359367138311997E-2</v>
      </c>
      <c r="CJ665" s="14"/>
      <c r="CK665" s="14">
        <v>6.6136048408664605E-2</v>
      </c>
      <c r="CL665" s="14">
        <v>7.5417765266055203E-2</v>
      </c>
      <c r="CM665" s="14"/>
      <c r="CN665" s="14">
        <v>5.7788553933746198E-2</v>
      </c>
      <c r="CO665" s="14">
        <v>7.8638817194018898E-2</v>
      </c>
      <c r="CP665" s="14"/>
      <c r="CQ665" s="14">
        <v>8.8620630216032698E-2</v>
      </c>
      <c r="CR665" s="14">
        <v>4.6888855162825503E-2</v>
      </c>
      <c r="CS665" s="14">
        <v>3.8107336284886197E-2</v>
      </c>
    </row>
    <row r="666" spans="2:97" x14ac:dyDescent="0.35">
      <c r="B666" t="s">
        <v>83</v>
      </c>
      <c r="C666" s="14">
        <v>8.0724770279849506E-2</v>
      </c>
      <c r="D666" s="14">
        <v>6.8219162208639703E-2</v>
      </c>
      <c r="E666" s="14">
        <v>9.2585859506849305E-2</v>
      </c>
      <c r="F666" s="14"/>
      <c r="G666" s="14">
        <v>0.126423197733011</v>
      </c>
      <c r="H666" s="14">
        <v>7.4918697511231799E-2</v>
      </c>
      <c r="I666" s="14">
        <v>7.15958619250123E-2</v>
      </c>
      <c r="J666" s="14">
        <v>7.7318782234361505E-2</v>
      </c>
      <c r="K666" s="14">
        <v>8.5793442685086596E-2</v>
      </c>
      <c r="L666" s="14">
        <v>6.1963218393858599E-2</v>
      </c>
      <c r="M666" s="14"/>
      <c r="N666" s="14">
        <v>7.0850719833631406E-2</v>
      </c>
      <c r="O666" s="14">
        <v>6.4651806482561996E-2</v>
      </c>
      <c r="P666" s="14">
        <v>8.9908108756570695E-2</v>
      </c>
      <c r="Q666" s="14">
        <v>9.9510228992384306E-2</v>
      </c>
      <c r="R666" s="14"/>
      <c r="S666" s="14">
        <v>7.9588803346219303E-2</v>
      </c>
      <c r="T666" s="14">
        <v>8.5941016285591698E-2</v>
      </c>
      <c r="U666" s="14">
        <v>6.0143281327610598E-2</v>
      </c>
      <c r="V666" s="14">
        <v>5.1792399609400297E-2</v>
      </c>
      <c r="W666" s="14">
        <v>0.117324361891291</v>
      </c>
      <c r="X666" s="14">
        <v>9.3028459427736701E-2</v>
      </c>
      <c r="Y666" s="14">
        <v>7.4483396490470602E-2</v>
      </c>
      <c r="Z666" s="14">
        <v>8.3745871209492104E-2</v>
      </c>
      <c r="AA666" s="14">
        <v>8.0512060950974004E-2</v>
      </c>
      <c r="AB666" s="14">
        <v>9.0619411854765394E-2</v>
      </c>
      <c r="AC666" s="14">
        <v>0.101923895401341</v>
      </c>
      <c r="AD666" s="14">
        <v>3.1274538631149901E-2</v>
      </c>
      <c r="AE666" s="14"/>
      <c r="AF666" s="14">
        <v>6.0147540400646099E-2</v>
      </c>
      <c r="AG666" s="14">
        <v>6.6120499844971703E-2</v>
      </c>
      <c r="AH666" s="14">
        <v>8.9685290286030506E-2</v>
      </c>
      <c r="AI666" s="14">
        <v>8.6816295365428897E-2</v>
      </c>
      <c r="AJ666" s="14">
        <v>0.122278758192048</v>
      </c>
      <c r="AK666" s="14"/>
      <c r="AL666" s="14">
        <v>5.8955044033186098E-2</v>
      </c>
      <c r="AM666" s="14">
        <v>6.1894299486934097E-2</v>
      </c>
      <c r="AN666" s="14">
        <v>8.4122653603363601E-2</v>
      </c>
      <c r="AO666" s="14">
        <v>8.7490262544037606E-2</v>
      </c>
      <c r="AP666" s="14">
        <v>0.10070775868547201</v>
      </c>
      <c r="AQ666" s="14">
        <v>8.7285791540987298E-2</v>
      </c>
      <c r="AR666" s="14"/>
      <c r="AS666" s="14">
        <v>7.2739497748516097E-2</v>
      </c>
      <c r="AT666" s="14">
        <v>0.10564428095502799</v>
      </c>
      <c r="AU666" s="14">
        <v>7.3610768933222104E-2</v>
      </c>
      <c r="AV666" s="14">
        <v>6.2526762447506795E-2</v>
      </c>
      <c r="AW666" s="14">
        <v>1.95153083054878E-2</v>
      </c>
      <c r="AX666" s="14"/>
      <c r="AY666" s="14">
        <v>8.3142105558644097E-2</v>
      </c>
      <c r="AZ666" s="14">
        <v>0</v>
      </c>
      <c r="BA666" s="14">
        <v>0</v>
      </c>
      <c r="BB666" s="14">
        <v>0</v>
      </c>
      <c r="BC666" s="14">
        <v>0</v>
      </c>
      <c r="BD666" s="14">
        <v>0</v>
      </c>
      <c r="BE666" s="14">
        <v>0</v>
      </c>
      <c r="BF666" s="14">
        <v>0</v>
      </c>
      <c r="BG666" s="14">
        <v>0</v>
      </c>
      <c r="BH666" s="14">
        <v>0</v>
      </c>
      <c r="BI666" s="14">
        <v>0</v>
      </c>
      <c r="BJ666" s="14">
        <v>0</v>
      </c>
      <c r="BK666" s="14">
        <v>0</v>
      </c>
      <c r="BL666" s="14">
        <v>0</v>
      </c>
      <c r="BM666" s="14">
        <v>0</v>
      </c>
      <c r="BN666" s="14">
        <v>0</v>
      </c>
      <c r="BO666" s="14"/>
      <c r="BP666" s="14">
        <v>5.39902473130075E-2</v>
      </c>
      <c r="BQ666" s="14">
        <v>7.0921468532444507E-2</v>
      </c>
      <c r="BR666" s="14">
        <v>7.8703601661004305E-2</v>
      </c>
      <c r="BS666" s="14">
        <v>0.12883950242214101</v>
      </c>
      <c r="BT666" s="14">
        <v>8.5667535324887994E-2</v>
      </c>
      <c r="BU666" s="14"/>
      <c r="BV666" s="14">
        <v>1.9183741618101598E-2</v>
      </c>
      <c r="BW666" s="14">
        <v>6.0692895621921601E-2</v>
      </c>
      <c r="BX666" s="14">
        <v>0.10666516746859001</v>
      </c>
      <c r="BY666" s="14">
        <v>9.8891756783979601E-2</v>
      </c>
      <c r="BZ666" s="14">
        <v>6.4959122265492997E-2</v>
      </c>
      <c r="CA666" s="14"/>
      <c r="CB666" s="14">
        <v>4.8228812112940098E-2</v>
      </c>
      <c r="CC666" s="14">
        <v>6.4110312144372905E-2</v>
      </c>
      <c r="CD666" s="14">
        <v>7.5123531923924194E-2</v>
      </c>
      <c r="CE666" s="14">
        <v>0.10024782860673</v>
      </c>
      <c r="CF666" s="14">
        <v>0.104459138690304</v>
      </c>
      <c r="CG666" s="14"/>
      <c r="CH666" s="14">
        <v>6.8564161033241103E-2</v>
      </c>
      <c r="CI666" s="14">
        <v>8.5796597990819096E-2</v>
      </c>
      <c r="CJ666" s="14"/>
      <c r="CK666" s="14">
        <v>6.9200483620965494E-2</v>
      </c>
      <c r="CL666" s="14">
        <v>8.4265661618099993E-2</v>
      </c>
      <c r="CM666" s="14"/>
      <c r="CN666" s="14">
        <v>5.2923844376625402E-2</v>
      </c>
      <c r="CO666" s="14">
        <v>9.0447770482501397E-2</v>
      </c>
      <c r="CP666" s="14"/>
      <c r="CQ666" s="14">
        <v>9.4310891619225207E-2</v>
      </c>
      <c r="CR666" s="14">
        <v>5.0355755900944398E-2</v>
      </c>
      <c r="CS666" s="14">
        <v>9.1862816849678605E-2</v>
      </c>
    </row>
    <row r="667" spans="2:97" x14ac:dyDescent="0.35">
      <c r="B667" t="s">
        <v>82</v>
      </c>
      <c r="C667" s="14">
        <v>0.165000770237691</v>
      </c>
      <c r="D667" s="14">
        <v>0.15603934652273799</v>
      </c>
      <c r="E667" s="14">
        <v>0.173809057774715</v>
      </c>
      <c r="F667" s="14"/>
      <c r="G667" s="14">
        <v>0.17213551832523299</v>
      </c>
      <c r="H667" s="14">
        <v>0.173936014648196</v>
      </c>
      <c r="I667" s="14">
        <v>0.18480614391191</v>
      </c>
      <c r="J667" s="14">
        <v>0.15304432221605399</v>
      </c>
      <c r="K667" s="14">
        <v>0.14580811526187501</v>
      </c>
      <c r="L667" s="14">
        <v>0.15945533837178799</v>
      </c>
      <c r="M667" s="14"/>
      <c r="N667" s="14">
        <v>0.13866145988060699</v>
      </c>
      <c r="O667" s="14">
        <v>0.165981707916593</v>
      </c>
      <c r="P667" s="14">
        <v>0.17403776300707899</v>
      </c>
      <c r="Q667" s="14">
        <v>0.18493705371240199</v>
      </c>
      <c r="R667" s="14"/>
      <c r="S667" s="14">
        <v>0.16066003165721601</v>
      </c>
      <c r="T667" s="14">
        <v>0.15679782457418401</v>
      </c>
      <c r="U667" s="14">
        <v>0.23151138328500601</v>
      </c>
      <c r="V667" s="14">
        <v>0.15085614693473701</v>
      </c>
      <c r="W667" s="14">
        <v>0.153489803109985</v>
      </c>
      <c r="X667" s="14">
        <v>0.18298150958735601</v>
      </c>
      <c r="Y667" s="14">
        <v>0.17335525921553099</v>
      </c>
      <c r="Z667" s="14">
        <v>0.18872237867034</v>
      </c>
      <c r="AA667" s="14">
        <v>0.13680544781594101</v>
      </c>
      <c r="AB667" s="14">
        <v>0.154551645586751</v>
      </c>
      <c r="AC667" s="14">
        <v>0.149542707729827</v>
      </c>
      <c r="AD667" s="14">
        <v>0.165424140573461</v>
      </c>
      <c r="AE667" s="14"/>
      <c r="AF667" s="14">
        <v>0.115180923515558</v>
      </c>
      <c r="AG667" s="14">
        <v>0.16729330542732099</v>
      </c>
      <c r="AH667" s="14">
        <v>0.12832723208549601</v>
      </c>
      <c r="AI667" s="14">
        <v>0.17737728415940199</v>
      </c>
      <c r="AJ667" s="14">
        <v>0.135341732528758</v>
      </c>
      <c r="AK667" s="14"/>
      <c r="AL667" s="14">
        <v>0.14327924806853601</v>
      </c>
      <c r="AM667" s="14">
        <v>0.140240577344346</v>
      </c>
      <c r="AN667" s="14">
        <v>0.152411546825994</v>
      </c>
      <c r="AO667" s="14">
        <v>0.17254293692578099</v>
      </c>
      <c r="AP667" s="14">
        <v>0.13997034270727099</v>
      </c>
      <c r="AQ667" s="14">
        <v>0.24189443388083101</v>
      </c>
      <c r="AR667" s="14"/>
      <c r="AS667" s="14">
        <v>0.18862463462919499</v>
      </c>
      <c r="AT667" s="14">
        <v>0.15511385141716499</v>
      </c>
      <c r="AU667" s="14">
        <v>0.15695835671469199</v>
      </c>
      <c r="AV667" s="14">
        <v>0.16596143006929601</v>
      </c>
      <c r="AW667" s="14">
        <v>8.9232546552497502E-2</v>
      </c>
      <c r="AX667" s="14"/>
      <c r="AY667" s="14">
        <v>0.27109575458585999</v>
      </c>
      <c r="AZ667" s="14">
        <v>0</v>
      </c>
      <c r="BA667" s="14">
        <v>0</v>
      </c>
      <c r="BB667" s="14">
        <v>0</v>
      </c>
      <c r="BC667" s="14">
        <v>0</v>
      </c>
      <c r="BD667" s="14">
        <v>0</v>
      </c>
      <c r="BE667" s="14">
        <v>0</v>
      </c>
      <c r="BF667" s="14">
        <v>0</v>
      </c>
      <c r="BG667" s="14">
        <v>0</v>
      </c>
      <c r="BH667" s="14">
        <v>0</v>
      </c>
      <c r="BI667" s="14">
        <v>0</v>
      </c>
      <c r="BJ667" s="14">
        <v>0</v>
      </c>
      <c r="BK667" s="14">
        <v>0</v>
      </c>
      <c r="BL667" s="14">
        <v>0</v>
      </c>
      <c r="BM667" s="14">
        <v>0</v>
      </c>
      <c r="BN667" s="14">
        <v>0</v>
      </c>
      <c r="BO667" s="14"/>
      <c r="BP667" s="14">
        <v>0.10260631137493401</v>
      </c>
      <c r="BQ667" s="14">
        <v>0.14998942765255299</v>
      </c>
      <c r="BR667" s="14">
        <v>0.223963622022325</v>
      </c>
      <c r="BS667" s="14">
        <v>0.21428964770502101</v>
      </c>
      <c r="BT667" s="14">
        <v>0.18085442651174699</v>
      </c>
      <c r="BU667" s="14"/>
      <c r="BV667" s="14">
        <v>7.3967463603668807E-2</v>
      </c>
      <c r="BW667" s="14">
        <v>0.122274126500018</v>
      </c>
      <c r="BX667" s="14">
        <v>0.21017415031377301</v>
      </c>
      <c r="BY667" s="14">
        <v>0.210408964236864</v>
      </c>
      <c r="BZ667" s="14">
        <v>0.13272404334320201</v>
      </c>
      <c r="CA667" s="14"/>
      <c r="CB667" s="14">
        <v>0.10357549402291601</v>
      </c>
      <c r="CC667" s="14">
        <v>0.15721835956864599</v>
      </c>
      <c r="CD667" s="14">
        <v>0.185453398922796</v>
      </c>
      <c r="CE667" s="14">
        <v>0.18266719009454699</v>
      </c>
      <c r="CF667" s="14">
        <v>0.18340280161838601</v>
      </c>
      <c r="CG667" s="14"/>
      <c r="CH667" s="14">
        <v>0.153709879495498</v>
      </c>
      <c r="CI667" s="14">
        <v>0.16970986427948401</v>
      </c>
      <c r="CJ667" s="14"/>
      <c r="CK667" s="14">
        <v>0.14689166625205399</v>
      </c>
      <c r="CL667" s="14">
        <v>0.170564877704315</v>
      </c>
      <c r="CM667" s="14"/>
      <c r="CN667" s="14">
        <v>0.13161260153325699</v>
      </c>
      <c r="CO667" s="14">
        <v>0.176677833520023</v>
      </c>
      <c r="CP667" s="14"/>
      <c r="CQ667" s="14">
        <v>0.183960589217319</v>
      </c>
      <c r="CR667" s="14">
        <v>0.11499455522657</v>
      </c>
      <c r="CS667" s="14">
        <v>0.22581561194599301</v>
      </c>
    </row>
    <row r="668" spans="2:97" x14ac:dyDescent="0.35">
      <c r="B668" t="s">
        <v>270</v>
      </c>
      <c r="C668" s="14">
        <v>0.13087995529524901</v>
      </c>
      <c r="D668" s="14">
        <v>0.124449771120514</v>
      </c>
      <c r="E668" s="14">
        <v>0.137037410952568</v>
      </c>
      <c r="F668" s="14"/>
      <c r="G668" s="14">
        <v>0.17996985489867201</v>
      </c>
      <c r="H668" s="14">
        <v>0.14985807208513899</v>
      </c>
      <c r="I668" s="14">
        <v>0.13129853287780299</v>
      </c>
      <c r="J668" s="14">
        <v>0.112580902143866</v>
      </c>
      <c r="K668" s="14">
        <v>0.134664115451017</v>
      </c>
      <c r="L668" s="14">
        <v>9.4833137492281006E-2</v>
      </c>
      <c r="M668" s="14"/>
      <c r="N668" s="14">
        <v>0.14604369502352099</v>
      </c>
      <c r="O668" s="14">
        <v>0.13777250941615701</v>
      </c>
      <c r="P668" s="14">
        <v>0.13523310199024399</v>
      </c>
      <c r="Q668" s="14">
        <v>0.10368637339655699</v>
      </c>
      <c r="R668" s="14"/>
      <c r="S668" s="14">
        <v>0.156811853350138</v>
      </c>
      <c r="T668" s="14">
        <v>0.13654467562102099</v>
      </c>
      <c r="U668" s="14">
        <v>0.119508290692782</v>
      </c>
      <c r="V668" s="14">
        <v>0.12268821329153</v>
      </c>
      <c r="W668" s="14">
        <v>0.103465043088978</v>
      </c>
      <c r="X668" s="14">
        <v>0.164053594038054</v>
      </c>
      <c r="Y668" s="14">
        <v>0.135069901884526</v>
      </c>
      <c r="Z668" s="14">
        <v>0.11544813451970599</v>
      </c>
      <c r="AA668" s="14">
        <v>0.127787790438984</v>
      </c>
      <c r="AB668" s="14">
        <v>0.122211487003729</v>
      </c>
      <c r="AC668" s="14">
        <v>9.5264830505846804E-2</v>
      </c>
      <c r="AD668" s="14">
        <v>0.110713209587987</v>
      </c>
      <c r="AE668" s="14"/>
      <c r="AF668" s="14">
        <v>0.12866179129488001</v>
      </c>
      <c r="AG668" s="14">
        <v>0.13056800322839601</v>
      </c>
      <c r="AH668" s="14">
        <v>0.12387070814765</v>
      </c>
      <c r="AI668" s="14">
        <v>0.124652503891554</v>
      </c>
      <c r="AJ668" s="14">
        <v>0.150688829457607</v>
      </c>
      <c r="AK668" s="14"/>
      <c r="AL668" s="14">
        <v>0.13387090954346101</v>
      </c>
      <c r="AM668" s="14">
        <v>0.116715774471322</v>
      </c>
      <c r="AN668" s="14">
        <v>0.14428335353454799</v>
      </c>
      <c r="AO668" s="14">
        <v>0.113878580622475</v>
      </c>
      <c r="AP668" s="14">
        <v>0.15251401185469499</v>
      </c>
      <c r="AQ668" s="14">
        <v>0.15262443946117901</v>
      </c>
      <c r="AR668" s="14"/>
      <c r="AS668" s="14">
        <v>9.3501346954052697E-2</v>
      </c>
      <c r="AT668" s="14">
        <v>0.159232012145722</v>
      </c>
      <c r="AU668" s="14">
        <v>0.145589522226727</v>
      </c>
      <c r="AV668" s="14">
        <v>0.12828912468195999</v>
      </c>
      <c r="AW668" s="14">
        <v>0.19220675239844101</v>
      </c>
      <c r="AX668" s="14"/>
      <c r="AY668" s="14">
        <v>0.236440651228501</v>
      </c>
      <c r="AZ668" s="14">
        <v>0</v>
      </c>
      <c r="BA668" s="14">
        <v>0</v>
      </c>
      <c r="BB668" s="14">
        <v>0</v>
      </c>
      <c r="BC668" s="14">
        <v>0</v>
      </c>
      <c r="BD668" s="14">
        <v>0</v>
      </c>
      <c r="BE668" s="14">
        <v>0</v>
      </c>
      <c r="BF668" s="14">
        <v>0</v>
      </c>
      <c r="BG668" s="14">
        <v>0</v>
      </c>
      <c r="BH668" s="14">
        <v>0</v>
      </c>
      <c r="BI668" s="14">
        <v>0</v>
      </c>
      <c r="BJ668" s="14">
        <v>0</v>
      </c>
      <c r="BK668" s="14">
        <v>0</v>
      </c>
      <c r="BL668" s="14">
        <v>0</v>
      </c>
      <c r="BM668" s="14">
        <v>0</v>
      </c>
      <c r="BN668" s="14">
        <v>0</v>
      </c>
      <c r="BO668" s="14"/>
      <c r="BP668" s="14">
        <v>0.119723868294995</v>
      </c>
      <c r="BQ668" s="14">
        <v>0.150540303214932</v>
      </c>
      <c r="BR668" s="14">
        <v>0.163808074811404</v>
      </c>
      <c r="BS668" s="14">
        <v>0.13327589397036699</v>
      </c>
      <c r="BT668" s="14">
        <v>8.7595330955716394E-2</v>
      </c>
      <c r="BU668" s="14"/>
      <c r="BV668" s="14">
        <v>9.1730391195723196E-2</v>
      </c>
      <c r="BW668" s="14">
        <v>0.140586083326948</v>
      </c>
      <c r="BX668" s="14">
        <v>0.155001340690024</v>
      </c>
      <c r="BY668" s="14">
        <v>9.8222144702119402E-2</v>
      </c>
      <c r="BZ668" s="14">
        <v>2.4205946193860999E-2</v>
      </c>
      <c r="CA668" s="14"/>
      <c r="CB668" s="14">
        <v>0.119824446967757</v>
      </c>
      <c r="CC668" s="14">
        <v>0.15460453296749799</v>
      </c>
      <c r="CD668" s="14">
        <v>0.14967908904159499</v>
      </c>
      <c r="CE668" s="14">
        <v>0.12433471006920099</v>
      </c>
      <c r="CF668" s="14">
        <v>0.10974903260820899</v>
      </c>
      <c r="CG668" s="14"/>
      <c r="CH668" s="14">
        <v>0.124614752027224</v>
      </c>
      <c r="CI668" s="14">
        <v>0.133492984865169</v>
      </c>
      <c r="CJ668" s="14"/>
      <c r="CK668" s="14">
        <v>0.13581778099959901</v>
      </c>
      <c r="CL668" s="14">
        <v>0.12936278509774801</v>
      </c>
      <c r="CM668" s="14"/>
      <c r="CN668" s="14">
        <v>0.14280433506675599</v>
      </c>
      <c r="CO668" s="14">
        <v>0.12670956372849199</v>
      </c>
      <c r="CP668" s="14"/>
      <c r="CQ668" s="14">
        <v>0.12714369879918</v>
      </c>
      <c r="CR668" s="14">
        <v>0.142939420889589</v>
      </c>
      <c r="CS668" s="14">
        <v>0.105803861845792</v>
      </c>
    </row>
    <row r="669" spans="2:97" x14ac:dyDescent="0.35">
      <c r="B669" t="s">
        <v>271</v>
      </c>
      <c r="C669" s="14">
        <v>0.14948895060900899</v>
      </c>
      <c r="D669" s="14">
        <v>0.166015609241251</v>
      </c>
      <c r="E669" s="14">
        <v>0.13396971617414599</v>
      </c>
      <c r="F669" s="14"/>
      <c r="G669" s="14">
        <v>0.12452889708784699</v>
      </c>
      <c r="H669" s="14">
        <v>0.141988149026575</v>
      </c>
      <c r="I669" s="14">
        <v>0.13411039616996601</v>
      </c>
      <c r="J669" s="14">
        <v>0.16071820877436099</v>
      </c>
      <c r="K669" s="14">
        <v>0.158322375781389</v>
      </c>
      <c r="L669" s="14">
        <v>0.16961315122185999</v>
      </c>
      <c r="M669" s="14"/>
      <c r="N669" s="14">
        <v>0.17559199527499</v>
      </c>
      <c r="O669" s="14">
        <v>0.15217136208739501</v>
      </c>
      <c r="P669" s="14">
        <v>0.13782436494234501</v>
      </c>
      <c r="Q669" s="14">
        <v>0.130526124150984</v>
      </c>
      <c r="R669" s="14"/>
      <c r="S669" s="14">
        <v>0.12842329832704599</v>
      </c>
      <c r="T669" s="14">
        <v>0.147026586758219</v>
      </c>
      <c r="U669" s="14">
        <v>0.14189545441527801</v>
      </c>
      <c r="V669" s="14">
        <v>0.166994489658053</v>
      </c>
      <c r="W669" s="14">
        <v>0.167161794931453</v>
      </c>
      <c r="X669" s="14">
        <v>0.14971076515763501</v>
      </c>
      <c r="Y669" s="14">
        <v>0.16181763696388801</v>
      </c>
      <c r="Z669" s="14">
        <v>0.13673856042867599</v>
      </c>
      <c r="AA669" s="14">
        <v>0.137745268563428</v>
      </c>
      <c r="AB669" s="14">
        <v>0.167561652795789</v>
      </c>
      <c r="AC669" s="14">
        <v>0.16722720220026099</v>
      </c>
      <c r="AD669" s="14">
        <v>0.12800544393048799</v>
      </c>
      <c r="AE669" s="14"/>
      <c r="AF669" s="14">
        <v>0.169333160216981</v>
      </c>
      <c r="AG669" s="14">
        <v>0.169263322268318</v>
      </c>
      <c r="AH669" s="14">
        <v>0.20285732568130099</v>
      </c>
      <c r="AI669" s="14">
        <v>0.120254577073447</v>
      </c>
      <c r="AJ669" s="14">
        <v>0.14942094994445501</v>
      </c>
      <c r="AK669" s="14"/>
      <c r="AL669" s="14">
        <v>0.17458890816908301</v>
      </c>
      <c r="AM669" s="14">
        <v>0.165004609357779</v>
      </c>
      <c r="AN669" s="14">
        <v>0.22209307037282</v>
      </c>
      <c r="AO669" s="14">
        <v>0.123171913163495</v>
      </c>
      <c r="AP669" s="14">
        <v>0.14923429050939699</v>
      </c>
      <c r="AQ669" s="14">
        <v>0.12809714140647399</v>
      </c>
      <c r="AR669" s="14"/>
      <c r="AS669" s="14">
        <v>0.12850075363986899</v>
      </c>
      <c r="AT669" s="14">
        <v>0.16374650954449199</v>
      </c>
      <c r="AU669" s="14">
        <v>0.15939087964242801</v>
      </c>
      <c r="AV669" s="14">
        <v>0.16317660091618599</v>
      </c>
      <c r="AW669" s="14">
        <v>0.195462236419465</v>
      </c>
      <c r="AX669" s="14"/>
      <c r="AY669" s="14">
        <v>9.2512648045616194E-2</v>
      </c>
      <c r="AZ669" s="14">
        <v>0</v>
      </c>
      <c r="BA669" s="14">
        <v>0</v>
      </c>
      <c r="BB669" s="14">
        <v>0</v>
      </c>
      <c r="BC669" s="14">
        <v>0</v>
      </c>
      <c r="BD669" s="14">
        <v>0</v>
      </c>
      <c r="BE669" s="14">
        <v>0</v>
      </c>
      <c r="BF669" s="14">
        <v>0</v>
      </c>
      <c r="BG669" s="14">
        <v>0</v>
      </c>
      <c r="BH669" s="14">
        <v>0</v>
      </c>
      <c r="BI669" s="14">
        <v>0</v>
      </c>
      <c r="BJ669" s="14">
        <v>0</v>
      </c>
      <c r="BK669" s="14">
        <v>0</v>
      </c>
      <c r="BL669" s="14">
        <v>0</v>
      </c>
      <c r="BM669" s="14">
        <v>0</v>
      </c>
      <c r="BN669" s="14">
        <v>0</v>
      </c>
      <c r="BO669" s="14"/>
      <c r="BP669" s="14">
        <v>0.18016791219710701</v>
      </c>
      <c r="BQ669" s="14">
        <v>0.17794723318438899</v>
      </c>
      <c r="BR669" s="14">
        <v>0.15920009216109099</v>
      </c>
      <c r="BS669" s="14">
        <v>0.130225194237404</v>
      </c>
      <c r="BT669" s="14">
        <v>7.5128555526428595E-2</v>
      </c>
      <c r="BU669" s="14"/>
      <c r="BV669" s="14">
        <v>0.118910514167111</v>
      </c>
      <c r="BW669" s="14">
        <v>0.195385992577333</v>
      </c>
      <c r="BX669" s="14">
        <v>0.14748121320685501</v>
      </c>
      <c r="BY669" s="14">
        <v>9.1928245992676294E-2</v>
      </c>
      <c r="BZ669" s="14">
        <v>2.1869418358197799E-2</v>
      </c>
      <c r="CA669" s="14"/>
      <c r="CB669" s="14">
        <v>0.180186925742814</v>
      </c>
      <c r="CC669" s="14">
        <v>0.18939237298189099</v>
      </c>
      <c r="CD669" s="14">
        <v>0.14107551653808201</v>
      </c>
      <c r="CE669" s="14">
        <v>0.158779670408842</v>
      </c>
      <c r="CF669" s="14">
        <v>9.4148970342881E-2</v>
      </c>
      <c r="CG669" s="14"/>
      <c r="CH669" s="14">
        <v>0.130886106373578</v>
      </c>
      <c r="CI669" s="14">
        <v>0.15724764254481199</v>
      </c>
      <c r="CJ669" s="14"/>
      <c r="CK669" s="14">
        <v>0.15509949136967099</v>
      </c>
      <c r="CL669" s="14">
        <v>0.147765085542965</v>
      </c>
      <c r="CM669" s="14"/>
      <c r="CN669" s="14">
        <v>0.18168156838833599</v>
      </c>
      <c r="CO669" s="14">
        <v>0.13823001519506301</v>
      </c>
      <c r="CP669" s="14"/>
      <c r="CQ669" s="14">
        <v>0.12976675950142</v>
      </c>
      <c r="CR669" s="14">
        <v>0.18663542746030301</v>
      </c>
      <c r="CS669" s="14">
        <v>0.17451369947783599</v>
      </c>
    </row>
    <row r="670" spans="2:97" x14ac:dyDescent="0.35">
      <c r="B670" t="s">
        <v>272</v>
      </c>
      <c r="C670" s="14">
        <v>0.13196698055048001</v>
      </c>
      <c r="D670" s="14">
        <v>0.14476383655272199</v>
      </c>
      <c r="E670" s="14">
        <v>0.119356179178778</v>
      </c>
      <c r="F670" s="14"/>
      <c r="G670" s="14">
        <v>0.10510332872126101</v>
      </c>
      <c r="H670" s="14">
        <v>0.111546859659875</v>
      </c>
      <c r="I670" s="14">
        <v>0.112494328192337</v>
      </c>
      <c r="J670" s="14">
        <v>0.13455986769515599</v>
      </c>
      <c r="K670" s="14">
        <v>0.13481979043578801</v>
      </c>
      <c r="L670" s="14">
        <v>0.178231141538225</v>
      </c>
      <c r="M670" s="14"/>
      <c r="N670" s="14">
        <v>0.156898687629619</v>
      </c>
      <c r="O670" s="14">
        <v>0.15209162131346399</v>
      </c>
      <c r="P670" s="14">
        <v>0.14823079581183199</v>
      </c>
      <c r="Q670" s="14">
        <v>7.0132874013170601E-2</v>
      </c>
      <c r="R670" s="14"/>
      <c r="S670" s="14">
        <v>0.14312473399953701</v>
      </c>
      <c r="T670" s="14">
        <v>0.14142299895854801</v>
      </c>
      <c r="U670" s="14">
        <v>0.114813660362818</v>
      </c>
      <c r="V670" s="14">
        <v>0.135935041249067</v>
      </c>
      <c r="W670" s="14">
        <v>0.14672765366783999</v>
      </c>
      <c r="X670" s="14">
        <v>0.119569723607205</v>
      </c>
      <c r="Y670" s="14">
        <v>0.1217294677185</v>
      </c>
      <c r="Z670" s="14">
        <v>0.14948340047393399</v>
      </c>
      <c r="AA670" s="14">
        <v>0.14589979734237901</v>
      </c>
      <c r="AB670" s="14">
        <v>0.107322931278376</v>
      </c>
      <c r="AC670" s="14">
        <v>0.115573503868883</v>
      </c>
      <c r="AD670" s="14">
        <v>0.12937609156336999</v>
      </c>
      <c r="AE670" s="14"/>
      <c r="AF670" s="14">
        <v>0.15907993707398299</v>
      </c>
      <c r="AG670" s="14">
        <v>0.14046122292428101</v>
      </c>
      <c r="AH670" s="14">
        <v>0.13425807890286401</v>
      </c>
      <c r="AI670" s="14">
        <v>0.154714124833009</v>
      </c>
      <c r="AJ670" s="14">
        <v>9.17842235370077E-2</v>
      </c>
      <c r="AK670" s="14"/>
      <c r="AL670" s="14">
        <v>0.148869153794531</v>
      </c>
      <c r="AM670" s="14">
        <v>0.144809630877165</v>
      </c>
      <c r="AN670" s="14">
        <v>0.13194139640519101</v>
      </c>
      <c r="AO670" s="14">
        <v>0.145095427423929</v>
      </c>
      <c r="AP670" s="14">
        <v>0.124227668899642</v>
      </c>
      <c r="AQ670" s="14">
        <v>0.1187976228559</v>
      </c>
      <c r="AR670" s="14"/>
      <c r="AS670" s="14">
        <v>0.12457790938116201</v>
      </c>
      <c r="AT670" s="14">
        <v>0.121925230757642</v>
      </c>
      <c r="AU670" s="14">
        <v>0.13872282296032501</v>
      </c>
      <c r="AV670" s="14">
        <v>0.15128330330265299</v>
      </c>
      <c r="AW670" s="14">
        <v>0.10859962330925001</v>
      </c>
      <c r="AX670" s="14"/>
      <c r="AY670" s="14">
        <v>3.3198186749065897E-2</v>
      </c>
      <c r="AZ670" s="14">
        <v>0</v>
      </c>
      <c r="BA670" s="14">
        <v>0</v>
      </c>
      <c r="BB670" s="14">
        <v>0</v>
      </c>
      <c r="BC670" s="14">
        <v>0</v>
      </c>
      <c r="BD670" s="14">
        <v>0</v>
      </c>
      <c r="BE670" s="14">
        <v>0</v>
      </c>
      <c r="BF670" s="14">
        <v>0</v>
      </c>
      <c r="BG670" s="14">
        <v>0</v>
      </c>
      <c r="BH670" s="14">
        <v>0</v>
      </c>
      <c r="BI670" s="14">
        <v>0</v>
      </c>
      <c r="BJ670" s="14">
        <v>0</v>
      </c>
      <c r="BK670" s="14">
        <v>0</v>
      </c>
      <c r="BL670" s="14">
        <v>0</v>
      </c>
      <c r="BM670" s="14">
        <v>0</v>
      </c>
      <c r="BN670" s="14">
        <v>0</v>
      </c>
      <c r="BO670" s="14"/>
      <c r="BP670" s="14">
        <v>0.200209581471439</v>
      </c>
      <c r="BQ670" s="14">
        <v>0.16685079855839399</v>
      </c>
      <c r="BR670" s="14">
        <v>0.115824205412213</v>
      </c>
      <c r="BS670" s="14">
        <v>8.4588118806230198E-2</v>
      </c>
      <c r="BT670" s="14">
        <v>3.8799958579564101E-2</v>
      </c>
      <c r="BU670" s="14"/>
      <c r="BV670" s="14">
        <v>0.19997122145201601</v>
      </c>
      <c r="BW670" s="14">
        <v>0.19547767139232899</v>
      </c>
      <c r="BX670" s="14">
        <v>9.8324685028038303E-2</v>
      </c>
      <c r="BY670" s="14">
        <v>5.2657335622508801E-2</v>
      </c>
      <c r="BZ670" s="14">
        <v>4.65847319586567E-2</v>
      </c>
      <c r="CA670" s="14"/>
      <c r="CB670" s="14">
        <v>0.18749298134965101</v>
      </c>
      <c r="CC670" s="14">
        <v>0.12326029093144</v>
      </c>
      <c r="CD670" s="14">
        <v>0.14253112843644</v>
      </c>
      <c r="CE670" s="14">
        <v>0.12278960731310699</v>
      </c>
      <c r="CF670" s="14">
        <v>9.5599306927345098E-2</v>
      </c>
      <c r="CG670" s="14"/>
      <c r="CH670" s="14">
        <v>0.157013348044796</v>
      </c>
      <c r="CI670" s="14">
        <v>0.12152088709079301</v>
      </c>
      <c r="CJ670" s="14"/>
      <c r="CK670" s="14">
        <v>0.13744382374143699</v>
      </c>
      <c r="CL670" s="14">
        <v>0.130284194692244</v>
      </c>
      <c r="CM670" s="14"/>
      <c r="CN670" s="14">
        <v>0.15710650844485299</v>
      </c>
      <c r="CO670" s="14">
        <v>0.123174768533425</v>
      </c>
      <c r="CP670" s="14"/>
      <c r="CQ670" s="14">
        <v>0.11930691875487701</v>
      </c>
      <c r="CR670" s="14">
        <v>0.155176334460571</v>
      </c>
      <c r="CS670" s="14">
        <v>0.15180495662711099</v>
      </c>
    </row>
    <row r="671" spans="2:97" x14ac:dyDescent="0.35">
      <c r="B671" t="s">
        <v>273</v>
      </c>
      <c r="C671" s="14">
        <v>6.33718921317179E-2</v>
      </c>
      <c r="D671" s="14">
        <v>7.4561742117973603E-2</v>
      </c>
      <c r="E671" s="14">
        <v>5.2049163931608203E-2</v>
      </c>
      <c r="F671" s="14"/>
      <c r="G671" s="14">
        <v>4.2164661216939403E-2</v>
      </c>
      <c r="H671" s="14">
        <v>6.7966556600886893E-2</v>
      </c>
      <c r="I671" s="14">
        <v>5.0953087842834199E-2</v>
      </c>
      <c r="J671" s="14">
        <v>4.2887380463034697E-2</v>
      </c>
      <c r="K671" s="14">
        <v>6.3431528898030706E-2</v>
      </c>
      <c r="L671" s="14">
        <v>0.100336097904675</v>
      </c>
      <c r="M671" s="14"/>
      <c r="N671" s="14">
        <v>7.6107522922594803E-2</v>
      </c>
      <c r="O671" s="14">
        <v>6.7468674660594599E-2</v>
      </c>
      <c r="P671" s="14">
        <v>5.5523927598756399E-2</v>
      </c>
      <c r="Q671" s="14">
        <v>5.30033654968836E-2</v>
      </c>
      <c r="R671" s="14"/>
      <c r="S671" s="14">
        <v>7.10977810543309E-2</v>
      </c>
      <c r="T671" s="14">
        <v>5.1940501352909701E-2</v>
      </c>
      <c r="U671" s="14">
        <v>5.15433017646433E-2</v>
      </c>
      <c r="V671" s="14">
        <v>5.7725739142011297E-2</v>
      </c>
      <c r="W671" s="14">
        <v>4.5515339413108501E-2</v>
      </c>
      <c r="X671" s="14">
        <v>5.7646068991161502E-2</v>
      </c>
      <c r="Y671" s="14">
        <v>7.0111571117604604E-2</v>
      </c>
      <c r="Z671" s="14">
        <v>7.2168446086687404E-2</v>
      </c>
      <c r="AA671" s="14">
        <v>7.2554572153837801E-2</v>
      </c>
      <c r="AB671" s="14">
        <v>7.8205440864991094E-2</v>
      </c>
      <c r="AC671" s="14">
        <v>5.1692262203335199E-2</v>
      </c>
      <c r="AD671" s="14">
        <v>9.5608791388927097E-2</v>
      </c>
      <c r="AE671" s="14"/>
      <c r="AF671" s="14">
        <v>9.5360384358065903E-2</v>
      </c>
      <c r="AG671" s="14">
        <v>7.0849399077256597E-2</v>
      </c>
      <c r="AH671" s="14">
        <v>6.57824197239993E-2</v>
      </c>
      <c r="AI671" s="14">
        <v>4.7606387843322197E-2</v>
      </c>
      <c r="AJ671" s="14">
        <v>3.8718819411431002E-2</v>
      </c>
      <c r="AK671" s="14"/>
      <c r="AL671" s="14">
        <v>8.5463049919348402E-2</v>
      </c>
      <c r="AM671" s="14">
        <v>7.8955930226173504E-2</v>
      </c>
      <c r="AN671" s="14">
        <v>6.11441869168785E-2</v>
      </c>
      <c r="AO671" s="14">
        <v>7.2229841025317001E-2</v>
      </c>
      <c r="AP671" s="14">
        <v>3.7279747441037001E-2</v>
      </c>
      <c r="AQ671" s="14">
        <v>3.8829784743598397E-2</v>
      </c>
      <c r="AR671" s="14"/>
      <c r="AS671" s="14">
        <v>6.9474335692920594E-2</v>
      </c>
      <c r="AT671" s="14">
        <v>4.9110365781649297E-2</v>
      </c>
      <c r="AU671" s="14">
        <v>6.3332941942119095E-2</v>
      </c>
      <c r="AV671" s="14">
        <v>7.5983780158020597E-2</v>
      </c>
      <c r="AW671" s="14">
        <v>0.10158592847292</v>
      </c>
      <c r="AX671" s="14"/>
      <c r="AY671" s="14">
        <v>3.1143039209196199E-2</v>
      </c>
      <c r="AZ671" s="14">
        <v>0</v>
      </c>
      <c r="BA671" s="14">
        <v>0</v>
      </c>
      <c r="BB671" s="14">
        <v>0</v>
      </c>
      <c r="BC671" s="14">
        <v>0</v>
      </c>
      <c r="BD671" s="14">
        <v>0</v>
      </c>
      <c r="BE671" s="14">
        <v>0</v>
      </c>
      <c r="BF671" s="14">
        <v>0</v>
      </c>
      <c r="BG671" s="14">
        <v>0</v>
      </c>
      <c r="BH671" s="14">
        <v>0</v>
      </c>
      <c r="BI671" s="14">
        <v>0</v>
      </c>
      <c r="BJ671" s="14">
        <v>0</v>
      </c>
      <c r="BK671" s="14">
        <v>0</v>
      </c>
      <c r="BL671" s="14">
        <v>0</v>
      </c>
      <c r="BM671" s="14">
        <v>0</v>
      </c>
      <c r="BN671" s="14">
        <v>0</v>
      </c>
      <c r="BO671" s="14"/>
      <c r="BP671" s="14">
        <v>0.10734455733392501</v>
      </c>
      <c r="BQ671" s="14">
        <v>8.2169087619787307E-2</v>
      </c>
      <c r="BR671" s="14">
        <v>5.3068644956671997E-2</v>
      </c>
      <c r="BS671" s="14">
        <v>2.37456716573047E-2</v>
      </c>
      <c r="BT671" s="14">
        <v>1.9885388889816599E-2</v>
      </c>
      <c r="BU671" s="14"/>
      <c r="BV671" s="14">
        <v>0.117270123336102</v>
      </c>
      <c r="BW671" s="14">
        <v>9.1620832431530394E-2</v>
      </c>
      <c r="BX671" s="14">
        <v>5.1754008719557897E-2</v>
      </c>
      <c r="BY671" s="14">
        <v>1.1820361773767401E-2</v>
      </c>
      <c r="BZ671" s="14">
        <v>2.2030652049197699E-2</v>
      </c>
      <c r="CA671" s="14"/>
      <c r="CB671" s="14">
        <v>8.5751595837369299E-2</v>
      </c>
      <c r="CC671" s="14">
        <v>7.7270387999305398E-2</v>
      </c>
      <c r="CD671" s="14">
        <v>6.9476735749275501E-2</v>
      </c>
      <c r="CE671" s="14">
        <v>5.1278913038013497E-2</v>
      </c>
      <c r="CF671" s="14">
        <v>3.9014760690012897E-2</v>
      </c>
      <c r="CG671" s="14"/>
      <c r="CH671" s="14">
        <v>7.4903658822824307E-2</v>
      </c>
      <c r="CI671" s="14">
        <v>5.8562335910124698E-2</v>
      </c>
      <c r="CJ671" s="14"/>
      <c r="CK671" s="14">
        <v>6.10394432151471E-2</v>
      </c>
      <c r="CL671" s="14">
        <v>6.4088548043711405E-2</v>
      </c>
      <c r="CM671" s="14"/>
      <c r="CN671" s="14">
        <v>7.9948589118520305E-2</v>
      </c>
      <c r="CO671" s="14">
        <v>5.7574415143971699E-2</v>
      </c>
      <c r="CP671" s="14"/>
      <c r="CQ671" s="14">
        <v>5.3316381467004098E-2</v>
      </c>
      <c r="CR671" s="14">
        <v>8.8583093474674093E-2</v>
      </c>
      <c r="CS671" s="14">
        <v>3.88958327725379E-2</v>
      </c>
    </row>
    <row r="672" spans="2:97" x14ac:dyDescent="0.35">
      <c r="B672" t="s">
        <v>274</v>
      </c>
      <c r="C672" s="14">
        <v>7.4649743251841705E-2</v>
      </c>
      <c r="D672" s="14">
        <v>8.3276139013147898E-2</v>
      </c>
      <c r="E672" s="14">
        <v>6.57738160309502E-2</v>
      </c>
      <c r="F672" s="14"/>
      <c r="G672" s="14">
        <v>5.9458781760053002E-2</v>
      </c>
      <c r="H672" s="14">
        <v>8.5504471511642297E-2</v>
      </c>
      <c r="I672" s="14">
        <v>8.09420381637838E-2</v>
      </c>
      <c r="J672" s="14">
        <v>4.4185926357655003E-2</v>
      </c>
      <c r="K672" s="14">
        <v>6.0667923832951401E-2</v>
      </c>
      <c r="L672" s="14">
        <v>0.10482417700558699</v>
      </c>
      <c r="M672" s="14"/>
      <c r="N672" s="14">
        <v>9.53939518308239E-2</v>
      </c>
      <c r="O672" s="14">
        <v>6.8579935093910097E-2</v>
      </c>
      <c r="P672" s="14">
        <v>6.68040115464619E-2</v>
      </c>
      <c r="Q672" s="14">
        <v>6.5001594879878402E-2</v>
      </c>
      <c r="R672" s="14"/>
      <c r="S672" s="14">
        <v>8.6603148928228402E-2</v>
      </c>
      <c r="T672" s="14">
        <v>7.1410394021639095E-2</v>
      </c>
      <c r="U672" s="14">
        <v>9.0720152544837604E-2</v>
      </c>
      <c r="V672" s="14">
        <v>8.3094181700513595E-2</v>
      </c>
      <c r="W672" s="14">
        <v>8.7595947184973599E-2</v>
      </c>
      <c r="X672" s="14">
        <v>4.1243619575219603E-2</v>
      </c>
      <c r="Y672" s="14">
        <v>5.7614523559126801E-2</v>
      </c>
      <c r="Z672" s="14">
        <v>0.10724374429911999</v>
      </c>
      <c r="AA672" s="14">
        <v>6.7947555973698601E-2</v>
      </c>
      <c r="AB672" s="14">
        <v>6.9982631876903401E-2</v>
      </c>
      <c r="AC672" s="14">
        <v>5.7417114040522202E-2</v>
      </c>
      <c r="AD672" s="14">
        <v>0.103687615394792</v>
      </c>
      <c r="AE672" s="14"/>
      <c r="AF672" s="14">
        <v>0.11396480842604401</v>
      </c>
      <c r="AG672" s="14">
        <v>7.2024644962133802E-2</v>
      </c>
      <c r="AH672" s="14">
        <v>6.7886266753841601E-2</v>
      </c>
      <c r="AI672" s="14">
        <v>7.5476317450322697E-2</v>
      </c>
      <c r="AJ672" s="14">
        <v>4.7068270710986099E-2</v>
      </c>
      <c r="AK672" s="14"/>
      <c r="AL672" s="14">
        <v>8.9213753238979301E-2</v>
      </c>
      <c r="AM672" s="14">
        <v>0.11539282166112499</v>
      </c>
      <c r="AN672" s="14">
        <v>6.5573405794936895E-2</v>
      </c>
      <c r="AO672" s="14">
        <v>7.2559590976070107E-2</v>
      </c>
      <c r="AP672" s="14">
        <v>5.3082532701495301E-2</v>
      </c>
      <c r="AQ672" s="14">
        <v>4.2334818401420803E-2</v>
      </c>
      <c r="AR672" s="14"/>
      <c r="AS672" s="14">
        <v>8.7716940113402295E-2</v>
      </c>
      <c r="AT672" s="14">
        <v>5.2076995369187903E-2</v>
      </c>
      <c r="AU672" s="14">
        <v>6.90986725639611E-2</v>
      </c>
      <c r="AV672" s="14">
        <v>7.8107908494769202E-2</v>
      </c>
      <c r="AW672" s="14">
        <v>0.22736127649608801</v>
      </c>
      <c r="AX672" s="14"/>
      <c r="AY672" s="14">
        <v>0</v>
      </c>
      <c r="AZ672" s="14">
        <v>0</v>
      </c>
      <c r="BA672" s="14">
        <v>0</v>
      </c>
      <c r="BB672" s="14">
        <v>0</v>
      </c>
      <c r="BC672" s="14">
        <v>0</v>
      </c>
      <c r="BD672" s="14">
        <v>0</v>
      </c>
      <c r="BE672" s="14">
        <v>0</v>
      </c>
      <c r="BF672" s="14">
        <v>0</v>
      </c>
      <c r="BG672" s="14">
        <v>0</v>
      </c>
      <c r="BH672" s="14">
        <v>0</v>
      </c>
      <c r="BI672" s="14">
        <v>0</v>
      </c>
      <c r="BJ672" s="14">
        <v>0</v>
      </c>
      <c r="BK672" s="14">
        <v>0</v>
      </c>
      <c r="BL672" s="14">
        <v>0</v>
      </c>
      <c r="BM672" s="14">
        <v>0</v>
      </c>
      <c r="BN672" s="14">
        <v>0</v>
      </c>
      <c r="BO672" s="14"/>
      <c r="BP672" s="14">
        <v>0.14694781961329101</v>
      </c>
      <c r="BQ672" s="14">
        <v>7.7025863870773897E-2</v>
      </c>
      <c r="BR672" s="14">
        <v>3.1806537695827503E-2</v>
      </c>
      <c r="BS672" s="14">
        <v>3.2227810946253203E-2</v>
      </c>
      <c r="BT672" s="14">
        <v>4.5952757454411498E-2</v>
      </c>
      <c r="BU672" s="14"/>
      <c r="BV672" s="14">
        <v>0.28859774863571502</v>
      </c>
      <c r="BW672" s="14">
        <v>0.101073813346116</v>
      </c>
      <c r="BX672" s="14">
        <v>3.8259445580045001E-2</v>
      </c>
      <c r="BY672" s="14">
        <v>1.8851106855157802E-2</v>
      </c>
      <c r="BZ672" s="14">
        <v>3.6169887585463502E-2</v>
      </c>
      <c r="CA672" s="14"/>
      <c r="CB672" s="14">
        <v>0.14768879261550999</v>
      </c>
      <c r="CC672" s="14">
        <v>9.66334637615235E-2</v>
      </c>
      <c r="CD672" s="14">
        <v>5.92903541973352E-2</v>
      </c>
      <c r="CE672" s="14">
        <v>4.6708740429710301E-2</v>
      </c>
      <c r="CF672" s="14">
        <v>4.0453755540940398E-2</v>
      </c>
      <c r="CG672" s="14"/>
      <c r="CH672" s="14">
        <v>9.1830622597966594E-2</v>
      </c>
      <c r="CI672" s="14">
        <v>6.7484110494518801E-2</v>
      </c>
      <c r="CJ672" s="14"/>
      <c r="CK672" s="14">
        <v>8.4225379199631301E-2</v>
      </c>
      <c r="CL672" s="14">
        <v>7.1707584019831405E-2</v>
      </c>
      <c r="CM672" s="14"/>
      <c r="CN672" s="14">
        <v>0.10071188829864899</v>
      </c>
      <c r="CO672" s="14">
        <v>6.5534858285285102E-2</v>
      </c>
      <c r="CP672" s="14"/>
      <c r="CQ672" s="14">
        <v>4.8483227592909302E-2</v>
      </c>
      <c r="CR672" s="14">
        <v>0.12909780532902099</v>
      </c>
      <c r="CS672" s="14">
        <v>7.7194427151987793E-2</v>
      </c>
    </row>
    <row r="673" spans="2:97" x14ac:dyDescent="0.35">
      <c r="B673" t="s">
        <v>203</v>
      </c>
      <c r="C673" s="14">
        <v>4.9030008855592304E-3</v>
      </c>
      <c r="D673" s="14">
        <v>5.50541712760441E-3</v>
      </c>
      <c r="E673" s="14">
        <v>4.3351636741749402E-3</v>
      </c>
      <c r="F673" s="14"/>
      <c r="G673" s="14">
        <v>7.5779254515974497E-3</v>
      </c>
      <c r="H673" s="14">
        <v>7.5870216690805204E-3</v>
      </c>
      <c r="I673" s="14">
        <v>5.3349811035637599E-3</v>
      </c>
      <c r="J673" s="14">
        <v>5.7372866234919303E-3</v>
      </c>
      <c r="K673" s="14">
        <v>2.4045414449368301E-3</v>
      </c>
      <c r="L673" s="14">
        <v>1.5886876558334399E-3</v>
      </c>
      <c r="M673" s="14"/>
      <c r="N673" s="14">
        <v>4.9439753674401102E-3</v>
      </c>
      <c r="O673" s="14">
        <v>1.16921899963468E-3</v>
      </c>
      <c r="P673" s="14">
        <v>4.6003223314780997E-3</v>
      </c>
      <c r="Q673" s="14">
        <v>9.0657246059276005E-3</v>
      </c>
      <c r="R673" s="14"/>
      <c r="S673" s="14">
        <v>1.24071105099164E-2</v>
      </c>
      <c r="T673" s="14">
        <v>7.1529982703371596E-3</v>
      </c>
      <c r="U673" s="14">
        <v>0</v>
      </c>
      <c r="V673" s="14">
        <v>3.7022771929399599E-3</v>
      </c>
      <c r="W673" s="14">
        <v>8.84710545781618E-3</v>
      </c>
      <c r="X673" s="14">
        <v>6.5948138760598901E-3</v>
      </c>
      <c r="Y673" s="14">
        <v>0</v>
      </c>
      <c r="Z673" s="14">
        <v>0</v>
      </c>
      <c r="AA673" s="14">
        <v>0</v>
      </c>
      <c r="AB673" s="14">
        <v>0</v>
      </c>
      <c r="AC673" s="14">
        <v>6.0706454357808796E-3</v>
      </c>
      <c r="AD673" s="14">
        <v>1.2818197199373599E-2</v>
      </c>
      <c r="AE673" s="14"/>
      <c r="AF673" s="14">
        <v>0</v>
      </c>
      <c r="AG673" s="14">
        <v>4.1882072541020998E-3</v>
      </c>
      <c r="AH673" s="14">
        <v>1.11733385328241E-2</v>
      </c>
      <c r="AI673" s="14">
        <v>2.3830182307403702E-3</v>
      </c>
      <c r="AJ673" s="14">
        <v>0</v>
      </c>
      <c r="AK673" s="14"/>
      <c r="AL673" s="14">
        <v>9.5294671062986901E-3</v>
      </c>
      <c r="AM673" s="14">
        <v>0</v>
      </c>
      <c r="AN673" s="14">
        <v>4.7224880486094597E-3</v>
      </c>
      <c r="AO673" s="14">
        <v>2.6591780762662801E-3</v>
      </c>
      <c r="AP673" s="14">
        <v>2.4930304633973802E-3</v>
      </c>
      <c r="AQ673" s="14">
        <v>6.4679428518751303E-3</v>
      </c>
      <c r="AR673" s="14"/>
      <c r="AS673" s="14">
        <v>8.0875743122189401E-3</v>
      </c>
      <c r="AT673" s="14">
        <v>1.5393680376086E-3</v>
      </c>
      <c r="AU673" s="14">
        <v>2.6182940735445599E-3</v>
      </c>
      <c r="AV673" s="14">
        <v>1.1112657305939799E-2</v>
      </c>
      <c r="AW673" s="14">
        <v>0</v>
      </c>
      <c r="AX673" s="14"/>
      <c r="AY673" s="14">
        <v>2.9179075637404898E-2</v>
      </c>
      <c r="AZ673" s="14">
        <v>0</v>
      </c>
      <c r="BA673" s="14">
        <v>0</v>
      </c>
      <c r="BB673" s="14">
        <v>0</v>
      </c>
      <c r="BC673" s="14">
        <v>0</v>
      </c>
      <c r="BD673" s="14">
        <v>0</v>
      </c>
      <c r="BE673" s="14">
        <v>0</v>
      </c>
      <c r="BF673" s="14">
        <v>0</v>
      </c>
      <c r="BG673" s="14">
        <v>0</v>
      </c>
      <c r="BH673" s="14">
        <v>0</v>
      </c>
      <c r="BI673" s="14">
        <v>0</v>
      </c>
      <c r="BJ673" s="14">
        <v>0</v>
      </c>
      <c r="BK673" s="14">
        <v>0</v>
      </c>
      <c r="BL673" s="14">
        <v>0</v>
      </c>
      <c r="BM673" s="14">
        <v>0</v>
      </c>
      <c r="BN673" s="14">
        <v>0</v>
      </c>
      <c r="BO673" s="14"/>
      <c r="BP673" s="14">
        <v>5.5618205435977201E-3</v>
      </c>
      <c r="BQ673" s="14">
        <v>1.3385766625420899E-3</v>
      </c>
      <c r="BR673" s="14">
        <v>1.10588040741189E-2</v>
      </c>
      <c r="BS673" s="14">
        <v>0</v>
      </c>
      <c r="BT673" s="14">
        <v>3.5467883702213301E-3</v>
      </c>
      <c r="BU673" s="14"/>
      <c r="BV673" s="14">
        <v>5.6442114995068097E-3</v>
      </c>
      <c r="BW673" s="14">
        <v>2.7409081981409201E-3</v>
      </c>
      <c r="BX673" s="14">
        <v>4.3968659775710101E-3</v>
      </c>
      <c r="BY673" s="14">
        <v>3.7422303190762598E-3</v>
      </c>
      <c r="BZ673" s="14">
        <v>3.04096506732922E-2</v>
      </c>
      <c r="CA673" s="14"/>
      <c r="CB673" s="14">
        <v>9.5431398443206507E-3</v>
      </c>
      <c r="CC673" s="14">
        <v>7.2681411214328001E-3</v>
      </c>
      <c r="CD673" s="14">
        <v>3.0226775956118499E-3</v>
      </c>
      <c r="CE673" s="14">
        <v>3.3312655187771301E-3</v>
      </c>
      <c r="CF673" s="14">
        <v>2.60099774984831E-3</v>
      </c>
      <c r="CG673" s="14"/>
      <c r="CH673" s="14">
        <v>3.2702515463576701E-3</v>
      </c>
      <c r="CI673" s="14">
        <v>5.5839719763735498E-3</v>
      </c>
      <c r="CJ673" s="14"/>
      <c r="CK673" s="14">
        <v>1.5465096716196199E-3</v>
      </c>
      <c r="CL673" s="14">
        <v>5.9342986151406599E-3</v>
      </c>
      <c r="CM673" s="14"/>
      <c r="CN673" s="14">
        <v>5.2865605394698699E-3</v>
      </c>
      <c r="CO673" s="14">
        <v>4.76885605147405E-3</v>
      </c>
      <c r="CP673" s="14"/>
      <c r="CQ673" s="14">
        <v>2.9650868582129998E-3</v>
      </c>
      <c r="CR673" s="14">
        <v>8.6746068626376693E-3</v>
      </c>
      <c r="CS673" s="14">
        <v>6.6401866925242803E-3</v>
      </c>
    </row>
    <row r="674" spans="2:97" x14ac:dyDescent="0.35">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row>
    <row r="675" spans="2:97" x14ac:dyDescent="0.35">
      <c r="B675" s="6" t="s">
        <v>301</v>
      </c>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row>
    <row r="676" spans="2:97" x14ac:dyDescent="0.35">
      <c r="B676" s="21" t="s">
        <v>122</v>
      </c>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row>
    <row r="677" spans="2:97" x14ac:dyDescent="0.35">
      <c r="B677" t="s">
        <v>284</v>
      </c>
      <c r="C677" s="14">
        <v>0.30656410153131602</v>
      </c>
      <c r="D677" s="14">
        <v>0.29465101416976702</v>
      </c>
      <c r="E677" s="14">
        <v>0.318754262881841</v>
      </c>
      <c r="F677" s="14"/>
      <c r="G677" s="14">
        <v>0.211641582944784</v>
      </c>
      <c r="H677" s="14">
        <v>0.20031678403035799</v>
      </c>
      <c r="I677" s="14">
        <v>0.26107778448948499</v>
      </c>
      <c r="J677" s="14">
        <v>0.326487034560349</v>
      </c>
      <c r="K677" s="14">
        <v>0.35592208354058602</v>
      </c>
      <c r="L677" s="14">
        <v>0.44384291514650898</v>
      </c>
      <c r="M677" s="14"/>
      <c r="N677" s="14">
        <v>0.303937012693969</v>
      </c>
      <c r="O677" s="14">
        <v>0.33414082429149899</v>
      </c>
      <c r="P677" s="14">
        <v>0.29807870558731597</v>
      </c>
      <c r="Q677" s="14">
        <v>0.28803907684807201</v>
      </c>
      <c r="R677" s="14"/>
      <c r="S677" s="14">
        <v>0.160186820342653</v>
      </c>
      <c r="T677" s="14">
        <v>0.38307948616718901</v>
      </c>
      <c r="U677" s="14">
        <v>0.35051512971360199</v>
      </c>
      <c r="V677" s="14">
        <v>0.38378851518116802</v>
      </c>
      <c r="W677" s="14">
        <v>0.31770971475481202</v>
      </c>
      <c r="X677" s="14">
        <v>0.27645692313270798</v>
      </c>
      <c r="Y677" s="14">
        <v>0.34722313792105702</v>
      </c>
      <c r="Z677" s="14">
        <v>0.236666098249877</v>
      </c>
      <c r="AA677" s="14">
        <v>0.29380773596261001</v>
      </c>
      <c r="AB677" s="14">
        <v>0.28598847019144902</v>
      </c>
      <c r="AC677" s="14">
        <v>0.352883332530747</v>
      </c>
      <c r="AD677" s="14">
        <v>0.39064327340809102</v>
      </c>
      <c r="AE677" s="14"/>
      <c r="AF677" s="14">
        <v>0.39276285727885701</v>
      </c>
      <c r="AG677" s="14">
        <v>0.26176275912192698</v>
      </c>
      <c r="AH677" s="14">
        <v>0.35658330346571399</v>
      </c>
      <c r="AI677" s="14">
        <v>0.36375057803781202</v>
      </c>
      <c r="AJ677" s="14">
        <v>0.25824721247605498</v>
      </c>
      <c r="AK677" s="14"/>
      <c r="AL677" s="14">
        <v>0.21760174116393199</v>
      </c>
      <c r="AM677" s="14">
        <v>0.34238680034283903</v>
      </c>
      <c r="AN677" s="14">
        <v>0.33959113430695897</v>
      </c>
      <c r="AO677" s="14">
        <v>0.35285349931756499</v>
      </c>
      <c r="AP677" s="14">
        <v>0.247183674525183</v>
      </c>
      <c r="AQ677" s="14">
        <v>0.37313539919921501</v>
      </c>
      <c r="AR677" s="14"/>
      <c r="AS677" s="14">
        <v>0.32114030170681401</v>
      </c>
      <c r="AT677" s="14">
        <v>0.32309794637861899</v>
      </c>
      <c r="AU677" s="14">
        <v>0.28670207308399598</v>
      </c>
      <c r="AV677" s="14">
        <v>0.21907228643464399</v>
      </c>
      <c r="AW677" s="14">
        <v>0.26197594285502501</v>
      </c>
      <c r="AX677" s="14"/>
      <c r="AY677" s="14">
        <v>0.24800170434774799</v>
      </c>
      <c r="AZ677" s="14">
        <v>0</v>
      </c>
      <c r="BA677" s="14">
        <v>0</v>
      </c>
      <c r="BB677" s="14">
        <v>0</v>
      </c>
      <c r="BC677" s="14">
        <v>0</v>
      </c>
      <c r="BD677" s="14">
        <v>0</v>
      </c>
      <c r="BE677" s="14">
        <v>0</v>
      </c>
      <c r="BF677" s="14">
        <v>0</v>
      </c>
      <c r="BG677" s="14">
        <v>0</v>
      </c>
      <c r="BH677" s="14">
        <v>0</v>
      </c>
      <c r="BI677" s="14">
        <v>0</v>
      </c>
      <c r="BJ677" s="14">
        <v>0</v>
      </c>
      <c r="BK677" s="14">
        <v>0</v>
      </c>
      <c r="BL677" s="14">
        <v>0</v>
      </c>
      <c r="BM677" s="14">
        <v>0</v>
      </c>
      <c r="BN677" s="14">
        <v>0</v>
      </c>
      <c r="BO677" s="14"/>
      <c r="BP677" s="14">
        <v>0.36996291035026302</v>
      </c>
      <c r="BQ677" s="14">
        <v>0.30324642818317898</v>
      </c>
      <c r="BR677" s="14">
        <v>0.28012896006124999</v>
      </c>
      <c r="BS677" s="14">
        <v>0.27015100295290201</v>
      </c>
      <c r="BT677" s="14">
        <v>0.28275514472908497</v>
      </c>
      <c r="BU677" s="14"/>
      <c r="BV677" s="14">
        <v>0.27043654158673602</v>
      </c>
      <c r="BW677" s="14">
        <v>0.31705885368797099</v>
      </c>
      <c r="BX677" s="14">
        <v>0.31979521701243802</v>
      </c>
      <c r="BY677" s="14">
        <v>0.26769588012196599</v>
      </c>
      <c r="BZ677" s="14">
        <v>0.29878592757244798</v>
      </c>
      <c r="CA677" s="14"/>
      <c r="CB677" s="14">
        <v>0.21517395033110001</v>
      </c>
      <c r="CC677" s="14">
        <v>0.28732673959857302</v>
      </c>
      <c r="CD677" s="14">
        <v>0.33252604060018598</v>
      </c>
      <c r="CE677" s="14">
        <v>0.35773412812144201</v>
      </c>
      <c r="CF677" s="14">
        <v>0.32296966844175801</v>
      </c>
      <c r="CG677" s="14"/>
      <c r="CH677" s="14">
        <v>0.32148762678891202</v>
      </c>
      <c r="CI677" s="14">
        <v>0.30033994389152102</v>
      </c>
      <c r="CJ677" s="14"/>
      <c r="CK677" s="14">
        <v>0.24859376317479501</v>
      </c>
      <c r="CL677" s="14">
        <v>0.32437576094572401</v>
      </c>
      <c r="CM677" s="14"/>
      <c r="CN677" s="14">
        <v>0.23161890106114599</v>
      </c>
      <c r="CO677" s="14">
        <v>0.33277517816580798</v>
      </c>
      <c r="CP677" s="14"/>
      <c r="CQ677" s="14">
        <v>0.336952031789297</v>
      </c>
      <c r="CR677" s="14">
        <v>0.248299435595252</v>
      </c>
      <c r="CS677" s="14">
        <v>0.27411755925784198</v>
      </c>
    </row>
    <row r="678" spans="2:97" x14ac:dyDescent="0.35">
      <c r="B678" t="s">
        <v>285</v>
      </c>
      <c r="C678" s="14">
        <v>0.25224586577365699</v>
      </c>
      <c r="D678" s="14">
        <v>0.24603105659754801</v>
      </c>
      <c r="E678" s="14">
        <v>0.25809724368998199</v>
      </c>
      <c r="F678" s="14"/>
      <c r="G678" s="14">
        <v>0.221994759970255</v>
      </c>
      <c r="H678" s="14">
        <v>0.25283224071850502</v>
      </c>
      <c r="I678" s="14">
        <v>0.293474116721197</v>
      </c>
      <c r="J678" s="14">
        <v>0.30824787863000003</v>
      </c>
      <c r="K678" s="14">
        <v>0.26925465944818699</v>
      </c>
      <c r="L678" s="14">
        <v>0.181498219033976</v>
      </c>
      <c r="M678" s="14"/>
      <c r="N678" s="14">
        <v>0.226211697154549</v>
      </c>
      <c r="O678" s="14">
        <v>0.25515152658718898</v>
      </c>
      <c r="P678" s="14">
        <v>0.272150844545613</v>
      </c>
      <c r="Q678" s="14">
        <v>0.26003398222499302</v>
      </c>
      <c r="R678" s="14"/>
      <c r="S678" s="14">
        <v>0.33296461730458499</v>
      </c>
      <c r="T678" s="14">
        <v>0.19718112910744701</v>
      </c>
      <c r="U678" s="14">
        <v>0.25945408742676201</v>
      </c>
      <c r="V678" s="14">
        <v>0.27054228876347602</v>
      </c>
      <c r="W678" s="14">
        <v>0.22118802862636</v>
      </c>
      <c r="X678" s="14">
        <v>0.243542330677881</v>
      </c>
      <c r="Y678" s="14">
        <v>0.30900306530449101</v>
      </c>
      <c r="Z678" s="14">
        <v>0.30028662847663701</v>
      </c>
      <c r="AA678" s="14">
        <v>0.208879278726014</v>
      </c>
      <c r="AB678" s="14">
        <v>0.25179641788024199</v>
      </c>
      <c r="AC678" s="14">
        <v>0.16217074820281099</v>
      </c>
      <c r="AD678" s="14">
        <v>0.23311802737661599</v>
      </c>
      <c r="AE678" s="14"/>
      <c r="AF678" s="14">
        <v>0.232851285057009</v>
      </c>
      <c r="AG678" s="14">
        <v>0.25025806241557802</v>
      </c>
      <c r="AH678" s="14">
        <v>0.21128834821245801</v>
      </c>
      <c r="AI678" s="14">
        <v>0.32592024676665998</v>
      </c>
      <c r="AJ678" s="14">
        <v>0.216758123744063</v>
      </c>
      <c r="AK678" s="14"/>
      <c r="AL678" s="14">
        <v>0.21877746533266601</v>
      </c>
      <c r="AM678" s="14">
        <v>0.22017884280606101</v>
      </c>
      <c r="AN678" s="14">
        <v>0.19693001857842701</v>
      </c>
      <c r="AO678" s="14">
        <v>0.31615982310724799</v>
      </c>
      <c r="AP678" s="14">
        <v>0.21419132795930501</v>
      </c>
      <c r="AQ678" s="14">
        <v>0.26890953992541999</v>
      </c>
      <c r="AR678" s="14"/>
      <c r="AS678" s="14">
        <v>0.28226114938319102</v>
      </c>
      <c r="AT678" s="14">
        <v>0.241729644159347</v>
      </c>
      <c r="AU678" s="14">
        <v>0.23279271043779801</v>
      </c>
      <c r="AV678" s="14">
        <v>0.27451480234314202</v>
      </c>
      <c r="AW678" s="14">
        <v>0.209502432207298</v>
      </c>
      <c r="AX678" s="14"/>
      <c r="AY678" s="14">
        <v>0.30448450467214599</v>
      </c>
      <c r="AZ678" s="14">
        <v>0</v>
      </c>
      <c r="BA678" s="14">
        <v>0</v>
      </c>
      <c r="BB678" s="14">
        <v>0</v>
      </c>
      <c r="BC678" s="14">
        <v>0</v>
      </c>
      <c r="BD678" s="14">
        <v>0</v>
      </c>
      <c r="BE678" s="14">
        <v>0</v>
      </c>
      <c r="BF678" s="14">
        <v>0</v>
      </c>
      <c r="BG678" s="14">
        <v>0</v>
      </c>
      <c r="BH678" s="14">
        <v>0</v>
      </c>
      <c r="BI678" s="14">
        <v>0</v>
      </c>
      <c r="BJ678" s="14">
        <v>0</v>
      </c>
      <c r="BK678" s="14">
        <v>0</v>
      </c>
      <c r="BL678" s="14">
        <v>0</v>
      </c>
      <c r="BM678" s="14">
        <v>0</v>
      </c>
      <c r="BN678" s="14">
        <v>0</v>
      </c>
      <c r="BO678" s="14"/>
      <c r="BP678" s="14">
        <v>0.234281169743319</v>
      </c>
      <c r="BQ678" s="14">
        <v>0.23385458044285401</v>
      </c>
      <c r="BR678" s="14">
        <v>0.25420798575265402</v>
      </c>
      <c r="BS678" s="14">
        <v>0.25580484144522903</v>
      </c>
      <c r="BT678" s="14">
        <v>0.307348339170048</v>
      </c>
      <c r="BU678" s="14"/>
      <c r="BV678" s="14">
        <v>0.25619949261702801</v>
      </c>
      <c r="BW678" s="14">
        <v>0.23552233030363701</v>
      </c>
      <c r="BX678" s="14">
        <v>0.25029106713989402</v>
      </c>
      <c r="BY678" s="14">
        <v>0.28762453562857199</v>
      </c>
      <c r="BZ678" s="14">
        <v>0.27993465781257998</v>
      </c>
      <c r="CA678" s="14"/>
      <c r="CB678" s="14">
        <v>0.22371279000845301</v>
      </c>
      <c r="CC678" s="14">
        <v>0.205729821798254</v>
      </c>
      <c r="CD678" s="14">
        <v>0.23404468800807601</v>
      </c>
      <c r="CE678" s="14">
        <v>0.25190416426661899</v>
      </c>
      <c r="CF678" s="14">
        <v>0.32845127010811098</v>
      </c>
      <c r="CG678" s="14"/>
      <c r="CH678" s="14">
        <v>0.28877726391262898</v>
      </c>
      <c r="CI678" s="14">
        <v>0.23700970830454199</v>
      </c>
      <c r="CJ678" s="14"/>
      <c r="CK678" s="14">
        <v>0.223646617743222</v>
      </c>
      <c r="CL678" s="14">
        <v>0.26103311939107599</v>
      </c>
      <c r="CM678" s="14"/>
      <c r="CN678" s="14">
        <v>0.22914761489437999</v>
      </c>
      <c r="CO678" s="14">
        <v>0.26032416858853102</v>
      </c>
      <c r="CP678" s="14"/>
      <c r="CQ678" s="14">
        <v>0.27325930772817097</v>
      </c>
      <c r="CR678" s="14">
        <v>0.217135622928747</v>
      </c>
      <c r="CS678" s="14">
        <v>0.199054807483805</v>
      </c>
    </row>
    <row r="679" spans="2:97" x14ac:dyDescent="0.35">
      <c r="B679" t="s">
        <v>286</v>
      </c>
      <c r="C679" s="14">
        <v>0.24740831912209801</v>
      </c>
      <c r="D679" s="14">
        <v>0.262117237638337</v>
      </c>
      <c r="E679" s="14">
        <v>0.23284975365958999</v>
      </c>
      <c r="F679" s="14"/>
      <c r="G679" s="14">
        <v>0.35077300442152298</v>
      </c>
      <c r="H679" s="14">
        <v>0.280927867580471</v>
      </c>
      <c r="I679" s="14">
        <v>0.25852914399650401</v>
      </c>
      <c r="J679" s="14">
        <v>0.24403828472197001</v>
      </c>
      <c r="K679" s="14">
        <v>0.228533992700093</v>
      </c>
      <c r="L679" s="14">
        <v>0.157927646098526</v>
      </c>
      <c r="M679" s="14"/>
      <c r="N679" s="14">
        <v>0.24502768744730599</v>
      </c>
      <c r="O679" s="14">
        <v>0.23645507248756401</v>
      </c>
      <c r="P679" s="14">
        <v>0.25998257946879799</v>
      </c>
      <c r="Q679" s="14">
        <v>0.24914970708908701</v>
      </c>
      <c r="R679" s="14"/>
      <c r="S679" s="14">
        <v>0.25440324131286601</v>
      </c>
      <c r="T679" s="14">
        <v>0.21222954822373399</v>
      </c>
      <c r="U679" s="14">
        <v>0.24185881545142601</v>
      </c>
      <c r="V679" s="14">
        <v>0.27063882317816701</v>
      </c>
      <c r="W679" s="14">
        <v>0.25049267870182301</v>
      </c>
      <c r="X679" s="14">
        <v>0.266772940869002</v>
      </c>
      <c r="Y679" s="14">
        <v>0.27053232959386703</v>
      </c>
      <c r="Z679" s="14">
        <v>0.20641991419274999</v>
      </c>
      <c r="AA679" s="14">
        <v>0.23326126779665801</v>
      </c>
      <c r="AB679" s="14">
        <v>0.260079529065388</v>
      </c>
      <c r="AC679" s="14">
        <v>0.30555392297859502</v>
      </c>
      <c r="AD679" s="14">
        <v>0.15741331057456301</v>
      </c>
      <c r="AE679" s="14"/>
      <c r="AF679" s="14">
        <v>0.193027866554151</v>
      </c>
      <c r="AG679" s="14">
        <v>0.27127862886947302</v>
      </c>
      <c r="AH679" s="14">
        <v>0.22409577039404099</v>
      </c>
      <c r="AI679" s="14">
        <v>0.254946822583622</v>
      </c>
      <c r="AJ679" s="14">
        <v>0.27674876651341601</v>
      </c>
      <c r="AK679" s="14"/>
      <c r="AL679" s="14">
        <v>0.26602500635603099</v>
      </c>
      <c r="AM679" s="14">
        <v>0.22373358054515999</v>
      </c>
      <c r="AN679" s="14">
        <v>0.25565180301990698</v>
      </c>
      <c r="AO679" s="14">
        <v>0.231198006566492</v>
      </c>
      <c r="AP679" s="14">
        <v>0.305696058142579</v>
      </c>
      <c r="AQ679" s="14">
        <v>0.20736336175903999</v>
      </c>
      <c r="AR679" s="14"/>
      <c r="AS679" s="14">
        <v>0.23524894024075399</v>
      </c>
      <c r="AT679" s="14">
        <v>0.28671527547186898</v>
      </c>
      <c r="AU679" s="14">
        <v>0.271714205106377</v>
      </c>
      <c r="AV679" s="14">
        <v>0.21903057133133799</v>
      </c>
      <c r="AW679" s="14">
        <v>0.19136686328974001</v>
      </c>
      <c r="AX679" s="14"/>
      <c r="AY679" s="14">
        <v>0.38750064728908101</v>
      </c>
      <c r="AZ679" s="14">
        <v>0</v>
      </c>
      <c r="BA679" s="14">
        <v>0</v>
      </c>
      <c r="BB679" s="14">
        <v>0</v>
      </c>
      <c r="BC679" s="14">
        <v>0</v>
      </c>
      <c r="BD679" s="14">
        <v>0</v>
      </c>
      <c r="BE679" s="14">
        <v>0</v>
      </c>
      <c r="BF679" s="14">
        <v>0</v>
      </c>
      <c r="BG679" s="14">
        <v>0</v>
      </c>
      <c r="BH679" s="14">
        <v>0</v>
      </c>
      <c r="BI679" s="14">
        <v>0</v>
      </c>
      <c r="BJ679" s="14">
        <v>0</v>
      </c>
      <c r="BK679" s="14">
        <v>0</v>
      </c>
      <c r="BL679" s="14">
        <v>0</v>
      </c>
      <c r="BM679" s="14">
        <v>0</v>
      </c>
      <c r="BN679" s="14">
        <v>0</v>
      </c>
      <c r="BO679" s="14"/>
      <c r="BP679" s="14">
        <v>0.198970802591386</v>
      </c>
      <c r="BQ679" s="14">
        <v>0.236227310437509</v>
      </c>
      <c r="BR679" s="14">
        <v>0.23144127006211601</v>
      </c>
      <c r="BS679" s="14">
        <v>0.289296423255409</v>
      </c>
      <c r="BT679" s="14">
        <v>0.30765550047900703</v>
      </c>
      <c r="BU679" s="14"/>
      <c r="BV679" s="14">
        <v>0.158199085931015</v>
      </c>
      <c r="BW679" s="14">
        <v>0.21714836774774099</v>
      </c>
      <c r="BX679" s="14">
        <v>0.258282047571952</v>
      </c>
      <c r="BY679" s="14">
        <v>0.31286011353501803</v>
      </c>
      <c r="BZ679" s="14">
        <v>0.31314978466205201</v>
      </c>
      <c r="CA679" s="14"/>
      <c r="CB679" s="14">
        <v>0.24675603902974999</v>
      </c>
      <c r="CC679" s="14">
        <v>0.25831843664389498</v>
      </c>
      <c r="CD679" s="14">
        <v>0.222324911023809</v>
      </c>
      <c r="CE679" s="14">
        <v>0.232874234890523</v>
      </c>
      <c r="CF679" s="14">
        <v>0.27491671314937</v>
      </c>
      <c r="CG679" s="14"/>
      <c r="CH679" s="14">
        <v>0.23779821612212701</v>
      </c>
      <c r="CI679" s="14">
        <v>0.25141640668679899</v>
      </c>
      <c r="CJ679" s="14"/>
      <c r="CK679" s="14">
        <v>0.2832251777823</v>
      </c>
      <c r="CL679" s="14">
        <v>0.23640342065443501</v>
      </c>
      <c r="CM679" s="14"/>
      <c r="CN679" s="14">
        <v>0.26007116784687501</v>
      </c>
      <c r="CO679" s="14">
        <v>0.242979657963626</v>
      </c>
      <c r="CP679" s="14"/>
      <c r="CQ679" s="14">
        <v>0.24448196971750399</v>
      </c>
      <c r="CR679" s="14">
        <v>0.255185371979889</v>
      </c>
      <c r="CS679" s="14">
        <v>0.23767245427791001</v>
      </c>
    </row>
    <row r="680" spans="2:97" x14ac:dyDescent="0.35">
      <c r="B680" t="s">
        <v>287</v>
      </c>
      <c r="C680" s="14">
        <v>0.24273153769226499</v>
      </c>
      <c r="D680" s="14">
        <v>0.23801777009717701</v>
      </c>
      <c r="E680" s="14">
        <v>0.24751567918731601</v>
      </c>
      <c r="F680" s="14"/>
      <c r="G680" s="14">
        <v>0.24729733934164799</v>
      </c>
      <c r="H680" s="14">
        <v>0.29435178402198903</v>
      </c>
      <c r="I680" s="14">
        <v>0.30405854434827301</v>
      </c>
      <c r="J680" s="14">
        <v>0.23245216370937699</v>
      </c>
      <c r="K680" s="14">
        <v>0.20148097923007699</v>
      </c>
      <c r="L680" s="14">
        <v>0.183758905463866</v>
      </c>
      <c r="M680" s="14"/>
      <c r="N680" s="14">
        <v>0.227849535926993</v>
      </c>
      <c r="O680" s="14">
        <v>0.26643987093327198</v>
      </c>
      <c r="P680" s="14">
        <v>0.22653263317009101</v>
      </c>
      <c r="Q680" s="14">
        <v>0.24981862964350701</v>
      </c>
      <c r="R680" s="14"/>
      <c r="S680" s="14">
        <v>0.29471935831656998</v>
      </c>
      <c r="T680" s="14">
        <v>0.23383646777574901</v>
      </c>
      <c r="U680" s="14">
        <v>0.280951079194871</v>
      </c>
      <c r="V680" s="14">
        <v>0.21361185950445299</v>
      </c>
      <c r="W680" s="14">
        <v>0.242498234723594</v>
      </c>
      <c r="X680" s="14">
        <v>0.18717164297733099</v>
      </c>
      <c r="Y680" s="14">
        <v>0.24432397330899999</v>
      </c>
      <c r="Z680" s="14">
        <v>0.22259804241018399</v>
      </c>
      <c r="AA680" s="14">
        <v>0.21109597389142001</v>
      </c>
      <c r="AB680" s="14">
        <v>0.23202429484652201</v>
      </c>
      <c r="AC680" s="14">
        <v>0.25390424587573701</v>
      </c>
      <c r="AD680" s="14">
        <v>0.34267774047135002</v>
      </c>
      <c r="AE680" s="14"/>
      <c r="AF680" s="14">
        <v>0.15777132112922301</v>
      </c>
      <c r="AG680" s="14">
        <v>0.27850764391659599</v>
      </c>
      <c r="AH680" s="14">
        <v>0.21227690588324899</v>
      </c>
      <c r="AI680" s="14">
        <v>0.20638264432741599</v>
      </c>
      <c r="AJ680" s="14">
        <v>0.330591447932646</v>
      </c>
      <c r="AK680" s="14"/>
      <c r="AL680" s="14">
        <v>0.28763798961627501</v>
      </c>
      <c r="AM680" s="14">
        <v>0.18688885397911001</v>
      </c>
      <c r="AN680" s="14">
        <v>0.18766122332281099</v>
      </c>
      <c r="AO680" s="14">
        <v>0.192514239166374</v>
      </c>
      <c r="AP680" s="14">
        <v>0.339148878036452</v>
      </c>
      <c r="AQ680" s="14">
        <v>0.247398748627087</v>
      </c>
      <c r="AR680" s="14"/>
      <c r="AS680" s="14">
        <v>0.19970719501093001</v>
      </c>
      <c r="AT680" s="14">
        <v>0.24667862235554</v>
      </c>
      <c r="AU680" s="14">
        <v>0.30311202556056599</v>
      </c>
      <c r="AV680" s="14">
        <v>0.23040235213924101</v>
      </c>
      <c r="AW680" s="14">
        <v>0.17317010053065099</v>
      </c>
      <c r="AX680" s="14"/>
      <c r="AY680" s="14">
        <v>0.262915076096639</v>
      </c>
      <c r="AZ680" s="14">
        <v>0</v>
      </c>
      <c r="BA680" s="14">
        <v>0</v>
      </c>
      <c r="BB680" s="14">
        <v>0</v>
      </c>
      <c r="BC680" s="14">
        <v>0</v>
      </c>
      <c r="BD680" s="14">
        <v>0</v>
      </c>
      <c r="BE680" s="14">
        <v>0</v>
      </c>
      <c r="BF680" s="14">
        <v>0</v>
      </c>
      <c r="BG680" s="14">
        <v>0</v>
      </c>
      <c r="BH680" s="14">
        <v>0</v>
      </c>
      <c r="BI680" s="14">
        <v>0</v>
      </c>
      <c r="BJ680" s="14">
        <v>0</v>
      </c>
      <c r="BK680" s="14">
        <v>0</v>
      </c>
      <c r="BL680" s="14">
        <v>0</v>
      </c>
      <c r="BM680" s="14">
        <v>0</v>
      </c>
      <c r="BN680" s="14">
        <v>0</v>
      </c>
      <c r="BO680" s="14"/>
      <c r="BP680" s="14">
        <v>0.181752096366114</v>
      </c>
      <c r="BQ680" s="14">
        <v>0.23008292802099101</v>
      </c>
      <c r="BR680" s="14">
        <v>0.23395094307216099</v>
      </c>
      <c r="BS680" s="14">
        <v>0.28193001149826502</v>
      </c>
      <c r="BT680" s="14">
        <v>0.32513519083893</v>
      </c>
      <c r="BU680" s="14"/>
      <c r="BV680" s="14">
        <v>0.15201872137598299</v>
      </c>
      <c r="BW680" s="14">
        <v>0.211762471891147</v>
      </c>
      <c r="BX680" s="14">
        <v>0.26000512447232998</v>
      </c>
      <c r="BY680" s="14">
        <v>0.286356712849552</v>
      </c>
      <c r="BZ680" s="14">
        <v>0.34182212631626702</v>
      </c>
      <c r="CA680" s="14"/>
      <c r="CB680" s="14">
        <v>0.23520763943680001</v>
      </c>
      <c r="CC680" s="14">
        <v>0.24019300689848</v>
      </c>
      <c r="CD680" s="14">
        <v>0.259167342541475</v>
      </c>
      <c r="CE680" s="14">
        <v>0.23997017272420401</v>
      </c>
      <c r="CF680" s="14">
        <v>0.239345431255818</v>
      </c>
      <c r="CG680" s="14"/>
      <c r="CH680" s="14">
        <v>0.21077963152762799</v>
      </c>
      <c r="CI680" s="14">
        <v>0.25605772553514</v>
      </c>
      <c r="CJ680" s="14"/>
      <c r="CK680" s="14">
        <v>0.314429914933266</v>
      </c>
      <c r="CL680" s="14">
        <v>0.22070187369188499</v>
      </c>
      <c r="CM680" s="14"/>
      <c r="CN680" s="14">
        <v>0.27613880979389699</v>
      </c>
      <c r="CO680" s="14">
        <v>0.231047793253504</v>
      </c>
      <c r="CP680" s="14"/>
      <c r="CQ680" s="14">
        <v>0.24550494583687399</v>
      </c>
      <c r="CR680" s="14">
        <v>0.24141488857235099</v>
      </c>
      <c r="CS680" s="14">
        <v>0.21601673427797899</v>
      </c>
    </row>
    <row r="681" spans="2:97" x14ac:dyDescent="0.35">
      <c r="B681" t="s">
        <v>288</v>
      </c>
      <c r="C681" s="14">
        <v>0.21179378845739899</v>
      </c>
      <c r="D681" s="14">
        <v>0.206408912381527</v>
      </c>
      <c r="E681" s="14">
        <v>0.217215021321392</v>
      </c>
      <c r="F681" s="14"/>
      <c r="G681" s="14">
        <v>0.24286007192633799</v>
      </c>
      <c r="H681" s="14">
        <v>0.23273898722971101</v>
      </c>
      <c r="I681" s="14">
        <v>0.209328932979847</v>
      </c>
      <c r="J681" s="14">
        <v>0.21178555088216899</v>
      </c>
      <c r="K681" s="14">
        <v>0.183542920729587</v>
      </c>
      <c r="L681" s="14">
        <v>0.19507356597431699</v>
      </c>
      <c r="M681" s="14"/>
      <c r="N681" s="14">
        <v>0.21989527345839399</v>
      </c>
      <c r="O681" s="14">
        <v>0.19123429593704999</v>
      </c>
      <c r="P681" s="14">
        <v>0.23698616083468799</v>
      </c>
      <c r="Q681" s="14">
        <v>0.20341978220933599</v>
      </c>
      <c r="R681" s="14"/>
      <c r="S681" s="14">
        <v>0.18829449540319201</v>
      </c>
      <c r="T681" s="14">
        <v>0.21280173007985301</v>
      </c>
      <c r="U681" s="14">
        <v>0.21629870415153901</v>
      </c>
      <c r="V681" s="14">
        <v>0.183864488000203</v>
      </c>
      <c r="W681" s="14">
        <v>0.24441420804101599</v>
      </c>
      <c r="X681" s="14">
        <v>0.22502763949837801</v>
      </c>
      <c r="Y681" s="14">
        <v>0.22491047286150601</v>
      </c>
      <c r="Z681" s="14">
        <v>0.222736089135773</v>
      </c>
      <c r="AA681" s="14">
        <v>0.19552049837042501</v>
      </c>
      <c r="AB681" s="14">
        <v>0.23491820691725199</v>
      </c>
      <c r="AC681" s="14">
        <v>0.216256655487927</v>
      </c>
      <c r="AD681" s="14">
        <v>0.20648506491841201</v>
      </c>
      <c r="AE681" s="14"/>
      <c r="AF681" s="14">
        <v>0.19954172627272601</v>
      </c>
      <c r="AG681" s="14">
        <v>0.21527116409566399</v>
      </c>
      <c r="AH681" s="14">
        <v>0.19359058438027599</v>
      </c>
      <c r="AI681" s="14">
        <v>0.158789877874387</v>
      </c>
      <c r="AJ681" s="14">
        <v>0.232537828392266</v>
      </c>
      <c r="AK681" s="14"/>
      <c r="AL681" s="14">
        <v>0.213617755412921</v>
      </c>
      <c r="AM681" s="14">
        <v>0.224922395116681</v>
      </c>
      <c r="AN681" s="14">
        <v>0.22589041363243201</v>
      </c>
      <c r="AO681" s="14">
        <v>0.18442093688057501</v>
      </c>
      <c r="AP681" s="14">
        <v>0.24495220918514601</v>
      </c>
      <c r="AQ681" s="14">
        <v>0.196799699241062</v>
      </c>
      <c r="AR681" s="14"/>
      <c r="AS681" s="14">
        <v>0.21419736625225899</v>
      </c>
      <c r="AT681" s="14">
        <v>0.19397844041621501</v>
      </c>
      <c r="AU681" s="14">
        <v>0.22402519960938</v>
      </c>
      <c r="AV681" s="14">
        <v>0.23271747725883199</v>
      </c>
      <c r="AW681" s="14">
        <v>0.103836414048753</v>
      </c>
      <c r="AX681" s="14"/>
      <c r="AY681" s="14">
        <v>0.25178333147623599</v>
      </c>
      <c r="AZ681" s="14">
        <v>0</v>
      </c>
      <c r="BA681" s="14">
        <v>0</v>
      </c>
      <c r="BB681" s="14">
        <v>0</v>
      </c>
      <c r="BC681" s="14">
        <v>0</v>
      </c>
      <c r="BD681" s="14">
        <v>0</v>
      </c>
      <c r="BE681" s="14">
        <v>0</v>
      </c>
      <c r="BF681" s="14">
        <v>0</v>
      </c>
      <c r="BG681" s="14">
        <v>0</v>
      </c>
      <c r="BH681" s="14">
        <v>0</v>
      </c>
      <c r="BI681" s="14">
        <v>0</v>
      </c>
      <c r="BJ681" s="14">
        <v>0</v>
      </c>
      <c r="BK681" s="14">
        <v>0</v>
      </c>
      <c r="BL681" s="14">
        <v>0</v>
      </c>
      <c r="BM681" s="14">
        <v>0</v>
      </c>
      <c r="BN681" s="14">
        <v>0</v>
      </c>
      <c r="BO681" s="14"/>
      <c r="BP681" s="14">
        <v>0.193756152311793</v>
      </c>
      <c r="BQ681" s="14">
        <v>0.24263826808723599</v>
      </c>
      <c r="BR681" s="14">
        <v>0.180783809012383</v>
      </c>
      <c r="BS681" s="14">
        <v>0.226518380719612</v>
      </c>
      <c r="BT681" s="14">
        <v>0.20513382871767699</v>
      </c>
      <c r="BU681" s="14"/>
      <c r="BV681" s="14">
        <v>0.17815204349833999</v>
      </c>
      <c r="BW681" s="14">
        <v>0.22670740902285699</v>
      </c>
      <c r="BX681" s="14">
        <v>0.203107342558531</v>
      </c>
      <c r="BY681" s="14">
        <v>0.22177813156339399</v>
      </c>
      <c r="BZ681" s="14">
        <v>0.16792398963062799</v>
      </c>
      <c r="CA681" s="14"/>
      <c r="CB681" s="14">
        <v>0.22877317132660699</v>
      </c>
      <c r="CC681" s="14">
        <v>0.20802697231530601</v>
      </c>
      <c r="CD681" s="14">
        <v>0.19994020454744499</v>
      </c>
      <c r="CE681" s="14">
        <v>0.24978665301210201</v>
      </c>
      <c r="CF681" s="14">
        <v>0.17814219063433701</v>
      </c>
      <c r="CG681" s="14"/>
      <c r="CH681" s="14">
        <v>0.17686339021716299</v>
      </c>
      <c r="CI681" s="14">
        <v>0.22636221658113201</v>
      </c>
      <c r="CJ681" s="14"/>
      <c r="CK681" s="14">
        <v>0.232658692870124</v>
      </c>
      <c r="CL681" s="14">
        <v>0.20538294833381601</v>
      </c>
      <c r="CM681" s="14"/>
      <c r="CN681" s="14">
        <v>0.21674383426456401</v>
      </c>
      <c r="CO681" s="14">
        <v>0.21006257646274301</v>
      </c>
      <c r="CP681" s="14"/>
      <c r="CQ681" s="14">
        <v>0.20823667014879599</v>
      </c>
      <c r="CR681" s="14">
        <v>0.21540420830108201</v>
      </c>
      <c r="CS681" s="14">
        <v>0.23464860568755699</v>
      </c>
    </row>
    <row r="682" spans="2:97" x14ac:dyDescent="0.35">
      <c r="B682" t="s">
        <v>289</v>
      </c>
      <c r="C682" s="14">
        <v>0.175718817172063</v>
      </c>
      <c r="D682" s="14">
        <v>0.16980023560420099</v>
      </c>
      <c r="E682" s="14">
        <v>0.182176243899004</v>
      </c>
      <c r="F682" s="14"/>
      <c r="G682" s="14">
        <v>0.11824104806677101</v>
      </c>
      <c r="H682" s="14">
        <v>0.105991479181098</v>
      </c>
      <c r="I682" s="14">
        <v>0.16520161436215</v>
      </c>
      <c r="J682" s="14">
        <v>0.16707077036878101</v>
      </c>
      <c r="K682" s="14">
        <v>0.221622494231377</v>
      </c>
      <c r="L682" s="14">
        <v>0.25546616129409799</v>
      </c>
      <c r="M682" s="14"/>
      <c r="N682" s="14">
        <v>0.16177596806023001</v>
      </c>
      <c r="O682" s="14">
        <v>0.18700474497691399</v>
      </c>
      <c r="P682" s="14">
        <v>0.168544359951981</v>
      </c>
      <c r="Q682" s="14">
        <v>0.18257502357987401</v>
      </c>
      <c r="R682" s="14"/>
      <c r="S682" s="14">
        <v>0.11817171841210899</v>
      </c>
      <c r="T682" s="14">
        <v>0.18976511146481001</v>
      </c>
      <c r="U682" s="14">
        <v>0.15835865684185901</v>
      </c>
      <c r="V682" s="14">
        <v>0.188151114088044</v>
      </c>
      <c r="W682" s="14">
        <v>0.13687584545623799</v>
      </c>
      <c r="X682" s="14">
        <v>0.19869414863492399</v>
      </c>
      <c r="Y682" s="14">
        <v>0.159873736095654</v>
      </c>
      <c r="Z682" s="14">
        <v>0.198324591039305</v>
      </c>
      <c r="AA682" s="14">
        <v>0.185142927345607</v>
      </c>
      <c r="AB682" s="14">
        <v>0.205260039245348</v>
      </c>
      <c r="AC682" s="14">
        <v>0.24527681626723299</v>
      </c>
      <c r="AD682" s="14">
        <v>0.18791309813835999</v>
      </c>
      <c r="AE682" s="14"/>
      <c r="AF682" s="14">
        <v>0.20956653591032601</v>
      </c>
      <c r="AG682" s="14">
        <v>0.18400033737352001</v>
      </c>
      <c r="AH682" s="14">
        <v>0.23007071403393201</v>
      </c>
      <c r="AI682" s="14">
        <v>0.16328080248555901</v>
      </c>
      <c r="AJ682" s="14">
        <v>0.12621698593820499</v>
      </c>
      <c r="AK682" s="14"/>
      <c r="AL682" s="14">
        <v>0.173540775875207</v>
      </c>
      <c r="AM682" s="14">
        <v>0.184914228652313</v>
      </c>
      <c r="AN682" s="14">
        <v>0.26875675446361802</v>
      </c>
      <c r="AO682" s="14">
        <v>0.15463928437285601</v>
      </c>
      <c r="AP682" s="14">
        <v>0.14776231277221999</v>
      </c>
      <c r="AQ682" s="14">
        <v>0.190205320426305</v>
      </c>
      <c r="AR682" s="14"/>
      <c r="AS682" s="14">
        <v>0.19959875565728699</v>
      </c>
      <c r="AT682" s="14">
        <v>0.169347011834904</v>
      </c>
      <c r="AU682" s="14">
        <v>0.150599624206261</v>
      </c>
      <c r="AV682" s="14">
        <v>0.15754049613182899</v>
      </c>
      <c r="AW682" s="14">
        <v>0.17662559519689899</v>
      </c>
      <c r="AX682" s="14"/>
      <c r="AY682" s="14">
        <v>0.195441072056104</v>
      </c>
      <c r="AZ682" s="14">
        <v>0</v>
      </c>
      <c r="BA682" s="14">
        <v>0</v>
      </c>
      <c r="BB682" s="14">
        <v>0</v>
      </c>
      <c r="BC682" s="14">
        <v>0</v>
      </c>
      <c r="BD682" s="14">
        <v>0</v>
      </c>
      <c r="BE682" s="14">
        <v>0</v>
      </c>
      <c r="BF682" s="14">
        <v>0</v>
      </c>
      <c r="BG682" s="14">
        <v>0</v>
      </c>
      <c r="BH682" s="14">
        <v>0</v>
      </c>
      <c r="BI682" s="14">
        <v>0</v>
      </c>
      <c r="BJ682" s="14">
        <v>0</v>
      </c>
      <c r="BK682" s="14">
        <v>0</v>
      </c>
      <c r="BL682" s="14">
        <v>0</v>
      </c>
      <c r="BM682" s="14">
        <v>0</v>
      </c>
      <c r="BN682" s="14">
        <v>0</v>
      </c>
      <c r="BO682" s="14"/>
      <c r="BP682" s="14">
        <v>0.20645915288533101</v>
      </c>
      <c r="BQ682" s="14">
        <v>0.18805230324389499</v>
      </c>
      <c r="BR682" s="14">
        <v>0.16859880937183599</v>
      </c>
      <c r="BS682" s="14">
        <v>0.15782042427064299</v>
      </c>
      <c r="BT682" s="14">
        <v>0.146702766485035</v>
      </c>
      <c r="BU682" s="14"/>
      <c r="BV682" s="14">
        <v>0.17282115882769</v>
      </c>
      <c r="BW682" s="14">
        <v>0.19392795602895299</v>
      </c>
      <c r="BX682" s="14">
        <v>0.18343858317770301</v>
      </c>
      <c r="BY682" s="14">
        <v>0.133726175515401</v>
      </c>
      <c r="BZ682" s="14">
        <v>0.11060652057259</v>
      </c>
      <c r="CA682" s="14"/>
      <c r="CB682" s="14">
        <v>0.161899133703551</v>
      </c>
      <c r="CC682" s="14">
        <v>0.17469207437394499</v>
      </c>
      <c r="CD682" s="14">
        <v>0.19929788166682699</v>
      </c>
      <c r="CE682" s="14">
        <v>0.17913993854704499</v>
      </c>
      <c r="CF682" s="14">
        <v>0.163497498008706</v>
      </c>
      <c r="CG682" s="14"/>
      <c r="CH682" s="14">
        <v>0.175142145145677</v>
      </c>
      <c r="CI682" s="14">
        <v>0.17595932988851201</v>
      </c>
      <c r="CJ682" s="14"/>
      <c r="CK682" s="14">
        <v>0.162166630123351</v>
      </c>
      <c r="CL682" s="14">
        <v>0.17988279045349401</v>
      </c>
      <c r="CM682" s="14"/>
      <c r="CN682" s="14">
        <v>0.17288030296184101</v>
      </c>
      <c r="CO682" s="14">
        <v>0.17671154936872799</v>
      </c>
      <c r="CP682" s="14"/>
      <c r="CQ682" s="14">
        <v>0.17977842343056399</v>
      </c>
      <c r="CR682" s="14">
        <v>0.170755626112958</v>
      </c>
      <c r="CS682" s="14">
        <v>0.15463883433987799</v>
      </c>
    </row>
    <row r="683" spans="2:97" x14ac:dyDescent="0.35">
      <c r="B683" t="s">
        <v>290</v>
      </c>
      <c r="C683" s="14">
        <v>0.172979005069967</v>
      </c>
      <c r="D683" s="14">
        <v>0.168445060717969</v>
      </c>
      <c r="E683" s="14">
        <v>0.177433427027616</v>
      </c>
      <c r="F683" s="14"/>
      <c r="G683" s="14">
        <v>0.12952990198538999</v>
      </c>
      <c r="H683" s="14">
        <v>0.11868692529501799</v>
      </c>
      <c r="I683" s="14">
        <v>0.19825066211088099</v>
      </c>
      <c r="J683" s="14">
        <v>0.18008371906992299</v>
      </c>
      <c r="K683" s="14">
        <v>0.20639316547178799</v>
      </c>
      <c r="L683" s="14">
        <v>0.19736072124517401</v>
      </c>
      <c r="M683" s="14"/>
      <c r="N683" s="14">
        <v>0.16318157751676099</v>
      </c>
      <c r="O683" s="14">
        <v>0.160699659964715</v>
      </c>
      <c r="P683" s="14">
        <v>0.16943610177874699</v>
      </c>
      <c r="Q683" s="14">
        <v>0.19732384700098499</v>
      </c>
      <c r="R683" s="14"/>
      <c r="S683" s="14">
        <v>0.17711484085874801</v>
      </c>
      <c r="T683" s="14">
        <v>0.14473468778711501</v>
      </c>
      <c r="U683" s="14">
        <v>0.18119055743999901</v>
      </c>
      <c r="V683" s="14">
        <v>0.16357735202474899</v>
      </c>
      <c r="W683" s="14">
        <v>0.12543193168793701</v>
      </c>
      <c r="X683" s="14">
        <v>0.16228528328033801</v>
      </c>
      <c r="Y683" s="14">
        <v>0.191942792384207</v>
      </c>
      <c r="Z683" s="14">
        <v>0.20176273423132801</v>
      </c>
      <c r="AA683" s="14">
        <v>0.204307570767293</v>
      </c>
      <c r="AB683" s="14">
        <v>0.18173412750301901</v>
      </c>
      <c r="AC683" s="14">
        <v>0.211756001457063</v>
      </c>
      <c r="AD683" s="14">
        <v>0.13083277558404299</v>
      </c>
      <c r="AE683" s="14"/>
      <c r="AF683" s="14">
        <v>0.15283166287515801</v>
      </c>
      <c r="AG683" s="14">
        <v>0.170237116994537</v>
      </c>
      <c r="AH683" s="14">
        <v>0.155990662577835</v>
      </c>
      <c r="AI683" s="14">
        <v>0.17684721463275299</v>
      </c>
      <c r="AJ683" s="14">
        <v>0.19821487247470701</v>
      </c>
      <c r="AK683" s="14"/>
      <c r="AL683" s="14">
        <v>0.15346582944306</v>
      </c>
      <c r="AM683" s="14">
        <v>0.154851079650377</v>
      </c>
      <c r="AN683" s="14">
        <v>0.167255382029767</v>
      </c>
      <c r="AO683" s="14">
        <v>0.209305558591205</v>
      </c>
      <c r="AP683" s="14">
        <v>0.15997478824802899</v>
      </c>
      <c r="AQ683" s="14">
        <v>0.15097918556690601</v>
      </c>
      <c r="AR683" s="14"/>
      <c r="AS683" s="14">
        <v>0.18729930196698599</v>
      </c>
      <c r="AT683" s="14">
        <v>0.172749431436726</v>
      </c>
      <c r="AU683" s="14">
        <v>0.14931630947267599</v>
      </c>
      <c r="AV683" s="14">
        <v>0.15884268695548301</v>
      </c>
      <c r="AW683" s="14">
        <v>0.15365306886348301</v>
      </c>
      <c r="AX683" s="14"/>
      <c r="AY683" s="14">
        <v>0.21187962392868701</v>
      </c>
      <c r="AZ683" s="14">
        <v>0</v>
      </c>
      <c r="BA683" s="14">
        <v>0</v>
      </c>
      <c r="BB683" s="14">
        <v>0</v>
      </c>
      <c r="BC683" s="14">
        <v>0</v>
      </c>
      <c r="BD683" s="14">
        <v>0</v>
      </c>
      <c r="BE683" s="14">
        <v>0</v>
      </c>
      <c r="BF683" s="14">
        <v>0</v>
      </c>
      <c r="BG683" s="14">
        <v>0</v>
      </c>
      <c r="BH683" s="14">
        <v>0</v>
      </c>
      <c r="BI683" s="14">
        <v>0</v>
      </c>
      <c r="BJ683" s="14">
        <v>0</v>
      </c>
      <c r="BK683" s="14">
        <v>0</v>
      </c>
      <c r="BL683" s="14">
        <v>0</v>
      </c>
      <c r="BM683" s="14">
        <v>0</v>
      </c>
      <c r="BN683" s="14">
        <v>0</v>
      </c>
      <c r="BO683" s="14"/>
      <c r="BP683" s="14">
        <v>0.197938472244643</v>
      </c>
      <c r="BQ683" s="14">
        <v>0.15164656135524099</v>
      </c>
      <c r="BR683" s="14">
        <v>0.18002895181704701</v>
      </c>
      <c r="BS683" s="14">
        <v>0.174879485983611</v>
      </c>
      <c r="BT683" s="14">
        <v>0.174447747443637</v>
      </c>
      <c r="BU683" s="14"/>
      <c r="BV683" s="14">
        <v>0.154352246719758</v>
      </c>
      <c r="BW683" s="14">
        <v>0.17549009327607101</v>
      </c>
      <c r="BX683" s="14">
        <v>0.165229601855889</v>
      </c>
      <c r="BY683" s="14">
        <v>0.19723283474146799</v>
      </c>
      <c r="BZ683" s="14">
        <v>0.155322212511846</v>
      </c>
      <c r="CA683" s="14"/>
      <c r="CB683" s="14">
        <v>0.14734973192307299</v>
      </c>
      <c r="CC683" s="14">
        <v>0.158310813468824</v>
      </c>
      <c r="CD683" s="14">
        <v>0.162536274140892</v>
      </c>
      <c r="CE683" s="14">
        <v>0.191891494092228</v>
      </c>
      <c r="CF683" s="14">
        <v>0.19669777924889201</v>
      </c>
      <c r="CG683" s="14"/>
      <c r="CH683" s="14">
        <v>0.18867742515974401</v>
      </c>
      <c r="CI683" s="14">
        <v>0.166431661888787</v>
      </c>
      <c r="CJ683" s="14"/>
      <c r="CK683" s="14">
        <v>0.16768429691450901</v>
      </c>
      <c r="CL683" s="14">
        <v>0.17460582908095801</v>
      </c>
      <c r="CM683" s="14"/>
      <c r="CN683" s="14">
        <v>0.16599228149591999</v>
      </c>
      <c r="CO683" s="14">
        <v>0.17542251774155199</v>
      </c>
      <c r="CP683" s="14"/>
      <c r="CQ683" s="14">
        <v>0.18413939789029199</v>
      </c>
      <c r="CR683" s="14">
        <v>0.15424488505605199</v>
      </c>
      <c r="CS683" s="14">
        <v>0.14524424742433001</v>
      </c>
    </row>
    <row r="684" spans="2:97" x14ac:dyDescent="0.35">
      <c r="B684" t="s">
        <v>291</v>
      </c>
      <c r="C684" s="14">
        <v>0.15757437806219701</v>
      </c>
      <c r="D684" s="14">
        <v>0.137238963841048</v>
      </c>
      <c r="E684" s="14">
        <v>0.178010349393391</v>
      </c>
      <c r="F684" s="14"/>
      <c r="G684" s="14">
        <v>0.125616389796223</v>
      </c>
      <c r="H684" s="14">
        <v>0.151144937718376</v>
      </c>
      <c r="I684" s="14">
        <v>0.153240516179285</v>
      </c>
      <c r="J684" s="14">
        <v>0.15313937200757799</v>
      </c>
      <c r="K684" s="14">
        <v>0.17292086610934901</v>
      </c>
      <c r="L684" s="14">
        <v>0.180822540513045</v>
      </c>
      <c r="M684" s="14"/>
      <c r="N684" s="14">
        <v>0.18571562690589899</v>
      </c>
      <c r="O684" s="14">
        <v>0.15754290158503401</v>
      </c>
      <c r="P684" s="14">
        <v>0.139560050761873</v>
      </c>
      <c r="Q684" s="14">
        <v>0.14095291392986301</v>
      </c>
      <c r="R684" s="14"/>
      <c r="S684" s="14">
        <v>0.149748450632636</v>
      </c>
      <c r="T684" s="14">
        <v>0.15949828035566199</v>
      </c>
      <c r="U684" s="14">
        <v>0.13469843134420201</v>
      </c>
      <c r="V684" s="14">
        <v>0.18857820679131401</v>
      </c>
      <c r="W684" s="14">
        <v>0.124100125967827</v>
      </c>
      <c r="X684" s="14">
        <v>0.12910358858468701</v>
      </c>
      <c r="Y684" s="14">
        <v>0.14544252826203699</v>
      </c>
      <c r="Z684" s="14">
        <v>0.14921719443086401</v>
      </c>
      <c r="AA684" s="14">
        <v>0.12443392949241899</v>
      </c>
      <c r="AB684" s="14">
        <v>0.19287103366445699</v>
      </c>
      <c r="AC684" s="14">
        <v>0.19922851582668299</v>
      </c>
      <c r="AD684" s="14">
        <v>0.30700430912782201</v>
      </c>
      <c r="AE684" s="14"/>
      <c r="AF684" s="14">
        <v>0.152473331089652</v>
      </c>
      <c r="AG684" s="14">
        <v>0.14530679732419</v>
      </c>
      <c r="AH684" s="14">
        <v>0.20389021015706901</v>
      </c>
      <c r="AI684" s="14">
        <v>0.130752836401301</v>
      </c>
      <c r="AJ684" s="14">
        <v>0.159211838277693</v>
      </c>
      <c r="AK684" s="14"/>
      <c r="AL684" s="14">
        <v>0.14285995445931801</v>
      </c>
      <c r="AM684" s="14">
        <v>0.13793671117719999</v>
      </c>
      <c r="AN684" s="14">
        <v>0.17943672932566901</v>
      </c>
      <c r="AO684" s="14">
        <v>0.13630387739710401</v>
      </c>
      <c r="AP684" s="14">
        <v>0.14385401463238101</v>
      </c>
      <c r="AQ684" s="14">
        <v>0.22411904017025999</v>
      </c>
      <c r="AR684" s="14"/>
      <c r="AS684" s="14">
        <v>0.14626560765515301</v>
      </c>
      <c r="AT684" s="14">
        <v>0.156226893853327</v>
      </c>
      <c r="AU684" s="14">
        <v>0.167926159015514</v>
      </c>
      <c r="AV684" s="14">
        <v>0.17754994675244001</v>
      </c>
      <c r="AW684" s="14">
        <v>0.17039883461275401</v>
      </c>
      <c r="AX684" s="14"/>
      <c r="AY684" s="14">
        <v>5.6362353811585997E-2</v>
      </c>
      <c r="AZ684" s="14">
        <v>0</v>
      </c>
      <c r="BA684" s="14">
        <v>0</v>
      </c>
      <c r="BB684" s="14">
        <v>0</v>
      </c>
      <c r="BC684" s="14">
        <v>0</v>
      </c>
      <c r="BD684" s="14">
        <v>0</v>
      </c>
      <c r="BE684" s="14">
        <v>0</v>
      </c>
      <c r="BF684" s="14">
        <v>0</v>
      </c>
      <c r="BG684" s="14">
        <v>0</v>
      </c>
      <c r="BH684" s="14">
        <v>0</v>
      </c>
      <c r="BI684" s="14">
        <v>0</v>
      </c>
      <c r="BJ684" s="14">
        <v>0</v>
      </c>
      <c r="BK684" s="14">
        <v>0</v>
      </c>
      <c r="BL684" s="14">
        <v>0</v>
      </c>
      <c r="BM684" s="14">
        <v>0</v>
      </c>
      <c r="BN684" s="14">
        <v>0</v>
      </c>
      <c r="BO684" s="14"/>
      <c r="BP684" s="14">
        <v>0.15741919299346099</v>
      </c>
      <c r="BQ684" s="14">
        <v>0.160006841510414</v>
      </c>
      <c r="BR684" s="14">
        <v>0.164604032199514</v>
      </c>
      <c r="BS684" s="14">
        <v>0.152414233712592</v>
      </c>
      <c r="BT684" s="14">
        <v>0.159105943842729</v>
      </c>
      <c r="BU684" s="14"/>
      <c r="BV684" s="14">
        <v>0.13573987992914999</v>
      </c>
      <c r="BW684" s="14">
        <v>0.15567152567985801</v>
      </c>
      <c r="BX684" s="14">
        <v>0.16156270827879099</v>
      </c>
      <c r="BY684" s="14">
        <v>0.15190440499521601</v>
      </c>
      <c r="BZ684" s="14">
        <v>0.19257681490381401</v>
      </c>
      <c r="CA684" s="14"/>
      <c r="CB684" s="14">
        <v>0.127871268019392</v>
      </c>
      <c r="CC684" s="14">
        <v>0.13599169345477799</v>
      </c>
      <c r="CD684" s="14">
        <v>0.14152188666440399</v>
      </c>
      <c r="CE684" s="14">
        <v>0.16376250418754201</v>
      </c>
      <c r="CF684" s="14">
        <v>0.20609485825785601</v>
      </c>
      <c r="CG684" s="14"/>
      <c r="CH684" s="14">
        <v>0.150682642041225</v>
      </c>
      <c r="CI684" s="14">
        <v>0.16044871577168299</v>
      </c>
      <c r="CJ684" s="14"/>
      <c r="CK684" s="14">
        <v>0.15147136958007701</v>
      </c>
      <c r="CL684" s="14">
        <v>0.159449556154452</v>
      </c>
      <c r="CM684" s="14"/>
      <c r="CN684" s="14">
        <v>0.16619346932019499</v>
      </c>
      <c r="CO684" s="14">
        <v>0.15455996673144101</v>
      </c>
      <c r="CP684" s="14"/>
      <c r="CQ684" s="14">
        <v>0.17181269390551601</v>
      </c>
      <c r="CR684" s="14">
        <v>0.123341136988564</v>
      </c>
      <c r="CS684" s="14">
        <v>0.183533590171398</v>
      </c>
    </row>
    <row r="685" spans="2:97" x14ac:dyDescent="0.35">
      <c r="B685" t="s">
        <v>292</v>
      </c>
      <c r="C685" s="14">
        <v>0.137878304512869</v>
      </c>
      <c r="D685" s="14">
        <v>0.13993928110305601</v>
      </c>
      <c r="E685" s="14">
        <v>0.13576798753839001</v>
      </c>
      <c r="F685" s="14"/>
      <c r="G685" s="14">
        <v>0.116744930959073</v>
      </c>
      <c r="H685" s="14">
        <v>0.10522579126546799</v>
      </c>
      <c r="I685" s="14">
        <v>0.11141365187499799</v>
      </c>
      <c r="J685" s="14">
        <v>0.13502814842942501</v>
      </c>
      <c r="K685" s="14">
        <v>0.18620439407123299</v>
      </c>
      <c r="L685" s="14">
        <v>0.16993149125243301</v>
      </c>
      <c r="M685" s="14"/>
      <c r="N685" s="14">
        <v>0.137883310375879</v>
      </c>
      <c r="O685" s="14">
        <v>0.136886421964514</v>
      </c>
      <c r="P685" s="14">
        <v>0.15347445752369501</v>
      </c>
      <c r="Q685" s="14">
        <v>0.12683614461100801</v>
      </c>
      <c r="R685" s="14"/>
      <c r="S685" s="14">
        <v>0.125067222855166</v>
      </c>
      <c r="T685" s="14">
        <v>0.14750099997569899</v>
      </c>
      <c r="U685" s="14">
        <v>0.12927115565823399</v>
      </c>
      <c r="V685" s="14">
        <v>0.11162879526245199</v>
      </c>
      <c r="W685" s="14">
        <v>0.12669069727097801</v>
      </c>
      <c r="X685" s="14">
        <v>0.15703451733515</v>
      </c>
      <c r="Y685" s="14">
        <v>0.104587654157938</v>
      </c>
      <c r="Z685" s="14">
        <v>0.254177649899956</v>
      </c>
      <c r="AA685" s="14">
        <v>0.14514580203588301</v>
      </c>
      <c r="AB685" s="14">
        <v>0.153551839000961</v>
      </c>
      <c r="AC685" s="14">
        <v>0.135172542304276</v>
      </c>
      <c r="AD685" s="14">
        <v>9.1118020470075306E-2</v>
      </c>
      <c r="AE685" s="14"/>
      <c r="AF685" s="14">
        <v>0.13462186706644499</v>
      </c>
      <c r="AG685" s="14">
        <v>0.13066246415765001</v>
      </c>
      <c r="AH685" s="14">
        <v>0.195010122792458</v>
      </c>
      <c r="AI685" s="14">
        <v>0.18491917663999799</v>
      </c>
      <c r="AJ685" s="14">
        <v>0.11164668051516199</v>
      </c>
      <c r="AK685" s="14"/>
      <c r="AL685" s="14">
        <v>0.134069800465553</v>
      </c>
      <c r="AM685" s="14">
        <v>0.14096842229318901</v>
      </c>
      <c r="AN685" s="14">
        <v>0.174698690366826</v>
      </c>
      <c r="AO685" s="14">
        <v>0.170251288900125</v>
      </c>
      <c r="AP685" s="14">
        <v>9.5923717148384394E-2</v>
      </c>
      <c r="AQ685" s="14">
        <v>0.116477165951251</v>
      </c>
      <c r="AR685" s="14"/>
      <c r="AS685" s="14">
        <v>0.154389510472798</v>
      </c>
      <c r="AT685" s="14">
        <v>0.13274662757413699</v>
      </c>
      <c r="AU685" s="14">
        <v>0.14238768403496199</v>
      </c>
      <c r="AV685" s="14">
        <v>9.2128372508564704E-2</v>
      </c>
      <c r="AW685" s="14">
        <v>0.123773521528819</v>
      </c>
      <c r="AX685" s="14"/>
      <c r="AY685" s="14">
        <v>0.15522296386420101</v>
      </c>
      <c r="AZ685" s="14">
        <v>0</v>
      </c>
      <c r="BA685" s="14">
        <v>0</v>
      </c>
      <c r="BB685" s="14">
        <v>0</v>
      </c>
      <c r="BC685" s="14">
        <v>0</v>
      </c>
      <c r="BD685" s="14">
        <v>0</v>
      </c>
      <c r="BE685" s="14">
        <v>0</v>
      </c>
      <c r="BF685" s="14">
        <v>0</v>
      </c>
      <c r="BG685" s="14">
        <v>0</v>
      </c>
      <c r="BH685" s="14">
        <v>0</v>
      </c>
      <c r="BI685" s="14">
        <v>0</v>
      </c>
      <c r="BJ685" s="14">
        <v>0</v>
      </c>
      <c r="BK685" s="14">
        <v>0</v>
      </c>
      <c r="BL685" s="14">
        <v>0</v>
      </c>
      <c r="BM685" s="14">
        <v>0</v>
      </c>
      <c r="BN685" s="14">
        <v>0</v>
      </c>
      <c r="BO685" s="14"/>
      <c r="BP685" s="14">
        <v>0.16478400355172801</v>
      </c>
      <c r="BQ685" s="14">
        <v>0.136505547910307</v>
      </c>
      <c r="BR685" s="14">
        <v>0.153405038378569</v>
      </c>
      <c r="BS685" s="14">
        <v>0.12585626550465501</v>
      </c>
      <c r="BT685" s="14">
        <v>0.10605371991094401</v>
      </c>
      <c r="BU685" s="14"/>
      <c r="BV685" s="14">
        <v>0.14011713618222699</v>
      </c>
      <c r="BW685" s="14">
        <v>0.15017786389557999</v>
      </c>
      <c r="BX685" s="14">
        <v>0.130356326106847</v>
      </c>
      <c r="BY685" s="14">
        <v>0.13780623270325901</v>
      </c>
      <c r="BZ685" s="14">
        <v>9.1176431790946505E-2</v>
      </c>
      <c r="CA685" s="14"/>
      <c r="CB685" s="14">
        <v>0.144343099338962</v>
      </c>
      <c r="CC685" s="14">
        <v>0.13734488777224799</v>
      </c>
      <c r="CD685" s="14">
        <v>0.115231570409114</v>
      </c>
      <c r="CE685" s="14">
        <v>0.13662891366438701</v>
      </c>
      <c r="CF685" s="14">
        <v>0.155972966975088</v>
      </c>
      <c r="CG685" s="14"/>
      <c r="CH685" s="14">
        <v>0.16003916031666099</v>
      </c>
      <c r="CI685" s="14">
        <v>0.128635671986393</v>
      </c>
      <c r="CJ685" s="14"/>
      <c r="CK685" s="14">
        <v>0.11985066390499099</v>
      </c>
      <c r="CL685" s="14">
        <v>0.143417381973106</v>
      </c>
      <c r="CM685" s="14"/>
      <c r="CN685" s="14">
        <v>0.137760556552186</v>
      </c>
      <c r="CO685" s="14">
        <v>0.13791948527963799</v>
      </c>
      <c r="CP685" s="14"/>
      <c r="CQ685" s="14">
        <v>0.13626766312969099</v>
      </c>
      <c r="CR685" s="14">
        <v>0.144444408208489</v>
      </c>
      <c r="CS685" s="14">
        <v>0.118949899623781</v>
      </c>
    </row>
    <row r="686" spans="2:97" x14ac:dyDescent="0.35">
      <c r="B686" t="s">
        <v>293</v>
      </c>
      <c r="C686" s="14">
        <v>0.13338954846910001</v>
      </c>
      <c r="D686" s="14">
        <v>0.111474032220314</v>
      </c>
      <c r="E686" s="14">
        <v>0.155270483902614</v>
      </c>
      <c r="F686" s="14"/>
      <c r="G686" s="14">
        <v>8.9413322917030996E-2</v>
      </c>
      <c r="H686" s="14">
        <v>9.4303004018058606E-2</v>
      </c>
      <c r="I686" s="14">
        <v>9.4362673204376704E-2</v>
      </c>
      <c r="J686" s="14">
        <v>0.16350377088876</v>
      </c>
      <c r="K686" s="14">
        <v>0.15979405631867299</v>
      </c>
      <c r="L686" s="14">
        <v>0.18400084200417299</v>
      </c>
      <c r="M686" s="14"/>
      <c r="N686" s="14">
        <v>0.14253684769982999</v>
      </c>
      <c r="O686" s="14">
        <v>0.1334588829461</v>
      </c>
      <c r="P686" s="14">
        <v>0.150324848851242</v>
      </c>
      <c r="Q686" s="14">
        <v>0.10607935734292399</v>
      </c>
      <c r="R686" s="14"/>
      <c r="S686" s="14">
        <v>9.9974658494947896E-2</v>
      </c>
      <c r="T686" s="14">
        <v>0.216819003136137</v>
      </c>
      <c r="U686" s="14">
        <v>0.15852173404413</v>
      </c>
      <c r="V686" s="14">
        <v>0.158129089268255</v>
      </c>
      <c r="W686" s="14">
        <v>0.14704943258007699</v>
      </c>
      <c r="X686" s="14">
        <v>9.3928891440005394E-2</v>
      </c>
      <c r="Y686" s="14">
        <v>9.3588047158495197E-2</v>
      </c>
      <c r="Z686" s="14">
        <v>0.144474115691195</v>
      </c>
      <c r="AA686" s="14">
        <v>0.16480966263834701</v>
      </c>
      <c r="AB686" s="14">
        <v>0.10115943672549101</v>
      </c>
      <c r="AC686" s="14">
        <v>6.4714146480846696E-2</v>
      </c>
      <c r="AD686" s="14">
        <v>6.0552825299477697E-2</v>
      </c>
      <c r="AE686" s="14"/>
      <c r="AF686" s="14">
        <v>0.225363241401624</v>
      </c>
      <c r="AG686" s="14">
        <v>0.10406880703694001</v>
      </c>
      <c r="AH686" s="14">
        <v>0.163285962138179</v>
      </c>
      <c r="AI686" s="14">
        <v>0.128864845292955</v>
      </c>
      <c r="AJ686" s="14">
        <v>0.138399448789778</v>
      </c>
      <c r="AK686" s="14"/>
      <c r="AL686" s="14">
        <v>0.105112033494279</v>
      </c>
      <c r="AM686" s="14">
        <v>0.16581875692244499</v>
      </c>
      <c r="AN686" s="14">
        <v>0.152119243056763</v>
      </c>
      <c r="AO686" s="14">
        <v>0.152317767413126</v>
      </c>
      <c r="AP686" s="14">
        <v>0.10695739778260301</v>
      </c>
      <c r="AQ686" s="14">
        <v>0.14118343006928899</v>
      </c>
      <c r="AR686" s="14"/>
      <c r="AS686" s="14">
        <v>0.14620406405299799</v>
      </c>
      <c r="AT686" s="14">
        <v>0.135260142495671</v>
      </c>
      <c r="AU686" s="14">
        <v>0.116339888217653</v>
      </c>
      <c r="AV686" s="14">
        <v>0.14379188701530199</v>
      </c>
      <c r="AW686" s="14">
        <v>0.106561276424904</v>
      </c>
      <c r="AX686" s="14"/>
      <c r="AY686" s="14">
        <v>0.17663106359334399</v>
      </c>
      <c r="AZ686" s="14">
        <v>0</v>
      </c>
      <c r="BA686" s="14">
        <v>0</v>
      </c>
      <c r="BB686" s="14">
        <v>0</v>
      </c>
      <c r="BC686" s="14">
        <v>0</v>
      </c>
      <c r="BD686" s="14">
        <v>0</v>
      </c>
      <c r="BE686" s="14">
        <v>0</v>
      </c>
      <c r="BF686" s="14">
        <v>0</v>
      </c>
      <c r="BG686" s="14">
        <v>0</v>
      </c>
      <c r="BH686" s="14">
        <v>0</v>
      </c>
      <c r="BI686" s="14">
        <v>0</v>
      </c>
      <c r="BJ686" s="14">
        <v>0</v>
      </c>
      <c r="BK686" s="14">
        <v>0</v>
      </c>
      <c r="BL686" s="14">
        <v>0</v>
      </c>
      <c r="BM686" s="14">
        <v>0</v>
      </c>
      <c r="BN686" s="14">
        <v>0</v>
      </c>
      <c r="BO686" s="14"/>
      <c r="BP686" s="14">
        <v>0.16377124294367801</v>
      </c>
      <c r="BQ686" s="14">
        <v>0.136633734244997</v>
      </c>
      <c r="BR686" s="14">
        <v>0.12958189287060401</v>
      </c>
      <c r="BS686" s="14">
        <v>0.11865557129317</v>
      </c>
      <c r="BT686" s="14">
        <v>0.10443758840577699</v>
      </c>
      <c r="BU686" s="14"/>
      <c r="BV686" s="14">
        <v>0.11557784262986601</v>
      </c>
      <c r="BW686" s="14">
        <v>0.13458720788321901</v>
      </c>
      <c r="BX686" s="14">
        <v>0.142219760968016</v>
      </c>
      <c r="BY686" s="14">
        <v>0.104975734416417</v>
      </c>
      <c r="BZ686" s="14">
        <v>0.177310626774276</v>
      </c>
      <c r="CA686" s="14"/>
      <c r="CB686" s="14">
        <v>0.109846107290076</v>
      </c>
      <c r="CC686" s="14">
        <v>0.118073534689631</v>
      </c>
      <c r="CD686" s="14">
        <v>0.142027863374728</v>
      </c>
      <c r="CE686" s="14">
        <v>0.14429779011635699</v>
      </c>
      <c r="CF686" s="14">
        <v>0.145429069200532</v>
      </c>
      <c r="CG686" s="14"/>
      <c r="CH686" s="14">
        <v>0.164141358674042</v>
      </c>
      <c r="CI686" s="14">
        <v>0.120563884886216</v>
      </c>
      <c r="CJ686" s="14"/>
      <c r="CK686" s="14">
        <v>0.11212162332800001</v>
      </c>
      <c r="CL686" s="14">
        <v>0.139924218609106</v>
      </c>
      <c r="CM686" s="14"/>
      <c r="CN686" s="14">
        <v>0.108434157734578</v>
      </c>
      <c r="CO686" s="14">
        <v>0.14211736098921701</v>
      </c>
      <c r="CP686" s="14"/>
      <c r="CQ686" s="14">
        <v>0.14416562874278999</v>
      </c>
      <c r="CR686" s="14">
        <v>0.112399470149242</v>
      </c>
      <c r="CS686" s="14">
        <v>0.123833315771184</v>
      </c>
    </row>
    <row r="687" spans="2:97" x14ac:dyDescent="0.35">
      <c r="B687" t="s">
        <v>294</v>
      </c>
      <c r="C687" s="14">
        <v>0.116343438959271</v>
      </c>
      <c r="D687" s="14">
        <v>0.115370743069639</v>
      </c>
      <c r="E687" s="14">
        <v>0.117175472104475</v>
      </c>
      <c r="F687" s="14"/>
      <c r="G687" s="14">
        <v>0.13259733054113501</v>
      </c>
      <c r="H687" s="14">
        <v>0.11002937360746699</v>
      </c>
      <c r="I687" s="14">
        <v>0.119994872829496</v>
      </c>
      <c r="J687" s="14">
        <v>0.14450920207414999</v>
      </c>
      <c r="K687" s="14">
        <v>0.11316163061389201</v>
      </c>
      <c r="L687" s="14">
        <v>8.7052115018052503E-2</v>
      </c>
      <c r="M687" s="14"/>
      <c r="N687" s="14">
        <v>0.103882570595128</v>
      </c>
      <c r="O687" s="14">
        <v>0.10047104670835</v>
      </c>
      <c r="P687" s="14">
        <v>9.98181247061075E-2</v>
      </c>
      <c r="Q687" s="14">
        <v>0.162235929067997</v>
      </c>
      <c r="R687" s="14"/>
      <c r="S687" s="14">
        <v>0.101987383113741</v>
      </c>
      <c r="T687" s="14">
        <v>0.12889793982768</v>
      </c>
      <c r="U687" s="14">
        <v>9.9360975558840103E-2</v>
      </c>
      <c r="V687" s="14">
        <v>0.112290856364446</v>
      </c>
      <c r="W687" s="14">
        <v>0.15916807014050299</v>
      </c>
      <c r="X687" s="14">
        <v>0.14687834997926999</v>
      </c>
      <c r="Y687" s="14">
        <v>0.118049825439574</v>
      </c>
      <c r="Z687" s="14">
        <v>5.4590885961131701E-2</v>
      </c>
      <c r="AA687" s="14">
        <v>0.17966741098361699</v>
      </c>
      <c r="AB687" s="14">
        <v>5.9118061588704703E-2</v>
      </c>
      <c r="AC687" s="14">
        <v>8.1751060391499597E-2</v>
      </c>
      <c r="AD687" s="14">
        <v>6.9553118333064601E-2</v>
      </c>
      <c r="AE687" s="14"/>
      <c r="AF687" s="14">
        <v>8.9444001025321407E-2</v>
      </c>
      <c r="AG687" s="14">
        <v>0.115474103552817</v>
      </c>
      <c r="AH687" s="14">
        <v>7.90266909787707E-2</v>
      </c>
      <c r="AI687" s="14">
        <v>0.115317703113871</v>
      </c>
      <c r="AJ687" s="14">
        <v>0.12763263128878999</v>
      </c>
      <c r="AK687" s="14"/>
      <c r="AL687" s="14">
        <v>0.116610401605982</v>
      </c>
      <c r="AM687" s="14">
        <v>0.103001633222499</v>
      </c>
      <c r="AN687" s="14">
        <v>9.0405264961379503E-2</v>
      </c>
      <c r="AO687" s="14">
        <v>0.123362859827332</v>
      </c>
      <c r="AP687" s="14">
        <v>0.15128495802219799</v>
      </c>
      <c r="AQ687" s="14">
        <v>9.9813705687987794E-2</v>
      </c>
      <c r="AR687" s="14"/>
      <c r="AS687" s="14">
        <v>0.112410471035296</v>
      </c>
      <c r="AT687" s="14">
        <v>0.12441116773392399</v>
      </c>
      <c r="AU687" s="14">
        <v>0.10687475441991399</v>
      </c>
      <c r="AV687" s="14">
        <v>0.116106979207991</v>
      </c>
      <c r="AW687" s="14">
        <v>4.2778901212548202E-2</v>
      </c>
      <c r="AX687" s="14"/>
      <c r="AY687" s="14">
        <v>6.5085542878730501E-2</v>
      </c>
      <c r="AZ687" s="14">
        <v>0</v>
      </c>
      <c r="BA687" s="14">
        <v>0</v>
      </c>
      <c r="BB687" s="14">
        <v>0</v>
      </c>
      <c r="BC687" s="14">
        <v>0</v>
      </c>
      <c r="BD687" s="14">
        <v>0</v>
      </c>
      <c r="BE687" s="14">
        <v>0</v>
      </c>
      <c r="BF687" s="14">
        <v>0</v>
      </c>
      <c r="BG687" s="14">
        <v>0</v>
      </c>
      <c r="BH687" s="14">
        <v>0</v>
      </c>
      <c r="BI687" s="14">
        <v>0</v>
      </c>
      <c r="BJ687" s="14">
        <v>0</v>
      </c>
      <c r="BK687" s="14">
        <v>0</v>
      </c>
      <c r="BL687" s="14">
        <v>0</v>
      </c>
      <c r="BM687" s="14">
        <v>0</v>
      </c>
      <c r="BN687" s="14">
        <v>0</v>
      </c>
      <c r="BO687" s="14"/>
      <c r="BP687" s="14">
        <v>6.6928872117010901E-2</v>
      </c>
      <c r="BQ687" s="14">
        <v>0.12249253607965099</v>
      </c>
      <c r="BR687" s="14">
        <v>0.10275307547765</v>
      </c>
      <c r="BS687" s="14">
        <v>0.13882604738444601</v>
      </c>
      <c r="BT687" s="14">
        <v>0.16949134307077901</v>
      </c>
      <c r="BU687" s="14"/>
      <c r="BV687" s="14">
        <v>7.8680574419518701E-2</v>
      </c>
      <c r="BW687" s="14">
        <v>9.6670067673060397E-2</v>
      </c>
      <c r="BX687" s="14">
        <v>0.12248362258539</v>
      </c>
      <c r="BY687" s="14">
        <v>0.15330801533279501</v>
      </c>
      <c r="BZ687" s="14">
        <v>0.15733827278759799</v>
      </c>
      <c r="CA687" s="14"/>
      <c r="CB687" s="14">
        <v>0.114561902908938</v>
      </c>
      <c r="CC687" s="14">
        <v>8.8315676158454995E-2</v>
      </c>
      <c r="CD687" s="14">
        <v>0.13050543744243301</v>
      </c>
      <c r="CE687" s="14">
        <v>0.106811616225869</v>
      </c>
      <c r="CF687" s="14">
        <v>0.13378148635124101</v>
      </c>
      <c r="CG687" s="14"/>
      <c r="CH687" s="14">
        <v>0.12666760250155101</v>
      </c>
      <c r="CI687" s="14">
        <v>0.112037538022529</v>
      </c>
      <c r="CJ687" s="14"/>
      <c r="CK687" s="14">
        <v>0.13076611939833399</v>
      </c>
      <c r="CL687" s="14">
        <v>0.111912002484922</v>
      </c>
      <c r="CM687" s="14"/>
      <c r="CN687" s="14">
        <v>0.118988928367152</v>
      </c>
      <c r="CO687" s="14">
        <v>0.115418214593058</v>
      </c>
      <c r="CP687" s="14"/>
      <c r="CQ687" s="14">
        <v>0.12480363891518299</v>
      </c>
      <c r="CR687" s="14">
        <v>0.104311635844118</v>
      </c>
      <c r="CS687" s="14">
        <v>8.24375732713922E-2</v>
      </c>
    </row>
    <row r="688" spans="2:97" x14ac:dyDescent="0.35">
      <c r="B688" t="s">
        <v>295</v>
      </c>
      <c r="C688" s="14">
        <v>0.107958560467839</v>
      </c>
      <c r="D688" s="14">
        <v>9.6062307590181598E-2</v>
      </c>
      <c r="E688" s="14">
        <v>0.119332679483721</v>
      </c>
      <c r="F688" s="14"/>
      <c r="G688" s="14">
        <v>0.118012112501424</v>
      </c>
      <c r="H688" s="14">
        <v>0.10171928768177101</v>
      </c>
      <c r="I688" s="14">
        <v>9.1744562283773007E-2</v>
      </c>
      <c r="J688" s="14">
        <v>0.110572162121208</v>
      </c>
      <c r="K688" s="14">
        <v>0.118035205603243</v>
      </c>
      <c r="L688" s="14">
        <v>0.110685874330918</v>
      </c>
      <c r="M688" s="14"/>
      <c r="N688" s="14">
        <v>0.102182068395152</v>
      </c>
      <c r="O688" s="14">
        <v>0.14139166306291701</v>
      </c>
      <c r="P688" s="14">
        <v>9.7941202249116094E-2</v>
      </c>
      <c r="Q688" s="14">
        <v>8.83552118952146E-2</v>
      </c>
      <c r="R688" s="14"/>
      <c r="S688" s="14">
        <v>7.3558291235086198E-2</v>
      </c>
      <c r="T688" s="14">
        <v>0.10077600444278</v>
      </c>
      <c r="U688" s="14">
        <v>0.104874847117342</v>
      </c>
      <c r="V688" s="14">
        <v>0.11964622771919201</v>
      </c>
      <c r="W688" s="14">
        <v>0.11386047731710899</v>
      </c>
      <c r="X688" s="14">
        <v>0.10404306212917599</v>
      </c>
      <c r="Y688" s="14">
        <v>0.114759658871717</v>
      </c>
      <c r="Z688" s="14">
        <v>0.12944213526270401</v>
      </c>
      <c r="AA688" s="14">
        <v>7.7500917875090503E-2</v>
      </c>
      <c r="AB688" s="14">
        <v>0.15057629389353799</v>
      </c>
      <c r="AC688" s="14">
        <v>0.177174717122528</v>
      </c>
      <c r="AD688" s="14">
        <v>9.3061829603913196E-2</v>
      </c>
      <c r="AE688" s="14"/>
      <c r="AF688" s="14">
        <v>0.10571463083208101</v>
      </c>
      <c r="AG688" s="14">
        <v>0.119481994397671</v>
      </c>
      <c r="AH688" s="14">
        <v>0.12649708943379401</v>
      </c>
      <c r="AI688" s="14">
        <v>7.7939537747409499E-2</v>
      </c>
      <c r="AJ688" s="14">
        <v>0.149122150230214</v>
      </c>
      <c r="AK688" s="14"/>
      <c r="AL688" s="14">
        <v>0.130799943397445</v>
      </c>
      <c r="AM688" s="14">
        <v>0.104929090863875</v>
      </c>
      <c r="AN688" s="14">
        <v>0.103660825611265</v>
      </c>
      <c r="AO688" s="14">
        <v>8.9946854075925398E-2</v>
      </c>
      <c r="AP688" s="14">
        <v>0.134823624752649</v>
      </c>
      <c r="AQ688" s="14">
        <v>8.9900905511094503E-2</v>
      </c>
      <c r="AR688" s="14"/>
      <c r="AS688" s="14">
        <v>0.10042634304284</v>
      </c>
      <c r="AT688" s="14">
        <v>0.100335890488497</v>
      </c>
      <c r="AU688" s="14">
        <v>0.110607147254634</v>
      </c>
      <c r="AV688" s="14">
        <v>0.11891286942632</v>
      </c>
      <c r="AW688" s="14">
        <v>0.14603766603512</v>
      </c>
      <c r="AX688" s="14"/>
      <c r="AY688" s="14">
        <v>3.2784846495797701E-2</v>
      </c>
      <c r="AZ688" s="14">
        <v>0</v>
      </c>
      <c r="BA688" s="14">
        <v>0</v>
      </c>
      <c r="BB688" s="14">
        <v>0</v>
      </c>
      <c r="BC688" s="14">
        <v>0</v>
      </c>
      <c r="BD688" s="14">
        <v>0</v>
      </c>
      <c r="BE688" s="14">
        <v>0</v>
      </c>
      <c r="BF688" s="14">
        <v>0</v>
      </c>
      <c r="BG688" s="14">
        <v>0</v>
      </c>
      <c r="BH688" s="14">
        <v>0</v>
      </c>
      <c r="BI688" s="14">
        <v>0</v>
      </c>
      <c r="BJ688" s="14">
        <v>0</v>
      </c>
      <c r="BK688" s="14">
        <v>0</v>
      </c>
      <c r="BL688" s="14">
        <v>0</v>
      </c>
      <c r="BM688" s="14">
        <v>0</v>
      </c>
      <c r="BN688" s="14">
        <v>0</v>
      </c>
      <c r="BO688" s="14"/>
      <c r="BP688" s="14">
        <v>9.4306721007751296E-2</v>
      </c>
      <c r="BQ688" s="14">
        <v>0.110496105923656</v>
      </c>
      <c r="BR688" s="14">
        <v>0.12611083904865</v>
      </c>
      <c r="BS688" s="14">
        <v>0.112091250481615</v>
      </c>
      <c r="BT688" s="14">
        <v>0.110814153626951</v>
      </c>
      <c r="BU688" s="14"/>
      <c r="BV688" s="14">
        <v>9.8924253456936798E-2</v>
      </c>
      <c r="BW688" s="14">
        <v>9.8602193263694099E-2</v>
      </c>
      <c r="BX688" s="14">
        <v>0.12623186802584899</v>
      </c>
      <c r="BY688" s="14">
        <v>9.2152996304670901E-2</v>
      </c>
      <c r="BZ688" s="14">
        <v>0.108360989588207</v>
      </c>
      <c r="CA688" s="14"/>
      <c r="CB688" s="14">
        <v>0.109536506331987</v>
      </c>
      <c r="CC688" s="14">
        <v>0.101228506172702</v>
      </c>
      <c r="CD688" s="14">
        <v>0.117787621451479</v>
      </c>
      <c r="CE688" s="14">
        <v>0.114914746885678</v>
      </c>
      <c r="CF688" s="14">
        <v>9.7519966879839604E-2</v>
      </c>
      <c r="CG688" s="14"/>
      <c r="CH688" s="14">
        <v>8.4502178338909995E-2</v>
      </c>
      <c r="CI688" s="14">
        <v>0.117741518415754</v>
      </c>
      <c r="CJ688" s="14"/>
      <c r="CK688" s="14">
        <v>0.13357100972774899</v>
      </c>
      <c r="CL688" s="14">
        <v>0.10008901483606</v>
      </c>
      <c r="CM688" s="14"/>
      <c r="CN688" s="14">
        <v>0.121237168683729</v>
      </c>
      <c r="CO688" s="14">
        <v>0.103314545702883</v>
      </c>
      <c r="CP688" s="14"/>
      <c r="CQ688" s="14">
        <v>0.10944323680007199</v>
      </c>
      <c r="CR688" s="14">
        <v>0.10416757359783101</v>
      </c>
      <c r="CS688" s="14">
        <v>0.111979691396347</v>
      </c>
    </row>
    <row r="689" spans="2:97" x14ac:dyDescent="0.35">
      <c r="B689" t="s">
        <v>296</v>
      </c>
      <c r="C689" s="14">
        <v>7.2752601650462198E-2</v>
      </c>
      <c r="D689" s="14">
        <v>8.7753958683212799E-2</v>
      </c>
      <c r="E689" s="14">
        <v>5.7656590076580097E-2</v>
      </c>
      <c r="F689" s="14"/>
      <c r="G689" s="14">
        <v>8.4419072467606396E-2</v>
      </c>
      <c r="H689" s="14">
        <v>7.1170789117336597E-2</v>
      </c>
      <c r="I689" s="14">
        <v>8.2526147854827606E-2</v>
      </c>
      <c r="J689" s="14">
        <v>5.6447332463050101E-2</v>
      </c>
      <c r="K689" s="14">
        <v>5.5032818781131497E-2</v>
      </c>
      <c r="L689" s="14">
        <v>8.3473993349906697E-2</v>
      </c>
      <c r="M689" s="14"/>
      <c r="N689" s="14">
        <v>7.7791122511997698E-2</v>
      </c>
      <c r="O689" s="14">
        <v>6.6522561529264806E-2</v>
      </c>
      <c r="P689" s="14">
        <v>8.5514426537178806E-2</v>
      </c>
      <c r="Q689" s="14">
        <v>6.2196886079771002E-2</v>
      </c>
      <c r="R689" s="14"/>
      <c r="S689" s="14">
        <v>9.0655540191666106E-2</v>
      </c>
      <c r="T689" s="14">
        <v>4.5687278686045697E-2</v>
      </c>
      <c r="U689" s="14">
        <v>9.2574583697389398E-2</v>
      </c>
      <c r="V689" s="14">
        <v>5.1324557420535703E-2</v>
      </c>
      <c r="W689" s="14">
        <v>6.4050856013323998E-2</v>
      </c>
      <c r="X689" s="14">
        <v>0.114861567875675</v>
      </c>
      <c r="Y689" s="14">
        <v>6.7137479527765706E-2</v>
      </c>
      <c r="Z689" s="14">
        <v>7.7400910306323401E-2</v>
      </c>
      <c r="AA689" s="14">
        <v>6.2766591994613402E-2</v>
      </c>
      <c r="AB689" s="14">
        <v>7.9999013744248199E-2</v>
      </c>
      <c r="AC689" s="14">
        <v>4.5852469396181601E-2</v>
      </c>
      <c r="AD689" s="14">
        <v>8.0225175868554197E-2</v>
      </c>
      <c r="AE689" s="14"/>
      <c r="AF689" s="14">
        <v>8.1661095003792095E-2</v>
      </c>
      <c r="AG689" s="14">
        <v>7.1919307701001398E-2</v>
      </c>
      <c r="AH689" s="14">
        <v>7.7791601301348504E-2</v>
      </c>
      <c r="AI689" s="14">
        <v>0.112789028185093</v>
      </c>
      <c r="AJ689" s="14">
        <v>4.7791979762721197E-2</v>
      </c>
      <c r="AK689" s="14"/>
      <c r="AL689" s="14">
        <v>6.8807554421908002E-2</v>
      </c>
      <c r="AM689" s="14">
        <v>7.8874601348175394E-2</v>
      </c>
      <c r="AN689" s="14">
        <v>9.4121239713672797E-2</v>
      </c>
      <c r="AO689" s="14">
        <v>9.2103935785915095E-2</v>
      </c>
      <c r="AP689" s="14">
        <v>5.04266972291477E-2</v>
      </c>
      <c r="AQ689" s="14">
        <v>5.1075964232001898E-2</v>
      </c>
      <c r="AR689" s="14"/>
      <c r="AS689" s="14">
        <v>7.5218102453940394E-2</v>
      </c>
      <c r="AT689" s="14">
        <v>6.1173405858438903E-2</v>
      </c>
      <c r="AU689" s="14">
        <v>7.3420715338677903E-2</v>
      </c>
      <c r="AV689" s="14">
        <v>7.2750795007069297E-2</v>
      </c>
      <c r="AW689" s="14">
        <v>0.10862198115218</v>
      </c>
      <c r="AX689" s="14"/>
      <c r="AY689" s="14">
        <v>0.12384000004869899</v>
      </c>
      <c r="AZ689" s="14">
        <v>0</v>
      </c>
      <c r="BA689" s="14">
        <v>0</v>
      </c>
      <c r="BB689" s="14">
        <v>0</v>
      </c>
      <c r="BC689" s="14">
        <v>0</v>
      </c>
      <c r="BD689" s="14">
        <v>0</v>
      </c>
      <c r="BE689" s="14">
        <v>0</v>
      </c>
      <c r="BF689" s="14">
        <v>0</v>
      </c>
      <c r="BG689" s="14">
        <v>0</v>
      </c>
      <c r="BH689" s="14">
        <v>0</v>
      </c>
      <c r="BI689" s="14">
        <v>0</v>
      </c>
      <c r="BJ689" s="14">
        <v>0</v>
      </c>
      <c r="BK689" s="14">
        <v>0</v>
      </c>
      <c r="BL689" s="14">
        <v>0</v>
      </c>
      <c r="BM689" s="14">
        <v>0</v>
      </c>
      <c r="BN689" s="14">
        <v>0</v>
      </c>
      <c r="BO689" s="14"/>
      <c r="BP689" s="14">
        <v>6.6345471111776494E-2</v>
      </c>
      <c r="BQ689" s="14">
        <v>7.7062048880429806E-2</v>
      </c>
      <c r="BR689" s="14">
        <v>8.9773893623061901E-2</v>
      </c>
      <c r="BS689" s="14">
        <v>9.0660067068860595E-2</v>
      </c>
      <c r="BT689" s="14">
        <v>4.41453795877901E-2</v>
      </c>
      <c r="BU689" s="14"/>
      <c r="BV689" s="14">
        <v>8.8708476987719498E-2</v>
      </c>
      <c r="BW689" s="14">
        <v>7.7743805870330293E-2</v>
      </c>
      <c r="BX689" s="14">
        <v>7.3780948147636902E-2</v>
      </c>
      <c r="BY689" s="14">
        <v>6.4511623093527606E-2</v>
      </c>
      <c r="BZ689" s="14">
        <v>2.8331701539603599E-2</v>
      </c>
      <c r="CA689" s="14"/>
      <c r="CB689" s="14">
        <v>8.6912196482514095E-2</v>
      </c>
      <c r="CC689" s="14">
        <v>4.3970960177826902E-2</v>
      </c>
      <c r="CD689" s="14">
        <v>6.1089322737830298E-2</v>
      </c>
      <c r="CE689" s="14">
        <v>8.7959620179902803E-2</v>
      </c>
      <c r="CF689" s="14">
        <v>8.1096315572014202E-2</v>
      </c>
      <c r="CG689" s="14"/>
      <c r="CH689" s="14">
        <v>9.8035928707735698E-2</v>
      </c>
      <c r="CI689" s="14">
        <v>6.2207679418843899E-2</v>
      </c>
      <c r="CJ689" s="14"/>
      <c r="CK689" s="14">
        <v>6.1996647602740901E-2</v>
      </c>
      <c r="CL689" s="14">
        <v>7.6057419176225299E-2</v>
      </c>
      <c r="CM689" s="14"/>
      <c r="CN689" s="14">
        <v>6.8597941221382103E-2</v>
      </c>
      <c r="CO689" s="14">
        <v>7.4205638298756399E-2</v>
      </c>
      <c r="CP689" s="14"/>
      <c r="CQ689" s="14">
        <v>7.7081480104837993E-2</v>
      </c>
      <c r="CR689" s="14">
        <v>7.0455276112249193E-2</v>
      </c>
      <c r="CS689" s="14">
        <v>3.24928703862832E-2</v>
      </c>
    </row>
    <row r="690" spans="2:97" x14ac:dyDescent="0.35">
      <c r="B690" t="s">
        <v>297</v>
      </c>
      <c r="C690" s="14">
        <v>6.8653700694615599E-2</v>
      </c>
      <c r="D690" s="14">
        <v>6.3002078523453506E-2</v>
      </c>
      <c r="E690" s="14">
        <v>7.44308263309955E-2</v>
      </c>
      <c r="F690" s="14"/>
      <c r="G690" s="14">
        <v>0.10799321496486</v>
      </c>
      <c r="H690" s="14">
        <v>8.9097828834832804E-2</v>
      </c>
      <c r="I690" s="14">
        <v>7.69539182731451E-2</v>
      </c>
      <c r="J690" s="14">
        <v>6.77365494543654E-2</v>
      </c>
      <c r="K690" s="14">
        <v>3.0978605458627601E-2</v>
      </c>
      <c r="L690" s="14">
        <v>4.5169419568655403E-2</v>
      </c>
      <c r="M690" s="14"/>
      <c r="N690" s="14">
        <v>6.5644436635212994E-2</v>
      </c>
      <c r="O690" s="14">
        <v>7.6599457440940696E-2</v>
      </c>
      <c r="P690" s="14">
        <v>6.4604342964099101E-2</v>
      </c>
      <c r="Q690" s="14">
        <v>6.8024634913287099E-2</v>
      </c>
      <c r="R690" s="14"/>
      <c r="S690" s="14">
        <v>8.2721564351285401E-2</v>
      </c>
      <c r="T690" s="14">
        <v>6.2511862868682697E-2</v>
      </c>
      <c r="U690" s="14">
        <v>4.2253683151418898E-2</v>
      </c>
      <c r="V690" s="14">
        <v>9.3318223690656704E-2</v>
      </c>
      <c r="W690" s="14">
        <v>6.8263298718367504E-2</v>
      </c>
      <c r="X690" s="14">
        <v>8.2962284893252705E-2</v>
      </c>
      <c r="Y690" s="14">
        <v>6.9116387562571296E-2</v>
      </c>
      <c r="Z690" s="14">
        <v>5.2651740864349199E-2</v>
      </c>
      <c r="AA690" s="14">
        <v>6.03420241797233E-2</v>
      </c>
      <c r="AB690" s="14">
        <v>6.0283934018108297E-2</v>
      </c>
      <c r="AC690" s="14">
        <v>7.72185283829184E-2</v>
      </c>
      <c r="AD690" s="14">
        <v>4.5516399514644097E-2</v>
      </c>
      <c r="AE690" s="14"/>
      <c r="AF690" s="14">
        <v>7.13693904637379E-2</v>
      </c>
      <c r="AG690" s="14">
        <v>7.1389924815110598E-2</v>
      </c>
      <c r="AH690" s="14">
        <v>4.3650806210120498E-2</v>
      </c>
      <c r="AI690" s="14">
        <v>7.1205036839373001E-2</v>
      </c>
      <c r="AJ690" s="14">
        <v>9.7226327832228995E-2</v>
      </c>
      <c r="AK690" s="14"/>
      <c r="AL690" s="14">
        <v>7.5753630789124907E-2</v>
      </c>
      <c r="AM690" s="14">
        <v>6.5186518941580104E-2</v>
      </c>
      <c r="AN690" s="14">
        <v>6.8565366653070198E-2</v>
      </c>
      <c r="AO690" s="14">
        <v>5.93262722985105E-2</v>
      </c>
      <c r="AP690" s="14">
        <v>9.1748650835653894E-2</v>
      </c>
      <c r="AQ690" s="14">
        <v>5.38851680201606E-2</v>
      </c>
      <c r="AR690" s="14"/>
      <c r="AS690" s="14">
        <v>5.62023292106867E-2</v>
      </c>
      <c r="AT690" s="14">
        <v>7.1702159395889295E-2</v>
      </c>
      <c r="AU690" s="14">
        <v>7.8520022657985106E-2</v>
      </c>
      <c r="AV690" s="14">
        <v>7.9953975971371896E-2</v>
      </c>
      <c r="AW690" s="14">
        <v>0.12975643290111699</v>
      </c>
      <c r="AX690" s="14"/>
      <c r="AY690" s="14">
        <v>3.0208200135622601E-2</v>
      </c>
      <c r="AZ690" s="14">
        <v>0</v>
      </c>
      <c r="BA690" s="14">
        <v>0</v>
      </c>
      <c r="BB690" s="14">
        <v>0</v>
      </c>
      <c r="BC690" s="14">
        <v>0</v>
      </c>
      <c r="BD690" s="14">
        <v>0</v>
      </c>
      <c r="BE690" s="14">
        <v>0</v>
      </c>
      <c r="BF690" s="14">
        <v>0</v>
      </c>
      <c r="BG690" s="14">
        <v>0</v>
      </c>
      <c r="BH690" s="14">
        <v>0</v>
      </c>
      <c r="BI690" s="14">
        <v>0</v>
      </c>
      <c r="BJ690" s="14">
        <v>0</v>
      </c>
      <c r="BK690" s="14">
        <v>0</v>
      </c>
      <c r="BL690" s="14">
        <v>0</v>
      </c>
      <c r="BM690" s="14">
        <v>0</v>
      </c>
      <c r="BN690" s="14">
        <v>0</v>
      </c>
      <c r="BO690" s="14"/>
      <c r="BP690" s="14">
        <v>6.3473130006221803E-2</v>
      </c>
      <c r="BQ690" s="14">
        <v>6.1296804504080801E-2</v>
      </c>
      <c r="BR690" s="14">
        <v>6.1148869717144602E-2</v>
      </c>
      <c r="BS690" s="14">
        <v>9.0111907981065206E-2</v>
      </c>
      <c r="BT690" s="14">
        <v>7.0092474608471497E-2</v>
      </c>
      <c r="BU690" s="14"/>
      <c r="BV690" s="14">
        <v>9.0413270870783102E-2</v>
      </c>
      <c r="BW690" s="14">
        <v>6.7777678178500694E-2</v>
      </c>
      <c r="BX690" s="14">
        <v>6.0917729519964402E-2</v>
      </c>
      <c r="BY690" s="14">
        <v>8.2578445869663106E-2</v>
      </c>
      <c r="BZ690" s="14">
        <v>5.8586661111949698E-2</v>
      </c>
      <c r="CA690" s="14"/>
      <c r="CB690" s="14">
        <v>8.3402868815866504E-2</v>
      </c>
      <c r="CC690" s="14">
        <v>5.2036840828242399E-2</v>
      </c>
      <c r="CD690" s="14">
        <v>6.0410588694745998E-2</v>
      </c>
      <c r="CE690" s="14">
        <v>6.6951436840364406E-2</v>
      </c>
      <c r="CF690" s="14">
        <v>7.87150811313298E-2</v>
      </c>
      <c r="CG690" s="14"/>
      <c r="CH690" s="14">
        <v>7.5784924972301201E-2</v>
      </c>
      <c r="CI690" s="14">
        <v>6.5679479570390997E-2</v>
      </c>
      <c r="CJ690" s="14"/>
      <c r="CK690" s="14">
        <v>7.92147228032756E-2</v>
      </c>
      <c r="CL690" s="14">
        <v>6.54087769249697E-2</v>
      </c>
      <c r="CM690" s="14"/>
      <c r="CN690" s="14">
        <v>7.9998112709882205E-2</v>
      </c>
      <c r="CO690" s="14">
        <v>6.4686145056096003E-2</v>
      </c>
      <c r="CP690" s="14"/>
      <c r="CQ690" s="14">
        <v>6.9360699988930893E-2</v>
      </c>
      <c r="CR690" s="14">
        <v>7.0902770863542505E-2</v>
      </c>
      <c r="CS690" s="14">
        <v>4.6498303622842199E-2</v>
      </c>
    </row>
    <row r="691" spans="2:97" x14ac:dyDescent="0.35">
      <c r="B691" t="s">
        <v>298</v>
      </c>
      <c r="C691" s="14">
        <v>6.6762295117814494E-2</v>
      </c>
      <c r="D691" s="14">
        <v>7.5093025606142005E-2</v>
      </c>
      <c r="E691" s="14">
        <v>5.8905669683648201E-2</v>
      </c>
      <c r="F691" s="14"/>
      <c r="G691" s="14">
        <v>8.2107981908816199E-2</v>
      </c>
      <c r="H691" s="14">
        <v>7.2366220404601805E-2</v>
      </c>
      <c r="I691" s="14">
        <v>5.7443144194019899E-2</v>
      </c>
      <c r="J691" s="14">
        <v>5.9703456859835399E-2</v>
      </c>
      <c r="K691" s="14">
        <v>7.3859499941660106E-2</v>
      </c>
      <c r="L691" s="14">
        <v>6.0560372864945103E-2</v>
      </c>
      <c r="M691" s="14"/>
      <c r="N691" s="14">
        <v>7.9353511829261203E-2</v>
      </c>
      <c r="O691" s="14">
        <v>7.38455168206891E-2</v>
      </c>
      <c r="P691" s="14">
        <v>7.1141884750259704E-2</v>
      </c>
      <c r="Q691" s="14">
        <v>4.1196114093942103E-2</v>
      </c>
      <c r="R691" s="14"/>
      <c r="S691" s="14">
        <v>6.5684682939174496E-2</v>
      </c>
      <c r="T691" s="14">
        <v>0.102825922890932</v>
      </c>
      <c r="U691" s="14">
        <v>5.9836514399192103E-2</v>
      </c>
      <c r="V691" s="14">
        <v>5.5853885154567198E-2</v>
      </c>
      <c r="W691" s="14">
        <v>8.6686406295574198E-2</v>
      </c>
      <c r="X691" s="14">
        <v>6.8719472376792504E-2</v>
      </c>
      <c r="Y691" s="14">
        <v>3.8224592056924203E-2</v>
      </c>
      <c r="Z691" s="14">
        <v>6.8607334476984402E-2</v>
      </c>
      <c r="AA691" s="14">
        <v>6.4256341482136603E-2</v>
      </c>
      <c r="AB691" s="14">
        <v>7.4194820174530995E-2</v>
      </c>
      <c r="AC691" s="14">
        <v>3.1388287549651901E-2</v>
      </c>
      <c r="AD691" s="14">
        <v>3.3881455865741802E-2</v>
      </c>
      <c r="AE691" s="14"/>
      <c r="AF691" s="14">
        <v>7.9470023995928604E-2</v>
      </c>
      <c r="AG691" s="14">
        <v>6.6028486870395406E-2</v>
      </c>
      <c r="AH691" s="14">
        <v>7.0518053116417997E-2</v>
      </c>
      <c r="AI691" s="14">
        <v>7.2573932823162199E-2</v>
      </c>
      <c r="AJ691" s="14">
        <v>4.4105948277710902E-2</v>
      </c>
      <c r="AK691" s="14"/>
      <c r="AL691" s="14">
        <v>5.2711611735861197E-2</v>
      </c>
      <c r="AM691" s="14">
        <v>8.0924805698222704E-2</v>
      </c>
      <c r="AN691" s="14">
        <v>8.1828141901277698E-2</v>
      </c>
      <c r="AO691" s="14">
        <v>7.3489258140041397E-2</v>
      </c>
      <c r="AP691" s="14">
        <v>6.3138795165758196E-2</v>
      </c>
      <c r="AQ691" s="14">
        <v>5.6875681694258599E-2</v>
      </c>
      <c r="AR691" s="14"/>
      <c r="AS691" s="14">
        <v>6.0573323523482499E-2</v>
      </c>
      <c r="AT691" s="14">
        <v>6.2587844833582401E-2</v>
      </c>
      <c r="AU691" s="14">
        <v>6.87673187780624E-2</v>
      </c>
      <c r="AV691" s="14">
        <v>7.6556634012026004E-2</v>
      </c>
      <c r="AW691" s="14">
        <v>8.3018845173536096E-2</v>
      </c>
      <c r="AX691" s="14"/>
      <c r="AY691" s="14">
        <v>0</v>
      </c>
      <c r="AZ691" s="14">
        <v>0</v>
      </c>
      <c r="BA691" s="14">
        <v>0</v>
      </c>
      <c r="BB691" s="14">
        <v>0</v>
      </c>
      <c r="BC691" s="14">
        <v>0</v>
      </c>
      <c r="BD691" s="14">
        <v>0</v>
      </c>
      <c r="BE691" s="14">
        <v>0</v>
      </c>
      <c r="BF691" s="14">
        <v>0</v>
      </c>
      <c r="BG691" s="14">
        <v>0</v>
      </c>
      <c r="BH691" s="14">
        <v>0</v>
      </c>
      <c r="BI691" s="14">
        <v>0</v>
      </c>
      <c r="BJ691" s="14">
        <v>0</v>
      </c>
      <c r="BK691" s="14">
        <v>0</v>
      </c>
      <c r="BL691" s="14">
        <v>0</v>
      </c>
      <c r="BM691" s="14">
        <v>0</v>
      </c>
      <c r="BN691" s="14">
        <v>0</v>
      </c>
      <c r="BO691" s="14"/>
      <c r="BP691" s="14">
        <v>7.3123388913795301E-2</v>
      </c>
      <c r="BQ691" s="14">
        <v>6.9154803208168802E-2</v>
      </c>
      <c r="BR691" s="14">
        <v>8.3332930491606796E-2</v>
      </c>
      <c r="BS691" s="14">
        <v>5.4235371468472002E-2</v>
      </c>
      <c r="BT691" s="14">
        <v>5.7047707022782397E-2</v>
      </c>
      <c r="BU691" s="14"/>
      <c r="BV691" s="14">
        <v>8.3564042205214004E-2</v>
      </c>
      <c r="BW691" s="14">
        <v>7.90585748494117E-2</v>
      </c>
      <c r="BX691" s="14">
        <v>6.1384698674169201E-2</v>
      </c>
      <c r="BY691" s="14">
        <v>5.3123206031368699E-2</v>
      </c>
      <c r="BZ691" s="14">
        <v>2.98291446888427E-2</v>
      </c>
      <c r="CA691" s="14"/>
      <c r="CB691" s="14">
        <v>7.5318830179692806E-2</v>
      </c>
      <c r="CC691" s="14">
        <v>6.7195683196028005E-2</v>
      </c>
      <c r="CD691" s="14">
        <v>6.1248519311652497E-2</v>
      </c>
      <c r="CE691" s="14">
        <v>5.7133469872557199E-2</v>
      </c>
      <c r="CF691" s="14">
        <v>7.3897084047573197E-2</v>
      </c>
      <c r="CG691" s="14"/>
      <c r="CH691" s="14">
        <v>6.4124114112629693E-2</v>
      </c>
      <c r="CI691" s="14">
        <v>6.7862601793023405E-2</v>
      </c>
      <c r="CJ691" s="14"/>
      <c r="CK691" s="14">
        <v>6.3500984993326501E-2</v>
      </c>
      <c r="CL691" s="14">
        <v>6.7764348009500097E-2</v>
      </c>
      <c r="CM691" s="14"/>
      <c r="CN691" s="14">
        <v>5.8237546954157601E-2</v>
      </c>
      <c r="CO691" s="14">
        <v>6.9743711219253796E-2</v>
      </c>
      <c r="CP691" s="14"/>
      <c r="CQ691" s="14">
        <v>6.4306333101728397E-2</v>
      </c>
      <c r="CR691" s="14">
        <v>7.3006038422519598E-2</v>
      </c>
      <c r="CS691" s="14">
        <v>6.0272790838872603E-2</v>
      </c>
    </row>
    <row r="692" spans="2:97" x14ac:dyDescent="0.35">
      <c r="B692" t="s">
        <v>299</v>
      </c>
      <c r="C692" s="14">
        <v>5.2335302746386703E-2</v>
      </c>
      <c r="D692" s="14">
        <v>5.8119157258741998E-2</v>
      </c>
      <c r="E692" s="14">
        <v>4.6141973842529903E-2</v>
      </c>
      <c r="F692" s="14"/>
      <c r="G692" s="14">
        <v>9.0371866374726495E-2</v>
      </c>
      <c r="H692" s="14">
        <v>8.7991152832885597E-2</v>
      </c>
      <c r="I692" s="14">
        <v>5.6569153904844197E-2</v>
      </c>
      <c r="J692" s="14">
        <v>2.7717130326178702E-2</v>
      </c>
      <c r="K692" s="14">
        <v>3.8414450125413099E-2</v>
      </c>
      <c r="L692" s="14">
        <v>2.3901406940312901E-2</v>
      </c>
      <c r="M692" s="14"/>
      <c r="N692" s="14">
        <v>6.5494364176015701E-2</v>
      </c>
      <c r="O692" s="14">
        <v>3.9793406075108999E-2</v>
      </c>
      <c r="P692" s="14">
        <v>5.3001106543461102E-2</v>
      </c>
      <c r="Q692" s="14">
        <v>5.11918037177281E-2</v>
      </c>
      <c r="R692" s="14"/>
      <c r="S692" s="14">
        <v>7.4701856190267299E-2</v>
      </c>
      <c r="T692" s="14">
        <v>5.6210150733273401E-2</v>
      </c>
      <c r="U692" s="14">
        <v>4.7416280165142398E-2</v>
      </c>
      <c r="V692" s="14">
        <v>4.30319720438967E-2</v>
      </c>
      <c r="W692" s="14">
        <v>5.4273937163902802E-2</v>
      </c>
      <c r="X692" s="14">
        <v>4.5247477661350698E-2</v>
      </c>
      <c r="Y692" s="14">
        <v>4.9331942220565098E-2</v>
      </c>
      <c r="Z692" s="14">
        <v>3.6843004354254701E-2</v>
      </c>
      <c r="AA692" s="14">
        <v>6.0987081360119898E-2</v>
      </c>
      <c r="AB692" s="14">
        <v>3.9223047009855898E-2</v>
      </c>
      <c r="AC692" s="14">
        <v>4.6548071756983299E-2</v>
      </c>
      <c r="AD692" s="14">
        <v>3.4661398081387601E-2</v>
      </c>
      <c r="AE692" s="14"/>
      <c r="AF692" s="14">
        <v>5.08455866640991E-2</v>
      </c>
      <c r="AG692" s="14">
        <v>5.5374530492430699E-2</v>
      </c>
      <c r="AH692" s="14">
        <v>4.7469705568895203E-2</v>
      </c>
      <c r="AI692" s="14">
        <v>5.7781715767642197E-2</v>
      </c>
      <c r="AJ692" s="14">
        <v>8.1183538856622897E-2</v>
      </c>
      <c r="AK692" s="14"/>
      <c r="AL692" s="14">
        <v>5.9329800906848598E-2</v>
      </c>
      <c r="AM692" s="14">
        <v>5.5539168365342201E-2</v>
      </c>
      <c r="AN692" s="14">
        <v>6.8451036641987206E-2</v>
      </c>
      <c r="AO692" s="14">
        <v>4.7246965877161103E-2</v>
      </c>
      <c r="AP692" s="14">
        <v>6.10927142625192E-2</v>
      </c>
      <c r="AQ692" s="14">
        <v>1.80329033527689E-2</v>
      </c>
      <c r="AR692" s="14"/>
      <c r="AS692" s="14">
        <v>3.5666615576212597E-2</v>
      </c>
      <c r="AT692" s="14">
        <v>4.9012744361740801E-2</v>
      </c>
      <c r="AU692" s="14">
        <v>5.7918849470002198E-2</v>
      </c>
      <c r="AV692" s="14">
        <v>7.8095955271255998E-2</v>
      </c>
      <c r="AW692" s="14">
        <v>0.16557340688958799</v>
      </c>
      <c r="AX692" s="14"/>
      <c r="AY692" s="14">
        <v>0</v>
      </c>
      <c r="AZ692" s="14">
        <v>0</v>
      </c>
      <c r="BA692" s="14">
        <v>0</v>
      </c>
      <c r="BB692" s="14">
        <v>0</v>
      </c>
      <c r="BC692" s="14">
        <v>0</v>
      </c>
      <c r="BD692" s="14">
        <v>0</v>
      </c>
      <c r="BE692" s="14">
        <v>0</v>
      </c>
      <c r="BF692" s="14">
        <v>0</v>
      </c>
      <c r="BG692" s="14">
        <v>0</v>
      </c>
      <c r="BH692" s="14">
        <v>0</v>
      </c>
      <c r="BI692" s="14">
        <v>0</v>
      </c>
      <c r="BJ692" s="14">
        <v>0</v>
      </c>
      <c r="BK692" s="14">
        <v>0</v>
      </c>
      <c r="BL692" s="14">
        <v>0</v>
      </c>
      <c r="BM692" s="14">
        <v>0</v>
      </c>
      <c r="BN692" s="14">
        <v>0</v>
      </c>
      <c r="BO692" s="14"/>
      <c r="BP692" s="14">
        <v>3.4736512835607199E-2</v>
      </c>
      <c r="BQ692" s="14">
        <v>6.8501114718985803E-2</v>
      </c>
      <c r="BR692" s="14">
        <v>5.2884926394618503E-2</v>
      </c>
      <c r="BS692" s="14">
        <v>5.55331666545716E-2</v>
      </c>
      <c r="BT692" s="14">
        <v>5.0779035858995403E-2</v>
      </c>
      <c r="BU692" s="14"/>
      <c r="BV692" s="14">
        <v>0.101088258758551</v>
      </c>
      <c r="BW692" s="14">
        <v>5.01259776739785E-2</v>
      </c>
      <c r="BX692" s="14">
        <v>4.4821188821748299E-2</v>
      </c>
      <c r="BY692" s="14">
        <v>5.7957413549282903E-2</v>
      </c>
      <c r="BZ692" s="14">
        <v>4.2638277922484903E-2</v>
      </c>
      <c r="CA692" s="14"/>
      <c r="CB692" s="14">
        <v>8.7489517629483995E-2</v>
      </c>
      <c r="CC692" s="14">
        <v>4.5227753784370002E-2</v>
      </c>
      <c r="CD692" s="14">
        <v>4.9807892763432303E-2</v>
      </c>
      <c r="CE692" s="14">
        <v>5.17863590946697E-2</v>
      </c>
      <c r="CF692" s="14">
        <v>3.2817697999633702E-2</v>
      </c>
      <c r="CG692" s="14"/>
      <c r="CH692" s="14">
        <v>5.5859116107236401E-2</v>
      </c>
      <c r="CI692" s="14">
        <v>5.0865625208904301E-2</v>
      </c>
      <c r="CJ692" s="14"/>
      <c r="CK692" s="14">
        <v>6.5726540616943704E-2</v>
      </c>
      <c r="CL692" s="14">
        <v>4.8220781857776798E-2</v>
      </c>
      <c r="CM692" s="14"/>
      <c r="CN692" s="14">
        <v>7.1789685047377899E-2</v>
      </c>
      <c r="CO692" s="14">
        <v>4.5531393994805699E-2</v>
      </c>
      <c r="CP692" s="14"/>
      <c r="CQ692" s="14">
        <v>4.4773936646780498E-2</v>
      </c>
      <c r="CR692" s="14">
        <v>7.1822952287449102E-2</v>
      </c>
      <c r="CS692" s="14">
        <v>3.07849991849715E-2</v>
      </c>
    </row>
    <row r="693" spans="2:97" x14ac:dyDescent="0.35">
      <c r="B693" t="s">
        <v>300</v>
      </c>
      <c r="C693" s="14">
        <v>4.6401456767985398E-2</v>
      </c>
      <c r="D693" s="14">
        <v>4.6268869430289801E-2</v>
      </c>
      <c r="E693" s="14">
        <v>4.6712754193416001E-2</v>
      </c>
      <c r="F693" s="14"/>
      <c r="G693" s="14">
        <v>4.0721417228056701E-2</v>
      </c>
      <c r="H693" s="14">
        <v>5.9274676810365703E-2</v>
      </c>
      <c r="I693" s="14">
        <v>4.7980674383699802E-2</v>
      </c>
      <c r="J693" s="14">
        <v>5.2761564515661198E-2</v>
      </c>
      <c r="K693" s="14">
        <v>4.8913381526883203E-2</v>
      </c>
      <c r="L693" s="14">
        <v>3.1538628166306801E-2</v>
      </c>
      <c r="M693" s="14"/>
      <c r="N693" s="14">
        <v>6.2453699621745899E-2</v>
      </c>
      <c r="O693" s="14">
        <v>4.1360531788333002E-2</v>
      </c>
      <c r="P693" s="14">
        <v>4.5645086821383497E-2</v>
      </c>
      <c r="Q693" s="14">
        <v>3.5510997409552603E-2</v>
      </c>
      <c r="R693" s="14"/>
      <c r="S693" s="14">
        <v>5.3896010379686901E-2</v>
      </c>
      <c r="T693" s="14">
        <v>5.63526585696165E-2</v>
      </c>
      <c r="U693" s="14">
        <v>5.9943556825183E-2</v>
      </c>
      <c r="V693" s="14">
        <v>3.6581890703029897E-2</v>
      </c>
      <c r="W693" s="14">
        <v>5.4287076709404802E-2</v>
      </c>
      <c r="X693" s="14">
        <v>3.5425828431285999E-2</v>
      </c>
      <c r="Y693" s="14">
        <v>6.4392450084761896E-2</v>
      </c>
      <c r="Z693" s="14">
        <v>3.7769646195188203E-2</v>
      </c>
      <c r="AA693" s="14">
        <v>3.39415411617454E-2</v>
      </c>
      <c r="AB693" s="14">
        <v>3.3933960707781499E-2</v>
      </c>
      <c r="AC693" s="14">
        <v>3.2127327862945698E-2</v>
      </c>
      <c r="AD693" s="14">
        <v>4.64543834587062E-2</v>
      </c>
      <c r="AE693" s="14"/>
      <c r="AF693" s="14">
        <v>5.1859101355858001E-2</v>
      </c>
      <c r="AG693" s="14">
        <v>4.6561166883504299E-2</v>
      </c>
      <c r="AH693" s="14">
        <v>6.0019547667317999E-2</v>
      </c>
      <c r="AI693" s="14">
        <v>5.0980644879842697E-2</v>
      </c>
      <c r="AJ693" s="14">
        <v>5.6236340601846901E-2</v>
      </c>
      <c r="AK693" s="14"/>
      <c r="AL693" s="14">
        <v>4.2675841959772198E-2</v>
      </c>
      <c r="AM693" s="14">
        <v>4.5403821788911398E-2</v>
      </c>
      <c r="AN693" s="14">
        <v>6.81508088563164E-2</v>
      </c>
      <c r="AO693" s="14">
        <v>4.9565659908063102E-2</v>
      </c>
      <c r="AP693" s="14">
        <v>6.0412361537437502E-2</v>
      </c>
      <c r="AQ693" s="14">
        <v>2.6085484669599399E-2</v>
      </c>
      <c r="AR693" s="14"/>
      <c r="AS693" s="14">
        <v>3.9395099000840497E-2</v>
      </c>
      <c r="AT693" s="14">
        <v>3.3235721039491302E-2</v>
      </c>
      <c r="AU693" s="14">
        <v>5.0754807473911402E-2</v>
      </c>
      <c r="AV693" s="14">
        <v>7.6460862294198906E-2</v>
      </c>
      <c r="AW693" s="14">
        <v>0.120852474542685</v>
      </c>
      <c r="AX693" s="14"/>
      <c r="AY693" s="14">
        <v>0</v>
      </c>
      <c r="AZ693" s="14">
        <v>0</v>
      </c>
      <c r="BA693" s="14">
        <v>0</v>
      </c>
      <c r="BB693" s="14">
        <v>0</v>
      </c>
      <c r="BC693" s="14">
        <v>0</v>
      </c>
      <c r="BD693" s="14">
        <v>0</v>
      </c>
      <c r="BE693" s="14">
        <v>0</v>
      </c>
      <c r="BF693" s="14">
        <v>0</v>
      </c>
      <c r="BG693" s="14">
        <v>0</v>
      </c>
      <c r="BH693" s="14">
        <v>0</v>
      </c>
      <c r="BI693" s="14">
        <v>0</v>
      </c>
      <c r="BJ693" s="14">
        <v>0</v>
      </c>
      <c r="BK693" s="14">
        <v>0</v>
      </c>
      <c r="BL693" s="14">
        <v>0</v>
      </c>
      <c r="BM693" s="14">
        <v>0</v>
      </c>
      <c r="BN693" s="14">
        <v>0</v>
      </c>
      <c r="BO693" s="14"/>
      <c r="BP693" s="14">
        <v>5.4041959690241198E-2</v>
      </c>
      <c r="BQ693" s="14">
        <v>6.0516045316926302E-2</v>
      </c>
      <c r="BR693" s="14">
        <v>1.15274955198036E-2</v>
      </c>
      <c r="BS693" s="14">
        <v>5.5953569604293901E-2</v>
      </c>
      <c r="BT693" s="14">
        <v>3.67400168678731E-2</v>
      </c>
      <c r="BU693" s="14"/>
      <c r="BV693" s="14">
        <v>0.10881472188994699</v>
      </c>
      <c r="BW693" s="14">
        <v>5.0218691453912799E-2</v>
      </c>
      <c r="BX693" s="14">
        <v>3.9166119126672901E-2</v>
      </c>
      <c r="BY693" s="14">
        <v>3.3871492809721702E-2</v>
      </c>
      <c r="BZ693" s="14">
        <v>2.7729613312995401E-2</v>
      </c>
      <c r="CA693" s="14"/>
      <c r="CB693" s="14">
        <v>8.1533143141263101E-2</v>
      </c>
      <c r="CC693" s="14">
        <v>4.6779078283411997E-2</v>
      </c>
      <c r="CD693" s="14">
        <v>3.8622199108027298E-2</v>
      </c>
      <c r="CE693" s="14">
        <v>3.9091744825556198E-2</v>
      </c>
      <c r="CF693" s="14">
        <v>3.3051135760638603E-2</v>
      </c>
      <c r="CG693" s="14"/>
      <c r="CH693" s="14">
        <v>5.1736428556264397E-2</v>
      </c>
      <c r="CI693" s="14">
        <v>4.4176399025867702E-2</v>
      </c>
      <c r="CJ693" s="14"/>
      <c r="CK693" s="14">
        <v>6.6987857093659106E-2</v>
      </c>
      <c r="CL693" s="14">
        <v>4.0076188336490702E-2</v>
      </c>
      <c r="CM693" s="14"/>
      <c r="CN693" s="14">
        <v>6.3473025037650593E-2</v>
      </c>
      <c r="CO693" s="14">
        <v>4.0430905199906497E-2</v>
      </c>
      <c r="CP693" s="14"/>
      <c r="CQ693" s="14">
        <v>3.6716534358966102E-2</v>
      </c>
      <c r="CR693" s="14">
        <v>7.1546891202263194E-2</v>
      </c>
      <c r="CS693" s="14">
        <v>1.7701663423141101E-2</v>
      </c>
    </row>
    <row r="694" spans="2:97" x14ac:dyDescent="0.35">
      <c r="B694" t="s">
        <v>253</v>
      </c>
      <c r="C694" s="14">
        <v>2.94795833876157E-2</v>
      </c>
      <c r="D694" s="14">
        <v>3.4837448235239897E-2</v>
      </c>
      <c r="E694" s="14">
        <v>2.4373824618863799E-2</v>
      </c>
      <c r="F694" s="14"/>
      <c r="G694" s="14">
        <v>1.3648737305700299E-2</v>
      </c>
      <c r="H694" s="14">
        <v>3.0924567973820299E-2</v>
      </c>
      <c r="I694" s="14">
        <v>2.9321267685107798E-2</v>
      </c>
      <c r="J694" s="14">
        <v>2.72953689664804E-2</v>
      </c>
      <c r="K694" s="14">
        <v>2.2312406596395301E-2</v>
      </c>
      <c r="L694" s="14">
        <v>4.5495063776021603E-2</v>
      </c>
      <c r="M694" s="14"/>
      <c r="N694" s="14">
        <v>3.7155453083020998E-2</v>
      </c>
      <c r="O694" s="14">
        <v>2.77771523363297E-2</v>
      </c>
      <c r="P694" s="14">
        <v>2.0008660975881099E-2</v>
      </c>
      <c r="Q694" s="14">
        <v>3.1632646984328598E-2</v>
      </c>
      <c r="R694" s="14"/>
      <c r="S694" s="14">
        <v>4.49855859017909E-2</v>
      </c>
      <c r="T694" s="14">
        <v>1.62923831736215E-2</v>
      </c>
      <c r="U694" s="14">
        <v>9.2570424193162606E-3</v>
      </c>
      <c r="V694" s="14">
        <v>1.9178373496007799E-2</v>
      </c>
      <c r="W694" s="14">
        <v>5.7240330334427499E-2</v>
      </c>
      <c r="X694" s="14">
        <v>2.7834508874858301E-2</v>
      </c>
      <c r="Y694" s="14">
        <v>2.1399050770148E-2</v>
      </c>
      <c r="Z694" s="14">
        <v>3.9380930399861201E-2</v>
      </c>
      <c r="AA694" s="14">
        <v>3.1820857875734E-2</v>
      </c>
      <c r="AB694" s="14">
        <v>2.5530354753129501E-2</v>
      </c>
      <c r="AC694" s="14">
        <v>3.09487152727164E-2</v>
      </c>
      <c r="AD694" s="14">
        <v>4.8114306277054202E-2</v>
      </c>
      <c r="AE694" s="14"/>
      <c r="AF694" s="14">
        <v>3.71668969339502E-2</v>
      </c>
      <c r="AG694" s="14">
        <v>3.5188177256564701E-2</v>
      </c>
      <c r="AH694" s="14">
        <v>1.6155877672283499E-2</v>
      </c>
      <c r="AI694" s="14">
        <v>9.5801316581911496E-3</v>
      </c>
      <c r="AJ694" s="14">
        <v>4.8090300143809796E-3</v>
      </c>
      <c r="AK694" s="14"/>
      <c r="AL694" s="14">
        <v>4.6876244133729997E-2</v>
      </c>
      <c r="AM694" s="14">
        <v>4.5666217083501499E-2</v>
      </c>
      <c r="AN694" s="14">
        <v>1.8417756056379301E-2</v>
      </c>
      <c r="AO694" s="14">
        <v>1.4785337821425401E-2</v>
      </c>
      <c r="AP694" s="14">
        <v>1.2522290460385299E-2</v>
      </c>
      <c r="AQ694" s="14">
        <v>2.7137427307628199E-2</v>
      </c>
      <c r="AR694" s="14"/>
      <c r="AS694" s="14">
        <v>2.6191455104039099E-2</v>
      </c>
      <c r="AT694" s="14">
        <v>1.8926573332541202E-2</v>
      </c>
      <c r="AU694" s="14">
        <v>2.79419640131209E-2</v>
      </c>
      <c r="AV694" s="14">
        <v>3.5848913131922899E-2</v>
      </c>
      <c r="AW694" s="14">
        <v>8.53906342146179E-2</v>
      </c>
      <c r="AX694" s="14"/>
      <c r="AY694" s="14">
        <v>2.7503887120618999E-2</v>
      </c>
      <c r="AZ694" s="14">
        <v>0</v>
      </c>
      <c r="BA694" s="14">
        <v>0</v>
      </c>
      <c r="BB694" s="14">
        <v>0</v>
      </c>
      <c r="BC694" s="14">
        <v>0</v>
      </c>
      <c r="BD694" s="14">
        <v>0</v>
      </c>
      <c r="BE694" s="14">
        <v>0</v>
      </c>
      <c r="BF694" s="14">
        <v>0</v>
      </c>
      <c r="BG694" s="14">
        <v>0</v>
      </c>
      <c r="BH694" s="14">
        <v>0</v>
      </c>
      <c r="BI694" s="14">
        <v>0</v>
      </c>
      <c r="BJ694" s="14">
        <v>0</v>
      </c>
      <c r="BK694" s="14">
        <v>0</v>
      </c>
      <c r="BL694" s="14">
        <v>0</v>
      </c>
      <c r="BM694" s="14">
        <v>0</v>
      </c>
      <c r="BN694" s="14">
        <v>0</v>
      </c>
      <c r="BO694" s="14"/>
      <c r="BP694" s="14">
        <v>4.5376029302226902E-2</v>
      </c>
      <c r="BQ694" s="14">
        <v>3.17598608668576E-2</v>
      </c>
      <c r="BR694" s="14">
        <v>2.63957701349577E-2</v>
      </c>
      <c r="BS694" s="14">
        <v>1.34489729082212E-2</v>
      </c>
      <c r="BT694" s="14">
        <v>1.9977978199576099E-2</v>
      </c>
      <c r="BU694" s="14"/>
      <c r="BV694" s="14">
        <v>7.3799421358795594E-2</v>
      </c>
      <c r="BW694" s="14">
        <v>3.76396206670307E-2</v>
      </c>
      <c r="BX694" s="14">
        <v>1.98737433536204E-2</v>
      </c>
      <c r="BY694" s="14">
        <v>1.6271397555815099E-2</v>
      </c>
      <c r="BZ694" s="14">
        <v>2.1193464742592399E-2</v>
      </c>
      <c r="CA694" s="14"/>
      <c r="CB694" s="14">
        <v>4.4595144388731002E-2</v>
      </c>
      <c r="CC694" s="14">
        <v>5.0289519698147302E-2</v>
      </c>
      <c r="CD694" s="14">
        <v>3.4884064419196399E-2</v>
      </c>
      <c r="CE694" s="14">
        <v>7.9693949739819102E-3</v>
      </c>
      <c r="CF694" s="14">
        <v>1.56841513935926E-2</v>
      </c>
      <c r="CG694" s="14"/>
      <c r="CH694" s="14">
        <v>2.4315681804228301E-2</v>
      </c>
      <c r="CI694" s="14">
        <v>3.1633292845441502E-2</v>
      </c>
      <c r="CJ694" s="14"/>
      <c r="CK694" s="14">
        <v>2.3330458099156601E-2</v>
      </c>
      <c r="CL694" s="14">
        <v>3.1368931085760401E-2</v>
      </c>
      <c r="CM694" s="14"/>
      <c r="CN694" s="14">
        <v>3.6984400895495699E-2</v>
      </c>
      <c r="CO694" s="14">
        <v>2.6854874325622901E-2</v>
      </c>
      <c r="CP694" s="14"/>
      <c r="CQ694" s="14">
        <v>1.9437939598809101E-2</v>
      </c>
      <c r="CR694" s="14">
        <v>4.5789431236824003E-2</v>
      </c>
      <c r="CS694" s="14">
        <v>5.7677542087097203E-2</v>
      </c>
    </row>
    <row r="695" spans="2:97" x14ac:dyDescent="0.35">
      <c r="B695" t="s">
        <v>118</v>
      </c>
      <c r="C695" s="14">
        <v>2.39352945202503E-2</v>
      </c>
      <c r="D695" s="14">
        <v>2.3860620555898299E-2</v>
      </c>
      <c r="E695" s="14">
        <v>2.3435513919259899E-2</v>
      </c>
      <c r="F695" s="14"/>
      <c r="G695" s="14">
        <v>1.3401141816257499E-2</v>
      </c>
      <c r="H695" s="14">
        <v>3.13276754605211E-2</v>
      </c>
      <c r="I695" s="14">
        <v>2.5943495232478301E-2</v>
      </c>
      <c r="J695" s="14">
        <v>2.5851561362899001E-2</v>
      </c>
      <c r="K695" s="14">
        <v>2.3992738364628299E-2</v>
      </c>
      <c r="L695" s="14">
        <v>2.1660385868041001E-2</v>
      </c>
      <c r="M695" s="14"/>
      <c r="N695" s="14">
        <v>1.86440580366414E-2</v>
      </c>
      <c r="O695" s="14">
        <v>2.3721122090991101E-2</v>
      </c>
      <c r="P695" s="14">
        <v>1.8131150714883301E-2</v>
      </c>
      <c r="Q695" s="14">
        <v>3.5266639231551399E-2</v>
      </c>
      <c r="R695" s="14"/>
      <c r="S695" s="14">
        <v>2.3761798050396299E-2</v>
      </c>
      <c r="T695" s="14">
        <v>2.47282459331266E-2</v>
      </c>
      <c r="U695" s="14">
        <v>2.5341975423580201E-2</v>
      </c>
      <c r="V695" s="14">
        <v>1.9845034544106299E-2</v>
      </c>
      <c r="W695" s="14">
        <v>2.7372491622907301E-2</v>
      </c>
      <c r="X695" s="14">
        <v>2.5494901786262202E-2</v>
      </c>
      <c r="Y695" s="14">
        <v>2.6010828820331199E-2</v>
      </c>
      <c r="Z695" s="14">
        <v>1.5890745997330102E-2</v>
      </c>
      <c r="AA695" s="14">
        <v>2.6621621836242199E-2</v>
      </c>
      <c r="AB695" s="14">
        <v>2.23818258205623E-2</v>
      </c>
      <c r="AC695" s="14">
        <v>3.42565769801415E-2</v>
      </c>
      <c r="AD695" s="14">
        <v>0</v>
      </c>
      <c r="AE695" s="14"/>
      <c r="AF695" s="14">
        <v>1.4466481933544899E-2</v>
      </c>
      <c r="AG695" s="14">
        <v>2.37475594370667E-2</v>
      </c>
      <c r="AH695" s="14">
        <v>1.53344163295731E-2</v>
      </c>
      <c r="AI695" s="14">
        <v>2.5968788174197899E-2</v>
      </c>
      <c r="AJ695" s="14">
        <v>2.6397815530803899E-2</v>
      </c>
      <c r="AK695" s="14"/>
      <c r="AL695" s="14">
        <v>2.2038889067096799E-2</v>
      </c>
      <c r="AM695" s="14">
        <v>2.0858118050545601E-2</v>
      </c>
      <c r="AN695" s="14">
        <v>8.7226341988830107E-3</v>
      </c>
      <c r="AO695" s="14">
        <v>2.02202701543816E-2</v>
      </c>
      <c r="AP695" s="14">
        <v>2.5379497426888099E-2</v>
      </c>
      <c r="AQ695" s="14">
        <v>6.3113664514160103E-2</v>
      </c>
      <c r="AR695" s="14"/>
      <c r="AS695" s="14">
        <v>3.6951913514770798E-2</v>
      </c>
      <c r="AT695" s="14">
        <v>1.88163878932372E-2</v>
      </c>
      <c r="AU695" s="14">
        <v>2.15221894547485E-2</v>
      </c>
      <c r="AV695" s="14">
        <v>2.87646469787513E-2</v>
      </c>
      <c r="AW695" s="14">
        <v>0</v>
      </c>
      <c r="AX695" s="14"/>
      <c r="AY695" s="14">
        <v>5.7485688852709098E-2</v>
      </c>
      <c r="AZ695" s="14">
        <v>0</v>
      </c>
      <c r="BA695" s="14">
        <v>0</v>
      </c>
      <c r="BB695" s="14">
        <v>0</v>
      </c>
      <c r="BC695" s="14">
        <v>0</v>
      </c>
      <c r="BD695" s="14">
        <v>0</v>
      </c>
      <c r="BE695" s="14">
        <v>0</v>
      </c>
      <c r="BF695" s="14">
        <v>0</v>
      </c>
      <c r="BG695" s="14">
        <v>0</v>
      </c>
      <c r="BH695" s="14">
        <v>0</v>
      </c>
      <c r="BI695" s="14">
        <v>0</v>
      </c>
      <c r="BJ695" s="14">
        <v>0</v>
      </c>
      <c r="BK695" s="14">
        <v>0</v>
      </c>
      <c r="BL695" s="14">
        <v>0</v>
      </c>
      <c r="BM695" s="14">
        <v>0</v>
      </c>
      <c r="BN695" s="14">
        <v>0</v>
      </c>
      <c r="BO695" s="14"/>
      <c r="BP695" s="14">
        <v>2.5757898808988499E-2</v>
      </c>
      <c r="BQ695" s="14">
        <v>1.29098302833163E-2</v>
      </c>
      <c r="BR695" s="14">
        <v>2.8998188154163301E-2</v>
      </c>
      <c r="BS695" s="14">
        <v>1.5605474232752801E-2</v>
      </c>
      <c r="BT695" s="14">
        <v>2.7043432519750599E-2</v>
      </c>
      <c r="BU695" s="14"/>
      <c r="BV695" s="14">
        <v>2.45190447926333E-2</v>
      </c>
      <c r="BW695" s="14">
        <v>2.13852681922291E-2</v>
      </c>
      <c r="BX695" s="14">
        <v>2.2168631174602299E-2</v>
      </c>
      <c r="BY695" s="14">
        <v>2.5916938494961701E-2</v>
      </c>
      <c r="BZ695" s="14">
        <v>5.2079872766235699E-2</v>
      </c>
      <c r="CA695" s="14"/>
      <c r="CB695" s="14">
        <v>2.40964668073432E-2</v>
      </c>
      <c r="CC695" s="14">
        <v>4.8925129591303802E-2</v>
      </c>
      <c r="CD695" s="14">
        <v>2.1975500162511898E-2</v>
      </c>
      <c r="CE695" s="14">
        <v>1.6281038955521101E-2</v>
      </c>
      <c r="CF695" s="14">
        <v>1.2568954605028699E-2</v>
      </c>
      <c r="CG695" s="14"/>
      <c r="CH695" s="14">
        <v>1.55562686878688E-2</v>
      </c>
      <c r="CI695" s="14">
        <v>2.74299364864375E-2</v>
      </c>
      <c r="CJ695" s="14"/>
      <c r="CK695" s="14">
        <v>2.5963112851021999E-2</v>
      </c>
      <c r="CL695" s="14">
        <v>2.3312237790102101E-2</v>
      </c>
      <c r="CM695" s="14"/>
      <c r="CN695" s="14">
        <v>2.0084934274834002E-2</v>
      </c>
      <c r="CO695" s="14">
        <v>2.5281906268966401E-2</v>
      </c>
      <c r="CP695" s="14"/>
      <c r="CQ695" s="14">
        <v>1.6781190812867101E-2</v>
      </c>
      <c r="CR695" s="14">
        <v>3.2078297680874501E-2</v>
      </c>
      <c r="CS695" s="14">
        <v>6.4666497334728498E-2</v>
      </c>
    </row>
    <row r="696" spans="2:97" x14ac:dyDescent="0.35">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row>
    <row r="697" spans="2:97" x14ac:dyDescent="0.35">
      <c r="B697" s="6" t="s">
        <v>310</v>
      </c>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c r="CI697" s="14"/>
      <c r="CJ697" s="14"/>
      <c r="CK697" s="14"/>
      <c r="CL697" s="14"/>
      <c r="CM697" s="14"/>
      <c r="CN697" s="14"/>
      <c r="CO697" s="14"/>
      <c r="CP697" s="14"/>
      <c r="CQ697" s="14"/>
      <c r="CR697" s="14"/>
      <c r="CS697" s="14"/>
    </row>
    <row r="698" spans="2:97" x14ac:dyDescent="0.35">
      <c r="B698" s="21" t="s">
        <v>122</v>
      </c>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c r="CI698" s="14"/>
      <c r="CJ698" s="14"/>
      <c r="CK698" s="14"/>
      <c r="CL698" s="14"/>
      <c r="CM698" s="14"/>
      <c r="CN698" s="14"/>
      <c r="CO698" s="14"/>
      <c r="CP698" s="14"/>
      <c r="CQ698" s="14"/>
      <c r="CR698" s="14"/>
      <c r="CS698" s="14"/>
    </row>
    <row r="699" spans="2:97" x14ac:dyDescent="0.35">
      <c r="B699" t="s">
        <v>306</v>
      </c>
      <c r="C699" s="14">
        <v>0.105020387310892</v>
      </c>
      <c r="D699" s="14">
        <v>5.9327146995187603E-2</v>
      </c>
      <c r="E699" s="14">
        <v>0.14872336206811901</v>
      </c>
      <c r="F699" s="14"/>
      <c r="G699" s="14">
        <v>0.10205110499853901</v>
      </c>
      <c r="H699" s="14">
        <v>9.8663139922228305E-2</v>
      </c>
      <c r="I699" s="14">
        <v>0.115710565282595</v>
      </c>
      <c r="J699" s="14">
        <v>8.1057942909432704E-2</v>
      </c>
      <c r="K699" s="14">
        <v>9.0381608828543999E-2</v>
      </c>
      <c r="L699" s="14">
        <v>0.13273348105121799</v>
      </c>
      <c r="M699" s="14"/>
      <c r="N699" s="14">
        <v>8.0335804701577695E-2</v>
      </c>
      <c r="O699" s="14">
        <v>0.107328623567992</v>
      </c>
      <c r="P699" s="14">
        <v>0.103039590690465</v>
      </c>
      <c r="Q699" s="14">
        <v>0.128104039984719</v>
      </c>
      <c r="R699" s="14"/>
      <c r="S699" s="14">
        <v>0.103667052495325</v>
      </c>
      <c r="T699" s="14">
        <v>0.10174822736233601</v>
      </c>
      <c r="U699" s="14">
        <v>0.103707123662588</v>
      </c>
      <c r="V699" s="14">
        <v>0.13262241508429201</v>
      </c>
      <c r="W699" s="14">
        <v>9.8134354804863905E-2</v>
      </c>
      <c r="X699" s="14">
        <v>0.13721982800069499</v>
      </c>
      <c r="Y699" s="14">
        <v>0.11996254420699599</v>
      </c>
      <c r="Z699" s="14">
        <v>8.7747268982044394E-2</v>
      </c>
      <c r="AA699" s="14">
        <v>8.1300311638841993E-2</v>
      </c>
      <c r="AB699" s="14">
        <v>7.7844493353140198E-2</v>
      </c>
      <c r="AC699" s="14">
        <v>0.127077691671106</v>
      </c>
      <c r="AD699" s="14">
        <v>8.0899893268505496E-2</v>
      </c>
      <c r="AE699" s="14"/>
      <c r="AF699" s="14">
        <v>9.2635016484382604E-2</v>
      </c>
      <c r="AG699" s="14">
        <v>9.4720114292541194E-2</v>
      </c>
      <c r="AH699" s="14">
        <v>7.9530980517473607E-2</v>
      </c>
      <c r="AI699" s="14">
        <v>0.14302894508709799</v>
      </c>
      <c r="AJ699" s="14">
        <v>9.8001037851491501E-2</v>
      </c>
      <c r="AK699" s="14"/>
      <c r="AL699" s="14">
        <v>5.53757692163638E-2</v>
      </c>
      <c r="AM699" s="14">
        <v>0.105264501843745</v>
      </c>
      <c r="AN699" s="14">
        <v>9.5752220984543404E-2</v>
      </c>
      <c r="AO699" s="14">
        <v>0.13855679243053901</v>
      </c>
      <c r="AP699" s="14">
        <v>0.108954615882197</v>
      </c>
      <c r="AQ699" s="14">
        <v>8.5084412689099498E-2</v>
      </c>
      <c r="AR699" s="14"/>
      <c r="AS699" s="14">
        <v>0.117132822161962</v>
      </c>
      <c r="AT699" s="14">
        <v>0.11177985753393101</v>
      </c>
      <c r="AU699" s="14">
        <v>8.3676554960157495E-2</v>
      </c>
      <c r="AV699" s="14">
        <v>8.2208631576572599E-2</v>
      </c>
      <c r="AW699" s="14">
        <v>0.114624734211088</v>
      </c>
      <c r="AX699" s="14"/>
      <c r="AY699" s="14">
        <v>0.212647958328787</v>
      </c>
      <c r="AZ699" s="14">
        <v>0</v>
      </c>
      <c r="BA699" s="14">
        <v>0</v>
      </c>
      <c r="BB699" s="14">
        <v>0</v>
      </c>
      <c r="BC699" s="14">
        <v>0</v>
      </c>
      <c r="BD699" s="14">
        <v>0</v>
      </c>
      <c r="BE699" s="14">
        <v>0</v>
      </c>
      <c r="BF699" s="14">
        <v>0</v>
      </c>
      <c r="BG699" s="14">
        <v>0</v>
      </c>
      <c r="BH699" s="14">
        <v>0</v>
      </c>
      <c r="BI699" s="14">
        <v>0</v>
      </c>
      <c r="BJ699" s="14">
        <v>0</v>
      </c>
      <c r="BK699" s="14">
        <v>0</v>
      </c>
      <c r="BL699" s="14">
        <v>0</v>
      </c>
      <c r="BM699" s="14">
        <v>0</v>
      </c>
      <c r="BN699" s="14">
        <v>0</v>
      </c>
      <c r="BO699" s="14"/>
      <c r="BP699" s="14">
        <v>7.33744277252774E-2</v>
      </c>
      <c r="BQ699" s="14">
        <v>5.9738744268747701E-2</v>
      </c>
      <c r="BR699" s="14">
        <v>0.11785073943006</v>
      </c>
      <c r="BS699" s="14">
        <v>0.115594413508842</v>
      </c>
      <c r="BT699" s="14">
        <v>0.20733438440529101</v>
      </c>
      <c r="BU699" s="14"/>
      <c r="BV699" s="14">
        <v>6.8124389667227295E-2</v>
      </c>
      <c r="BW699" s="14">
        <v>7.0772370548364202E-2</v>
      </c>
      <c r="BX699" s="14">
        <v>0.102719703669704</v>
      </c>
      <c r="BY699" s="14">
        <v>0.167659019460633</v>
      </c>
      <c r="BZ699" s="14">
        <v>0.24658931905869</v>
      </c>
      <c r="CA699" s="14"/>
      <c r="CB699" s="14">
        <v>5.6136239564608101E-2</v>
      </c>
      <c r="CC699" s="14">
        <v>6.7026809238940693E-2</v>
      </c>
      <c r="CD699" s="14">
        <v>8.0160691620350402E-2</v>
      </c>
      <c r="CE699" s="14">
        <v>7.88473667402909E-2</v>
      </c>
      <c r="CF699" s="14">
        <v>0.218191691386699</v>
      </c>
      <c r="CG699" s="14"/>
      <c r="CH699" s="14">
        <v>0.13397831168753099</v>
      </c>
      <c r="CI699" s="14">
        <v>9.2942900046299903E-2</v>
      </c>
      <c r="CJ699" s="14"/>
      <c r="CK699" s="14">
        <v>0.10396485358442099</v>
      </c>
      <c r="CL699" s="14">
        <v>0.10534470501835</v>
      </c>
      <c r="CM699" s="14"/>
      <c r="CN699" s="14">
        <v>6.9048400665470203E-2</v>
      </c>
      <c r="CO699" s="14">
        <v>0.117601106192729</v>
      </c>
      <c r="CP699" s="14"/>
      <c r="CQ699" s="14">
        <v>0.129157037543977</v>
      </c>
      <c r="CR699" s="14">
        <v>5.9488900142755499E-2</v>
      </c>
      <c r="CS699" s="14">
        <v>7.4812476065620595E-2</v>
      </c>
    </row>
    <row r="700" spans="2:97" x14ac:dyDescent="0.35">
      <c r="B700" t="s">
        <v>307</v>
      </c>
      <c r="C700" s="14">
        <v>0.22217880491844</v>
      </c>
      <c r="D700" s="14">
        <v>0.14923493578920799</v>
      </c>
      <c r="E700" s="14">
        <v>0.29287174765148699</v>
      </c>
      <c r="F700" s="14"/>
      <c r="G700" s="14">
        <v>0.311613528165264</v>
      </c>
      <c r="H700" s="14">
        <v>0.233250499811059</v>
      </c>
      <c r="I700" s="14">
        <v>0.21296284500777299</v>
      </c>
      <c r="J700" s="14">
        <v>0.23385417504764799</v>
      </c>
      <c r="K700" s="14">
        <v>0.207742016619065</v>
      </c>
      <c r="L700" s="14">
        <v>0.161588948023101</v>
      </c>
      <c r="M700" s="14"/>
      <c r="N700" s="14">
        <v>0.18489238187007401</v>
      </c>
      <c r="O700" s="14">
        <v>0.22517563366766699</v>
      </c>
      <c r="P700" s="14">
        <v>0.24403813611504299</v>
      </c>
      <c r="Q700" s="14">
        <v>0.24165458909256701</v>
      </c>
      <c r="R700" s="14"/>
      <c r="S700" s="14">
        <v>0.22330262813753601</v>
      </c>
      <c r="T700" s="14">
        <v>0.21961614447997499</v>
      </c>
      <c r="U700" s="14">
        <v>0.187282867676099</v>
      </c>
      <c r="V700" s="14">
        <v>0.23023431669888</v>
      </c>
      <c r="W700" s="14">
        <v>0.231246470668554</v>
      </c>
      <c r="X700" s="14">
        <v>0.26946576797336902</v>
      </c>
      <c r="Y700" s="14">
        <v>0.24263832459163401</v>
      </c>
      <c r="Z700" s="14">
        <v>0.232694136536892</v>
      </c>
      <c r="AA700" s="14">
        <v>0.20951941682764499</v>
      </c>
      <c r="AB700" s="14">
        <v>0.20212114143969301</v>
      </c>
      <c r="AC700" s="14">
        <v>0.16277212732434199</v>
      </c>
      <c r="AD700" s="14">
        <v>0.27071905540318503</v>
      </c>
      <c r="AE700" s="14"/>
      <c r="AF700" s="14">
        <v>0.20866746601293801</v>
      </c>
      <c r="AG700" s="14">
        <v>0.19949505372404999</v>
      </c>
      <c r="AH700" s="14">
        <v>0.174488731664275</v>
      </c>
      <c r="AI700" s="14">
        <v>0.23788033029827199</v>
      </c>
      <c r="AJ700" s="14">
        <v>0.26407646656231398</v>
      </c>
      <c r="AK700" s="14"/>
      <c r="AL700" s="14">
        <v>0.17817331967060401</v>
      </c>
      <c r="AM700" s="14">
        <v>0.19475613618505899</v>
      </c>
      <c r="AN700" s="14">
        <v>0.19046396200922699</v>
      </c>
      <c r="AO700" s="14">
        <v>0.242570106763347</v>
      </c>
      <c r="AP700" s="14">
        <v>0.26889735710852197</v>
      </c>
      <c r="AQ700" s="14">
        <v>0.26052072853514002</v>
      </c>
      <c r="AR700" s="14"/>
      <c r="AS700" s="14">
        <v>0.23825980629846699</v>
      </c>
      <c r="AT700" s="14">
        <v>0.24235505179681799</v>
      </c>
      <c r="AU700" s="14">
        <v>0.20323643360286101</v>
      </c>
      <c r="AV700" s="14">
        <v>0.185223223567031</v>
      </c>
      <c r="AW700" s="14">
        <v>0.16657887155229001</v>
      </c>
      <c r="AX700" s="14"/>
      <c r="AY700" s="14">
        <v>0.209005357459941</v>
      </c>
      <c r="AZ700" s="14">
        <v>0</v>
      </c>
      <c r="BA700" s="14">
        <v>0</v>
      </c>
      <c r="BB700" s="14">
        <v>0</v>
      </c>
      <c r="BC700" s="14">
        <v>0</v>
      </c>
      <c r="BD700" s="14">
        <v>0</v>
      </c>
      <c r="BE700" s="14">
        <v>0</v>
      </c>
      <c r="BF700" s="14">
        <v>0</v>
      </c>
      <c r="BG700" s="14">
        <v>0</v>
      </c>
      <c r="BH700" s="14">
        <v>0</v>
      </c>
      <c r="BI700" s="14">
        <v>0</v>
      </c>
      <c r="BJ700" s="14">
        <v>0</v>
      </c>
      <c r="BK700" s="14">
        <v>0</v>
      </c>
      <c r="BL700" s="14">
        <v>0</v>
      </c>
      <c r="BM700" s="14">
        <v>0</v>
      </c>
      <c r="BN700" s="14">
        <v>0</v>
      </c>
      <c r="BO700" s="14"/>
      <c r="BP700" s="14">
        <v>0.143761789218221</v>
      </c>
      <c r="BQ700" s="14">
        <v>0.236635740704049</v>
      </c>
      <c r="BR700" s="14">
        <v>0.210505142080432</v>
      </c>
      <c r="BS700" s="14">
        <v>0.280996546173788</v>
      </c>
      <c r="BT700" s="14">
        <v>0.26944738606655999</v>
      </c>
      <c r="BU700" s="14"/>
      <c r="BV700" s="14">
        <v>0.14230222002310999</v>
      </c>
      <c r="BW700" s="14">
        <v>0.18632022704071699</v>
      </c>
      <c r="BX700" s="14">
        <v>0.234204504930762</v>
      </c>
      <c r="BY700" s="14">
        <v>0.30429099263202303</v>
      </c>
      <c r="BZ700" s="14">
        <v>0.25421748702144797</v>
      </c>
      <c r="CA700" s="14"/>
      <c r="CB700" s="14">
        <v>0.139981142854193</v>
      </c>
      <c r="CC700" s="14">
        <v>0.180870486425626</v>
      </c>
      <c r="CD700" s="14">
        <v>0.209188347421668</v>
      </c>
      <c r="CE700" s="14">
        <v>0.28029818435008402</v>
      </c>
      <c r="CF700" s="14">
        <v>0.27817159603922498</v>
      </c>
      <c r="CG700" s="14"/>
      <c r="CH700" s="14">
        <v>0.22012450589494101</v>
      </c>
      <c r="CI700" s="14">
        <v>0.223035591819713</v>
      </c>
      <c r="CJ700" s="14"/>
      <c r="CK700" s="14">
        <v>0.23658905215946899</v>
      </c>
      <c r="CL700" s="14">
        <v>0.21775118860272799</v>
      </c>
      <c r="CM700" s="14"/>
      <c r="CN700" s="14">
        <v>0.18786485711269499</v>
      </c>
      <c r="CO700" s="14">
        <v>0.234179646999399</v>
      </c>
      <c r="CP700" s="14"/>
      <c r="CQ700" s="14">
        <v>0.25634038952835098</v>
      </c>
      <c r="CR700" s="14">
        <v>0.15980559410360401</v>
      </c>
      <c r="CS700" s="14">
        <v>0.16713869062834499</v>
      </c>
    </row>
    <row r="701" spans="2:97" x14ac:dyDescent="0.35">
      <c r="B701" t="s">
        <v>308</v>
      </c>
      <c r="C701" s="14">
        <v>0.16822953347605099</v>
      </c>
      <c r="D701" s="14">
        <v>0.15546283511079101</v>
      </c>
      <c r="E701" s="14">
        <v>0.181331318724161</v>
      </c>
      <c r="F701" s="14"/>
      <c r="G701" s="14">
        <v>0.14428006758456499</v>
      </c>
      <c r="H701" s="14">
        <v>0.128751135084954</v>
      </c>
      <c r="I701" s="14">
        <v>0.18078860872661601</v>
      </c>
      <c r="J701" s="14">
        <v>0.17062920543728299</v>
      </c>
      <c r="K701" s="14">
        <v>0.186588052587079</v>
      </c>
      <c r="L701" s="14">
        <v>0.19184492571724199</v>
      </c>
      <c r="M701" s="14"/>
      <c r="N701" s="14">
        <v>0.15074005778145</v>
      </c>
      <c r="O701" s="14">
        <v>0.15081121004944301</v>
      </c>
      <c r="P701" s="14">
        <v>0.16354026779098199</v>
      </c>
      <c r="Q701" s="14">
        <v>0.210142381221298</v>
      </c>
      <c r="R701" s="14"/>
      <c r="S701" s="14">
        <v>0.13580533066945</v>
      </c>
      <c r="T701" s="14">
        <v>0.20221689330115999</v>
      </c>
      <c r="U701" s="14">
        <v>0.17513016562883699</v>
      </c>
      <c r="V701" s="14">
        <v>0.17534397479375299</v>
      </c>
      <c r="W701" s="14">
        <v>0.15627694065924899</v>
      </c>
      <c r="X701" s="14">
        <v>0.181182014269614</v>
      </c>
      <c r="Y701" s="14">
        <v>0.15163762381554499</v>
      </c>
      <c r="Z701" s="14">
        <v>0.18881047088646899</v>
      </c>
      <c r="AA701" s="14">
        <v>0.18265850253191701</v>
      </c>
      <c r="AB701" s="14">
        <v>0.13752125992198999</v>
      </c>
      <c r="AC701" s="14">
        <v>0.17624955311048199</v>
      </c>
      <c r="AD701" s="14">
        <v>0.16448799874400499</v>
      </c>
      <c r="AE701" s="14"/>
      <c r="AF701" s="14">
        <v>0.20260171087140599</v>
      </c>
      <c r="AG701" s="14">
        <v>0.14880084075671099</v>
      </c>
      <c r="AH701" s="14">
        <v>0.17228505403531699</v>
      </c>
      <c r="AI701" s="14">
        <v>0.17428666458679301</v>
      </c>
      <c r="AJ701" s="14">
        <v>0.123578584333777</v>
      </c>
      <c r="AK701" s="14"/>
      <c r="AL701" s="14">
        <v>0.13044352283834099</v>
      </c>
      <c r="AM701" s="14">
        <v>0.19331836956092799</v>
      </c>
      <c r="AN701" s="14">
        <v>0.16219213454780201</v>
      </c>
      <c r="AO701" s="14">
        <v>0.164959431769269</v>
      </c>
      <c r="AP701" s="14">
        <v>0.121391665489174</v>
      </c>
      <c r="AQ701" s="14">
        <v>0.247952904762964</v>
      </c>
      <c r="AR701" s="14"/>
      <c r="AS701" s="14">
        <v>0.188924877946064</v>
      </c>
      <c r="AT701" s="14">
        <v>0.17876010834986999</v>
      </c>
      <c r="AU701" s="14">
        <v>0.14706743051436499</v>
      </c>
      <c r="AV701" s="14">
        <v>0.155865626858565</v>
      </c>
      <c r="AW701" s="14">
        <v>8.8221467987726607E-2</v>
      </c>
      <c r="AX701" s="14"/>
      <c r="AY701" s="14">
        <v>0.11895781776109</v>
      </c>
      <c r="AZ701" s="14">
        <v>0</v>
      </c>
      <c r="BA701" s="14">
        <v>0</v>
      </c>
      <c r="BB701" s="14">
        <v>0</v>
      </c>
      <c r="BC701" s="14">
        <v>0</v>
      </c>
      <c r="BD701" s="14">
        <v>0</v>
      </c>
      <c r="BE701" s="14">
        <v>0</v>
      </c>
      <c r="BF701" s="14">
        <v>0</v>
      </c>
      <c r="BG701" s="14">
        <v>0</v>
      </c>
      <c r="BH701" s="14">
        <v>0</v>
      </c>
      <c r="BI701" s="14">
        <v>0</v>
      </c>
      <c r="BJ701" s="14">
        <v>0</v>
      </c>
      <c r="BK701" s="14">
        <v>0</v>
      </c>
      <c r="BL701" s="14">
        <v>0</v>
      </c>
      <c r="BM701" s="14">
        <v>0</v>
      </c>
      <c r="BN701" s="14">
        <v>0</v>
      </c>
      <c r="BO701" s="14"/>
      <c r="BP701" s="14">
        <v>0.13927229957882001</v>
      </c>
      <c r="BQ701" s="14">
        <v>0.148134067025078</v>
      </c>
      <c r="BR701" s="14">
        <v>0.22167694689658099</v>
      </c>
      <c r="BS701" s="14">
        <v>0.180108081116852</v>
      </c>
      <c r="BT701" s="14">
        <v>0.17220217169959601</v>
      </c>
      <c r="BU701" s="14"/>
      <c r="BV701" s="14">
        <v>9.5126065380660499E-2</v>
      </c>
      <c r="BW701" s="14">
        <v>0.15442771860429999</v>
      </c>
      <c r="BX701" s="14">
        <v>0.19375477696687801</v>
      </c>
      <c r="BY701" s="14">
        <v>0.17860920260963201</v>
      </c>
      <c r="BZ701" s="14">
        <v>0.146753025011957</v>
      </c>
      <c r="CA701" s="14"/>
      <c r="CB701" s="14">
        <v>0.109500042644584</v>
      </c>
      <c r="CC701" s="14">
        <v>0.173044978364603</v>
      </c>
      <c r="CD701" s="14">
        <v>0.18348278676058999</v>
      </c>
      <c r="CE701" s="14">
        <v>0.184511476888606</v>
      </c>
      <c r="CF701" s="14">
        <v>0.179168121601918</v>
      </c>
      <c r="CG701" s="14"/>
      <c r="CH701" s="14">
        <v>0.16441933988065099</v>
      </c>
      <c r="CI701" s="14">
        <v>0.169818651674771</v>
      </c>
      <c r="CJ701" s="14"/>
      <c r="CK701" s="14">
        <v>0.115319836017095</v>
      </c>
      <c r="CL701" s="14">
        <v>0.18448628714656501</v>
      </c>
      <c r="CM701" s="14"/>
      <c r="CN701" s="14">
        <v>0.115503340307646</v>
      </c>
      <c r="CO701" s="14">
        <v>0.186669810920264</v>
      </c>
      <c r="CP701" s="14"/>
      <c r="CQ701" s="14">
        <v>0.18287006573048301</v>
      </c>
      <c r="CR701" s="14">
        <v>0.131873373716897</v>
      </c>
      <c r="CS701" s="14">
        <v>0.20178436728478499</v>
      </c>
    </row>
    <row r="702" spans="2:97" x14ac:dyDescent="0.35">
      <c r="B702" t="s">
        <v>86</v>
      </c>
      <c r="C702" s="14">
        <v>0.34368349023276501</v>
      </c>
      <c r="D702" s="14">
        <v>0.40919665480499801</v>
      </c>
      <c r="E702" s="14">
        <v>0.28118710971504901</v>
      </c>
      <c r="F702" s="14"/>
      <c r="G702" s="14">
        <v>0.32371595489271898</v>
      </c>
      <c r="H702" s="14">
        <v>0.33558583147837401</v>
      </c>
      <c r="I702" s="14">
        <v>0.35602860743707998</v>
      </c>
      <c r="J702" s="14">
        <v>0.37767227326391001</v>
      </c>
      <c r="K702" s="14">
        <v>0.34225517391107901</v>
      </c>
      <c r="L702" s="14">
        <v>0.32688567523851503</v>
      </c>
      <c r="M702" s="14"/>
      <c r="N702" s="14">
        <v>0.37742133719092202</v>
      </c>
      <c r="O702" s="14">
        <v>0.36618047937059001</v>
      </c>
      <c r="P702" s="14">
        <v>0.34288601121451201</v>
      </c>
      <c r="Q702" s="14">
        <v>0.28326074861887202</v>
      </c>
      <c r="R702" s="14"/>
      <c r="S702" s="14">
        <v>0.36363059066581499</v>
      </c>
      <c r="T702" s="14">
        <v>0.33654349238804798</v>
      </c>
      <c r="U702" s="14">
        <v>0.36469215437837499</v>
      </c>
      <c r="V702" s="14">
        <v>0.33726304958731201</v>
      </c>
      <c r="W702" s="14">
        <v>0.36626705797841103</v>
      </c>
      <c r="X702" s="14">
        <v>0.31556039501519101</v>
      </c>
      <c r="Y702" s="14">
        <v>0.33179208105916602</v>
      </c>
      <c r="Z702" s="14">
        <v>0.31006909887426798</v>
      </c>
      <c r="AA702" s="14">
        <v>0.34615436825766799</v>
      </c>
      <c r="AB702" s="14">
        <v>0.33069585920097999</v>
      </c>
      <c r="AC702" s="14">
        <v>0.37726200787663899</v>
      </c>
      <c r="AD702" s="14">
        <v>0.32672345318293</v>
      </c>
      <c r="AE702" s="14"/>
      <c r="AF702" s="14">
        <v>0.32087155570674403</v>
      </c>
      <c r="AG702" s="14">
        <v>0.38609654639921898</v>
      </c>
      <c r="AH702" s="14">
        <v>0.44026343307252702</v>
      </c>
      <c r="AI702" s="14">
        <v>0.304695027796135</v>
      </c>
      <c r="AJ702" s="14">
        <v>0.33656536938939502</v>
      </c>
      <c r="AK702" s="14"/>
      <c r="AL702" s="14">
        <v>0.41014268152273697</v>
      </c>
      <c r="AM702" s="14">
        <v>0.32558563917611599</v>
      </c>
      <c r="AN702" s="14">
        <v>0.41217958536588101</v>
      </c>
      <c r="AO702" s="14">
        <v>0.31674646149993602</v>
      </c>
      <c r="AP702" s="14">
        <v>0.35392270974388101</v>
      </c>
      <c r="AQ702" s="14">
        <v>0.286496718101723</v>
      </c>
      <c r="AR702" s="14"/>
      <c r="AS702" s="14">
        <v>0.29008396319068203</v>
      </c>
      <c r="AT702" s="14">
        <v>0.337696237605004</v>
      </c>
      <c r="AU702" s="14">
        <v>0.40436874970116099</v>
      </c>
      <c r="AV702" s="14">
        <v>0.37596569073657798</v>
      </c>
      <c r="AW702" s="14">
        <v>0.288746563371651</v>
      </c>
      <c r="AX702" s="14"/>
      <c r="AY702" s="14">
        <v>0.32784168049548601</v>
      </c>
      <c r="AZ702" s="14">
        <v>0</v>
      </c>
      <c r="BA702" s="14">
        <v>0</v>
      </c>
      <c r="BB702" s="14">
        <v>0</v>
      </c>
      <c r="BC702" s="14">
        <v>0</v>
      </c>
      <c r="BD702" s="14">
        <v>0</v>
      </c>
      <c r="BE702" s="14">
        <v>0</v>
      </c>
      <c r="BF702" s="14">
        <v>0</v>
      </c>
      <c r="BG702" s="14">
        <v>0</v>
      </c>
      <c r="BH702" s="14">
        <v>0</v>
      </c>
      <c r="BI702" s="14">
        <v>0</v>
      </c>
      <c r="BJ702" s="14">
        <v>0</v>
      </c>
      <c r="BK702" s="14">
        <v>0</v>
      </c>
      <c r="BL702" s="14">
        <v>0</v>
      </c>
      <c r="BM702" s="14">
        <v>0</v>
      </c>
      <c r="BN702" s="14">
        <v>0</v>
      </c>
      <c r="BO702" s="14"/>
      <c r="BP702" s="14">
        <v>0.36033847516994899</v>
      </c>
      <c r="BQ702" s="14">
        <v>0.38550455187022697</v>
      </c>
      <c r="BR702" s="14">
        <v>0.35074911206890103</v>
      </c>
      <c r="BS702" s="14">
        <v>0.34040456695768201</v>
      </c>
      <c r="BT702" s="14">
        <v>0.25240663414314402</v>
      </c>
      <c r="BU702" s="14"/>
      <c r="BV702" s="14">
        <v>0.34034797174743298</v>
      </c>
      <c r="BW702" s="14">
        <v>0.39399477393946097</v>
      </c>
      <c r="BX702" s="14">
        <v>0.333526016535869</v>
      </c>
      <c r="BY702" s="14">
        <v>0.266964646930066</v>
      </c>
      <c r="BZ702" s="14">
        <v>0.27312843179700402</v>
      </c>
      <c r="CA702" s="14"/>
      <c r="CB702" s="14">
        <v>0.423947478779304</v>
      </c>
      <c r="CC702" s="14">
        <v>0.398625221716219</v>
      </c>
      <c r="CD702" s="14">
        <v>0.34613988064255702</v>
      </c>
      <c r="CE702" s="14">
        <v>0.33463587346002299</v>
      </c>
      <c r="CF702" s="14">
        <v>0.245801282217991</v>
      </c>
      <c r="CG702" s="14"/>
      <c r="CH702" s="14">
        <v>0.31903792075647203</v>
      </c>
      <c r="CI702" s="14">
        <v>0.35396242278356199</v>
      </c>
      <c r="CJ702" s="14"/>
      <c r="CK702" s="14">
        <v>0.35952823075636298</v>
      </c>
      <c r="CL702" s="14">
        <v>0.33881511910164802</v>
      </c>
      <c r="CM702" s="14"/>
      <c r="CN702" s="14">
        <v>0.40384662237322599</v>
      </c>
      <c r="CO702" s="14">
        <v>0.32264224333220698</v>
      </c>
      <c r="CP702" s="14"/>
      <c r="CQ702" s="14">
        <v>0.30617004702582801</v>
      </c>
      <c r="CR702" s="14">
        <v>0.41742749793325101</v>
      </c>
      <c r="CS702" s="14">
        <v>0.37294995518531399</v>
      </c>
    </row>
    <row r="703" spans="2:97" x14ac:dyDescent="0.35">
      <c r="B703" t="s">
        <v>85</v>
      </c>
      <c r="C703" s="14">
        <v>0.160887784061852</v>
      </c>
      <c r="D703" s="14">
        <v>0.22677842729981501</v>
      </c>
      <c r="E703" s="14">
        <v>9.5886461841183906E-2</v>
      </c>
      <c r="F703" s="14"/>
      <c r="G703" s="14">
        <v>0.118339344358913</v>
      </c>
      <c r="H703" s="14">
        <v>0.20374939370338399</v>
      </c>
      <c r="I703" s="14">
        <v>0.13450937354593601</v>
      </c>
      <c r="J703" s="14">
        <v>0.13678640334172601</v>
      </c>
      <c r="K703" s="14">
        <v>0.173033148054233</v>
      </c>
      <c r="L703" s="14">
        <v>0.18694696996992399</v>
      </c>
      <c r="M703" s="14"/>
      <c r="N703" s="14">
        <v>0.206610418455976</v>
      </c>
      <c r="O703" s="14">
        <v>0.150504053344307</v>
      </c>
      <c r="P703" s="14">
        <v>0.146495994188998</v>
      </c>
      <c r="Q703" s="14">
        <v>0.136838241082544</v>
      </c>
      <c r="R703" s="14"/>
      <c r="S703" s="14">
        <v>0.17359439803187399</v>
      </c>
      <c r="T703" s="14">
        <v>0.13987524246847999</v>
      </c>
      <c r="U703" s="14">
        <v>0.169187688654101</v>
      </c>
      <c r="V703" s="14">
        <v>0.12453624383576301</v>
      </c>
      <c r="W703" s="14">
        <v>0.14807517588892299</v>
      </c>
      <c r="X703" s="14">
        <v>9.6571994741130596E-2</v>
      </c>
      <c r="Y703" s="14">
        <v>0.15396942632666</v>
      </c>
      <c r="Z703" s="14">
        <v>0.18067902472032599</v>
      </c>
      <c r="AA703" s="14">
        <v>0.18036740074392801</v>
      </c>
      <c r="AB703" s="14">
        <v>0.25181724608419698</v>
      </c>
      <c r="AC703" s="14">
        <v>0.15663862001743101</v>
      </c>
      <c r="AD703" s="14">
        <v>0.15716959940137401</v>
      </c>
      <c r="AE703" s="14"/>
      <c r="AF703" s="14">
        <v>0.17522425092453001</v>
      </c>
      <c r="AG703" s="14">
        <v>0.17088744482748</v>
      </c>
      <c r="AH703" s="14">
        <v>0.133431800710407</v>
      </c>
      <c r="AI703" s="14">
        <v>0.14010903223170201</v>
      </c>
      <c r="AJ703" s="14">
        <v>0.177778541863022</v>
      </c>
      <c r="AK703" s="14"/>
      <c r="AL703" s="14">
        <v>0.225864706751955</v>
      </c>
      <c r="AM703" s="14">
        <v>0.181075353234152</v>
      </c>
      <c r="AN703" s="14">
        <v>0.13941209709254601</v>
      </c>
      <c r="AO703" s="14">
        <v>0.13716720753691</v>
      </c>
      <c r="AP703" s="14">
        <v>0.14683365177622701</v>
      </c>
      <c r="AQ703" s="14">
        <v>0.11994523591107301</v>
      </c>
      <c r="AR703" s="14"/>
      <c r="AS703" s="14">
        <v>0.16559853040282399</v>
      </c>
      <c r="AT703" s="14">
        <v>0.12940874471437699</v>
      </c>
      <c r="AU703" s="14">
        <v>0.16165083122145599</v>
      </c>
      <c r="AV703" s="14">
        <v>0.200736827261253</v>
      </c>
      <c r="AW703" s="14">
        <v>0.341828362877244</v>
      </c>
      <c r="AX703" s="14"/>
      <c r="AY703" s="14">
        <v>0.131547185954695</v>
      </c>
      <c r="AZ703" s="14">
        <v>0</v>
      </c>
      <c r="BA703" s="14">
        <v>0</v>
      </c>
      <c r="BB703" s="14">
        <v>0</v>
      </c>
      <c r="BC703" s="14">
        <v>0</v>
      </c>
      <c r="BD703" s="14">
        <v>0</v>
      </c>
      <c r="BE703" s="14">
        <v>0</v>
      </c>
      <c r="BF703" s="14">
        <v>0</v>
      </c>
      <c r="BG703" s="14">
        <v>0</v>
      </c>
      <c r="BH703" s="14">
        <v>0</v>
      </c>
      <c r="BI703" s="14">
        <v>0</v>
      </c>
      <c r="BJ703" s="14">
        <v>0</v>
      </c>
      <c r="BK703" s="14">
        <v>0</v>
      </c>
      <c r="BL703" s="14">
        <v>0</v>
      </c>
      <c r="BM703" s="14">
        <v>0</v>
      </c>
      <c r="BN703" s="14">
        <v>0</v>
      </c>
      <c r="BO703" s="14"/>
      <c r="BP703" s="14">
        <v>0.28325300830773298</v>
      </c>
      <c r="BQ703" s="14">
        <v>0.16998689613189899</v>
      </c>
      <c r="BR703" s="14">
        <v>9.9218059524025501E-2</v>
      </c>
      <c r="BS703" s="14">
        <v>8.2896392242836403E-2</v>
      </c>
      <c r="BT703" s="14">
        <v>9.8609423685409897E-2</v>
      </c>
      <c r="BU703" s="14"/>
      <c r="BV703" s="14">
        <v>0.35409935318156899</v>
      </c>
      <c r="BW703" s="14">
        <v>0.194484909867158</v>
      </c>
      <c r="BX703" s="14">
        <v>0.13579499789678701</v>
      </c>
      <c r="BY703" s="14">
        <v>8.2476138367645405E-2</v>
      </c>
      <c r="BZ703" s="14">
        <v>7.9311737110901698E-2</v>
      </c>
      <c r="CA703" s="14"/>
      <c r="CB703" s="14">
        <v>0.27043509615731098</v>
      </c>
      <c r="CC703" s="14">
        <v>0.18043250425461099</v>
      </c>
      <c r="CD703" s="14">
        <v>0.18102829355483399</v>
      </c>
      <c r="CE703" s="14">
        <v>0.121707098560996</v>
      </c>
      <c r="CF703" s="14">
        <v>7.8667308754167095E-2</v>
      </c>
      <c r="CG703" s="14"/>
      <c r="CH703" s="14">
        <v>0.16243992178040401</v>
      </c>
      <c r="CI703" s="14">
        <v>0.16024043367565399</v>
      </c>
      <c r="CJ703" s="14"/>
      <c r="CK703" s="14">
        <v>0.184598027482651</v>
      </c>
      <c r="CL703" s="14">
        <v>0.15360270013070901</v>
      </c>
      <c r="CM703" s="14"/>
      <c r="CN703" s="14">
        <v>0.22373677954096299</v>
      </c>
      <c r="CO703" s="14">
        <v>0.13890719255540099</v>
      </c>
      <c r="CP703" s="14"/>
      <c r="CQ703" s="14">
        <v>0.12546246017136101</v>
      </c>
      <c r="CR703" s="14">
        <v>0.23140463410349199</v>
      </c>
      <c r="CS703" s="14">
        <v>0.183314510835935</v>
      </c>
    </row>
    <row r="704" spans="2:97" x14ac:dyDescent="0.35">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c r="CI704" s="14"/>
      <c r="CJ704" s="14"/>
      <c r="CK704" s="14"/>
      <c r="CL704" s="14"/>
      <c r="CM704" s="14"/>
      <c r="CN704" s="14"/>
      <c r="CO704" s="14"/>
      <c r="CP704" s="14"/>
      <c r="CQ704" s="14"/>
      <c r="CR704" s="14"/>
      <c r="CS704" s="14"/>
    </row>
    <row r="705" spans="2:97" x14ac:dyDescent="0.35">
      <c r="B705" s="6" t="s">
        <v>311</v>
      </c>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c r="CI705" s="14"/>
      <c r="CJ705" s="14"/>
      <c r="CK705" s="14"/>
      <c r="CL705" s="14"/>
      <c r="CM705" s="14"/>
      <c r="CN705" s="14"/>
      <c r="CO705" s="14"/>
      <c r="CP705" s="14"/>
      <c r="CQ705" s="14"/>
      <c r="CR705" s="14"/>
      <c r="CS705" s="14"/>
    </row>
    <row r="706" spans="2:97" x14ac:dyDescent="0.35">
      <c r="B706" s="21" t="s">
        <v>122</v>
      </c>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c r="CI706" s="14"/>
      <c r="CJ706" s="14"/>
      <c r="CK706" s="14"/>
      <c r="CL706" s="14"/>
      <c r="CM706" s="14"/>
      <c r="CN706" s="14"/>
      <c r="CO706" s="14"/>
      <c r="CP706" s="14"/>
      <c r="CQ706" s="14"/>
      <c r="CR706" s="14"/>
      <c r="CS706" s="14"/>
    </row>
    <row r="707" spans="2:97" x14ac:dyDescent="0.35">
      <c r="B707" t="s">
        <v>306</v>
      </c>
      <c r="C707" s="14">
        <v>7.7023361974413201E-2</v>
      </c>
      <c r="D707" s="14">
        <v>7.6997304795918098E-2</v>
      </c>
      <c r="E707" s="14">
        <v>7.6684527794711702E-2</v>
      </c>
      <c r="F707" s="14"/>
      <c r="G707" s="14">
        <v>6.8606864451808997E-2</v>
      </c>
      <c r="H707" s="14">
        <v>9.4019035788380306E-2</v>
      </c>
      <c r="I707" s="14">
        <v>7.0080927635441395E-2</v>
      </c>
      <c r="J707" s="14">
        <v>7.7184723834194294E-2</v>
      </c>
      <c r="K707" s="14">
        <v>7.0719894381347695E-2</v>
      </c>
      <c r="L707" s="14">
        <v>7.8471353337309604E-2</v>
      </c>
      <c r="M707" s="14"/>
      <c r="N707" s="14">
        <v>4.8496458219383899E-2</v>
      </c>
      <c r="O707" s="14">
        <v>7.8314044112664405E-2</v>
      </c>
      <c r="P707" s="14">
        <v>8.4347798824117207E-2</v>
      </c>
      <c r="Q707" s="14">
        <v>9.9457890626283102E-2</v>
      </c>
      <c r="R707" s="14"/>
      <c r="S707" s="14">
        <v>8.7686887453796894E-2</v>
      </c>
      <c r="T707" s="14">
        <v>5.4960855204197197E-2</v>
      </c>
      <c r="U707" s="14">
        <v>8.0808641831299002E-2</v>
      </c>
      <c r="V707" s="14">
        <v>0.10032408781077</v>
      </c>
      <c r="W707" s="14">
        <v>5.5866574487623402E-2</v>
      </c>
      <c r="X707" s="14">
        <v>0.106804153612307</v>
      </c>
      <c r="Y707" s="14">
        <v>6.7719987476553806E-2</v>
      </c>
      <c r="Z707" s="14">
        <v>6.9465289182674E-2</v>
      </c>
      <c r="AA707" s="14">
        <v>6.0760745685686103E-2</v>
      </c>
      <c r="AB707" s="14">
        <v>8.8552459052978497E-2</v>
      </c>
      <c r="AC707" s="14">
        <v>8.8379434068027798E-2</v>
      </c>
      <c r="AD707" s="14">
        <v>4.4168491498656502E-2</v>
      </c>
      <c r="AE707" s="14"/>
      <c r="AF707" s="14">
        <v>4.5254217260469597E-2</v>
      </c>
      <c r="AG707" s="14">
        <v>5.6720806548488698E-2</v>
      </c>
      <c r="AH707" s="14">
        <v>6.0638654125778402E-2</v>
      </c>
      <c r="AI707" s="14">
        <v>0.118745927481266</v>
      </c>
      <c r="AJ707" s="14">
        <v>8.0744130810705597E-2</v>
      </c>
      <c r="AK707" s="14"/>
      <c r="AL707" s="14">
        <v>3.8722285625238703E-2</v>
      </c>
      <c r="AM707" s="14">
        <v>4.00837727777189E-2</v>
      </c>
      <c r="AN707" s="14">
        <v>7.8079754928079906E-2</v>
      </c>
      <c r="AO707" s="14">
        <v>0.11759249294127</v>
      </c>
      <c r="AP707" s="14">
        <v>7.8938159918277198E-2</v>
      </c>
      <c r="AQ707" s="14">
        <v>4.9160441055981399E-2</v>
      </c>
      <c r="AR707" s="14"/>
      <c r="AS707" s="14">
        <v>8.7036558809581499E-2</v>
      </c>
      <c r="AT707" s="14">
        <v>8.8439716639709995E-2</v>
      </c>
      <c r="AU707" s="14">
        <v>5.4366743158832699E-2</v>
      </c>
      <c r="AV707" s="14">
        <v>5.4047878641966203E-2</v>
      </c>
      <c r="AW707" s="14">
        <v>2.3837063166085401E-2</v>
      </c>
      <c r="AX707" s="14"/>
      <c r="AY707" s="14">
        <v>0.15625449936861199</v>
      </c>
      <c r="AZ707" s="14">
        <v>0</v>
      </c>
      <c r="BA707" s="14">
        <v>0</v>
      </c>
      <c r="BB707" s="14">
        <v>0</v>
      </c>
      <c r="BC707" s="14">
        <v>0</v>
      </c>
      <c r="BD707" s="14">
        <v>0</v>
      </c>
      <c r="BE707" s="14">
        <v>0</v>
      </c>
      <c r="BF707" s="14">
        <v>0</v>
      </c>
      <c r="BG707" s="14">
        <v>0</v>
      </c>
      <c r="BH707" s="14">
        <v>0</v>
      </c>
      <c r="BI707" s="14">
        <v>0</v>
      </c>
      <c r="BJ707" s="14">
        <v>0</v>
      </c>
      <c r="BK707" s="14">
        <v>0</v>
      </c>
      <c r="BL707" s="14">
        <v>0</v>
      </c>
      <c r="BM707" s="14">
        <v>0</v>
      </c>
      <c r="BN707" s="14">
        <v>0</v>
      </c>
      <c r="BO707" s="14"/>
      <c r="BP707" s="14">
        <v>4.3899324602003999E-2</v>
      </c>
      <c r="BQ707" s="14">
        <v>3.9522369092250598E-2</v>
      </c>
      <c r="BR707" s="14">
        <v>7.2799540199838697E-2</v>
      </c>
      <c r="BS707" s="14">
        <v>9.0637216219093597E-2</v>
      </c>
      <c r="BT707" s="14">
        <v>0.17056870358428999</v>
      </c>
      <c r="BU707" s="14"/>
      <c r="BV707" s="14">
        <v>5.80089148219506E-2</v>
      </c>
      <c r="BW707" s="14">
        <v>4.5474412438447603E-2</v>
      </c>
      <c r="BX707" s="14">
        <v>7.4649129343085194E-2</v>
      </c>
      <c r="BY707" s="14">
        <v>0.119264673603134</v>
      </c>
      <c r="BZ707" s="14">
        <v>0.242655779771691</v>
      </c>
      <c r="CA707" s="14"/>
      <c r="CB707" s="14">
        <v>3.8079437229235701E-2</v>
      </c>
      <c r="CC707" s="14">
        <v>4.0132703212901799E-2</v>
      </c>
      <c r="CD707" s="14">
        <v>4.8084304246959197E-2</v>
      </c>
      <c r="CE707" s="14">
        <v>6.7679447641287194E-2</v>
      </c>
      <c r="CF707" s="14">
        <v>0.170171801302262</v>
      </c>
      <c r="CG707" s="14"/>
      <c r="CH707" s="14">
        <v>0.10041559517146401</v>
      </c>
      <c r="CI707" s="14">
        <v>6.7267158634243401E-2</v>
      </c>
      <c r="CJ707" s="14"/>
      <c r="CK707" s="14">
        <v>6.4911762532660899E-2</v>
      </c>
      <c r="CL707" s="14">
        <v>8.0744707930572701E-2</v>
      </c>
      <c r="CM707" s="14"/>
      <c r="CN707" s="14">
        <v>4.6660647744104597E-2</v>
      </c>
      <c r="CO707" s="14">
        <v>8.7642313215174503E-2</v>
      </c>
      <c r="CP707" s="14"/>
      <c r="CQ707" s="14">
        <v>9.8136337329632103E-2</v>
      </c>
      <c r="CR707" s="14">
        <v>4.2761268401258899E-2</v>
      </c>
      <c r="CS707" s="14">
        <v>1.7557616025634201E-2</v>
      </c>
    </row>
    <row r="708" spans="2:97" x14ac:dyDescent="0.35">
      <c r="B708" t="s">
        <v>307</v>
      </c>
      <c r="C708" s="14">
        <v>0.24463005930883</v>
      </c>
      <c r="D708" s="14">
        <v>0.23266777720982201</v>
      </c>
      <c r="E708" s="14">
        <v>0.25667527321244099</v>
      </c>
      <c r="F708" s="14"/>
      <c r="G708" s="14">
        <v>0.34217870031550601</v>
      </c>
      <c r="H708" s="14">
        <v>0.23293044239017199</v>
      </c>
      <c r="I708" s="14">
        <v>0.26264805379342199</v>
      </c>
      <c r="J708" s="14">
        <v>0.24259443034502901</v>
      </c>
      <c r="K708" s="14">
        <v>0.23619936136813899</v>
      </c>
      <c r="L708" s="14">
        <v>0.18220389000665199</v>
      </c>
      <c r="M708" s="14"/>
      <c r="N708" s="14">
        <v>0.21504933999044201</v>
      </c>
      <c r="O708" s="14">
        <v>0.22258512156046101</v>
      </c>
      <c r="P708" s="14">
        <v>0.26941617975611099</v>
      </c>
      <c r="Q708" s="14">
        <v>0.27558182134557802</v>
      </c>
      <c r="R708" s="14"/>
      <c r="S708" s="14">
        <v>0.22609958368100999</v>
      </c>
      <c r="T708" s="14">
        <v>0.26537177970641401</v>
      </c>
      <c r="U708" s="14">
        <v>0.22264021143849799</v>
      </c>
      <c r="V708" s="14">
        <v>0.22731045814727099</v>
      </c>
      <c r="W708" s="14">
        <v>0.23625027352622399</v>
      </c>
      <c r="X708" s="14">
        <v>0.26578962040786103</v>
      </c>
      <c r="Y708" s="14">
        <v>0.222613092759575</v>
      </c>
      <c r="Z708" s="14">
        <v>0.26949875242476201</v>
      </c>
      <c r="AA708" s="14">
        <v>0.2834354604257</v>
      </c>
      <c r="AB708" s="14">
        <v>0.20081652098740699</v>
      </c>
      <c r="AC708" s="14">
        <v>0.29057313677457902</v>
      </c>
      <c r="AD708" s="14">
        <v>0.24613588413854501</v>
      </c>
      <c r="AE708" s="14"/>
      <c r="AF708" s="14">
        <v>0.21289402193783399</v>
      </c>
      <c r="AG708" s="14">
        <v>0.22634949335576199</v>
      </c>
      <c r="AH708" s="14">
        <v>0.252010319395084</v>
      </c>
      <c r="AI708" s="14">
        <v>0.27431255313035302</v>
      </c>
      <c r="AJ708" s="14">
        <v>0.28075552541300902</v>
      </c>
      <c r="AK708" s="14"/>
      <c r="AL708" s="14">
        <v>0.19180137341786199</v>
      </c>
      <c r="AM708" s="14">
        <v>0.199519023383465</v>
      </c>
      <c r="AN708" s="14">
        <v>0.25766730769971602</v>
      </c>
      <c r="AO708" s="14">
        <v>0.27000354216486899</v>
      </c>
      <c r="AP708" s="14">
        <v>0.28808100134768799</v>
      </c>
      <c r="AQ708" s="14">
        <v>0.193245991696289</v>
      </c>
      <c r="AR708" s="14"/>
      <c r="AS708" s="14">
        <v>0.27995329875712999</v>
      </c>
      <c r="AT708" s="14">
        <v>0.25984102780059198</v>
      </c>
      <c r="AU708" s="14">
        <v>0.21955440595877701</v>
      </c>
      <c r="AV708" s="14">
        <v>0.19097924712841899</v>
      </c>
      <c r="AW708" s="14">
        <v>0.14667566096158</v>
      </c>
      <c r="AX708" s="14"/>
      <c r="AY708" s="14">
        <v>0.23352375478478701</v>
      </c>
      <c r="AZ708" s="14">
        <v>0</v>
      </c>
      <c r="BA708" s="14">
        <v>0</v>
      </c>
      <c r="BB708" s="14">
        <v>0</v>
      </c>
      <c r="BC708" s="14">
        <v>0</v>
      </c>
      <c r="BD708" s="14">
        <v>0</v>
      </c>
      <c r="BE708" s="14">
        <v>0</v>
      </c>
      <c r="BF708" s="14">
        <v>0</v>
      </c>
      <c r="BG708" s="14">
        <v>0</v>
      </c>
      <c r="BH708" s="14">
        <v>0</v>
      </c>
      <c r="BI708" s="14">
        <v>0</v>
      </c>
      <c r="BJ708" s="14">
        <v>0</v>
      </c>
      <c r="BK708" s="14">
        <v>0</v>
      </c>
      <c r="BL708" s="14">
        <v>0</v>
      </c>
      <c r="BM708" s="14">
        <v>0</v>
      </c>
      <c r="BN708" s="14">
        <v>0</v>
      </c>
      <c r="BO708" s="14"/>
      <c r="BP708" s="14">
        <v>0.16792761920707999</v>
      </c>
      <c r="BQ708" s="14">
        <v>0.22743540945320201</v>
      </c>
      <c r="BR708" s="14">
        <v>0.255731018291668</v>
      </c>
      <c r="BS708" s="14">
        <v>0.30942787109643899</v>
      </c>
      <c r="BT708" s="14">
        <v>0.318371921523805</v>
      </c>
      <c r="BU708" s="14"/>
      <c r="BV708" s="14">
        <v>0.15390782414241</v>
      </c>
      <c r="BW708" s="14">
        <v>0.201674689550248</v>
      </c>
      <c r="BX708" s="14">
        <v>0.27189983534818402</v>
      </c>
      <c r="BY708" s="14">
        <v>0.29783148554122701</v>
      </c>
      <c r="BZ708" s="14">
        <v>0.331099916693049</v>
      </c>
      <c r="CA708" s="14"/>
      <c r="CB708" s="14">
        <v>0.14948783064145499</v>
      </c>
      <c r="CC708" s="14">
        <v>0.18775828939536601</v>
      </c>
      <c r="CD708" s="14">
        <v>0.21543351811877001</v>
      </c>
      <c r="CE708" s="14">
        <v>0.287071461945752</v>
      </c>
      <c r="CF708" s="14">
        <v>0.35336955445384599</v>
      </c>
      <c r="CG708" s="14"/>
      <c r="CH708" s="14">
        <v>0.26045089490442502</v>
      </c>
      <c r="CI708" s="14">
        <v>0.23803166026835301</v>
      </c>
      <c r="CJ708" s="14"/>
      <c r="CK708" s="14">
        <v>0.272569408029184</v>
      </c>
      <c r="CL708" s="14">
        <v>0.23604556286158199</v>
      </c>
      <c r="CM708" s="14"/>
      <c r="CN708" s="14">
        <v>0.20332341779753599</v>
      </c>
      <c r="CO708" s="14">
        <v>0.25907650203463101</v>
      </c>
      <c r="CP708" s="14"/>
      <c r="CQ708" s="14">
        <v>0.28674869663789199</v>
      </c>
      <c r="CR708" s="14">
        <v>0.16362483823159099</v>
      </c>
      <c r="CS708" s="14">
        <v>0.201133695281767</v>
      </c>
    </row>
    <row r="709" spans="2:97" x14ac:dyDescent="0.35">
      <c r="B709" t="s">
        <v>308</v>
      </c>
      <c r="C709" s="14">
        <v>0.22819550959270099</v>
      </c>
      <c r="D709" s="14">
        <v>0.223117801918783</v>
      </c>
      <c r="E709" s="14">
        <v>0.234039399246291</v>
      </c>
      <c r="F709" s="14"/>
      <c r="G709" s="14">
        <v>0.188193059524144</v>
      </c>
      <c r="H709" s="14">
        <v>0.18174952079029</v>
      </c>
      <c r="I709" s="14">
        <v>0.21972981025771601</v>
      </c>
      <c r="J709" s="14">
        <v>0.22624702698541799</v>
      </c>
      <c r="K709" s="14">
        <v>0.28072096973087501</v>
      </c>
      <c r="L709" s="14">
        <v>0.26583249549445098</v>
      </c>
      <c r="M709" s="14"/>
      <c r="N709" s="14">
        <v>0.21041997574385199</v>
      </c>
      <c r="O709" s="14">
        <v>0.244777996164383</v>
      </c>
      <c r="P709" s="14">
        <v>0.21365808403471601</v>
      </c>
      <c r="Q709" s="14">
        <v>0.24418513155815</v>
      </c>
      <c r="R709" s="14"/>
      <c r="S709" s="14">
        <v>0.227774967139973</v>
      </c>
      <c r="T709" s="14">
        <v>0.225341953621574</v>
      </c>
      <c r="U709" s="14">
        <v>0.224268958495316</v>
      </c>
      <c r="V709" s="14">
        <v>0.24393915078542899</v>
      </c>
      <c r="W709" s="14">
        <v>0.24043547358622699</v>
      </c>
      <c r="X709" s="14">
        <v>0.21591617189162801</v>
      </c>
      <c r="Y709" s="14">
        <v>0.25049650706604198</v>
      </c>
      <c r="Z709" s="14">
        <v>0.21844862318404501</v>
      </c>
      <c r="AA709" s="14">
        <v>0.217936922059173</v>
      </c>
      <c r="AB709" s="14">
        <v>0.23621322689146301</v>
      </c>
      <c r="AC709" s="14">
        <v>0.18844269272158301</v>
      </c>
      <c r="AD709" s="14">
        <v>0.24723847724399001</v>
      </c>
      <c r="AE709" s="14"/>
      <c r="AF709" s="14">
        <v>0.254902781354437</v>
      </c>
      <c r="AG709" s="14">
        <v>0.21020967054626599</v>
      </c>
      <c r="AH709" s="14">
        <v>0.22647101248565199</v>
      </c>
      <c r="AI709" s="14">
        <v>0.20212636373012299</v>
      </c>
      <c r="AJ709" s="14">
        <v>0.238997437356434</v>
      </c>
      <c r="AK709" s="14"/>
      <c r="AL709" s="14">
        <v>0.184706228118973</v>
      </c>
      <c r="AM709" s="14">
        <v>0.25385726788965202</v>
      </c>
      <c r="AN709" s="14">
        <v>0.21671490056499201</v>
      </c>
      <c r="AO709" s="14">
        <v>0.219715944404794</v>
      </c>
      <c r="AP709" s="14">
        <v>0.216209634722031</v>
      </c>
      <c r="AQ709" s="14">
        <v>0.283134479200084</v>
      </c>
      <c r="AR709" s="14"/>
      <c r="AS709" s="14">
        <v>0.22744779646872099</v>
      </c>
      <c r="AT709" s="14">
        <v>0.22747963947974301</v>
      </c>
      <c r="AU709" s="14">
        <v>0.23288788766329899</v>
      </c>
      <c r="AV709" s="14">
        <v>0.217718076349845</v>
      </c>
      <c r="AW709" s="14">
        <v>0.236541747749137</v>
      </c>
      <c r="AX709" s="14"/>
      <c r="AY709" s="14">
        <v>0.14889152215888801</v>
      </c>
      <c r="AZ709" s="14">
        <v>0</v>
      </c>
      <c r="BA709" s="14">
        <v>0</v>
      </c>
      <c r="BB709" s="14">
        <v>0</v>
      </c>
      <c r="BC709" s="14">
        <v>0</v>
      </c>
      <c r="BD709" s="14">
        <v>0</v>
      </c>
      <c r="BE709" s="14">
        <v>0</v>
      </c>
      <c r="BF709" s="14">
        <v>0</v>
      </c>
      <c r="BG709" s="14">
        <v>0</v>
      </c>
      <c r="BH709" s="14">
        <v>0</v>
      </c>
      <c r="BI709" s="14">
        <v>0</v>
      </c>
      <c r="BJ709" s="14">
        <v>0</v>
      </c>
      <c r="BK709" s="14">
        <v>0</v>
      </c>
      <c r="BL709" s="14">
        <v>0</v>
      </c>
      <c r="BM709" s="14">
        <v>0</v>
      </c>
      <c r="BN709" s="14">
        <v>0</v>
      </c>
      <c r="BO709" s="14"/>
      <c r="BP709" s="14">
        <v>0.238334371308837</v>
      </c>
      <c r="BQ709" s="14">
        <v>0.218817558924329</v>
      </c>
      <c r="BR709" s="14">
        <v>0.268987470427619</v>
      </c>
      <c r="BS709" s="14">
        <v>0.21544711716693701</v>
      </c>
      <c r="BT709" s="14">
        <v>0.20018851107471899</v>
      </c>
      <c r="BU709" s="14"/>
      <c r="BV709" s="14">
        <v>0.18374024235075601</v>
      </c>
      <c r="BW709" s="14">
        <v>0.23311579518881301</v>
      </c>
      <c r="BX709" s="14">
        <v>0.242878082306134</v>
      </c>
      <c r="BY709" s="14">
        <v>0.19687238993492401</v>
      </c>
      <c r="BZ709" s="14">
        <v>0.24134687711529501</v>
      </c>
      <c r="CA709" s="14"/>
      <c r="CB709" s="14">
        <v>0.16532788434012899</v>
      </c>
      <c r="CC709" s="14">
        <v>0.214986540304862</v>
      </c>
      <c r="CD709" s="14">
        <v>0.27008214526413199</v>
      </c>
      <c r="CE709" s="14">
        <v>0.26007418354795597</v>
      </c>
      <c r="CF709" s="14">
        <v>0.21742333341414899</v>
      </c>
      <c r="CG709" s="14"/>
      <c r="CH709" s="14">
        <v>0.209833597945634</v>
      </c>
      <c r="CI709" s="14">
        <v>0.235853715726077</v>
      </c>
      <c r="CJ709" s="14"/>
      <c r="CK709" s="14">
        <v>0.17885051287381501</v>
      </c>
      <c r="CL709" s="14">
        <v>0.24335699217637199</v>
      </c>
      <c r="CM709" s="14"/>
      <c r="CN709" s="14">
        <v>0.156668061525887</v>
      </c>
      <c r="CO709" s="14">
        <v>0.25321127325718201</v>
      </c>
      <c r="CP709" s="14"/>
      <c r="CQ709" s="14">
        <v>0.249092513818334</v>
      </c>
      <c r="CR709" s="14">
        <v>0.17709796073048101</v>
      </c>
      <c r="CS709" s="14">
        <v>0.27136966308629901</v>
      </c>
    </row>
    <row r="710" spans="2:97" x14ac:dyDescent="0.35">
      <c r="B710" t="s">
        <v>86</v>
      </c>
      <c r="C710" s="14">
        <v>0.34596506296539398</v>
      </c>
      <c r="D710" s="14">
        <v>0.34639110664029199</v>
      </c>
      <c r="E710" s="14">
        <v>0.34498437834243501</v>
      </c>
      <c r="F710" s="14"/>
      <c r="G710" s="14">
        <v>0.31759669132607299</v>
      </c>
      <c r="H710" s="14">
        <v>0.35419981242911602</v>
      </c>
      <c r="I710" s="14">
        <v>0.345572146959925</v>
      </c>
      <c r="J710" s="14">
        <v>0.37910966667860502</v>
      </c>
      <c r="K710" s="14">
        <v>0.33336556069517698</v>
      </c>
      <c r="L710" s="14">
        <v>0.339933888416383</v>
      </c>
      <c r="M710" s="14"/>
      <c r="N710" s="14">
        <v>0.39301003811108198</v>
      </c>
      <c r="O710" s="14">
        <v>0.35392139335554901</v>
      </c>
      <c r="P710" s="14">
        <v>0.33281895763998198</v>
      </c>
      <c r="Q710" s="14">
        <v>0.30005965861594402</v>
      </c>
      <c r="R710" s="14"/>
      <c r="S710" s="14">
        <v>0.33844847146451001</v>
      </c>
      <c r="T710" s="14">
        <v>0.36223733038176298</v>
      </c>
      <c r="U710" s="14">
        <v>0.359417133332043</v>
      </c>
      <c r="V710" s="14">
        <v>0.337563026942793</v>
      </c>
      <c r="W710" s="14">
        <v>0.37972047524942099</v>
      </c>
      <c r="X710" s="14">
        <v>0.33836535383669197</v>
      </c>
      <c r="Y710" s="14">
        <v>0.34673384007355701</v>
      </c>
      <c r="Z710" s="14">
        <v>0.32071667223628397</v>
      </c>
      <c r="AA710" s="14">
        <v>0.328988558256117</v>
      </c>
      <c r="AB710" s="14">
        <v>0.34251451785294201</v>
      </c>
      <c r="AC710" s="14">
        <v>0.33747568720228799</v>
      </c>
      <c r="AD710" s="14">
        <v>0.36218015157003602</v>
      </c>
      <c r="AE710" s="14"/>
      <c r="AF710" s="14">
        <v>0.35950763066795299</v>
      </c>
      <c r="AG710" s="14">
        <v>0.38338437560043698</v>
      </c>
      <c r="AH710" s="14">
        <v>0.36344018831715402</v>
      </c>
      <c r="AI710" s="14">
        <v>0.31561852027758303</v>
      </c>
      <c r="AJ710" s="14">
        <v>0.33698386212596099</v>
      </c>
      <c r="AK710" s="14"/>
      <c r="AL710" s="14">
        <v>0.42755221825752998</v>
      </c>
      <c r="AM710" s="14">
        <v>0.36952906623778098</v>
      </c>
      <c r="AN710" s="14">
        <v>0.34808597204184299</v>
      </c>
      <c r="AO710" s="14">
        <v>0.30857199923242601</v>
      </c>
      <c r="AP710" s="14">
        <v>0.33570455180936798</v>
      </c>
      <c r="AQ710" s="14">
        <v>0.40710880040485198</v>
      </c>
      <c r="AR710" s="14"/>
      <c r="AS710" s="14">
        <v>0.30773623409883</v>
      </c>
      <c r="AT710" s="14">
        <v>0.34246944736408802</v>
      </c>
      <c r="AU710" s="14">
        <v>0.38052367847206903</v>
      </c>
      <c r="AV710" s="14">
        <v>0.40944670225750301</v>
      </c>
      <c r="AW710" s="14">
        <v>0.31638717298799401</v>
      </c>
      <c r="AX710" s="14"/>
      <c r="AY710" s="14">
        <v>0.39583130270218603</v>
      </c>
      <c r="AZ710" s="14">
        <v>0</v>
      </c>
      <c r="BA710" s="14">
        <v>0</v>
      </c>
      <c r="BB710" s="14">
        <v>0</v>
      </c>
      <c r="BC710" s="14">
        <v>0</v>
      </c>
      <c r="BD710" s="14">
        <v>0</v>
      </c>
      <c r="BE710" s="14">
        <v>0</v>
      </c>
      <c r="BF710" s="14">
        <v>0</v>
      </c>
      <c r="BG710" s="14">
        <v>0</v>
      </c>
      <c r="BH710" s="14">
        <v>0</v>
      </c>
      <c r="BI710" s="14">
        <v>0</v>
      </c>
      <c r="BJ710" s="14">
        <v>0</v>
      </c>
      <c r="BK710" s="14">
        <v>0</v>
      </c>
      <c r="BL710" s="14">
        <v>0</v>
      </c>
      <c r="BM710" s="14">
        <v>0</v>
      </c>
      <c r="BN710" s="14">
        <v>0</v>
      </c>
      <c r="BO710" s="14"/>
      <c r="BP710" s="14">
        <v>0.37307504809504899</v>
      </c>
      <c r="BQ710" s="14">
        <v>0.40153892136500502</v>
      </c>
      <c r="BR710" s="14">
        <v>0.34403087195503701</v>
      </c>
      <c r="BS710" s="14">
        <v>0.32267070464068398</v>
      </c>
      <c r="BT710" s="14">
        <v>0.24320372371370599</v>
      </c>
      <c r="BU710" s="14"/>
      <c r="BV710" s="14">
        <v>0.343699521423254</v>
      </c>
      <c r="BW710" s="14">
        <v>0.39325828813670499</v>
      </c>
      <c r="BX710" s="14">
        <v>0.33434345638181701</v>
      </c>
      <c r="BY710" s="14">
        <v>0.316549707200799</v>
      </c>
      <c r="BZ710" s="14">
        <v>0.14470376674280999</v>
      </c>
      <c r="CA710" s="14"/>
      <c r="CB710" s="14">
        <v>0.41538458976773901</v>
      </c>
      <c r="CC710" s="14">
        <v>0.450255625463375</v>
      </c>
      <c r="CD710" s="14">
        <v>0.37154887860054497</v>
      </c>
      <c r="CE710" s="14">
        <v>0.31361027995034302</v>
      </c>
      <c r="CF710" s="14">
        <v>0.216580825540551</v>
      </c>
      <c r="CG710" s="14"/>
      <c r="CH710" s="14">
        <v>0.304749311664542</v>
      </c>
      <c r="CI710" s="14">
        <v>0.36315492453704101</v>
      </c>
      <c r="CJ710" s="14"/>
      <c r="CK710" s="14">
        <v>0.35692030532289798</v>
      </c>
      <c r="CL710" s="14">
        <v>0.34259901316809699</v>
      </c>
      <c r="CM710" s="14"/>
      <c r="CN710" s="14">
        <v>0.426883220138085</v>
      </c>
      <c r="CO710" s="14">
        <v>0.31766502499805899</v>
      </c>
      <c r="CP710" s="14"/>
      <c r="CQ710" s="14">
        <v>0.29736715684561899</v>
      </c>
      <c r="CR710" s="14">
        <v>0.43706173653411101</v>
      </c>
      <c r="CS710" s="14">
        <v>0.41022247435939702</v>
      </c>
    </row>
    <row r="711" spans="2:97" x14ac:dyDescent="0.35">
      <c r="B711" t="s">
        <v>85</v>
      </c>
      <c r="C711" s="14">
        <v>0.104186006158662</v>
      </c>
      <c r="D711" s="14">
        <v>0.120826009435186</v>
      </c>
      <c r="E711" s="14">
        <v>8.7616421404121902E-2</v>
      </c>
      <c r="F711" s="14"/>
      <c r="G711" s="14">
        <v>8.3424684382468806E-2</v>
      </c>
      <c r="H711" s="14">
        <v>0.13710118860204201</v>
      </c>
      <c r="I711" s="14">
        <v>0.101969061353496</v>
      </c>
      <c r="J711" s="14">
        <v>7.4864152156753697E-2</v>
      </c>
      <c r="K711" s="14">
        <v>7.8994213824461104E-2</v>
      </c>
      <c r="L711" s="14">
        <v>0.13355837274520399</v>
      </c>
      <c r="M711" s="14"/>
      <c r="N711" s="14">
        <v>0.13302418793524001</v>
      </c>
      <c r="O711" s="14">
        <v>0.100401444806943</v>
      </c>
      <c r="P711" s="14">
        <v>9.9758979745074805E-2</v>
      </c>
      <c r="Q711" s="14">
        <v>8.0715497854045803E-2</v>
      </c>
      <c r="R711" s="14"/>
      <c r="S711" s="14">
        <v>0.119990090260711</v>
      </c>
      <c r="T711" s="14">
        <v>9.2088081086051404E-2</v>
      </c>
      <c r="U711" s="14">
        <v>0.112865054902845</v>
      </c>
      <c r="V711" s="14">
        <v>9.0863276313736696E-2</v>
      </c>
      <c r="W711" s="14">
        <v>8.7727203150505598E-2</v>
      </c>
      <c r="X711" s="14">
        <v>7.3124700251512798E-2</v>
      </c>
      <c r="Y711" s="14">
        <v>0.11243657262427199</v>
      </c>
      <c r="Z711" s="14">
        <v>0.12187066297223501</v>
      </c>
      <c r="AA711" s="14">
        <v>0.108878313573324</v>
      </c>
      <c r="AB711" s="14">
        <v>0.13190327521521</v>
      </c>
      <c r="AC711" s="14">
        <v>9.5129049233522403E-2</v>
      </c>
      <c r="AD711" s="14">
        <v>0.10027699554877199</v>
      </c>
      <c r="AE711" s="14"/>
      <c r="AF711" s="14">
        <v>0.12744134877930599</v>
      </c>
      <c r="AG711" s="14">
        <v>0.123335653949047</v>
      </c>
      <c r="AH711" s="14">
        <v>9.7439825676331304E-2</v>
      </c>
      <c r="AI711" s="14">
        <v>8.9196635380675807E-2</v>
      </c>
      <c r="AJ711" s="14">
        <v>6.2519044293890699E-2</v>
      </c>
      <c r="AK711" s="14"/>
      <c r="AL711" s="14">
        <v>0.15721789458039701</v>
      </c>
      <c r="AM711" s="14">
        <v>0.13701086971138299</v>
      </c>
      <c r="AN711" s="14">
        <v>9.9452064765369094E-2</v>
      </c>
      <c r="AO711" s="14">
        <v>8.4116021256641499E-2</v>
      </c>
      <c r="AP711" s="14">
        <v>8.1066652202636397E-2</v>
      </c>
      <c r="AQ711" s="14">
        <v>6.7350287642792994E-2</v>
      </c>
      <c r="AR711" s="14"/>
      <c r="AS711" s="14">
        <v>9.7826111865737406E-2</v>
      </c>
      <c r="AT711" s="14">
        <v>8.1770168715866995E-2</v>
      </c>
      <c r="AU711" s="14">
        <v>0.11266728474702201</v>
      </c>
      <c r="AV711" s="14">
        <v>0.127808095622266</v>
      </c>
      <c r="AW711" s="14">
        <v>0.27655835513520399</v>
      </c>
      <c r="AX711" s="14"/>
      <c r="AY711" s="14">
        <v>6.5498920985527606E-2</v>
      </c>
      <c r="AZ711" s="14">
        <v>0</v>
      </c>
      <c r="BA711" s="14">
        <v>0</v>
      </c>
      <c r="BB711" s="14">
        <v>0</v>
      </c>
      <c r="BC711" s="14">
        <v>0</v>
      </c>
      <c r="BD711" s="14">
        <v>0</v>
      </c>
      <c r="BE711" s="14">
        <v>0</v>
      </c>
      <c r="BF711" s="14">
        <v>0</v>
      </c>
      <c r="BG711" s="14">
        <v>0</v>
      </c>
      <c r="BH711" s="14">
        <v>0</v>
      </c>
      <c r="BI711" s="14">
        <v>0</v>
      </c>
      <c r="BJ711" s="14">
        <v>0</v>
      </c>
      <c r="BK711" s="14">
        <v>0</v>
      </c>
      <c r="BL711" s="14">
        <v>0</v>
      </c>
      <c r="BM711" s="14">
        <v>0</v>
      </c>
      <c r="BN711" s="14">
        <v>0</v>
      </c>
      <c r="BO711" s="14"/>
      <c r="BP711" s="14">
        <v>0.176763636787029</v>
      </c>
      <c r="BQ711" s="14">
        <v>0.112685741165214</v>
      </c>
      <c r="BR711" s="14">
        <v>5.8451099125837999E-2</v>
      </c>
      <c r="BS711" s="14">
        <v>6.1817090876847301E-2</v>
      </c>
      <c r="BT711" s="14">
        <v>6.7667140103480003E-2</v>
      </c>
      <c r="BU711" s="14"/>
      <c r="BV711" s="14">
        <v>0.26064349726163</v>
      </c>
      <c r="BW711" s="14">
        <v>0.126476814685787</v>
      </c>
      <c r="BX711" s="14">
        <v>7.6229496620779796E-2</v>
      </c>
      <c r="BY711" s="14">
        <v>6.9481743719916098E-2</v>
      </c>
      <c r="BZ711" s="14">
        <v>4.01936596771542E-2</v>
      </c>
      <c r="CA711" s="14"/>
      <c r="CB711" s="14">
        <v>0.231720258021441</v>
      </c>
      <c r="CC711" s="14">
        <v>0.106866841623496</v>
      </c>
      <c r="CD711" s="14">
        <v>9.4851153769593397E-2</v>
      </c>
      <c r="CE711" s="14">
        <v>7.1564626914661006E-2</v>
      </c>
      <c r="CF711" s="14">
        <v>4.2454485289192198E-2</v>
      </c>
      <c r="CG711" s="14"/>
      <c r="CH711" s="14">
        <v>0.124550600313935</v>
      </c>
      <c r="CI711" s="14">
        <v>9.5692540834285897E-2</v>
      </c>
      <c r="CJ711" s="14"/>
      <c r="CK711" s="14">
        <v>0.126748011241443</v>
      </c>
      <c r="CL711" s="14">
        <v>9.7253723863376607E-2</v>
      </c>
      <c r="CM711" s="14"/>
      <c r="CN711" s="14">
        <v>0.16646465279438699</v>
      </c>
      <c r="CO711" s="14">
        <v>8.2404886494953103E-2</v>
      </c>
      <c r="CP711" s="14"/>
      <c r="CQ711" s="14">
        <v>6.8655295368522606E-2</v>
      </c>
      <c r="CR711" s="14">
        <v>0.179454196102558</v>
      </c>
      <c r="CS711" s="14">
        <v>9.9716551246903803E-2</v>
      </c>
    </row>
    <row r="712" spans="2:97" x14ac:dyDescent="0.35">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c r="CI712" s="14"/>
      <c r="CJ712" s="14"/>
      <c r="CK712" s="14"/>
      <c r="CL712" s="14"/>
      <c r="CM712" s="14"/>
      <c r="CN712" s="14"/>
      <c r="CO712" s="14"/>
      <c r="CP712" s="14"/>
      <c r="CQ712" s="14"/>
      <c r="CR712" s="14"/>
      <c r="CS712" s="14"/>
    </row>
    <row r="713" spans="2:97" x14ac:dyDescent="0.35">
      <c r="B713" s="6" t="s">
        <v>312</v>
      </c>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c r="CI713" s="14"/>
      <c r="CJ713" s="14"/>
      <c r="CK713" s="14"/>
      <c r="CL713" s="14"/>
      <c r="CM713" s="14"/>
      <c r="CN713" s="14"/>
      <c r="CO713" s="14"/>
      <c r="CP713" s="14"/>
      <c r="CQ713" s="14"/>
      <c r="CR713" s="14"/>
      <c r="CS713" s="14"/>
    </row>
    <row r="714" spans="2:97" x14ac:dyDescent="0.35">
      <c r="B714" s="21" t="s">
        <v>122</v>
      </c>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c r="CI714" s="14"/>
      <c r="CJ714" s="14"/>
      <c r="CK714" s="14"/>
      <c r="CL714" s="14"/>
      <c r="CM714" s="14"/>
      <c r="CN714" s="14"/>
      <c r="CO714" s="14"/>
      <c r="CP714" s="14"/>
      <c r="CQ714" s="14"/>
      <c r="CR714" s="14"/>
      <c r="CS714" s="14"/>
    </row>
    <row r="715" spans="2:97" x14ac:dyDescent="0.35">
      <c r="B715" t="s">
        <v>306</v>
      </c>
      <c r="C715" s="14">
        <v>0.20075184390859599</v>
      </c>
      <c r="D715" s="14">
        <v>0.166653513380319</v>
      </c>
      <c r="E715" s="14">
        <v>0.234103251068211</v>
      </c>
      <c r="F715" s="14"/>
      <c r="G715" s="14">
        <v>0.114090173785067</v>
      </c>
      <c r="H715" s="14">
        <v>0.14259254991758299</v>
      </c>
      <c r="I715" s="14">
        <v>0.17733121708392</v>
      </c>
      <c r="J715" s="14">
        <v>0.20669129961404401</v>
      </c>
      <c r="K715" s="14">
        <v>0.23107059489332801</v>
      </c>
      <c r="L715" s="14">
        <v>0.29950326730663601</v>
      </c>
      <c r="M715" s="14"/>
      <c r="N715" s="14">
        <v>0.17203896979831801</v>
      </c>
      <c r="O715" s="14">
        <v>0.19098559048161901</v>
      </c>
      <c r="P715" s="14">
        <v>0.20103751194493499</v>
      </c>
      <c r="Q715" s="14">
        <v>0.23751808554895401</v>
      </c>
      <c r="R715" s="14"/>
      <c r="S715" s="14">
        <v>9.5673913521529999E-2</v>
      </c>
      <c r="T715" s="14">
        <v>0.21257450013165799</v>
      </c>
      <c r="U715" s="14">
        <v>0.23114173310640801</v>
      </c>
      <c r="V715" s="14">
        <v>0.24731608934556801</v>
      </c>
      <c r="W715" s="14">
        <v>0.14303616000425601</v>
      </c>
      <c r="X715" s="14">
        <v>0.20771881634994099</v>
      </c>
      <c r="Y715" s="14">
        <v>0.17642436118007701</v>
      </c>
      <c r="Z715" s="14">
        <v>0.25672262919572297</v>
      </c>
      <c r="AA715" s="14">
        <v>0.214633199329272</v>
      </c>
      <c r="AB715" s="14">
        <v>0.25044463291246399</v>
      </c>
      <c r="AC715" s="14">
        <v>0.29906809499457498</v>
      </c>
      <c r="AD715" s="14">
        <v>0.16077329022138001</v>
      </c>
      <c r="AE715" s="14"/>
      <c r="AF715" s="14">
        <v>0.201634645104422</v>
      </c>
      <c r="AG715" s="14">
        <v>0.17318666237797201</v>
      </c>
      <c r="AH715" s="14">
        <v>0.18724200107670499</v>
      </c>
      <c r="AI715" s="14">
        <v>0.31205926787915</v>
      </c>
      <c r="AJ715" s="14">
        <v>0.16057322724273301</v>
      </c>
      <c r="AK715" s="14"/>
      <c r="AL715" s="14">
        <v>0.10780809350863101</v>
      </c>
      <c r="AM715" s="14">
        <v>0.16952722962123801</v>
      </c>
      <c r="AN715" s="14">
        <v>0.22368817028235199</v>
      </c>
      <c r="AO715" s="14">
        <v>0.29242333651485902</v>
      </c>
      <c r="AP715" s="14">
        <v>0.146372613492772</v>
      </c>
      <c r="AQ715" s="14">
        <v>0.185010217148732</v>
      </c>
      <c r="AR715" s="14"/>
      <c r="AS715" s="14">
        <v>0.24491915037197001</v>
      </c>
      <c r="AT715" s="14">
        <v>0.21709205602961501</v>
      </c>
      <c r="AU715" s="14">
        <v>0.15342448193250599</v>
      </c>
      <c r="AV715" s="14">
        <v>0.143551946713671</v>
      </c>
      <c r="AW715" s="14">
        <v>0.108952223054281</v>
      </c>
      <c r="AX715" s="14"/>
      <c r="AY715" s="14">
        <v>0.18945268611767699</v>
      </c>
      <c r="AZ715" s="14">
        <v>0</v>
      </c>
      <c r="BA715" s="14">
        <v>0</v>
      </c>
      <c r="BB715" s="14">
        <v>0</v>
      </c>
      <c r="BC715" s="14">
        <v>0</v>
      </c>
      <c r="BD715" s="14">
        <v>0</v>
      </c>
      <c r="BE715" s="14">
        <v>0</v>
      </c>
      <c r="BF715" s="14">
        <v>0</v>
      </c>
      <c r="BG715" s="14">
        <v>0</v>
      </c>
      <c r="BH715" s="14">
        <v>0</v>
      </c>
      <c r="BI715" s="14">
        <v>0</v>
      </c>
      <c r="BJ715" s="14">
        <v>0</v>
      </c>
      <c r="BK715" s="14">
        <v>0</v>
      </c>
      <c r="BL715" s="14">
        <v>0</v>
      </c>
      <c r="BM715" s="14">
        <v>0</v>
      </c>
      <c r="BN715" s="14">
        <v>0</v>
      </c>
      <c r="BO715" s="14"/>
      <c r="BP715" s="14">
        <v>0.197085810663682</v>
      </c>
      <c r="BQ715" s="14">
        <v>0.15375830239546701</v>
      </c>
      <c r="BR715" s="14">
        <v>0.186778304678725</v>
      </c>
      <c r="BS715" s="14">
        <v>0.19287019923493001</v>
      </c>
      <c r="BT715" s="14">
        <v>0.31232736912240799</v>
      </c>
      <c r="BU715" s="14"/>
      <c r="BV715" s="14">
        <v>0.13721579033218501</v>
      </c>
      <c r="BW715" s="14">
        <v>0.170496193358849</v>
      </c>
      <c r="BX715" s="14">
        <v>0.194352365787512</v>
      </c>
      <c r="BY715" s="14">
        <v>0.25874813753547099</v>
      </c>
      <c r="BZ715" s="14">
        <v>0.39578870701741298</v>
      </c>
      <c r="CA715" s="14"/>
      <c r="CB715" s="14">
        <v>0.102632076484191</v>
      </c>
      <c r="CC715" s="14">
        <v>0.118763786027902</v>
      </c>
      <c r="CD715" s="14">
        <v>0.12755777353990699</v>
      </c>
      <c r="CE715" s="14">
        <v>0.21525652079962401</v>
      </c>
      <c r="CF715" s="14">
        <v>0.39534175905020302</v>
      </c>
      <c r="CG715" s="14"/>
      <c r="CH715" s="14">
        <v>0.266935564044602</v>
      </c>
      <c r="CI715" s="14">
        <v>0.17314858662159199</v>
      </c>
      <c r="CJ715" s="14"/>
      <c r="CK715" s="14">
        <v>0.15578156417894301</v>
      </c>
      <c r="CL715" s="14">
        <v>0.21456917409889201</v>
      </c>
      <c r="CM715" s="14"/>
      <c r="CN715" s="14">
        <v>0.128546131922118</v>
      </c>
      <c r="CO715" s="14">
        <v>0.22600482126341601</v>
      </c>
      <c r="CP715" s="14"/>
      <c r="CQ715" s="14">
        <v>0.25082835184774799</v>
      </c>
      <c r="CR715" s="14">
        <v>0.10918792640273001</v>
      </c>
      <c r="CS715" s="14">
        <v>0.120858382269162</v>
      </c>
    </row>
    <row r="716" spans="2:97" x14ac:dyDescent="0.35">
      <c r="B716" t="s">
        <v>307</v>
      </c>
      <c r="C716" s="14">
        <v>0.37019567299344103</v>
      </c>
      <c r="D716" s="14">
        <v>0.346180106689989</v>
      </c>
      <c r="E716" s="14">
        <v>0.39306024619842</v>
      </c>
      <c r="F716" s="14"/>
      <c r="G716" s="14">
        <v>0.34683256734383999</v>
      </c>
      <c r="H716" s="14">
        <v>0.32557828281037599</v>
      </c>
      <c r="I716" s="14">
        <v>0.36901779024065401</v>
      </c>
      <c r="J716" s="14">
        <v>0.42034546829589903</v>
      </c>
      <c r="K716" s="14">
        <v>0.39437970884451301</v>
      </c>
      <c r="L716" s="14">
        <v>0.36615067825006198</v>
      </c>
      <c r="M716" s="14"/>
      <c r="N716" s="14">
        <v>0.34113832252979398</v>
      </c>
      <c r="O716" s="14">
        <v>0.39339307889743702</v>
      </c>
      <c r="P716" s="14">
        <v>0.37010542612555603</v>
      </c>
      <c r="Q716" s="14">
        <v>0.37794155892541798</v>
      </c>
      <c r="R716" s="14"/>
      <c r="S716" s="14">
        <v>0.27759327340527001</v>
      </c>
      <c r="T716" s="14">
        <v>0.41048959157836101</v>
      </c>
      <c r="U716" s="14">
        <v>0.40990147807930699</v>
      </c>
      <c r="V716" s="14">
        <v>0.39778780107030098</v>
      </c>
      <c r="W716" s="14">
        <v>0.40111539083505199</v>
      </c>
      <c r="X716" s="14">
        <v>0.33368004166092402</v>
      </c>
      <c r="Y716" s="14">
        <v>0.35225810397802698</v>
      </c>
      <c r="Z716" s="14">
        <v>0.40762186175899501</v>
      </c>
      <c r="AA716" s="14">
        <v>0.31110869645807998</v>
      </c>
      <c r="AB716" s="14">
        <v>0.41423255038352502</v>
      </c>
      <c r="AC716" s="14">
        <v>0.41070808073774601</v>
      </c>
      <c r="AD716" s="14">
        <v>0.49203143569749402</v>
      </c>
      <c r="AE716" s="14"/>
      <c r="AF716" s="14">
        <v>0.36508344762936901</v>
      </c>
      <c r="AG716" s="14">
        <v>0.338449836625346</v>
      </c>
      <c r="AH716" s="14">
        <v>0.43820668543866997</v>
      </c>
      <c r="AI716" s="14">
        <v>0.34075330496586698</v>
      </c>
      <c r="AJ716" s="14">
        <v>0.39617622297808502</v>
      </c>
      <c r="AK716" s="14"/>
      <c r="AL716" s="14">
        <v>0.304755043202103</v>
      </c>
      <c r="AM716" s="14">
        <v>0.35368140434811302</v>
      </c>
      <c r="AN716" s="14">
        <v>0.37275924192635002</v>
      </c>
      <c r="AO716" s="14">
        <v>0.35252571327687199</v>
      </c>
      <c r="AP716" s="14">
        <v>0.41623666839588702</v>
      </c>
      <c r="AQ716" s="14">
        <v>0.43303397427197499</v>
      </c>
      <c r="AR716" s="14"/>
      <c r="AS716" s="14">
        <v>0.38522282567454202</v>
      </c>
      <c r="AT716" s="14">
        <v>0.39825438491239001</v>
      </c>
      <c r="AU716" s="14">
        <v>0.37429971498449099</v>
      </c>
      <c r="AV716" s="14">
        <v>0.29718535479117397</v>
      </c>
      <c r="AW716" s="14">
        <v>0.23428420881825901</v>
      </c>
      <c r="AX716" s="14"/>
      <c r="AY716" s="14">
        <v>0.25918928987171103</v>
      </c>
      <c r="AZ716" s="14">
        <v>0</v>
      </c>
      <c r="BA716" s="14">
        <v>0</v>
      </c>
      <c r="BB716" s="14">
        <v>0</v>
      </c>
      <c r="BC716" s="14">
        <v>0</v>
      </c>
      <c r="BD716" s="14">
        <v>0</v>
      </c>
      <c r="BE716" s="14">
        <v>0</v>
      </c>
      <c r="BF716" s="14">
        <v>0</v>
      </c>
      <c r="BG716" s="14">
        <v>0</v>
      </c>
      <c r="BH716" s="14">
        <v>0</v>
      </c>
      <c r="BI716" s="14">
        <v>0</v>
      </c>
      <c r="BJ716" s="14">
        <v>0</v>
      </c>
      <c r="BK716" s="14">
        <v>0</v>
      </c>
      <c r="BL716" s="14">
        <v>0</v>
      </c>
      <c r="BM716" s="14">
        <v>0</v>
      </c>
      <c r="BN716" s="14">
        <v>0</v>
      </c>
      <c r="BO716" s="14"/>
      <c r="BP716" s="14">
        <v>0.31841952991720901</v>
      </c>
      <c r="BQ716" s="14">
        <v>0.38963764691341801</v>
      </c>
      <c r="BR716" s="14">
        <v>0.34177134363836098</v>
      </c>
      <c r="BS716" s="14">
        <v>0.42532058074245799</v>
      </c>
      <c r="BT716" s="14">
        <v>0.38829588621251998</v>
      </c>
      <c r="BU716" s="14"/>
      <c r="BV716" s="14">
        <v>0.26552136316240399</v>
      </c>
      <c r="BW716" s="14">
        <v>0.34529607212831498</v>
      </c>
      <c r="BX716" s="14">
        <v>0.399696769655638</v>
      </c>
      <c r="BY716" s="14">
        <v>0.394855062829301</v>
      </c>
      <c r="BZ716" s="14">
        <v>0.40556006419139701</v>
      </c>
      <c r="CA716" s="14"/>
      <c r="CB716" s="14">
        <v>0.27083296216243702</v>
      </c>
      <c r="CC716" s="14">
        <v>0.351286616374275</v>
      </c>
      <c r="CD716" s="14">
        <v>0.40989961460590102</v>
      </c>
      <c r="CE716" s="14">
        <v>0.45278005536800597</v>
      </c>
      <c r="CF716" s="14">
        <v>0.35340690058653401</v>
      </c>
      <c r="CG716" s="14"/>
      <c r="CH716" s="14">
        <v>0.334000021550098</v>
      </c>
      <c r="CI716" s="14">
        <v>0.385291800521603</v>
      </c>
      <c r="CJ716" s="14"/>
      <c r="CK716" s="14">
        <v>0.38547795892892101</v>
      </c>
      <c r="CL716" s="14">
        <v>0.36550011868285098</v>
      </c>
      <c r="CM716" s="14"/>
      <c r="CN716" s="14">
        <v>0.32204801435847602</v>
      </c>
      <c r="CO716" s="14">
        <v>0.387034669518039</v>
      </c>
      <c r="CP716" s="14"/>
      <c r="CQ716" s="14">
        <v>0.40266364511548502</v>
      </c>
      <c r="CR716" s="14">
        <v>0.301257003415413</v>
      </c>
      <c r="CS716" s="14">
        <v>0.37522133599798302</v>
      </c>
    </row>
    <row r="717" spans="2:97" x14ac:dyDescent="0.35">
      <c r="B717" t="s">
        <v>308</v>
      </c>
      <c r="C717" s="14">
        <v>0.205263608814407</v>
      </c>
      <c r="D717" s="14">
        <v>0.221412695279779</v>
      </c>
      <c r="E717" s="14">
        <v>0.18970860770866699</v>
      </c>
      <c r="F717" s="14"/>
      <c r="G717" s="14">
        <v>0.21869997310529499</v>
      </c>
      <c r="H717" s="14">
        <v>0.17023357031321801</v>
      </c>
      <c r="I717" s="14">
        <v>0.17070193048608701</v>
      </c>
      <c r="J717" s="14">
        <v>0.217173714705622</v>
      </c>
      <c r="K717" s="14">
        <v>0.241878269884122</v>
      </c>
      <c r="L717" s="14">
        <v>0.218813162080713</v>
      </c>
      <c r="M717" s="14"/>
      <c r="N717" s="14">
        <v>0.20597191053495401</v>
      </c>
      <c r="O717" s="14">
        <v>0.208067578306804</v>
      </c>
      <c r="P717" s="14">
        <v>0.19396477696874001</v>
      </c>
      <c r="Q717" s="14">
        <v>0.21396774675701</v>
      </c>
      <c r="R717" s="14"/>
      <c r="S717" s="14">
        <v>0.254371495366362</v>
      </c>
      <c r="T717" s="14">
        <v>0.19225549227302</v>
      </c>
      <c r="U717" s="14">
        <v>0.196930138277608</v>
      </c>
      <c r="V717" s="14">
        <v>0.171553643581385</v>
      </c>
      <c r="W717" s="14">
        <v>0.19521005139589701</v>
      </c>
      <c r="X717" s="14">
        <v>0.224057255839823</v>
      </c>
      <c r="Y717" s="14">
        <v>0.24612542294563999</v>
      </c>
      <c r="Z717" s="14">
        <v>0.155739373913238</v>
      </c>
      <c r="AA717" s="14">
        <v>0.21503370316077999</v>
      </c>
      <c r="AB717" s="14">
        <v>0.177250571687526</v>
      </c>
      <c r="AC717" s="14">
        <v>0.18385582040565701</v>
      </c>
      <c r="AD717" s="14">
        <v>0.163467737334238</v>
      </c>
      <c r="AE717" s="14"/>
      <c r="AF717" s="14">
        <v>0.22559786369141099</v>
      </c>
      <c r="AG717" s="14">
        <v>0.206769541164641</v>
      </c>
      <c r="AH717" s="14">
        <v>0.185786559391627</v>
      </c>
      <c r="AI717" s="14">
        <v>0.16581194027486401</v>
      </c>
      <c r="AJ717" s="14">
        <v>0.20569644440850901</v>
      </c>
      <c r="AK717" s="14"/>
      <c r="AL717" s="14">
        <v>0.210474606855064</v>
      </c>
      <c r="AM717" s="14">
        <v>0.246614274376284</v>
      </c>
      <c r="AN717" s="14">
        <v>0.20397611909713201</v>
      </c>
      <c r="AO717" s="14">
        <v>0.171070673241356</v>
      </c>
      <c r="AP717" s="14">
        <v>0.19355763701324799</v>
      </c>
      <c r="AQ717" s="14">
        <v>0.234034730064345</v>
      </c>
      <c r="AR717" s="14"/>
      <c r="AS717" s="14">
        <v>0.19635887880327599</v>
      </c>
      <c r="AT717" s="14">
        <v>0.190767478959422</v>
      </c>
      <c r="AU717" s="14">
        <v>0.22788079773858799</v>
      </c>
      <c r="AV717" s="14">
        <v>0.22008968244603999</v>
      </c>
      <c r="AW717" s="14">
        <v>0.127976587512597</v>
      </c>
      <c r="AX717" s="14"/>
      <c r="AY717" s="14">
        <v>0.27291494175466702</v>
      </c>
      <c r="AZ717" s="14">
        <v>0</v>
      </c>
      <c r="BA717" s="14">
        <v>0</v>
      </c>
      <c r="BB717" s="14">
        <v>0</v>
      </c>
      <c r="BC717" s="14">
        <v>0</v>
      </c>
      <c r="BD717" s="14">
        <v>0</v>
      </c>
      <c r="BE717" s="14">
        <v>0</v>
      </c>
      <c r="BF717" s="14">
        <v>0</v>
      </c>
      <c r="BG717" s="14">
        <v>0</v>
      </c>
      <c r="BH717" s="14">
        <v>0</v>
      </c>
      <c r="BI717" s="14">
        <v>0</v>
      </c>
      <c r="BJ717" s="14">
        <v>0</v>
      </c>
      <c r="BK717" s="14">
        <v>0</v>
      </c>
      <c r="BL717" s="14">
        <v>0</v>
      </c>
      <c r="BM717" s="14">
        <v>0</v>
      </c>
      <c r="BN717" s="14">
        <v>0</v>
      </c>
      <c r="BO717" s="14"/>
      <c r="BP717" s="14">
        <v>0.24400477616410099</v>
      </c>
      <c r="BQ717" s="14">
        <v>0.185412335201076</v>
      </c>
      <c r="BR717" s="14">
        <v>0.223531778392832</v>
      </c>
      <c r="BS717" s="14">
        <v>0.195129451952818</v>
      </c>
      <c r="BT717" s="14">
        <v>0.166250309202637</v>
      </c>
      <c r="BU717" s="14"/>
      <c r="BV717" s="14">
        <v>0.15512171800340699</v>
      </c>
      <c r="BW717" s="14">
        <v>0.21208854765285101</v>
      </c>
      <c r="BX717" s="14">
        <v>0.22413439306935201</v>
      </c>
      <c r="BY717" s="14">
        <v>0.19582320351530999</v>
      </c>
      <c r="BZ717" s="14">
        <v>9.93626864549816E-2</v>
      </c>
      <c r="CA717" s="14"/>
      <c r="CB717" s="14">
        <v>0.175106348523937</v>
      </c>
      <c r="CC717" s="14">
        <v>0.26906294375775602</v>
      </c>
      <c r="CD717" s="14">
        <v>0.242758831275768</v>
      </c>
      <c r="CE717" s="14">
        <v>0.189405116497042</v>
      </c>
      <c r="CF717" s="14">
        <v>0.15430946805998799</v>
      </c>
      <c r="CG717" s="14"/>
      <c r="CH717" s="14">
        <v>0.176283438010753</v>
      </c>
      <c r="CI717" s="14">
        <v>0.21735037440072799</v>
      </c>
      <c r="CJ717" s="14"/>
      <c r="CK717" s="14">
        <v>0.18249799314655499</v>
      </c>
      <c r="CL717" s="14">
        <v>0.21225845142066099</v>
      </c>
      <c r="CM717" s="14"/>
      <c r="CN717" s="14">
        <v>0.20082874916082799</v>
      </c>
      <c r="CO717" s="14">
        <v>0.20681464137571801</v>
      </c>
      <c r="CP717" s="14"/>
      <c r="CQ717" s="14">
        <v>0.195332644572067</v>
      </c>
      <c r="CR717" s="14">
        <v>0.207729631740799</v>
      </c>
      <c r="CS717" s="14">
        <v>0.314273258492062</v>
      </c>
    </row>
    <row r="718" spans="2:97" x14ac:dyDescent="0.35">
      <c r="B718" t="s">
        <v>86</v>
      </c>
      <c r="C718" s="14">
        <v>0.170153800540219</v>
      </c>
      <c r="D718" s="14">
        <v>0.202236817955565</v>
      </c>
      <c r="E718" s="14">
        <v>0.13891252859129</v>
      </c>
      <c r="F718" s="14"/>
      <c r="G718" s="14">
        <v>0.25355018188717099</v>
      </c>
      <c r="H718" s="14">
        <v>0.25949563250973401</v>
      </c>
      <c r="I718" s="14">
        <v>0.21953141023161299</v>
      </c>
      <c r="J718" s="14">
        <v>0.12685498606170201</v>
      </c>
      <c r="K718" s="14">
        <v>0.102962091610972</v>
      </c>
      <c r="L718" s="14">
        <v>8.2053336985054307E-2</v>
      </c>
      <c r="M718" s="14"/>
      <c r="N718" s="14">
        <v>0.20359123254918901</v>
      </c>
      <c r="O718" s="14">
        <v>0.152743479448019</v>
      </c>
      <c r="P718" s="14">
        <v>0.194480837518128</v>
      </c>
      <c r="Q718" s="14">
        <v>0.13142737089982201</v>
      </c>
      <c r="R718" s="14"/>
      <c r="S718" s="14">
        <v>0.280345437224295</v>
      </c>
      <c r="T718" s="14">
        <v>0.15584884027881499</v>
      </c>
      <c r="U718" s="14">
        <v>0.107109425237031</v>
      </c>
      <c r="V718" s="14">
        <v>0.14413113066345901</v>
      </c>
      <c r="W718" s="14">
        <v>0.18192986608950401</v>
      </c>
      <c r="X718" s="14">
        <v>0.19234949159340001</v>
      </c>
      <c r="Y718" s="14">
        <v>0.16978204539552599</v>
      </c>
      <c r="Z718" s="14">
        <v>0.14339512255063799</v>
      </c>
      <c r="AA718" s="14">
        <v>0.19209907764474701</v>
      </c>
      <c r="AB718" s="14">
        <v>0.119234841001468</v>
      </c>
      <c r="AC718" s="14">
        <v>8.8111183244856894E-2</v>
      </c>
      <c r="AD718" s="14">
        <v>0.114727036221939</v>
      </c>
      <c r="AE718" s="14"/>
      <c r="AF718" s="14">
        <v>0.13783212721343499</v>
      </c>
      <c r="AG718" s="14">
        <v>0.21744771907326199</v>
      </c>
      <c r="AH718" s="14">
        <v>0.14587521892324801</v>
      </c>
      <c r="AI718" s="14">
        <v>0.14329787423262499</v>
      </c>
      <c r="AJ718" s="14">
        <v>0.17940265370015601</v>
      </c>
      <c r="AK718" s="14"/>
      <c r="AL718" s="14">
        <v>0.29422789672470501</v>
      </c>
      <c r="AM718" s="14">
        <v>0.150194768428424</v>
      </c>
      <c r="AN718" s="14">
        <v>0.15585396624568301</v>
      </c>
      <c r="AO718" s="14">
        <v>0.14030513324011801</v>
      </c>
      <c r="AP718" s="14">
        <v>0.18567630547715899</v>
      </c>
      <c r="AQ718" s="14">
        <v>0.124481213733123</v>
      </c>
      <c r="AR718" s="14"/>
      <c r="AS718" s="14">
        <v>0.130951602660418</v>
      </c>
      <c r="AT718" s="14">
        <v>0.15721202547274399</v>
      </c>
      <c r="AU718" s="14">
        <v>0.19371930508642601</v>
      </c>
      <c r="AV718" s="14">
        <v>0.24088209031321201</v>
      </c>
      <c r="AW718" s="14">
        <v>0.29019730765246399</v>
      </c>
      <c r="AX718" s="14"/>
      <c r="AY718" s="14">
        <v>0.15441232409689001</v>
      </c>
      <c r="AZ718" s="14">
        <v>0</v>
      </c>
      <c r="BA718" s="14">
        <v>0</v>
      </c>
      <c r="BB718" s="14">
        <v>0</v>
      </c>
      <c r="BC718" s="14">
        <v>0</v>
      </c>
      <c r="BD718" s="14">
        <v>0</v>
      </c>
      <c r="BE718" s="14">
        <v>0</v>
      </c>
      <c r="BF718" s="14">
        <v>0</v>
      </c>
      <c r="BG718" s="14">
        <v>0</v>
      </c>
      <c r="BH718" s="14">
        <v>0</v>
      </c>
      <c r="BI718" s="14">
        <v>0</v>
      </c>
      <c r="BJ718" s="14">
        <v>0</v>
      </c>
      <c r="BK718" s="14">
        <v>0</v>
      </c>
      <c r="BL718" s="14">
        <v>0</v>
      </c>
      <c r="BM718" s="14">
        <v>0</v>
      </c>
      <c r="BN718" s="14">
        <v>0</v>
      </c>
      <c r="BO718" s="14"/>
      <c r="BP718" s="14">
        <v>0.145551963792033</v>
      </c>
      <c r="BQ718" s="14">
        <v>0.21560713384869001</v>
      </c>
      <c r="BR718" s="14">
        <v>0.20357196778492501</v>
      </c>
      <c r="BS718" s="14">
        <v>0.156953672681935</v>
      </c>
      <c r="BT718" s="14">
        <v>0.11088531343232701</v>
      </c>
      <c r="BU718" s="14"/>
      <c r="BV718" s="14">
        <v>0.27468012672562198</v>
      </c>
      <c r="BW718" s="14">
        <v>0.20714276345422</v>
      </c>
      <c r="BX718" s="14">
        <v>0.14346451414745201</v>
      </c>
      <c r="BY718" s="14">
        <v>0.12202282690336801</v>
      </c>
      <c r="BZ718" s="14">
        <v>9.2198874655430405E-2</v>
      </c>
      <c r="CA718" s="14"/>
      <c r="CB718" s="14">
        <v>0.30896852110511702</v>
      </c>
      <c r="CC718" s="14">
        <v>0.201346265364958</v>
      </c>
      <c r="CD718" s="14">
        <v>0.17715304525772499</v>
      </c>
      <c r="CE718" s="14">
        <v>0.118511256955723</v>
      </c>
      <c r="CF718" s="14">
        <v>7.9368844979167005E-2</v>
      </c>
      <c r="CG718" s="14"/>
      <c r="CH718" s="14">
        <v>0.152679555407634</v>
      </c>
      <c r="CI718" s="14">
        <v>0.1774417874243</v>
      </c>
      <c r="CJ718" s="14"/>
      <c r="CK718" s="14">
        <v>0.19333111384478199</v>
      </c>
      <c r="CL718" s="14">
        <v>0.16303246189660101</v>
      </c>
      <c r="CM718" s="14"/>
      <c r="CN718" s="14">
        <v>0.25867223420241398</v>
      </c>
      <c r="CO718" s="14">
        <v>0.139195668014995</v>
      </c>
      <c r="CP718" s="14"/>
      <c r="CQ718" s="14">
        <v>0.12343565230362499</v>
      </c>
      <c r="CR718" s="14">
        <v>0.27454121534526499</v>
      </c>
      <c r="CS718" s="14">
        <v>0.13210023959647099</v>
      </c>
    </row>
    <row r="719" spans="2:97" x14ac:dyDescent="0.35">
      <c r="B719" t="s">
        <v>85</v>
      </c>
      <c r="C719" s="14">
        <v>5.3635073743336703E-2</v>
      </c>
      <c r="D719" s="14">
        <v>6.3516866694347904E-2</v>
      </c>
      <c r="E719" s="14">
        <v>4.4215366433411701E-2</v>
      </c>
      <c r="F719" s="14"/>
      <c r="G719" s="14">
        <v>6.6827103878627198E-2</v>
      </c>
      <c r="H719" s="14">
        <v>0.102099964449088</v>
      </c>
      <c r="I719" s="14">
        <v>6.3417651957725502E-2</v>
      </c>
      <c r="J719" s="14">
        <v>2.8934531322732802E-2</v>
      </c>
      <c r="K719" s="14">
        <v>2.9709334767064499E-2</v>
      </c>
      <c r="L719" s="14">
        <v>3.34795553775349E-2</v>
      </c>
      <c r="M719" s="14"/>
      <c r="N719" s="14">
        <v>7.7259564587744495E-2</v>
      </c>
      <c r="O719" s="14">
        <v>5.4810272866121203E-2</v>
      </c>
      <c r="P719" s="14">
        <v>4.04114474426416E-2</v>
      </c>
      <c r="Q719" s="14">
        <v>3.9145237868794702E-2</v>
      </c>
      <c r="R719" s="14"/>
      <c r="S719" s="14">
        <v>9.2015880482542306E-2</v>
      </c>
      <c r="T719" s="14">
        <v>2.8831575738145501E-2</v>
      </c>
      <c r="U719" s="14">
        <v>5.49172252996461E-2</v>
      </c>
      <c r="V719" s="14">
        <v>3.9211335339287098E-2</v>
      </c>
      <c r="W719" s="14">
        <v>7.8708531675290697E-2</v>
      </c>
      <c r="X719" s="14">
        <v>4.2194394555912E-2</v>
      </c>
      <c r="Y719" s="14">
        <v>5.5410066500730201E-2</v>
      </c>
      <c r="Z719" s="14">
        <v>3.6521012581404798E-2</v>
      </c>
      <c r="AA719" s="14">
        <v>6.7125323407121601E-2</v>
      </c>
      <c r="AB719" s="14">
        <v>3.8837404015016799E-2</v>
      </c>
      <c r="AC719" s="14">
        <v>1.8256820617165E-2</v>
      </c>
      <c r="AD719" s="14">
        <v>6.9000500524948896E-2</v>
      </c>
      <c r="AE719" s="14"/>
      <c r="AF719" s="14">
        <v>6.9851916361362607E-2</v>
      </c>
      <c r="AG719" s="14">
        <v>6.4146240758779699E-2</v>
      </c>
      <c r="AH719" s="14">
        <v>4.2889535169749901E-2</v>
      </c>
      <c r="AI719" s="14">
        <v>3.80776126474935E-2</v>
      </c>
      <c r="AJ719" s="14">
        <v>5.8151451670517697E-2</v>
      </c>
      <c r="AK719" s="14"/>
      <c r="AL719" s="14">
        <v>8.2734359709496205E-2</v>
      </c>
      <c r="AM719" s="14">
        <v>7.9982323225941496E-2</v>
      </c>
      <c r="AN719" s="14">
        <v>4.3722502448483802E-2</v>
      </c>
      <c r="AO719" s="14">
        <v>4.36751437267952E-2</v>
      </c>
      <c r="AP719" s="14">
        <v>5.8156775620933403E-2</v>
      </c>
      <c r="AQ719" s="14">
        <v>2.3439864781824599E-2</v>
      </c>
      <c r="AR719" s="14"/>
      <c r="AS719" s="14">
        <v>4.2547542489793998E-2</v>
      </c>
      <c r="AT719" s="14">
        <v>3.6674054625828699E-2</v>
      </c>
      <c r="AU719" s="14">
        <v>5.0675700257988503E-2</v>
      </c>
      <c r="AV719" s="14">
        <v>9.8290925735903104E-2</v>
      </c>
      <c r="AW719" s="14">
        <v>0.238589672962399</v>
      </c>
      <c r="AX719" s="14"/>
      <c r="AY719" s="14">
        <v>0.124030758159055</v>
      </c>
      <c r="AZ719" s="14">
        <v>0</v>
      </c>
      <c r="BA719" s="14">
        <v>0</v>
      </c>
      <c r="BB719" s="14">
        <v>0</v>
      </c>
      <c r="BC719" s="14">
        <v>0</v>
      </c>
      <c r="BD719" s="14">
        <v>0</v>
      </c>
      <c r="BE719" s="14">
        <v>0</v>
      </c>
      <c r="BF719" s="14">
        <v>0</v>
      </c>
      <c r="BG719" s="14">
        <v>0</v>
      </c>
      <c r="BH719" s="14">
        <v>0</v>
      </c>
      <c r="BI719" s="14">
        <v>0</v>
      </c>
      <c r="BJ719" s="14">
        <v>0</v>
      </c>
      <c r="BK719" s="14">
        <v>0</v>
      </c>
      <c r="BL719" s="14">
        <v>0</v>
      </c>
      <c r="BM719" s="14">
        <v>0</v>
      </c>
      <c r="BN719" s="14">
        <v>0</v>
      </c>
      <c r="BO719" s="14"/>
      <c r="BP719" s="14">
        <v>9.4937919462974599E-2</v>
      </c>
      <c r="BQ719" s="14">
        <v>5.5584581641348899E-2</v>
      </c>
      <c r="BR719" s="14">
        <v>4.4346605505156997E-2</v>
      </c>
      <c r="BS719" s="14">
        <v>2.9726095387859201E-2</v>
      </c>
      <c r="BT719" s="14">
        <v>2.22411220301089E-2</v>
      </c>
      <c r="BU719" s="14"/>
      <c r="BV719" s="14">
        <v>0.16746100177638301</v>
      </c>
      <c r="BW719" s="14">
        <v>6.4976423405764094E-2</v>
      </c>
      <c r="BX719" s="14">
        <v>3.8351957340045602E-2</v>
      </c>
      <c r="BY719" s="14">
        <v>2.8550769216549698E-2</v>
      </c>
      <c r="BZ719" s="14">
        <v>7.0896676807782402E-3</v>
      </c>
      <c r="CA719" s="14"/>
      <c r="CB719" s="14">
        <v>0.14246009172431801</v>
      </c>
      <c r="CC719" s="14">
        <v>5.9540388475109701E-2</v>
      </c>
      <c r="CD719" s="14">
        <v>4.2630735320699699E-2</v>
      </c>
      <c r="CE719" s="14">
        <v>2.4047050379605701E-2</v>
      </c>
      <c r="CF719" s="14">
        <v>1.75730273241077E-2</v>
      </c>
      <c r="CG719" s="14"/>
      <c r="CH719" s="14">
        <v>7.0101420986912202E-2</v>
      </c>
      <c r="CI719" s="14">
        <v>4.6767451031776798E-2</v>
      </c>
      <c r="CJ719" s="14"/>
      <c r="CK719" s="14">
        <v>8.2911369900798795E-2</v>
      </c>
      <c r="CL719" s="14">
        <v>4.4639793900996101E-2</v>
      </c>
      <c r="CM719" s="14"/>
      <c r="CN719" s="14">
        <v>8.9904870356164499E-2</v>
      </c>
      <c r="CO719" s="14">
        <v>4.0950199827832601E-2</v>
      </c>
      <c r="CP719" s="14"/>
      <c r="CQ719" s="14">
        <v>2.77397061610762E-2</v>
      </c>
      <c r="CR719" s="14">
        <v>0.107284223095793</v>
      </c>
      <c r="CS719" s="14">
        <v>5.7546783644323703E-2</v>
      </c>
    </row>
    <row r="720" spans="2:97" x14ac:dyDescent="0.35">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c r="CI720" s="14"/>
      <c r="CJ720" s="14"/>
      <c r="CK720" s="14"/>
      <c r="CL720" s="14"/>
      <c r="CM720" s="14"/>
      <c r="CN720" s="14"/>
      <c r="CO720" s="14"/>
      <c r="CP720" s="14"/>
      <c r="CQ720" s="14"/>
      <c r="CR720" s="14"/>
      <c r="CS720" s="14"/>
    </row>
    <row r="721" spans="2:97" x14ac:dyDescent="0.35">
      <c r="B721" s="6" t="s">
        <v>313</v>
      </c>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c r="CI721" s="14"/>
      <c r="CJ721" s="14"/>
      <c r="CK721" s="14"/>
      <c r="CL721" s="14"/>
      <c r="CM721" s="14"/>
      <c r="CN721" s="14"/>
      <c r="CO721" s="14"/>
      <c r="CP721" s="14"/>
      <c r="CQ721" s="14"/>
      <c r="CR721" s="14"/>
      <c r="CS721" s="14"/>
    </row>
    <row r="722" spans="2:97" x14ac:dyDescent="0.35">
      <c r="B722" s="21" t="s">
        <v>122</v>
      </c>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c r="CI722" s="14"/>
      <c r="CJ722" s="14"/>
      <c r="CK722" s="14"/>
      <c r="CL722" s="14"/>
      <c r="CM722" s="14"/>
      <c r="CN722" s="14"/>
      <c r="CO722" s="14"/>
      <c r="CP722" s="14"/>
      <c r="CQ722" s="14"/>
      <c r="CR722" s="14"/>
      <c r="CS722" s="14"/>
    </row>
    <row r="723" spans="2:97" x14ac:dyDescent="0.35">
      <c r="B723" t="s">
        <v>306</v>
      </c>
      <c r="C723" s="14">
        <v>0.16503526722183201</v>
      </c>
      <c r="D723" s="14">
        <v>0.16136209321542599</v>
      </c>
      <c r="E723" s="14">
        <v>0.166638903797965</v>
      </c>
      <c r="F723" s="14"/>
      <c r="G723" s="14">
        <v>0.241118525379972</v>
      </c>
      <c r="H723" s="14">
        <v>0.19834486750948599</v>
      </c>
      <c r="I723" s="14">
        <v>0.190379309408644</v>
      </c>
      <c r="J723" s="14">
        <v>0.14208300597206999</v>
      </c>
      <c r="K723" s="14">
        <v>0.15563171475776899</v>
      </c>
      <c r="L723" s="14">
        <v>9.1774685580657406E-2</v>
      </c>
      <c r="M723" s="14"/>
      <c r="N723" s="14">
        <v>0.122841900893238</v>
      </c>
      <c r="O723" s="14">
        <v>0.17826058316844001</v>
      </c>
      <c r="P723" s="14">
        <v>0.16123655157328801</v>
      </c>
      <c r="Q723" s="14">
        <v>0.20101996584777801</v>
      </c>
      <c r="R723" s="14"/>
      <c r="S723" s="14">
        <v>0.14690089009688401</v>
      </c>
      <c r="T723" s="14">
        <v>0.20782612834330599</v>
      </c>
      <c r="U723" s="14">
        <v>0.133600292043805</v>
      </c>
      <c r="V723" s="14">
        <v>0.18574231332146399</v>
      </c>
      <c r="W723" s="14">
        <v>0.194641955846723</v>
      </c>
      <c r="X723" s="14">
        <v>0.183305278216257</v>
      </c>
      <c r="Y723" s="14">
        <v>0.155749267181402</v>
      </c>
      <c r="Z723" s="14">
        <v>0.105379926225144</v>
      </c>
      <c r="AA723" s="14">
        <v>0.15054680581705199</v>
      </c>
      <c r="AB723" s="14">
        <v>0.14623192605233001</v>
      </c>
      <c r="AC723" s="14">
        <v>0.16014374952275101</v>
      </c>
      <c r="AD723" s="14">
        <v>0.184203488588248</v>
      </c>
      <c r="AE723" s="14"/>
      <c r="AF723" s="14">
        <v>0.10735152781514599</v>
      </c>
      <c r="AG723" s="14">
        <v>0.13756184215098499</v>
      </c>
      <c r="AH723" s="14">
        <v>0.134534139787712</v>
      </c>
      <c r="AI723" s="14">
        <v>0.17517234736234699</v>
      </c>
      <c r="AJ723" s="14">
        <v>0.206443716455223</v>
      </c>
      <c r="AK723" s="14"/>
      <c r="AL723" s="14">
        <v>0.14440248775121101</v>
      </c>
      <c r="AM723" s="14">
        <v>0.121009780508157</v>
      </c>
      <c r="AN723" s="14">
        <v>0.149650056551769</v>
      </c>
      <c r="AO723" s="14">
        <v>0.16193096893075701</v>
      </c>
      <c r="AP723" s="14">
        <v>0.185735873981212</v>
      </c>
      <c r="AQ723" s="14">
        <v>0.13853597584669</v>
      </c>
      <c r="AR723" s="14"/>
      <c r="AS723" s="14">
        <v>0.19364828960883801</v>
      </c>
      <c r="AT723" s="14">
        <v>0.18843300252985701</v>
      </c>
      <c r="AU723" s="14">
        <v>0.157492150762542</v>
      </c>
      <c r="AV723" s="14">
        <v>0.110478214223518</v>
      </c>
      <c r="AW723" s="14">
        <v>4.34453669232382E-2</v>
      </c>
      <c r="AX723" s="14"/>
      <c r="AY723" s="14">
        <v>0.28325963801686599</v>
      </c>
      <c r="AZ723" s="14">
        <v>0</v>
      </c>
      <c r="BA723" s="14">
        <v>0</v>
      </c>
      <c r="BB723" s="14">
        <v>0</v>
      </c>
      <c r="BC723" s="14">
        <v>0</v>
      </c>
      <c r="BD723" s="14">
        <v>0</v>
      </c>
      <c r="BE723" s="14">
        <v>0</v>
      </c>
      <c r="BF723" s="14">
        <v>0</v>
      </c>
      <c r="BG723" s="14">
        <v>0</v>
      </c>
      <c r="BH723" s="14">
        <v>0</v>
      </c>
      <c r="BI723" s="14">
        <v>0</v>
      </c>
      <c r="BJ723" s="14">
        <v>0</v>
      </c>
      <c r="BK723" s="14">
        <v>0</v>
      </c>
      <c r="BL723" s="14">
        <v>0</v>
      </c>
      <c r="BM723" s="14">
        <v>0</v>
      </c>
      <c r="BN723" s="14">
        <v>0</v>
      </c>
      <c r="BO723" s="14"/>
      <c r="BP723" s="14">
        <v>0.115549871121455</v>
      </c>
      <c r="BQ723" s="14">
        <v>0.104785326334893</v>
      </c>
      <c r="BR723" s="14">
        <v>0.17905767120389901</v>
      </c>
      <c r="BS723" s="14">
        <v>0.19764593485521501</v>
      </c>
      <c r="BT723" s="14">
        <v>0.28737618580590302</v>
      </c>
      <c r="BU723" s="14"/>
      <c r="BV723" s="14">
        <v>0.14764521687157001</v>
      </c>
      <c r="BW723" s="14">
        <v>0.10666559047306</v>
      </c>
      <c r="BX723" s="14">
        <v>0.17911468330563399</v>
      </c>
      <c r="BY723" s="14">
        <v>0.23209502281372801</v>
      </c>
      <c r="BZ723" s="14">
        <v>0.33593770024626202</v>
      </c>
      <c r="CA723" s="14"/>
      <c r="CB723" s="14">
        <v>0.12518417155764999</v>
      </c>
      <c r="CC723" s="14">
        <v>0.144917141426888</v>
      </c>
      <c r="CD723" s="14">
        <v>0.13838266770216401</v>
      </c>
      <c r="CE723" s="14">
        <v>0.151126105478671</v>
      </c>
      <c r="CF723" s="14">
        <v>0.24956587769772001</v>
      </c>
      <c r="CG723" s="14"/>
      <c r="CH723" s="14">
        <v>0.155953961338544</v>
      </c>
      <c r="CI723" s="14">
        <v>0.168822809268173</v>
      </c>
      <c r="CJ723" s="14"/>
      <c r="CK723" s="14">
        <v>0.15842527115567701</v>
      </c>
      <c r="CL723" s="14">
        <v>0.167066219636442</v>
      </c>
      <c r="CM723" s="14"/>
      <c r="CN723" s="14">
        <v>0.13792659025208501</v>
      </c>
      <c r="CO723" s="14">
        <v>0.17451616266351599</v>
      </c>
      <c r="CP723" s="14"/>
      <c r="CQ723" s="14">
        <v>0.18162339268812799</v>
      </c>
      <c r="CR723" s="14">
        <v>0.13100672945501499</v>
      </c>
      <c r="CS723" s="14">
        <v>0.160521736641691</v>
      </c>
    </row>
    <row r="724" spans="2:97" x14ac:dyDescent="0.35">
      <c r="B724" t="s">
        <v>307</v>
      </c>
      <c r="C724" s="14">
        <v>0.23544091204885101</v>
      </c>
      <c r="D724" s="14">
        <v>0.22994768557473499</v>
      </c>
      <c r="E724" s="14">
        <v>0.241075300159419</v>
      </c>
      <c r="F724" s="14"/>
      <c r="G724" s="14">
        <v>0.29602120842157698</v>
      </c>
      <c r="H724" s="14">
        <v>0.27488352009635297</v>
      </c>
      <c r="I724" s="14">
        <v>0.23193867138777099</v>
      </c>
      <c r="J724" s="14">
        <v>0.24051930382574499</v>
      </c>
      <c r="K724" s="14">
        <v>0.22277324568193799</v>
      </c>
      <c r="L724" s="14">
        <v>0.170345779490296</v>
      </c>
      <c r="M724" s="14"/>
      <c r="N724" s="14">
        <v>0.199458768842144</v>
      </c>
      <c r="O724" s="14">
        <v>0.23299233686434201</v>
      </c>
      <c r="P724" s="14">
        <v>0.26351676922698902</v>
      </c>
      <c r="Q724" s="14">
        <v>0.25116168163637997</v>
      </c>
      <c r="R724" s="14"/>
      <c r="S724" s="14">
        <v>0.28005263643287098</v>
      </c>
      <c r="T724" s="14">
        <v>0.26979474918321</v>
      </c>
      <c r="U724" s="14">
        <v>0.206808670602533</v>
      </c>
      <c r="V724" s="14">
        <v>0.207702333415277</v>
      </c>
      <c r="W724" s="14">
        <v>0.224187220877379</v>
      </c>
      <c r="X724" s="14">
        <v>0.271366812376233</v>
      </c>
      <c r="Y724" s="14">
        <v>0.19622648011706201</v>
      </c>
      <c r="Z724" s="14">
        <v>0.22617653278411201</v>
      </c>
      <c r="AA724" s="14">
        <v>0.224875756704318</v>
      </c>
      <c r="AB724" s="14">
        <v>0.19646361672399701</v>
      </c>
      <c r="AC724" s="14">
        <v>0.226610536098034</v>
      </c>
      <c r="AD724" s="14">
        <v>0.24350638443394099</v>
      </c>
      <c r="AE724" s="14"/>
      <c r="AF724" s="14">
        <v>0.232177441440264</v>
      </c>
      <c r="AG724" s="14">
        <v>0.23025621657839099</v>
      </c>
      <c r="AH724" s="14">
        <v>0.19883181962398</v>
      </c>
      <c r="AI724" s="14">
        <v>0.18477988326119699</v>
      </c>
      <c r="AJ724" s="14">
        <v>0.28236616573087803</v>
      </c>
      <c r="AK724" s="14"/>
      <c r="AL724" s="14">
        <v>0.19357306956679399</v>
      </c>
      <c r="AM724" s="14">
        <v>0.24582145049268</v>
      </c>
      <c r="AN724" s="14">
        <v>0.22331535018718901</v>
      </c>
      <c r="AO724" s="14">
        <v>0.22889025478534999</v>
      </c>
      <c r="AP724" s="14">
        <v>0.27936283277249502</v>
      </c>
      <c r="AQ724" s="14">
        <v>0.22477154729979801</v>
      </c>
      <c r="AR724" s="14"/>
      <c r="AS724" s="14">
        <v>0.23734603026121601</v>
      </c>
      <c r="AT724" s="14">
        <v>0.24571283283385401</v>
      </c>
      <c r="AU724" s="14">
        <v>0.2199796476433</v>
      </c>
      <c r="AV724" s="14">
        <v>0.24859059902908601</v>
      </c>
      <c r="AW724" s="14">
        <v>0.32389914510839601</v>
      </c>
      <c r="AX724" s="14"/>
      <c r="AY724" s="14">
        <v>0.20807922184525901</v>
      </c>
      <c r="AZ724" s="14">
        <v>0</v>
      </c>
      <c r="BA724" s="14">
        <v>0</v>
      </c>
      <c r="BB724" s="14">
        <v>0</v>
      </c>
      <c r="BC724" s="14">
        <v>0</v>
      </c>
      <c r="BD724" s="14">
        <v>0</v>
      </c>
      <c r="BE724" s="14">
        <v>0</v>
      </c>
      <c r="BF724" s="14">
        <v>0</v>
      </c>
      <c r="BG724" s="14">
        <v>0</v>
      </c>
      <c r="BH724" s="14">
        <v>0</v>
      </c>
      <c r="BI724" s="14">
        <v>0</v>
      </c>
      <c r="BJ724" s="14">
        <v>0</v>
      </c>
      <c r="BK724" s="14">
        <v>0</v>
      </c>
      <c r="BL724" s="14">
        <v>0</v>
      </c>
      <c r="BM724" s="14">
        <v>0</v>
      </c>
      <c r="BN724" s="14">
        <v>0</v>
      </c>
      <c r="BO724" s="14"/>
      <c r="BP724" s="14">
        <v>0.16107693551295901</v>
      </c>
      <c r="BQ724" s="14">
        <v>0.24335582834486999</v>
      </c>
      <c r="BR724" s="14">
        <v>0.23660237662570699</v>
      </c>
      <c r="BS724" s="14">
        <v>0.29093040660052699</v>
      </c>
      <c r="BT724" s="14">
        <v>0.27829492101929998</v>
      </c>
      <c r="BU724" s="14"/>
      <c r="BV724" s="14">
        <v>0.16045675794904801</v>
      </c>
      <c r="BW724" s="14">
        <v>0.20255789106167299</v>
      </c>
      <c r="BX724" s="14">
        <v>0.25885890684016399</v>
      </c>
      <c r="BY724" s="14">
        <v>0.27905273478254899</v>
      </c>
      <c r="BZ724" s="14">
        <v>0.27879779064265398</v>
      </c>
      <c r="CA724" s="14"/>
      <c r="CB724" s="14">
        <v>0.172470586844444</v>
      </c>
      <c r="CC724" s="14">
        <v>0.20852089829887299</v>
      </c>
      <c r="CD724" s="14">
        <v>0.24484776743360601</v>
      </c>
      <c r="CE724" s="14">
        <v>0.29178477834694999</v>
      </c>
      <c r="CF724" s="14">
        <v>0.24597757282896299</v>
      </c>
      <c r="CG724" s="14"/>
      <c r="CH724" s="14">
        <v>0.210046608190017</v>
      </c>
      <c r="CI724" s="14">
        <v>0.246032119397113</v>
      </c>
      <c r="CJ724" s="14"/>
      <c r="CK724" s="14">
        <v>0.24415648983280899</v>
      </c>
      <c r="CL724" s="14">
        <v>0.23276300973727801</v>
      </c>
      <c r="CM724" s="14"/>
      <c r="CN724" s="14">
        <v>0.20544704636870501</v>
      </c>
      <c r="CO724" s="14">
        <v>0.24593086346635301</v>
      </c>
      <c r="CP724" s="14"/>
      <c r="CQ724" s="14">
        <v>0.26026701195518198</v>
      </c>
      <c r="CR724" s="14">
        <v>0.18871316238038199</v>
      </c>
      <c r="CS724" s="14">
        <v>0.20375079777242799</v>
      </c>
    </row>
    <row r="725" spans="2:97" x14ac:dyDescent="0.35">
      <c r="B725" t="s">
        <v>308</v>
      </c>
      <c r="C725" s="14">
        <v>0.16162050616780299</v>
      </c>
      <c r="D725" s="14">
        <v>0.15886858943953999</v>
      </c>
      <c r="E725" s="14">
        <v>0.16427893378365699</v>
      </c>
      <c r="F725" s="14"/>
      <c r="G725" s="14">
        <v>0.15788535683808</v>
      </c>
      <c r="H725" s="14">
        <v>0.13224530083924399</v>
      </c>
      <c r="I725" s="14">
        <v>0.16801910844287399</v>
      </c>
      <c r="J725" s="14">
        <v>0.169111624425857</v>
      </c>
      <c r="K725" s="14">
        <v>0.177251805953965</v>
      </c>
      <c r="L725" s="14">
        <v>0.16630563520233099</v>
      </c>
      <c r="M725" s="14"/>
      <c r="N725" s="14">
        <v>0.17770021359093399</v>
      </c>
      <c r="O725" s="14">
        <v>0.15608764000351699</v>
      </c>
      <c r="P725" s="14">
        <v>0.14701422495710101</v>
      </c>
      <c r="Q725" s="14">
        <v>0.16176474491440801</v>
      </c>
      <c r="R725" s="14"/>
      <c r="S725" s="14">
        <v>0.16908726663571499</v>
      </c>
      <c r="T725" s="14">
        <v>0.15613587548570801</v>
      </c>
      <c r="U725" s="14">
        <v>0.194038765519746</v>
      </c>
      <c r="V725" s="14">
        <v>0.15293557403455699</v>
      </c>
      <c r="W725" s="14">
        <v>0.101730218852449</v>
      </c>
      <c r="X725" s="14">
        <v>0.18078848144616699</v>
      </c>
      <c r="Y725" s="14">
        <v>0.21957499292584801</v>
      </c>
      <c r="Z725" s="14">
        <v>0.16452656380133299</v>
      </c>
      <c r="AA725" s="14">
        <v>0.13121848656155199</v>
      </c>
      <c r="AB725" s="14">
        <v>0.152684252705273</v>
      </c>
      <c r="AC725" s="14">
        <v>0.17652659238836599</v>
      </c>
      <c r="AD725" s="14">
        <v>0.127735013148495</v>
      </c>
      <c r="AE725" s="14"/>
      <c r="AF725" s="14">
        <v>0.14915726663543399</v>
      </c>
      <c r="AG725" s="14">
        <v>0.15948188888254</v>
      </c>
      <c r="AH725" s="14">
        <v>0.17800822381415601</v>
      </c>
      <c r="AI725" s="14">
        <v>0.140349272744553</v>
      </c>
      <c r="AJ725" s="14">
        <v>0.12885113032871801</v>
      </c>
      <c r="AK725" s="14"/>
      <c r="AL725" s="14">
        <v>0.16678669052929801</v>
      </c>
      <c r="AM725" s="14">
        <v>0.15166931331056799</v>
      </c>
      <c r="AN725" s="14">
        <v>0.16977548536615999</v>
      </c>
      <c r="AO725" s="14">
        <v>0.14609684747426799</v>
      </c>
      <c r="AP725" s="14">
        <v>0.14078921028250799</v>
      </c>
      <c r="AQ725" s="14">
        <v>0.22510132536396099</v>
      </c>
      <c r="AR725" s="14"/>
      <c r="AS725" s="14">
        <v>0.15774657955530499</v>
      </c>
      <c r="AT725" s="14">
        <v>0.145084089450949</v>
      </c>
      <c r="AU725" s="14">
        <v>0.16711083721129799</v>
      </c>
      <c r="AV725" s="14">
        <v>0.18012878958415299</v>
      </c>
      <c r="AW725" s="14">
        <v>0.12138102496718101</v>
      </c>
      <c r="AX725" s="14"/>
      <c r="AY725" s="14">
        <v>0.26575284349349299</v>
      </c>
      <c r="AZ725" s="14">
        <v>0</v>
      </c>
      <c r="BA725" s="14">
        <v>0</v>
      </c>
      <c r="BB725" s="14">
        <v>0</v>
      </c>
      <c r="BC725" s="14">
        <v>0</v>
      </c>
      <c r="BD725" s="14">
        <v>0</v>
      </c>
      <c r="BE725" s="14">
        <v>0</v>
      </c>
      <c r="BF725" s="14">
        <v>0</v>
      </c>
      <c r="BG725" s="14">
        <v>0</v>
      </c>
      <c r="BH725" s="14">
        <v>0</v>
      </c>
      <c r="BI725" s="14">
        <v>0</v>
      </c>
      <c r="BJ725" s="14">
        <v>0</v>
      </c>
      <c r="BK725" s="14">
        <v>0</v>
      </c>
      <c r="BL725" s="14">
        <v>0</v>
      </c>
      <c r="BM725" s="14">
        <v>0</v>
      </c>
      <c r="BN725" s="14">
        <v>0</v>
      </c>
      <c r="BO725" s="14"/>
      <c r="BP725" s="14">
        <v>0.13670298668204101</v>
      </c>
      <c r="BQ725" s="14">
        <v>0.165828942161865</v>
      </c>
      <c r="BR725" s="14">
        <v>0.20972763244008299</v>
      </c>
      <c r="BS725" s="14">
        <v>0.14991979604286201</v>
      </c>
      <c r="BT725" s="14">
        <v>0.14911704709465801</v>
      </c>
      <c r="BU725" s="14"/>
      <c r="BV725" s="14">
        <v>0.10598726124277499</v>
      </c>
      <c r="BW725" s="14">
        <v>0.17157746402649701</v>
      </c>
      <c r="BX725" s="14">
        <v>0.160965330601887</v>
      </c>
      <c r="BY725" s="14">
        <v>0.16723582076350299</v>
      </c>
      <c r="BZ725" s="14">
        <v>0.141677914807436</v>
      </c>
      <c r="CA725" s="14"/>
      <c r="CB725" s="14">
        <v>0.117983449193719</v>
      </c>
      <c r="CC725" s="14">
        <v>0.18688873570075601</v>
      </c>
      <c r="CD725" s="14">
        <v>0.16508130703510501</v>
      </c>
      <c r="CE725" s="14">
        <v>0.16858605757432399</v>
      </c>
      <c r="CF725" s="14">
        <v>0.163680266931193</v>
      </c>
      <c r="CG725" s="14"/>
      <c r="CH725" s="14">
        <v>0.145167143356321</v>
      </c>
      <c r="CI725" s="14">
        <v>0.16848271345969401</v>
      </c>
      <c r="CJ725" s="14"/>
      <c r="CK725" s="14">
        <v>0.14952818739558801</v>
      </c>
      <c r="CL725" s="14">
        <v>0.165335928047464</v>
      </c>
      <c r="CM725" s="14"/>
      <c r="CN725" s="14">
        <v>0.14513894944392899</v>
      </c>
      <c r="CO725" s="14">
        <v>0.16738470912723299</v>
      </c>
      <c r="CP725" s="14"/>
      <c r="CQ725" s="14">
        <v>0.16632731709173201</v>
      </c>
      <c r="CR725" s="14">
        <v>0.14541188567789601</v>
      </c>
      <c r="CS725" s="14">
        <v>0.19924546943066199</v>
      </c>
    </row>
    <row r="726" spans="2:97" x14ac:dyDescent="0.35">
      <c r="B726" t="s">
        <v>86</v>
      </c>
      <c r="C726" s="14">
        <v>0.29748633162674198</v>
      </c>
      <c r="D726" s="14">
        <v>0.30775779670839798</v>
      </c>
      <c r="E726" s="14">
        <v>0.288643782011969</v>
      </c>
      <c r="F726" s="14"/>
      <c r="G726" s="14">
        <v>0.224584333792442</v>
      </c>
      <c r="H726" s="14">
        <v>0.27304760091535502</v>
      </c>
      <c r="I726" s="14">
        <v>0.28985357979764897</v>
      </c>
      <c r="J726" s="14">
        <v>0.33982858612324501</v>
      </c>
      <c r="K726" s="14">
        <v>0.325441616786246</v>
      </c>
      <c r="L726" s="14">
        <v>0.31885063446330097</v>
      </c>
      <c r="M726" s="14"/>
      <c r="N726" s="14">
        <v>0.34432862193105201</v>
      </c>
      <c r="O726" s="14">
        <v>0.293838267545664</v>
      </c>
      <c r="P726" s="14">
        <v>0.278316581843428</v>
      </c>
      <c r="Q726" s="14">
        <v>0.26828325594708202</v>
      </c>
      <c r="R726" s="14"/>
      <c r="S726" s="14">
        <v>0.27475606861833601</v>
      </c>
      <c r="T726" s="14">
        <v>0.24967764488265201</v>
      </c>
      <c r="U726" s="14">
        <v>0.30863267081589502</v>
      </c>
      <c r="V726" s="14">
        <v>0.30914627319968802</v>
      </c>
      <c r="W726" s="14">
        <v>0.33354821819757202</v>
      </c>
      <c r="X726" s="14">
        <v>0.26240600538116399</v>
      </c>
      <c r="Y726" s="14">
        <v>0.27468364364778403</v>
      </c>
      <c r="Z726" s="14">
        <v>0.35231141468055699</v>
      </c>
      <c r="AA726" s="14">
        <v>0.34590418084718699</v>
      </c>
      <c r="AB726" s="14">
        <v>0.30810806818667802</v>
      </c>
      <c r="AC726" s="14">
        <v>0.29771422728846803</v>
      </c>
      <c r="AD726" s="14">
        <v>0.344666019239668</v>
      </c>
      <c r="AE726" s="14"/>
      <c r="AF726" s="14">
        <v>0.31280280845022201</v>
      </c>
      <c r="AG726" s="14">
        <v>0.32016860973497802</v>
      </c>
      <c r="AH726" s="14">
        <v>0.34287844542081303</v>
      </c>
      <c r="AI726" s="14">
        <v>0.325208006464482</v>
      </c>
      <c r="AJ726" s="14">
        <v>0.322450585793219</v>
      </c>
      <c r="AK726" s="14"/>
      <c r="AL726" s="14">
        <v>0.33109202564134499</v>
      </c>
      <c r="AM726" s="14">
        <v>0.30604059522878801</v>
      </c>
      <c r="AN726" s="14">
        <v>0.318095873813874</v>
      </c>
      <c r="AO726" s="14">
        <v>0.31674574198093502</v>
      </c>
      <c r="AP726" s="14">
        <v>0.293380846942491</v>
      </c>
      <c r="AQ726" s="14">
        <v>0.26422933402107202</v>
      </c>
      <c r="AR726" s="14"/>
      <c r="AS726" s="14">
        <v>0.27256563884469798</v>
      </c>
      <c r="AT726" s="14">
        <v>0.30388256383276002</v>
      </c>
      <c r="AU726" s="14">
        <v>0.32214162351040898</v>
      </c>
      <c r="AV726" s="14">
        <v>0.31554526848394698</v>
      </c>
      <c r="AW726" s="14">
        <v>0.19071687130301801</v>
      </c>
      <c r="AX726" s="14"/>
      <c r="AY726" s="14">
        <v>6.2378519513554602E-2</v>
      </c>
      <c r="AZ726" s="14">
        <v>0</v>
      </c>
      <c r="BA726" s="14">
        <v>0</v>
      </c>
      <c r="BB726" s="14">
        <v>0</v>
      </c>
      <c r="BC726" s="14">
        <v>0</v>
      </c>
      <c r="BD726" s="14">
        <v>0</v>
      </c>
      <c r="BE726" s="14">
        <v>0</v>
      </c>
      <c r="BF726" s="14">
        <v>0</v>
      </c>
      <c r="BG726" s="14">
        <v>0</v>
      </c>
      <c r="BH726" s="14">
        <v>0</v>
      </c>
      <c r="BI726" s="14">
        <v>0</v>
      </c>
      <c r="BJ726" s="14">
        <v>0</v>
      </c>
      <c r="BK726" s="14">
        <v>0</v>
      </c>
      <c r="BL726" s="14">
        <v>0</v>
      </c>
      <c r="BM726" s="14">
        <v>0</v>
      </c>
      <c r="BN726" s="14">
        <v>0</v>
      </c>
      <c r="BO726" s="14"/>
      <c r="BP726" s="14">
        <v>0.34657512041999999</v>
      </c>
      <c r="BQ726" s="14">
        <v>0.35324802048725601</v>
      </c>
      <c r="BR726" s="14">
        <v>0.27229181319836498</v>
      </c>
      <c r="BS726" s="14">
        <v>0.26770471667622903</v>
      </c>
      <c r="BT726" s="14">
        <v>0.19242892193243999</v>
      </c>
      <c r="BU726" s="14"/>
      <c r="BV726" s="14">
        <v>0.31586717217153698</v>
      </c>
      <c r="BW726" s="14">
        <v>0.35342921257737497</v>
      </c>
      <c r="BX726" s="14">
        <v>0.27871894026104299</v>
      </c>
      <c r="BY726" s="14">
        <v>0.23165897498343899</v>
      </c>
      <c r="BZ726" s="14">
        <v>0.17935265343072801</v>
      </c>
      <c r="CA726" s="14"/>
      <c r="CB726" s="14">
        <v>0.35481185039287499</v>
      </c>
      <c r="CC726" s="14">
        <v>0.31233618554127701</v>
      </c>
      <c r="CD726" s="14">
        <v>0.31182647588190898</v>
      </c>
      <c r="CE726" s="14">
        <v>0.27540287621416998</v>
      </c>
      <c r="CF726" s="14">
        <v>0.24858175821890999</v>
      </c>
      <c r="CG726" s="14"/>
      <c r="CH726" s="14">
        <v>0.31954121906218702</v>
      </c>
      <c r="CI726" s="14">
        <v>0.28828789534867599</v>
      </c>
      <c r="CJ726" s="14"/>
      <c r="CK726" s="14">
        <v>0.29736242640147598</v>
      </c>
      <c r="CL726" s="14">
        <v>0.29752440209061598</v>
      </c>
      <c r="CM726" s="14"/>
      <c r="CN726" s="14">
        <v>0.331132783295083</v>
      </c>
      <c r="CO726" s="14">
        <v>0.28571893734899101</v>
      </c>
      <c r="CP726" s="14"/>
      <c r="CQ726" s="14">
        <v>0.27763332931692902</v>
      </c>
      <c r="CR726" s="14">
        <v>0.34308678178518898</v>
      </c>
      <c r="CS726" s="14">
        <v>0.27394919691654102</v>
      </c>
    </row>
    <row r="727" spans="2:97" x14ac:dyDescent="0.35">
      <c r="B727" t="s">
        <v>85</v>
      </c>
      <c r="C727" s="14">
        <v>0.14041698293477101</v>
      </c>
      <c r="D727" s="14">
        <v>0.14206383506190001</v>
      </c>
      <c r="E727" s="14">
        <v>0.13936308024699001</v>
      </c>
      <c r="F727" s="14"/>
      <c r="G727" s="14">
        <v>8.0390575567929404E-2</v>
      </c>
      <c r="H727" s="14">
        <v>0.121478710639562</v>
      </c>
      <c r="I727" s="14">
        <v>0.119809330963062</v>
      </c>
      <c r="J727" s="14">
        <v>0.108457479653083</v>
      </c>
      <c r="K727" s="14">
        <v>0.118901616820083</v>
      </c>
      <c r="L727" s="14">
        <v>0.25272326526341399</v>
      </c>
      <c r="M727" s="14"/>
      <c r="N727" s="14">
        <v>0.155670494742632</v>
      </c>
      <c r="O727" s="14">
        <v>0.13882117241803801</v>
      </c>
      <c r="P727" s="14">
        <v>0.14991587239919499</v>
      </c>
      <c r="Q727" s="14">
        <v>0.117770351654351</v>
      </c>
      <c r="R727" s="14"/>
      <c r="S727" s="14">
        <v>0.129203138216194</v>
      </c>
      <c r="T727" s="14">
        <v>0.116565602105123</v>
      </c>
      <c r="U727" s="14">
        <v>0.15691960101802199</v>
      </c>
      <c r="V727" s="14">
        <v>0.14447350602901499</v>
      </c>
      <c r="W727" s="14">
        <v>0.145892386225877</v>
      </c>
      <c r="X727" s="14">
        <v>0.102133422580179</v>
      </c>
      <c r="Y727" s="14">
        <v>0.15376561612790299</v>
      </c>
      <c r="Z727" s="14">
        <v>0.15160556250885299</v>
      </c>
      <c r="AA727" s="14">
        <v>0.14745477006989099</v>
      </c>
      <c r="AB727" s="14">
        <v>0.19651213633172199</v>
      </c>
      <c r="AC727" s="14">
        <v>0.139004894702381</v>
      </c>
      <c r="AD727" s="14">
        <v>9.9889094589648106E-2</v>
      </c>
      <c r="AE727" s="14"/>
      <c r="AF727" s="14">
        <v>0.19851095565893401</v>
      </c>
      <c r="AG727" s="14">
        <v>0.152531442653107</v>
      </c>
      <c r="AH727" s="14">
        <v>0.14574737135333901</v>
      </c>
      <c r="AI727" s="14">
        <v>0.17449049016742199</v>
      </c>
      <c r="AJ727" s="14">
        <v>5.9888401691961697E-2</v>
      </c>
      <c r="AK727" s="14"/>
      <c r="AL727" s="14">
        <v>0.16414572651135201</v>
      </c>
      <c r="AM727" s="14">
        <v>0.17545886045980699</v>
      </c>
      <c r="AN727" s="14">
        <v>0.139163234081007</v>
      </c>
      <c r="AO727" s="14">
        <v>0.14633618682869001</v>
      </c>
      <c r="AP727" s="14">
        <v>0.100731236021294</v>
      </c>
      <c r="AQ727" s="14">
        <v>0.14736181746847801</v>
      </c>
      <c r="AR727" s="14"/>
      <c r="AS727" s="14">
        <v>0.13869346172994301</v>
      </c>
      <c r="AT727" s="14">
        <v>0.11688751135258001</v>
      </c>
      <c r="AU727" s="14">
        <v>0.133275740872451</v>
      </c>
      <c r="AV727" s="14">
        <v>0.14525712867929599</v>
      </c>
      <c r="AW727" s="14">
        <v>0.320557591698167</v>
      </c>
      <c r="AX727" s="14"/>
      <c r="AY727" s="14">
        <v>0.18052977713082699</v>
      </c>
      <c r="AZ727" s="14">
        <v>0</v>
      </c>
      <c r="BA727" s="14">
        <v>0</v>
      </c>
      <c r="BB727" s="14">
        <v>0</v>
      </c>
      <c r="BC727" s="14">
        <v>0</v>
      </c>
      <c r="BD727" s="14">
        <v>0</v>
      </c>
      <c r="BE727" s="14">
        <v>0</v>
      </c>
      <c r="BF727" s="14">
        <v>0</v>
      </c>
      <c r="BG727" s="14">
        <v>0</v>
      </c>
      <c r="BH727" s="14">
        <v>0</v>
      </c>
      <c r="BI727" s="14">
        <v>0</v>
      </c>
      <c r="BJ727" s="14">
        <v>0</v>
      </c>
      <c r="BK727" s="14">
        <v>0</v>
      </c>
      <c r="BL727" s="14">
        <v>0</v>
      </c>
      <c r="BM727" s="14">
        <v>0</v>
      </c>
      <c r="BN727" s="14">
        <v>0</v>
      </c>
      <c r="BO727" s="14"/>
      <c r="BP727" s="14">
        <v>0.240095086263546</v>
      </c>
      <c r="BQ727" s="14">
        <v>0.13278188267111601</v>
      </c>
      <c r="BR727" s="14">
        <v>0.10232050653194499</v>
      </c>
      <c r="BS727" s="14">
        <v>9.3799145825166699E-2</v>
      </c>
      <c r="BT727" s="14">
        <v>9.2782924147699702E-2</v>
      </c>
      <c r="BU727" s="14"/>
      <c r="BV727" s="14">
        <v>0.27004359176506998</v>
      </c>
      <c r="BW727" s="14">
        <v>0.16576984186139501</v>
      </c>
      <c r="BX727" s="14">
        <v>0.122342138991272</v>
      </c>
      <c r="BY727" s="14">
        <v>8.9957446656781195E-2</v>
      </c>
      <c r="BZ727" s="14">
        <v>6.4233940872919296E-2</v>
      </c>
      <c r="CA727" s="14"/>
      <c r="CB727" s="14">
        <v>0.22954994201131099</v>
      </c>
      <c r="CC727" s="14">
        <v>0.14733703903220599</v>
      </c>
      <c r="CD727" s="14">
        <v>0.13986178194721699</v>
      </c>
      <c r="CE727" s="14">
        <v>0.113100182385885</v>
      </c>
      <c r="CF727" s="14">
        <v>9.2194524323213803E-2</v>
      </c>
      <c r="CG727" s="14"/>
      <c r="CH727" s="14">
        <v>0.16929106805293201</v>
      </c>
      <c r="CI727" s="14">
        <v>0.12837446252634499</v>
      </c>
      <c r="CJ727" s="14"/>
      <c r="CK727" s="14">
        <v>0.15052762521445101</v>
      </c>
      <c r="CL727" s="14">
        <v>0.13731044048820101</v>
      </c>
      <c r="CM727" s="14"/>
      <c r="CN727" s="14">
        <v>0.18035463064019899</v>
      </c>
      <c r="CO727" s="14">
        <v>0.12644932739390699</v>
      </c>
      <c r="CP727" s="14"/>
      <c r="CQ727" s="14">
        <v>0.114148948948029</v>
      </c>
      <c r="CR727" s="14">
        <v>0.19178144070151901</v>
      </c>
      <c r="CS727" s="14">
        <v>0.162532799238678</v>
      </c>
    </row>
    <row r="728" spans="2:97" x14ac:dyDescent="0.35">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c r="CI728" s="14"/>
      <c r="CJ728" s="14"/>
      <c r="CK728" s="14"/>
      <c r="CL728" s="14"/>
      <c r="CM728" s="14"/>
      <c r="CN728" s="14"/>
      <c r="CO728" s="14"/>
      <c r="CP728" s="14"/>
      <c r="CQ728" s="14"/>
      <c r="CR728" s="14"/>
      <c r="CS728" s="14"/>
    </row>
    <row r="729" spans="2:97" x14ac:dyDescent="0.35">
      <c r="B729" s="6" t="s">
        <v>331</v>
      </c>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c r="CI729" s="14"/>
      <c r="CJ729" s="14"/>
      <c r="CK729" s="14"/>
      <c r="CL729" s="14"/>
      <c r="CM729" s="14"/>
      <c r="CN729" s="14"/>
      <c r="CO729" s="14"/>
      <c r="CP729" s="14"/>
      <c r="CQ729" s="14"/>
      <c r="CR729" s="14"/>
      <c r="CS729" s="14"/>
    </row>
    <row r="730" spans="2:97" x14ac:dyDescent="0.35">
      <c r="B730" s="21" t="s">
        <v>122</v>
      </c>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c r="CI730" s="14"/>
      <c r="CJ730" s="14"/>
      <c r="CK730" s="14"/>
      <c r="CL730" s="14"/>
      <c r="CM730" s="14"/>
      <c r="CN730" s="14"/>
      <c r="CO730" s="14"/>
      <c r="CP730" s="14"/>
      <c r="CQ730" s="14"/>
      <c r="CR730" s="14"/>
      <c r="CS730" s="14"/>
    </row>
    <row r="731" spans="2:97" x14ac:dyDescent="0.35">
      <c r="B731" t="s">
        <v>325</v>
      </c>
      <c r="C731" s="14">
        <v>4.5006160880235201E-2</v>
      </c>
      <c r="D731" s="14">
        <v>5.3619228894106197E-2</v>
      </c>
      <c r="E731" s="14">
        <v>3.67890126616085E-2</v>
      </c>
      <c r="F731" s="14"/>
      <c r="G731" s="14">
        <v>7.01491462757933E-2</v>
      </c>
      <c r="H731" s="14">
        <v>0.105515675397526</v>
      </c>
      <c r="I731" s="14">
        <v>6.3272566631148899E-2</v>
      </c>
      <c r="J731" s="14">
        <v>1.5017186866801899E-2</v>
      </c>
      <c r="K731" s="14">
        <v>1.7245230769111799E-2</v>
      </c>
      <c r="L731" s="14">
        <v>7.0728468500898404E-3</v>
      </c>
      <c r="M731" s="14"/>
      <c r="N731" s="14">
        <v>7.5507225005081197E-2</v>
      </c>
      <c r="O731" s="14">
        <v>3.9635135199945701E-2</v>
      </c>
      <c r="P731" s="14">
        <v>3.9338735658897298E-2</v>
      </c>
      <c r="Q731" s="14">
        <v>2.3142865444249299E-2</v>
      </c>
      <c r="R731" s="14"/>
      <c r="S731" s="14">
        <v>8.6819377230992895E-2</v>
      </c>
      <c r="T731" s="14">
        <v>1.87579444394992E-2</v>
      </c>
      <c r="U731" s="14">
        <v>3.7608826687377701E-2</v>
      </c>
      <c r="V731" s="14">
        <v>4.1885819817812399E-2</v>
      </c>
      <c r="W731" s="14">
        <v>2.69633153798025E-2</v>
      </c>
      <c r="X731" s="14">
        <v>8.5193671899507106E-2</v>
      </c>
      <c r="Y731" s="14">
        <v>2.6487111593570801E-2</v>
      </c>
      <c r="Z731" s="14">
        <v>2.80811892601429E-2</v>
      </c>
      <c r="AA731" s="14">
        <v>4.69630318434235E-2</v>
      </c>
      <c r="AB731" s="14">
        <v>3.6716049426535197E-2</v>
      </c>
      <c r="AC731" s="14">
        <v>1.2036527937454499E-2</v>
      </c>
      <c r="AD731" s="14">
        <v>5.8510526373764998E-2</v>
      </c>
      <c r="AE731" s="14"/>
      <c r="AF731" s="14">
        <v>5.7501992530494803E-2</v>
      </c>
      <c r="AG731" s="14">
        <v>6.44716736340398E-2</v>
      </c>
      <c r="AH731" s="14">
        <v>2.62359971045831E-2</v>
      </c>
      <c r="AI731" s="14">
        <v>9.4368426134303802E-3</v>
      </c>
      <c r="AJ731" s="14">
        <v>3.5959822549865003E-2</v>
      </c>
      <c r="AK731" s="14"/>
      <c r="AL731" s="14">
        <v>0.10933324176900799</v>
      </c>
      <c r="AM731" s="14">
        <v>7.1634705963049203E-2</v>
      </c>
      <c r="AN731" s="14">
        <v>1.5826403834330101E-2</v>
      </c>
      <c r="AO731" s="14">
        <v>2.5755149850001199E-2</v>
      </c>
      <c r="AP731" s="14">
        <v>3.0673841658506298E-2</v>
      </c>
      <c r="AQ731" s="14">
        <v>1.6117421627381799E-2</v>
      </c>
      <c r="AR731" s="14"/>
      <c r="AS731" s="14">
        <v>2.1789703470336898E-2</v>
      </c>
      <c r="AT731" s="14">
        <v>2.74031858280427E-2</v>
      </c>
      <c r="AU731" s="14">
        <v>6.6822117014725693E-2</v>
      </c>
      <c r="AV731" s="14">
        <v>9.4597895012646802E-2</v>
      </c>
      <c r="AW731" s="14">
        <v>0.2087017498031</v>
      </c>
      <c r="AX731" s="14"/>
      <c r="AY731" s="14">
        <v>0</v>
      </c>
      <c r="AZ731" s="14">
        <v>0</v>
      </c>
      <c r="BA731" s="14">
        <v>0</v>
      </c>
      <c r="BB731" s="14">
        <v>0</v>
      </c>
      <c r="BC731" s="14">
        <v>0</v>
      </c>
      <c r="BD731" s="14">
        <v>0</v>
      </c>
      <c r="BE731" s="14">
        <v>0</v>
      </c>
      <c r="BF731" s="14">
        <v>0</v>
      </c>
      <c r="BG731" s="14">
        <v>0</v>
      </c>
      <c r="BH731" s="14">
        <v>0</v>
      </c>
      <c r="BI731" s="14">
        <v>0</v>
      </c>
      <c r="BJ731" s="14">
        <v>0</v>
      </c>
      <c r="BK731" s="14">
        <v>0</v>
      </c>
      <c r="BL731" s="14">
        <v>0</v>
      </c>
      <c r="BM731" s="14">
        <v>0</v>
      </c>
      <c r="BN731" s="14">
        <v>0</v>
      </c>
      <c r="BO731" s="14"/>
      <c r="BP731" s="14">
        <v>6.6293912689895998E-2</v>
      </c>
      <c r="BQ731" s="14">
        <v>5.5498821279318197E-2</v>
      </c>
      <c r="BR731" s="14">
        <v>3.91691847067051E-2</v>
      </c>
      <c r="BS731" s="14">
        <v>3.1680949838129399E-2</v>
      </c>
      <c r="BT731" s="14">
        <v>1.8714017099669099E-2</v>
      </c>
      <c r="BU731" s="14"/>
      <c r="BV731" s="14">
        <v>0.15576178709817401</v>
      </c>
      <c r="BW731" s="14">
        <v>4.8780967214874502E-2</v>
      </c>
      <c r="BX731" s="14">
        <v>3.70381980853558E-2</v>
      </c>
      <c r="BY731" s="14">
        <v>1.5844313045135099E-2</v>
      </c>
      <c r="BZ731" s="14">
        <v>2.2401488504727399E-2</v>
      </c>
      <c r="CA731" s="14"/>
      <c r="CB731" s="14">
        <v>0.228640925620827</v>
      </c>
      <c r="CC731" s="14">
        <v>1.5990228028066399E-2</v>
      </c>
      <c r="CD731" s="14">
        <v>6.3311578888073502E-3</v>
      </c>
      <c r="CE731" s="14">
        <v>3.59217933611106E-3</v>
      </c>
      <c r="CF731" s="14">
        <v>0</v>
      </c>
      <c r="CG731" s="14"/>
      <c r="CH731" s="14">
        <v>4.8431368675994901E-2</v>
      </c>
      <c r="CI731" s="14">
        <v>4.3577608785346701E-2</v>
      </c>
      <c r="CJ731" s="14"/>
      <c r="CK731" s="14">
        <v>7.2697982376809495E-2</v>
      </c>
      <c r="CL731" s="14">
        <v>3.6497718337979497E-2</v>
      </c>
      <c r="CM731" s="14"/>
      <c r="CN731" s="14">
        <v>0.105417217308688</v>
      </c>
      <c r="CO731" s="14">
        <v>2.3878205791943E-2</v>
      </c>
      <c r="CP731" s="14"/>
      <c r="CQ731" s="14">
        <v>3.1999569441221302E-3</v>
      </c>
      <c r="CR731" s="14">
        <v>0.13927121675672799</v>
      </c>
      <c r="CS731" s="14">
        <v>5.88976883726263E-3</v>
      </c>
    </row>
    <row r="732" spans="2:97" x14ac:dyDescent="0.35">
      <c r="B732" t="s">
        <v>326</v>
      </c>
      <c r="C732" s="14">
        <v>0.160834064041634</v>
      </c>
      <c r="D732" s="14">
        <v>0.181692399947183</v>
      </c>
      <c r="E732" s="14">
        <v>0.13914576518100999</v>
      </c>
      <c r="F732" s="14"/>
      <c r="G732" s="14">
        <v>0.195321076915459</v>
      </c>
      <c r="H732" s="14">
        <v>0.22292067808712701</v>
      </c>
      <c r="I732" s="14">
        <v>0.196107117038541</v>
      </c>
      <c r="J732" s="14">
        <v>0.12423206575994</v>
      </c>
      <c r="K732" s="14">
        <v>9.5641913973658801E-2</v>
      </c>
      <c r="L732" s="14">
        <v>0.13206340676057299</v>
      </c>
      <c r="M732" s="14"/>
      <c r="N732" s="14">
        <v>0.18375662039148399</v>
      </c>
      <c r="O732" s="14">
        <v>0.17306516351654799</v>
      </c>
      <c r="P732" s="14">
        <v>0.17830158309094701</v>
      </c>
      <c r="Q732" s="14">
        <v>0.108572797127679</v>
      </c>
      <c r="R732" s="14"/>
      <c r="S732" s="14">
        <v>0.210912325094743</v>
      </c>
      <c r="T732" s="14">
        <v>0.15857121007425801</v>
      </c>
      <c r="U732" s="14">
        <v>0.12709297270549</v>
      </c>
      <c r="V732" s="14">
        <v>0.15735507761054099</v>
      </c>
      <c r="W732" s="14">
        <v>0.19264359252684801</v>
      </c>
      <c r="X732" s="14">
        <v>0.155231052321362</v>
      </c>
      <c r="Y732" s="14">
        <v>0.13314180527240699</v>
      </c>
      <c r="Z732" s="14">
        <v>0.14693168309723101</v>
      </c>
      <c r="AA732" s="14">
        <v>0.13102248220742499</v>
      </c>
      <c r="AB732" s="14">
        <v>0.181945723353787</v>
      </c>
      <c r="AC732" s="14">
        <v>0.133645892491082</v>
      </c>
      <c r="AD732" s="14">
        <v>0.16325312001202</v>
      </c>
      <c r="AE732" s="14"/>
      <c r="AF732" s="14">
        <v>0.14113256706577201</v>
      </c>
      <c r="AG732" s="14">
        <v>0.21598665673379999</v>
      </c>
      <c r="AH732" s="14">
        <v>0.171300305198957</v>
      </c>
      <c r="AI732" s="14">
        <v>0.11178889751810001</v>
      </c>
      <c r="AJ732" s="14">
        <v>0.14901980184469399</v>
      </c>
      <c r="AK732" s="14"/>
      <c r="AL732" s="14">
        <v>0.29633111365429798</v>
      </c>
      <c r="AM732" s="14">
        <v>0.17160591527378899</v>
      </c>
      <c r="AN732" s="14">
        <v>0.159722208497354</v>
      </c>
      <c r="AO732" s="14">
        <v>0.12609391446958601</v>
      </c>
      <c r="AP732" s="14">
        <v>0.14237656290147399</v>
      </c>
      <c r="AQ732" s="14">
        <v>0.102080881732446</v>
      </c>
      <c r="AR732" s="14"/>
      <c r="AS732" s="14">
        <v>0.113096672259168</v>
      </c>
      <c r="AT732" s="14">
        <v>0.14104969862609101</v>
      </c>
      <c r="AU732" s="14">
        <v>0.19176813755543201</v>
      </c>
      <c r="AV732" s="14">
        <v>0.219321264083461</v>
      </c>
      <c r="AW732" s="14">
        <v>0.25611365210442399</v>
      </c>
      <c r="AX732" s="14"/>
      <c r="AY732" s="14">
        <v>0.24502612348300701</v>
      </c>
      <c r="AZ732" s="14">
        <v>0</v>
      </c>
      <c r="BA732" s="14">
        <v>0</v>
      </c>
      <c r="BB732" s="14">
        <v>0</v>
      </c>
      <c r="BC732" s="14">
        <v>0</v>
      </c>
      <c r="BD732" s="14">
        <v>0</v>
      </c>
      <c r="BE732" s="14">
        <v>0</v>
      </c>
      <c r="BF732" s="14">
        <v>0</v>
      </c>
      <c r="BG732" s="14">
        <v>0</v>
      </c>
      <c r="BH732" s="14">
        <v>0</v>
      </c>
      <c r="BI732" s="14">
        <v>0</v>
      </c>
      <c r="BJ732" s="14">
        <v>0</v>
      </c>
      <c r="BK732" s="14">
        <v>0</v>
      </c>
      <c r="BL732" s="14">
        <v>0</v>
      </c>
      <c r="BM732" s="14">
        <v>0</v>
      </c>
      <c r="BN732" s="14">
        <v>0</v>
      </c>
      <c r="BO732" s="14"/>
      <c r="BP732" s="14">
        <v>0.177758649886609</v>
      </c>
      <c r="BQ732" s="14">
        <v>0.19647709762763099</v>
      </c>
      <c r="BR732" s="14">
        <v>0.183040303095509</v>
      </c>
      <c r="BS732" s="14">
        <v>0.13084341894652199</v>
      </c>
      <c r="BT732" s="14">
        <v>9.2493033271011396E-2</v>
      </c>
      <c r="BU732" s="14"/>
      <c r="BV732" s="14">
        <v>0.25803265159782801</v>
      </c>
      <c r="BW732" s="14">
        <v>0.198503236034452</v>
      </c>
      <c r="BX732" s="14">
        <v>0.14005788532639701</v>
      </c>
      <c r="BY732" s="14">
        <v>0.10531651258289799</v>
      </c>
      <c r="BZ732" s="14">
        <v>6.5762258237397397E-2</v>
      </c>
      <c r="CA732" s="14"/>
      <c r="CB732" s="14">
        <v>0.528505429235682</v>
      </c>
      <c r="CC732" s="14">
        <v>0.232735536653813</v>
      </c>
      <c r="CD732" s="14">
        <v>8.2914088695319396E-2</v>
      </c>
      <c r="CE732" s="14">
        <v>3.7057440349396599E-2</v>
      </c>
      <c r="CF732" s="14">
        <v>3.9790396365961102E-3</v>
      </c>
      <c r="CG732" s="14"/>
      <c r="CH732" s="14">
        <v>0.15359811991476599</v>
      </c>
      <c r="CI732" s="14">
        <v>0.16385196069413199</v>
      </c>
      <c r="CJ732" s="14"/>
      <c r="CK732" s="14">
        <v>0.194329587774212</v>
      </c>
      <c r="CL732" s="14">
        <v>0.15054240666053101</v>
      </c>
      <c r="CM732" s="14"/>
      <c r="CN732" s="14">
        <v>0.290342727112052</v>
      </c>
      <c r="CO732" s="14">
        <v>0.11554014967122</v>
      </c>
      <c r="CP732" s="14"/>
      <c r="CQ732" s="14">
        <v>4.0143176216161001E-2</v>
      </c>
      <c r="CR732" s="14">
        <v>0.41894004303124499</v>
      </c>
      <c r="CS732" s="14">
        <v>0.13119796602605299</v>
      </c>
    </row>
    <row r="733" spans="2:97" x14ac:dyDescent="0.35">
      <c r="B733" t="s">
        <v>327</v>
      </c>
      <c r="C733" s="14">
        <v>0.24016427089109399</v>
      </c>
      <c r="D733" s="14">
        <v>0.26458838605102702</v>
      </c>
      <c r="E733" s="14">
        <v>0.217304490997453</v>
      </c>
      <c r="F733" s="14"/>
      <c r="G733" s="14">
        <v>0.240282539586958</v>
      </c>
      <c r="H733" s="14">
        <v>0.222595647333239</v>
      </c>
      <c r="I733" s="14">
        <v>0.18847714171691399</v>
      </c>
      <c r="J733" s="14">
        <v>0.242592870617723</v>
      </c>
      <c r="K733" s="14">
        <v>0.28085561563719202</v>
      </c>
      <c r="L733" s="14">
        <v>0.26716315421866299</v>
      </c>
      <c r="M733" s="14"/>
      <c r="N733" s="14">
        <v>0.26016691553441001</v>
      </c>
      <c r="O733" s="14">
        <v>0.217851530092323</v>
      </c>
      <c r="P733" s="14">
        <v>0.21519726848017001</v>
      </c>
      <c r="Q733" s="14">
        <v>0.26401274792764501</v>
      </c>
      <c r="R733" s="14"/>
      <c r="S733" s="14">
        <v>0.24627970467565599</v>
      </c>
      <c r="T733" s="14">
        <v>0.24649422734253601</v>
      </c>
      <c r="U733" s="14">
        <v>0.23167856941503701</v>
      </c>
      <c r="V733" s="14">
        <v>0.26169261853430698</v>
      </c>
      <c r="W733" s="14">
        <v>0.20943122348110099</v>
      </c>
      <c r="X733" s="14">
        <v>0.23399715202440899</v>
      </c>
      <c r="Y733" s="14">
        <v>0.24821744562351</v>
      </c>
      <c r="Z733" s="14">
        <v>0.19467206190526001</v>
      </c>
      <c r="AA733" s="14">
        <v>0.26389248545503902</v>
      </c>
      <c r="AB733" s="14">
        <v>0.25110966984925398</v>
      </c>
      <c r="AC733" s="14">
        <v>0.19226586247934199</v>
      </c>
      <c r="AD733" s="14">
        <v>0.23158349144908</v>
      </c>
      <c r="AE733" s="14"/>
      <c r="AF733" s="14">
        <v>0.25302197077881</v>
      </c>
      <c r="AG733" s="14">
        <v>0.27403600819465901</v>
      </c>
      <c r="AH733" s="14">
        <v>0.31009355645435499</v>
      </c>
      <c r="AI733" s="14">
        <v>0.19237253918859901</v>
      </c>
      <c r="AJ733" s="14">
        <v>0.22469212119648199</v>
      </c>
      <c r="AK733" s="14"/>
      <c r="AL733" s="14">
        <v>0.26288999246040901</v>
      </c>
      <c r="AM733" s="14">
        <v>0.271009773140022</v>
      </c>
      <c r="AN733" s="14">
        <v>0.35147859604658699</v>
      </c>
      <c r="AO733" s="14">
        <v>0.20385033425926799</v>
      </c>
      <c r="AP733" s="14">
        <v>0.21080398322649299</v>
      </c>
      <c r="AQ733" s="14">
        <v>0.22393169454395701</v>
      </c>
      <c r="AR733" s="14"/>
      <c r="AS733" s="14">
        <v>0.25781629834951603</v>
      </c>
      <c r="AT733" s="14">
        <v>0.235423506255692</v>
      </c>
      <c r="AU733" s="14">
        <v>0.259662230267804</v>
      </c>
      <c r="AV733" s="14">
        <v>0.20189569713205699</v>
      </c>
      <c r="AW733" s="14">
        <v>0.14006007361206499</v>
      </c>
      <c r="AX733" s="14"/>
      <c r="AY733" s="14">
        <v>0.111712281870054</v>
      </c>
      <c r="AZ733" s="14">
        <v>0</v>
      </c>
      <c r="BA733" s="14">
        <v>0</v>
      </c>
      <c r="BB733" s="14">
        <v>0</v>
      </c>
      <c r="BC733" s="14">
        <v>0</v>
      </c>
      <c r="BD733" s="14">
        <v>0</v>
      </c>
      <c r="BE733" s="14">
        <v>0</v>
      </c>
      <c r="BF733" s="14">
        <v>0</v>
      </c>
      <c r="BG733" s="14">
        <v>0</v>
      </c>
      <c r="BH733" s="14">
        <v>0</v>
      </c>
      <c r="BI733" s="14">
        <v>0</v>
      </c>
      <c r="BJ733" s="14">
        <v>0</v>
      </c>
      <c r="BK733" s="14">
        <v>0</v>
      </c>
      <c r="BL733" s="14">
        <v>0</v>
      </c>
      <c r="BM733" s="14">
        <v>0</v>
      </c>
      <c r="BN733" s="14">
        <v>0</v>
      </c>
      <c r="BO733" s="14"/>
      <c r="BP733" s="14">
        <v>0.29584516449028497</v>
      </c>
      <c r="BQ733" s="14">
        <v>0.264977137970065</v>
      </c>
      <c r="BR733" s="14">
        <v>0.25040813389591998</v>
      </c>
      <c r="BS733" s="14">
        <v>0.215046278583853</v>
      </c>
      <c r="BT733" s="14">
        <v>0.13314559917999499</v>
      </c>
      <c r="BU733" s="14"/>
      <c r="BV733" s="14">
        <v>0.276186294417681</v>
      </c>
      <c r="BW733" s="14">
        <v>0.31064967795098303</v>
      </c>
      <c r="BX733" s="14">
        <v>0.20664177232971701</v>
      </c>
      <c r="BY733" s="14">
        <v>0.17807669047199501</v>
      </c>
      <c r="BZ733" s="14">
        <v>7.9364256882701295E-2</v>
      </c>
      <c r="CA733" s="14"/>
      <c r="CB733" s="14">
        <v>0.16919688797207499</v>
      </c>
      <c r="CC733" s="14">
        <v>0.43692445123804802</v>
      </c>
      <c r="CD733" s="14">
        <v>0.40412424153299498</v>
      </c>
      <c r="CE733" s="14">
        <v>0.18199664997701701</v>
      </c>
      <c r="CF733" s="14">
        <v>4.0331122820391301E-2</v>
      </c>
      <c r="CG733" s="14"/>
      <c r="CH733" s="14">
        <v>0.199705445801449</v>
      </c>
      <c r="CI733" s="14">
        <v>0.25703844109766999</v>
      </c>
      <c r="CJ733" s="14"/>
      <c r="CK733" s="14">
        <v>0.216793463898345</v>
      </c>
      <c r="CL733" s="14">
        <v>0.24734506138147599</v>
      </c>
      <c r="CM733" s="14"/>
      <c r="CN733" s="14">
        <v>0.25640450394073599</v>
      </c>
      <c r="CO733" s="14">
        <v>0.23448446764344499</v>
      </c>
      <c r="CP733" s="14"/>
      <c r="CQ733" s="14">
        <v>0.20352849709875501</v>
      </c>
      <c r="CR733" s="14">
        <v>0.27947747353810998</v>
      </c>
      <c r="CS733" s="14">
        <v>0.46291602203124799</v>
      </c>
    </row>
    <row r="734" spans="2:97" x14ac:dyDescent="0.35">
      <c r="B734" t="s">
        <v>328</v>
      </c>
      <c r="C734" s="14">
        <v>0.35453977961550698</v>
      </c>
      <c r="D734" s="14">
        <v>0.33399425692012302</v>
      </c>
      <c r="E734" s="14">
        <v>0.37468796537847099</v>
      </c>
      <c r="F734" s="14"/>
      <c r="G734" s="14">
        <v>0.303251731881645</v>
      </c>
      <c r="H734" s="14">
        <v>0.241810627347957</v>
      </c>
      <c r="I734" s="14">
        <v>0.34638658328364202</v>
      </c>
      <c r="J734" s="14">
        <v>0.41748986662101401</v>
      </c>
      <c r="K734" s="14">
        <v>0.39970268677677201</v>
      </c>
      <c r="L734" s="14">
        <v>0.405784145202646</v>
      </c>
      <c r="M734" s="14"/>
      <c r="N734" s="14">
        <v>0.33665180285838903</v>
      </c>
      <c r="O734" s="14">
        <v>0.369555367460354</v>
      </c>
      <c r="P734" s="14">
        <v>0.36826855248836898</v>
      </c>
      <c r="Q734" s="14">
        <v>0.34618687944863502</v>
      </c>
      <c r="R734" s="14"/>
      <c r="S734" s="14">
        <v>0.29478344076199398</v>
      </c>
      <c r="T734" s="14">
        <v>0.359265321695933</v>
      </c>
      <c r="U734" s="14">
        <v>0.34780560299286301</v>
      </c>
      <c r="V734" s="14">
        <v>0.38215944319341999</v>
      </c>
      <c r="W734" s="14">
        <v>0.38285960145076198</v>
      </c>
      <c r="X734" s="14">
        <v>0.33135697973279998</v>
      </c>
      <c r="Y734" s="14">
        <v>0.39535693294397101</v>
      </c>
      <c r="Z734" s="14">
        <v>0.44485841360813999</v>
      </c>
      <c r="AA734" s="14">
        <v>0.34926716776280498</v>
      </c>
      <c r="AB734" s="14">
        <v>0.33692773919992203</v>
      </c>
      <c r="AC734" s="14">
        <v>0.38964714297498898</v>
      </c>
      <c r="AD734" s="14">
        <v>0.33629886577767598</v>
      </c>
      <c r="AE734" s="14"/>
      <c r="AF734" s="14">
        <v>0.359449505213081</v>
      </c>
      <c r="AG734" s="14">
        <v>0.29211965500912102</v>
      </c>
      <c r="AH734" s="14">
        <v>0.38043825475185</v>
      </c>
      <c r="AI734" s="14">
        <v>0.42287165154248302</v>
      </c>
      <c r="AJ734" s="14">
        <v>0.39599313516000001</v>
      </c>
      <c r="AK734" s="14"/>
      <c r="AL734" s="14">
        <v>0.21612385035033199</v>
      </c>
      <c r="AM734" s="14">
        <v>0.33601333117377402</v>
      </c>
      <c r="AN734" s="14">
        <v>0.33179535299837998</v>
      </c>
      <c r="AO734" s="14">
        <v>0.39614384360868898</v>
      </c>
      <c r="AP734" s="14">
        <v>0.41063660088441301</v>
      </c>
      <c r="AQ734" s="14">
        <v>0.42132301450394799</v>
      </c>
      <c r="AR734" s="14"/>
      <c r="AS734" s="14">
        <v>0.38841763328871198</v>
      </c>
      <c r="AT734" s="14">
        <v>0.37110688822519899</v>
      </c>
      <c r="AU734" s="14">
        <v>0.31506244593281202</v>
      </c>
      <c r="AV734" s="14">
        <v>0.31664040311615699</v>
      </c>
      <c r="AW734" s="14">
        <v>0.28920631897118498</v>
      </c>
      <c r="AX734" s="14"/>
      <c r="AY734" s="14">
        <v>0.20825096779114499</v>
      </c>
      <c r="AZ734" s="14">
        <v>0</v>
      </c>
      <c r="BA734" s="14">
        <v>0</v>
      </c>
      <c r="BB734" s="14">
        <v>0</v>
      </c>
      <c r="BC734" s="14">
        <v>0</v>
      </c>
      <c r="BD734" s="14">
        <v>0</v>
      </c>
      <c r="BE734" s="14">
        <v>0</v>
      </c>
      <c r="BF734" s="14">
        <v>0</v>
      </c>
      <c r="BG734" s="14">
        <v>0</v>
      </c>
      <c r="BH734" s="14">
        <v>0</v>
      </c>
      <c r="BI734" s="14">
        <v>0</v>
      </c>
      <c r="BJ734" s="14">
        <v>0</v>
      </c>
      <c r="BK734" s="14">
        <v>0</v>
      </c>
      <c r="BL734" s="14">
        <v>0</v>
      </c>
      <c r="BM734" s="14">
        <v>0</v>
      </c>
      <c r="BN734" s="14">
        <v>0</v>
      </c>
      <c r="BO734" s="14"/>
      <c r="BP734" s="14">
        <v>0.30379050957537801</v>
      </c>
      <c r="BQ734" s="14">
        <v>0.36433184623037701</v>
      </c>
      <c r="BR734" s="14">
        <v>0.32599493101552202</v>
      </c>
      <c r="BS734" s="14">
        <v>0.42297494535692498</v>
      </c>
      <c r="BT734" s="14">
        <v>0.37705125112906002</v>
      </c>
      <c r="BU734" s="14"/>
      <c r="BV734" s="14">
        <v>0.18926179003269999</v>
      </c>
      <c r="BW734" s="14">
        <v>0.31415448843568899</v>
      </c>
      <c r="BX734" s="14">
        <v>0.41585621090536801</v>
      </c>
      <c r="BY734" s="14">
        <v>0.38104743821953901</v>
      </c>
      <c r="BZ734" s="14">
        <v>0.34417043401304198</v>
      </c>
      <c r="CA734" s="14"/>
      <c r="CB734" s="14">
        <v>4.3485298282621099E-2</v>
      </c>
      <c r="CC734" s="14">
        <v>0.157236648485021</v>
      </c>
      <c r="CD734" s="14">
        <v>0.39189188876957098</v>
      </c>
      <c r="CE734" s="14">
        <v>0.65143814280555301</v>
      </c>
      <c r="CF734" s="14">
        <v>0.453348408616842</v>
      </c>
      <c r="CG734" s="14"/>
      <c r="CH734" s="14">
        <v>0.36052571032639802</v>
      </c>
      <c r="CI734" s="14">
        <v>0.35204322630639401</v>
      </c>
      <c r="CJ734" s="14"/>
      <c r="CK734" s="14">
        <v>0.33623048004774903</v>
      </c>
      <c r="CL734" s="14">
        <v>0.36016539811736198</v>
      </c>
      <c r="CM734" s="14"/>
      <c r="CN734" s="14">
        <v>0.226638753072535</v>
      </c>
      <c r="CO734" s="14">
        <v>0.399271444716361</v>
      </c>
      <c r="CP734" s="14"/>
      <c r="CQ734" s="14">
        <v>0.495475534314536</v>
      </c>
      <c r="CR734" s="14">
        <v>8.4925544397045402E-2</v>
      </c>
      <c r="CS734" s="14">
        <v>0.20043109211702301</v>
      </c>
    </row>
    <row r="735" spans="2:97" x14ac:dyDescent="0.35">
      <c r="B735" t="s">
        <v>329</v>
      </c>
      <c r="C735" s="14">
        <v>0.14241394045014799</v>
      </c>
      <c r="D735" s="14">
        <v>0.125130386421197</v>
      </c>
      <c r="E735" s="14">
        <v>0.159816267396092</v>
      </c>
      <c r="F735" s="14"/>
      <c r="G735" s="14">
        <v>0.14291029321059801</v>
      </c>
      <c r="H735" s="14">
        <v>0.15233588801179901</v>
      </c>
      <c r="I735" s="14">
        <v>0.14699325575188901</v>
      </c>
      <c r="J735" s="14">
        <v>0.14882733181550101</v>
      </c>
      <c r="K735" s="14">
        <v>0.142905777825719</v>
      </c>
      <c r="L735" s="14">
        <v>0.124739921565543</v>
      </c>
      <c r="M735" s="14"/>
      <c r="N735" s="14">
        <v>0.10786585587752801</v>
      </c>
      <c r="O735" s="14">
        <v>0.12622292032393101</v>
      </c>
      <c r="P735" s="14">
        <v>0.149859725786502</v>
      </c>
      <c r="Q735" s="14">
        <v>0.19020785650428701</v>
      </c>
      <c r="R735" s="14"/>
      <c r="S735" s="14">
        <v>0.1107577161965</v>
      </c>
      <c r="T735" s="14">
        <v>0.165777793841698</v>
      </c>
      <c r="U735" s="14">
        <v>0.18293362851356099</v>
      </c>
      <c r="V735" s="14">
        <v>9.1305515246882005E-2</v>
      </c>
      <c r="W735" s="14">
        <v>0.12503946580330599</v>
      </c>
      <c r="X735" s="14">
        <v>0.14536630927896599</v>
      </c>
      <c r="Y735" s="14">
        <v>0.125260481393874</v>
      </c>
      <c r="Z735" s="14">
        <v>0.13785020389317401</v>
      </c>
      <c r="AA735" s="14">
        <v>0.15552204941150799</v>
      </c>
      <c r="AB735" s="14">
        <v>0.14766144950109</v>
      </c>
      <c r="AC735" s="14">
        <v>0.205702896814494</v>
      </c>
      <c r="AD735" s="14">
        <v>0.14870493493265499</v>
      </c>
      <c r="AE735" s="14"/>
      <c r="AF735" s="14">
        <v>0.13032028250453601</v>
      </c>
      <c r="AG735" s="14">
        <v>0.107077540624398</v>
      </c>
      <c r="AH735" s="14">
        <v>7.6254770861697199E-2</v>
      </c>
      <c r="AI735" s="14">
        <v>0.22613966290266799</v>
      </c>
      <c r="AJ735" s="14">
        <v>0.132931429812362</v>
      </c>
      <c r="AK735" s="14"/>
      <c r="AL735" s="14">
        <v>7.4840936644587797E-2</v>
      </c>
      <c r="AM735" s="14">
        <v>9.4661892633859504E-2</v>
      </c>
      <c r="AN735" s="14">
        <v>9.8150516740137306E-2</v>
      </c>
      <c r="AO735" s="14">
        <v>0.210894003787997</v>
      </c>
      <c r="AP735" s="14">
        <v>0.15099498041785001</v>
      </c>
      <c r="AQ735" s="14">
        <v>0.110879176980585</v>
      </c>
      <c r="AR735" s="14"/>
      <c r="AS735" s="14">
        <v>0.157166448657863</v>
      </c>
      <c r="AT735" s="14">
        <v>0.15841489298813999</v>
      </c>
      <c r="AU735" s="14">
        <v>0.119832600659703</v>
      </c>
      <c r="AV735" s="14">
        <v>0.104029558246229</v>
      </c>
      <c r="AW735" s="14">
        <v>8.3738403526748398E-2</v>
      </c>
      <c r="AX735" s="14"/>
      <c r="AY735" s="14">
        <v>0.275995369180219</v>
      </c>
      <c r="AZ735" s="14">
        <v>0</v>
      </c>
      <c r="BA735" s="14">
        <v>0</v>
      </c>
      <c r="BB735" s="14">
        <v>0</v>
      </c>
      <c r="BC735" s="14">
        <v>0</v>
      </c>
      <c r="BD735" s="14">
        <v>0</v>
      </c>
      <c r="BE735" s="14">
        <v>0</v>
      </c>
      <c r="BF735" s="14">
        <v>0</v>
      </c>
      <c r="BG735" s="14">
        <v>0</v>
      </c>
      <c r="BH735" s="14">
        <v>0</v>
      </c>
      <c r="BI735" s="14">
        <v>0</v>
      </c>
      <c r="BJ735" s="14">
        <v>0</v>
      </c>
      <c r="BK735" s="14">
        <v>0</v>
      </c>
      <c r="BL735" s="14">
        <v>0</v>
      </c>
      <c r="BM735" s="14">
        <v>0</v>
      </c>
      <c r="BN735" s="14">
        <v>0</v>
      </c>
      <c r="BO735" s="14"/>
      <c r="BP735" s="14">
        <v>8.8040856097972395E-2</v>
      </c>
      <c r="BQ735" s="14">
        <v>7.38100302756141E-2</v>
      </c>
      <c r="BR735" s="14">
        <v>0.146132846416135</v>
      </c>
      <c r="BS735" s="14">
        <v>0.16409744014716099</v>
      </c>
      <c r="BT735" s="14">
        <v>0.31205920094455503</v>
      </c>
      <c r="BU735" s="14"/>
      <c r="BV735" s="14">
        <v>7.0375668294234001E-2</v>
      </c>
      <c r="BW735" s="14">
        <v>7.9397627887291294E-2</v>
      </c>
      <c r="BX735" s="14">
        <v>0.13736190378857199</v>
      </c>
      <c r="BY735" s="14">
        <v>0.25736613644408701</v>
      </c>
      <c r="BZ735" s="14">
        <v>0.41649260456924297</v>
      </c>
      <c r="CA735" s="14"/>
      <c r="CB735" s="14">
        <v>5.8817893785662002E-3</v>
      </c>
      <c r="CC735" s="14">
        <v>8.8626636666690201E-3</v>
      </c>
      <c r="CD735" s="14">
        <v>2.4929545448327001E-2</v>
      </c>
      <c r="CE735" s="14">
        <v>0.10101560240177999</v>
      </c>
      <c r="CF735" s="14">
        <v>0.49412831054687001</v>
      </c>
      <c r="CG735" s="14"/>
      <c r="CH735" s="14">
        <v>0.19842094646071801</v>
      </c>
      <c r="CI735" s="14">
        <v>0.11905508734235</v>
      </c>
      <c r="CJ735" s="14"/>
      <c r="CK735" s="14">
        <v>0.13188006088552001</v>
      </c>
      <c r="CL735" s="14">
        <v>0.145650524545338</v>
      </c>
      <c r="CM735" s="14"/>
      <c r="CN735" s="14">
        <v>8.2810804658495205E-2</v>
      </c>
      <c r="CO735" s="14">
        <v>0.163259336153811</v>
      </c>
      <c r="CP735" s="14"/>
      <c r="CQ735" s="14">
        <v>0.21763318744770699</v>
      </c>
      <c r="CR735" s="14">
        <v>5.3066413312333801E-3</v>
      </c>
      <c r="CS735" s="14">
        <v>1.9856391410283499E-2</v>
      </c>
    </row>
    <row r="736" spans="2:97" x14ac:dyDescent="0.35">
      <c r="B736" t="s">
        <v>167</v>
      </c>
      <c r="C736" s="14">
        <v>5.7041784121382701E-2</v>
      </c>
      <c r="D736" s="14">
        <v>4.0975341766363499E-2</v>
      </c>
      <c r="E736" s="14">
        <v>7.2256498385366796E-2</v>
      </c>
      <c r="F736" s="14"/>
      <c r="G736" s="14">
        <v>4.8085212129546799E-2</v>
      </c>
      <c r="H736" s="14">
        <v>5.4821483822350497E-2</v>
      </c>
      <c r="I736" s="14">
        <v>5.8763335577864201E-2</v>
      </c>
      <c r="J736" s="14">
        <v>5.1840678319020103E-2</v>
      </c>
      <c r="K736" s="14">
        <v>6.3648775017546705E-2</v>
      </c>
      <c r="L736" s="14">
        <v>6.3176525402485306E-2</v>
      </c>
      <c r="M736" s="14"/>
      <c r="N736" s="14">
        <v>3.6051580333107999E-2</v>
      </c>
      <c r="O736" s="14">
        <v>7.3669883406898007E-2</v>
      </c>
      <c r="P736" s="14">
        <v>4.9034134495114998E-2</v>
      </c>
      <c r="Q736" s="14">
        <v>6.7876853547504098E-2</v>
      </c>
      <c r="R736" s="14"/>
      <c r="S736" s="14">
        <v>5.0447436040115097E-2</v>
      </c>
      <c r="T736" s="14">
        <v>5.1133502606074598E-2</v>
      </c>
      <c r="U736" s="14">
        <v>7.2880399685671393E-2</v>
      </c>
      <c r="V736" s="14">
        <v>6.5601525597036997E-2</v>
      </c>
      <c r="W736" s="14">
        <v>6.3062801358181306E-2</v>
      </c>
      <c r="X736" s="14">
        <v>4.8854834742956398E-2</v>
      </c>
      <c r="Y736" s="14">
        <v>7.1536223172666696E-2</v>
      </c>
      <c r="Z736" s="14">
        <v>4.7606448236052201E-2</v>
      </c>
      <c r="AA736" s="14">
        <v>5.3332783319799799E-2</v>
      </c>
      <c r="AB736" s="14">
        <v>4.5639368669412303E-2</v>
      </c>
      <c r="AC736" s="14">
        <v>6.6701677302638498E-2</v>
      </c>
      <c r="AD736" s="14">
        <v>6.1649061454804303E-2</v>
      </c>
      <c r="AE736" s="14"/>
      <c r="AF736" s="14">
        <v>5.8573681907306198E-2</v>
      </c>
      <c r="AG736" s="14">
        <v>4.6308465803983803E-2</v>
      </c>
      <c r="AH736" s="14">
        <v>3.5677115628557299E-2</v>
      </c>
      <c r="AI736" s="14">
        <v>3.7390406234718399E-2</v>
      </c>
      <c r="AJ736" s="14">
        <v>6.1403689436597103E-2</v>
      </c>
      <c r="AK736" s="14"/>
      <c r="AL736" s="14">
        <v>4.0480865121365298E-2</v>
      </c>
      <c r="AM736" s="14">
        <v>5.50743818155068E-2</v>
      </c>
      <c r="AN736" s="14">
        <v>4.3026921883211798E-2</v>
      </c>
      <c r="AO736" s="14">
        <v>3.7262754024458597E-2</v>
      </c>
      <c r="AP736" s="14">
        <v>5.4514030911264201E-2</v>
      </c>
      <c r="AQ736" s="14">
        <v>0.125667810611682</v>
      </c>
      <c r="AR736" s="14"/>
      <c r="AS736" s="14">
        <v>6.1713243974404398E-2</v>
      </c>
      <c r="AT736" s="14">
        <v>6.6601828076835998E-2</v>
      </c>
      <c r="AU736" s="14">
        <v>4.6852468569522902E-2</v>
      </c>
      <c r="AV736" s="14">
        <v>6.3515182409448798E-2</v>
      </c>
      <c r="AW736" s="14">
        <v>2.2179801982478299E-2</v>
      </c>
      <c r="AX736" s="14"/>
      <c r="AY736" s="14">
        <v>0.15901525767557501</v>
      </c>
      <c r="AZ736" s="14">
        <v>0</v>
      </c>
      <c r="BA736" s="14">
        <v>0</v>
      </c>
      <c r="BB736" s="14">
        <v>0</v>
      </c>
      <c r="BC736" s="14">
        <v>0</v>
      </c>
      <c r="BD736" s="14">
        <v>0</v>
      </c>
      <c r="BE736" s="14">
        <v>0</v>
      </c>
      <c r="BF736" s="14">
        <v>0</v>
      </c>
      <c r="BG736" s="14">
        <v>0</v>
      </c>
      <c r="BH736" s="14">
        <v>0</v>
      </c>
      <c r="BI736" s="14">
        <v>0</v>
      </c>
      <c r="BJ736" s="14">
        <v>0</v>
      </c>
      <c r="BK736" s="14">
        <v>0</v>
      </c>
      <c r="BL736" s="14">
        <v>0</v>
      </c>
      <c r="BM736" s="14">
        <v>0</v>
      </c>
      <c r="BN736" s="14">
        <v>0</v>
      </c>
      <c r="BO736" s="14"/>
      <c r="BP736" s="14">
        <v>6.8270907259860097E-2</v>
      </c>
      <c r="BQ736" s="14">
        <v>4.49050666169949E-2</v>
      </c>
      <c r="BR736" s="14">
        <v>5.5254600870209697E-2</v>
      </c>
      <c r="BS736" s="14">
        <v>3.53569671274091E-2</v>
      </c>
      <c r="BT736" s="14">
        <v>6.6536898375710501E-2</v>
      </c>
      <c r="BU736" s="14"/>
      <c r="BV736" s="14">
        <v>5.0381808559383102E-2</v>
      </c>
      <c r="BW736" s="14">
        <v>4.8514002476709901E-2</v>
      </c>
      <c r="BX736" s="14">
        <v>6.30440295645915E-2</v>
      </c>
      <c r="BY736" s="14">
        <v>6.2348909236345999E-2</v>
      </c>
      <c r="BZ736" s="14">
        <v>7.1808957792888498E-2</v>
      </c>
      <c r="CA736" s="14"/>
      <c r="CB736" s="14">
        <v>2.4289669510227999E-2</v>
      </c>
      <c r="CC736" s="14">
        <v>0.148250471928384</v>
      </c>
      <c r="CD736" s="14">
        <v>8.9809077664980405E-2</v>
      </c>
      <c r="CE736" s="14">
        <v>2.4899985130142601E-2</v>
      </c>
      <c r="CF736" s="14">
        <v>8.2131183793003291E-3</v>
      </c>
      <c r="CG736" s="14"/>
      <c r="CH736" s="14">
        <v>3.9318408820674403E-2</v>
      </c>
      <c r="CI736" s="14">
        <v>6.4433675774106802E-2</v>
      </c>
      <c r="CJ736" s="14"/>
      <c r="CK736" s="14">
        <v>4.8068425017364802E-2</v>
      </c>
      <c r="CL736" s="14">
        <v>5.9798890957312799E-2</v>
      </c>
      <c r="CM736" s="14"/>
      <c r="CN736" s="14">
        <v>3.8385993907493199E-2</v>
      </c>
      <c r="CO736" s="14">
        <v>6.3566396023220104E-2</v>
      </c>
      <c r="CP736" s="14"/>
      <c r="CQ736" s="14">
        <v>4.0019647978719299E-2</v>
      </c>
      <c r="CR736" s="14">
        <v>7.2079080945638294E-2</v>
      </c>
      <c r="CS736" s="14">
        <v>0.17970875957813001</v>
      </c>
    </row>
    <row r="737" spans="2:97" x14ac:dyDescent="0.35">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c r="CI737" s="14"/>
      <c r="CJ737" s="14"/>
      <c r="CK737" s="14"/>
      <c r="CL737" s="14"/>
      <c r="CM737" s="14"/>
      <c r="CN737" s="14"/>
      <c r="CO737" s="14"/>
      <c r="CP737" s="14"/>
      <c r="CQ737" s="14"/>
      <c r="CR737" s="14"/>
      <c r="CS737" s="14"/>
    </row>
    <row r="738" spans="2:97" x14ac:dyDescent="0.35">
      <c r="B738" s="6" t="s">
        <v>332</v>
      </c>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c r="CI738" s="14"/>
      <c r="CJ738" s="14"/>
      <c r="CK738" s="14"/>
      <c r="CL738" s="14"/>
      <c r="CM738" s="14"/>
      <c r="CN738" s="14"/>
      <c r="CO738" s="14"/>
      <c r="CP738" s="14"/>
      <c r="CQ738" s="14"/>
      <c r="CR738" s="14"/>
      <c r="CS738" s="14"/>
    </row>
    <row r="739" spans="2:97" x14ac:dyDescent="0.35">
      <c r="B739" s="21" t="s">
        <v>122</v>
      </c>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c r="CI739" s="14"/>
      <c r="CJ739" s="14"/>
      <c r="CK739" s="14"/>
      <c r="CL739" s="14"/>
      <c r="CM739" s="14"/>
      <c r="CN739" s="14"/>
      <c r="CO739" s="14"/>
      <c r="CP739" s="14"/>
      <c r="CQ739" s="14"/>
      <c r="CR739" s="14"/>
      <c r="CS739" s="14"/>
    </row>
    <row r="740" spans="2:97" x14ac:dyDescent="0.35">
      <c r="B740" t="s">
        <v>325</v>
      </c>
      <c r="C740" s="14">
        <v>3.1875538099094602E-2</v>
      </c>
      <c r="D740" s="14">
        <v>4.1886318050542E-2</v>
      </c>
      <c r="E740" s="14">
        <v>2.2244740515455101E-2</v>
      </c>
      <c r="F740" s="14"/>
      <c r="G740" s="14">
        <v>5.4110221576692499E-2</v>
      </c>
      <c r="H740" s="14">
        <v>6.5488233630894593E-2</v>
      </c>
      <c r="I740" s="14">
        <v>3.9018369195762299E-2</v>
      </c>
      <c r="J740" s="14">
        <v>1.9786511199960999E-2</v>
      </c>
      <c r="K740" s="14">
        <v>2.0147550217531899E-2</v>
      </c>
      <c r="L740" s="14">
        <v>1.58495379590354E-3</v>
      </c>
      <c r="M740" s="14"/>
      <c r="N740" s="14">
        <v>4.9264752792192001E-2</v>
      </c>
      <c r="O740" s="14">
        <v>2.7315285541996401E-2</v>
      </c>
      <c r="P740" s="14">
        <v>3.4046334393980603E-2</v>
      </c>
      <c r="Q740" s="14">
        <v>1.6292872222798901E-2</v>
      </c>
      <c r="R740" s="14"/>
      <c r="S740" s="14">
        <v>5.0625086782995897E-2</v>
      </c>
      <c r="T740" s="14">
        <v>2.6340889117662501E-2</v>
      </c>
      <c r="U740" s="14">
        <v>1.9687361448026901E-2</v>
      </c>
      <c r="V740" s="14">
        <v>1.11097088067382E-2</v>
      </c>
      <c r="W740" s="14">
        <v>4.1445312659837398E-2</v>
      </c>
      <c r="X740" s="14">
        <v>3.3277150379335603E-2</v>
      </c>
      <c r="Y740" s="14">
        <v>1.48155203774355E-2</v>
      </c>
      <c r="Z740" s="14">
        <v>4.2384986306739203E-2</v>
      </c>
      <c r="AA740" s="14">
        <v>5.3646549736904102E-2</v>
      </c>
      <c r="AB740" s="14">
        <v>2.8491381918775399E-2</v>
      </c>
      <c r="AC740" s="14">
        <v>2.4087039898171299E-2</v>
      </c>
      <c r="AD740" s="14">
        <v>1.1177872455486E-2</v>
      </c>
      <c r="AE740" s="14"/>
      <c r="AF740" s="14">
        <v>5.1277291145690698E-2</v>
      </c>
      <c r="AG740" s="14">
        <v>4.2092293396618102E-2</v>
      </c>
      <c r="AH740" s="14">
        <v>2.8647493594520901E-2</v>
      </c>
      <c r="AI740" s="14">
        <v>2.9720298644605299E-2</v>
      </c>
      <c r="AJ740" s="14">
        <v>2.19750500250766E-2</v>
      </c>
      <c r="AK740" s="14"/>
      <c r="AL740" s="14">
        <v>6.4731361804997001E-2</v>
      </c>
      <c r="AM740" s="14">
        <v>5.7743701792187102E-2</v>
      </c>
      <c r="AN740" s="14">
        <v>2.8456822773097801E-2</v>
      </c>
      <c r="AO740" s="14">
        <v>2.7430529863981101E-2</v>
      </c>
      <c r="AP740" s="14">
        <v>1.5625570152690501E-2</v>
      </c>
      <c r="AQ740" s="14">
        <v>3.6173030914239701E-3</v>
      </c>
      <c r="AR740" s="14"/>
      <c r="AS740" s="14">
        <v>1.23301747526864E-2</v>
      </c>
      <c r="AT740" s="14">
        <v>2.1740717298693701E-2</v>
      </c>
      <c r="AU740" s="14">
        <v>4.1898356378318798E-2</v>
      </c>
      <c r="AV740" s="14">
        <v>6.4252909169035102E-2</v>
      </c>
      <c r="AW740" s="14">
        <v>0.209691780801814</v>
      </c>
      <c r="AX740" s="14"/>
      <c r="AY740" s="14">
        <v>2.69814775625782E-2</v>
      </c>
      <c r="AZ740" s="14">
        <v>0</v>
      </c>
      <c r="BA740" s="14">
        <v>0</v>
      </c>
      <c r="BB740" s="14">
        <v>0</v>
      </c>
      <c r="BC740" s="14">
        <v>0</v>
      </c>
      <c r="BD740" s="14">
        <v>0</v>
      </c>
      <c r="BE740" s="14">
        <v>0</v>
      </c>
      <c r="BF740" s="14">
        <v>0</v>
      </c>
      <c r="BG740" s="14">
        <v>0</v>
      </c>
      <c r="BH740" s="14">
        <v>0</v>
      </c>
      <c r="BI740" s="14">
        <v>0</v>
      </c>
      <c r="BJ740" s="14">
        <v>0</v>
      </c>
      <c r="BK740" s="14">
        <v>0</v>
      </c>
      <c r="BL740" s="14">
        <v>0</v>
      </c>
      <c r="BM740" s="14">
        <v>0</v>
      </c>
      <c r="BN740" s="14">
        <v>0</v>
      </c>
      <c r="BO740" s="14"/>
      <c r="BP740" s="14">
        <v>4.4389772287806897E-2</v>
      </c>
      <c r="BQ740" s="14">
        <v>4.00083785331974E-2</v>
      </c>
      <c r="BR740" s="14">
        <v>2.4066020626766899E-2</v>
      </c>
      <c r="BS740" s="14">
        <v>1.9386144108120298E-2</v>
      </c>
      <c r="BT740" s="14">
        <v>1.8240173263219001E-2</v>
      </c>
      <c r="BU740" s="14"/>
      <c r="BV740" s="14">
        <v>0.14458168201298999</v>
      </c>
      <c r="BW740" s="14">
        <v>3.32521960079456E-2</v>
      </c>
      <c r="BX740" s="14">
        <v>2.1057399413808801E-2</v>
      </c>
      <c r="BY740" s="14">
        <v>1.30814699279834E-2</v>
      </c>
      <c r="BZ740" s="14">
        <v>1.3387283335627199E-2</v>
      </c>
      <c r="CA740" s="14"/>
      <c r="CB740" s="14">
        <v>0.15766390870257799</v>
      </c>
      <c r="CC740" s="14">
        <v>1.4525939065026401E-2</v>
      </c>
      <c r="CD740" s="14">
        <v>6.2180155749566096E-3</v>
      </c>
      <c r="CE740" s="14">
        <v>1.56971681937389E-3</v>
      </c>
      <c r="CF740" s="14">
        <v>0</v>
      </c>
      <c r="CG740" s="14"/>
      <c r="CH740" s="14">
        <v>4.39024280256297E-2</v>
      </c>
      <c r="CI740" s="14">
        <v>2.6859480731475999E-2</v>
      </c>
      <c r="CJ740" s="14"/>
      <c r="CK740" s="14">
        <v>6.0167652596196997E-2</v>
      </c>
      <c r="CL740" s="14">
        <v>2.3182652705936301E-2</v>
      </c>
      <c r="CM740" s="14"/>
      <c r="CN740" s="14">
        <v>8.2629508715632599E-2</v>
      </c>
      <c r="CO740" s="14">
        <v>1.41250189866086E-2</v>
      </c>
      <c r="CP740" s="14"/>
      <c r="CQ740" s="14">
        <v>2.5198888976037301E-3</v>
      </c>
      <c r="CR740" s="14">
        <v>9.6685078839056401E-2</v>
      </c>
      <c r="CS740" s="14">
        <v>1.2612733432180801E-2</v>
      </c>
    </row>
    <row r="741" spans="2:97" x14ac:dyDescent="0.35">
      <c r="B741" t="s">
        <v>326</v>
      </c>
      <c r="C741" s="14">
        <v>9.3318080727483099E-2</v>
      </c>
      <c r="D741" s="14">
        <v>0.101588745680984</v>
      </c>
      <c r="E741" s="14">
        <v>8.4981327921042696E-2</v>
      </c>
      <c r="F741" s="14"/>
      <c r="G741" s="14">
        <v>0.12762492399507799</v>
      </c>
      <c r="H741" s="14">
        <v>0.17001836331113901</v>
      </c>
      <c r="I741" s="14">
        <v>0.10871212738300801</v>
      </c>
      <c r="J741" s="14">
        <v>6.6888510842898694E-2</v>
      </c>
      <c r="K741" s="14">
        <v>4.02965663145579E-2</v>
      </c>
      <c r="L741" s="14">
        <v>5.2488539679606698E-2</v>
      </c>
      <c r="M741" s="14"/>
      <c r="N741" s="14">
        <v>0.131877470461536</v>
      </c>
      <c r="O741" s="14">
        <v>8.0061848007305203E-2</v>
      </c>
      <c r="P741" s="14">
        <v>9.37893751813004E-2</v>
      </c>
      <c r="Q741" s="14">
        <v>6.3614576834922804E-2</v>
      </c>
      <c r="R741" s="14"/>
      <c r="S741" s="14">
        <v>0.145790725186555</v>
      </c>
      <c r="T741" s="14">
        <v>8.9490183671833201E-2</v>
      </c>
      <c r="U741" s="14">
        <v>7.3148801441706296E-2</v>
      </c>
      <c r="V741" s="14">
        <v>9.4072523224755705E-2</v>
      </c>
      <c r="W741" s="14">
        <v>8.14546556801444E-2</v>
      </c>
      <c r="X741" s="14">
        <v>0.111387993265463</v>
      </c>
      <c r="Y741" s="14">
        <v>6.9464752305358896E-2</v>
      </c>
      <c r="Z741" s="14">
        <v>6.8407929167934894E-2</v>
      </c>
      <c r="AA741" s="14">
        <v>9.3122528052679801E-2</v>
      </c>
      <c r="AB741" s="14">
        <v>6.8722478188625299E-2</v>
      </c>
      <c r="AC741" s="14">
        <v>8.9666625156203994E-2</v>
      </c>
      <c r="AD741" s="14">
        <v>6.7196163789237207E-2</v>
      </c>
      <c r="AE741" s="14"/>
      <c r="AF741" s="14">
        <v>8.4559942866165597E-2</v>
      </c>
      <c r="AG741" s="14">
        <v>0.129455708385327</v>
      </c>
      <c r="AH741" s="14">
        <v>9.0522551927493297E-2</v>
      </c>
      <c r="AI741" s="14">
        <v>7.0173490859145302E-2</v>
      </c>
      <c r="AJ741" s="14">
        <v>7.8427956317622005E-2</v>
      </c>
      <c r="AK741" s="14"/>
      <c r="AL741" s="14">
        <v>0.16537759652203901</v>
      </c>
      <c r="AM741" s="14">
        <v>0.109841017932861</v>
      </c>
      <c r="AN741" s="14">
        <v>9.5455916779706093E-2</v>
      </c>
      <c r="AO741" s="14">
        <v>8.6627928887629102E-2</v>
      </c>
      <c r="AP741" s="14">
        <v>8.7357729245779794E-2</v>
      </c>
      <c r="AQ741" s="14">
        <v>4.9135796348792699E-2</v>
      </c>
      <c r="AR741" s="14"/>
      <c r="AS741" s="14">
        <v>5.5439297649244997E-2</v>
      </c>
      <c r="AT741" s="14">
        <v>8.3473279413088006E-2</v>
      </c>
      <c r="AU741" s="14">
        <v>0.111487642247326</v>
      </c>
      <c r="AV741" s="14">
        <v>0.16525420604315399</v>
      </c>
      <c r="AW741" s="14">
        <v>0.14338181276992601</v>
      </c>
      <c r="AX741" s="14"/>
      <c r="AY741" s="14">
        <v>5.9878248621713502E-2</v>
      </c>
      <c r="AZ741" s="14">
        <v>0</v>
      </c>
      <c r="BA741" s="14">
        <v>0</v>
      </c>
      <c r="BB741" s="14">
        <v>0</v>
      </c>
      <c r="BC741" s="14">
        <v>0</v>
      </c>
      <c r="BD741" s="14">
        <v>0</v>
      </c>
      <c r="BE741" s="14">
        <v>0</v>
      </c>
      <c r="BF741" s="14">
        <v>0</v>
      </c>
      <c r="BG741" s="14">
        <v>0</v>
      </c>
      <c r="BH741" s="14">
        <v>0</v>
      </c>
      <c r="BI741" s="14">
        <v>0</v>
      </c>
      <c r="BJ741" s="14">
        <v>0</v>
      </c>
      <c r="BK741" s="14">
        <v>0</v>
      </c>
      <c r="BL741" s="14">
        <v>0</v>
      </c>
      <c r="BM741" s="14">
        <v>0</v>
      </c>
      <c r="BN741" s="14">
        <v>0</v>
      </c>
      <c r="BO741" s="14"/>
      <c r="BP741" s="14">
        <v>8.5697354989151001E-2</v>
      </c>
      <c r="BQ741" s="14">
        <v>0.136840848917549</v>
      </c>
      <c r="BR741" s="14">
        <v>9.84810640797672E-2</v>
      </c>
      <c r="BS741" s="14">
        <v>8.3769729101343102E-2</v>
      </c>
      <c r="BT741" s="14">
        <v>4.1199445977404998E-2</v>
      </c>
      <c r="BU741" s="14"/>
      <c r="BV741" s="14">
        <v>0.143039493978976</v>
      </c>
      <c r="BW741" s="14">
        <v>0.127218633245646</v>
      </c>
      <c r="BX741" s="14">
        <v>7.3773944254557397E-2</v>
      </c>
      <c r="BY741" s="14">
        <v>5.4699229479838803E-2</v>
      </c>
      <c r="BZ741" s="14">
        <v>2.83704101429849E-2</v>
      </c>
      <c r="CA741" s="14"/>
      <c r="CB741" s="14">
        <v>0.359270167032814</v>
      </c>
      <c r="CC741" s="14">
        <v>9.35592026520322E-2</v>
      </c>
      <c r="CD741" s="14">
        <v>4.6851296739005503E-2</v>
      </c>
      <c r="CE741" s="14">
        <v>1.2702794477802801E-2</v>
      </c>
      <c r="CF741" s="14">
        <v>4.1732557635155397E-3</v>
      </c>
      <c r="CG741" s="14"/>
      <c r="CH741" s="14">
        <v>0.105172291735179</v>
      </c>
      <c r="CI741" s="14">
        <v>8.8374042590801893E-2</v>
      </c>
      <c r="CJ741" s="14"/>
      <c r="CK741" s="14">
        <v>0.1153724210673</v>
      </c>
      <c r="CL741" s="14">
        <v>8.6541780814821098E-2</v>
      </c>
      <c r="CM741" s="14"/>
      <c r="CN741" s="14">
        <v>0.17184389279624199</v>
      </c>
      <c r="CO741" s="14">
        <v>6.5854733308201602E-2</v>
      </c>
      <c r="CP741" s="14"/>
      <c r="CQ741" s="14">
        <v>2.0746524342620899E-2</v>
      </c>
      <c r="CR741" s="14">
        <v>0.25683394900774498</v>
      </c>
      <c r="CS741" s="14">
        <v>2.6123572151386599E-2</v>
      </c>
    </row>
    <row r="742" spans="2:97" x14ac:dyDescent="0.35">
      <c r="B742" t="s">
        <v>327</v>
      </c>
      <c r="C742" s="14">
        <v>0.231211791542245</v>
      </c>
      <c r="D742" s="14">
        <v>0.24833780523454499</v>
      </c>
      <c r="E742" s="14">
        <v>0.21419023239424601</v>
      </c>
      <c r="F742" s="14"/>
      <c r="G742" s="14">
        <v>0.25359402768859501</v>
      </c>
      <c r="H742" s="14">
        <v>0.22002814488855099</v>
      </c>
      <c r="I742" s="14">
        <v>0.23215488241455801</v>
      </c>
      <c r="J742" s="14">
        <v>0.211782555129885</v>
      </c>
      <c r="K742" s="14">
        <v>0.23105941143377801</v>
      </c>
      <c r="L742" s="14">
        <v>0.240595922711309</v>
      </c>
      <c r="M742" s="14"/>
      <c r="N742" s="14">
        <v>0.24946841234695</v>
      </c>
      <c r="O742" s="14">
        <v>0.224668419300356</v>
      </c>
      <c r="P742" s="14">
        <v>0.223140901488807</v>
      </c>
      <c r="Q742" s="14">
        <v>0.228138534395186</v>
      </c>
      <c r="R742" s="14"/>
      <c r="S742" s="14">
        <v>0.24512773526287701</v>
      </c>
      <c r="T742" s="14">
        <v>0.22360480671504901</v>
      </c>
      <c r="U742" s="14">
        <v>0.20240365807555399</v>
      </c>
      <c r="V742" s="14">
        <v>0.22990742147523699</v>
      </c>
      <c r="W742" s="14">
        <v>0.23114294548741501</v>
      </c>
      <c r="X742" s="14">
        <v>0.243405174769245</v>
      </c>
      <c r="Y742" s="14">
        <v>0.29409779875227898</v>
      </c>
      <c r="Z742" s="14">
        <v>0.22402408425602699</v>
      </c>
      <c r="AA742" s="14">
        <v>0.23139318854511901</v>
      </c>
      <c r="AB742" s="14">
        <v>0.22777668231130299</v>
      </c>
      <c r="AC742" s="14">
        <v>0.172458692417535</v>
      </c>
      <c r="AD742" s="14">
        <v>0.192857447237997</v>
      </c>
      <c r="AE742" s="14"/>
      <c r="AF742" s="14">
        <v>0.22311513389573701</v>
      </c>
      <c r="AG742" s="14">
        <v>0.25518354515324498</v>
      </c>
      <c r="AH742" s="14">
        <v>0.25827349967622298</v>
      </c>
      <c r="AI742" s="14">
        <v>0.224883355751232</v>
      </c>
      <c r="AJ742" s="14">
        <v>0.22784252639173699</v>
      </c>
      <c r="AK742" s="14"/>
      <c r="AL742" s="14">
        <v>0.30281395653468002</v>
      </c>
      <c r="AM742" s="14">
        <v>0.25447876741925002</v>
      </c>
      <c r="AN742" s="14">
        <v>0.23632781758253299</v>
      </c>
      <c r="AO742" s="14">
        <v>0.208370008115038</v>
      </c>
      <c r="AP742" s="14">
        <v>0.21344587792258601</v>
      </c>
      <c r="AQ742" s="14">
        <v>0.20126718495416901</v>
      </c>
      <c r="AR742" s="14"/>
      <c r="AS742" s="14">
        <v>0.23886927721797199</v>
      </c>
      <c r="AT742" s="14">
        <v>0.21336207145772601</v>
      </c>
      <c r="AU742" s="14">
        <v>0.23952241067149599</v>
      </c>
      <c r="AV742" s="14">
        <v>0.21807176933622799</v>
      </c>
      <c r="AW742" s="14">
        <v>0.29802529154134999</v>
      </c>
      <c r="AX742" s="14"/>
      <c r="AY742" s="14">
        <v>5.9477378701884201E-2</v>
      </c>
      <c r="AZ742" s="14">
        <v>0</v>
      </c>
      <c r="BA742" s="14">
        <v>0</v>
      </c>
      <c r="BB742" s="14">
        <v>0</v>
      </c>
      <c r="BC742" s="14">
        <v>0</v>
      </c>
      <c r="BD742" s="14">
        <v>0</v>
      </c>
      <c r="BE742" s="14">
        <v>0</v>
      </c>
      <c r="BF742" s="14">
        <v>0</v>
      </c>
      <c r="BG742" s="14">
        <v>0</v>
      </c>
      <c r="BH742" s="14">
        <v>0</v>
      </c>
      <c r="BI742" s="14">
        <v>0</v>
      </c>
      <c r="BJ742" s="14">
        <v>0</v>
      </c>
      <c r="BK742" s="14">
        <v>0</v>
      </c>
      <c r="BL742" s="14">
        <v>0</v>
      </c>
      <c r="BM742" s="14">
        <v>0</v>
      </c>
      <c r="BN742" s="14">
        <v>0</v>
      </c>
      <c r="BO742" s="14"/>
      <c r="BP742" s="14">
        <v>0.28212090113534499</v>
      </c>
      <c r="BQ742" s="14">
        <v>0.22545239608723899</v>
      </c>
      <c r="BR742" s="14">
        <v>0.25061969814797502</v>
      </c>
      <c r="BS742" s="14">
        <v>0.22145316143452601</v>
      </c>
      <c r="BT742" s="14">
        <v>0.16224553981672299</v>
      </c>
      <c r="BU742" s="14"/>
      <c r="BV742" s="14">
        <v>0.30388671251703803</v>
      </c>
      <c r="BW742" s="14">
        <v>0.26591344992285199</v>
      </c>
      <c r="BX742" s="14">
        <v>0.21340285687162699</v>
      </c>
      <c r="BY742" s="14">
        <v>0.189075161961581</v>
      </c>
      <c r="BZ742" s="14">
        <v>0.12514842300731999</v>
      </c>
      <c r="CA742" s="14"/>
      <c r="CB742" s="14">
        <v>0.282022810651616</v>
      </c>
      <c r="CC742" s="14">
        <v>0.42317577425293501</v>
      </c>
      <c r="CD742" s="14">
        <v>0.294967507762327</v>
      </c>
      <c r="CE742" s="14">
        <v>0.15345678788309999</v>
      </c>
      <c r="CF742" s="14">
        <v>5.0931414826486998E-2</v>
      </c>
      <c r="CG742" s="14"/>
      <c r="CH742" s="14">
        <v>0.21362170779430401</v>
      </c>
      <c r="CI742" s="14">
        <v>0.23854809126061399</v>
      </c>
      <c r="CJ742" s="14"/>
      <c r="CK742" s="14">
        <v>0.21575334487644901</v>
      </c>
      <c r="CL742" s="14">
        <v>0.235961472066682</v>
      </c>
      <c r="CM742" s="14"/>
      <c r="CN742" s="14">
        <v>0.26523873486363603</v>
      </c>
      <c r="CO742" s="14">
        <v>0.219311325422477</v>
      </c>
      <c r="CP742" s="14"/>
      <c r="CQ742" s="14">
        <v>0.16274182982461699</v>
      </c>
      <c r="CR742" s="14">
        <v>0.34783374133012102</v>
      </c>
      <c r="CS742" s="14">
        <v>0.39135411630928202</v>
      </c>
    </row>
    <row r="743" spans="2:97" x14ac:dyDescent="0.35">
      <c r="B743" t="s">
        <v>328</v>
      </c>
      <c r="C743" s="14">
        <v>0.32462606575398201</v>
      </c>
      <c r="D743" s="14">
        <v>0.31689953712931801</v>
      </c>
      <c r="E743" s="14">
        <v>0.33277209744937503</v>
      </c>
      <c r="F743" s="14"/>
      <c r="G743" s="14">
        <v>0.28565953134035699</v>
      </c>
      <c r="H743" s="14">
        <v>0.260235443911562</v>
      </c>
      <c r="I743" s="14">
        <v>0.296184534269332</v>
      </c>
      <c r="J743" s="14">
        <v>0.34963456359822798</v>
      </c>
      <c r="K743" s="14">
        <v>0.382897125334273</v>
      </c>
      <c r="L743" s="14">
        <v>0.36673494523684702</v>
      </c>
      <c r="M743" s="14"/>
      <c r="N743" s="14">
        <v>0.31819204867337703</v>
      </c>
      <c r="O743" s="14">
        <v>0.34929273003639699</v>
      </c>
      <c r="P743" s="14">
        <v>0.31025649826993801</v>
      </c>
      <c r="Q743" s="14">
        <v>0.32120838266228002</v>
      </c>
      <c r="R743" s="14"/>
      <c r="S743" s="14">
        <v>0.315712008324535</v>
      </c>
      <c r="T743" s="14">
        <v>0.33176809921748102</v>
      </c>
      <c r="U743" s="14">
        <v>0.34905410081656901</v>
      </c>
      <c r="V743" s="14">
        <v>0.33944852214381899</v>
      </c>
      <c r="W743" s="14">
        <v>0.31078427070421</v>
      </c>
      <c r="X743" s="14">
        <v>0.33336832308887399</v>
      </c>
      <c r="Y743" s="14">
        <v>0.31378561975147601</v>
      </c>
      <c r="Z743" s="14">
        <v>0.35090068856425199</v>
      </c>
      <c r="AA743" s="14">
        <v>0.295709251866899</v>
      </c>
      <c r="AB743" s="14">
        <v>0.32256816369356001</v>
      </c>
      <c r="AC743" s="14">
        <v>0.307996189882143</v>
      </c>
      <c r="AD743" s="14">
        <v>0.36561600607648298</v>
      </c>
      <c r="AE743" s="14"/>
      <c r="AF743" s="14">
        <v>0.342401940080242</v>
      </c>
      <c r="AG743" s="14">
        <v>0.31608584812771301</v>
      </c>
      <c r="AH743" s="14">
        <v>0.36367577122976402</v>
      </c>
      <c r="AI743" s="14">
        <v>0.28389402200487401</v>
      </c>
      <c r="AJ743" s="14">
        <v>0.35430687477870598</v>
      </c>
      <c r="AK743" s="14"/>
      <c r="AL743" s="14">
        <v>0.27420295949524298</v>
      </c>
      <c r="AM743" s="14">
        <v>0.35662617232940302</v>
      </c>
      <c r="AN743" s="14">
        <v>0.361281707768972</v>
      </c>
      <c r="AO743" s="14">
        <v>0.30300898967172302</v>
      </c>
      <c r="AP743" s="14">
        <v>0.34818441185541099</v>
      </c>
      <c r="AQ743" s="14">
        <v>0.33622268713137499</v>
      </c>
      <c r="AR743" s="14"/>
      <c r="AS743" s="14">
        <v>0.32297361661566598</v>
      </c>
      <c r="AT743" s="14">
        <v>0.35326163804651101</v>
      </c>
      <c r="AU743" s="14">
        <v>0.33014617905594001</v>
      </c>
      <c r="AV743" s="14">
        <v>0.30891910256684002</v>
      </c>
      <c r="AW743" s="14">
        <v>0.17286314267414199</v>
      </c>
      <c r="AX743" s="14"/>
      <c r="AY743" s="14">
        <v>0.241640233101483</v>
      </c>
      <c r="AZ743" s="14">
        <v>0</v>
      </c>
      <c r="BA743" s="14">
        <v>0</v>
      </c>
      <c r="BB743" s="14">
        <v>0</v>
      </c>
      <c r="BC743" s="14">
        <v>0</v>
      </c>
      <c r="BD743" s="14">
        <v>0</v>
      </c>
      <c r="BE743" s="14">
        <v>0</v>
      </c>
      <c r="BF743" s="14">
        <v>0</v>
      </c>
      <c r="BG743" s="14">
        <v>0</v>
      </c>
      <c r="BH743" s="14">
        <v>0</v>
      </c>
      <c r="BI743" s="14">
        <v>0</v>
      </c>
      <c r="BJ743" s="14">
        <v>0</v>
      </c>
      <c r="BK743" s="14">
        <v>0</v>
      </c>
      <c r="BL743" s="14">
        <v>0</v>
      </c>
      <c r="BM743" s="14">
        <v>0</v>
      </c>
      <c r="BN743" s="14">
        <v>0</v>
      </c>
      <c r="BO743" s="14"/>
      <c r="BP743" s="14">
        <v>0.31544827488713101</v>
      </c>
      <c r="BQ743" s="14">
        <v>0.33458496558016299</v>
      </c>
      <c r="BR743" s="14">
        <v>0.32442858548340398</v>
      </c>
      <c r="BS743" s="14">
        <v>0.346805798319402</v>
      </c>
      <c r="BT743" s="14">
        <v>0.31619775136956002</v>
      </c>
      <c r="BU743" s="14"/>
      <c r="BV743" s="14">
        <v>0.212905632758286</v>
      </c>
      <c r="BW743" s="14">
        <v>0.31829928470911301</v>
      </c>
      <c r="BX743" s="14">
        <v>0.35255289698967301</v>
      </c>
      <c r="BY743" s="14">
        <v>0.34619448809797498</v>
      </c>
      <c r="BZ743" s="14">
        <v>0.23573932948006701</v>
      </c>
      <c r="CA743" s="14"/>
      <c r="CB743" s="14">
        <v>0.119095479746553</v>
      </c>
      <c r="CC743" s="14">
        <v>0.22687038501777901</v>
      </c>
      <c r="CD743" s="14">
        <v>0.40951584588296602</v>
      </c>
      <c r="CE743" s="14">
        <v>0.51701237727234695</v>
      </c>
      <c r="CF743" s="14">
        <v>0.31255938839917002</v>
      </c>
      <c r="CG743" s="14"/>
      <c r="CH743" s="14">
        <v>0.29488643821606098</v>
      </c>
      <c r="CI743" s="14">
        <v>0.33702957811112799</v>
      </c>
      <c r="CJ743" s="14"/>
      <c r="CK743" s="14">
        <v>0.31379695108588401</v>
      </c>
      <c r="CL743" s="14">
        <v>0.32795336222483401</v>
      </c>
      <c r="CM743" s="14"/>
      <c r="CN743" s="14">
        <v>0.28061402345918002</v>
      </c>
      <c r="CO743" s="14">
        <v>0.34001868604443902</v>
      </c>
      <c r="CP743" s="14"/>
      <c r="CQ743" s="14">
        <v>0.40847078556077598</v>
      </c>
      <c r="CR743" s="14">
        <v>0.15688900565889699</v>
      </c>
      <c r="CS743" s="14">
        <v>0.27651953578289401</v>
      </c>
    </row>
    <row r="744" spans="2:97" x14ac:dyDescent="0.35">
      <c r="B744" t="s">
        <v>329</v>
      </c>
      <c r="C744" s="14">
        <v>0.23406928461562099</v>
      </c>
      <c r="D744" s="14">
        <v>0.2305645612744</v>
      </c>
      <c r="E744" s="14">
        <v>0.237018582197388</v>
      </c>
      <c r="F744" s="14"/>
      <c r="G744" s="14">
        <v>0.209752669453875</v>
      </c>
      <c r="H744" s="14">
        <v>0.20733768217613999</v>
      </c>
      <c r="I744" s="14">
        <v>0.23227504017731901</v>
      </c>
      <c r="J744" s="14">
        <v>0.26764065920852198</v>
      </c>
      <c r="K744" s="14">
        <v>0.23386090043581101</v>
      </c>
      <c r="L744" s="14">
        <v>0.24636321836920499</v>
      </c>
      <c r="M744" s="14"/>
      <c r="N744" s="14">
        <v>0.19821535173104499</v>
      </c>
      <c r="O744" s="14">
        <v>0.23942027217407899</v>
      </c>
      <c r="P744" s="14">
        <v>0.259812637041063</v>
      </c>
      <c r="Q744" s="14">
        <v>0.24322433345974601</v>
      </c>
      <c r="R744" s="14"/>
      <c r="S744" s="14">
        <v>0.17328233341751501</v>
      </c>
      <c r="T744" s="14">
        <v>0.25848213558196897</v>
      </c>
      <c r="U744" s="14">
        <v>0.26963886188019398</v>
      </c>
      <c r="V744" s="14">
        <v>0.21549921162917901</v>
      </c>
      <c r="W744" s="14">
        <v>0.24990126382904301</v>
      </c>
      <c r="X744" s="14">
        <v>0.217480926886509</v>
      </c>
      <c r="Y744" s="14">
        <v>0.20276852821549399</v>
      </c>
      <c r="Z744" s="14">
        <v>0.22124290736412999</v>
      </c>
      <c r="AA744" s="14">
        <v>0.250130653797562</v>
      </c>
      <c r="AB744" s="14">
        <v>0.25128675360850899</v>
      </c>
      <c r="AC744" s="14">
        <v>0.31403339239972</v>
      </c>
      <c r="AD744" s="14">
        <v>0.24287872278193201</v>
      </c>
      <c r="AE744" s="14"/>
      <c r="AF744" s="14">
        <v>0.226568563108243</v>
      </c>
      <c r="AG744" s="14">
        <v>0.18275426382361701</v>
      </c>
      <c r="AH744" s="14">
        <v>0.20335972312348999</v>
      </c>
      <c r="AI744" s="14">
        <v>0.33220327813343797</v>
      </c>
      <c r="AJ744" s="14">
        <v>0.25121058274520702</v>
      </c>
      <c r="AK744" s="14"/>
      <c r="AL744" s="14">
        <v>0.121452434273877</v>
      </c>
      <c r="AM744" s="14">
        <v>0.15474247586888101</v>
      </c>
      <c r="AN744" s="14">
        <v>0.21336465665960999</v>
      </c>
      <c r="AO744" s="14">
        <v>0.324752499908319</v>
      </c>
      <c r="AP744" s="14">
        <v>0.28023921902311699</v>
      </c>
      <c r="AQ744" s="14">
        <v>0.18485867125696001</v>
      </c>
      <c r="AR744" s="14"/>
      <c r="AS744" s="14">
        <v>0.26705458692309902</v>
      </c>
      <c r="AT744" s="14">
        <v>0.23679028704062999</v>
      </c>
      <c r="AU744" s="14">
        <v>0.20989335046952801</v>
      </c>
      <c r="AV744" s="14">
        <v>0.164503831229414</v>
      </c>
      <c r="AW744" s="14">
        <v>0.112142353082943</v>
      </c>
      <c r="AX744" s="14"/>
      <c r="AY744" s="14">
        <v>0.42085179169394099</v>
      </c>
      <c r="AZ744" s="14">
        <v>0</v>
      </c>
      <c r="BA744" s="14">
        <v>0</v>
      </c>
      <c r="BB744" s="14">
        <v>0</v>
      </c>
      <c r="BC744" s="14">
        <v>0</v>
      </c>
      <c r="BD744" s="14">
        <v>0</v>
      </c>
      <c r="BE744" s="14">
        <v>0</v>
      </c>
      <c r="BF744" s="14">
        <v>0</v>
      </c>
      <c r="BG744" s="14">
        <v>0</v>
      </c>
      <c r="BH744" s="14">
        <v>0</v>
      </c>
      <c r="BI744" s="14">
        <v>0</v>
      </c>
      <c r="BJ744" s="14">
        <v>0</v>
      </c>
      <c r="BK744" s="14">
        <v>0</v>
      </c>
      <c r="BL744" s="14">
        <v>0</v>
      </c>
      <c r="BM744" s="14">
        <v>0</v>
      </c>
      <c r="BN744" s="14">
        <v>0</v>
      </c>
      <c r="BO744" s="14"/>
      <c r="BP744" s="14">
        <v>0.18992189141407201</v>
      </c>
      <c r="BQ744" s="14">
        <v>0.180375016943748</v>
      </c>
      <c r="BR744" s="14">
        <v>0.20254802252485199</v>
      </c>
      <c r="BS744" s="14">
        <v>0.28135649874000901</v>
      </c>
      <c r="BT744" s="14">
        <v>0.36400970307166902</v>
      </c>
      <c r="BU744" s="14"/>
      <c r="BV744" s="14">
        <v>0.13459326851106401</v>
      </c>
      <c r="BW744" s="14">
        <v>0.17967512238163899</v>
      </c>
      <c r="BX744" s="14">
        <v>0.246668394864033</v>
      </c>
      <c r="BY744" s="14">
        <v>0.30741936123667002</v>
      </c>
      <c r="BZ744" s="14">
        <v>0.47782767907421297</v>
      </c>
      <c r="CA744" s="14"/>
      <c r="CB744" s="14">
        <v>1.7047702765859499E-2</v>
      </c>
      <c r="CC744" s="14">
        <v>6.1711912213677902E-2</v>
      </c>
      <c r="CD744" s="14">
        <v>0.13724025013892899</v>
      </c>
      <c r="CE744" s="14">
        <v>0.25834679054111598</v>
      </c>
      <c r="CF744" s="14">
        <v>0.60146381078378497</v>
      </c>
      <c r="CG744" s="14"/>
      <c r="CH744" s="14">
        <v>0.29017385807514601</v>
      </c>
      <c r="CI744" s="14">
        <v>0.210669739032532</v>
      </c>
      <c r="CJ744" s="14"/>
      <c r="CK744" s="14">
        <v>0.24462984966892401</v>
      </c>
      <c r="CL744" s="14">
        <v>0.230824501278386</v>
      </c>
      <c r="CM744" s="14"/>
      <c r="CN744" s="14">
        <v>0.127777922283904</v>
      </c>
      <c r="CO744" s="14">
        <v>0.27124326008280403</v>
      </c>
      <c r="CP744" s="14"/>
      <c r="CQ744" s="14">
        <v>0.34227248580988501</v>
      </c>
      <c r="CR744" s="14">
        <v>3.28814954955935E-2</v>
      </c>
      <c r="CS744" s="14">
        <v>8.1270264550872801E-2</v>
      </c>
    </row>
    <row r="745" spans="2:97" x14ac:dyDescent="0.35">
      <c r="B745" t="s">
        <v>167</v>
      </c>
      <c r="C745" s="14">
        <v>8.4899239261574E-2</v>
      </c>
      <c r="D745" s="14">
        <v>6.07230326302102E-2</v>
      </c>
      <c r="E745" s="14">
        <v>0.108793019522493</v>
      </c>
      <c r="F745" s="14"/>
      <c r="G745" s="14">
        <v>6.9258625945402094E-2</v>
      </c>
      <c r="H745" s="14">
        <v>7.6892132081713901E-2</v>
      </c>
      <c r="I745" s="14">
        <v>9.1655046560020298E-2</v>
      </c>
      <c r="J745" s="14">
        <v>8.4267200020504501E-2</v>
      </c>
      <c r="K745" s="14">
        <v>9.1738446264047702E-2</v>
      </c>
      <c r="L745" s="14">
        <v>9.2232420207128796E-2</v>
      </c>
      <c r="M745" s="14"/>
      <c r="N745" s="14">
        <v>5.2981963994899198E-2</v>
      </c>
      <c r="O745" s="14">
        <v>7.9241444939866804E-2</v>
      </c>
      <c r="P745" s="14">
        <v>7.89542536249115E-2</v>
      </c>
      <c r="Q745" s="14">
        <v>0.12752130042506599</v>
      </c>
      <c r="R745" s="14"/>
      <c r="S745" s="14">
        <v>6.94621110255223E-2</v>
      </c>
      <c r="T745" s="14">
        <v>7.03138856960044E-2</v>
      </c>
      <c r="U745" s="14">
        <v>8.6067216337949601E-2</v>
      </c>
      <c r="V745" s="14">
        <v>0.109962612720271</v>
      </c>
      <c r="W745" s="14">
        <v>8.5271551639349699E-2</v>
      </c>
      <c r="X745" s="14">
        <v>6.1080431610572097E-2</v>
      </c>
      <c r="Y745" s="14">
        <v>0.105067780597957</v>
      </c>
      <c r="Z745" s="14">
        <v>9.3039404340916995E-2</v>
      </c>
      <c r="AA745" s="14">
        <v>7.5997828000836806E-2</v>
      </c>
      <c r="AB745" s="14">
        <v>0.101154540279227</v>
      </c>
      <c r="AC745" s="14">
        <v>9.1758060246226E-2</v>
      </c>
      <c r="AD745" s="14">
        <v>0.120273787658864</v>
      </c>
      <c r="AE745" s="14"/>
      <c r="AF745" s="14">
        <v>7.2077128903922094E-2</v>
      </c>
      <c r="AG745" s="14">
        <v>7.4428341113480706E-2</v>
      </c>
      <c r="AH745" s="14">
        <v>5.5520960448509203E-2</v>
      </c>
      <c r="AI745" s="14">
        <v>5.91255546067063E-2</v>
      </c>
      <c r="AJ745" s="14">
        <v>6.6237009741651295E-2</v>
      </c>
      <c r="AK745" s="14"/>
      <c r="AL745" s="14">
        <v>7.1421691369164403E-2</v>
      </c>
      <c r="AM745" s="14">
        <v>6.6567864657418402E-2</v>
      </c>
      <c r="AN745" s="14">
        <v>6.5113078436081301E-2</v>
      </c>
      <c r="AO745" s="14">
        <v>4.9810043553309598E-2</v>
      </c>
      <c r="AP745" s="14">
        <v>5.5147191800416197E-2</v>
      </c>
      <c r="AQ745" s="14">
        <v>0.22489835721727899</v>
      </c>
      <c r="AR745" s="14"/>
      <c r="AS745" s="14">
        <v>0.103333046841332</v>
      </c>
      <c r="AT745" s="14">
        <v>9.1372006743351095E-2</v>
      </c>
      <c r="AU745" s="14">
        <v>6.7052061177390807E-2</v>
      </c>
      <c r="AV745" s="14">
        <v>7.8998181655330305E-2</v>
      </c>
      <c r="AW745" s="14">
        <v>6.3895619129825096E-2</v>
      </c>
      <c r="AX745" s="14"/>
      <c r="AY745" s="14">
        <v>0.19117087031839999</v>
      </c>
      <c r="AZ745" s="14">
        <v>0</v>
      </c>
      <c r="BA745" s="14">
        <v>0</v>
      </c>
      <c r="BB745" s="14">
        <v>0</v>
      </c>
      <c r="BC745" s="14">
        <v>0</v>
      </c>
      <c r="BD745" s="14">
        <v>0</v>
      </c>
      <c r="BE745" s="14">
        <v>0</v>
      </c>
      <c r="BF745" s="14">
        <v>0</v>
      </c>
      <c r="BG745" s="14">
        <v>0</v>
      </c>
      <c r="BH745" s="14">
        <v>0</v>
      </c>
      <c r="BI745" s="14">
        <v>0</v>
      </c>
      <c r="BJ745" s="14">
        <v>0</v>
      </c>
      <c r="BK745" s="14">
        <v>0</v>
      </c>
      <c r="BL745" s="14">
        <v>0</v>
      </c>
      <c r="BM745" s="14">
        <v>0</v>
      </c>
      <c r="BN745" s="14">
        <v>0</v>
      </c>
      <c r="BO745" s="14"/>
      <c r="BP745" s="14">
        <v>8.2421805286493996E-2</v>
      </c>
      <c r="BQ745" s="14">
        <v>8.27383939381032E-2</v>
      </c>
      <c r="BR745" s="14">
        <v>9.9856609137233904E-2</v>
      </c>
      <c r="BS745" s="14">
        <v>4.7228668296600197E-2</v>
      </c>
      <c r="BT745" s="14">
        <v>9.8107386501423699E-2</v>
      </c>
      <c r="BU745" s="14"/>
      <c r="BV745" s="14">
        <v>6.0993210221646103E-2</v>
      </c>
      <c r="BW745" s="14">
        <v>7.5641313732804305E-2</v>
      </c>
      <c r="BX745" s="14">
        <v>9.2544507606300397E-2</v>
      </c>
      <c r="BY745" s="14">
        <v>8.9530289295952095E-2</v>
      </c>
      <c r="BZ745" s="14">
        <v>0.119526874959788</v>
      </c>
      <c r="CA745" s="14"/>
      <c r="CB745" s="14">
        <v>6.4899931100578998E-2</v>
      </c>
      <c r="CC745" s="14">
        <v>0.18015678679854999</v>
      </c>
      <c r="CD745" s="14">
        <v>0.105207083901816</v>
      </c>
      <c r="CE745" s="14">
        <v>5.6911533006260798E-2</v>
      </c>
      <c r="CF745" s="14">
        <v>3.08721302270418E-2</v>
      </c>
      <c r="CG745" s="14"/>
      <c r="CH745" s="14">
        <v>5.2243276153680199E-2</v>
      </c>
      <c r="CI745" s="14">
        <v>9.8519068273447502E-2</v>
      </c>
      <c r="CJ745" s="14"/>
      <c r="CK745" s="14">
        <v>5.0279780705244997E-2</v>
      </c>
      <c r="CL745" s="14">
        <v>9.5536230909341505E-2</v>
      </c>
      <c r="CM745" s="14"/>
      <c r="CN745" s="14">
        <v>7.1895917881405702E-2</v>
      </c>
      <c r="CO745" s="14">
        <v>8.9446976155468705E-2</v>
      </c>
      <c r="CP745" s="14"/>
      <c r="CQ745" s="14">
        <v>6.3248485564497206E-2</v>
      </c>
      <c r="CR745" s="14">
        <v>0.108876729668587</v>
      </c>
      <c r="CS745" s="14">
        <v>0.21211977777338401</v>
      </c>
    </row>
    <row r="746" spans="2:97" x14ac:dyDescent="0.35">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c r="CI746" s="14"/>
      <c r="CJ746" s="14"/>
      <c r="CK746" s="14"/>
      <c r="CL746" s="14"/>
      <c r="CM746" s="14"/>
      <c r="CN746" s="14"/>
      <c r="CO746" s="14"/>
      <c r="CP746" s="14"/>
      <c r="CQ746" s="14"/>
      <c r="CR746" s="14"/>
      <c r="CS746" s="14"/>
    </row>
    <row r="747" spans="2:97" x14ac:dyDescent="0.35">
      <c r="B747" s="6" t="s">
        <v>333</v>
      </c>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c r="CI747" s="14"/>
      <c r="CJ747" s="14"/>
      <c r="CK747" s="14"/>
      <c r="CL747" s="14"/>
      <c r="CM747" s="14"/>
      <c r="CN747" s="14"/>
      <c r="CO747" s="14"/>
      <c r="CP747" s="14"/>
      <c r="CQ747" s="14"/>
      <c r="CR747" s="14"/>
      <c r="CS747" s="14"/>
    </row>
    <row r="748" spans="2:97" x14ac:dyDescent="0.35">
      <c r="B748" s="21" t="s">
        <v>122</v>
      </c>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c r="CI748" s="14"/>
      <c r="CJ748" s="14"/>
      <c r="CK748" s="14"/>
      <c r="CL748" s="14"/>
      <c r="CM748" s="14"/>
      <c r="CN748" s="14"/>
      <c r="CO748" s="14"/>
      <c r="CP748" s="14"/>
      <c r="CQ748" s="14"/>
      <c r="CR748" s="14"/>
      <c r="CS748" s="14"/>
    </row>
    <row r="749" spans="2:97" x14ac:dyDescent="0.35">
      <c r="B749" t="s">
        <v>325</v>
      </c>
      <c r="C749" s="14">
        <v>4.4840117439312301E-2</v>
      </c>
      <c r="D749" s="14">
        <v>5.7197948505549302E-2</v>
      </c>
      <c r="E749" s="14">
        <v>3.2972905106102103E-2</v>
      </c>
      <c r="F749" s="14"/>
      <c r="G749" s="14">
        <v>6.5728308281441203E-2</v>
      </c>
      <c r="H749" s="14">
        <v>0.107958713588866</v>
      </c>
      <c r="I749" s="14">
        <v>6.2930660740081398E-2</v>
      </c>
      <c r="J749" s="14">
        <v>1.9409942785739698E-2</v>
      </c>
      <c r="K749" s="14">
        <v>1.7893149027410099E-2</v>
      </c>
      <c r="L749" s="14">
        <v>3.4980124014278302E-3</v>
      </c>
      <c r="M749" s="14"/>
      <c r="N749" s="14">
        <v>7.1941010215126805E-2</v>
      </c>
      <c r="O749" s="14">
        <v>4.4531044487407898E-2</v>
      </c>
      <c r="P749" s="14">
        <v>3.7364330857220102E-2</v>
      </c>
      <c r="Q749" s="14">
        <v>2.2976845745526098E-2</v>
      </c>
      <c r="R749" s="14"/>
      <c r="S749" s="14">
        <v>7.6790906403447004E-2</v>
      </c>
      <c r="T749" s="14">
        <v>1.6587342202921899E-2</v>
      </c>
      <c r="U749" s="14">
        <v>4.0191537384417102E-2</v>
      </c>
      <c r="V749" s="14">
        <v>3.1769106440040898E-2</v>
      </c>
      <c r="W749" s="14">
        <v>4.9588527834440801E-2</v>
      </c>
      <c r="X749" s="14">
        <v>6.1517714029715398E-2</v>
      </c>
      <c r="Y749" s="14">
        <v>2.81968223776661E-2</v>
      </c>
      <c r="Z749" s="14">
        <v>4.3133302296019499E-2</v>
      </c>
      <c r="AA749" s="14">
        <v>5.5968564224065299E-2</v>
      </c>
      <c r="AB749" s="14">
        <v>4.6201561965864398E-2</v>
      </c>
      <c r="AC749" s="14">
        <v>2.41696937574549E-2</v>
      </c>
      <c r="AD749" s="14">
        <v>4.45285449976556E-2</v>
      </c>
      <c r="AE749" s="14"/>
      <c r="AF749" s="14">
        <v>6.2383880024351003E-2</v>
      </c>
      <c r="AG749" s="14">
        <v>5.9750978020250797E-2</v>
      </c>
      <c r="AH749" s="14">
        <v>3.6144106534366803E-2</v>
      </c>
      <c r="AI749" s="14">
        <v>1.8239403417652199E-2</v>
      </c>
      <c r="AJ749" s="14">
        <v>4.76433335593286E-2</v>
      </c>
      <c r="AK749" s="14"/>
      <c r="AL749" s="14">
        <v>0.105152369151223</v>
      </c>
      <c r="AM749" s="14">
        <v>8.2609852259829405E-2</v>
      </c>
      <c r="AN749" s="14">
        <v>1.6119484981676299E-2</v>
      </c>
      <c r="AO749" s="14">
        <v>2.7400764558956701E-2</v>
      </c>
      <c r="AP749" s="14">
        <v>3.4853851720292602E-2</v>
      </c>
      <c r="AQ749" s="14">
        <v>1.32765175318628E-2</v>
      </c>
      <c r="AR749" s="14"/>
      <c r="AS749" s="14">
        <v>2.27578587278984E-2</v>
      </c>
      <c r="AT749" s="14">
        <v>3.43383573705398E-2</v>
      </c>
      <c r="AU749" s="14">
        <v>5.9644856574609703E-2</v>
      </c>
      <c r="AV749" s="14">
        <v>9.7514754210414903E-2</v>
      </c>
      <c r="AW749" s="14">
        <v>0.20361222823001601</v>
      </c>
      <c r="AX749" s="14"/>
      <c r="AY749" s="14">
        <v>0</v>
      </c>
      <c r="AZ749" s="14">
        <v>0</v>
      </c>
      <c r="BA749" s="14">
        <v>0</v>
      </c>
      <c r="BB749" s="14">
        <v>0</v>
      </c>
      <c r="BC749" s="14">
        <v>0</v>
      </c>
      <c r="BD749" s="14">
        <v>0</v>
      </c>
      <c r="BE749" s="14">
        <v>0</v>
      </c>
      <c r="BF749" s="14">
        <v>0</v>
      </c>
      <c r="BG749" s="14">
        <v>0</v>
      </c>
      <c r="BH749" s="14">
        <v>0</v>
      </c>
      <c r="BI749" s="14">
        <v>0</v>
      </c>
      <c r="BJ749" s="14">
        <v>0</v>
      </c>
      <c r="BK749" s="14">
        <v>0</v>
      </c>
      <c r="BL749" s="14">
        <v>0</v>
      </c>
      <c r="BM749" s="14">
        <v>0</v>
      </c>
      <c r="BN749" s="14">
        <v>0</v>
      </c>
      <c r="BO749" s="14"/>
      <c r="BP749" s="14">
        <v>6.7936522872527397E-2</v>
      </c>
      <c r="BQ749" s="14">
        <v>5.5243874304601502E-2</v>
      </c>
      <c r="BR749" s="14">
        <v>4.6921137791334097E-2</v>
      </c>
      <c r="BS749" s="14">
        <v>2.2937802606290299E-2</v>
      </c>
      <c r="BT749" s="14">
        <v>1.7780851957690601E-2</v>
      </c>
      <c r="BU749" s="14"/>
      <c r="BV749" s="14">
        <v>0.15485658583537501</v>
      </c>
      <c r="BW749" s="14">
        <v>5.41420162031905E-2</v>
      </c>
      <c r="BX749" s="14">
        <v>2.6755581492713301E-2</v>
      </c>
      <c r="BY749" s="14">
        <v>2.3573896788805698E-2</v>
      </c>
      <c r="BZ749" s="14">
        <v>3.0245191411159701E-2</v>
      </c>
      <c r="CA749" s="14"/>
      <c r="CB749" s="14">
        <v>0.21652428242665001</v>
      </c>
      <c r="CC749" s="14">
        <v>2.0370398791424101E-2</v>
      </c>
      <c r="CD749" s="14">
        <v>1.0454201541529101E-2</v>
      </c>
      <c r="CE749" s="14">
        <v>5.0338732938268599E-3</v>
      </c>
      <c r="CF749" s="14">
        <v>0</v>
      </c>
      <c r="CG749" s="14"/>
      <c r="CH749" s="14">
        <v>5.3170376483716697E-2</v>
      </c>
      <c r="CI749" s="14">
        <v>4.1365814647061301E-2</v>
      </c>
      <c r="CJ749" s="14"/>
      <c r="CK749" s="14">
        <v>7.7507199787508002E-2</v>
      </c>
      <c r="CL749" s="14">
        <v>3.4803002574291801E-2</v>
      </c>
      <c r="CM749" s="14"/>
      <c r="CN749" s="14">
        <v>9.76516386141177E-2</v>
      </c>
      <c r="CO749" s="14">
        <v>2.6369997671630799E-2</v>
      </c>
      <c r="CP749" s="14"/>
      <c r="CQ749" s="14">
        <v>4.9983459560689197E-3</v>
      </c>
      <c r="CR749" s="14">
        <v>0.135949434771236</v>
      </c>
      <c r="CS749" s="14">
        <v>0</v>
      </c>
    </row>
    <row r="750" spans="2:97" x14ac:dyDescent="0.35">
      <c r="B750" t="s">
        <v>326</v>
      </c>
      <c r="C750" s="14">
        <v>0.14906132647797399</v>
      </c>
      <c r="D750" s="14">
        <v>0.15363675349228001</v>
      </c>
      <c r="E750" s="14">
        <v>0.144544466735963</v>
      </c>
      <c r="F750" s="14"/>
      <c r="G750" s="14">
        <v>0.202834482867078</v>
      </c>
      <c r="H750" s="14">
        <v>0.22909227009920699</v>
      </c>
      <c r="I750" s="14">
        <v>0.14549554224157199</v>
      </c>
      <c r="J750" s="14">
        <v>0.117587186440038</v>
      </c>
      <c r="K750" s="14">
        <v>0.103622917668792</v>
      </c>
      <c r="L750" s="14">
        <v>0.10702812163316899</v>
      </c>
      <c r="M750" s="14"/>
      <c r="N750" s="14">
        <v>0.17759050205989099</v>
      </c>
      <c r="O750" s="14">
        <v>0.142656734311113</v>
      </c>
      <c r="P750" s="14">
        <v>0.16405247528589201</v>
      </c>
      <c r="Q750" s="14">
        <v>0.11348087878329199</v>
      </c>
      <c r="R750" s="14"/>
      <c r="S750" s="14">
        <v>0.20377818490316699</v>
      </c>
      <c r="T750" s="14">
        <v>0.13528035414633599</v>
      </c>
      <c r="U750" s="14">
        <v>0.10181706997177301</v>
      </c>
      <c r="V750" s="14">
        <v>0.14991288246239701</v>
      </c>
      <c r="W750" s="14">
        <v>0.114766271282807</v>
      </c>
      <c r="X750" s="14">
        <v>0.17526778582482799</v>
      </c>
      <c r="Y750" s="14">
        <v>0.15485996462534399</v>
      </c>
      <c r="Z750" s="14">
        <v>0.15422200037217601</v>
      </c>
      <c r="AA750" s="14">
        <v>0.14680811366486399</v>
      </c>
      <c r="AB750" s="14">
        <v>0.14118272639943999</v>
      </c>
      <c r="AC750" s="14">
        <v>0.117163764906436</v>
      </c>
      <c r="AD750" s="14">
        <v>0.14070854402378699</v>
      </c>
      <c r="AE750" s="14"/>
      <c r="AF750" s="14">
        <v>0.124124907265312</v>
      </c>
      <c r="AG750" s="14">
        <v>0.187147281965934</v>
      </c>
      <c r="AH750" s="14">
        <v>0.14885027503923801</v>
      </c>
      <c r="AI750" s="14">
        <v>0.111827265031104</v>
      </c>
      <c r="AJ750" s="14">
        <v>0.19698352778446601</v>
      </c>
      <c r="AK750" s="14"/>
      <c r="AL750" s="14">
        <v>0.22899929366572699</v>
      </c>
      <c r="AM750" s="14">
        <v>0.13560908495764701</v>
      </c>
      <c r="AN750" s="14">
        <v>0.16659317817314001</v>
      </c>
      <c r="AO750" s="14">
        <v>0.13176470073983801</v>
      </c>
      <c r="AP750" s="14">
        <v>0.16350086231816899</v>
      </c>
      <c r="AQ750" s="14">
        <v>9.6722466931831202E-2</v>
      </c>
      <c r="AR750" s="14"/>
      <c r="AS750" s="14">
        <v>0.116339707855277</v>
      </c>
      <c r="AT750" s="14">
        <v>0.14417283226348601</v>
      </c>
      <c r="AU750" s="14">
        <v>0.16933724603511899</v>
      </c>
      <c r="AV750" s="14">
        <v>0.171092620639856</v>
      </c>
      <c r="AW750" s="14">
        <v>0.25826026042967698</v>
      </c>
      <c r="AX750" s="14"/>
      <c r="AY750" s="14">
        <v>0.117988901020361</v>
      </c>
      <c r="AZ750" s="14">
        <v>0</v>
      </c>
      <c r="BA750" s="14">
        <v>0</v>
      </c>
      <c r="BB750" s="14">
        <v>0</v>
      </c>
      <c r="BC750" s="14">
        <v>0</v>
      </c>
      <c r="BD750" s="14">
        <v>0</v>
      </c>
      <c r="BE750" s="14">
        <v>0</v>
      </c>
      <c r="BF750" s="14">
        <v>0</v>
      </c>
      <c r="BG750" s="14">
        <v>0</v>
      </c>
      <c r="BH750" s="14">
        <v>0</v>
      </c>
      <c r="BI750" s="14">
        <v>0</v>
      </c>
      <c r="BJ750" s="14">
        <v>0</v>
      </c>
      <c r="BK750" s="14">
        <v>0</v>
      </c>
      <c r="BL750" s="14">
        <v>0</v>
      </c>
      <c r="BM750" s="14">
        <v>0</v>
      </c>
      <c r="BN750" s="14">
        <v>0</v>
      </c>
      <c r="BO750" s="14"/>
      <c r="BP750" s="14">
        <v>0.14774360042880699</v>
      </c>
      <c r="BQ750" s="14">
        <v>0.19492325064258101</v>
      </c>
      <c r="BR750" s="14">
        <v>0.135200197754926</v>
      </c>
      <c r="BS750" s="14">
        <v>0.14665268770627099</v>
      </c>
      <c r="BT750" s="14">
        <v>9.3495414787848105E-2</v>
      </c>
      <c r="BU750" s="14"/>
      <c r="BV750" s="14">
        <v>0.25076306238972301</v>
      </c>
      <c r="BW750" s="14">
        <v>0.181277505706262</v>
      </c>
      <c r="BX750" s="14">
        <v>0.13201514351672</v>
      </c>
      <c r="BY750" s="14">
        <v>0.105192283587337</v>
      </c>
      <c r="BZ750" s="14">
        <v>2.2746456385986501E-2</v>
      </c>
      <c r="CA750" s="14"/>
      <c r="CB750" s="14">
        <v>0.46212126931361802</v>
      </c>
      <c r="CC750" s="14">
        <v>0.21609565030463099</v>
      </c>
      <c r="CD750" s="14">
        <v>8.2963429375769698E-2</v>
      </c>
      <c r="CE750" s="14">
        <v>4.3604799412967001E-2</v>
      </c>
      <c r="CF750" s="14">
        <v>1.07445246433406E-2</v>
      </c>
      <c r="CG750" s="14"/>
      <c r="CH750" s="14">
        <v>0.14738810424745</v>
      </c>
      <c r="CI750" s="14">
        <v>0.14975917760560201</v>
      </c>
      <c r="CJ750" s="14"/>
      <c r="CK750" s="14">
        <v>0.18779795444474801</v>
      </c>
      <c r="CL750" s="14">
        <v>0.13715931514308199</v>
      </c>
      <c r="CM750" s="14"/>
      <c r="CN750" s="14">
        <v>0.247373335941209</v>
      </c>
      <c r="CO750" s="14">
        <v>0.11467802243761201</v>
      </c>
      <c r="CP750" s="14"/>
      <c r="CQ750" s="14">
        <v>4.4643230974990199E-2</v>
      </c>
      <c r="CR750" s="14">
        <v>0.36993984836906502</v>
      </c>
      <c r="CS750" s="14">
        <v>0.13782965115538801</v>
      </c>
    </row>
    <row r="751" spans="2:97" x14ac:dyDescent="0.35">
      <c r="B751" t="s">
        <v>327</v>
      </c>
      <c r="C751" s="14">
        <v>0.289521207982606</v>
      </c>
      <c r="D751" s="14">
        <v>0.30454251380650299</v>
      </c>
      <c r="E751" s="14">
        <v>0.27407179066218201</v>
      </c>
      <c r="F751" s="14"/>
      <c r="G751" s="14">
        <v>0.30780346761284899</v>
      </c>
      <c r="H751" s="14">
        <v>0.27703256843118002</v>
      </c>
      <c r="I751" s="14">
        <v>0.26812338463606</v>
      </c>
      <c r="J751" s="14">
        <v>0.268115124557048</v>
      </c>
      <c r="K751" s="14">
        <v>0.29369926563836102</v>
      </c>
      <c r="L751" s="14">
        <v>0.31953828514334298</v>
      </c>
      <c r="M751" s="14"/>
      <c r="N751" s="14">
        <v>0.305385144988363</v>
      </c>
      <c r="O751" s="14">
        <v>0.27738720084991803</v>
      </c>
      <c r="P751" s="14">
        <v>0.27661069259940402</v>
      </c>
      <c r="Q751" s="14">
        <v>0.29592036111796899</v>
      </c>
      <c r="R751" s="14"/>
      <c r="S751" s="14">
        <v>0.33608222130258297</v>
      </c>
      <c r="T751" s="14">
        <v>0.29412167260824801</v>
      </c>
      <c r="U751" s="14">
        <v>0.29278858448210698</v>
      </c>
      <c r="V751" s="14">
        <v>0.30062645292946999</v>
      </c>
      <c r="W751" s="14">
        <v>0.30240485521163202</v>
      </c>
      <c r="X751" s="14">
        <v>0.26164906133510302</v>
      </c>
      <c r="Y751" s="14">
        <v>0.28924395528476499</v>
      </c>
      <c r="Z751" s="14">
        <v>0.27479415508961302</v>
      </c>
      <c r="AA751" s="14">
        <v>0.30318074740148898</v>
      </c>
      <c r="AB751" s="14">
        <v>0.243292792617301</v>
      </c>
      <c r="AC751" s="14">
        <v>0.23960481872084799</v>
      </c>
      <c r="AD751" s="14">
        <v>0.255443430631492</v>
      </c>
      <c r="AE751" s="14"/>
      <c r="AF751" s="14">
        <v>0.30859528078348802</v>
      </c>
      <c r="AG751" s="14">
        <v>0.304529932932878</v>
      </c>
      <c r="AH751" s="14">
        <v>0.321763747231883</v>
      </c>
      <c r="AI751" s="14">
        <v>0.231781270488676</v>
      </c>
      <c r="AJ751" s="14">
        <v>0.28604837016613799</v>
      </c>
      <c r="AK751" s="14"/>
      <c r="AL751" s="14">
        <v>0.31014881661554899</v>
      </c>
      <c r="AM751" s="14">
        <v>0.332432811797574</v>
      </c>
      <c r="AN751" s="14">
        <v>0.34545610260591397</v>
      </c>
      <c r="AO751" s="14">
        <v>0.22728125484335501</v>
      </c>
      <c r="AP751" s="14">
        <v>0.315655593739531</v>
      </c>
      <c r="AQ751" s="14">
        <v>0.28126329784154602</v>
      </c>
      <c r="AR751" s="14"/>
      <c r="AS751" s="14">
        <v>0.28537174565678602</v>
      </c>
      <c r="AT751" s="14">
        <v>0.29086831324913398</v>
      </c>
      <c r="AU751" s="14">
        <v>0.29180231657837702</v>
      </c>
      <c r="AV751" s="14">
        <v>0.30861320571521</v>
      </c>
      <c r="AW751" s="14">
        <v>0.29180193593777998</v>
      </c>
      <c r="AX751" s="14"/>
      <c r="AY751" s="14">
        <v>0.246762872149587</v>
      </c>
      <c r="AZ751" s="14">
        <v>0</v>
      </c>
      <c r="BA751" s="14">
        <v>0</v>
      </c>
      <c r="BB751" s="14">
        <v>0</v>
      </c>
      <c r="BC751" s="14">
        <v>0</v>
      </c>
      <c r="BD751" s="14">
        <v>0</v>
      </c>
      <c r="BE751" s="14">
        <v>0</v>
      </c>
      <c r="BF751" s="14">
        <v>0</v>
      </c>
      <c r="BG751" s="14">
        <v>0</v>
      </c>
      <c r="BH751" s="14">
        <v>0</v>
      </c>
      <c r="BI751" s="14">
        <v>0</v>
      </c>
      <c r="BJ751" s="14">
        <v>0</v>
      </c>
      <c r="BK751" s="14">
        <v>0</v>
      </c>
      <c r="BL751" s="14">
        <v>0</v>
      </c>
      <c r="BM751" s="14">
        <v>0</v>
      </c>
      <c r="BN751" s="14">
        <v>0</v>
      </c>
      <c r="BO751" s="14"/>
      <c r="BP751" s="14">
        <v>0.302120987446093</v>
      </c>
      <c r="BQ751" s="14">
        <v>0.29723094746913198</v>
      </c>
      <c r="BR751" s="14">
        <v>0.33002220820558797</v>
      </c>
      <c r="BS751" s="14">
        <v>0.25403402254670698</v>
      </c>
      <c r="BT751" s="14">
        <v>0.25738768524055</v>
      </c>
      <c r="BU751" s="14"/>
      <c r="BV751" s="14">
        <v>0.32395277584105597</v>
      </c>
      <c r="BW751" s="14">
        <v>0.30944459616906</v>
      </c>
      <c r="BX751" s="14">
        <v>0.28504941228540398</v>
      </c>
      <c r="BY751" s="14">
        <v>0.26393011776047798</v>
      </c>
      <c r="BZ751" s="14">
        <v>0.197441438477682</v>
      </c>
      <c r="CA751" s="14"/>
      <c r="CB751" s="14">
        <v>0.21704127955343899</v>
      </c>
      <c r="CC751" s="14">
        <v>0.43827509188929498</v>
      </c>
      <c r="CD751" s="14">
        <v>0.43168346857690698</v>
      </c>
      <c r="CE751" s="14">
        <v>0.28159017907735301</v>
      </c>
      <c r="CF751" s="14">
        <v>0.104547571497248</v>
      </c>
      <c r="CG751" s="14"/>
      <c r="CH751" s="14">
        <v>0.22890300307318401</v>
      </c>
      <c r="CI751" s="14">
        <v>0.31480325472994097</v>
      </c>
      <c r="CJ751" s="14"/>
      <c r="CK751" s="14">
        <v>0.28585509854327001</v>
      </c>
      <c r="CL751" s="14">
        <v>0.290647637369783</v>
      </c>
      <c r="CM751" s="14"/>
      <c r="CN751" s="14">
        <v>0.302451086621156</v>
      </c>
      <c r="CO751" s="14">
        <v>0.28499915670055398</v>
      </c>
      <c r="CP751" s="14"/>
      <c r="CQ751" s="14">
        <v>0.26695664129624402</v>
      </c>
      <c r="CR751" s="14">
        <v>0.31300857278359301</v>
      </c>
      <c r="CS751" s="14">
        <v>0.431029453730983</v>
      </c>
    </row>
    <row r="752" spans="2:97" x14ac:dyDescent="0.35">
      <c r="B752" t="s">
        <v>328</v>
      </c>
      <c r="C752" s="14">
        <v>0.32059850135714002</v>
      </c>
      <c r="D752" s="14">
        <v>0.30413097315631699</v>
      </c>
      <c r="E752" s="14">
        <v>0.33790480259019401</v>
      </c>
      <c r="F752" s="14"/>
      <c r="G752" s="14">
        <v>0.25425138941175202</v>
      </c>
      <c r="H752" s="14">
        <v>0.21338647220951401</v>
      </c>
      <c r="I752" s="14">
        <v>0.32716625165607499</v>
      </c>
      <c r="J752" s="14">
        <v>0.37545068041501101</v>
      </c>
      <c r="K752" s="14">
        <v>0.383918267217217</v>
      </c>
      <c r="L752" s="14">
        <v>0.35975211282219199</v>
      </c>
      <c r="M752" s="14"/>
      <c r="N752" s="14">
        <v>0.285500737840226</v>
      </c>
      <c r="O752" s="14">
        <v>0.35840925329170997</v>
      </c>
      <c r="P752" s="14">
        <v>0.31732413107190499</v>
      </c>
      <c r="Q752" s="14">
        <v>0.32327050721612299</v>
      </c>
      <c r="R752" s="14"/>
      <c r="S752" s="14">
        <v>0.244453857362328</v>
      </c>
      <c r="T752" s="14">
        <v>0.33024168010848798</v>
      </c>
      <c r="U752" s="14">
        <v>0.32905630842862099</v>
      </c>
      <c r="V752" s="14">
        <v>0.33295197052139403</v>
      </c>
      <c r="W752" s="14">
        <v>0.35990794577241297</v>
      </c>
      <c r="X752" s="14">
        <v>0.30768465055708799</v>
      </c>
      <c r="Y752" s="14">
        <v>0.355314669660236</v>
      </c>
      <c r="Z752" s="14">
        <v>0.34612436193770502</v>
      </c>
      <c r="AA752" s="14">
        <v>0.29684204403355102</v>
      </c>
      <c r="AB752" s="14">
        <v>0.34065266151337797</v>
      </c>
      <c r="AC752" s="14">
        <v>0.35850128701508499</v>
      </c>
      <c r="AD752" s="14">
        <v>0.35920553312025499</v>
      </c>
      <c r="AE752" s="14"/>
      <c r="AF752" s="14">
        <v>0.31316001266747101</v>
      </c>
      <c r="AG752" s="14">
        <v>0.285041771569022</v>
      </c>
      <c r="AH752" s="14">
        <v>0.37567371204539002</v>
      </c>
      <c r="AI752" s="14">
        <v>0.38289919899001801</v>
      </c>
      <c r="AJ752" s="14">
        <v>0.30098867136573298</v>
      </c>
      <c r="AK752" s="14"/>
      <c r="AL752" s="14">
        <v>0.21268405047199901</v>
      </c>
      <c r="AM752" s="14">
        <v>0.30576350251644402</v>
      </c>
      <c r="AN752" s="14">
        <v>0.35591696981454701</v>
      </c>
      <c r="AO752" s="14">
        <v>0.362307965964832</v>
      </c>
      <c r="AP752" s="14">
        <v>0.32699378299821302</v>
      </c>
      <c r="AQ752" s="14">
        <v>0.35158168860483002</v>
      </c>
      <c r="AR752" s="14"/>
      <c r="AS752" s="14">
        <v>0.35511556915391002</v>
      </c>
      <c r="AT752" s="14">
        <v>0.31293618226738601</v>
      </c>
      <c r="AU752" s="14">
        <v>0.31431288336624302</v>
      </c>
      <c r="AV752" s="14">
        <v>0.26597007170862602</v>
      </c>
      <c r="AW752" s="14">
        <v>0.132566075278265</v>
      </c>
      <c r="AX752" s="14"/>
      <c r="AY752" s="14">
        <v>0.23159334313841901</v>
      </c>
      <c r="AZ752" s="14">
        <v>0</v>
      </c>
      <c r="BA752" s="14">
        <v>0</v>
      </c>
      <c r="BB752" s="14">
        <v>0</v>
      </c>
      <c r="BC752" s="14">
        <v>0</v>
      </c>
      <c r="BD752" s="14">
        <v>0</v>
      </c>
      <c r="BE752" s="14">
        <v>0</v>
      </c>
      <c r="BF752" s="14">
        <v>0</v>
      </c>
      <c r="BG752" s="14">
        <v>0</v>
      </c>
      <c r="BH752" s="14">
        <v>0</v>
      </c>
      <c r="BI752" s="14">
        <v>0</v>
      </c>
      <c r="BJ752" s="14">
        <v>0</v>
      </c>
      <c r="BK752" s="14">
        <v>0</v>
      </c>
      <c r="BL752" s="14">
        <v>0</v>
      </c>
      <c r="BM752" s="14">
        <v>0</v>
      </c>
      <c r="BN752" s="14">
        <v>0</v>
      </c>
      <c r="BO752" s="14"/>
      <c r="BP752" s="14">
        <v>0.31310318582625002</v>
      </c>
      <c r="BQ752" s="14">
        <v>0.306440388942398</v>
      </c>
      <c r="BR752" s="14">
        <v>0.31753135046955999</v>
      </c>
      <c r="BS752" s="14">
        <v>0.37848636971236799</v>
      </c>
      <c r="BT752" s="14">
        <v>0.30849675120099401</v>
      </c>
      <c r="BU752" s="14"/>
      <c r="BV752" s="14">
        <v>0.15951081163383701</v>
      </c>
      <c r="BW752" s="14">
        <v>0.309279401844753</v>
      </c>
      <c r="BX752" s="14">
        <v>0.35347468275447902</v>
      </c>
      <c r="BY752" s="14">
        <v>0.341756687314202</v>
      </c>
      <c r="BZ752" s="14">
        <v>0.30587331982837401</v>
      </c>
      <c r="CA752" s="14"/>
      <c r="CB752" s="14">
        <v>5.5050740581565401E-2</v>
      </c>
      <c r="CC752" s="14">
        <v>0.14718946487738499</v>
      </c>
      <c r="CD752" s="14">
        <v>0.35792026003305899</v>
      </c>
      <c r="CE752" s="14">
        <v>0.54676138785726403</v>
      </c>
      <c r="CF752" s="14">
        <v>0.42852617176560798</v>
      </c>
      <c r="CG752" s="14"/>
      <c r="CH752" s="14">
        <v>0.34333217324901399</v>
      </c>
      <c r="CI752" s="14">
        <v>0.31111696431116898</v>
      </c>
      <c r="CJ752" s="14"/>
      <c r="CK752" s="14">
        <v>0.30030503556994298</v>
      </c>
      <c r="CL752" s="14">
        <v>0.32683376427240102</v>
      </c>
      <c r="CM752" s="14"/>
      <c r="CN752" s="14">
        <v>0.22364047140917601</v>
      </c>
      <c r="CO752" s="14">
        <v>0.35450826925891599</v>
      </c>
      <c r="CP752" s="14"/>
      <c r="CQ752" s="14">
        <v>0.44232996603587199</v>
      </c>
      <c r="CR752" s="14">
        <v>8.3355212149059901E-2</v>
      </c>
      <c r="CS752" s="14">
        <v>0.213418158011663</v>
      </c>
    </row>
    <row r="753" spans="2:97" x14ac:dyDescent="0.35">
      <c r="B753" t="s">
        <v>329</v>
      </c>
      <c r="C753" s="14">
        <v>0.13666646987810699</v>
      </c>
      <c r="D753" s="14">
        <v>0.13305152932193801</v>
      </c>
      <c r="E753" s="14">
        <v>0.13996354829291599</v>
      </c>
      <c r="F753" s="14"/>
      <c r="G753" s="14">
        <v>0.125134741491121</v>
      </c>
      <c r="H753" s="14">
        <v>0.121712351511573</v>
      </c>
      <c r="I753" s="14">
        <v>0.13173163684900399</v>
      </c>
      <c r="J753" s="14">
        <v>0.16177119624793199</v>
      </c>
      <c r="K753" s="14">
        <v>0.124720086330396</v>
      </c>
      <c r="L753" s="14">
        <v>0.14816858195498001</v>
      </c>
      <c r="M753" s="14"/>
      <c r="N753" s="14">
        <v>0.121203759545809</v>
      </c>
      <c r="O753" s="14">
        <v>0.10746035034832301</v>
      </c>
      <c r="P753" s="14">
        <v>0.15043239373824499</v>
      </c>
      <c r="Q753" s="14">
        <v>0.169015214125941</v>
      </c>
      <c r="R753" s="14"/>
      <c r="S753" s="14">
        <v>8.8699440768177304E-2</v>
      </c>
      <c r="T753" s="14">
        <v>0.16070118112506601</v>
      </c>
      <c r="U753" s="14">
        <v>0.17433313985229501</v>
      </c>
      <c r="V753" s="14">
        <v>0.12327241032931199</v>
      </c>
      <c r="W753" s="14">
        <v>9.8393705563285694E-2</v>
      </c>
      <c r="X753" s="14">
        <v>0.13492736005527201</v>
      </c>
      <c r="Y753" s="14">
        <v>9.7234801021006595E-2</v>
      </c>
      <c r="Z753" s="14">
        <v>0.111768266861896</v>
      </c>
      <c r="AA753" s="14">
        <v>0.148257118115277</v>
      </c>
      <c r="AB753" s="14">
        <v>0.18217470966405</v>
      </c>
      <c r="AC753" s="14">
        <v>0.20493531791776601</v>
      </c>
      <c r="AD753" s="14">
        <v>0.136861540331676</v>
      </c>
      <c r="AE753" s="14"/>
      <c r="AF753" s="14">
        <v>0.134230005255905</v>
      </c>
      <c r="AG753" s="14">
        <v>0.110500595764486</v>
      </c>
      <c r="AH753" s="14">
        <v>7.3879054811542402E-2</v>
      </c>
      <c r="AI753" s="14">
        <v>0.21349393195889499</v>
      </c>
      <c r="AJ753" s="14">
        <v>0.12058649907701401</v>
      </c>
      <c r="AK753" s="14"/>
      <c r="AL753" s="14">
        <v>8.6539272774990003E-2</v>
      </c>
      <c r="AM753" s="14">
        <v>9.5506771184705297E-2</v>
      </c>
      <c r="AN753" s="14">
        <v>8.0834047164592401E-2</v>
      </c>
      <c r="AO753" s="14">
        <v>0.209338831729105</v>
      </c>
      <c r="AP753" s="14">
        <v>0.11054701553344801</v>
      </c>
      <c r="AQ753" s="14">
        <v>0.125619780725548</v>
      </c>
      <c r="AR753" s="14"/>
      <c r="AS753" s="14">
        <v>0.15756856446847001</v>
      </c>
      <c r="AT753" s="14">
        <v>0.15100730487602501</v>
      </c>
      <c r="AU753" s="14">
        <v>0.116994226627319</v>
      </c>
      <c r="AV753" s="14">
        <v>9.7271730531134096E-2</v>
      </c>
      <c r="AW753" s="14">
        <v>7.21346216627477E-2</v>
      </c>
      <c r="AX753" s="14"/>
      <c r="AY753" s="14">
        <v>0.24810638615775801</v>
      </c>
      <c r="AZ753" s="14">
        <v>0</v>
      </c>
      <c r="BA753" s="14">
        <v>0</v>
      </c>
      <c r="BB753" s="14">
        <v>0</v>
      </c>
      <c r="BC753" s="14">
        <v>0</v>
      </c>
      <c r="BD753" s="14">
        <v>0</v>
      </c>
      <c r="BE753" s="14">
        <v>0</v>
      </c>
      <c r="BF753" s="14">
        <v>0</v>
      </c>
      <c r="BG753" s="14">
        <v>0</v>
      </c>
      <c r="BH753" s="14">
        <v>0</v>
      </c>
      <c r="BI753" s="14">
        <v>0</v>
      </c>
      <c r="BJ753" s="14">
        <v>0</v>
      </c>
      <c r="BK753" s="14">
        <v>0</v>
      </c>
      <c r="BL753" s="14">
        <v>0</v>
      </c>
      <c r="BM753" s="14">
        <v>0</v>
      </c>
      <c r="BN753" s="14">
        <v>0</v>
      </c>
      <c r="BO753" s="14"/>
      <c r="BP753" s="14">
        <v>0.101309421501302</v>
      </c>
      <c r="BQ753" s="14">
        <v>9.2501013749791999E-2</v>
      </c>
      <c r="BR753" s="14">
        <v>0.11717319847525701</v>
      </c>
      <c r="BS753" s="14">
        <v>0.15356749318294299</v>
      </c>
      <c r="BT753" s="14">
        <v>0.25911022637756698</v>
      </c>
      <c r="BU753" s="14"/>
      <c r="BV753" s="14">
        <v>6.9117180916268894E-2</v>
      </c>
      <c r="BW753" s="14">
        <v>9.2165802016493603E-2</v>
      </c>
      <c r="BX753" s="14">
        <v>0.13762638630967999</v>
      </c>
      <c r="BY753" s="14">
        <v>0.19650375700029599</v>
      </c>
      <c r="BZ753" s="14">
        <v>0.39255168166549198</v>
      </c>
      <c r="CA753" s="14"/>
      <c r="CB753" s="14">
        <v>3.84969737946424E-3</v>
      </c>
      <c r="CC753" s="14">
        <v>2.6999870947191199E-2</v>
      </c>
      <c r="CD753" s="14">
        <v>4.7967720348836999E-2</v>
      </c>
      <c r="CE753" s="14">
        <v>9.5808664887879202E-2</v>
      </c>
      <c r="CF753" s="14">
        <v>0.43951220939654201</v>
      </c>
      <c r="CG753" s="14"/>
      <c r="CH753" s="14">
        <v>0.184822625163275</v>
      </c>
      <c r="CI753" s="14">
        <v>0.116581972639847</v>
      </c>
      <c r="CJ753" s="14"/>
      <c r="CK753" s="14">
        <v>0.109868708022831</v>
      </c>
      <c r="CL753" s="14">
        <v>0.144900208385878</v>
      </c>
      <c r="CM753" s="14"/>
      <c r="CN753" s="14">
        <v>8.1340036209865005E-2</v>
      </c>
      <c r="CO753" s="14">
        <v>0.15601614649107001</v>
      </c>
      <c r="CP753" s="14"/>
      <c r="CQ753" s="14">
        <v>0.20407711943663701</v>
      </c>
      <c r="CR753" s="14">
        <v>1.1937449224946601E-2</v>
      </c>
      <c r="CS753" s="14">
        <v>3.7844697724582002E-2</v>
      </c>
    </row>
    <row r="754" spans="2:97" x14ac:dyDescent="0.35">
      <c r="B754" t="s">
        <v>167</v>
      </c>
      <c r="C754" s="14">
        <v>5.9312376864860503E-2</v>
      </c>
      <c r="D754" s="14">
        <v>4.7440281717413102E-2</v>
      </c>
      <c r="E754" s="14">
        <v>7.0542486612642605E-2</v>
      </c>
      <c r="F754" s="14"/>
      <c r="G754" s="14">
        <v>4.4247610335758997E-2</v>
      </c>
      <c r="H754" s="14">
        <v>5.0817624159661103E-2</v>
      </c>
      <c r="I754" s="14">
        <v>6.4552523877208098E-2</v>
      </c>
      <c r="J754" s="14">
        <v>5.7665869554230899E-2</v>
      </c>
      <c r="K754" s="14">
        <v>7.6146314117825104E-2</v>
      </c>
      <c r="L754" s="14">
        <v>6.2014886044888903E-2</v>
      </c>
      <c r="M754" s="14"/>
      <c r="N754" s="14">
        <v>3.8378845350584397E-2</v>
      </c>
      <c r="O754" s="14">
        <v>6.9555416711528095E-2</v>
      </c>
      <c r="P754" s="14">
        <v>5.4215976447334203E-2</v>
      </c>
      <c r="Q754" s="14">
        <v>7.5336193011149799E-2</v>
      </c>
      <c r="R754" s="14"/>
      <c r="S754" s="14">
        <v>5.01953892602977E-2</v>
      </c>
      <c r="T754" s="14">
        <v>6.3067769808940105E-2</v>
      </c>
      <c r="U754" s="14">
        <v>6.1813359880786199E-2</v>
      </c>
      <c r="V754" s="14">
        <v>6.1467177317386698E-2</v>
      </c>
      <c r="W754" s="14">
        <v>7.4938694335422204E-2</v>
      </c>
      <c r="X754" s="14">
        <v>5.8953428197993298E-2</v>
      </c>
      <c r="Y754" s="14">
        <v>7.5149787030982906E-2</v>
      </c>
      <c r="Z754" s="14">
        <v>6.9957913442589503E-2</v>
      </c>
      <c r="AA754" s="14">
        <v>4.8943412560753997E-2</v>
      </c>
      <c r="AB754" s="14">
        <v>4.6495547839966102E-2</v>
      </c>
      <c r="AC754" s="14">
        <v>5.5625117682411102E-2</v>
      </c>
      <c r="AD754" s="14">
        <v>6.3252406895134297E-2</v>
      </c>
      <c r="AE754" s="14"/>
      <c r="AF754" s="14">
        <v>5.7505914003473498E-2</v>
      </c>
      <c r="AG754" s="14">
        <v>5.30294397474287E-2</v>
      </c>
      <c r="AH754" s="14">
        <v>4.3689104337579998E-2</v>
      </c>
      <c r="AI754" s="14">
        <v>4.17589301136541E-2</v>
      </c>
      <c r="AJ754" s="14">
        <v>4.7749598047319798E-2</v>
      </c>
      <c r="AK754" s="14"/>
      <c r="AL754" s="14">
        <v>5.6476197320511602E-2</v>
      </c>
      <c r="AM754" s="14">
        <v>4.8077977283800803E-2</v>
      </c>
      <c r="AN754" s="14">
        <v>3.50802172601304E-2</v>
      </c>
      <c r="AO754" s="14">
        <v>4.1906482163912101E-2</v>
      </c>
      <c r="AP754" s="14">
        <v>4.8448893690346599E-2</v>
      </c>
      <c r="AQ754" s="14">
        <v>0.13153624836438199</v>
      </c>
      <c r="AR754" s="14"/>
      <c r="AS754" s="14">
        <v>6.2846554137657704E-2</v>
      </c>
      <c r="AT754" s="14">
        <v>6.6677009973428403E-2</v>
      </c>
      <c r="AU754" s="14">
        <v>4.7908470818332299E-2</v>
      </c>
      <c r="AV754" s="14">
        <v>5.9537617194758703E-2</v>
      </c>
      <c r="AW754" s="14">
        <v>4.16248784615144E-2</v>
      </c>
      <c r="AX754" s="14"/>
      <c r="AY754" s="14">
        <v>0.15554849753387601</v>
      </c>
      <c r="AZ754" s="14">
        <v>0</v>
      </c>
      <c r="BA754" s="14">
        <v>0</v>
      </c>
      <c r="BB754" s="14">
        <v>0</v>
      </c>
      <c r="BC754" s="14">
        <v>0</v>
      </c>
      <c r="BD754" s="14">
        <v>0</v>
      </c>
      <c r="BE754" s="14">
        <v>0</v>
      </c>
      <c r="BF754" s="14">
        <v>0</v>
      </c>
      <c r="BG754" s="14">
        <v>0</v>
      </c>
      <c r="BH754" s="14">
        <v>0</v>
      </c>
      <c r="BI754" s="14">
        <v>0</v>
      </c>
      <c r="BJ754" s="14">
        <v>0</v>
      </c>
      <c r="BK754" s="14">
        <v>0</v>
      </c>
      <c r="BL754" s="14">
        <v>0</v>
      </c>
      <c r="BM754" s="14">
        <v>0</v>
      </c>
      <c r="BN754" s="14">
        <v>0</v>
      </c>
      <c r="BO754" s="14"/>
      <c r="BP754" s="14">
        <v>6.7786281925019995E-2</v>
      </c>
      <c r="BQ754" s="14">
        <v>5.3660524891496399E-2</v>
      </c>
      <c r="BR754" s="14">
        <v>5.31519073033343E-2</v>
      </c>
      <c r="BS754" s="14">
        <v>4.4321624245420001E-2</v>
      </c>
      <c r="BT754" s="14">
        <v>6.3729070435350393E-2</v>
      </c>
      <c r="BU754" s="14"/>
      <c r="BV754" s="14">
        <v>4.1799583383739097E-2</v>
      </c>
      <c r="BW754" s="14">
        <v>5.3690678060239902E-2</v>
      </c>
      <c r="BX754" s="14">
        <v>6.5078793641003302E-2</v>
      </c>
      <c r="BY754" s="14">
        <v>6.9043257548882006E-2</v>
      </c>
      <c r="BZ754" s="14">
        <v>5.1141912231306201E-2</v>
      </c>
      <c r="CA754" s="14"/>
      <c r="CB754" s="14">
        <v>4.5412730745262697E-2</v>
      </c>
      <c r="CC754" s="14">
        <v>0.151069523190074</v>
      </c>
      <c r="CD754" s="14">
        <v>6.90109201238987E-2</v>
      </c>
      <c r="CE754" s="14">
        <v>2.7201095470710101E-2</v>
      </c>
      <c r="CF754" s="14">
        <v>1.6669522697261401E-2</v>
      </c>
      <c r="CG754" s="14"/>
      <c r="CH754" s="14">
        <v>4.2383717783359497E-2</v>
      </c>
      <c r="CI754" s="14">
        <v>6.6372816066379806E-2</v>
      </c>
      <c r="CJ754" s="14"/>
      <c r="CK754" s="14">
        <v>3.8666003631699003E-2</v>
      </c>
      <c r="CL754" s="14">
        <v>6.5656072254564393E-2</v>
      </c>
      <c r="CM754" s="14"/>
      <c r="CN754" s="14">
        <v>4.7543431204476398E-2</v>
      </c>
      <c r="CO754" s="14">
        <v>6.3428407440217799E-2</v>
      </c>
      <c r="CP754" s="14"/>
      <c r="CQ754" s="14">
        <v>3.6994696300187202E-2</v>
      </c>
      <c r="CR754" s="14">
        <v>8.5809482702099704E-2</v>
      </c>
      <c r="CS754" s="14">
        <v>0.179878039377384</v>
      </c>
    </row>
    <row r="755" spans="2:97" x14ac:dyDescent="0.35">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c r="CI755" s="14"/>
      <c r="CJ755" s="14"/>
      <c r="CK755" s="14"/>
      <c r="CL755" s="14"/>
      <c r="CM755" s="14"/>
      <c r="CN755" s="14"/>
      <c r="CO755" s="14"/>
      <c r="CP755" s="14"/>
      <c r="CQ755" s="14"/>
      <c r="CR755" s="14"/>
      <c r="CS755" s="14"/>
    </row>
    <row r="756" spans="2:97" x14ac:dyDescent="0.35">
      <c r="B756" s="6" t="s">
        <v>334</v>
      </c>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c r="CI756" s="14"/>
      <c r="CJ756" s="14"/>
      <c r="CK756" s="14"/>
      <c r="CL756" s="14"/>
      <c r="CM756" s="14"/>
      <c r="CN756" s="14"/>
      <c r="CO756" s="14"/>
      <c r="CP756" s="14"/>
      <c r="CQ756" s="14"/>
      <c r="CR756" s="14"/>
      <c r="CS756" s="14"/>
    </row>
    <row r="757" spans="2:97" x14ac:dyDescent="0.35">
      <c r="B757" s="21" t="s">
        <v>122</v>
      </c>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c r="CI757" s="14"/>
      <c r="CJ757" s="14"/>
      <c r="CK757" s="14"/>
      <c r="CL757" s="14"/>
      <c r="CM757" s="14"/>
      <c r="CN757" s="14"/>
      <c r="CO757" s="14"/>
      <c r="CP757" s="14"/>
      <c r="CQ757" s="14"/>
      <c r="CR757" s="14"/>
      <c r="CS757" s="14"/>
    </row>
    <row r="758" spans="2:97" x14ac:dyDescent="0.35">
      <c r="B758" t="s">
        <v>325</v>
      </c>
      <c r="C758" s="14">
        <v>3.9600160101967E-2</v>
      </c>
      <c r="D758" s="14">
        <v>4.907169885103E-2</v>
      </c>
      <c r="E758" s="14">
        <v>3.05251859072573E-2</v>
      </c>
      <c r="F758" s="14"/>
      <c r="G758" s="14">
        <v>7.7797583055416397E-2</v>
      </c>
      <c r="H758" s="14">
        <v>7.8438900597052899E-2</v>
      </c>
      <c r="I758" s="14">
        <v>6.1207912043235002E-2</v>
      </c>
      <c r="J758" s="14">
        <v>1.3733744617536601E-2</v>
      </c>
      <c r="K758" s="14">
        <v>1.6153829862042699E-2</v>
      </c>
      <c r="L758" s="14">
        <v>1.7453106485830301E-3</v>
      </c>
      <c r="M758" s="14"/>
      <c r="N758" s="14">
        <v>6.2220115681764603E-2</v>
      </c>
      <c r="O758" s="14">
        <v>3.2581177921501503E-2</v>
      </c>
      <c r="P758" s="14">
        <v>3.4243226090708997E-2</v>
      </c>
      <c r="Q758" s="14">
        <v>2.7631548593123001E-2</v>
      </c>
      <c r="R758" s="14"/>
      <c r="S758" s="14">
        <v>7.6712136549920804E-2</v>
      </c>
      <c r="T758" s="14">
        <v>1.7055361472295399E-2</v>
      </c>
      <c r="U758" s="14">
        <v>2.7732873215224E-2</v>
      </c>
      <c r="V758" s="14">
        <v>3.25239410084633E-2</v>
      </c>
      <c r="W758" s="14">
        <v>2.6503656254203801E-2</v>
      </c>
      <c r="X758" s="14">
        <v>5.7714808431734599E-2</v>
      </c>
      <c r="Y758" s="14">
        <v>1.84274765133151E-2</v>
      </c>
      <c r="Z758" s="14">
        <v>4.2437168387505303E-2</v>
      </c>
      <c r="AA758" s="14">
        <v>4.3039742033847903E-2</v>
      </c>
      <c r="AB758" s="14">
        <v>4.36344532836637E-2</v>
      </c>
      <c r="AC758" s="14">
        <v>2.4406256008272099E-2</v>
      </c>
      <c r="AD758" s="14">
        <v>4.6206558318453002E-2</v>
      </c>
      <c r="AE758" s="14"/>
      <c r="AF758" s="14">
        <v>4.4178855159024297E-2</v>
      </c>
      <c r="AG758" s="14">
        <v>4.9865123101439202E-2</v>
      </c>
      <c r="AH758" s="14">
        <v>1.6651804131153101E-2</v>
      </c>
      <c r="AI758" s="14">
        <v>2.83620969601527E-2</v>
      </c>
      <c r="AJ758" s="14">
        <v>6.7817385709849604E-2</v>
      </c>
      <c r="AK758" s="14"/>
      <c r="AL758" s="14">
        <v>7.8829689788555202E-2</v>
      </c>
      <c r="AM758" s="14">
        <v>6.1476126789571303E-2</v>
      </c>
      <c r="AN758" s="14">
        <v>4.9002269271244403E-3</v>
      </c>
      <c r="AO758" s="14">
        <v>3.1046871708688601E-2</v>
      </c>
      <c r="AP758" s="14">
        <v>4.7251827211037802E-2</v>
      </c>
      <c r="AQ758" s="14">
        <v>9.4613361005213194E-3</v>
      </c>
      <c r="AR758" s="14"/>
      <c r="AS758" s="14">
        <v>2.1471406511063901E-2</v>
      </c>
      <c r="AT758" s="14">
        <v>3.2152809670366503E-2</v>
      </c>
      <c r="AU758" s="14">
        <v>4.5873729686459003E-2</v>
      </c>
      <c r="AV758" s="14">
        <v>8.7696312946250299E-2</v>
      </c>
      <c r="AW758" s="14">
        <v>0.16300090223794</v>
      </c>
      <c r="AX758" s="14"/>
      <c r="AY758" s="14">
        <v>3.2784846495797701E-2</v>
      </c>
      <c r="AZ758" s="14">
        <v>0</v>
      </c>
      <c r="BA758" s="14">
        <v>0</v>
      </c>
      <c r="BB758" s="14">
        <v>0</v>
      </c>
      <c r="BC758" s="14">
        <v>0</v>
      </c>
      <c r="BD758" s="14">
        <v>0</v>
      </c>
      <c r="BE758" s="14">
        <v>0</v>
      </c>
      <c r="BF758" s="14">
        <v>0</v>
      </c>
      <c r="BG758" s="14">
        <v>0</v>
      </c>
      <c r="BH758" s="14">
        <v>0</v>
      </c>
      <c r="BI758" s="14">
        <v>0</v>
      </c>
      <c r="BJ758" s="14">
        <v>0</v>
      </c>
      <c r="BK758" s="14">
        <v>0</v>
      </c>
      <c r="BL758" s="14">
        <v>0</v>
      </c>
      <c r="BM758" s="14">
        <v>0</v>
      </c>
      <c r="BN758" s="14">
        <v>0</v>
      </c>
      <c r="BO758" s="14"/>
      <c r="BP758" s="14">
        <v>6.9353798311034304E-2</v>
      </c>
      <c r="BQ758" s="14">
        <v>4.4779314202938097E-2</v>
      </c>
      <c r="BR758" s="14">
        <v>2.8698479623891399E-2</v>
      </c>
      <c r="BS758" s="14">
        <v>1.73796944280371E-2</v>
      </c>
      <c r="BT758" s="14">
        <v>2.2340581711429899E-2</v>
      </c>
      <c r="BU758" s="14"/>
      <c r="BV758" s="14">
        <v>0.136052302332587</v>
      </c>
      <c r="BW758" s="14">
        <v>4.42113060564083E-2</v>
      </c>
      <c r="BX758" s="14">
        <v>2.6285042247272E-2</v>
      </c>
      <c r="BY758" s="14">
        <v>2.2834681781858001E-2</v>
      </c>
      <c r="BZ758" s="14">
        <v>2.9786173308361301E-2</v>
      </c>
      <c r="CA758" s="14"/>
      <c r="CB758" s="14">
        <v>0.19525441823362699</v>
      </c>
      <c r="CC758" s="14">
        <v>2.2550135723431002E-2</v>
      </c>
      <c r="CD758" s="14">
        <v>1.4324834863170999E-3</v>
      </c>
      <c r="CE758" s="14">
        <v>4.87880214283949E-3</v>
      </c>
      <c r="CF758" s="14">
        <v>0</v>
      </c>
      <c r="CG758" s="14"/>
      <c r="CH758" s="14">
        <v>5.1951327105253402E-2</v>
      </c>
      <c r="CI758" s="14">
        <v>3.4448856429615898E-2</v>
      </c>
      <c r="CJ758" s="14"/>
      <c r="CK758" s="14">
        <v>7.4683296264885998E-2</v>
      </c>
      <c r="CL758" s="14">
        <v>2.88207013263405E-2</v>
      </c>
      <c r="CM758" s="14"/>
      <c r="CN758" s="14">
        <v>8.2132382866662301E-2</v>
      </c>
      <c r="CO758" s="14">
        <v>2.4725086804051801E-2</v>
      </c>
      <c r="CP758" s="14"/>
      <c r="CQ758" s="14">
        <v>2.0173387074381398E-3</v>
      </c>
      <c r="CR758" s="14">
        <v>0.122904714561273</v>
      </c>
      <c r="CS758" s="14">
        <v>1.2970195836348401E-2</v>
      </c>
    </row>
    <row r="759" spans="2:97" x14ac:dyDescent="0.35">
      <c r="B759" t="s">
        <v>326</v>
      </c>
      <c r="C759" s="14">
        <v>0.13518907827054299</v>
      </c>
      <c r="D759" s="14">
        <v>0.15170107824299101</v>
      </c>
      <c r="E759" s="14">
        <v>0.118985142202353</v>
      </c>
      <c r="F759" s="14"/>
      <c r="G759" s="14">
        <v>0.12645578300185001</v>
      </c>
      <c r="H759" s="14">
        <v>0.208838785174079</v>
      </c>
      <c r="I759" s="14">
        <v>0.14743218584605999</v>
      </c>
      <c r="J759" s="14">
        <v>0.10684185798104499</v>
      </c>
      <c r="K759" s="14">
        <v>8.2630730016699405E-2</v>
      </c>
      <c r="L759" s="14">
        <v>0.12917031600632201</v>
      </c>
      <c r="M759" s="14"/>
      <c r="N759" s="14">
        <v>0.16204572197307299</v>
      </c>
      <c r="O759" s="14">
        <v>0.14440045535521401</v>
      </c>
      <c r="P759" s="14">
        <v>0.12757702731571199</v>
      </c>
      <c r="Q759" s="14">
        <v>0.103561937619618</v>
      </c>
      <c r="R759" s="14"/>
      <c r="S759" s="14">
        <v>0.17819754242550501</v>
      </c>
      <c r="T759" s="14">
        <v>0.13252800775173401</v>
      </c>
      <c r="U759" s="14">
        <v>0.105450980754622</v>
      </c>
      <c r="V759" s="14">
        <v>0.11779755951429</v>
      </c>
      <c r="W759" s="14">
        <v>0.15068947096028801</v>
      </c>
      <c r="X759" s="14">
        <v>0.12841275880618999</v>
      </c>
      <c r="Y759" s="14">
        <v>0.140454011180108</v>
      </c>
      <c r="Z759" s="14">
        <v>0.14489708201484</v>
      </c>
      <c r="AA759" s="14">
        <v>0.12997846706855301</v>
      </c>
      <c r="AB759" s="14">
        <v>0.13551711028156099</v>
      </c>
      <c r="AC759" s="14">
        <v>0.11183536065993201</v>
      </c>
      <c r="AD759" s="14">
        <v>9.14165428957429E-2</v>
      </c>
      <c r="AE759" s="14"/>
      <c r="AF759" s="14">
        <v>0.11283504073006299</v>
      </c>
      <c r="AG759" s="14">
        <v>0.18865885957345899</v>
      </c>
      <c r="AH759" s="14">
        <v>0.16523715702488201</v>
      </c>
      <c r="AI759" s="14">
        <v>0.10259898501221</v>
      </c>
      <c r="AJ759" s="14">
        <v>9.1387958349670007E-2</v>
      </c>
      <c r="AK759" s="14"/>
      <c r="AL759" s="14">
        <v>0.25501679537606797</v>
      </c>
      <c r="AM759" s="14">
        <v>0.12574612710590199</v>
      </c>
      <c r="AN759" s="14">
        <v>0.16268297175435201</v>
      </c>
      <c r="AO759" s="14">
        <v>0.119093334272803</v>
      </c>
      <c r="AP759" s="14">
        <v>0.104327328657963</v>
      </c>
      <c r="AQ759" s="14">
        <v>8.6470233817550396E-2</v>
      </c>
      <c r="AR759" s="14"/>
      <c r="AS759" s="14">
        <v>9.7892502147618105E-2</v>
      </c>
      <c r="AT759" s="14">
        <v>0.11944160073768</v>
      </c>
      <c r="AU759" s="14">
        <v>0.15510342342408101</v>
      </c>
      <c r="AV759" s="14">
        <v>0.191568899427941</v>
      </c>
      <c r="AW759" s="14">
        <v>0.209730023219064</v>
      </c>
      <c r="AX759" s="14"/>
      <c r="AY759" s="14">
        <v>5.7589889176999198E-2</v>
      </c>
      <c r="AZ759" s="14">
        <v>0</v>
      </c>
      <c r="BA759" s="14">
        <v>0</v>
      </c>
      <c r="BB759" s="14">
        <v>0</v>
      </c>
      <c r="BC759" s="14">
        <v>0</v>
      </c>
      <c r="BD759" s="14">
        <v>0</v>
      </c>
      <c r="BE759" s="14">
        <v>0</v>
      </c>
      <c r="BF759" s="14">
        <v>0</v>
      </c>
      <c r="BG759" s="14">
        <v>0</v>
      </c>
      <c r="BH759" s="14">
        <v>0</v>
      </c>
      <c r="BI759" s="14">
        <v>0</v>
      </c>
      <c r="BJ759" s="14">
        <v>0</v>
      </c>
      <c r="BK759" s="14">
        <v>0</v>
      </c>
      <c r="BL759" s="14">
        <v>0</v>
      </c>
      <c r="BM759" s="14">
        <v>0</v>
      </c>
      <c r="BN759" s="14">
        <v>0</v>
      </c>
      <c r="BO759" s="14"/>
      <c r="BP759" s="14">
        <v>0.15359259675294401</v>
      </c>
      <c r="BQ759" s="14">
        <v>0.17885215624335299</v>
      </c>
      <c r="BR759" s="14">
        <v>0.122092820896917</v>
      </c>
      <c r="BS759" s="14">
        <v>0.12522089062956801</v>
      </c>
      <c r="BT759" s="14">
        <v>6.3685849850321205E-2</v>
      </c>
      <c r="BU759" s="14"/>
      <c r="BV759" s="14">
        <v>0.23600868928105601</v>
      </c>
      <c r="BW759" s="14">
        <v>0.17843559984334001</v>
      </c>
      <c r="BX759" s="14">
        <v>0.105741482307604</v>
      </c>
      <c r="BY759" s="14">
        <v>8.7466850653434E-2</v>
      </c>
      <c r="BZ759" s="14">
        <v>3.01658869962711E-2</v>
      </c>
      <c r="CA759" s="14"/>
      <c r="CB759" s="14">
        <v>0.52186520413232196</v>
      </c>
      <c r="CC759" s="14">
        <v>0.163055922682835</v>
      </c>
      <c r="CD759" s="14">
        <v>5.1064966743052401E-2</v>
      </c>
      <c r="CE759" s="14">
        <v>1.32814475485771E-2</v>
      </c>
      <c r="CF759" s="14">
        <v>2.8946815691911201E-3</v>
      </c>
      <c r="CG759" s="14"/>
      <c r="CH759" s="14">
        <v>0.12699254300440699</v>
      </c>
      <c r="CI759" s="14">
        <v>0.13860760886006299</v>
      </c>
      <c r="CJ759" s="14"/>
      <c r="CK759" s="14">
        <v>0.16358075726784099</v>
      </c>
      <c r="CL759" s="14">
        <v>0.126465601215899</v>
      </c>
      <c r="CM759" s="14"/>
      <c r="CN759" s="14">
        <v>0.24259297728704801</v>
      </c>
      <c r="CO759" s="14">
        <v>9.7626008049850596E-2</v>
      </c>
      <c r="CP759" s="14"/>
      <c r="CQ759" s="14">
        <v>2.1846011230673701E-2</v>
      </c>
      <c r="CR759" s="14">
        <v>0.379674562807434</v>
      </c>
      <c r="CS759" s="14">
        <v>9.4929268617512594E-2</v>
      </c>
    </row>
    <row r="760" spans="2:97" x14ac:dyDescent="0.35">
      <c r="B760" t="s">
        <v>327</v>
      </c>
      <c r="C760" s="14">
        <v>0.14512054193445001</v>
      </c>
      <c r="D760" s="14">
        <v>0.16267368888516601</v>
      </c>
      <c r="E760" s="14">
        <v>0.12791733495587701</v>
      </c>
      <c r="F760" s="14"/>
      <c r="G760" s="14">
        <v>0.14146151041398899</v>
      </c>
      <c r="H760" s="14">
        <v>0.13104290214584999</v>
      </c>
      <c r="I760" s="14">
        <v>0.14134078367073</v>
      </c>
      <c r="J760" s="14">
        <v>0.15546560736486001</v>
      </c>
      <c r="K760" s="14">
        <v>0.17131003315997401</v>
      </c>
      <c r="L760" s="14">
        <v>0.13615272521654401</v>
      </c>
      <c r="M760" s="14"/>
      <c r="N760" s="14">
        <v>0.16027298606478599</v>
      </c>
      <c r="O760" s="14">
        <v>0.14560827175136501</v>
      </c>
      <c r="P760" s="14">
        <v>0.143835888704549</v>
      </c>
      <c r="Q760" s="14">
        <v>0.13109691836170401</v>
      </c>
      <c r="R760" s="14"/>
      <c r="S760" s="14">
        <v>0.155993708729877</v>
      </c>
      <c r="T760" s="14">
        <v>0.15567794035004101</v>
      </c>
      <c r="U760" s="14">
        <v>0.13384903257199701</v>
      </c>
      <c r="V760" s="14">
        <v>0.164754320693793</v>
      </c>
      <c r="W760" s="14">
        <v>0.146077404754446</v>
      </c>
      <c r="X760" s="14">
        <v>0.176852153960709</v>
      </c>
      <c r="Y760" s="14">
        <v>0.13192919444988699</v>
      </c>
      <c r="Z760" s="14">
        <v>0.13758701049363301</v>
      </c>
      <c r="AA760" s="14">
        <v>0.130391382778758</v>
      </c>
      <c r="AB760" s="14">
        <v>0.135152147253397</v>
      </c>
      <c r="AC760" s="14">
        <v>0.12125741414101</v>
      </c>
      <c r="AD760" s="14">
        <v>9.1457606850141995E-2</v>
      </c>
      <c r="AE760" s="14"/>
      <c r="AF760" s="14">
        <v>0.14979006749922999</v>
      </c>
      <c r="AG760" s="14">
        <v>0.18747751295030099</v>
      </c>
      <c r="AH760" s="14">
        <v>0.15973664922386699</v>
      </c>
      <c r="AI760" s="14">
        <v>0.108080940091137</v>
      </c>
      <c r="AJ760" s="14">
        <v>9.1989840313212806E-2</v>
      </c>
      <c r="AK760" s="14"/>
      <c r="AL760" s="14">
        <v>0.187469621937711</v>
      </c>
      <c r="AM760" s="14">
        <v>0.170372866186323</v>
      </c>
      <c r="AN760" s="14">
        <v>0.21111447271481401</v>
      </c>
      <c r="AO760" s="14">
        <v>0.119998556773409</v>
      </c>
      <c r="AP760" s="14">
        <v>0.122224455831541</v>
      </c>
      <c r="AQ760" s="14">
        <v>0.12714653308241</v>
      </c>
      <c r="AR760" s="14"/>
      <c r="AS760" s="14">
        <v>0.149898054201653</v>
      </c>
      <c r="AT760" s="14">
        <v>0.13808605552714201</v>
      </c>
      <c r="AU760" s="14">
        <v>0.16467651096392499</v>
      </c>
      <c r="AV760" s="14">
        <v>0.13654983491610601</v>
      </c>
      <c r="AW760" s="14">
        <v>0.168018648795634</v>
      </c>
      <c r="AX760" s="14"/>
      <c r="AY760" s="14">
        <v>0.10904322006494301</v>
      </c>
      <c r="AZ760" s="14">
        <v>0</v>
      </c>
      <c r="BA760" s="14">
        <v>0</v>
      </c>
      <c r="BB760" s="14">
        <v>0</v>
      </c>
      <c r="BC760" s="14">
        <v>0</v>
      </c>
      <c r="BD760" s="14">
        <v>0</v>
      </c>
      <c r="BE760" s="14">
        <v>0</v>
      </c>
      <c r="BF760" s="14">
        <v>0</v>
      </c>
      <c r="BG760" s="14">
        <v>0</v>
      </c>
      <c r="BH760" s="14">
        <v>0</v>
      </c>
      <c r="BI760" s="14">
        <v>0</v>
      </c>
      <c r="BJ760" s="14">
        <v>0</v>
      </c>
      <c r="BK760" s="14">
        <v>0</v>
      </c>
      <c r="BL760" s="14">
        <v>0</v>
      </c>
      <c r="BM760" s="14">
        <v>0</v>
      </c>
      <c r="BN760" s="14">
        <v>0</v>
      </c>
      <c r="BO760" s="14"/>
      <c r="BP760" s="14">
        <v>0.18357455125279001</v>
      </c>
      <c r="BQ760" s="14">
        <v>0.155199564630397</v>
      </c>
      <c r="BR760" s="14">
        <v>0.16072355132709501</v>
      </c>
      <c r="BS760" s="14">
        <v>0.11377263593847201</v>
      </c>
      <c r="BT760" s="14">
        <v>8.4290845052232402E-2</v>
      </c>
      <c r="BU760" s="14"/>
      <c r="BV760" s="14">
        <v>0.18251910370251601</v>
      </c>
      <c r="BW760" s="14">
        <v>0.18573496751435301</v>
      </c>
      <c r="BX760" s="14">
        <v>0.125753377600092</v>
      </c>
      <c r="BY760" s="14">
        <v>0.101155844826621</v>
      </c>
      <c r="BZ760" s="14">
        <v>5.8042975550182702E-2</v>
      </c>
      <c r="CA760" s="14"/>
      <c r="CB760" s="14">
        <v>0.14829224560284199</v>
      </c>
      <c r="CC760" s="14">
        <v>0.33337704752144898</v>
      </c>
      <c r="CD760" s="14">
        <v>0.20488116735470299</v>
      </c>
      <c r="CE760" s="14">
        <v>5.3772833558601102E-2</v>
      </c>
      <c r="CF760" s="14">
        <v>1.97514510231168E-2</v>
      </c>
      <c r="CG760" s="14"/>
      <c r="CH760" s="14">
        <v>0.12546914233262299</v>
      </c>
      <c r="CI760" s="14">
        <v>0.153316555064933</v>
      </c>
      <c r="CJ760" s="14"/>
      <c r="CK760" s="14">
        <v>0.131294256414178</v>
      </c>
      <c r="CL760" s="14">
        <v>0.14936873326186401</v>
      </c>
      <c r="CM760" s="14"/>
      <c r="CN760" s="14">
        <v>0.18327107497219799</v>
      </c>
      <c r="CO760" s="14">
        <v>0.13177790573058601</v>
      </c>
      <c r="CP760" s="14"/>
      <c r="CQ760" s="14">
        <v>9.0692708047659998E-2</v>
      </c>
      <c r="CR760" s="14">
        <v>0.22838727696171199</v>
      </c>
      <c r="CS760" s="14">
        <v>0.32845203499897302</v>
      </c>
    </row>
    <row r="761" spans="2:97" x14ac:dyDescent="0.35">
      <c r="B761" t="s">
        <v>328</v>
      </c>
      <c r="C761" s="14">
        <v>0.38745883028665901</v>
      </c>
      <c r="D761" s="14">
        <v>0.37988383629512001</v>
      </c>
      <c r="E761" s="14">
        <v>0.39450871364958201</v>
      </c>
      <c r="F761" s="14"/>
      <c r="G761" s="14">
        <v>0.38122780705756398</v>
      </c>
      <c r="H761" s="14">
        <v>0.295008951786907</v>
      </c>
      <c r="I761" s="14">
        <v>0.33720734263712199</v>
      </c>
      <c r="J761" s="14">
        <v>0.39874553021091502</v>
      </c>
      <c r="K761" s="14">
        <v>0.43277857866656699</v>
      </c>
      <c r="L761" s="14">
        <v>0.46829888190987001</v>
      </c>
      <c r="M761" s="14"/>
      <c r="N761" s="14">
        <v>0.37632279014975401</v>
      </c>
      <c r="O761" s="14">
        <v>0.39586240626846497</v>
      </c>
      <c r="P761" s="14">
        <v>0.38128265681491902</v>
      </c>
      <c r="Q761" s="14">
        <v>0.39820845606504102</v>
      </c>
      <c r="R761" s="14"/>
      <c r="S761" s="14">
        <v>0.340690679334469</v>
      </c>
      <c r="T761" s="14">
        <v>0.36464661310436097</v>
      </c>
      <c r="U761" s="14">
        <v>0.403775412499916</v>
      </c>
      <c r="V761" s="14">
        <v>0.38139391135739198</v>
      </c>
      <c r="W761" s="14">
        <v>0.38860119417315803</v>
      </c>
      <c r="X761" s="14">
        <v>0.38953282623037799</v>
      </c>
      <c r="Y761" s="14">
        <v>0.423603936892119</v>
      </c>
      <c r="Z761" s="14">
        <v>0.39466980525756101</v>
      </c>
      <c r="AA761" s="14">
        <v>0.39225358462372101</v>
      </c>
      <c r="AB761" s="14">
        <v>0.40955241264188003</v>
      </c>
      <c r="AC761" s="14">
        <v>0.40778254672602599</v>
      </c>
      <c r="AD761" s="14">
        <v>0.44676307643188601</v>
      </c>
      <c r="AE761" s="14"/>
      <c r="AF761" s="14">
        <v>0.42938821831093699</v>
      </c>
      <c r="AG761" s="14">
        <v>0.33957110956258002</v>
      </c>
      <c r="AH761" s="14">
        <v>0.43639463832419501</v>
      </c>
      <c r="AI761" s="14">
        <v>0.38222596192616098</v>
      </c>
      <c r="AJ761" s="14">
        <v>0.43509146894606798</v>
      </c>
      <c r="AK761" s="14"/>
      <c r="AL761" s="14">
        <v>0.29106814357546701</v>
      </c>
      <c r="AM761" s="14">
        <v>0.44988012777811298</v>
      </c>
      <c r="AN761" s="14">
        <v>0.41118738504784802</v>
      </c>
      <c r="AO761" s="14">
        <v>0.36413304073262298</v>
      </c>
      <c r="AP761" s="14">
        <v>0.412623915340394</v>
      </c>
      <c r="AQ761" s="14">
        <v>0.46056492984631597</v>
      </c>
      <c r="AR761" s="14"/>
      <c r="AS761" s="14">
        <v>0.389922298663469</v>
      </c>
      <c r="AT761" s="14">
        <v>0.40194915367075901</v>
      </c>
      <c r="AU761" s="14">
        <v>0.38541648658061201</v>
      </c>
      <c r="AV761" s="14">
        <v>0.36805882141857699</v>
      </c>
      <c r="AW761" s="14">
        <v>0.28522819387524101</v>
      </c>
      <c r="AX761" s="14"/>
      <c r="AY761" s="14">
        <v>0.30775210153400401</v>
      </c>
      <c r="AZ761" s="14">
        <v>0</v>
      </c>
      <c r="BA761" s="14">
        <v>0</v>
      </c>
      <c r="BB761" s="14">
        <v>0</v>
      </c>
      <c r="BC761" s="14">
        <v>0</v>
      </c>
      <c r="BD761" s="14">
        <v>0</v>
      </c>
      <c r="BE761" s="14">
        <v>0</v>
      </c>
      <c r="BF761" s="14">
        <v>0</v>
      </c>
      <c r="BG761" s="14">
        <v>0</v>
      </c>
      <c r="BH761" s="14">
        <v>0</v>
      </c>
      <c r="BI761" s="14">
        <v>0</v>
      </c>
      <c r="BJ761" s="14">
        <v>0</v>
      </c>
      <c r="BK761" s="14">
        <v>0</v>
      </c>
      <c r="BL761" s="14">
        <v>0</v>
      </c>
      <c r="BM761" s="14">
        <v>0</v>
      </c>
      <c r="BN761" s="14">
        <v>0</v>
      </c>
      <c r="BO761" s="14"/>
      <c r="BP761" s="14">
        <v>0.37241767039019802</v>
      </c>
      <c r="BQ761" s="14">
        <v>0.40170734158009802</v>
      </c>
      <c r="BR761" s="14">
        <v>0.43452182273402501</v>
      </c>
      <c r="BS761" s="14">
        <v>0.40309941292121199</v>
      </c>
      <c r="BT761" s="14">
        <v>0.34260595687225698</v>
      </c>
      <c r="BU761" s="14"/>
      <c r="BV761" s="14">
        <v>0.254723310482454</v>
      </c>
      <c r="BW761" s="14">
        <v>0.376133251360739</v>
      </c>
      <c r="BX761" s="14">
        <v>0.441723850125884</v>
      </c>
      <c r="BY761" s="14">
        <v>0.38870362151312099</v>
      </c>
      <c r="BZ761" s="14">
        <v>0.229719641625725</v>
      </c>
      <c r="CA761" s="14"/>
      <c r="CB761" s="14">
        <v>7.4951289031496296E-2</v>
      </c>
      <c r="CC761" s="14">
        <v>0.28390262602821698</v>
      </c>
      <c r="CD761" s="14">
        <v>0.57863785987249705</v>
      </c>
      <c r="CE761" s="14">
        <v>0.65304655126753397</v>
      </c>
      <c r="CF761" s="14">
        <v>0.29965554025455998</v>
      </c>
      <c r="CG761" s="14"/>
      <c r="CH761" s="14">
        <v>0.36143684458870001</v>
      </c>
      <c r="CI761" s="14">
        <v>0.39831182502408702</v>
      </c>
      <c r="CJ761" s="14"/>
      <c r="CK761" s="14">
        <v>0.37250614122321202</v>
      </c>
      <c r="CL761" s="14">
        <v>0.392053114406405</v>
      </c>
      <c r="CM761" s="14"/>
      <c r="CN761" s="14">
        <v>0.322453548444466</v>
      </c>
      <c r="CO761" s="14">
        <v>0.41019355396907298</v>
      </c>
      <c r="CP761" s="14"/>
      <c r="CQ761" s="14">
        <v>0.50211762154347706</v>
      </c>
      <c r="CR761" s="14">
        <v>0.15495171918157</v>
      </c>
      <c r="CS761" s="14">
        <v>0.34022187005707899</v>
      </c>
    </row>
    <row r="762" spans="2:97" x14ac:dyDescent="0.35">
      <c r="B762" t="s">
        <v>329</v>
      </c>
      <c r="C762" s="14">
        <v>0.24102010214387101</v>
      </c>
      <c r="D762" s="14">
        <v>0.21741276609250601</v>
      </c>
      <c r="E762" s="14">
        <v>0.26421002127322601</v>
      </c>
      <c r="F762" s="14"/>
      <c r="G762" s="14">
        <v>0.24141170151939001</v>
      </c>
      <c r="H762" s="14">
        <v>0.236478113158306</v>
      </c>
      <c r="I762" s="14">
        <v>0.25334056805141703</v>
      </c>
      <c r="J762" s="14">
        <v>0.28182805000807098</v>
      </c>
      <c r="K762" s="14">
        <v>0.22598386917119101</v>
      </c>
      <c r="L762" s="14">
        <v>0.211446080882918</v>
      </c>
      <c r="M762" s="14"/>
      <c r="N762" s="14">
        <v>0.20415048537702599</v>
      </c>
      <c r="O762" s="14">
        <v>0.21004585365481299</v>
      </c>
      <c r="P762" s="14">
        <v>0.26714305139161998</v>
      </c>
      <c r="Q762" s="14">
        <v>0.286123446391502</v>
      </c>
      <c r="R762" s="14"/>
      <c r="S762" s="14">
        <v>0.205314642257859</v>
      </c>
      <c r="T762" s="14">
        <v>0.27602932157579002</v>
      </c>
      <c r="U762" s="14">
        <v>0.275598068939233</v>
      </c>
      <c r="V762" s="14">
        <v>0.235241907570892</v>
      </c>
      <c r="W762" s="14">
        <v>0.233468349772085</v>
      </c>
      <c r="X762" s="14">
        <v>0.203084224352825</v>
      </c>
      <c r="Y762" s="14">
        <v>0.237648852353809</v>
      </c>
      <c r="Z762" s="14">
        <v>0.22623567478038201</v>
      </c>
      <c r="AA762" s="14">
        <v>0.24732254197093401</v>
      </c>
      <c r="AB762" s="14">
        <v>0.23707770905490699</v>
      </c>
      <c r="AC762" s="14">
        <v>0.26672341521188198</v>
      </c>
      <c r="AD762" s="14">
        <v>0.28720122167967799</v>
      </c>
      <c r="AE762" s="14"/>
      <c r="AF762" s="14">
        <v>0.20513177745143299</v>
      </c>
      <c r="AG762" s="14">
        <v>0.188857659687519</v>
      </c>
      <c r="AH762" s="14">
        <v>0.18215462968782201</v>
      </c>
      <c r="AI762" s="14">
        <v>0.34224786704767901</v>
      </c>
      <c r="AJ762" s="14">
        <v>0.27068031815489701</v>
      </c>
      <c r="AK762" s="14"/>
      <c r="AL762" s="14">
        <v>0.15051693113515799</v>
      </c>
      <c r="AM762" s="14">
        <v>0.143484268234086</v>
      </c>
      <c r="AN762" s="14">
        <v>0.17119664921769201</v>
      </c>
      <c r="AO762" s="14">
        <v>0.33002388348057399</v>
      </c>
      <c r="AP762" s="14">
        <v>0.27460432036557297</v>
      </c>
      <c r="AQ762" s="14">
        <v>0.192561978244426</v>
      </c>
      <c r="AR762" s="14"/>
      <c r="AS762" s="14">
        <v>0.28479275756778699</v>
      </c>
      <c r="AT762" s="14">
        <v>0.24450594767342601</v>
      </c>
      <c r="AU762" s="14">
        <v>0.20852010655605899</v>
      </c>
      <c r="AV762" s="14">
        <v>0.179072469693738</v>
      </c>
      <c r="AW762" s="14">
        <v>0.111661880438355</v>
      </c>
      <c r="AX762" s="14"/>
      <c r="AY762" s="14">
        <v>0.40347979680178397</v>
      </c>
      <c r="AZ762" s="14">
        <v>0</v>
      </c>
      <c r="BA762" s="14">
        <v>0</v>
      </c>
      <c r="BB762" s="14">
        <v>0</v>
      </c>
      <c r="BC762" s="14">
        <v>0</v>
      </c>
      <c r="BD762" s="14">
        <v>0</v>
      </c>
      <c r="BE762" s="14">
        <v>0</v>
      </c>
      <c r="BF762" s="14">
        <v>0</v>
      </c>
      <c r="BG762" s="14">
        <v>0</v>
      </c>
      <c r="BH762" s="14">
        <v>0</v>
      </c>
      <c r="BI762" s="14">
        <v>0</v>
      </c>
      <c r="BJ762" s="14">
        <v>0</v>
      </c>
      <c r="BK762" s="14">
        <v>0</v>
      </c>
      <c r="BL762" s="14">
        <v>0</v>
      </c>
      <c r="BM762" s="14">
        <v>0</v>
      </c>
      <c r="BN762" s="14">
        <v>0</v>
      </c>
      <c r="BO762" s="14"/>
      <c r="BP762" s="14">
        <v>0.15494628693818499</v>
      </c>
      <c r="BQ762" s="14">
        <v>0.17239442967976801</v>
      </c>
      <c r="BR762" s="14">
        <v>0.208650800270406</v>
      </c>
      <c r="BS762" s="14">
        <v>0.322561195987697</v>
      </c>
      <c r="BT762" s="14">
        <v>0.427532080129716</v>
      </c>
      <c r="BU762" s="14"/>
      <c r="BV762" s="14">
        <v>0.11123509871772801</v>
      </c>
      <c r="BW762" s="14">
        <v>0.16836872870377501</v>
      </c>
      <c r="BX762" s="14">
        <v>0.24559581540039299</v>
      </c>
      <c r="BY762" s="14">
        <v>0.35595095145917999</v>
      </c>
      <c r="BZ762" s="14">
        <v>0.60147605728824705</v>
      </c>
      <c r="CA762" s="14"/>
      <c r="CB762" s="14">
        <v>2.2362022914763299E-2</v>
      </c>
      <c r="CC762" s="14">
        <v>3.5661761605928599E-2</v>
      </c>
      <c r="CD762" s="14">
        <v>9.9107696408266693E-2</v>
      </c>
      <c r="CE762" s="14">
        <v>0.266672368887303</v>
      </c>
      <c r="CF762" s="14">
        <v>0.67620486787577305</v>
      </c>
      <c r="CG762" s="14"/>
      <c r="CH762" s="14">
        <v>0.299971209074815</v>
      </c>
      <c r="CI762" s="14">
        <v>0.21643335228114699</v>
      </c>
      <c r="CJ762" s="14"/>
      <c r="CK762" s="14">
        <v>0.222424649997436</v>
      </c>
      <c r="CL762" s="14">
        <v>0.24673364237288001</v>
      </c>
      <c r="CM762" s="14"/>
      <c r="CN762" s="14">
        <v>0.136695435613233</v>
      </c>
      <c r="CO762" s="14">
        <v>0.277506252186139</v>
      </c>
      <c r="CP762" s="14"/>
      <c r="CQ762" s="14">
        <v>0.35905895118914399</v>
      </c>
      <c r="CR762" s="14">
        <v>2.7455554114575599E-2</v>
      </c>
      <c r="CS762" s="14">
        <v>3.92375180523113E-2</v>
      </c>
    </row>
    <row r="763" spans="2:97" x14ac:dyDescent="0.35">
      <c r="B763" t="s">
        <v>167</v>
      </c>
      <c r="C763" s="14">
        <v>5.1611287262509797E-2</v>
      </c>
      <c r="D763" s="14">
        <v>3.9256931633186998E-2</v>
      </c>
      <c r="E763" s="14">
        <v>6.3853602011704896E-2</v>
      </c>
      <c r="F763" s="14"/>
      <c r="G763" s="14">
        <v>3.1645614951790801E-2</v>
      </c>
      <c r="H763" s="14">
        <v>5.0192347137805397E-2</v>
      </c>
      <c r="I763" s="14">
        <v>5.9471207751436397E-2</v>
      </c>
      <c r="J763" s="14">
        <v>4.3385209817573302E-2</v>
      </c>
      <c r="K763" s="14">
        <v>7.1142959123525001E-2</v>
      </c>
      <c r="L763" s="14">
        <v>5.3186685335763102E-2</v>
      </c>
      <c r="M763" s="14"/>
      <c r="N763" s="14">
        <v>3.4987900753596098E-2</v>
      </c>
      <c r="O763" s="14">
        <v>7.1501835048640994E-2</v>
      </c>
      <c r="P763" s="14">
        <v>4.5918149682491902E-2</v>
      </c>
      <c r="Q763" s="14">
        <v>5.3377692969012999E-2</v>
      </c>
      <c r="R763" s="14"/>
      <c r="S763" s="14">
        <v>4.3091290702369597E-2</v>
      </c>
      <c r="T763" s="14">
        <v>5.4062755745778603E-2</v>
      </c>
      <c r="U763" s="14">
        <v>5.3593632019007999E-2</v>
      </c>
      <c r="V763" s="14">
        <v>6.8288359855169803E-2</v>
      </c>
      <c r="W763" s="14">
        <v>5.4659924085817997E-2</v>
      </c>
      <c r="X763" s="14">
        <v>4.4403228218163698E-2</v>
      </c>
      <c r="Y763" s="14">
        <v>4.7936528610762703E-2</v>
      </c>
      <c r="Z763" s="14">
        <v>5.4173259066078998E-2</v>
      </c>
      <c r="AA763" s="14">
        <v>5.7014281524186E-2</v>
      </c>
      <c r="AB763" s="14">
        <v>3.9066167484591102E-2</v>
      </c>
      <c r="AC763" s="14">
        <v>6.7995007252878298E-2</v>
      </c>
      <c r="AD763" s="14">
        <v>3.6954993824097802E-2</v>
      </c>
      <c r="AE763" s="14"/>
      <c r="AF763" s="14">
        <v>5.8676040849313001E-2</v>
      </c>
      <c r="AG763" s="14">
        <v>4.5569735124702103E-2</v>
      </c>
      <c r="AH763" s="14">
        <v>3.9825121608080299E-2</v>
      </c>
      <c r="AI763" s="14">
        <v>3.64841489626603E-2</v>
      </c>
      <c r="AJ763" s="14">
        <v>4.30330285263026E-2</v>
      </c>
      <c r="AK763" s="14"/>
      <c r="AL763" s="14">
        <v>3.7098818187041298E-2</v>
      </c>
      <c r="AM763" s="14">
        <v>4.90404839060056E-2</v>
      </c>
      <c r="AN763" s="14">
        <v>3.8918294338168902E-2</v>
      </c>
      <c r="AO763" s="14">
        <v>3.5704313031902503E-2</v>
      </c>
      <c r="AP763" s="14">
        <v>3.8968152593490402E-2</v>
      </c>
      <c r="AQ763" s="14">
        <v>0.12379498890877701</v>
      </c>
      <c r="AR763" s="14"/>
      <c r="AS763" s="14">
        <v>5.60229809084088E-2</v>
      </c>
      <c r="AT763" s="14">
        <v>6.3864432720626793E-2</v>
      </c>
      <c r="AU763" s="14">
        <v>4.0409742788864098E-2</v>
      </c>
      <c r="AV763" s="14">
        <v>3.7053661597387599E-2</v>
      </c>
      <c r="AW763" s="14">
        <v>6.2360351433766302E-2</v>
      </c>
      <c r="AX763" s="14"/>
      <c r="AY763" s="14">
        <v>8.9350145926472294E-2</v>
      </c>
      <c r="AZ763" s="14">
        <v>0</v>
      </c>
      <c r="BA763" s="14">
        <v>0</v>
      </c>
      <c r="BB763" s="14">
        <v>0</v>
      </c>
      <c r="BC763" s="14">
        <v>0</v>
      </c>
      <c r="BD763" s="14">
        <v>0</v>
      </c>
      <c r="BE763" s="14">
        <v>0</v>
      </c>
      <c r="BF763" s="14">
        <v>0</v>
      </c>
      <c r="BG763" s="14">
        <v>0</v>
      </c>
      <c r="BH763" s="14">
        <v>0</v>
      </c>
      <c r="BI763" s="14">
        <v>0</v>
      </c>
      <c r="BJ763" s="14">
        <v>0</v>
      </c>
      <c r="BK763" s="14">
        <v>0</v>
      </c>
      <c r="BL763" s="14">
        <v>0</v>
      </c>
      <c r="BM763" s="14">
        <v>0</v>
      </c>
      <c r="BN763" s="14">
        <v>0</v>
      </c>
      <c r="BO763" s="14"/>
      <c r="BP763" s="14">
        <v>6.6115096354849204E-2</v>
      </c>
      <c r="BQ763" s="14">
        <v>4.7067193663445202E-2</v>
      </c>
      <c r="BR763" s="14">
        <v>4.53125251476654E-2</v>
      </c>
      <c r="BS763" s="14">
        <v>1.7966170095014701E-2</v>
      </c>
      <c r="BT763" s="14">
        <v>5.9544686384043401E-2</v>
      </c>
      <c r="BU763" s="14"/>
      <c r="BV763" s="14">
        <v>7.9461495483658801E-2</v>
      </c>
      <c r="BW763" s="14">
        <v>4.71161465213841E-2</v>
      </c>
      <c r="BX763" s="14">
        <v>5.4900432318755098E-2</v>
      </c>
      <c r="BY763" s="14">
        <v>4.3888049765786398E-2</v>
      </c>
      <c r="BZ763" s="14">
        <v>5.0809265231213201E-2</v>
      </c>
      <c r="CA763" s="14"/>
      <c r="CB763" s="14">
        <v>3.7274820084949901E-2</v>
      </c>
      <c r="CC763" s="14">
        <v>0.16145250643813999</v>
      </c>
      <c r="CD763" s="14">
        <v>6.4875826135163198E-2</v>
      </c>
      <c r="CE763" s="14">
        <v>8.3479965951454502E-3</v>
      </c>
      <c r="CF763" s="14">
        <v>1.49345927735954E-3</v>
      </c>
      <c r="CG763" s="14"/>
      <c r="CH763" s="14">
        <v>3.4178933894201201E-2</v>
      </c>
      <c r="CI763" s="14">
        <v>5.8881802340153597E-2</v>
      </c>
      <c r="CJ763" s="14"/>
      <c r="CK763" s="14">
        <v>3.55108988324477E-2</v>
      </c>
      <c r="CL763" s="14">
        <v>5.65582074166113E-2</v>
      </c>
      <c r="CM763" s="14"/>
      <c r="CN763" s="14">
        <v>3.2854580816393301E-2</v>
      </c>
      <c r="CO763" s="14">
        <v>5.8171193260299701E-2</v>
      </c>
      <c r="CP763" s="14"/>
      <c r="CQ763" s="14">
        <v>2.42673692816073E-2</v>
      </c>
      <c r="CR763" s="14">
        <v>8.6626172373435006E-2</v>
      </c>
      <c r="CS763" s="14">
        <v>0.184189112437776</v>
      </c>
    </row>
    <row r="764" spans="2:97" x14ac:dyDescent="0.35">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c r="CI764" s="14"/>
      <c r="CJ764" s="14"/>
      <c r="CK764" s="14"/>
      <c r="CL764" s="14"/>
      <c r="CM764" s="14"/>
      <c r="CN764" s="14"/>
      <c r="CO764" s="14"/>
      <c r="CP764" s="14"/>
      <c r="CQ764" s="14"/>
      <c r="CR764" s="14"/>
      <c r="CS764" s="14"/>
    </row>
    <row r="765" spans="2:97" x14ac:dyDescent="0.35">
      <c r="B765" s="6" t="s">
        <v>335</v>
      </c>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c r="CI765" s="14"/>
      <c r="CJ765" s="14"/>
      <c r="CK765" s="14"/>
      <c r="CL765" s="14"/>
      <c r="CM765" s="14"/>
      <c r="CN765" s="14"/>
      <c r="CO765" s="14"/>
      <c r="CP765" s="14"/>
      <c r="CQ765" s="14"/>
      <c r="CR765" s="14"/>
      <c r="CS765" s="14"/>
    </row>
    <row r="766" spans="2:97" x14ac:dyDescent="0.35">
      <c r="B766" s="21" t="s">
        <v>122</v>
      </c>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c r="CI766" s="14"/>
      <c r="CJ766" s="14"/>
      <c r="CK766" s="14"/>
      <c r="CL766" s="14"/>
      <c r="CM766" s="14"/>
      <c r="CN766" s="14"/>
      <c r="CO766" s="14"/>
      <c r="CP766" s="14"/>
      <c r="CQ766" s="14"/>
      <c r="CR766" s="14"/>
      <c r="CS766" s="14"/>
    </row>
    <row r="767" spans="2:97" x14ac:dyDescent="0.35">
      <c r="B767" t="s">
        <v>325</v>
      </c>
      <c r="C767" s="14">
        <v>4.1189593114472102E-2</v>
      </c>
      <c r="D767" s="14">
        <v>4.7436649230676899E-2</v>
      </c>
      <c r="E767" s="14">
        <v>3.5263235771768403E-2</v>
      </c>
      <c r="F767" s="14"/>
      <c r="G767" s="14">
        <v>5.0399138150637998E-2</v>
      </c>
      <c r="H767" s="14">
        <v>9.1393539120338096E-2</v>
      </c>
      <c r="I767" s="14">
        <v>4.98809699882833E-2</v>
      </c>
      <c r="J767" s="14">
        <v>3.1297872194812601E-2</v>
      </c>
      <c r="K767" s="14">
        <v>1.89668198427848E-2</v>
      </c>
      <c r="L767" s="14">
        <v>9.9907126774104304E-3</v>
      </c>
      <c r="M767" s="14"/>
      <c r="N767" s="14">
        <v>6.0479234349365203E-2</v>
      </c>
      <c r="O767" s="14">
        <v>2.3920547761953299E-2</v>
      </c>
      <c r="P767" s="14">
        <v>5.1400473521098201E-2</v>
      </c>
      <c r="Q767" s="14">
        <v>2.98086469319442E-2</v>
      </c>
      <c r="R767" s="14"/>
      <c r="S767" s="14">
        <v>7.1572734528949994E-2</v>
      </c>
      <c r="T767" s="14">
        <v>2.4577256898927199E-2</v>
      </c>
      <c r="U767" s="14">
        <v>3.7530751540862002E-2</v>
      </c>
      <c r="V767" s="14">
        <v>3.2609583168726801E-2</v>
      </c>
      <c r="W767" s="14">
        <v>2.8299245685700799E-2</v>
      </c>
      <c r="X767" s="14">
        <v>3.4537411494447001E-2</v>
      </c>
      <c r="Y767" s="14">
        <v>1.58428469434099E-2</v>
      </c>
      <c r="Z767" s="14">
        <v>6.5827261707934098E-2</v>
      </c>
      <c r="AA767" s="14">
        <v>3.6252673753431802E-2</v>
      </c>
      <c r="AB767" s="14">
        <v>6.4608170781537105E-2</v>
      </c>
      <c r="AC767" s="14">
        <v>3.6475288699754603E-2</v>
      </c>
      <c r="AD767" s="14">
        <v>4.7183063515780797E-2</v>
      </c>
      <c r="AE767" s="14"/>
      <c r="AF767" s="14">
        <v>4.319205353339E-2</v>
      </c>
      <c r="AG767" s="14">
        <v>6.0442133764476401E-2</v>
      </c>
      <c r="AH767" s="14">
        <v>3.5650773484187999E-2</v>
      </c>
      <c r="AI767" s="14">
        <v>3.1330760365371899E-2</v>
      </c>
      <c r="AJ767" s="14">
        <v>4.5139045952780801E-2</v>
      </c>
      <c r="AK767" s="14"/>
      <c r="AL767" s="14">
        <v>8.91767737896383E-2</v>
      </c>
      <c r="AM767" s="14">
        <v>5.7825292106359401E-2</v>
      </c>
      <c r="AN767" s="14">
        <v>3.0468823252217801E-2</v>
      </c>
      <c r="AO767" s="14">
        <v>3.6596736028037903E-2</v>
      </c>
      <c r="AP767" s="14">
        <v>2.88200942097534E-2</v>
      </c>
      <c r="AQ767" s="14">
        <v>6.7008157758373099E-3</v>
      </c>
      <c r="AR767" s="14"/>
      <c r="AS767" s="14">
        <v>2.68087627034585E-2</v>
      </c>
      <c r="AT767" s="14">
        <v>3.3799017661404897E-2</v>
      </c>
      <c r="AU767" s="14">
        <v>4.3819941088343403E-2</v>
      </c>
      <c r="AV767" s="14">
        <v>8.27246944881177E-2</v>
      </c>
      <c r="AW767" s="14">
        <v>0.15581097798364399</v>
      </c>
      <c r="AX767" s="14"/>
      <c r="AY767" s="14">
        <v>0</v>
      </c>
      <c r="AZ767" s="14">
        <v>0</v>
      </c>
      <c r="BA767" s="14">
        <v>0</v>
      </c>
      <c r="BB767" s="14">
        <v>0</v>
      </c>
      <c r="BC767" s="14">
        <v>0</v>
      </c>
      <c r="BD767" s="14">
        <v>0</v>
      </c>
      <c r="BE767" s="14">
        <v>0</v>
      </c>
      <c r="BF767" s="14">
        <v>0</v>
      </c>
      <c r="BG767" s="14">
        <v>0</v>
      </c>
      <c r="BH767" s="14">
        <v>0</v>
      </c>
      <c r="BI767" s="14">
        <v>0</v>
      </c>
      <c r="BJ767" s="14">
        <v>0</v>
      </c>
      <c r="BK767" s="14">
        <v>0</v>
      </c>
      <c r="BL767" s="14">
        <v>0</v>
      </c>
      <c r="BM767" s="14">
        <v>0</v>
      </c>
      <c r="BN767" s="14">
        <v>0</v>
      </c>
      <c r="BO767" s="14"/>
      <c r="BP767" s="14">
        <v>6.9364570001811801E-2</v>
      </c>
      <c r="BQ767" s="14">
        <v>3.60869374813374E-2</v>
      </c>
      <c r="BR767" s="14">
        <v>3.6547600888507802E-2</v>
      </c>
      <c r="BS767" s="14">
        <v>3.12734370591356E-2</v>
      </c>
      <c r="BT767" s="14">
        <v>2.2809803182957101E-2</v>
      </c>
      <c r="BU767" s="14"/>
      <c r="BV767" s="14">
        <v>0.15612691956070501</v>
      </c>
      <c r="BW767" s="14">
        <v>4.2617735065246701E-2</v>
      </c>
      <c r="BX767" s="14">
        <v>2.8859155262424999E-2</v>
      </c>
      <c r="BY767" s="14">
        <v>2.7319986791942402E-2</v>
      </c>
      <c r="BZ767" s="14">
        <v>1.39590513226451E-2</v>
      </c>
      <c r="CA767" s="14"/>
      <c r="CB767" s="14">
        <v>0.18886483226856601</v>
      </c>
      <c r="CC767" s="14">
        <v>1.3290686180715701E-2</v>
      </c>
      <c r="CD767" s="14">
        <v>9.8410280481990107E-3</v>
      </c>
      <c r="CE767" s="14">
        <v>9.3707488460167705E-3</v>
      </c>
      <c r="CF767" s="14">
        <v>7.5789087517009303E-3</v>
      </c>
      <c r="CG767" s="14"/>
      <c r="CH767" s="14">
        <v>5.6533416531351001E-2</v>
      </c>
      <c r="CI767" s="14">
        <v>3.4790141638004798E-2</v>
      </c>
      <c r="CJ767" s="14"/>
      <c r="CK767" s="14">
        <v>6.44321794739037E-2</v>
      </c>
      <c r="CL767" s="14">
        <v>3.4048199017406099E-2</v>
      </c>
      <c r="CM767" s="14"/>
      <c r="CN767" s="14">
        <v>9.4168159009963101E-2</v>
      </c>
      <c r="CO767" s="14">
        <v>2.2661051700737098E-2</v>
      </c>
      <c r="CP767" s="14"/>
      <c r="CQ767" s="14">
        <v>8.8687337611727604E-3</v>
      </c>
      <c r="CR767" s="14">
        <v>0.113551761043726</v>
      </c>
      <c r="CS767" s="14">
        <v>1.40071765362202E-2</v>
      </c>
    </row>
    <row r="768" spans="2:97" x14ac:dyDescent="0.35">
      <c r="B768" t="s">
        <v>326</v>
      </c>
      <c r="C768" s="14">
        <v>9.0068735844385503E-2</v>
      </c>
      <c r="D768" s="14">
        <v>0.111561250025773</v>
      </c>
      <c r="E768" s="14">
        <v>6.8071926087348703E-2</v>
      </c>
      <c r="F768" s="14"/>
      <c r="G768" s="14">
        <v>0.11106933862857001</v>
      </c>
      <c r="H768" s="14">
        <v>0.166568401831859</v>
      </c>
      <c r="I768" s="14">
        <v>0.10268923481376201</v>
      </c>
      <c r="J768" s="14">
        <v>5.28243957745013E-2</v>
      </c>
      <c r="K768" s="14">
        <v>6.1655894878448102E-2</v>
      </c>
      <c r="L768" s="14">
        <v>5.2743292050504702E-2</v>
      </c>
      <c r="M768" s="14"/>
      <c r="N768" s="14">
        <v>9.9732482737878894E-2</v>
      </c>
      <c r="O768" s="14">
        <v>9.2644270922155006E-2</v>
      </c>
      <c r="P768" s="14">
        <v>0.105511827976881</v>
      </c>
      <c r="Q768" s="14">
        <v>6.4440984278850505E-2</v>
      </c>
      <c r="R768" s="14"/>
      <c r="S768" s="14">
        <v>0.13994914558146199</v>
      </c>
      <c r="T768" s="14">
        <v>7.8946432040678305E-2</v>
      </c>
      <c r="U768" s="14">
        <v>5.3551966195072701E-2</v>
      </c>
      <c r="V768" s="14">
        <v>9.5200557990285803E-2</v>
      </c>
      <c r="W768" s="14">
        <v>7.3494929466634606E-2</v>
      </c>
      <c r="X768" s="14">
        <v>0.112196237690698</v>
      </c>
      <c r="Y768" s="14">
        <v>7.1046356458742604E-2</v>
      </c>
      <c r="Z768" s="14">
        <v>3.6403251382920297E-2</v>
      </c>
      <c r="AA768" s="14">
        <v>0.104149644341336</v>
      </c>
      <c r="AB768" s="14">
        <v>7.3383079399715195E-2</v>
      </c>
      <c r="AC768" s="14">
        <v>8.8007897147140204E-2</v>
      </c>
      <c r="AD768" s="14">
        <v>8.3625615477191495E-2</v>
      </c>
      <c r="AE768" s="14"/>
      <c r="AF768" s="14">
        <v>8.5984113038098803E-2</v>
      </c>
      <c r="AG768" s="14">
        <v>0.12042646049644801</v>
      </c>
      <c r="AH768" s="14">
        <v>7.8089647576984403E-2</v>
      </c>
      <c r="AI768" s="14">
        <v>7.3622145780779705E-2</v>
      </c>
      <c r="AJ768" s="14">
        <v>8.3505065691519706E-2</v>
      </c>
      <c r="AK768" s="14"/>
      <c r="AL768" s="14">
        <v>0.173819506506359</v>
      </c>
      <c r="AM768" s="14">
        <v>0.105102774901473</v>
      </c>
      <c r="AN768" s="14">
        <v>9.1181347200352106E-2</v>
      </c>
      <c r="AO768" s="14">
        <v>7.2308356858193701E-2</v>
      </c>
      <c r="AP768" s="14">
        <v>6.2981590549886293E-2</v>
      </c>
      <c r="AQ768" s="14">
        <v>5.0958071694950702E-2</v>
      </c>
      <c r="AR768" s="14"/>
      <c r="AS768" s="14">
        <v>6.8589498670380403E-2</v>
      </c>
      <c r="AT768" s="14">
        <v>8.0122916503380603E-2</v>
      </c>
      <c r="AU768" s="14">
        <v>0.108645659004657</v>
      </c>
      <c r="AV768" s="14">
        <v>0.121964501274862</v>
      </c>
      <c r="AW768" s="14">
        <v>0.17381596480648601</v>
      </c>
      <c r="AX768" s="14"/>
      <c r="AY768" s="14">
        <v>2.8735209412517299E-2</v>
      </c>
      <c r="AZ768" s="14">
        <v>0</v>
      </c>
      <c r="BA768" s="14">
        <v>0</v>
      </c>
      <c r="BB768" s="14">
        <v>0</v>
      </c>
      <c r="BC768" s="14">
        <v>0</v>
      </c>
      <c r="BD768" s="14">
        <v>0</v>
      </c>
      <c r="BE768" s="14">
        <v>0</v>
      </c>
      <c r="BF768" s="14">
        <v>0</v>
      </c>
      <c r="BG768" s="14">
        <v>0</v>
      </c>
      <c r="BH768" s="14">
        <v>0</v>
      </c>
      <c r="BI768" s="14">
        <v>0</v>
      </c>
      <c r="BJ768" s="14">
        <v>0</v>
      </c>
      <c r="BK768" s="14">
        <v>0</v>
      </c>
      <c r="BL768" s="14">
        <v>0</v>
      </c>
      <c r="BM768" s="14">
        <v>0</v>
      </c>
      <c r="BN768" s="14">
        <v>0</v>
      </c>
      <c r="BO768" s="14"/>
      <c r="BP768" s="14">
        <v>8.4503716668658899E-2</v>
      </c>
      <c r="BQ768" s="14">
        <v>0.126516060373279</v>
      </c>
      <c r="BR768" s="14">
        <v>8.4313785014406506E-2</v>
      </c>
      <c r="BS768" s="14">
        <v>8.5392413919098603E-2</v>
      </c>
      <c r="BT768" s="14">
        <v>5.0048439907258997E-2</v>
      </c>
      <c r="BU768" s="14"/>
      <c r="BV768" s="14">
        <v>0.21484036361497999</v>
      </c>
      <c r="BW768" s="14">
        <v>0.10210688371336001</v>
      </c>
      <c r="BX768" s="14">
        <v>7.9995919359981099E-2</v>
      </c>
      <c r="BY768" s="14">
        <v>4.8442825307049901E-2</v>
      </c>
      <c r="BZ768" s="14">
        <v>3.8190607936689602E-2</v>
      </c>
      <c r="CA768" s="14"/>
      <c r="CB768" s="14">
        <v>0.32965409996373302</v>
      </c>
      <c r="CC768" s="14">
        <v>0.10129441467318299</v>
      </c>
      <c r="CD768" s="14">
        <v>3.8832362510421797E-2</v>
      </c>
      <c r="CE768" s="14">
        <v>1.97660247096627E-2</v>
      </c>
      <c r="CF768" s="14">
        <v>7.4763958112900502E-3</v>
      </c>
      <c r="CG768" s="14"/>
      <c r="CH768" s="14">
        <v>9.6915162987968095E-2</v>
      </c>
      <c r="CI768" s="14">
        <v>8.7213295117380796E-2</v>
      </c>
      <c r="CJ768" s="14"/>
      <c r="CK768" s="14">
        <v>0.117517093986004</v>
      </c>
      <c r="CL768" s="14">
        <v>8.1635098564291506E-2</v>
      </c>
      <c r="CM768" s="14"/>
      <c r="CN768" s="14">
        <v>0.16827118144310399</v>
      </c>
      <c r="CO768" s="14">
        <v>6.2718481502099896E-2</v>
      </c>
      <c r="CP768" s="14"/>
      <c r="CQ768" s="14">
        <v>2.15598339991835E-2</v>
      </c>
      <c r="CR768" s="14">
        <v>0.24476721118390601</v>
      </c>
      <c r="CS768" s="14">
        <v>2.4638400524939898E-2</v>
      </c>
    </row>
    <row r="769" spans="2:97" x14ac:dyDescent="0.35">
      <c r="B769" t="s">
        <v>327</v>
      </c>
      <c r="C769" s="14">
        <v>0.259033032872585</v>
      </c>
      <c r="D769" s="14">
        <v>0.29704189340262699</v>
      </c>
      <c r="E769" s="14">
        <v>0.22300845109780601</v>
      </c>
      <c r="F769" s="14"/>
      <c r="G769" s="14">
        <v>0.210666430370619</v>
      </c>
      <c r="H769" s="14">
        <v>0.221713827809323</v>
      </c>
      <c r="I769" s="14">
        <v>0.25494484636199399</v>
      </c>
      <c r="J769" s="14">
        <v>0.26273144457245801</v>
      </c>
      <c r="K769" s="14">
        <v>0.261812416394827</v>
      </c>
      <c r="L769" s="14">
        <v>0.31998336637746999</v>
      </c>
      <c r="M769" s="14"/>
      <c r="N769" s="14">
        <v>0.26467290773254898</v>
      </c>
      <c r="O769" s="14">
        <v>0.24176341608705901</v>
      </c>
      <c r="P769" s="14">
        <v>0.251488665636044</v>
      </c>
      <c r="Q769" s="14">
        <v>0.27671580072259599</v>
      </c>
      <c r="R769" s="14"/>
      <c r="S769" s="14">
        <v>0.25747145344115402</v>
      </c>
      <c r="T769" s="14">
        <v>0.262991020672459</v>
      </c>
      <c r="U769" s="14">
        <v>0.24062649324240101</v>
      </c>
      <c r="V769" s="14">
        <v>0.30553679539083201</v>
      </c>
      <c r="W769" s="14">
        <v>0.261388683038002</v>
      </c>
      <c r="X769" s="14">
        <v>0.22128859183365401</v>
      </c>
      <c r="Y769" s="14">
        <v>0.29970029609316701</v>
      </c>
      <c r="Z769" s="14">
        <v>0.29109981188045297</v>
      </c>
      <c r="AA769" s="14">
        <v>0.23047957423791099</v>
      </c>
      <c r="AB769" s="14">
        <v>0.25904342797937802</v>
      </c>
      <c r="AC769" s="14">
        <v>0.20328504915241599</v>
      </c>
      <c r="AD769" s="14">
        <v>0.31266489482652698</v>
      </c>
      <c r="AE769" s="14"/>
      <c r="AF769" s="14">
        <v>0.32423599265009601</v>
      </c>
      <c r="AG769" s="14">
        <v>0.21756663293012099</v>
      </c>
      <c r="AH769" s="14">
        <v>0.20728595396542401</v>
      </c>
      <c r="AI769" s="14">
        <v>0.373530002977285</v>
      </c>
      <c r="AJ769" s="14">
        <v>0.15592065992894399</v>
      </c>
      <c r="AK769" s="14"/>
      <c r="AL769" s="14">
        <v>0.20536484993722301</v>
      </c>
      <c r="AM769" s="14">
        <v>0.31215218425325703</v>
      </c>
      <c r="AN769" s="14">
        <v>0.195584014076716</v>
      </c>
      <c r="AO769" s="14">
        <v>0.35944529013995902</v>
      </c>
      <c r="AP769" s="14">
        <v>0.158925392495988</v>
      </c>
      <c r="AQ769" s="14">
        <v>0.18785449815291999</v>
      </c>
      <c r="AR769" s="14"/>
      <c r="AS769" s="14">
        <v>0.29963789839010002</v>
      </c>
      <c r="AT769" s="14">
        <v>0.25146644330614598</v>
      </c>
      <c r="AU769" s="14">
        <v>0.25596187143730398</v>
      </c>
      <c r="AV769" s="14">
        <v>0.212470229827281</v>
      </c>
      <c r="AW769" s="14">
        <v>0.21848505888393199</v>
      </c>
      <c r="AX769" s="14"/>
      <c r="AY769" s="14">
        <v>0.14513691139680501</v>
      </c>
      <c r="AZ769" s="14">
        <v>0</v>
      </c>
      <c r="BA769" s="14">
        <v>0</v>
      </c>
      <c r="BB769" s="14">
        <v>0</v>
      </c>
      <c r="BC769" s="14">
        <v>0</v>
      </c>
      <c r="BD769" s="14">
        <v>0</v>
      </c>
      <c r="BE769" s="14">
        <v>0</v>
      </c>
      <c r="BF769" s="14">
        <v>0</v>
      </c>
      <c r="BG769" s="14">
        <v>0</v>
      </c>
      <c r="BH769" s="14">
        <v>0</v>
      </c>
      <c r="BI769" s="14">
        <v>0</v>
      </c>
      <c r="BJ769" s="14">
        <v>0</v>
      </c>
      <c r="BK769" s="14">
        <v>0</v>
      </c>
      <c r="BL769" s="14">
        <v>0</v>
      </c>
      <c r="BM769" s="14">
        <v>0</v>
      </c>
      <c r="BN769" s="14">
        <v>0</v>
      </c>
      <c r="BO769" s="14"/>
      <c r="BP769" s="14">
        <v>0.28657698641648799</v>
      </c>
      <c r="BQ769" s="14">
        <v>0.26075929405361498</v>
      </c>
      <c r="BR769" s="14">
        <v>0.27779969826543</v>
      </c>
      <c r="BS769" s="14">
        <v>0.24350841672679199</v>
      </c>
      <c r="BT769" s="14">
        <v>0.21359259987707599</v>
      </c>
      <c r="BU769" s="14"/>
      <c r="BV769" s="14">
        <v>0.24863887251495401</v>
      </c>
      <c r="BW769" s="14">
        <v>0.26973432510425899</v>
      </c>
      <c r="BX769" s="14">
        <v>0.25481864207812999</v>
      </c>
      <c r="BY769" s="14">
        <v>0.26292105567920898</v>
      </c>
      <c r="BZ769" s="14">
        <v>0.20321568849391899</v>
      </c>
      <c r="CA769" s="14"/>
      <c r="CB769" s="14">
        <v>0.22069823110679801</v>
      </c>
      <c r="CC769" s="14">
        <v>0.35482797537075</v>
      </c>
      <c r="CD769" s="14">
        <v>0.287969319331492</v>
      </c>
      <c r="CE769" s="14">
        <v>0.245076986955344</v>
      </c>
      <c r="CF769" s="14">
        <v>0.199169111369218</v>
      </c>
      <c r="CG769" s="14"/>
      <c r="CH769" s="14">
        <v>0.326963555327203</v>
      </c>
      <c r="CI769" s="14">
        <v>0.230701236396018</v>
      </c>
      <c r="CJ769" s="14"/>
      <c r="CK769" s="14">
        <v>0.14494174992589301</v>
      </c>
      <c r="CL769" s="14">
        <v>0.29408811675878799</v>
      </c>
      <c r="CM769" s="14"/>
      <c r="CN769" s="14">
        <v>0.18797909918793601</v>
      </c>
      <c r="CO769" s="14">
        <v>0.28388319124572498</v>
      </c>
      <c r="CP769" s="14"/>
      <c r="CQ769" s="14">
        <v>0.24222793813044799</v>
      </c>
      <c r="CR769" s="14">
        <v>0.27663991197555199</v>
      </c>
      <c r="CS769" s="14">
        <v>0.36374221097880399</v>
      </c>
    </row>
    <row r="770" spans="2:97" x14ac:dyDescent="0.35">
      <c r="B770" t="s">
        <v>328</v>
      </c>
      <c r="C770" s="14">
        <v>0.35155152222991798</v>
      </c>
      <c r="D770" s="14">
        <v>0.316782015492797</v>
      </c>
      <c r="E770" s="14">
        <v>0.38553502048314803</v>
      </c>
      <c r="F770" s="14"/>
      <c r="G770" s="14">
        <v>0.34567847037773303</v>
      </c>
      <c r="H770" s="14">
        <v>0.291517787403555</v>
      </c>
      <c r="I770" s="14">
        <v>0.34448584028336099</v>
      </c>
      <c r="J770" s="14">
        <v>0.37620098058959001</v>
      </c>
      <c r="K770" s="14">
        <v>0.37326884457112097</v>
      </c>
      <c r="L770" s="14">
        <v>0.37560985293916099</v>
      </c>
      <c r="M770" s="14"/>
      <c r="N770" s="14">
        <v>0.36440678303360402</v>
      </c>
      <c r="O770" s="14">
        <v>0.34906136758527501</v>
      </c>
      <c r="P770" s="14">
        <v>0.35048232564119097</v>
      </c>
      <c r="Q770" s="14">
        <v>0.34114711091748801</v>
      </c>
      <c r="R770" s="14"/>
      <c r="S770" s="14">
        <v>0.32008109461593398</v>
      </c>
      <c r="T770" s="14">
        <v>0.339284759752224</v>
      </c>
      <c r="U770" s="14">
        <v>0.388650605846807</v>
      </c>
      <c r="V770" s="14">
        <v>0.31760460766505499</v>
      </c>
      <c r="W770" s="14">
        <v>0.39421277518793701</v>
      </c>
      <c r="X770" s="14">
        <v>0.37275612973640598</v>
      </c>
      <c r="Y770" s="14">
        <v>0.33348487156865197</v>
      </c>
      <c r="Z770" s="14">
        <v>0.38534124937675701</v>
      </c>
      <c r="AA770" s="14">
        <v>0.370207651332294</v>
      </c>
      <c r="AB770" s="14">
        <v>0.34366043716236899</v>
      </c>
      <c r="AC770" s="14">
        <v>0.37086097804736601</v>
      </c>
      <c r="AD770" s="14">
        <v>0.31760904824596697</v>
      </c>
      <c r="AE770" s="14"/>
      <c r="AF770" s="14">
        <v>0.34373601161670497</v>
      </c>
      <c r="AG770" s="14">
        <v>0.36412640655463802</v>
      </c>
      <c r="AH770" s="14">
        <v>0.412669834622995</v>
      </c>
      <c r="AI770" s="14">
        <v>0.279605350813044</v>
      </c>
      <c r="AJ770" s="14">
        <v>0.35885912736006798</v>
      </c>
      <c r="AK770" s="14"/>
      <c r="AL770" s="14">
        <v>0.32177441900037701</v>
      </c>
      <c r="AM770" s="14">
        <v>0.36057898784555498</v>
      </c>
      <c r="AN770" s="14">
        <v>0.43354305399832899</v>
      </c>
      <c r="AO770" s="14">
        <v>0.30720071674477101</v>
      </c>
      <c r="AP770" s="14">
        <v>0.38568569723510798</v>
      </c>
      <c r="AQ770" s="14">
        <v>0.41520398282183402</v>
      </c>
      <c r="AR770" s="14"/>
      <c r="AS770" s="14">
        <v>0.31652867445454502</v>
      </c>
      <c r="AT770" s="14">
        <v>0.35464694494468901</v>
      </c>
      <c r="AU770" s="14">
        <v>0.36744313446702398</v>
      </c>
      <c r="AV770" s="14">
        <v>0.34945725941831801</v>
      </c>
      <c r="AW770" s="14">
        <v>0.32781172716491602</v>
      </c>
      <c r="AX770" s="14"/>
      <c r="AY770" s="14">
        <v>0.23738851543634401</v>
      </c>
      <c r="AZ770" s="14">
        <v>0</v>
      </c>
      <c r="BA770" s="14">
        <v>0</v>
      </c>
      <c r="BB770" s="14">
        <v>0</v>
      </c>
      <c r="BC770" s="14">
        <v>0</v>
      </c>
      <c r="BD770" s="14">
        <v>0</v>
      </c>
      <c r="BE770" s="14">
        <v>0</v>
      </c>
      <c r="BF770" s="14">
        <v>0</v>
      </c>
      <c r="BG770" s="14">
        <v>0</v>
      </c>
      <c r="BH770" s="14">
        <v>0</v>
      </c>
      <c r="BI770" s="14">
        <v>0</v>
      </c>
      <c r="BJ770" s="14">
        <v>0</v>
      </c>
      <c r="BK770" s="14">
        <v>0</v>
      </c>
      <c r="BL770" s="14">
        <v>0</v>
      </c>
      <c r="BM770" s="14">
        <v>0</v>
      </c>
      <c r="BN770" s="14">
        <v>0</v>
      </c>
      <c r="BO770" s="14"/>
      <c r="BP770" s="14">
        <v>0.328482560651505</v>
      </c>
      <c r="BQ770" s="14">
        <v>0.38160264272913202</v>
      </c>
      <c r="BR770" s="14">
        <v>0.37183515773901799</v>
      </c>
      <c r="BS770" s="14">
        <v>0.36305148630717099</v>
      </c>
      <c r="BT770" s="14">
        <v>0.32418510613940299</v>
      </c>
      <c r="BU770" s="14"/>
      <c r="BV770" s="14">
        <v>0.207735322494216</v>
      </c>
      <c r="BW770" s="14">
        <v>0.36811231990529197</v>
      </c>
      <c r="BX770" s="14">
        <v>0.36895424090302997</v>
      </c>
      <c r="BY770" s="14">
        <v>0.35351594606317299</v>
      </c>
      <c r="BZ770" s="14">
        <v>0.26791163227713199</v>
      </c>
      <c r="CA770" s="14"/>
      <c r="CB770" s="14">
        <v>0.172292016738538</v>
      </c>
      <c r="CC770" s="14">
        <v>0.318277384304128</v>
      </c>
      <c r="CD770" s="14">
        <v>0.45073597622434602</v>
      </c>
      <c r="CE770" s="14">
        <v>0.44885387417634398</v>
      </c>
      <c r="CF770" s="14">
        <v>0.33857532973383297</v>
      </c>
      <c r="CG770" s="14"/>
      <c r="CH770" s="14">
        <v>0.30440768181878303</v>
      </c>
      <c r="CI770" s="14">
        <v>0.37121381310283602</v>
      </c>
      <c r="CJ770" s="14"/>
      <c r="CK770" s="14">
        <v>0.360085442615382</v>
      </c>
      <c r="CL770" s="14">
        <v>0.34892943500936802</v>
      </c>
      <c r="CM770" s="14"/>
      <c r="CN770" s="14">
        <v>0.33454352210365002</v>
      </c>
      <c r="CO770" s="14">
        <v>0.35749984169417098</v>
      </c>
      <c r="CP770" s="14"/>
      <c r="CQ770" s="14">
        <v>0.40988787238876501</v>
      </c>
      <c r="CR770" s="14">
        <v>0.22580169887573801</v>
      </c>
      <c r="CS770" s="14">
        <v>0.371774106950088</v>
      </c>
    </row>
    <row r="771" spans="2:97" x14ac:dyDescent="0.35">
      <c r="B771" t="s">
        <v>329</v>
      </c>
      <c r="C771" s="14">
        <v>0.17468791092879099</v>
      </c>
      <c r="D771" s="14">
        <v>0.159834901872666</v>
      </c>
      <c r="E771" s="14">
        <v>0.18927578387299701</v>
      </c>
      <c r="F771" s="14"/>
      <c r="G771" s="14">
        <v>0.22610229941464199</v>
      </c>
      <c r="H771" s="14">
        <v>0.15805856260657999</v>
      </c>
      <c r="I771" s="14">
        <v>0.16350897233352599</v>
      </c>
      <c r="J771" s="14">
        <v>0.19641070931401899</v>
      </c>
      <c r="K771" s="14">
        <v>0.18620034720763501</v>
      </c>
      <c r="L771" s="14">
        <v>0.137937377180577</v>
      </c>
      <c r="M771" s="14"/>
      <c r="N771" s="14">
        <v>0.15098372148054501</v>
      </c>
      <c r="O771" s="14">
        <v>0.203209505964806</v>
      </c>
      <c r="P771" s="14">
        <v>0.17051548942068401</v>
      </c>
      <c r="Q771" s="14">
        <v>0.17640739441727701</v>
      </c>
      <c r="R771" s="14"/>
      <c r="S771" s="14">
        <v>0.127192727444949</v>
      </c>
      <c r="T771" s="14">
        <v>0.21274942813252701</v>
      </c>
      <c r="U771" s="14">
        <v>0.199350398129433</v>
      </c>
      <c r="V771" s="14">
        <v>0.14070264495069601</v>
      </c>
      <c r="W771" s="14">
        <v>0.17770184548605</v>
      </c>
      <c r="X771" s="14">
        <v>0.179671570237318</v>
      </c>
      <c r="Y771" s="14">
        <v>0.18388107611000001</v>
      </c>
      <c r="Z771" s="14">
        <v>0.13409250320251401</v>
      </c>
      <c r="AA771" s="14">
        <v>0.191169983271649</v>
      </c>
      <c r="AB771" s="14">
        <v>0.16447704521857301</v>
      </c>
      <c r="AC771" s="14">
        <v>0.21059182795742601</v>
      </c>
      <c r="AD771" s="14">
        <v>0.18586892121236201</v>
      </c>
      <c r="AE771" s="14"/>
      <c r="AF771" s="14">
        <v>0.13281374755723699</v>
      </c>
      <c r="AG771" s="14">
        <v>0.15798965897753101</v>
      </c>
      <c r="AH771" s="14">
        <v>0.22081897042776999</v>
      </c>
      <c r="AI771" s="14">
        <v>0.14487005002603201</v>
      </c>
      <c r="AJ771" s="14">
        <v>0.29881370897076298</v>
      </c>
      <c r="AK771" s="14"/>
      <c r="AL771" s="14">
        <v>0.134477070196972</v>
      </c>
      <c r="AM771" s="14">
        <v>0.10021448280751501</v>
      </c>
      <c r="AN771" s="14">
        <v>0.19690176859785399</v>
      </c>
      <c r="AO771" s="14">
        <v>0.14543931764412199</v>
      </c>
      <c r="AP771" s="14">
        <v>0.31989529131439398</v>
      </c>
      <c r="AQ771" s="14">
        <v>0.15758638166594099</v>
      </c>
      <c r="AR771" s="14"/>
      <c r="AS771" s="14">
        <v>0.178621582587429</v>
      </c>
      <c r="AT771" s="14">
        <v>0.20093148346895301</v>
      </c>
      <c r="AU771" s="14">
        <v>0.16678524253511501</v>
      </c>
      <c r="AV771" s="14">
        <v>0.16743389049727</v>
      </c>
      <c r="AW771" s="14">
        <v>8.2451392699506895E-2</v>
      </c>
      <c r="AX771" s="14"/>
      <c r="AY771" s="14">
        <v>0.20985349161146899</v>
      </c>
      <c r="AZ771" s="14">
        <v>0</v>
      </c>
      <c r="BA771" s="14">
        <v>0</v>
      </c>
      <c r="BB771" s="14">
        <v>0</v>
      </c>
      <c r="BC771" s="14">
        <v>0</v>
      </c>
      <c r="BD771" s="14">
        <v>0</v>
      </c>
      <c r="BE771" s="14">
        <v>0</v>
      </c>
      <c r="BF771" s="14">
        <v>0</v>
      </c>
      <c r="BG771" s="14">
        <v>0</v>
      </c>
      <c r="BH771" s="14">
        <v>0</v>
      </c>
      <c r="BI771" s="14">
        <v>0</v>
      </c>
      <c r="BJ771" s="14">
        <v>0</v>
      </c>
      <c r="BK771" s="14">
        <v>0</v>
      </c>
      <c r="BL771" s="14">
        <v>0</v>
      </c>
      <c r="BM771" s="14">
        <v>0</v>
      </c>
      <c r="BN771" s="14">
        <v>0</v>
      </c>
      <c r="BO771" s="14"/>
      <c r="BP771" s="14">
        <v>0.15607366227363301</v>
      </c>
      <c r="BQ771" s="14">
        <v>0.129181807034595</v>
      </c>
      <c r="BR771" s="14">
        <v>0.144504056921574</v>
      </c>
      <c r="BS771" s="14">
        <v>0.20640486658937901</v>
      </c>
      <c r="BT771" s="14">
        <v>0.27344080746821797</v>
      </c>
      <c r="BU771" s="14"/>
      <c r="BV771" s="14">
        <v>0.124212447869941</v>
      </c>
      <c r="BW771" s="14">
        <v>0.141149630209429</v>
      </c>
      <c r="BX771" s="14">
        <v>0.179583345390846</v>
      </c>
      <c r="BY771" s="14">
        <v>0.224152196820601</v>
      </c>
      <c r="BZ771" s="14">
        <v>0.317812063045048</v>
      </c>
      <c r="CA771" s="14"/>
      <c r="CB771" s="14">
        <v>2.4857228855144499E-2</v>
      </c>
      <c r="CC771" s="14">
        <v>6.80118857229427E-2</v>
      </c>
      <c r="CD771" s="14">
        <v>0.120049563932107</v>
      </c>
      <c r="CE771" s="14">
        <v>0.210018946285012</v>
      </c>
      <c r="CF771" s="14">
        <v>0.39028048437316198</v>
      </c>
      <c r="CG771" s="14"/>
      <c r="CH771" s="14">
        <v>0.14276264291665</v>
      </c>
      <c r="CI771" s="14">
        <v>0.18800298879211999</v>
      </c>
      <c r="CJ771" s="14"/>
      <c r="CK771" s="14">
        <v>0.27411272384954499</v>
      </c>
      <c r="CL771" s="14">
        <v>0.144139169015392</v>
      </c>
      <c r="CM771" s="14"/>
      <c r="CN771" s="14">
        <v>0.14926171633229199</v>
      </c>
      <c r="CO771" s="14">
        <v>0.18358038077224201</v>
      </c>
      <c r="CP771" s="14"/>
      <c r="CQ771" s="14">
        <v>0.24588594963031199</v>
      </c>
      <c r="CR771" s="14">
        <v>4.4548345515133099E-2</v>
      </c>
      <c r="CS771" s="14">
        <v>6.0831431690317302E-2</v>
      </c>
    </row>
    <row r="772" spans="2:97" x14ac:dyDescent="0.35">
      <c r="B772" t="s">
        <v>167</v>
      </c>
      <c r="C772" s="14">
        <v>8.3469205009849001E-2</v>
      </c>
      <c r="D772" s="14">
        <v>6.7343289975459797E-2</v>
      </c>
      <c r="E772" s="14">
        <v>9.8845582686932096E-2</v>
      </c>
      <c r="F772" s="14"/>
      <c r="G772" s="14">
        <v>5.6084323057798202E-2</v>
      </c>
      <c r="H772" s="14">
        <v>7.0747881228345202E-2</v>
      </c>
      <c r="I772" s="14">
        <v>8.4490136219074405E-2</v>
      </c>
      <c r="J772" s="14">
        <v>8.0534597554618906E-2</v>
      </c>
      <c r="K772" s="14">
        <v>9.8095677105185297E-2</v>
      </c>
      <c r="L772" s="14">
        <v>0.103735398774876</v>
      </c>
      <c r="M772" s="14"/>
      <c r="N772" s="14">
        <v>5.9724870666057799E-2</v>
      </c>
      <c r="O772" s="14">
        <v>8.9400891678752106E-2</v>
      </c>
      <c r="P772" s="14">
        <v>7.0601217804101696E-2</v>
      </c>
      <c r="Q772" s="14">
        <v>0.11148006273184501</v>
      </c>
      <c r="R772" s="14"/>
      <c r="S772" s="14">
        <v>8.3732844387551103E-2</v>
      </c>
      <c r="T772" s="14">
        <v>8.1451102503184797E-2</v>
      </c>
      <c r="U772" s="14">
        <v>8.0289785045424902E-2</v>
      </c>
      <c r="V772" s="14">
        <v>0.108345810834405</v>
      </c>
      <c r="W772" s="14">
        <v>6.4902521135675698E-2</v>
      </c>
      <c r="X772" s="14">
        <v>7.9550059007476095E-2</v>
      </c>
      <c r="Y772" s="14">
        <v>9.6044552826028806E-2</v>
      </c>
      <c r="Z772" s="14">
        <v>8.7235922449421299E-2</v>
      </c>
      <c r="AA772" s="14">
        <v>6.7740473063378506E-2</v>
      </c>
      <c r="AB772" s="14">
        <v>9.4827839458427099E-2</v>
      </c>
      <c r="AC772" s="14">
        <v>9.07789589958969E-2</v>
      </c>
      <c r="AD772" s="14">
        <v>5.3048456722171698E-2</v>
      </c>
      <c r="AE772" s="14"/>
      <c r="AF772" s="14">
        <v>7.0038081604473099E-2</v>
      </c>
      <c r="AG772" s="14">
        <v>7.9448707276784505E-2</v>
      </c>
      <c r="AH772" s="14">
        <v>4.5484819922638003E-2</v>
      </c>
      <c r="AI772" s="14">
        <v>9.7041690037487194E-2</v>
      </c>
      <c r="AJ772" s="14">
        <v>5.77623920959245E-2</v>
      </c>
      <c r="AK772" s="14"/>
      <c r="AL772" s="14">
        <v>7.5387380569431006E-2</v>
      </c>
      <c r="AM772" s="14">
        <v>6.4126278085840205E-2</v>
      </c>
      <c r="AN772" s="14">
        <v>5.23209928745322E-2</v>
      </c>
      <c r="AO772" s="14">
        <v>7.9009582584916693E-2</v>
      </c>
      <c r="AP772" s="14">
        <v>4.3691934194869997E-2</v>
      </c>
      <c r="AQ772" s="14">
        <v>0.18169624988851699</v>
      </c>
      <c r="AR772" s="14"/>
      <c r="AS772" s="14">
        <v>0.109813583194088</v>
      </c>
      <c r="AT772" s="14">
        <v>7.9033194115426197E-2</v>
      </c>
      <c r="AU772" s="14">
        <v>5.7344151467556101E-2</v>
      </c>
      <c r="AV772" s="14">
        <v>6.5949424494150699E-2</v>
      </c>
      <c r="AW772" s="14">
        <v>4.16248784615144E-2</v>
      </c>
      <c r="AX772" s="14"/>
      <c r="AY772" s="14">
        <v>0.37888587214286501</v>
      </c>
      <c r="AZ772" s="14">
        <v>0</v>
      </c>
      <c r="BA772" s="14">
        <v>0</v>
      </c>
      <c r="BB772" s="14">
        <v>0</v>
      </c>
      <c r="BC772" s="14">
        <v>0</v>
      </c>
      <c r="BD772" s="14">
        <v>0</v>
      </c>
      <c r="BE772" s="14">
        <v>0</v>
      </c>
      <c r="BF772" s="14">
        <v>0</v>
      </c>
      <c r="BG772" s="14">
        <v>0</v>
      </c>
      <c r="BH772" s="14">
        <v>0</v>
      </c>
      <c r="BI772" s="14">
        <v>0</v>
      </c>
      <c r="BJ772" s="14">
        <v>0</v>
      </c>
      <c r="BK772" s="14">
        <v>0</v>
      </c>
      <c r="BL772" s="14">
        <v>0</v>
      </c>
      <c r="BM772" s="14">
        <v>0</v>
      </c>
      <c r="BN772" s="14">
        <v>0</v>
      </c>
      <c r="BO772" s="14"/>
      <c r="BP772" s="14">
        <v>7.4998503987903697E-2</v>
      </c>
      <c r="BQ772" s="14">
        <v>6.5853258328040606E-2</v>
      </c>
      <c r="BR772" s="14">
        <v>8.4999701171063202E-2</v>
      </c>
      <c r="BS772" s="14">
        <v>7.0369379398424595E-2</v>
      </c>
      <c r="BT772" s="14">
        <v>0.115923243425087</v>
      </c>
      <c r="BU772" s="14"/>
      <c r="BV772" s="14">
        <v>4.8446073945204199E-2</v>
      </c>
      <c r="BW772" s="14">
        <v>7.6279106002412903E-2</v>
      </c>
      <c r="BX772" s="14">
        <v>8.7788697005587696E-2</v>
      </c>
      <c r="BY772" s="14">
        <v>8.3647989338024198E-2</v>
      </c>
      <c r="BZ772" s="14">
        <v>0.158910956924567</v>
      </c>
      <c r="CA772" s="14"/>
      <c r="CB772" s="14">
        <v>6.3633591067220899E-2</v>
      </c>
      <c r="CC772" s="14">
        <v>0.14429765374828099</v>
      </c>
      <c r="CD772" s="14">
        <v>9.2571749953435006E-2</v>
      </c>
      <c r="CE772" s="14">
        <v>6.6913419027621504E-2</v>
      </c>
      <c r="CF772" s="14">
        <v>5.6919769960795598E-2</v>
      </c>
      <c r="CG772" s="14"/>
      <c r="CH772" s="14">
        <v>7.2417540418045406E-2</v>
      </c>
      <c r="CI772" s="14">
        <v>8.8078524953640699E-2</v>
      </c>
      <c r="CJ772" s="14"/>
      <c r="CK772" s="14">
        <v>3.8910810149272501E-2</v>
      </c>
      <c r="CL772" s="14">
        <v>9.7159981634754602E-2</v>
      </c>
      <c r="CM772" s="14"/>
      <c r="CN772" s="14">
        <v>6.5776321923054895E-2</v>
      </c>
      <c r="CO772" s="14">
        <v>8.9657053085025695E-2</v>
      </c>
      <c r="CP772" s="14"/>
      <c r="CQ772" s="14">
        <v>7.1569672090117706E-2</v>
      </c>
      <c r="CR772" s="14">
        <v>9.4691071405944599E-2</v>
      </c>
      <c r="CS772" s="14">
        <v>0.16500667331963101</v>
      </c>
    </row>
    <row r="773" spans="2:97" x14ac:dyDescent="0.35">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c r="CI773" s="14"/>
      <c r="CJ773" s="14"/>
      <c r="CK773" s="14"/>
      <c r="CL773" s="14"/>
      <c r="CM773" s="14"/>
      <c r="CN773" s="14"/>
      <c r="CO773" s="14"/>
      <c r="CP773" s="14"/>
      <c r="CQ773" s="14"/>
      <c r="CR773" s="14"/>
      <c r="CS773" s="14"/>
    </row>
    <row r="774" spans="2:97" x14ac:dyDescent="0.35">
      <c r="B774" s="6" t="s">
        <v>336</v>
      </c>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c r="CI774" s="14"/>
      <c r="CJ774" s="14"/>
      <c r="CK774" s="14"/>
      <c r="CL774" s="14"/>
      <c r="CM774" s="14"/>
      <c r="CN774" s="14"/>
      <c r="CO774" s="14"/>
      <c r="CP774" s="14"/>
      <c r="CQ774" s="14"/>
      <c r="CR774" s="14"/>
      <c r="CS774" s="14"/>
    </row>
    <row r="775" spans="2:97" x14ac:dyDescent="0.35">
      <c r="B775" s="21" t="s">
        <v>122</v>
      </c>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c r="CI775" s="14"/>
      <c r="CJ775" s="14"/>
      <c r="CK775" s="14"/>
      <c r="CL775" s="14"/>
      <c r="CM775" s="14"/>
      <c r="CN775" s="14"/>
      <c r="CO775" s="14"/>
      <c r="CP775" s="14"/>
      <c r="CQ775" s="14"/>
      <c r="CR775" s="14"/>
      <c r="CS775" s="14"/>
    </row>
    <row r="776" spans="2:97" x14ac:dyDescent="0.35">
      <c r="B776" t="s">
        <v>325</v>
      </c>
      <c r="C776" s="14">
        <v>3.1290241586352602E-2</v>
      </c>
      <c r="D776" s="14">
        <v>3.6730616234580397E-2</v>
      </c>
      <c r="E776" s="14">
        <v>2.61111791979881E-2</v>
      </c>
      <c r="F776" s="14"/>
      <c r="G776" s="14">
        <v>4.4482145659680797E-2</v>
      </c>
      <c r="H776" s="14">
        <v>7.5412659532792095E-2</v>
      </c>
      <c r="I776" s="14">
        <v>4.9037111961404201E-2</v>
      </c>
      <c r="J776" s="14">
        <v>1.1807504009857099E-2</v>
      </c>
      <c r="K776" s="14">
        <v>1.3293636036537E-2</v>
      </c>
      <c r="L776" s="14">
        <v>0</v>
      </c>
      <c r="M776" s="14"/>
      <c r="N776" s="14">
        <v>4.95762736128387E-2</v>
      </c>
      <c r="O776" s="14">
        <v>2.2324107355985501E-2</v>
      </c>
      <c r="P776" s="14">
        <v>3.2861526680116201E-2</v>
      </c>
      <c r="Q776" s="14">
        <v>1.9839556297405199E-2</v>
      </c>
      <c r="R776" s="14"/>
      <c r="S776" s="14">
        <v>4.89830261524603E-2</v>
      </c>
      <c r="T776" s="14">
        <v>1.9682872347340799E-2</v>
      </c>
      <c r="U776" s="14">
        <v>3.15262505961919E-2</v>
      </c>
      <c r="V776" s="14">
        <v>2.8228606147080702E-2</v>
      </c>
      <c r="W776" s="14">
        <v>1.8544900071764001E-2</v>
      </c>
      <c r="X776" s="14">
        <v>5.4588227166868897E-2</v>
      </c>
      <c r="Y776" s="14">
        <v>1.55188918267768E-2</v>
      </c>
      <c r="Z776" s="14">
        <v>4.2969378432088201E-2</v>
      </c>
      <c r="AA776" s="14">
        <v>3.6552667968320497E-2</v>
      </c>
      <c r="AB776" s="14">
        <v>2.9693775816251902E-2</v>
      </c>
      <c r="AC776" s="14">
        <v>1.2036527937454499E-2</v>
      </c>
      <c r="AD776" s="14">
        <v>1.1426932835369E-2</v>
      </c>
      <c r="AE776" s="14"/>
      <c r="AF776" s="14">
        <v>3.2683970751681002E-2</v>
      </c>
      <c r="AG776" s="14">
        <v>4.7796521008118202E-2</v>
      </c>
      <c r="AH776" s="14">
        <v>2.4942475351232899E-2</v>
      </c>
      <c r="AI776" s="14">
        <v>1.29222263977537E-2</v>
      </c>
      <c r="AJ776" s="14">
        <v>3.14154517597647E-2</v>
      </c>
      <c r="AK776" s="14"/>
      <c r="AL776" s="14">
        <v>7.7036700029277802E-2</v>
      </c>
      <c r="AM776" s="14">
        <v>4.5481849912694897E-2</v>
      </c>
      <c r="AN776" s="14">
        <v>2.0255894818883999E-2</v>
      </c>
      <c r="AO776" s="14">
        <v>1.7397742864870398E-2</v>
      </c>
      <c r="AP776" s="14">
        <v>2.2593974564557699E-2</v>
      </c>
      <c r="AQ776" s="14">
        <v>1.55798810769589E-2</v>
      </c>
      <c r="AR776" s="14"/>
      <c r="AS776" s="14">
        <v>1.13905465643412E-2</v>
      </c>
      <c r="AT776" s="14">
        <v>2.6753898200976001E-2</v>
      </c>
      <c r="AU776" s="14">
        <v>4.0077941787475001E-2</v>
      </c>
      <c r="AV776" s="14">
        <v>6.0551819986598303E-2</v>
      </c>
      <c r="AW776" s="14">
        <v>0.14351035632849901</v>
      </c>
      <c r="AX776" s="14"/>
      <c r="AY776" s="14">
        <v>0</v>
      </c>
      <c r="AZ776" s="14">
        <v>0</v>
      </c>
      <c r="BA776" s="14">
        <v>0</v>
      </c>
      <c r="BB776" s="14">
        <v>0</v>
      </c>
      <c r="BC776" s="14">
        <v>0</v>
      </c>
      <c r="BD776" s="14">
        <v>0</v>
      </c>
      <c r="BE776" s="14">
        <v>0</v>
      </c>
      <c r="BF776" s="14">
        <v>0</v>
      </c>
      <c r="BG776" s="14">
        <v>0</v>
      </c>
      <c r="BH776" s="14">
        <v>0</v>
      </c>
      <c r="BI776" s="14">
        <v>0</v>
      </c>
      <c r="BJ776" s="14">
        <v>0</v>
      </c>
      <c r="BK776" s="14">
        <v>0</v>
      </c>
      <c r="BL776" s="14">
        <v>0</v>
      </c>
      <c r="BM776" s="14">
        <v>0</v>
      </c>
      <c r="BN776" s="14">
        <v>0</v>
      </c>
      <c r="BO776" s="14"/>
      <c r="BP776" s="14">
        <v>5.1109580527164099E-2</v>
      </c>
      <c r="BQ776" s="14">
        <v>3.4312307794356102E-2</v>
      </c>
      <c r="BR776" s="14">
        <v>2.8755373633017001E-2</v>
      </c>
      <c r="BS776" s="14">
        <v>1.8901899974091401E-2</v>
      </c>
      <c r="BT776" s="14">
        <v>1.20442552652235E-2</v>
      </c>
      <c r="BU776" s="14"/>
      <c r="BV776" s="14">
        <v>0.106162895347041</v>
      </c>
      <c r="BW776" s="14">
        <v>3.7757569927262098E-2</v>
      </c>
      <c r="BX776" s="14">
        <v>2.10979032374294E-2</v>
      </c>
      <c r="BY776" s="14">
        <v>1.38045903220401E-2</v>
      </c>
      <c r="BZ776" s="14">
        <v>1.37133121864664E-2</v>
      </c>
      <c r="CA776" s="14"/>
      <c r="CB776" s="14">
        <v>0.15810212831220599</v>
      </c>
      <c r="CC776" s="14">
        <v>1.24781878983375E-2</v>
      </c>
      <c r="CD776" s="14">
        <v>4.6902672077688001E-3</v>
      </c>
      <c r="CE776" s="14">
        <v>1.7213509834561899E-3</v>
      </c>
      <c r="CF776" s="14">
        <v>0</v>
      </c>
      <c r="CG776" s="14"/>
      <c r="CH776" s="14">
        <v>3.5662739229658597E-2</v>
      </c>
      <c r="CI776" s="14">
        <v>2.9466603126819601E-2</v>
      </c>
      <c r="CJ776" s="14"/>
      <c r="CK776" s="14">
        <v>6.0267576263111203E-2</v>
      </c>
      <c r="CL776" s="14">
        <v>2.2386819066623601E-2</v>
      </c>
      <c r="CM776" s="14"/>
      <c r="CN776" s="14">
        <v>8.2130725558211007E-2</v>
      </c>
      <c r="CO776" s="14">
        <v>1.35094655905441E-2</v>
      </c>
      <c r="CP776" s="14"/>
      <c r="CQ776" s="14">
        <v>2.0716658747281401E-3</v>
      </c>
      <c r="CR776" s="14">
        <v>9.6846122928864395E-2</v>
      </c>
      <c r="CS776" s="14">
        <v>5.88976883726263E-3</v>
      </c>
    </row>
    <row r="777" spans="2:97" x14ac:dyDescent="0.35">
      <c r="B777" t="s">
        <v>326</v>
      </c>
      <c r="C777" s="14">
        <v>0.120227329428789</v>
      </c>
      <c r="D777" s="14">
        <v>0.14584930578883901</v>
      </c>
      <c r="E777" s="14">
        <v>9.4449304628855105E-2</v>
      </c>
      <c r="F777" s="14"/>
      <c r="G777" s="14">
        <v>0.19166520482434701</v>
      </c>
      <c r="H777" s="14">
        <v>0.16801583441043999</v>
      </c>
      <c r="I777" s="14">
        <v>0.13096176418732799</v>
      </c>
      <c r="J777" s="14">
        <v>7.4132352355008202E-2</v>
      </c>
      <c r="K777" s="14">
        <v>8.8786852483857204E-2</v>
      </c>
      <c r="L777" s="14">
        <v>8.3644358389354106E-2</v>
      </c>
      <c r="M777" s="14"/>
      <c r="N777" s="14">
        <v>0.15792964117327599</v>
      </c>
      <c r="O777" s="14">
        <v>0.12632558766094501</v>
      </c>
      <c r="P777" s="14">
        <v>0.111841618602204</v>
      </c>
      <c r="Q777" s="14">
        <v>8.1942652661040602E-2</v>
      </c>
      <c r="R777" s="14"/>
      <c r="S777" s="14">
        <v>0.15572411979113099</v>
      </c>
      <c r="T777" s="14">
        <v>0.110083232977847</v>
      </c>
      <c r="U777" s="14">
        <v>9.0819863049729999E-2</v>
      </c>
      <c r="V777" s="14">
        <v>0.124920610134805</v>
      </c>
      <c r="W777" s="14">
        <v>0.115839119020457</v>
      </c>
      <c r="X777" s="14">
        <v>0.146124925447537</v>
      </c>
      <c r="Y777" s="14">
        <v>0.12767732953630601</v>
      </c>
      <c r="Z777" s="14">
        <v>0.111770551589235</v>
      </c>
      <c r="AA777" s="14">
        <v>0.110726182855023</v>
      </c>
      <c r="AB777" s="14">
        <v>0.12146509780653</v>
      </c>
      <c r="AC777" s="14">
        <v>8.1401903364029596E-2</v>
      </c>
      <c r="AD777" s="14">
        <v>8.2543549400269201E-2</v>
      </c>
      <c r="AE777" s="14"/>
      <c r="AF777" s="14">
        <v>0.10099409783520399</v>
      </c>
      <c r="AG777" s="14">
        <v>0.14878956388512299</v>
      </c>
      <c r="AH777" s="14">
        <v>0.109225895084852</v>
      </c>
      <c r="AI777" s="14">
        <v>7.4361426687815604E-2</v>
      </c>
      <c r="AJ777" s="14">
        <v>0.183029870741966</v>
      </c>
      <c r="AK777" s="14"/>
      <c r="AL777" s="14">
        <v>0.21338243179375099</v>
      </c>
      <c r="AM777" s="14">
        <v>0.10310699319981401</v>
      </c>
      <c r="AN777" s="14">
        <v>9.8499059186535398E-2</v>
      </c>
      <c r="AO777" s="14">
        <v>9.3055299463679603E-2</v>
      </c>
      <c r="AP777" s="14">
        <v>0.15455874360239</v>
      </c>
      <c r="AQ777" s="14">
        <v>6.3674244920302298E-2</v>
      </c>
      <c r="AR777" s="14"/>
      <c r="AS777" s="14">
        <v>7.5521072153851704E-2</v>
      </c>
      <c r="AT777" s="14">
        <v>0.11243460459415699</v>
      </c>
      <c r="AU777" s="14">
        <v>0.153053511475438</v>
      </c>
      <c r="AV777" s="14">
        <v>0.17897378257941099</v>
      </c>
      <c r="AW777" s="14">
        <v>0.24888305025687299</v>
      </c>
      <c r="AX777" s="14"/>
      <c r="AY777" s="14">
        <v>0.121874632378537</v>
      </c>
      <c r="AZ777" s="14">
        <v>0</v>
      </c>
      <c r="BA777" s="14">
        <v>0</v>
      </c>
      <c r="BB777" s="14">
        <v>0</v>
      </c>
      <c r="BC777" s="14">
        <v>0</v>
      </c>
      <c r="BD777" s="14">
        <v>0</v>
      </c>
      <c r="BE777" s="14">
        <v>0</v>
      </c>
      <c r="BF777" s="14">
        <v>0</v>
      </c>
      <c r="BG777" s="14">
        <v>0</v>
      </c>
      <c r="BH777" s="14">
        <v>0</v>
      </c>
      <c r="BI777" s="14">
        <v>0</v>
      </c>
      <c r="BJ777" s="14">
        <v>0</v>
      </c>
      <c r="BK777" s="14">
        <v>0</v>
      </c>
      <c r="BL777" s="14">
        <v>0</v>
      </c>
      <c r="BM777" s="14">
        <v>0</v>
      </c>
      <c r="BN777" s="14">
        <v>0</v>
      </c>
      <c r="BO777" s="14"/>
      <c r="BP777" s="14">
        <v>0.137336408943043</v>
      </c>
      <c r="BQ777" s="14">
        <v>0.16726787303230101</v>
      </c>
      <c r="BR777" s="14">
        <v>9.9533445977569496E-2</v>
      </c>
      <c r="BS777" s="14">
        <v>0.121307721869028</v>
      </c>
      <c r="BT777" s="14">
        <v>4.3633198210781203E-2</v>
      </c>
      <c r="BU777" s="14"/>
      <c r="BV777" s="14">
        <v>0.23615644292775601</v>
      </c>
      <c r="BW777" s="14">
        <v>0.14944170688173999</v>
      </c>
      <c r="BX777" s="14">
        <v>0.104501449223719</v>
      </c>
      <c r="BY777" s="14">
        <v>6.4822411973658997E-2</v>
      </c>
      <c r="BZ777" s="14">
        <v>2.9154518485748699E-2</v>
      </c>
      <c r="CA777" s="14"/>
      <c r="CB777" s="14">
        <v>0.42236551413308798</v>
      </c>
      <c r="CC777" s="14">
        <v>0.15118560343024101</v>
      </c>
      <c r="CD777" s="14">
        <v>5.2920362265232897E-2</v>
      </c>
      <c r="CE777" s="14">
        <v>2.9252988943420901E-2</v>
      </c>
      <c r="CF777" s="14">
        <v>7.1825072129197099E-3</v>
      </c>
      <c r="CG777" s="14"/>
      <c r="CH777" s="14">
        <v>0.11931352925757401</v>
      </c>
      <c r="CI777" s="14">
        <v>0.120608448247482</v>
      </c>
      <c r="CJ777" s="14"/>
      <c r="CK777" s="14">
        <v>0.167953718709248</v>
      </c>
      <c r="CL777" s="14">
        <v>0.105563171601817</v>
      </c>
      <c r="CM777" s="14"/>
      <c r="CN777" s="14">
        <v>0.208682809151193</v>
      </c>
      <c r="CO777" s="14">
        <v>8.9291214197934302E-2</v>
      </c>
      <c r="CP777" s="14"/>
      <c r="CQ777" s="14">
        <v>2.9051127262587701E-2</v>
      </c>
      <c r="CR777" s="14">
        <v>0.31385716679189402</v>
      </c>
      <c r="CS777" s="14">
        <v>0.105894510443863</v>
      </c>
    </row>
    <row r="778" spans="2:97" x14ac:dyDescent="0.35">
      <c r="B778" t="s">
        <v>327</v>
      </c>
      <c r="C778" s="14">
        <v>0.27604197683818799</v>
      </c>
      <c r="D778" s="14">
        <v>0.29372673312074998</v>
      </c>
      <c r="E778" s="14">
        <v>0.25922426639144602</v>
      </c>
      <c r="F778" s="14"/>
      <c r="G778" s="14">
        <v>0.269336839690554</v>
      </c>
      <c r="H778" s="14">
        <v>0.24626234072927899</v>
      </c>
      <c r="I778" s="14">
        <v>0.24139528746852701</v>
      </c>
      <c r="J778" s="14">
        <v>0.304521998235397</v>
      </c>
      <c r="K778" s="14">
        <v>0.29765493687126299</v>
      </c>
      <c r="L778" s="14">
        <v>0.29534451074965201</v>
      </c>
      <c r="M778" s="14"/>
      <c r="N778" s="14">
        <v>0.30083357926857002</v>
      </c>
      <c r="O778" s="14">
        <v>0.28685894628478198</v>
      </c>
      <c r="P778" s="14">
        <v>0.2738783135583</v>
      </c>
      <c r="Q778" s="14">
        <v>0.24052551684295601</v>
      </c>
      <c r="R778" s="14"/>
      <c r="S778" s="14">
        <v>0.249339231402849</v>
      </c>
      <c r="T778" s="14">
        <v>0.29567054788728597</v>
      </c>
      <c r="U778" s="14">
        <v>0.29118370611970401</v>
      </c>
      <c r="V778" s="14">
        <v>0.281966251841194</v>
      </c>
      <c r="W778" s="14">
        <v>0.30263376093234301</v>
      </c>
      <c r="X778" s="14">
        <v>0.20626183650535199</v>
      </c>
      <c r="Y778" s="14">
        <v>0.237648666836205</v>
      </c>
      <c r="Z778" s="14">
        <v>0.274235824811494</v>
      </c>
      <c r="AA778" s="14">
        <v>0.28576939384462102</v>
      </c>
      <c r="AB778" s="14">
        <v>0.30753213845329802</v>
      </c>
      <c r="AC778" s="14">
        <v>0.32779512328885801</v>
      </c>
      <c r="AD778" s="14">
        <v>0.29326294104982398</v>
      </c>
      <c r="AE778" s="14"/>
      <c r="AF778" s="14">
        <v>0.266154524780712</v>
      </c>
      <c r="AG778" s="14">
        <v>0.31497071184219</v>
      </c>
      <c r="AH778" s="14">
        <v>0.35969747452239997</v>
      </c>
      <c r="AI778" s="14">
        <v>0.20186152831463999</v>
      </c>
      <c r="AJ778" s="14">
        <v>0.25044836759845801</v>
      </c>
      <c r="AK778" s="14"/>
      <c r="AL778" s="14">
        <v>0.30991122716727398</v>
      </c>
      <c r="AM778" s="14">
        <v>0.28553024679371197</v>
      </c>
      <c r="AN778" s="14">
        <v>0.37381130496320403</v>
      </c>
      <c r="AO778" s="14">
        <v>0.189843759487552</v>
      </c>
      <c r="AP778" s="14">
        <v>0.32389038204436399</v>
      </c>
      <c r="AQ778" s="14">
        <v>0.31879350155151098</v>
      </c>
      <c r="AR778" s="14"/>
      <c r="AS778" s="14">
        <v>0.26437691901990601</v>
      </c>
      <c r="AT778" s="14">
        <v>0.28963661886136</v>
      </c>
      <c r="AU778" s="14">
        <v>0.28899638705624697</v>
      </c>
      <c r="AV778" s="14">
        <v>0.25390404343874901</v>
      </c>
      <c r="AW778" s="14">
        <v>0.23781461017404401</v>
      </c>
      <c r="AX778" s="14"/>
      <c r="AY778" s="14">
        <v>0.17543533001473299</v>
      </c>
      <c r="AZ778" s="14">
        <v>0</v>
      </c>
      <c r="BA778" s="14">
        <v>0</v>
      </c>
      <c r="BB778" s="14">
        <v>0</v>
      </c>
      <c r="BC778" s="14">
        <v>0</v>
      </c>
      <c r="BD778" s="14">
        <v>0</v>
      </c>
      <c r="BE778" s="14">
        <v>0</v>
      </c>
      <c r="BF778" s="14">
        <v>0</v>
      </c>
      <c r="BG778" s="14">
        <v>0</v>
      </c>
      <c r="BH778" s="14">
        <v>0</v>
      </c>
      <c r="BI778" s="14">
        <v>0</v>
      </c>
      <c r="BJ778" s="14">
        <v>0</v>
      </c>
      <c r="BK778" s="14">
        <v>0</v>
      </c>
      <c r="BL778" s="14">
        <v>0</v>
      </c>
      <c r="BM778" s="14">
        <v>0</v>
      </c>
      <c r="BN778" s="14">
        <v>0</v>
      </c>
      <c r="BO778" s="14"/>
      <c r="BP778" s="14">
        <v>0.30917430270492302</v>
      </c>
      <c r="BQ778" s="14">
        <v>0.27904753739016402</v>
      </c>
      <c r="BR778" s="14">
        <v>0.25321403061951397</v>
      </c>
      <c r="BS778" s="14">
        <v>0.27312714296144502</v>
      </c>
      <c r="BT778" s="14">
        <v>0.25280758576224999</v>
      </c>
      <c r="BU778" s="14"/>
      <c r="BV778" s="14">
        <v>0.21934113721201301</v>
      </c>
      <c r="BW778" s="14">
        <v>0.315811558045964</v>
      </c>
      <c r="BX778" s="14">
        <v>0.26530902203978002</v>
      </c>
      <c r="BY778" s="14">
        <v>0.25987118485380001</v>
      </c>
      <c r="BZ778" s="14">
        <v>0.16238418794901599</v>
      </c>
      <c r="CA778" s="14"/>
      <c r="CB778" s="14">
        <v>0.267547915872761</v>
      </c>
      <c r="CC778" s="14">
        <v>0.44362192472983297</v>
      </c>
      <c r="CD778" s="14">
        <v>0.40104239783260898</v>
      </c>
      <c r="CE778" s="14">
        <v>0.234328503516747</v>
      </c>
      <c r="CF778" s="14">
        <v>7.2742795641196303E-2</v>
      </c>
      <c r="CG778" s="14"/>
      <c r="CH778" s="14">
        <v>0.19868774796095201</v>
      </c>
      <c r="CI778" s="14">
        <v>0.30830412042196098</v>
      </c>
      <c r="CJ778" s="14"/>
      <c r="CK778" s="14">
        <v>0.29579455243108099</v>
      </c>
      <c r="CL778" s="14">
        <v>0.269972904981919</v>
      </c>
      <c r="CM778" s="14"/>
      <c r="CN778" s="14">
        <v>0.30590903619636001</v>
      </c>
      <c r="CO778" s="14">
        <v>0.26559637422757698</v>
      </c>
      <c r="CP778" s="14"/>
      <c r="CQ778" s="14">
        <v>0.23067736581508799</v>
      </c>
      <c r="CR778" s="14">
        <v>0.34271490206144101</v>
      </c>
      <c r="CS778" s="14">
        <v>0.44504367232673597</v>
      </c>
    </row>
    <row r="779" spans="2:97" x14ac:dyDescent="0.35">
      <c r="B779" t="s">
        <v>328</v>
      </c>
      <c r="C779" s="14">
        <v>0.32987584256292701</v>
      </c>
      <c r="D779" s="14">
        <v>0.31310913072894497</v>
      </c>
      <c r="E779" s="14">
        <v>0.34693767093670203</v>
      </c>
      <c r="F779" s="14"/>
      <c r="G779" s="14">
        <v>0.30733672408711998</v>
      </c>
      <c r="H779" s="14">
        <v>0.25505570750433298</v>
      </c>
      <c r="I779" s="14">
        <v>0.34675405033537099</v>
      </c>
      <c r="J779" s="14">
        <v>0.343839127851222</v>
      </c>
      <c r="K779" s="14">
        <v>0.34621028107150198</v>
      </c>
      <c r="L779" s="14">
        <v>0.36985889256700499</v>
      </c>
      <c r="M779" s="14"/>
      <c r="N779" s="14">
        <v>0.29847657286627799</v>
      </c>
      <c r="O779" s="14">
        <v>0.33231892504599803</v>
      </c>
      <c r="P779" s="14">
        <v>0.32539436230001101</v>
      </c>
      <c r="Q779" s="14">
        <v>0.36370895520951002</v>
      </c>
      <c r="R779" s="14"/>
      <c r="S779" s="14">
        <v>0.299353276397683</v>
      </c>
      <c r="T779" s="14">
        <v>0.33703868645771501</v>
      </c>
      <c r="U779" s="14">
        <v>0.29256208093003999</v>
      </c>
      <c r="V779" s="14">
        <v>0.32723593880517299</v>
      </c>
      <c r="W779" s="14">
        <v>0.35770273203713099</v>
      </c>
      <c r="X779" s="14">
        <v>0.35791198801641699</v>
      </c>
      <c r="Y779" s="14">
        <v>0.37013840872197101</v>
      </c>
      <c r="Z779" s="14">
        <v>0.30613655486983699</v>
      </c>
      <c r="AA779" s="14">
        <v>0.31887964422613102</v>
      </c>
      <c r="AB779" s="14">
        <v>0.32345707882387498</v>
      </c>
      <c r="AC779" s="14">
        <v>0.33228571678017199</v>
      </c>
      <c r="AD779" s="14">
        <v>0.37957708846053301</v>
      </c>
      <c r="AE779" s="14"/>
      <c r="AF779" s="14">
        <v>0.36094295524154502</v>
      </c>
      <c r="AG779" s="14">
        <v>0.30074034806899802</v>
      </c>
      <c r="AH779" s="14">
        <v>0.34524873849068599</v>
      </c>
      <c r="AI779" s="14">
        <v>0.32765657482226201</v>
      </c>
      <c r="AJ779" s="14">
        <v>0.30277148923956598</v>
      </c>
      <c r="AK779" s="14"/>
      <c r="AL779" s="14">
        <v>0.24526759989505301</v>
      </c>
      <c r="AM779" s="14">
        <v>0.37300272578353399</v>
      </c>
      <c r="AN779" s="14">
        <v>0.33950059196253102</v>
      </c>
      <c r="AO779" s="14">
        <v>0.360951648523755</v>
      </c>
      <c r="AP779" s="14">
        <v>0.30487795981942301</v>
      </c>
      <c r="AQ779" s="14">
        <v>0.33613881239743298</v>
      </c>
      <c r="AR779" s="14"/>
      <c r="AS779" s="14">
        <v>0.34787582923347099</v>
      </c>
      <c r="AT779" s="14">
        <v>0.344547159152297</v>
      </c>
      <c r="AU779" s="14">
        <v>0.32143937955454799</v>
      </c>
      <c r="AV779" s="14">
        <v>0.2986653893292</v>
      </c>
      <c r="AW779" s="14">
        <v>0.24187239093865201</v>
      </c>
      <c r="AX779" s="14"/>
      <c r="AY779" s="14">
        <v>0.22811492078705101</v>
      </c>
      <c r="AZ779" s="14">
        <v>0</v>
      </c>
      <c r="BA779" s="14">
        <v>0</v>
      </c>
      <c r="BB779" s="14">
        <v>0</v>
      </c>
      <c r="BC779" s="14">
        <v>0</v>
      </c>
      <c r="BD779" s="14">
        <v>0</v>
      </c>
      <c r="BE779" s="14">
        <v>0</v>
      </c>
      <c r="BF779" s="14">
        <v>0</v>
      </c>
      <c r="BG779" s="14">
        <v>0</v>
      </c>
      <c r="BH779" s="14">
        <v>0</v>
      </c>
      <c r="BI779" s="14">
        <v>0</v>
      </c>
      <c r="BJ779" s="14">
        <v>0</v>
      </c>
      <c r="BK779" s="14">
        <v>0</v>
      </c>
      <c r="BL779" s="14">
        <v>0</v>
      </c>
      <c r="BM779" s="14">
        <v>0</v>
      </c>
      <c r="BN779" s="14">
        <v>0</v>
      </c>
      <c r="BO779" s="14"/>
      <c r="BP779" s="14">
        <v>0.286937516792591</v>
      </c>
      <c r="BQ779" s="14">
        <v>0.34425501408415399</v>
      </c>
      <c r="BR779" s="14">
        <v>0.36429336504827198</v>
      </c>
      <c r="BS779" s="14">
        <v>0.340765502063967</v>
      </c>
      <c r="BT779" s="14">
        <v>0.33215616096907402</v>
      </c>
      <c r="BU779" s="14"/>
      <c r="BV779" s="14">
        <v>0.24181781461534901</v>
      </c>
      <c r="BW779" s="14">
        <v>0.30350137788714598</v>
      </c>
      <c r="BX779" s="14">
        <v>0.37277353426765503</v>
      </c>
      <c r="BY779" s="14">
        <v>0.34129337630423701</v>
      </c>
      <c r="BZ779" s="14">
        <v>0.29250567920752801</v>
      </c>
      <c r="CA779" s="14"/>
      <c r="CB779" s="14">
        <v>8.2587017933333007E-2</v>
      </c>
      <c r="CC779" s="14">
        <v>0.175528405840782</v>
      </c>
      <c r="CD779" s="14">
        <v>0.38081986343566698</v>
      </c>
      <c r="CE779" s="14">
        <v>0.55594189365336499</v>
      </c>
      <c r="CF779" s="14">
        <v>0.39616908507996301</v>
      </c>
      <c r="CG779" s="14"/>
      <c r="CH779" s="14">
        <v>0.33278851287490402</v>
      </c>
      <c r="CI779" s="14">
        <v>0.32866105457807998</v>
      </c>
      <c r="CJ779" s="14"/>
      <c r="CK779" s="14">
        <v>0.29531049171449197</v>
      </c>
      <c r="CL779" s="14">
        <v>0.34049620936267699</v>
      </c>
      <c r="CM779" s="14"/>
      <c r="CN779" s="14">
        <v>0.25994205634600798</v>
      </c>
      <c r="CO779" s="14">
        <v>0.35433424441350903</v>
      </c>
      <c r="CP779" s="14"/>
      <c r="CQ779" s="14">
        <v>0.44120616797393197</v>
      </c>
      <c r="CR779" s="14">
        <v>0.11842244648418999</v>
      </c>
      <c r="CS779" s="14">
        <v>0.199087204803748</v>
      </c>
    </row>
    <row r="780" spans="2:97" x14ac:dyDescent="0.35">
      <c r="B780" t="s">
        <v>329</v>
      </c>
      <c r="C780" s="14">
        <v>0.16891159237428999</v>
      </c>
      <c r="D780" s="14">
        <v>0.15579160049671201</v>
      </c>
      <c r="E780" s="14">
        <v>0.18095536333275999</v>
      </c>
      <c r="F780" s="14"/>
      <c r="G780" s="14">
        <v>0.12589260544964501</v>
      </c>
      <c r="H780" s="14">
        <v>0.17382843033116499</v>
      </c>
      <c r="I780" s="14">
        <v>0.17135500183886099</v>
      </c>
      <c r="J780" s="14">
        <v>0.19461531984479699</v>
      </c>
      <c r="K780" s="14">
        <v>0.18261211491714299</v>
      </c>
      <c r="L780" s="14">
        <v>0.16139042145657101</v>
      </c>
      <c r="M780" s="14"/>
      <c r="N780" s="14">
        <v>0.13194537674392701</v>
      </c>
      <c r="O780" s="14">
        <v>0.151580278072558</v>
      </c>
      <c r="P780" s="14">
        <v>0.18619658381416501</v>
      </c>
      <c r="Q780" s="14">
        <v>0.21102581803769199</v>
      </c>
      <c r="R780" s="14"/>
      <c r="S780" s="14">
        <v>0.175042123305545</v>
      </c>
      <c r="T780" s="14">
        <v>0.17042764812181199</v>
      </c>
      <c r="U780" s="14">
        <v>0.20216581123662999</v>
      </c>
      <c r="V780" s="14">
        <v>0.14304745028187599</v>
      </c>
      <c r="W780" s="14">
        <v>0.149978299366613</v>
      </c>
      <c r="X780" s="14">
        <v>0.17096307107455999</v>
      </c>
      <c r="Y780" s="14">
        <v>0.14563161990930501</v>
      </c>
      <c r="Z780" s="14">
        <v>0.20268071666769699</v>
      </c>
      <c r="AA780" s="14">
        <v>0.19617970895001299</v>
      </c>
      <c r="AB780" s="14">
        <v>0.13492175392351799</v>
      </c>
      <c r="AC780" s="14">
        <v>0.186491793552335</v>
      </c>
      <c r="AD780" s="14">
        <v>0.150302610590792</v>
      </c>
      <c r="AE780" s="14"/>
      <c r="AF780" s="14">
        <v>0.16227961502643801</v>
      </c>
      <c r="AG780" s="14">
        <v>0.12128031154274101</v>
      </c>
      <c r="AH780" s="14">
        <v>9.4237825310654499E-2</v>
      </c>
      <c r="AI780" s="14">
        <v>0.32394585949969801</v>
      </c>
      <c r="AJ780" s="14">
        <v>0.15887488903170399</v>
      </c>
      <c r="AK780" s="14"/>
      <c r="AL780" s="14">
        <v>9.2979962875325797E-2</v>
      </c>
      <c r="AM780" s="14">
        <v>0.125092816708192</v>
      </c>
      <c r="AN780" s="14">
        <v>0.11883069517599899</v>
      </c>
      <c r="AO780" s="14">
        <v>0.28676580461914802</v>
      </c>
      <c r="AP780" s="14">
        <v>0.124949508053061</v>
      </c>
      <c r="AQ780" s="14">
        <v>0.11051524051639</v>
      </c>
      <c r="AR780" s="14"/>
      <c r="AS780" s="14">
        <v>0.22290450895282901</v>
      </c>
      <c r="AT780" s="14">
        <v>0.155850754758809</v>
      </c>
      <c r="AU780" s="14">
        <v>0.12736847143069099</v>
      </c>
      <c r="AV780" s="14">
        <v>0.132246874614596</v>
      </c>
      <c r="AW780" s="14">
        <v>8.4917124404819605E-2</v>
      </c>
      <c r="AX780" s="14"/>
      <c r="AY780" s="14">
        <v>0.285299971362444</v>
      </c>
      <c r="AZ780" s="14">
        <v>0</v>
      </c>
      <c r="BA780" s="14">
        <v>0</v>
      </c>
      <c r="BB780" s="14">
        <v>0</v>
      </c>
      <c r="BC780" s="14">
        <v>0</v>
      </c>
      <c r="BD780" s="14">
        <v>0</v>
      </c>
      <c r="BE780" s="14">
        <v>0</v>
      </c>
      <c r="BF780" s="14">
        <v>0</v>
      </c>
      <c r="BG780" s="14">
        <v>0</v>
      </c>
      <c r="BH780" s="14">
        <v>0</v>
      </c>
      <c r="BI780" s="14">
        <v>0</v>
      </c>
      <c r="BJ780" s="14">
        <v>0</v>
      </c>
      <c r="BK780" s="14">
        <v>0</v>
      </c>
      <c r="BL780" s="14">
        <v>0</v>
      </c>
      <c r="BM780" s="14">
        <v>0</v>
      </c>
      <c r="BN780" s="14">
        <v>0</v>
      </c>
      <c r="BO780" s="14"/>
      <c r="BP780" s="14">
        <v>0.12666162590667901</v>
      </c>
      <c r="BQ780" s="14">
        <v>0.11622984664674001</v>
      </c>
      <c r="BR780" s="14">
        <v>0.16461791010409099</v>
      </c>
      <c r="BS780" s="14">
        <v>0.203076245776006</v>
      </c>
      <c r="BT780" s="14">
        <v>0.28482287080695401</v>
      </c>
      <c r="BU780" s="14"/>
      <c r="BV780" s="14">
        <v>0.117856089200483</v>
      </c>
      <c r="BW780" s="14">
        <v>0.11912625572087999</v>
      </c>
      <c r="BX780" s="14">
        <v>0.161519972761069</v>
      </c>
      <c r="BY780" s="14">
        <v>0.25446590647627598</v>
      </c>
      <c r="BZ780" s="14">
        <v>0.42313082613201097</v>
      </c>
      <c r="CA780" s="14"/>
      <c r="CB780" s="14">
        <v>1.6001016879205101E-2</v>
      </c>
      <c r="CC780" s="14">
        <v>3.1530030288325898E-2</v>
      </c>
      <c r="CD780" s="14">
        <v>6.8156268848444099E-2</v>
      </c>
      <c r="CE780" s="14">
        <v>0.140854965049861</v>
      </c>
      <c r="CF780" s="14">
        <v>0.50915429939470003</v>
      </c>
      <c r="CG780" s="14"/>
      <c r="CH780" s="14">
        <v>0.26447426219227299</v>
      </c>
      <c r="CI780" s="14">
        <v>0.12905525071507101</v>
      </c>
      <c r="CJ780" s="14"/>
      <c r="CK780" s="14">
        <v>0.11626459671757799</v>
      </c>
      <c r="CL780" s="14">
        <v>0.18508762967912901</v>
      </c>
      <c r="CM780" s="14"/>
      <c r="CN780" s="14">
        <v>7.8949133100192401E-2</v>
      </c>
      <c r="CO780" s="14">
        <v>0.20037475345021899</v>
      </c>
      <c r="CP780" s="14"/>
      <c r="CQ780" s="14">
        <v>0.24968567124786201</v>
      </c>
      <c r="CR780" s="14">
        <v>2.2631648104352101E-2</v>
      </c>
      <c r="CS780" s="14">
        <v>3.1648251284501203E-2</v>
      </c>
    </row>
    <row r="781" spans="2:97" x14ac:dyDescent="0.35">
      <c r="B781" t="s">
        <v>167</v>
      </c>
      <c r="C781" s="14">
        <v>7.3653017209452998E-2</v>
      </c>
      <c r="D781" s="14">
        <v>5.4792613630173202E-2</v>
      </c>
      <c r="E781" s="14">
        <v>9.2322215512249201E-2</v>
      </c>
      <c r="F781" s="14"/>
      <c r="G781" s="14">
        <v>6.1286480288652898E-2</v>
      </c>
      <c r="H781" s="14">
        <v>8.1425027491991903E-2</v>
      </c>
      <c r="I781" s="14">
        <v>6.0496784208509097E-2</v>
      </c>
      <c r="J781" s="14">
        <v>7.1083697703718904E-2</v>
      </c>
      <c r="K781" s="14">
        <v>7.1442178619697996E-2</v>
      </c>
      <c r="L781" s="14">
        <v>8.9761816837418004E-2</v>
      </c>
      <c r="M781" s="14"/>
      <c r="N781" s="14">
        <v>6.12385563351103E-2</v>
      </c>
      <c r="O781" s="14">
        <v>8.0592155579730998E-2</v>
      </c>
      <c r="P781" s="14">
        <v>6.9827595045203694E-2</v>
      </c>
      <c r="Q781" s="14">
        <v>8.2957500951395494E-2</v>
      </c>
      <c r="R781" s="14"/>
      <c r="S781" s="14">
        <v>7.1558222950331402E-2</v>
      </c>
      <c r="T781" s="14">
        <v>6.7097012207999296E-2</v>
      </c>
      <c r="U781" s="14">
        <v>9.1742288067705E-2</v>
      </c>
      <c r="V781" s="14">
        <v>9.4601142789871903E-2</v>
      </c>
      <c r="W781" s="14">
        <v>5.5301188571692202E-2</v>
      </c>
      <c r="X781" s="14">
        <v>6.4149951789265205E-2</v>
      </c>
      <c r="Y781" s="14">
        <v>0.10338508316943699</v>
      </c>
      <c r="Z781" s="14">
        <v>6.2206973629649297E-2</v>
      </c>
      <c r="AA781" s="14">
        <v>5.1892402155892199E-2</v>
      </c>
      <c r="AB781" s="14">
        <v>8.2930155176527895E-2</v>
      </c>
      <c r="AC781" s="14">
        <v>5.9988935077151202E-2</v>
      </c>
      <c r="AD781" s="14">
        <v>8.2886877663212899E-2</v>
      </c>
      <c r="AE781" s="14"/>
      <c r="AF781" s="14">
        <v>7.6944836364419594E-2</v>
      </c>
      <c r="AG781" s="14">
        <v>6.6422543652829499E-2</v>
      </c>
      <c r="AH781" s="14">
        <v>6.6647591240175094E-2</v>
      </c>
      <c r="AI781" s="14">
        <v>5.925238427783E-2</v>
      </c>
      <c r="AJ781" s="14">
        <v>7.3459931628540795E-2</v>
      </c>
      <c r="AK781" s="14"/>
      <c r="AL781" s="14">
        <v>6.1422078239319E-2</v>
      </c>
      <c r="AM781" s="14">
        <v>6.7785367602053101E-2</v>
      </c>
      <c r="AN781" s="14">
        <v>4.9102453892846898E-2</v>
      </c>
      <c r="AO781" s="14">
        <v>5.1985745040995499E-2</v>
      </c>
      <c r="AP781" s="14">
        <v>6.9129431916203493E-2</v>
      </c>
      <c r="AQ781" s="14">
        <v>0.155298319537405</v>
      </c>
      <c r="AR781" s="14"/>
      <c r="AS781" s="14">
        <v>7.7931124075601002E-2</v>
      </c>
      <c r="AT781" s="14">
        <v>7.0776964432401293E-2</v>
      </c>
      <c r="AU781" s="14">
        <v>6.9064308695600596E-2</v>
      </c>
      <c r="AV781" s="14">
        <v>7.5658090051446095E-2</v>
      </c>
      <c r="AW781" s="14">
        <v>4.3002467897112498E-2</v>
      </c>
      <c r="AX781" s="14"/>
      <c r="AY781" s="14">
        <v>0.18927514545723401</v>
      </c>
      <c r="AZ781" s="14">
        <v>0</v>
      </c>
      <c r="BA781" s="14">
        <v>0</v>
      </c>
      <c r="BB781" s="14">
        <v>0</v>
      </c>
      <c r="BC781" s="14">
        <v>0</v>
      </c>
      <c r="BD781" s="14">
        <v>0</v>
      </c>
      <c r="BE781" s="14">
        <v>0</v>
      </c>
      <c r="BF781" s="14">
        <v>0</v>
      </c>
      <c r="BG781" s="14">
        <v>0</v>
      </c>
      <c r="BH781" s="14">
        <v>0</v>
      </c>
      <c r="BI781" s="14">
        <v>0</v>
      </c>
      <c r="BJ781" s="14">
        <v>0</v>
      </c>
      <c r="BK781" s="14">
        <v>0</v>
      </c>
      <c r="BL781" s="14">
        <v>0</v>
      </c>
      <c r="BM781" s="14">
        <v>0</v>
      </c>
      <c r="BN781" s="14">
        <v>0</v>
      </c>
      <c r="BO781" s="14"/>
      <c r="BP781" s="14">
        <v>8.8780565125598301E-2</v>
      </c>
      <c r="BQ781" s="14">
        <v>5.8887421052285303E-2</v>
      </c>
      <c r="BR781" s="14">
        <v>8.9585874617537101E-2</v>
      </c>
      <c r="BS781" s="14">
        <v>4.2821487355461998E-2</v>
      </c>
      <c r="BT781" s="14">
        <v>7.4535928985717995E-2</v>
      </c>
      <c r="BU781" s="14"/>
      <c r="BV781" s="14">
        <v>7.8665620697359301E-2</v>
      </c>
      <c r="BW781" s="14">
        <v>7.4361531537008696E-2</v>
      </c>
      <c r="BX781" s="14">
        <v>7.4798118470346994E-2</v>
      </c>
      <c r="BY781" s="14">
        <v>6.5742530069987606E-2</v>
      </c>
      <c r="BZ781" s="14">
        <v>7.9111476039229495E-2</v>
      </c>
      <c r="CA781" s="14"/>
      <c r="CB781" s="14">
        <v>5.3396406869407199E-2</v>
      </c>
      <c r="CC781" s="14">
        <v>0.18565584781248001</v>
      </c>
      <c r="CD781" s="14">
        <v>9.2370840410278404E-2</v>
      </c>
      <c r="CE781" s="14">
        <v>3.79002978531498E-2</v>
      </c>
      <c r="CF781" s="14">
        <v>1.47513126712204E-2</v>
      </c>
      <c r="CG781" s="14"/>
      <c r="CH781" s="14">
        <v>4.9073208484637899E-2</v>
      </c>
      <c r="CI781" s="14">
        <v>8.39045229105852E-2</v>
      </c>
      <c r="CJ781" s="14"/>
      <c r="CK781" s="14">
        <v>6.4409064164490604E-2</v>
      </c>
      <c r="CL781" s="14">
        <v>7.6493265307834707E-2</v>
      </c>
      <c r="CM781" s="14"/>
      <c r="CN781" s="14">
        <v>6.4386239648035998E-2</v>
      </c>
      <c r="CO781" s="14">
        <v>7.6893948120215896E-2</v>
      </c>
      <c r="CP781" s="14"/>
      <c r="CQ781" s="14">
        <v>4.73080018258017E-2</v>
      </c>
      <c r="CR781" s="14">
        <v>0.105527713629259</v>
      </c>
      <c r="CS781" s="14">
        <v>0.212436592303889</v>
      </c>
    </row>
    <row r="782" spans="2:97" x14ac:dyDescent="0.35">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c r="CI782" s="14"/>
      <c r="CJ782" s="14"/>
      <c r="CK782" s="14"/>
      <c r="CL782" s="14"/>
      <c r="CM782" s="14"/>
      <c r="CN782" s="14"/>
      <c r="CO782" s="14"/>
      <c r="CP782" s="14"/>
      <c r="CQ782" s="14"/>
      <c r="CR782" s="14"/>
      <c r="CS782" s="14"/>
    </row>
    <row r="783" spans="2:97" x14ac:dyDescent="0.35">
      <c r="B783" s="6" t="s">
        <v>337</v>
      </c>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c r="CI783" s="14"/>
      <c r="CJ783" s="14"/>
      <c r="CK783" s="14"/>
      <c r="CL783" s="14"/>
      <c r="CM783" s="14"/>
      <c r="CN783" s="14"/>
      <c r="CO783" s="14"/>
      <c r="CP783" s="14"/>
      <c r="CQ783" s="14"/>
      <c r="CR783" s="14"/>
      <c r="CS783" s="14"/>
    </row>
    <row r="784" spans="2:97" x14ac:dyDescent="0.35">
      <c r="B784" s="21" t="s">
        <v>122</v>
      </c>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c r="CI784" s="14"/>
      <c r="CJ784" s="14"/>
      <c r="CK784" s="14"/>
      <c r="CL784" s="14"/>
      <c r="CM784" s="14"/>
      <c r="CN784" s="14"/>
      <c r="CO784" s="14"/>
      <c r="CP784" s="14"/>
      <c r="CQ784" s="14"/>
      <c r="CR784" s="14"/>
      <c r="CS784" s="14"/>
    </row>
    <row r="785" spans="2:97" x14ac:dyDescent="0.35">
      <c r="B785" t="s">
        <v>325</v>
      </c>
      <c r="C785" s="14">
        <v>9.4833482665152499E-2</v>
      </c>
      <c r="D785" s="14">
        <v>0.10656940391323901</v>
      </c>
      <c r="E785" s="14">
        <v>8.2488292047113498E-2</v>
      </c>
      <c r="F785" s="14"/>
      <c r="G785" s="14">
        <v>0.178848590874087</v>
      </c>
      <c r="H785" s="14">
        <v>0.18584569003645701</v>
      </c>
      <c r="I785" s="14">
        <v>0.129533766658919</v>
      </c>
      <c r="J785" s="14">
        <v>4.97996793868732E-2</v>
      </c>
      <c r="K785" s="14">
        <v>3.9108925884747202E-2</v>
      </c>
      <c r="L785" s="14">
        <v>1.06044837706777E-2</v>
      </c>
      <c r="M785" s="14"/>
      <c r="N785" s="14">
        <v>0.142137939249568</v>
      </c>
      <c r="O785" s="14">
        <v>7.9562585548068804E-2</v>
      </c>
      <c r="P785" s="14">
        <v>9.4879054706791893E-2</v>
      </c>
      <c r="Q785" s="14">
        <v>6.0672392882492703E-2</v>
      </c>
      <c r="R785" s="14"/>
      <c r="S785" s="14">
        <v>0.132432267401836</v>
      </c>
      <c r="T785" s="14">
        <v>7.6626342550722495E-2</v>
      </c>
      <c r="U785" s="14">
        <v>6.4960938756630102E-2</v>
      </c>
      <c r="V785" s="14">
        <v>8.0484427446927395E-2</v>
      </c>
      <c r="W785" s="14">
        <v>0.118888805268175</v>
      </c>
      <c r="X785" s="14">
        <v>0.13215273930542701</v>
      </c>
      <c r="Y785" s="14">
        <v>7.4908302979875996E-2</v>
      </c>
      <c r="Z785" s="14">
        <v>7.7549996766204304E-2</v>
      </c>
      <c r="AA785" s="14">
        <v>0.108960140902744</v>
      </c>
      <c r="AB785" s="14">
        <v>7.9679284816060195E-2</v>
      </c>
      <c r="AC785" s="14">
        <v>5.5199537366803803E-2</v>
      </c>
      <c r="AD785" s="14">
        <v>8.8339911538199395E-2</v>
      </c>
      <c r="AE785" s="14"/>
      <c r="AF785" s="14">
        <v>9.5362249385340894E-2</v>
      </c>
      <c r="AG785" s="14">
        <v>0.110818996399877</v>
      </c>
      <c r="AH785" s="14">
        <v>7.5254577997330804E-2</v>
      </c>
      <c r="AI785" s="14">
        <v>6.8801744700588502E-2</v>
      </c>
      <c r="AJ785" s="14">
        <v>0.11595726077459199</v>
      </c>
      <c r="AK785" s="14"/>
      <c r="AL785" s="14">
        <v>0.15754190112525501</v>
      </c>
      <c r="AM785" s="14">
        <v>0.14464586773415899</v>
      </c>
      <c r="AN785" s="14">
        <v>7.1679338417994898E-2</v>
      </c>
      <c r="AO785" s="14">
        <v>6.8220225996868306E-2</v>
      </c>
      <c r="AP785" s="14">
        <v>0.108643474687686</v>
      </c>
      <c r="AQ785" s="14">
        <v>4.2270650602388403E-2</v>
      </c>
      <c r="AR785" s="14"/>
      <c r="AS785" s="14">
        <v>5.0523164570498803E-2</v>
      </c>
      <c r="AT785" s="14">
        <v>8.6487826655444702E-2</v>
      </c>
      <c r="AU785" s="14">
        <v>0.120793693785826</v>
      </c>
      <c r="AV785" s="14">
        <v>0.17607195028404099</v>
      </c>
      <c r="AW785" s="14">
        <v>0.247178003555973</v>
      </c>
      <c r="AX785" s="14"/>
      <c r="AY785" s="14">
        <v>0.120752914239771</v>
      </c>
      <c r="AZ785" s="14">
        <v>0</v>
      </c>
      <c r="BA785" s="14">
        <v>0</v>
      </c>
      <c r="BB785" s="14">
        <v>0</v>
      </c>
      <c r="BC785" s="14">
        <v>0</v>
      </c>
      <c r="BD785" s="14">
        <v>0</v>
      </c>
      <c r="BE785" s="14">
        <v>0</v>
      </c>
      <c r="BF785" s="14">
        <v>0</v>
      </c>
      <c r="BG785" s="14">
        <v>0</v>
      </c>
      <c r="BH785" s="14">
        <v>0</v>
      </c>
      <c r="BI785" s="14">
        <v>0</v>
      </c>
      <c r="BJ785" s="14">
        <v>0</v>
      </c>
      <c r="BK785" s="14">
        <v>0</v>
      </c>
      <c r="BL785" s="14">
        <v>0</v>
      </c>
      <c r="BM785" s="14">
        <v>0</v>
      </c>
      <c r="BN785" s="14">
        <v>0</v>
      </c>
      <c r="BO785" s="14"/>
      <c r="BP785" s="14">
        <v>0.12272881100963599</v>
      </c>
      <c r="BQ785" s="14">
        <v>0.12508641183657099</v>
      </c>
      <c r="BR785" s="14">
        <v>6.6162586386228101E-2</v>
      </c>
      <c r="BS785" s="14">
        <v>7.4597281414850405E-2</v>
      </c>
      <c r="BT785" s="14">
        <v>5.1567917572939201E-2</v>
      </c>
      <c r="BU785" s="14"/>
      <c r="BV785" s="14">
        <v>0.28119178406413697</v>
      </c>
      <c r="BW785" s="14">
        <v>0.113301810495523</v>
      </c>
      <c r="BX785" s="14">
        <v>6.6349240783025606E-2</v>
      </c>
      <c r="BY785" s="14">
        <v>5.7298930521199602E-2</v>
      </c>
      <c r="BZ785" s="14">
        <v>3.5010590044097303E-2</v>
      </c>
      <c r="CA785" s="14"/>
      <c r="CB785" s="14">
        <v>0.33873184354595698</v>
      </c>
      <c r="CC785" s="14">
        <v>8.7896373886278203E-2</v>
      </c>
      <c r="CD785" s="14">
        <v>3.6933042776685403E-2</v>
      </c>
      <c r="CE785" s="14">
        <v>4.13771771112438E-2</v>
      </c>
      <c r="CF785" s="14">
        <v>1.45190503125581E-2</v>
      </c>
      <c r="CG785" s="14"/>
      <c r="CH785" s="14">
        <v>9.1303614040191106E-2</v>
      </c>
      <c r="CI785" s="14">
        <v>9.63056856728393E-2</v>
      </c>
      <c r="CJ785" s="14"/>
      <c r="CK785" s="14">
        <v>0.13301717832471299</v>
      </c>
      <c r="CL785" s="14">
        <v>8.3101362385143498E-2</v>
      </c>
      <c r="CM785" s="14"/>
      <c r="CN785" s="14">
        <v>0.16076979058768401</v>
      </c>
      <c r="CO785" s="14">
        <v>7.1773145123713203E-2</v>
      </c>
      <c r="CP785" s="14"/>
      <c r="CQ785" s="14">
        <v>3.03165045239919E-2</v>
      </c>
      <c r="CR785" s="14">
        <v>0.23579776823572399</v>
      </c>
      <c r="CS785" s="14">
        <v>6.1238646293526697E-2</v>
      </c>
    </row>
    <row r="786" spans="2:97" x14ac:dyDescent="0.35">
      <c r="B786" t="s">
        <v>326</v>
      </c>
      <c r="C786" s="14">
        <v>0.25353159997069802</v>
      </c>
      <c r="D786" s="14">
        <v>0.270987374955456</v>
      </c>
      <c r="E786" s="14">
        <v>0.23694274098270601</v>
      </c>
      <c r="F786" s="14"/>
      <c r="G786" s="14">
        <v>0.358577287744276</v>
      </c>
      <c r="H786" s="14">
        <v>0.372600534792565</v>
      </c>
      <c r="I786" s="14">
        <v>0.27717223482019199</v>
      </c>
      <c r="J786" s="14">
        <v>0.24530508320434599</v>
      </c>
      <c r="K786" s="14">
        <v>0.18952639725922299</v>
      </c>
      <c r="L786" s="14">
        <v>0.117171428891173</v>
      </c>
      <c r="M786" s="14"/>
      <c r="N786" s="14">
        <v>0.284659839699961</v>
      </c>
      <c r="O786" s="14">
        <v>0.26087752536072101</v>
      </c>
      <c r="P786" s="14">
        <v>0.25530128677226199</v>
      </c>
      <c r="Q786" s="14">
        <v>0.211155790780647</v>
      </c>
      <c r="R786" s="14"/>
      <c r="S786" s="14">
        <v>0.31859634476934601</v>
      </c>
      <c r="T786" s="14">
        <v>0.27690846811751002</v>
      </c>
      <c r="U786" s="14">
        <v>0.24073545257043899</v>
      </c>
      <c r="V786" s="14">
        <v>0.22667315455623399</v>
      </c>
      <c r="W786" s="14">
        <v>0.22926136808876099</v>
      </c>
      <c r="X786" s="14">
        <v>0.28874045179487101</v>
      </c>
      <c r="Y786" s="14">
        <v>0.21823666468095201</v>
      </c>
      <c r="Z786" s="14">
        <v>0.14801517847540599</v>
      </c>
      <c r="AA786" s="14">
        <v>0.26301453610853398</v>
      </c>
      <c r="AB786" s="14">
        <v>0.23317672517309199</v>
      </c>
      <c r="AC786" s="14">
        <v>0.21105320260412599</v>
      </c>
      <c r="AD786" s="14">
        <v>0.24578324042820501</v>
      </c>
      <c r="AE786" s="14"/>
      <c r="AF786" s="14">
        <v>0.22520757325245</v>
      </c>
      <c r="AG786" s="14">
        <v>0.280185904118055</v>
      </c>
      <c r="AH786" s="14">
        <v>0.26899284815537899</v>
      </c>
      <c r="AI786" s="14">
        <v>0.153633930355004</v>
      </c>
      <c r="AJ786" s="14">
        <v>0.30985522756565298</v>
      </c>
      <c r="AK786" s="14"/>
      <c r="AL786" s="14">
        <v>0.30902823611085201</v>
      </c>
      <c r="AM786" s="14">
        <v>0.23820603397392301</v>
      </c>
      <c r="AN786" s="14">
        <v>0.26863926469431998</v>
      </c>
      <c r="AO786" s="14">
        <v>0.211331795147158</v>
      </c>
      <c r="AP786" s="14">
        <v>0.31265497820876098</v>
      </c>
      <c r="AQ786" s="14">
        <v>0.23796259089930699</v>
      </c>
      <c r="AR786" s="14"/>
      <c r="AS786" s="14">
        <v>0.19196491161854101</v>
      </c>
      <c r="AT786" s="14">
        <v>0.25997610325545301</v>
      </c>
      <c r="AU786" s="14">
        <v>0.29366134064369798</v>
      </c>
      <c r="AV786" s="14">
        <v>0.28702618843295202</v>
      </c>
      <c r="AW786" s="14">
        <v>0.229197522254876</v>
      </c>
      <c r="AX786" s="14"/>
      <c r="AY786" s="14">
        <v>0.21634095351746899</v>
      </c>
      <c r="AZ786" s="14">
        <v>0</v>
      </c>
      <c r="BA786" s="14">
        <v>0</v>
      </c>
      <c r="BB786" s="14">
        <v>0</v>
      </c>
      <c r="BC786" s="14">
        <v>0</v>
      </c>
      <c r="BD786" s="14">
        <v>0</v>
      </c>
      <c r="BE786" s="14">
        <v>0</v>
      </c>
      <c r="BF786" s="14">
        <v>0</v>
      </c>
      <c r="BG786" s="14">
        <v>0</v>
      </c>
      <c r="BH786" s="14">
        <v>0</v>
      </c>
      <c r="BI786" s="14">
        <v>0</v>
      </c>
      <c r="BJ786" s="14">
        <v>0</v>
      </c>
      <c r="BK786" s="14">
        <v>0</v>
      </c>
      <c r="BL786" s="14">
        <v>0</v>
      </c>
      <c r="BM786" s="14">
        <v>0</v>
      </c>
      <c r="BN786" s="14">
        <v>0</v>
      </c>
      <c r="BO786" s="14"/>
      <c r="BP786" s="14">
        <v>0.26344436564714702</v>
      </c>
      <c r="BQ786" s="14">
        <v>0.28075406621152099</v>
      </c>
      <c r="BR786" s="14">
        <v>0.246111903688185</v>
      </c>
      <c r="BS786" s="14">
        <v>0.27788468497804297</v>
      </c>
      <c r="BT786" s="14">
        <v>0.18550144987181399</v>
      </c>
      <c r="BU786" s="14"/>
      <c r="BV786" s="14">
        <v>0.344254276710801</v>
      </c>
      <c r="BW786" s="14">
        <v>0.29099555185826897</v>
      </c>
      <c r="BX786" s="14">
        <v>0.2434584584417</v>
      </c>
      <c r="BY786" s="14">
        <v>0.199302861393333</v>
      </c>
      <c r="BZ786" s="14">
        <v>7.8375606000056594E-2</v>
      </c>
      <c r="CA786" s="14"/>
      <c r="CB786" s="14">
        <v>0.47840986078865999</v>
      </c>
      <c r="CC786" s="14">
        <v>0.341943459413731</v>
      </c>
      <c r="CD786" s="14">
        <v>0.26850139018494301</v>
      </c>
      <c r="CE786" s="14">
        <v>0.17317005354638701</v>
      </c>
      <c r="CF786" s="14">
        <v>6.9691783900215395E-2</v>
      </c>
      <c r="CG786" s="14"/>
      <c r="CH786" s="14">
        <v>0.22317374737818901</v>
      </c>
      <c r="CI786" s="14">
        <v>0.26619295557400902</v>
      </c>
      <c r="CJ786" s="14"/>
      <c r="CK786" s="14">
        <v>0.30292875831184402</v>
      </c>
      <c r="CL786" s="14">
        <v>0.238354090482984</v>
      </c>
      <c r="CM786" s="14"/>
      <c r="CN786" s="14">
        <v>0.32415533705462002</v>
      </c>
      <c r="CO786" s="14">
        <v>0.22883189707701199</v>
      </c>
      <c r="CP786" s="14"/>
      <c r="CQ786" s="14">
        <v>0.16707090853238399</v>
      </c>
      <c r="CR786" s="14">
        <v>0.42955142940456797</v>
      </c>
      <c r="CS786" s="14">
        <v>0.28503535625209397</v>
      </c>
    </row>
    <row r="787" spans="2:97" x14ac:dyDescent="0.35">
      <c r="B787" t="s">
        <v>327</v>
      </c>
      <c r="C787" s="14">
        <v>0.29132906025913102</v>
      </c>
      <c r="D787" s="14">
        <v>0.29918648879512599</v>
      </c>
      <c r="E787" s="14">
        <v>0.28414843931380901</v>
      </c>
      <c r="F787" s="14"/>
      <c r="G787" s="14">
        <v>0.206278145705971</v>
      </c>
      <c r="H787" s="14">
        <v>0.201839362916334</v>
      </c>
      <c r="I787" s="14">
        <v>0.24622471211673699</v>
      </c>
      <c r="J787" s="14">
        <v>0.30468727141617502</v>
      </c>
      <c r="K787" s="14">
        <v>0.29554004329285299</v>
      </c>
      <c r="L787" s="14">
        <v>0.44367859679320099</v>
      </c>
      <c r="M787" s="14"/>
      <c r="N787" s="14">
        <v>0.32273333799450499</v>
      </c>
      <c r="O787" s="14">
        <v>0.30137502749019301</v>
      </c>
      <c r="P787" s="14">
        <v>0.27537470287339</v>
      </c>
      <c r="Q787" s="14">
        <v>0.263263843885013</v>
      </c>
      <c r="R787" s="14"/>
      <c r="S787" s="14">
        <v>0.270394608979384</v>
      </c>
      <c r="T787" s="14">
        <v>0.286097679641582</v>
      </c>
      <c r="U787" s="14">
        <v>0.27792051377026</v>
      </c>
      <c r="V787" s="14">
        <v>0.29696720664878101</v>
      </c>
      <c r="W787" s="14">
        <v>0.27791889584255502</v>
      </c>
      <c r="X787" s="14">
        <v>0.291245900575338</v>
      </c>
      <c r="Y787" s="14">
        <v>0.33320368174005999</v>
      </c>
      <c r="Z787" s="14">
        <v>0.33351497540988001</v>
      </c>
      <c r="AA787" s="14">
        <v>0.26348924359751502</v>
      </c>
      <c r="AB787" s="14">
        <v>0.356472225227211</v>
      </c>
      <c r="AC787" s="14">
        <v>0.23769425561697599</v>
      </c>
      <c r="AD787" s="14">
        <v>0.29047019176183297</v>
      </c>
      <c r="AE787" s="14"/>
      <c r="AF787" s="14">
        <v>0.32025358469512499</v>
      </c>
      <c r="AG787" s="14">
        <v>0.30841999648004698</v>
      </c>
      <c r="AH787" s="14">
        <v>0.35052242076896001</v>
      </c>
      <c r="AI787" s="14">
        <v>0.28672400710670098</v>
      </c>
      <c r="AJ787" s="14">
        <v>0.27897182983422703</v>
      </c>
      <c r="AK787" s="14"/>
      <c r="AL787" s="14">
        <v>0.29069371646360598</v>
      </c>
      <c r="AM787" s="14">
        <v>0.30800633409160599</v>
      </c>
      <c r="AN787" s="14">
        <v>0.33721309648435899</v>
      </c>
      <c r="AO787" s="14">
        <v>0.285446396838621</v>
      </c>
      <c r="AP787" s="14">
        <v>0.271667881550266</v>
      </c>
      <c r="AQ787" s="14">
        <v>0.29199615100089099</v>
      </c>
      <c r="AR787" s="14"/>
      <c r="AS787" s="14">
        <v>0.31921546077164098</v>
      </c>
      <c r="AT787" s="14">
        <v>0.29430424617154599</v>
      </c>
      <c r="AU787" s="14">
        <v>0.27459102973176103</v>
      </c>
      <c r="AV787" s="14">
        <v>0.26473674389398399</v>
      </c>
      <c r="AW787" s="14">
        <v>0.28012458864248302</v>
      </c>
      <c r="AX787" s="14"/>
      <c r="AY787" s="14">
        <v>0.27058080951560798</v>
      </c>
      <c r="AZ787" s="14">
        <v>0</v>
      </c>
      <c r="BA787" s="14">
        <v>0</v>
      </c>
      <c r="BB787" s="14">
        <v>0</v>
      </c>
      <c r="BC787" s="14">
        <v>0</v>
      </c>
      <c r="BD787" s="14">
        <v>0</v>
      </c>
      <c r="BE787" s="14">
        <v>0</v>
      </c>
      <c r="BF787" s="14">
        <v>0</v>
      </c>
      <c r="BG787" s="14">
        <v>0</v>
      </c>
      <c r="BH787" s="14">
        <v>0</v>
      </c>
      <c r="BI787" s="14">
        <v>0</v>
      </c>
      <c r="BJ787" s="14">
        <v>0</v>
      </c>
      <c r="BK787" s="14">
        <v>0</v>
      </c>
      <c r="BL787" s="14">
        <v>0</v>
      </c>
      <c r="BM787" s="14">
        <v>0</v>
      </c>
      <c r="BN787" s="14">
        <v>0</v>
      </c>
      <c r="BO787" s="14"/>
      <c r="BP787" s="14">
        <v>0.38166425600260401</v>
      </c>
      <c r="BQ787" s="14">
        <v>0.32652073920064101</v>
      </c>
      <c r="BR787" s="14">
        <v>0.30130604951439699</v>
      </c>
      <c r="BS787" s="14">
        <v>0.24157184849816901</v>
      </c>
      <c r="BT787" s="14">
        <v>0.14910344031488701</v>
      </c>
      <c r="BU787" s="14"/>
      <c r="BV787" s="14">
        <v>0.27259682701243299</v>
      </c>
      <c r="BW787" s="14">
        <v>0.38174825843333898</v>
      </c>
      <c r="BX787" s="14">
        <v>0.275790059555726</v>
      </c>
      <c r="BY787" s="14">
        <v>0.161856812242236</v>
      </c>
      <c r="BZ787" s="14">
        <v>0.131088522342727</v>
      </c>
      <c r="CA787" s="14"/>
      <c r="CB787" s="14">
        <v>0.141506987382198</v>
      </c>
      <c r="CC787" s="14">
        <v>0.35367062439915198</v>
      </c>
      <c r="CD787" s="14">
        <v>0.42141026173808599</v>
      </c>
      <c r="CE787" s="14">
        <v>0.35859326597434499</v>
      </c>
      <c r="CF787" s="14">
        <v>0.177392393814785</v>
      </c>
      <c r="CG787" s="14"/>
      <c r="CH787" s="14">
        <v>0.28295225577567801</v>
      </c>
      <c r="CI787" s="14">
        <v>0.29482277576687999</v>
      </c>
      <c r="CJ787" s="14"/>
      <c r="CK787" s="14">
        <v>0.27392843710685</v>
      </c>
      <c r="CL787" s="14">
        <v>0.29667548365381302</v>
      </c>
      <c r="CM787" s="14"/>
      <c r="CN787" s="14">
        <v>0.26690444989836198</v>
      </c>
      <c r="CO787" s="14">
        <v>0.29987123947697902</v>
      </c>
      <c r="CP787" s="14"/>
      <c r="CQ787" s="14">
        <v>0.31443547790193999</v>
      </c>
      <c r="CR787" s="14">
        <v>0.23023091578598801</v>
      </c>
      <c r="CS787" s="14">
        <v>0.36636664287245502</v>
      </c>
    </row>
    <row r="788" spans="2:97" x14ac:dyDescent="0.35">
      <c r="B788" t="s">
        <v>328</v>
      </c>
      <c r="C788" s="14">
        <v>0.195254965197727</v>
      </c>
      <c r="D788" s="14">
        <v>0.18299098528520999</v>
      </c>
      <c r="E788" s="14">
        <v>0.20797288412314999</v>
      </c>
      <c r="F788" s="14"/>
      <c r="G788" s="14">
        <v>0.14978954843815401</v>
      </c>
      <c r="H788" s="14">
        <v>0.11179374211927399</v>
      </c>
      <c r="I788" s="14">
        <v>0.166903836030424</v>
      </c>
      <c r="J788" s="14">
        <v>0.19422845673171099</v>
      </c>
      <c r="K788" s="14">
        <v>0.27075204745659198</v>
      </c>
      <c r="L788" s="14">
        <v>0.26671592146969503</v>
      </c>
      <c r="M788" s="14"/>
      <c r="N788" s="14">
        <v>0.15171859740096799</v>
      </c>
      <c r="O788" s="14">
        <v>0.20988759927020201</v>
      </c>
      <c r="P788" s="14">
        <v>0.207370618505933</v>
      </c>
      <c r="Q788" s="14">
        <v>0.21460660683327901</v>
      </c>
      <c r="R788" s="14"/>
      <c r="S788" s="14">
        <v>0.142150823558956</v>
      </c>
      <c r="T788" s="14">
        <v>0.175618666777343</v>
      </c>
      <c r="U788" s="14">
        <v>0.21418098624781801</v>
      </c>
      <c r="V788" s="14">
        <v>0.20517968643632301</v>
      </c>
      <c r="W788" s="14">
        <v>0.20024380033345901</v>
      </c>
      <c r="X788" s="14">
        <v>0.16957073726982499</v>
      </c>
      <c r="Y788" s="14">
        <v>0.23060991734255901</v>
      </c>
      <c r="Z788" s="14">
        <v>0.23252887490144</v>
      </c>
      <c r="AA788" s="14">
        <v>0.193998814437712</v>
      </c>
      <c r="AB788" s="14">
        <v>0.19839581323382799</v>
      </c>
      <c r="AC788" s="14">
        <v>0.27372719590484901</v>
      </c>
      <c r="AD788" s="14">
        <v>0.234082033257272</v>
      </c>
      <c r="AE788" s="14"/>
      <c r="AF788" s="14">
        <v>0.22252181976538599</v>
      </c>
      <c r="AG788" s="14">
        <v>0.177797862834674</v>
      </c>
      <c r="AH788" s="14">
        <v>0.20082034778528901</v>
      </c>
      <c r="AI788" s="14">
        <v>0.24392646376475499</v>
      </c>
      <c r="AJ788" s="14">
        <v>0.14254589482535299</v>
      </c>
      <c r="AK788" s="14"/>
      <c r="AL788" s="14">
        <v>0.14035227910895201</v>
      </c>
      <c r="AM788" s="14">
        <v>0.180962345421736</v>
      </c>
      <c r="AN788" s="14">
        <v>0.1992024700442</v>
      </c>
      <c r="AO788" s="14">
        <v>0.22655828850339099</v>
      </c>
      <c r="AP788" s="14">
        <v>0.16513880134464401</v>
      </c>
      <c r="AQ788" s="14">
        <v>0.233263518466265</v>
      </c>
      <c r="AR788" s="14"/>
      <c r="AS788" s="14">
        <v>0.22398001770503101</v>
      </c>
      <c r="AT788" s="14">
        <v>0.194636871056349</v>
      </c>
      <c r="AU788" s="14">
        <v>0.18960218651726701</v>
      </c>
      <c r="AV788" s="14">
        <v>0.15448621044654501</v>
      </c>
      <c r="AW788" s="14">
        <v>0.113084382324965</v>
      </c>
      <c r="AX788" s="14"/>
      <c r="AY788" s="14">
        <v>0.121483322239367</v>
      </c>
      <c r="AZ788" s="14">
        <v>0</v>
      </c>
      <c r="BA788" s="14">
        <v>0</v>
      </c>
      <c r="BB788" s="14">
        <v>0</v>
      </c>
      <c r="BC788" s="14">
        <v>0</v>
      </c>
      <c r="BD788" s="14">
        <v>0</v>
      </c>
      <c r="BE788" s="14">
        <v>0</v>
      </c>
      <c r="BF788" s="14">
        <v>0</v>
      </c>
      <c r="BG788" s="14">
        <v>0</v>
      </c>
      <c r="BH788" s="14">
        <v>0</v>
      </c>
      <c r="BI788" s="14">
        <v>0</v>
      </c>
      <c r="BJ788" s="14">
        <v>0</v>
      </c>
      <c r="BK788" s="14">
        <v>0</v>
      </c>
      <c r="BL788" s="14">
        <v>0</v>
      </c>
      <c r="BM788" s="14">
        <v>0</v>
      </c>
      <c r="BN788" s="14">
        <v>0</v>
      </c>
      <c r="BO788" s="14"/>
      <c r="BP788" s="14">
        <v>0.13652536219884401</v>
      </c>
      <c r="BQ788" s="14">
        <v>0.186779736212666</v>
      </c>
      <c r="BR788" s="14">
        <v>0.23934522620559601</v>
      </c>
      <c r="BS788" s="14">
        <v>0.236842020628064</v>
      </c>
      <c r="BT788" s="14">
        <v>0.21914435746154601</v>
      </c>
      <c r="BU788" s="14"/>
      <c r="BV788" s="14">
        <v>3.6943565803727998E-2</v>
      </c>
      <c r="BW788" s="14">
        <v>0.134826047144193</v>
      </c>
      <c r="BX788" s="14">
        <v>0.25612325483996501</v>
      </c>
      <c r="BY788" s="14">
        <v>0.26911997061816201</v>
      </c>
      <c r="BZ788" s="14">
        <v>0.18212647471286</v>
      </c>
      <c r="CA788" s="14"/>
      <c r="CB788" s="14">
        <v>1.13016467435696E-2</v>
      </c>
      <c r="CC788" s="14">
        <v>6.2515907662088699E-2</v>
      </c>
      <c r="CD788" s="14">
        <v>0.176052815655834</v>
      </c>
      <c r="CE788" s="14">
        <v>0.307538950465363</v>
      </c>
      <c r="CF788" s="14">
        <v>0.36100160651073598</v>
      </c>
      <c r="CG788" s="14"/>
      <c r="CH788" s="14">
        <v>0.21077607197427101</v>
      </c>
      <c r="CI788" s="14">
        <v>0.18878157411527399</v>
      </c>
      <c r="CJ788" s="14"/>
      <c r="CK788" s="14">
        <v>0.15239393886497299</v>
      </c>
      <c r="CL788" s="14">
        <v>0.20842421735037001</v>
      </c>
      <c r="CM788" s="14"/>
      <c r="CN788" s="14">
        <v>0.15061341768991501</v>
      </c>
      <c r="CO788" s="14">
        <v>0.21086774647616699</v>
      </c>
      <c r="CP788" s="14"/>
      <c r="CQ788" s="14">
        <v>0.28317091481755902</v>
      </c>
      <c r="CR788" s="14">
        <v>2.60232707524337E-2</v>
      </c>
      <c r="CS788" s="14">
        <v>0.1053311642965</v>
      </c>
    </row>
    <row r="789" spans="2:97" x14ac:dyDescent="0.35">
      <c r="B789" t="s">
        <v>329</v>
      </c>
      <c r="C789" s="14">
        <v>0.100369972943046</v>
      </c>
      <c r="D789" s="14">
        <v>9.1040769290099702E-2</v>
      </c>
      <c r="E789" s="14">
        <v>0.10845051080532001</v>
      </c>
      <c r="F789" s="14"/>
      <c r="G789" s="14">
        <v>5.6425868444395198E-2</v>
      </c>
      <c r="H789" s="14">
        <v>7.4195860518576198E-2</v>
      </c>
      <c r="I789" s="14">
        <v>0.10565397831034599</v>
      </c>
      <c r="J789" s="14">
        <v>0.13444978605383801</v>
      </c>
      <c r="K789" s="14">
        <v>0.122530298973935</v>
      </c>
      <c r="L789" s="14">
        <v>0.104053218785548</v>
      </c>
      <c r="M789" s="14"/>
      <c r="N789" s="14">
        <v>6.6008201160449101E-2</v>
      </c>
      <c r="O789" s="14">
        <v>7.5771169950910697E-2</v>
      </c>
      <c r="P789" s="14">
        <v>9.3037457853676703E-2</v>
      </c>
      <c r="Q789" s="14">
        <v>0.169222469875565</v>
      </c>
      <c r="R789" s="14"/>
      <c r="S789" s="14">
        <v>7.6656373518978499E-2</v>
      </c>
      <c r="T789" s="14">
        <v>0.111711074784068</v>
      </c>
      <c r="U789" s="14">
        <v>0.139187404636405</v>
      </c>
      <c r="V789" s="14">
        <v>9.6661000597032906E-2</v>
      </c>
      <c r="W789" s="14">
        <v>9.8265709952990901E-2</v>
      </c>
      <c r="X789" s="14">
        <v>7.7087113560519199E-2</v>
      </c>
      <c r="Y789" s="14">
        <v>7.2828424686794499E-2</v>
      </c>
      <c r="Z789" s="14">
        <v>0.13179468345793399</v>
      </c>
      <c r="AA789" s="14">
        <v>0.10732790913545701</v>
      </c>
      <c r="AB789" s="14">
        <v>8.1803103708003699E-2</v>
      </c>
      <c r="AC789" s="14">
        <v>0.16154766288831299</v>
      </c>
      <c r="AD789" s="14">
        <v>0.10422784327656</v>
      </c>
      <c r="AE789" s="14"/>
      <c r="AF789" s="14">
        <v>8.3735060954348295E-2</v>
      </c>
      <c r="AG789" s="14">
        <v>7.7271965964686898E-2</v>
      </c>
      <c r="AH789" s="14">
        <v>5.5069777925688797E-2</v>
      </c>
      <c r="AI789" s="14">
        <v>0.183734072177553</v>
      </c>
      <c r="AJ789" s="14">
        <v>9.6439143418603102E-2</v>
      </c>
      <c r="AK789" s="14"/>
      <c r="AL789" s="14">
        <v>6.1996283485744499E-2</v>
      </c>
      <c r="AM789" s="14">
        <v>7.8371526513413198E-2</v>
      </c>
      <c r="AN789" s="14">
        <v>7.19669731118001E-2</v>
      </c>
      <c r="AO789" s="14">
        <v>0.150617596771212</v>
      </c>
      <c r="AP789" s="14">
        <v>8.3701090338426404E-2</v>
      </c>
      <c r="AQ789" s="14">
        <v>6.4434521189940905E-2</v>
      </c>
      <c r="AR789" s="14"/>
      <c r="AS789" s="14">
        <v>0.13737383004304299</v>
      </c>
      <c r="AT789" s="14">
        <v>9.1103082357905193E-2</v>
      </c>
      <c r="AU789" s="14">
        <v>7.8094882913299205E-2</v>
      </c>
      <c r="AV789" s="14">
        <v>5.4997466903491901E-2</v>
      </c>
      <c r="AW789" s="14">
        <v>8.8790624760189299E-2</v>
      </c>
      <c r="AX789" s="14"/>
      <c r="AY789" s="14">
        <v>0.21244285507711499</v>
      </c>
      <c r="AZ789" s="14">
        <v>0</v>
      </c>
      <c r="BA789" s="14">
        <v>0</v>
      </c>
      <c r="BB789" s="14">
        <v>0</v>
      </c>
      <c r="BC789" s="14">
        <v>0</v>
      </c>
      <c r="BD789" s="14">
        <v>0</v>
      </c>
      <c r="BE789" s="14">
        <v>0</v>
      </c>
      <c r="BF789" s="14">
        <v>0</v>
      </c>
      <c r="BG789" s="14">
        <v>0</v>
      </c>
      <c r="BH789" s="14">
        <v>0</v>
      </c>
      <c r="BI789" s="14">
        <v>0</v>
      </c>
      <c r="BJ789" s="14">
        <v>0</v>
      </c>
      <c r="BK789" s="14">
        <v>0</v>
      </c>
      <c r="BL789" s="14">
        <v>0</v>
      </c>
      <c r="BM789" s="14">
        <v>0</v>
      </c>
      <c r="BN789" s="14">
        <v>0</v>
      </c>
      <c r="BO789" s="14"/>
      <c r="BP789" s="14">
        <v>4.2491560645741402E-2</v>
      </c>
      <c r="BQ789" s="14">
        <v>3.3107119196315003E-2</v>
      </c>
      <c r="BR789" s="14">
        <v>7.1689910718122599E-2</v>
      </c>
      <c r="BS789" s="14">
        <v>0.11536568987392699</v>
      </c>
      <c r="BT789" s="14">
        <v>0.30464729222912001</v>
      </c>
      <c r="BU789" s="14"/>
      <c r="BV789" s="14">
        <v>2.1303478138595001E-2</v>
      </c>
      <c r="BW789" s="14">
        <v>2.36328981445614E-2</v>
      </c>
      <c r="BX789" s="14">
        <v>8.7364925996337495E-2</v>
      </c>
      <c r="BY789" s="14">
        <v>0.23743996633363801</v>
      </c>
      <c r="BZ789" s="14">
        <v>0.48744762847934497</v>
      </c>
      <c r="CA789" s="14"/>
      <c r="CB789" s="14">
        <v>3.8638652631191399E-3</v>
      </c>
      <c r="CC789" s="14">
        <v>1.72067806593812E-2</v>
      </c>
      <c r="CD789" s="14">
        <v>2.3216476876209501E-2</v>
      </c>
      <c r="CE789" s="14">
        <v>5.9723022766950302E-2</v>
      </c>
      <c r="CF789" s="14">
        <v>0.34443693913475698</v>
      </c>
      <c r="CG789" s="14"/>
      <c r="CH789" s="14">
        <v>0.13673770115681</v>
      </c>
      <c r="CI789" s="14">
        <v>8.5202077322107994E-2</v>
      </c>
      <c r="CJ789" s="14"/>
      <c r="CK789" s="14">
        <v>8.0858541296560393E-2</v>
      </c>
      <c r="CL789" s="14">
        <v>0.106364952186351</v>
      </c>
      <c r="CM789" s="14"/>
      <c r="CN789" s="14">
        <v>5.7013808364153297E-2</v>
      </c>
      <c r="CO789" s="14">
        <v>0.11553320881706799</v>
      </c>
      <c r="CP789" s="14"/>
      <c r="CQ789" s="14">
        <v>0.15034092240811001</v>
      </c>
      <c r="CR789" s="14">
        <v>8.9816357891613092E-3</v>
      </c>
      <c r="CS789" s="14">
        <v>2.07484103289006E-2</v>
      </c>
    </row>
    <row r="790" spans="2:97" x14ac:dyDescent="0.35">
      <c r="B790" t="s">
        <v>167</v>
      </c>
      <c r="C790" s="14">
        <v>6.4680918964244702E-2</v>
      </c>
      <c r="D790" s="14">
        <v>4.92249777608696E-2</v>
      </c>
      <c r="E790" s="14">
        <v>7.9997132727902098E-2</v>
      </c>
      <c r="F790" s="14"/>
      <c r="G790" s="14">
        <v>5.0080558793117E-2</v>
      </c>
      <c r="H790" s="14">
        <v>5.3724809616793802E-2</v>
      </c>
      <c r="I790" s="14">
        <v>7.4511472063381004E-2</v>
      </c>
      <c r="J790" s="14">
        <v>7.1529723207057402E-2</v>
      </c>
      <c r="K790" s="14">
        <v>8.2542287132649494E-2</v>
      </c>
      <c r="L790" s="14">
        <v>5.7776350289705902E-2</v>
      </c>
      <c r="M790" s="14"/>
      <c r="N790" s="14">
        <v>3.2742084494549101E-2</v>
      </c>
      <c r="O790" s="14">
        <v>7.2526092379905205E-2</v>
      </c>
      <c r="P790" s="14">
        <v>7.4036879287946694E-2</v>
      </c>
      <c r="Q790" s="14">
        <v>8.1078895743003004E-2</v>
      </c>
      <c r="R790" s="14"/>
      <c r="S790" s="14">
        <v>5.9769581771499901E-2</v>
      </c>
      <c r="T790" s="14">
        <v>7.3037768128774994E-2</v>
      </c>
      <c r="U790" s="14">
        <v>6.3014704018447706E-2</v>
      </c>
      <c r="V790" s="14">
        <v>9.4034524314701898E-2</v>
      </c>
      <c r="W790" s="14">
        <v>7.54214205140597E-2</v>
      </c>
      <c r="X790" s="14">
        <v>4.1203057494019202E-2</v>
      </c>
      <c r="Y790" s="14">
        <v>7.02130085697594E-2</v>
      </c>
      <c r="Z790" s="14">
        <v>7.6596290989135493E-2</v>
      </c>
      <c r="AA790" s="14">
        <v>6.3209355818038798E-2</v>
      </c>
      <c r="AB790" s="14">
        <v>5.0472847841805002E-2</v>
      </c>
      <c r="AC790" s="14">
        <v>6.07781456189328E-2</v>
      </c>
      <c r="AD790" s="14">
        <v>3.7096779737929401E-2</v>
      </c>
      <c r="AE790" s="14"/>
      <c r="AF790" s="14">
        <v>5.2919711947350102E-2</v>
      </c>
      <c r="AG790" s="14">
        <v>4.55052742026597E-2</v>
      </c>
      <c r="AH790" s="14">
        <v>4.9340027367352303E-2</v>
      </c>
      <c r="AI790" s="14">
        <v>6.3179781895398399E-2</v>
      </c>
      <c r="AJ790" s="14">
        <v>5.6230643581572301E-2</v>
      </c>
      <c r="AK790" s="14"/>
      <c r="AL790" s="14">
        <v>4.0387583705590598E-2</v>
      </c>
      <c r="AM790" s="14">
        <v>4.9807892265162697E-2</v>
      </c>
      <c r="AN790" s="14">
        <v>5.1298857247325198E-2</v>
      </c>
      <c r="AO790" s="14">
        <v>5.78256967427494E-2</v>
      </c>
      <c r="AP790" s="14">
        <v>5.8193773870217597E-2</v>
      </c>
      <c r="AQ790" s="14">
        <v>0.13007256784120799</v>
      </c>
      <c r="AR790" s="14"/>
      <c r="AS790" s="14">
        <v>7.69426152912457E-2</v>
      </c>
      <c r="AT790" s="14">
        <v>7.3491870503302206E-2</v>
      </c>
      <c r="AU790" s="14">
        <v>4.3256866408148797E-2</v>
      </c>
      <c r="AV790" s="14">
        <v>6.2681440038986194E-2</v>
      </c>
      <c r="AW790" s="14">
        <v>4.16248784615144E-2</v>
      </c>
      <c r="AX790" s="14"/>
      <c r="AY790" s="14">
        <v>5.8399145410669297E-2</v>
      </c>
      <c r="AZ790" s="14">
        <v>0</v>
      </c>
      <c r="BA790" s="14">
        <v>0</v>
      </c>
      <c r="BB790" s="14">
        <v>0</v>
      </c>
      <c r="BC790" s="14">
        <v>0</v>
      </c>
      <c r="BD790" s="14">
        <v>0</v>
      </c>
      <c r="BE790" s="14">
        <v>0</v>
      </c>
      <c r="BF790" s="14">
        <v>0</v>
      </c>
      <c r="BG790" s="14">
        <v>0</v>
      </c>
      <c r="BH790" s="14">
        <v>0</v>
      </c>
      <c r="BI790" s="14">
        <v>0</v>
      </c>
      <c r="BJ790" s="14">
        <v>0</v>
      </c>
      <c r="BK790" s="14">
        <v>0</v>
      </c>
      <c r="BL790" s="14">
        <v>0</v>
      </c>
      <c r="BM790" s="14">
        <v>0</v>
      </c>
      <c r="BN790" s="14">
        <v>0</v>
      </c>
      <c r="BO790" s="14"/>
      <c r="BP790" s="14">
        <v>5.31456444960271E-2</v>
      </c>
      <c r="BQ790" s="14">
        <v>4.7751927342285998E-2</v>
      </c>
      <c r="BR790" s="14">
        <v>7.5384323487470706E-2</v>
      </c>
      <c r="BS790" s="14">
        <v>5.3738474606947403E-2</v>
      </c>
      <c r="BT790" s="14">
        <v>9.0035542549693398E-2</v>
      </c>
      <c r="BU790" s="14"/>
      <c r="BV790" s="14">
        <v>4.3710068270305803E-2</v>
      </c>
      <c r="BW790" s="14">
        <v>5.5495433924114899E-2</v>
      </c>
      <c r="BX790" s="14">
        <v>7.0914060383246602E-2</v>
      </c>
      <c r="BY790" s="14">
        <v>7.4981458891430694E-2</v>
      </c>
      <c r="BZ790" s="14">
        <v>8.5951178420913599E-2</v>
      </c>
      <c r="CA790" s="14"/>
      <c r="CB790" s="14">
        <v>2.6185796276496798E-2</v>
      </c>
      <c r="CC790" s="14">
        <v>0.13676685397937</v>
      </c>
      <c r="CD790" s="14">
        <v>7.3886012768241402E-2</v>
      </c>
      <c r="CE790" s="14">
        <v>5.9597530135712201E-2</v>
      </c>
      <c r="CF790" s="14">
        <v>3.29582263269486E-2</v>
      </c>
      <c r="CG790" s="14"/>
      <c r="CH790" s="14">
        <v>5.5056609674861701E-2</v>
      </c>
      <c r="CI790" s="14">
        <v>6.8694931548889504E-2</v>
      </c>
      <c r="CJ790" s="14"/>
      <c r="CK790" s="14">
        <v>5.6873146095059397E-2</v>
      </c>
      <c r="CL790" s="14">
        <v>6.7079893941339105E-2</v>
      </c>
      <c r="CM790" s="14"/>
      <c r="CN790" s="14">
        <v>4.05431964052657E-2</v>
      </c>
      <c r="CO790" s="14">
        <v>7.3122763029060206E-2</v>
      </c>
      <c r="CP790" s="14"/>
      <c r="CQ790" s="14">
        <v>5.4665271816015097E-2</v>
      </c>
      <c r="CR790" s="14">
        <v>6.9414980032124499E-2</v>
      </c>
      <c r="CS790" s="14">
        <v>0.16127977995652401</v>
      </c>
    </row>
    <row r="791" spans="2:97" x14ac:dyDescent="0.35">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c r="CI791" s="14"/>
      <c r="CJ791" s="14"/>
      <c r="CK791" s="14"/>
      <c r="CL791" s="14"/>
      <c r="CM791" s="14"/>
      <c r="CN791" s="14"/>
      <c r="CO791" s="14"/>
      <c r="CP791" s="14"/>
      <c r="CQ791" s="14"/>
      <c r="CR791" s="14"/>
      <c r="CS791" s="14"/>
    </row>
    <row r="792" spans="2:97" x14ac:dyDescent="0.35">
      <c r="B792" s="6" t="s">
        <v>338</v>
      </c>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c r="CI792" s="14"/>
      <c r="CJ792" s="14"/>
      <c r="CK792" s="14"/>
      <c r="CL792" s="14"/>
      <c r="CM792" s="14"/>
      <c r="CN792" s="14"/>
      <c r="CO792" s="14"/>
      <c r="CP792" s="14"/>
      <c r="CQ792" s="14"/>
      <c r="CR792" s="14"/>
      <c r="CS792" s="14"/>
    </row>
    <row r="793" spans="2:97" x14ac:dyDescent="0.35">
      <c r="B793" s="21" t="s">
        <v>122</v>
      </c>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c r="CI793" s="14"/>
      <c r="CJ793" s="14"/>
      <c r="CK793" s="14"/>
      <c r="CL793" s="14"/>
      <c r="CM793" s="14"/>
      <c r="CN793" s="14"/>
      <c r="CO793" s="14"/>
      <c r="CP793" s="14"/>
      <c r="CQ793" s="14"/>
      <c r="CR793" s="14"/>
      <c r="CS793" s="14"/>
    </row>
    <row r="794" spans="2:97" x14ac:dyDescent="0.35">
      <c r="B794" t="s">
        <v>325</v>
      </c>
      <c r="C794" s="14">
        <v>4.29656360981788E-2</v>
      </c>
      <c r="D794" s="14">
        <v>4.9282266762191801E-2</v>
      </c>
      <c r="E794" s="14">
        <v>3.6978445191409498E-2</v>
      </c>
      <c r="F794" s="14"/>
      <c r="G794" s="14">
        <v>4.2025067672628598E-2</v>
      </c>
      <c r="H794" s="14">
        <v>0.10830556764675001</v>
      </c>
      <c r="I794" s="14">
        <v>6.5750381378667996E-2</v>
      </c>
      <c r="J794" s="14">
        <v>1.54830813739743E-2</v>
      </c>
      <c r="K794" s="14">
        <v>2.23095071425315E-2</v>
      </c>
      <c r="L794" s="14">
        <v>7.9071392121774393E-3</v>
      </c>
      <c r="M794" s="14"/>
      <c r="N794" s="14">
        <v>7.1730795315482501E-2</v>
      </c>
      <c r="O794" s="14">
        <v>3.65394680073345E-2</v>
      </c>
      <c r="P794" s="14">
        <v>4.3740564560084398E-2</v>
      </c>
      <c r="Q794" s="14">
        <v>1.8386623068682301E-2</v>
      </c>
      <c r="R794" s="14"/>
      <c r="S794" s="14">
        <v>7.7143309732779997E-2</v>
      </c>
      <c r="T794" s="14">
        <v>2.7856938682554198E-2</v>
      </c>
      <c r="U794" s="14">
        <v>4.6619325909707701E-2</v>
      </c>
      <c r="V794" s="14">
        <v>2.8942317215000801E-2</v>
      </c>
      <c r="W794" s="14">
        <v>2.6819932673301398E-2</v>
      </c>
      <c r="X794" s="14">
        <v>6.8536461763897702E-2</v>
      </c>
      <c r="Y794" s="14">
        <v>3.74295076492474E-2</v>
      </c>
      <c r="Z794" s="14">
        <v>4.2938437299696201E-2</v>
      </c>
      <c r="AA794" s="14">
        <v>4.1569157247960599E-2</v>
      </c>
      <c r="AB794" s="14">
        <v>3.2768445455158203E-2</v>
      </c>
      <c r="AC794" s="14">
        <v>1.7886727570711702E-2</v>
      </c>
      <c r="AD794" s="14">
        <v>3.4298895768350303E-2</v>
      </c>
      <c r="AE794" s="14"/>
      <c r="AF794" s="14">
        <v>5.7042629170624498E-2</v>
      </c>
      <c r="AG794" s="14">
        <v>5.5193513838587401E-2</v>
      </c>
      <c r="AH794" s="14">
        <v>2.8670886696936199E-2</v>
      </c>
      <c r="AI794" s="14">
        <v>2.35956008391499E-2</v>
      </c>
      <c r="AJ794" s="14">
        <v>5.2298146984734901E-2</v>
      </c>
      <c r="AK794" s="14"/>
      <c r="AL794" s="14">
        <v>8.84017648996447E-2</v>
      </c>
      <c r="AM794" s="14">
        <v>7.35344086226037E-2</v>
      </c>
      <c r="AN794" s="14">
        <v>2.4622622645162299E-2</v>
      </c>
      <c r="AO794" s="14">
        <v>3.04031835568199E-2</v>
      </c>
      <c r="AP794" s="14">
        <v>3.6457425269433998E-2</v>
      </c>
      <c r="AQ794" s="14">
        <v>1.5727777891584499E-2</v>
      </c>
      <c r="AR794" s="14"/>
      <c r="AS794" s="14">
        <v>2.0173364287620399E-2</v>
      </c>
      <c r="AT794" s="14">
        <v>2.7002504751271399E-2</v>
      </c>
      <c r="AU794" s="14">
        <v>5.7675875922122997E-2</v>
      </c>
      <c r="AV794" s="14">
        <v>0.105678573140321</v>
      </c>
      <c r="AW794" s="14">
        <v>0.166392488583959</v>
      </c>
      <c r="AX794" s="14"/>
      <c r="AY794" s="14">
        <v>0</v>
      </c>
      <c r="AZ794" s="14">
        <v>0</v>
      </c>
      <c r="BA794" s="14">
        <v>0</v>
      </c>
      <c r="BB794" s="14">
        <v>0</v>
      </c>
      <c r="BC794" s="14">
        <v>0</v>
      </c>
      <c r="BD794" s="14">
        <v>0</v>
      </c>
      <c r="BE794" s="14">
        <v>0</v>
      </c>
      <c r="BF794" s="14">
        <v>0</v>
      </c>
      <c r="BG794" s="14">
        <v>0</v>
      </c>
      <c r="BH794" s="14">
        <v>0</v>
      </c>
      <c r="BI794" s="14">
        <v>0</v>
      </c>
      <c r="BJ794" s="14">
        <v>0</v>
      </c>
      <c r="BK794" s="14">
        <v>0</v>
      </c>
      <c r="BL794" s="14">
        <v>0</v>
      </c>
      <c r="BM794" s="14">
        <v>0</v>
      </c>
      <c r="BN794" s="14">
        <v>0</v>
      </c>
      <c r="BO794" s="14"/>
      <c r="BP794" s="14">
        <v>6.9160642810257397E-2</v>
      </c>
      <c r="BQ794" s="14">
        <v>5.2407948225240399E-2</v>
      </c>
      <c r="BR794" s="14">
        <v>2.83646190495206E-2</v>
      </c>
      <c r="BS794" s="14">
        <v>3.1025082877685399E-2</v>
      </c>
      <c r="BT794" s="14">
        <v>1.5147927284676E-2</v>
      </c>
      <c r="BU794" s="14"/>
      <c r="BV794" s="14">
        <v>0.15632255906086201</v>
      </c>
      <c r="BW794" s="14">
        <v>5.3164591335087198E-2</v>
      </c>
      <c r="BX794" s="14">
        <v>2.7587055537435699E-2</v>
      </c>
      <c r="BY794" s="14">
        <v>1.8080789066951999E-2</v>
      </c>
      <c r="BZ794" s="14">
        <v>6.8687225519147204E-3</v>
      </c>
      <c r="CA794" s="14"/>
      <c r="CB794" s="14">
        <v>0.20944532326135201</v>
      </c>
      <c r="CC794" s="14">
        <v>2.1707972027752698E-2</v>
      </c>
      <c r="CD794" s="14">
        <v>7.9569048404941299E-3</v>
      </c>
      <c r="CE794" s="14">
        <v>1.84994986916063E-3</v>
      </c>
      <c r="CF794" s="14">
        <v>1.28100164037138E-3</v>
      </c>
      <c r="CG794" s="14"/>
      <c r="CH794" s="14">
        <v>4.6511612368049203E-2</v>
      </c>
      <c r="CI794" s="14">
        <v>4.1486715071834303E-2</v>
      </c>
      <c r="CJ794" s="14"/>
      <c r="CK794" s="14">
        <v>7.1279548312072505E-2</v>
      </c>
      <c r="CL794" s="14">
        <v>3.4266053253901502E-2</v>
      </c>
      <c r="CM794" s="14"/>
      <c r="CN794" s="14">
        <v>0.102796771944863</v>
      </c>
      <c r="CO794" s="14">
        <v>2.2040500439486899E-2</v>
      </c>
      <c r="CP794" s="14"/>
      <c r="CQ794" s="14">
        <v>3.62879045955215E-3</v>
      </c>
      <c r="CR794" s="14">
        <v>0.132700285170642</v>
      </c>
      <c r="CS794" s="14">
        <v>0</v>
      </c>
    </row>
    <row r="795" spans="2:97" x14ac:dyDescent="0.35">
      <c r="B795" t="s">
        <v>326</v>
      </c>
      <c r="C795" s="14">
        <v>0.169297624386823</v>
      </c>
      <c r="D795" s="14">
        <v>0.20659605359783301</v>
      </c>
      <c r="E795" s="14">
        <v>0.13231273637541799</v>
      </c>
      <c r="F795" s="14"/>
      <c r="G795" s="14">
        <v>0.20789230232873601</v>
      </c>
      <c r="H795" s="14">
        <v>0.200279039245677</v>
      </c>
      <c r="I795" s="14">
        <v>0.16133884391543299</v>
      </c>
      <c r="J795" s="14">
        <v>0.123012498181825</v>
      </c>
      <c r="K795" s="14">
        <v>0.150998426632732</v>
      </c>
      <c r="L795" s="14">
        <v>0.17471873894238199</v>
      </c>
      <c r="M795" s="14"/>
      <c r="N795" s="14">
        <v>0.19693148622641399</v>
      </c>
      <c r="O795" s="14">
        <v>0.18073198546192101</v>
      </c>
      <c r="P795" s="14">
        <v>0.170727088410008</v>
      </c>
      <c r="Q795" s="14">
        <v>0.12697578911311699</v>
      </c>
      <c r="R795" s="14"/>
      <c r="S795" s="14">
        <v>0.19372535763000201</v>
      </c>
      <c r="T795" s="14">
        <v>0.14144501612008201</v>
      </c>
      <c r="U795" s="14">
        <v>0.13367668262073801</v>
      </c>
      <c r="V795" s="14">
        <v>0.17542301592486201</v>
      </c>
      <c r="W795" s="14">
        <v>0.17261796917628799</v>
      </c>
      <c r="X795" s="14">
        <v>0.16446095919263301</v>
      </c>
      <c r="Y795" s="14">
        <v>0.166142082687156</v>
      </c>
      <c r="Z795" s="14">
        <v>0.15060015854987199</v>
      </c>
      <c r="AA795" s="14">
        <v>0.176818716577817</v>
      </c>
      <c r="AB795" s="14">
        <v>0.207812438750374</v>
      </c>
      <c r="AC795" s="14">
        <v>0.18923687414738299</v>
      </c>
      <c r="AD795" s="14">
        <v>0.116426266706205</v>
      </c>
      <c r="AE795" s="14"/>
      <c r="AF795" s="14">
        <v>0.15169032977983399</v>
      </c>
      <c r="AG795" s="14">
        <v>0.24172363612063599</v>
      </c>
      <c r="AH795" s="14">
        <v>0.171213319771543</v>
      </c>
      <c r="AI795" s="14">
        <v>0.12577873719879901</v>
      </c>
      <c r="AJ795" s="14">
        <v>0.13590915353305699</v>
      </c>
      <c r="AK795" s="14"/>
      <c r="AL795" s="14">
        <v>0.33441322476532298</v>
      </c>
      <c r="AM795" s="14">
        <v>0.16257114612697801</v>
      </c>
      <c r="AN795" s="14">
        <v>0.182247607201315</v>
      </c>
      <c r="AO795" s="14">
        <v>0.13994275984072299</v>
      </c>
      <c r="AP795" s="14">
        <v>0.13763970236117101</v>
      </c>
      <c r="AQ795" s="14">
        <v>9.0734769657931702E-2</v>
      </c>
      <c r="AR795" s="14"/>
      <c r="AS795" s="14">
        <v>0.13263220922567701</v>
      </c>
      <c r="AT795" s="14">
        <v>0.150783150878742</v>
      </c>
      <c r="AU795" s="14">
        <v>0.18508341353496199</v>
      </c>
      <c r="AV795" s="14">
        <v>0.23879918474784001</v>
      </c>
      <c r="AW795" s="14">
        <v>0.247374594847418</v>
      </c>
      <c r="AX795" s="14"/>
      <c r="AY795" s="14">
        <v>0.127972325090282</v>
      </c>
      <c r="AZ795" s="14">
        <v>0</v>
      </c>
      <c r="BA795" s="14">
        <v>0</v>
      </c>
      <c r="BB795" s="14">
        <v>0</v>
      </c>
      <c r="BC795" s="14">
        <v>0</v>
      </c>
      <c r="BD795" s="14">
        <v>0</v>
      </c>
      <c r="BE795" s="14">
        <v>0</v>
      </c>
      <c r="BF795" s="14">
        <v>0</v>
      </c>
      <c r="BG795" s="14">
        <v>0</v>
      </c>
      <c r="BH795" s="14">
        <v>0</v>
      </c>
      <c r="BI795" s="14">
        <v>0</v>
      </c>
      <c r="BJ795" s="14">
        <v>0</v>
      </c>
      <c r="BK795" s="14">
        <v>0</v>
      </c>
      <c r="BL795" s="14">
        <v>0</v>
      </c>
      <c r="BM795" s="14">
        <v>0</v>
      </c>
      <c r="BN795" s="14">
        <v>0</v>
      </c>
      <c r="BO795" s="14"/>
      <c r="BP795" s="14">
        <v>0.21501039310633599</v>
      </c>
      <c r="BQ795" s="14">
        <v>0.216864376005964</v>
      </c>
      <c r="BR795" s="14">
        <v>0.15256328253898099</v>
      </c>
      <c r="BS795" s="14">
        <v>0.14645622948357001</v>
      </c>
      <c r="BT795" s="14">
        <v>6.8474054685648003E-2</v>
      </c>
      <c r="BU795" s="14"/>
      <c r="BV795" s="14">
        <v>0.31397849633980801</v>
      </c>
      <c r="BW795" s="14">
        <v>0.217588659551534</v>
      </c>
      <c r="BX795" s="14">
        <v>0.13621159672889599</v>
      </c>
      <c r="BY795" s="14">
        <v>0.105591175845987</v>
      </c>
      <c r="BZ795" s="14">
        <v>4.46780010157658E-2</v>
      </c>
      <c r="CA795" s="14"/>
      <c r="CB795" s="14">
        <v>0.55317259699141497</v>
      </c>
      <c r="CC795" s="14">
        <v>0.25427011437657099</v>
      </c>
      <c r="CD795" s="14">
        <v>8.8566048925881699E-2</v>
      </c>
      <c r="CE795" s="14">
        <v>3.5196027877698703E-2</v>
      </c>
      <c r="CF795" s="14">
        <v>1.39453602075671E-3</v>
      </c>
      <c r="CG795" s="14"/>
      <c r="CH795" s="14">
        <v>0.15760455480605601</v>
      </c>
      <c r="CI795" s="14">
        <v>0.17417445523660799</v>
      </c>
      <c r="CJ795" s="14"/>
      <c r="CK795" s="14">
        <v>0.191229331100081</v>
      </c>
      <c r="CL795" s="14">
        <v>0.16255900423334499</v>
      </c>
      <c r="CM795" s="14"/>
      <c r="CN795" s="14">
        <v>0.30261282733537997</v>
      </c>
      <c r="CO795" s="14">
        <v>0.122672423852223</v>
      </c>
      <c r="CP795" s="14"/>
      <c r="CQ795" s="14">
        <v>4.0470368317155198E-2</v>
      </c>
      <c r="CR795" s="14">
        <v>0.448872016289383</v>
      </c>
      <c r="CS795" s="14">
        <v>0.113510918484614</v>
      </c>
    </row>
    <row r="796" spans="2:97" x14ac:dyDescent="0.35">
      <c r="B796" t="s">
        <v>327</v>
      </c>
      <c r="C796" s="14">
        <v>0.17998898304797001</v>
      </c>
      <c r="D796" s="14">
        <v>0.19447701182180999</v>
      </c>
      <c r="E796" s="14">
        <v>0.16590967793588801</v>
      </c>
      <c r="F796" s="14"/>
      <c r="G796" s="14">
        <v>0.18722957473068799</v>
      </c>
      <c r="H796" s="14">
        <v>0.202749826189695</v>
      </c>
      <c r="I796" s="14">
        <v>0.19768674915607301</v>
      </c>
      <c r="J796" s="14">
        <v>0.187640794268083</v>
      </c>
      <c r="K796" s="14">
        <v>0.16032870282505299</v>
      </c>
      <c r="L796" s="14">
        <v>0.14922070222801601</v>
      </c>
      <c r="M796" s="14"/>
      <c r="N796" s="14">
        <v>0.21486099356364699</v>
      </c>
      <c r="O796" s="14">
        <v>0.166584223440221</v>
      </c>
      <c r="P796" s="14">
        <v>0.16670267226617799</v>
      </c>
      <c r="Q796" s="14">
        <v>0.16888423356027299</v>
      </c>
      <c r="R796" s="14"/>
      <c r="S796" s="14">
        <v>0.21444303614003199</v>
      </c>
      <c r="T796" s="14">
        <v>0.17924095874693899</v>
      </c>
      <c r="U796" s="14">
        <v>0.13734548398113</v>
      </c>
      <c r="V796" s="14">
        <v>0.19694490202746201</v>
      </c>
      <c r="W796" s="14">
        <v>0.18885043948939401</v>
      </c>
      <c r="X796" s="14">
        <v>0.183943836529015</v>
      </c>
      <c r="Y796" s="14">
        <v>0.17499533167714301</v>
      </c>
      <c r="Z796" s="14">
        <v>0.17950051030701</v>
      </c>
      <c r="AA796" s="14">
        <v>0.19046175352469899</v>
      </c>
      <c r="AB796" s="14">
        <v>0.147973166306168</v>
      </c>
      <c r="AC796" s="14">
        <v>0.17410642610358101</v>
      </c>
      <c r="AD796" s="14">
        <v>0.133994147308615</v>
      </c>
      <c r="AE796" s="14"/>
      <c r="AF796" s="14">
        <v>0.164728395297776</v>
      </c>
      <c r="AG796" s="14">
        <v>0.21299219895934399</v>
      </c>
      <c r="AH796" s="14">
        <v>0.21826427157645101</v>
      </c>
      <c r="AI796" s="14">
        <v>0.13255284400279699</v>
      </c>
      <c r="AJ796" s="14">
        <v>0.19045477063706401</v>
      </c>
      <c r="AK796" s="14"/>
      <c r="AL796" s="14">
        <v>0.228945899311854</v>
      </c>
      <c r="AM796" s="14">
        <v>0.20015635363398901</v>
      </c>
      <c r="AN796" s="14">
        <v>0.222875019375952</v>
      </c>
      <c r="AO796" s="14">
        <v>0.13410976421881601</v>
      </c>
      <c r="AP796" s="14">
        <v>0.191124418643561</v>
      </c>
      <c r="AQ796" s="14">
        <v>0.15921993243677199</v>
      </c>
      <c r="AR796" s="14"/>
      <c r="AS796" s="14">
        <v>0.17011914108526499</v>
      </c>
      <c r="AT796" s="14">
        <v>0.190189335432283</v>
      </c>
      <c r="AU796" s="14">
        <v>0.212577533169827</v>
      </c>
      <c r="AV796" s="14">
        <v>0.144338350115884</v>
      </c>
      <c r="AW796" s="14">
        <v>0.256848145174777</v>
      </c>
      <c r="AX796" s="14"/>
      <c r="AY796" s="14">
        <v>8.8591243023060401E-2</v>
      </c>
      <c r="AZ796" s="14">
        <v>0</v>
      </c>
      <c r="BA796" s="14">
        <v>0</v>
      </c>
      <c r="BB796" s="14">
        <v>0</v>
      </c>
      <c r="BC796" s="14">
        <v>0</v>
      </c>
      <c r="BD796" s="14">
        <v>0</v>
      </c>
      <c r="BE796" s="14">
        <v>0</v>
      </c>
      <c r="BF796" s="14">
        <v>0</v>
      </c>
      <c r="BG796" s="14">
        <v>0</v>
      </c>
      <c r="BH796" s="14">
        <v>0</v>
      </c>
      <c r="BI796" s="14">
        <v>0</v>
      </c>
      <c r="BJ796" s="14">
        <v>0</v>
      </c>
      <c r="BK796" s="14">
        <v>0</v>
      </c>
      <c r="BL796" s="14">
        <v>0</v>
      </c>
      <c r="BM796" s="14">
        <v>0</v>
      </c>
      <c r="BN796" s="14">
        <v>0</v>
      </c>
      <c r="BO796" s="14"/>
      <c r="BP796" s="14">
        <v>0.19467673630014701</v>
      </c>
      <c r="BQ796" s="14">
        <v>0.182059563369915</v>
      </c>
      <c r="BR796" s="14">
        <v>0.20100575487160599</v>
      </c>
      <c r="BS796" s="14">
        <v>0.18489187443589999</v>
      </c>
      <c r="BT796" s="14">
        <v>0.12772925201826399</v>
      </c>
      <c r="BU796" s="14"/>
      <c r="BV796" s="14">
        <v>0.18948523117624599</v>
      </c>
      <c r="BW796" s="14">
        <v>0.20970888879571001</v>
      </c>
      <c r="BX796" s="14">
        <v>0.17030213127681099</v>
      </c>
      <c r="BY796" s="14">
        <v>0.14699319073596101</v>
      </c>
      <c r="BZ796" s="14">
        <v>0.108361793905702</v>
      </c>
      <c r="CA796" s="14"/>
      <c r="CB796" s="14">
        <v>0.13742030425979199</v>
      </c>
      <c r="CC796" s="14">
        <v>0.37743845385038</v>
      </c>
      <c r="CD796" s="14">
        <v>0.28407097488182798</v>
      </c>
      <c r="CE796" s="14">
        <v>0.10096468014896499</v>
      </c>
      <c r="CF796" s="14">
        <v>3.0959418242627702E-2</v>
      </c>
      <c r="CG796" s="14"/>
      <c r="CH796" s="14">
        <v>0.145141526904913</v>
      </c>
      <c r="CI796" s="14">
        <v>0.19452281849477901</v>
      </c>
      <c r="CJ796" s="14"/>
      <c r="CK796" s="14">
        <v>0.19038115340432399</v>
      </c>
      <c r="CL796" s="14">
        <v>0.176795939774262</v>
      </c>
      <c r="CM796" s="14"/>
      <c r="CN796" s="14">
        <v>0.224534491932985</v>
      </c>
      <c r="CO796" s="14">
        <v>0.16440978998713701</v>
      </c>
      <c r="CP796" s="14"/>
      <c r="CQ796" s="14">
        <v>0.13541513276494699</v>
      </c>
      <c r="CR796" s="14">
        <v>0.22979474840495701</v>
      </c>
      <c r="CS796" s="14">
        <v>0.43928400657441202</v>
      </c>
    </row>
    <row r="797" spans="2:97" x14ac:dyDescent="0.35">
      <c r="B797" t="s">
        <v>328</v>
      </c>
      <c r="C797" s="14">
        <v>0.343033678647644</v>
      </c>
      <c r="D797" s="14">
        <v>0.32942544832482901</v>
      </c>
      <c r="E797" s="14">
        <v>0.35644648833798698</v>
      </c>
      <c r="F797" s="14"/>
      <c r="G797" s="14">
        <v>0.32639222865019002</v>
      </c>
      <c r="H797" s="14">
        <v>0.26019754155456798</v>
      </c>
      <c r="I797" s="14">
        <v>0.30214541764545499</v>
      </c>
      <c r="J797" s="14">
        <v>0.397685832985546</v>
      </c>
      <c r="K797" s="14">
        <v>0.37514616090591901</v>
      </c>
      <c r="L797" s="14">
        <v>0.389011629650232</v>
      </c>
      <c r="M797" s="14"/>
      <c r="N797" s="14">
        <v>0.301207892458352</v>
      </c>
      <c r="O797" s="14">
        <v>0.36288892011332102</v>
      </c>
      <c r="P797" s="14">
        <v>0.33976613726313498</v>
      </c>
      <c r="Q797" s="14">
        <v>0.36930470828745998</v>
      </c>
      <c r="R797" s="14"/>
      <c r="S797" s="14">
        <v>0.29783628625181102</v>
      </c>
      <c r="T797" s="14">
        <v>0.36682479250421701</v>
      </c>
      <c r="U797" s="14">
        <v>0.35527427899346398</v>
      </c>
      <c r="V797" s="14">
        <v>0.34315227807530102</v>
      </c>
      <c r="W797" s="14">
        <v>0.35854762391426398</v>
      </c>
      <c r="X797" s="14">
        <v>0.31979668915489001</v>
      </c>
      <c r="Y797" s="14">
        <v>0.35360716534594</v>
      </c>
      <c r="Z797" s="14">
        <v>0.36317298694844702</v>
      </c>
      <c r="AA797" s="14">
        <v>0.34616419721490899</v>
      </c>
      <c r="AB797" s="14">
        <v>0.36030307246646898</v>
      </c>
      <c r="AC797" s="14">
        <v>0.303931215259722</v>
      </c>
      <c r="AD797" s="14">
        <v>0.398212744050437</v>
      </c>
      <c r="AE797" s="14"/>
      <c r="AF797" s="14">
        <v>0.34629695545895001</v>
      </c>
      <c r="AG797" s="14">
        <v>0.29137199728559199</v>
      </c>
      <c r="AH797" s="14">
        <v>0.43661442437200398</v>
      </c>
      <c r="AI797" s="14">
        <v>0.34587056068654298</v>
      </c>
      <c r="AJ797" s="14">
        <v>0.31306924101476802</v>
      </c>
      <c r="AK797" s="14"/>
      <c r="AL797" s="14">
        <v>0.212637578306269</v>
      </c>
      <c r="AM797" s="14">
        <v>0.35493577229300699</v>
      </c>
      <c r="AN797" s="14">
        <v>0.37585556973274797</v>
      </c>
      <c r="AO797" s="14">
        <v>0.34035708405296999</v>
      </c>
      <c r="AP797" s="14">
        <v>0.372778170625781</v>
      </c>
      <c r="AQ797" s="14">
        <v>0.42705567790355697</v>
      </c>
      <c r="AR797" s="14"/>
      <c r="AS797" s="14">
        <v>0.35642789541902697</v>
      </c>
      <c r="AT797" s="14">
        <v>0.35211261171860497</v>
      </c>
      <c r="AU797" s="14">
        <v>0.33225611195357801</v>
      </c>
      <c r="AV797" s="14">
        <v>0.32987183433598</v>
      </c>
      <c r="AW797" s="14">
        <v>0.152150208055468</v>
      </c>
      <c r="AX797" s="14"/>
      <c r="AY797" s="14">
        <v>0.348551864628311</v>
      </c>
      <c r="AZ797" s="14">
        <v>0</v>
      </c>
      <c r="BA797" s="14">
        <v>0</v>
      </c>
      <c r="BB797" s="14">
        <v>0</v>
      </c>
      <c r="BC797" s="14">
        <v>0</v>
      </c>
      <c r="BD797" s="14">
        <v>0</v>
      </c>
      <c r="BE797" s="14">
        <v>0</v>
      </c>
      <c r="BF797" s="14">
        <v>0</v>
      </c>
      <c r="BG797" s="14">
        <v>0</v>
      </c>
      <c r="BH797" s="14">
        <v>0</v>
      </c>
      <c r="BI797" s="14">
        <v>0</v>
      </c>
      <c r="BJ797" s="14">
        <v>0</v>
      </c>
      <c r="BK797" s="14">
        <v>0</v>
      </c>
      <c r="BL797" s="14">
        <v>0</v>
      </c>
      <c r="BM797" s="14">
        <v>0</v>
      </c>
      <c r="BN797" s="14">
        <v>0</v>
      </c>
      <c r="BO797" s="14"/>
      <c r="BP797" s="14">
        <v>0.30129937237543303</v>
      </c>
      <c r="BQ797" s="14">
        <v>0.35978112645879101</v>
      </c>
      <c r="BR797" s="14">
        <v>0.35494123352617901</v>
      </c>
      <c r="BS797" s="14">
        <v>0.37389404114540098</v>
      </c>
      <c r="BT797" s="14">
        <v>0.34552093549101898</v>
      </c>
      <c r="BU797" s="14"/>
      <c r="BV797" s="14">
        <v>0.17120021659759199</v>
      </c>
      <c r="BW797" s="14">
        <v>0.33206089935321398</v>
      </c>
      <c r="BX797" s="14">
        <v>0.37616190330647897</v>
      </c>
      <c r="BY797" s="14">
        <v>0.39120083705021602</v>
      </c>
      <c r="BZ797" s="14">
        <v>0.24345760438411401</v>
      </c>
      <c r="CA797" s="14"/>
      <c r="CB797" s="14">
        <v>5.3211268034261898E-2</v>
      </c>
      <c r="CC797" s="14">
        <v>0.16006110170445301</v>
      </c>
      <c r="CD797" s="14">
        <v>0.44363322779657499</v>
      </c>
      <c r="CE797" s="14">
        <v>0.637492511788883</v>
      </c>
      <c r="CF797" s="14">
        <v>0.358267116918905</v>
      </c>
      <c r="CG797" s="14"/>
      <c r="CH797" s="14">
        <v>0.32002990118200098</v>
      </c>
      <c r="CI797" s="14">
        <v>0.35262786867885199</v>
      </c>
      <c r="CJ797" s="14"/>
      <c r="CK797" s="14">
        <v>0.32169390553435201</v>
      </c>
      <c r="CL797" s="14">
        <v>0.349590424415404</v>
      </c>
      <c r="CM797" s="14"/>
      <c r="CN797" s="14">
        <v>0.234620162762014</v>
      </c>
      <c r="CO797" s="14">
        <v>0.38094984879951399</v>
      </c>
      <c r="CP797" s="14"/>
      <c r="CQ797" s="14">
        <v>0.47410385624843199</v>
      </c>
      <c r="CR797" s="14">
        <v>8.9524736884583705E-2</v>
      </c>
      <c r="CS797" s="14">
        <v>0.216145171111078</v>
      </c>
    </row>
    <row r="798" spans="2:97" x14ac:dyDescent="0.35">
      <c r="B798" t="s">
        <v>329</v>
      </c>
      <c r="C798" s="14">
        <v>0.19531931940351599</v>
      </c>
      <c r="D798" s="14">
        <v>0.17003045662389801</v>
      </c>
      <c r="E798" s="14">
        <v>0.21996861308933899</v>
      </c>
      <c r="F798" s="14"/>
      <c r="G798" s="14">
        <v>0.16643124444417201</v>
      </c>
      <c r="H798" s="14">
        <v>0.17593083215847699</v>
      </c>
      <c r="I798" s="14">
        <v>0.21625839983035999</v>
      </c>
      <c r="J798" s="14">
        <v>0.20107057357774</v>
      </c>
      <c r="K798" s="14">
        <v>0.202622147428692</v>
      </c>
      <c r="L798" s="14">
        <v>0.203703759557499</v>
      </c>
      <c r="M798" s="14"/>
      <c r="N798" s="14">
        <v>0.16310039925207001</v>
      </c>
      <c r="O798" s="14">
        <v>0.16529878137528201</v>
      </c>
      <c r="P798" s="14">
        <v>0.22015420008488801</v>
      </c>
      <c r="Q798" s="14">
        <v>0.23882804029162999</v>
      </c>
      <c r="R798" s="14"/>
      <c r="S798" s="14">
        <v>0.14584631365682199</v>
      </c>
      <c r="T798" s="14">
        <v>0.23873522241384099</v>
      </c>
      <c r="U798" s="14">
        <v>0.25637088166967698</v>
      </c>
      <c r="V798" s="14">
        <v>0.17229191118741299</v>
      </c>
      <c r="W798" s="14">
        <v>0.15836913765640001</v>
      </c>
      <c r="X798" s="14">
        <v>0.19190714390795</v>
      </c>
      <c r="Y798" s="14">
        <v>0.18140246630823201</v>
      </c>
      <c r="Z798" s="14">
        <v>0.18315841776694999</v>
      </c>
      <c r="AA798" s="14">
        <v>0.185636038256591</v>
      </c>
      <c r="AB798" s="14">
        <v>0.19829809830256301</v>
      </c>
      <c r="AC798" s="14">
        <v>0.242078529934208</v>
      </c>
      <c r="AD798" s="14">
        <v>0.24322491495381601</v>
      </c>
      <c r="AE798" s="14"/>
      <c r="AF798" s="14">
        <v>0.207049762416956</v>
      </c>
      <c r="AG798" s="14">
        <v>0.13953082487526799</v>
      </c>
      <c r="AH798" s="14">
        <v>0.105847518932906</v>
      </c>
      <c r="AI798" s="14">
        <v>0.31764727807130799</v>
      </c>
      <c r="AJ798" s="14">
        <v>0.232718651022052</v>
      </c>
      <c r="AK798" s="14"/>
      <c r="AL798" s="14">
        <v>8.4844624794594994E-2</v>
      </c>
      <c r="AM798" s="14">
        <v>0.14754753374260601</v>
      </c>
      <c r="AN798" s="14">
        <v>0.14143026301262099</v>
      </c>
      <c r="AO798" s="14">
        <v>0.29942169264942498</v>
      </c>
      <c r="AP798" s="14">
        <v>0.193543385995045</v>
      </c>
      <c r="AQ798" s="14">
        <v>0.15461366886710001</v>
      </c>
      <c r="AR798" s="14"/>
      <c r="AS798" s="14">
        <v>0.25155917899185598</v>
      </c>
      <c r="AT798" s="14">
        <v>0.19586335213558501</v>
      </c>
      <c r="AU798" s="14">
        <v>0.15701397089362801</v>
      </c>
      <c r="AV798" s="14">
        <v>0.132869810897393</v>
      </c>
      <c r="AW798" s="14">
        <v>0.114787018962229</v>
      </c>
      <c r="AX798" s="14"/>
      <c r="AY798" s="14">
        <v>0.34553442133187401</v>
      </c>
      <c r="AZ798" s="14">
        <v>0</v>
      </c>
      <c r="BA798" s="14">
        <v>0</v>
      </c>
      <c r="BB798" s="14">
        <v>0</v>
      </c>
      <c r="BC798" s="14">
        <v>0</v>
      </c>
      <c r="BD798" s="14">
        <v>0</v>
      </c>
      <c r="BE798" s="14">
        <v>0</v>
      </c>
      <c r="BF798" s="14">
        <v>0</v>
      </c>
      <c r="BG798" s="14">
        <v>0</v>
      </c>
      <c r="BH798" s="14">
        <v>0</v>
      </c>
      <c r="BI798" s="14">
        <v>0</v>
      </c>
      <c r="BJ798" s="14">
        <v>0</v>
      </c>
      <c r="BK798" s="14">
        <v>0</v>
      </c>
      <c r="BL798" s="14">
        <v>0</v>
      </c>
      <c r="BM798" s="14">
        <v>0</v>
      </c>
      <c r="BN798" s="14">
        <v>0</v>
      </c>
      <c r="BO798" s="14"/>
      <c r="BP798" s="14">
        <v>0.14873195695965999</v>
      </c>
      <c r="BQ798" s="14">
        <v>0.12813140645350299</v>
      </c>
      <c r="BR798" s="14">
        <v>0.17992623991731899</v>
      </c>
      <c r="BS798" s="14">
        <v>0.23439541522745899</v>
      </c>
      <c r="BT798" s="14">
        <v>0.35420056916497999</v>
      </c>
      <c r="BU798" s="14"/>
      <c r="BV798" s="14">
        <v>0.11079137313429099</v>
      </c>
      <c r="BW798" s="14">
        <v>0.12817807277591101</v>
      </c>
      <c r="BX798" s="14">
        <v>0.20594720603167099</v>
      </c>
      <c r="BY798" s="14">
        <v>0.27819776712126698</v>
      </c>
      <c r="BZ798" s="14">
        <v>0.50852644121049995</v>
      </c>
      <c r="CA798" s="14"/>
      <c r="CB798" s="14">
        <v>3.6705972117865599E-3</v>
      </c>
      <c r="CC798" s="14">
        <v>1.9311852598696701E-2</v>
      </c>
      <c r="CD798" s="14">
        <v>7.3767067670183303E-2</v>
      </c>
      <c r="CE798" s="14">
        <v>0.194115131594815</v>
      </c>
      <c r="CF798" s="14">
        <v>0.59140155537855199</v>
      </c>
      <c r="CG798" s="14"/>
      <c r="CH798" s="14">
        <v>0.280703915327286</v>
      </c>
      <c r="CI798" s="14">
        <v>0.15970794904253799</v>
      </c>
      <c r="CJ798" s="14"/>
      <c r="CK798" s="14">
        <v>0.17128709881943699</v>
      </c>
      <c r="CL798" s="14">
        <v>0.202703332334112</v>
      </c>
      <c r="CM798" s="14"/>
      <c r="CN798" s="14">
        <v>8.6260860855451704E-2</v>
      </c>
      <c r="CO798" s="14">
        <v>0.23346104958383199</v>
      </c>
      <c r="CP798" s="14"/>
      <c r="CQ798" s="14">
        <v>0.29764399130062302</v>
      </c>
      <c r="CR798" s="14">
        <v>7.0157642053368203E-3</v>
      </c>
      <c r="CS798" s="14">
        <v>3.9221015009167401E-2</v>
      </c>
    </row>
    <row r="799" spans="2:97" x14ac:dyDescent="0.35">
      <c r="B799" t="s">
        <v>167</v>
      </c>
      <c r="C799" s="14">
        <v>6.9394758415867702E-2</v>
      </c>
      <c r="D799" s="14">
        <v>5.0188762869437797E-2</v>
      </c>
      <c r="E799" s="14">
        <v>8.8384039069958995E-2</v>
      </c>
      <c r="F799" s="14"/>
      <c r="G799" s="14">
        <v>7.0029582173585098E-2</v>
      </c>
      <c r="H799" s="14">
        <v>5.2537193204832203E-2</v>
      </c>
      <c r="I799" s="14">
        <v>5.68202080740111E-2</v>
      </c>
      <c r="J799" s="14">
        <v>7.51072196128304E-2</v>
      </c>
      <c r="K799" s="14">
        <v>8.8595055065071801E-2</v>
      </c>
      <c r="L799" s="14">
        <v>7.5438030409693296E-2</v>
      </c>
      <c r="M799" s="14"/>
      <c r="N799" s="14">
        <v>5.2168433184035398E-2</v>
      </c>
      <c r="O799" s="14">
        <v>8.7956621601920401E-2</v>
      </c>
      <c r="P799" s="14">
        <v>5.8909337415707197E-2</v>
      </c>
      <c r="Q799" s="14">
        <v>7.7620605678836205E-2</v>
      </c>
      <c r="R799" s="14"/>
      <c r="S799" s="14">
        <v>7.1005696588554296E-2</v>
      </c>
      <c r="T799" s="14">
        <v>4.5897071532366898E-2</v>
      </c>
      <c r="U799" s="14">
        <v>7.0713346825282797E-2</v>
      </c>
      <c r="V799" s="14">
        <v>8.3245575569961497E-2</v>
      </c>
      <c r="W799" s="14">
        <v>9.4794897090353394E-2</v>
      </c>
      <c r="X799" s="14">
        <v>7.1354909451614004E-2</v>
      </c>
      <c r="Y799" s="14">
        <v>8.6423446332281606E-2</v>
      </c>
      <c r="Z799" s="14">
        <v>8.0629489128025394E-2</v>
      </c>
      <c r="AA799" s="14">
        <v>5.9350137178023399E-2</v>
      </c>
      <c r="AB799" s="14">
        <v>5.2844778719267599E-2</v>
      </c>
      <c r="AC799" s="14">
        <v>7.2760226984394896E-2</v>
      </c>
      <c r="AD799" s="14">
        <v>7.3843031212577306E-2</v>
      </c>
      <c r="AE799" s="14"/>
      <c r="AF799" s="14">
        <v>7.3191927875859306E-2</v>
      </c>
      <c r="AG799" s="14">
        <v>5.9187828920572498E-2</v>
      </c>
      <c r="AH799" s="14">
        <v>3.9389578650159303E-2</v>
      </c>
      <c r="AI799" s="14">
        <v>5.4554979201403002E-2</v>
      </c>
      <c r="AJ799" s="14">
        <v>7.5550036808324103E-2</v>
      </c>
      <c r="AK799" s="14"/>
      <c r="AL799" s="14">
        <v>5.0756907922314798E-2</v>
      </c>
      <c r="AM799" s="14">
        <v>6.1254785580816103E-2</v>
      </c>
      <c r="AN799" s="14">
        <v>5.2968918032200801E-2</v>
      </c>
      <c r="AO799" s="14">
        <v>5.5765515681246401E-2</v>
      </c>
      <c r="AP799" s="14">
        <v>6.8456897105008602E-2</v>
      </c>
      <c r="AQ799" s="14">
        <v>0.15264817324305399</v>
      </c>
      <c r="AR799" s="14"/>
      <c r="AS799" s="14">
        <v>6.9088210990554899E-2</v>
      </c>
      <c r="AT799" s="14">
        <v>8.4049045083514198E-2</v>
      </c>
      <c r="AU799" s="14">
        <v>5.5393094525881398E-2</v>
      </c>
      <c r="AV799" s="14">
        <v>4.8442246762581E-2</v>
      </c>
      <c r="AW799" s="14">
        <v>6.2447544376148502E-2</v>
      </c>
      <c r="AX799" s="14"/>
      <c r="AY799" s="14">
        <v>8.9350145926472294E-2</v>
      </c>
      <c r="AZ799" s="14">
        <v>0</v>
      </c>
      <c r="BA799" s="14">
        <v>0</v>
      </c>
      <c r="BB799" s="14">
        <v>0</v>
      </c>
      <c r="BC799" s="14">
        <v>0</v>
      </c>
      <c r="BD799" s="14">
        <v>0</v>
      </c>
      <c r="BE799" s="14">
        <v>0</v>
      </c>
      <c r="BF799" s="14">
        <v>0</v>
      </c>
      <c r="BG799" s="14">
        <v>0</v>
      </c>
      <c r="BH799" s="14">
        <v>0</v>
      </c>
      <c r="BI799" s="14">
        <v>0</v>
      </c>
      <c r="BJ799" s="14">
        <v>0</v>
      </c>
      <c r="BK799" s="14">
        <v>0</v>
      </c>
      <c r="BL799" s="14">
        <v>0</v>
      </c>
      <c r="BM799" s="14">
        <v>0</v>
      </c>
      <c r="BN799" s="14">
        <v>0</v>
      </c>
      <c r="BO799" s="14"/>
      <c r="BP799" s="14">
        <v>7.1120898448166797E-2</v>
      </c>
      <c r="BQ799" s="14">
        <v>6.0755579486586601E-2</v>
      </c>
      <c r="BR799" s="14">
        <v>8.3198870096394498E-2</v>
      </c>
      <c r="BS799" s="14">
        <v>2.93373568299834E-2</v>
      </c>
      <c r="BT799" s="14">
        <v>8.8927261355413303E-2</v>
      </c>
      <c r="BU799" s="14"/>
      <c r="BV799" s="14">
        <v>5.8222123691201E-2</v>
      </c>
      <c r="BW799" s="14">
        <v>5.92988881885433E-2</v>
      </c>
      <c r="BX799" s="14">
        <v>8.3790107118707602E-2</v>
      </c>
      <c r="BY799" s="14">
        <v>5.9936240179616601E-2</v>
      </c>
      <c r="BZ799" s="14">
        <v>8.8107436932003597E-2</v>
      </c>
      <c r="CA799" s="14"/>
      <c r="CB799" s="14">
        <v>4.3079910241393599E-2</v>
      </c>
      <c r="CC799" s="14">
        <v>0.16721050544214699</v>
      </c>
      <c r="CD799" s="14">
        <v>0.10200577588503799</v>
      </c>
      <c r="CE799" s="14">
        <v>3.0381698720477999E-2</v>
      </c>
      <c r="CF799" s="14">
        <v>1.6696371798787302E-2</v>
      </c>
      <c r="CG799" s="14"/>
      <c r="CH799" s="14">
        <v>5.0008489411695403E-2</v>
      </c>
      <c r="CI799" s="14">
        <v>7.74801934753893E-2</v>
      </c>
      <c r="CJ799" s="14"/>
      <c r="CK799" s="14">
        <v>5.4128962829733902E-2</v>
      </c>
      <c r="CL799" s="14">
        <v>7.4085245988976894E-2</v>
      </c>
      <c r="CM799" s="14"/>
      <c r="CN799" s="14">
        <v>4.9174885169306397E-2</v>
      </c>
      <c r="CO799" s="14">
        <v>7.6466387337806294E-2</v>
      </c>
      <c r="CP799" s="14"/>
      <c r="CQ799" s="14">
        <v>4.8737860909290699E-2</v>
      </c>
      <c r="CR799" s="14">
        <v>9.2092449045098099E-2</v>
      </c>
      <c r="CS799" s="14">
        <v>0.191838888820728</v>
      </c>
    </row>
    <row r="800" spans="2:97" x14ac:dyDescent="0.35">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row>
    <row r="801" spans="2:97" x14ac:dyDescent="0.35">
      <c r="B801" s="6" t="s">
        <v>339</v>
      </c>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row>
    <row r="802" spans="2:97" x14ac:dyDescent="0.35">
      <c r="B802" s="21" t="s">
        <v>122</v>
      </c>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row>
    <row r="803" spans="2:97" x14ac:dyDescent="0.35">
      <c r="B803" t="s">
        <v>325</v>
      </c>
      <c r="C803" s="14">
        <v>5.5138544666018301E-2</v>
      </c>
      <c r="D803" s="14">
        <v>6.6275353798217404E-2</v>
      </c>
      <c r="E803" s="14">
        <v>4.38588044242504E-2</v>
      </c>
      <c r="F803" s="14"/>
      <c r="G803" s="14">
        <v>8.0472926253247395E-2</v>
      </c>
      <c r="H803" s="14">
        <v>0.104299751923713</v>
      </c>
      <c r="I803" s="14">
        <v>7.6449882122300694E-2</v>
      </c>
      <c r="J803" s="14">
        <v>2.7149016805948799E-2</v>
      </c>
      <c r="K803" s="14">
        <v>2.9690359812725602E-2</v>
      </c>
      <c r="L803" s="14">
        <v>2.0690209628699999E-2</v>
      </c>
      <c r="M803" s="14"/>
      <c r="N803" s="14">
        <v>7.6189548188080505E-2</v>
      </c>
      <c r="O803" s="14">
        <v>4.9764631519051097E-2</v>
      </c>
      <c r="P803" s="14">
        <v>5.9360594789960398E-2</v>
      </c>
      <c r="Q803" s="14">
        <v>3.4917865231750202E-2</v>
      </c>
      <c r="R803" s="14"/>
      <c r="S803" s="14">
        <v>9.0058423060489001E-2</v>
      </c>
      <c r="T803" s="14">
        <v>3.5860455710365301E-2</v>
      </c>
      <c r="U803" s="14">
        <v>5.4528404170132397E-2</v>
      </c>
      <c r="V803" s="14">
        <v>2.8958013101729602E-2</v>
      </c>
      <c r="W803" s="14">
        <v>5.1251020842887199E-2</v>
      </c>
      <c r="X803" s="14">
        <v>7.2526990039791905E-2</v>
      </c>
      <c r="Y803" s="14">
        <v>5.0076158343656398E-2</v>
      </c>
      <c r="Z803" s="14">
        <v>5.7089032388358697E-2</v>
      </c>
      <c r="AA803" s="14">
        <v>6.5529260852315696E-2</v>
      </c>
      <c r="AB803" s="14">
        <v>4.4254303800666299E-2</v>
      </c>
      <c r="AC803" s="14">
        <v>1.76630900101136E-2</v>
      </c>
      <c r="AD803" s="14">
        <v>8.0198088351083496E-2</v>
      </c>
      <c r="AE803" s="14"/>
      <c r="AF803" s="14">
        <v>5.5239367453449303E-2</v>
      </c>
      <c r="AG803" s="14">
        <v>8.1243214221846702E-2</v>
      </c>
      <c r="AH803" s="14">
        <v>2.0498555370545402E-2</v>
      </c>
      <c r="AI803" s="14">
        <v>3.8194414594196001E-2</v>
      </c>
      <c r="AJ803" s="14">
        <v>5.28997482029911E-2</v>
      </c>
      <c r="AK803" s="14"/>
      <c r="AL803" s="14">
        <v>0.109049696139802</v>
      </c>
      <c r="AM803" s="14">
        <v>7.9138840749588005E-2</v>
      </c>
      <c r="AN803" s="14">
        <v>3.9906212995824301E-2</v>
      </c>
      <c r="AO803" s="14">
        <v>5.6101391490511097E-2</v>
      </c>
      <c r="AP803" s="14">
        <v>3.4782519906771302E-2</v>
      </c>
      <c r="AQ803" s="14">
        <v>1.70505202452889E-2</v>
      </c>
      <c r="AR803" s="14"/>
      <c r="AS803" s="14">
        <v>3.0331086078347402E-2</v>
      </c>
      <c r="AT803" s="14">
        <v>3.9618279496946802E-2</v>
      </c>
      <c r="AU803" s="14">
        <v>7.1513207222737005E-2</v>
      </c>
      <c r="AV803" s="14">
        <v>9.2311305566479401E-2</v>
      </c>
      <c r="AW803" s="14">
        <v>0.16295502712742599</v>
      </c>
      <c r="AX803" s="14"/>
      <c r="AY803" s="14">
        <v>5.8217880104775702E-2</v>
      </c>
      <c r="AZ803" s="14">
        <v>0</v>
      </c>
      <c r="BA803" s="14">
        <v>0</v>
      </c>
      <c r="BB803" s="14">
        <v>0</v>
      </c>
      <c r="BC803" s="14">
        <v>0</v>
      </c>
      <c r="BD803" s="14">
        <v>0</v>
      </c>
      <c r="BE803" s="14">
        <v>0</v>
      </c>
      <c r="BF803" s="14">
        <v>0</v>
      </c>
      <c r="BG803" s="14">
        <v>0</v>
      </c>
      <c r="BH803" s="14">
        <v>0</v>
      </c>
      <c r="BI803" s="14">
        <v>0</v>
      </c>
      <c r="BJ803" s="14">
        <v>0</v>
      </c>
      <c r="BK803" s="14">
        <v>0</v>
      </c>
      <c r="BL803" s="14">
        <v>0</v>
      </c>
      <c r="BM803" s="14">
        <v>0</v>
      </c>
      <c r="BN803" s="14">
        <v>0</v>
      </c>
      <c r="BO803" s="14"/>
      <c r="BP803" s="14">
        <v>7.1199748563182202E-2</v>
      </c>
      <c r="BQ803" s="14">
        <v>6.7926115694061096E-2</v>
      </c>
      <c r="BR803" s="14">
        <v>4.8727669779692798E-2</v>
      </c>
      <c r="BS803" s="14">
        <v>4.3830460443349803E-2</v>
      </c>
      <c r="BT803" s="14">
        <v>3.0443023105207901E-2</v>
      </c>
      <c r="BU803" s="14"/>
      <c r="BV803" s="14">
        <v>0.164542202898151</v>
      </c>
      <c r="BW803" s="14">
        <v>6.7073421999406205E-2</v>
      </c>
      <c r="BX803" s="14">
        <v>3.6078242649441497E-2</v>
      </c>
      <c r="BY803" s="14">
        <v>3.7477539086398802E-2</v>
      </c>
      <c r="BZ803" s="14">
        <v>1.42152555188943E-2</v>
      </c>
      <c r="CA803" s="14"/>
      <c r="CB803" s="14">
        <v>0.251910816934098</v>
      </c>
      <c r="CC803" s="14">
        <v>3.1033768931935199E-2</v>
      </c>
      <c r="CD803" s="14">
        <v>1.45803909051319E-2</v>
      </c>
      <c r="CE803" s="14">
        <v>6.6208290273946603E-3</v>
      </c>
      <c r="CF803" s="14">
        <v>4.2527624385787699E-3</v>
      </c>
      <c r="CG803" s="14"/>
      <c r="CH803" s="14">
        <v>6.6859933140108005E-2</v>
      </c>
      <c r="CI803" s="14">
        <v>5.0249902849777997E-2</v>
      </c>
      <c r="CJ803" s="14"/>
      <c r="CK803" s="14">
        <v>7.5784718679820701E-2</v>
      </c>
      <c r="CL803" s="14">
        <v>4.8794910487400499E-2</v>
      </c>
      <c r="CM803" s="14"/>
      <c r="CN803" s="14">
        <v>0.112598038104159</v>
      </c>
      <c r="CO803" s="14">
        <v>3.5042859065902099E-2</v>
      </c>
      <c r="CP803" s="14"/>
      <c r="CQ803" s="14">
        <v>8.3535044380832202E-3</v>
      </c>
      <c r="CR803" s="14">
        <v>0.160328126596472</v>
      </c>
      <c r="CS803" s="14">
        <v>1.31554480010999E-2</v>
      </c>
    </row>
    <row r="804" spans="2:97" x14ac:dyDescent="0.35">
      <c r="B804" t="s">
        <v>326</v>
      </c>
      <c r="C804" s="14">
        <v>0.19955779776735999</v>
      </c>
      <c r="D804" s="14">
        <v>0.22976022618498701</v>
      </c>
      <c r="E804" s="14">
        <v>0.170249847195722</v>
      </c>
      <c r="F804" s="14"/>
      <c r="G804" s="14">
        <v>0.19963659564460401</v>
      </c>
      <c r="H804" s="14">
        <v>0.245391044354553</v>
      </c>
      <c r="I804" s="14">
        <v>0.19753345401132</v>
      </c>
      <c r="J804" s="14">
        <v>0.15588093751614901</v>
      </c>
      <c r="K804" s="14">
        <v>0.172728152148964</v>
      </c>
      <c r="L804" s="14">
        <v>0.21716545112826899</v>
      </c>
      <c r="M804" s="14"/>
      <c r="N804" s="14">
        <v>0.23433227294799999</v>
      </c>
      <c r="O804" s="14">
        <v>0.212912389780718</v>
      </c>
      <c r="P804" s="14">
        <v>0.19532407545443201</v>
      </c>
      <c r="Q804" s="14">
        <v>0.15418880660381101</v>
      </c>
      <c r="R804" s="14"/>
      <c r="S804" s="14">
        <v>0.233690591715979</v>
      </c>
      <c r="T804" s="14">
        <v>0.23212031552175499</v>
      </c>
      <c r="U804" s="14">
        <v>0.148149495411177</v>
      </c>
      <c r="V804" s="14">
        <v>0.222105896893699</v>
      </c>
      <c r="W804" s="14">
        <v>0.15165615190985501</v>
      </c>
      <c r="X804" s="14">
        <v>0.166889233505049</v>
      </c>
      <c r="Y804" s="14">
        <v>0.21848603292549501</v>
      </c>
      <c r="Z804" s="14">
        <v>0.209063918638729</v>
      </c>
      <c r="AA804" s="14">
        <v>0.19233342016007399</v>
      </c>
      <c r="AB804" s="14">
        <v>0.20059490493628601</v>
      </c>
      <c r="AC804" s="14">
        <v>0.179689856656013</v>
      </c>
      <c r="AD804" s="14">
        <v>0.17176928489867499</v>
      </c>
      <c r="AE804" s="14"/>
      <c r="AF804" s="14">
        <v>0.18636184171859199</v>
      </c>
      <c r="AG804" s="14">
        <v>0.272487863201609</v>
      </c>
      <c r="AH804" s="14">
        <v>0.214140416313257</v>
      </c>
      <c r="AI804" s="14">
        <v>0.12805722269655401</v>
      </c>
      <c r="AJ804" s="14">
        <v>0.19400990610937499</v>
      </c>
      <c r="AK804" s="14"/>
      <c r="AL804" s="14">
        <v>0.35570463925428297</v>
      </c>
      <c r="AM804" s="14">
        <v>0.20758123239621901</v>
      </c>
      <c r="AN804" s="14">
        <v>0.23990903781476</v>
      </c>
      <c r="AO804" s="14">
        <v>0.12994095546605899</v>
      </c>
      <c r="AP804" s="14">
        <v>0.21041407706419099</v>
      </c>
      <c r="AQ804" s="14">
        <v>0.128633623054909</v>
      </c>
      <c r="AR804" s="14"/>
      <c r="AS804" s="14">
        <v>0.16495600087220399</v>
      </c>
      <c r="AT804" s="14">
        <v>0.18099337470965501</v>
      </c>
      <c r="AU804" s="14">
        <v>0.21295940282860401</v>
      </c>
      <c r="AV804" s="14">
        <v>0.29193739156270798</v>
      </c>
      <c r="AW804" s="14">
        <v>0.33649044259980299</v>
      </c>
      <c r="AX804" s="14"/>
      <c r="AY804" s="14">
        <v>0.18043522501358</v>
      </c>
      <c r="AZ804" s="14">
        <v>0</v>
      </c>
      <c r="BA804" s="14">
        <v>0</v>
      </c>
      <c r="BB804" s="14">
        <v>0</v>
      </c>
      <c r="BC804" s="14">
        <v>0</v>
      </c>
      <c r="BD804" s="14">
        <v>0</v>
      </c>
      <c r="BE804" s="14">
        <v>0</v>
      </c>
      <c r="BF804" s="14">
        <v>0</v>
      </c>
      <c r="BG804" s="14">
        <v>0</v>
      </c>
      <c r="BH804" s="14">
        <v>0</v>
      </c>
      <c r="BI804" s="14">
        <v>0</v>
      </c>
      <c r="BJ804" s="14">
        <v>0</v>
      </c>
      <c r="BK804" s="14">
        <v>0</v>
      </c>
      <c r="BL804" s="14">
        <v>0</v>
      </c>
      <c r="BM804" s="14">
        <v>0</v>
      </c>
      <c r="BN804" s="14">
        <v>0</v>
      </c>
      <c r="BO804" s="14"/>
      <c r="BP804" s="14">
        <v>0.25787003726561702</v>
      </c>
      <c r="BQ804" s="14">
        <v>0.222596067814578</v>
      </c>
      <c r="BR804" s="14">
        <v>0.17506818230832599</v>
      </c>
      <c r="BS804" s="14">
        <v>0.182088960286162</v>
      </c>
      <c r="BT804" s="14">
        <v>0.120777013459723</v>
      </c>
      <c r="BU804" s="14"/>
      <c r="BV804" s="14">
        <v>0.31872689623774197</v>
      </c>
      <c r="BW804" s="14">
        <v>0.232772213892008</v>
      </c>
      <c r="BX804" s="14">
        <v>0.18808381623012299</v>
      </c>
      <c r="BY804" s="14">
        <v>0.12869820609476701</v>
      </c>
      <c r="BZ804" s="14">
        <v>8.9955646014479307E-2</v>
      </c>
      <c r="CA804" s="14"/>
      <c r="CB804" s="14">
        <v>0.53846341155506205</v>
      </c>
      <c r="CC804" s="14">
        <v>0.30090916178180899</v>
      </c>
      <c r="CD804" s="14">
        <v>0.169844807085376</v>
      </c>
      <c r="CE804" s="14">
        <v>5.9907059897816403E-2</v>
      </c>
      <c r="CF804" s="14">
        <v>1.1500465210190901E-2</v>
      </c>
      <c r="CG804" s="14"/>
      <c r="CH804" s="14">
        <v>0.156702698796443</v>
      </c>
      <c r="CI804" s="14">
        <v>0.21743138239698401</v>
      </c>
      <c r="CJ804" s="14"/>
      <c r="CK804" s="14">
        <v>0.23747297992365601</v>
      </c>
      <c r="CL804" s="14">
        <v>0.18790817952552999</v>
      </c>
      <c r="CM804" s="14"/>
      <c r="CN804" s="14">
        <v>0.35894773039526301</v>
      </c>
      <c r="CO804" s="14">
        <v>0.143813310960105</v>
      </c>
      <c r="CP804" s="14"/>
      <c r="CQ804" s="14">
        <v>7.8329780127755794E-2</v>
      </c>
      <c r="CR804" s="14">
        <v>0.44820628061354401</v>
      </c>
      <c r="CS804" s="14">
        <v>0.232757944574187</v>
      </c>
    </row>
    <row r="805" spans="2:97" x14ac:dyDescent="0.35">
      <c r="B805" t="s">
        <v>327</v>
      </c>
      <c r="C805" s="14">
        <v>0.25786883004199401</v>
      </c>
      <c r="D805" s="14">
        <v>0.282611977435415</v>
      </c>
      <c r="E805" s="14">
        <v>0.234101137726584</v>
      </c>
      <c r="F805" s="14"/>
      <c r="G805" s="14">
        <v>0.295242776113807</v>
      </c>
      <c r="H805" s="14">
        <v>0.21697106883131201</v>
      </c>
      <c r="I805" s="14">
        <v>0.23961872253295599</v>
      </c>
      <c r="J805" s="14">
        <v>0.26683807367496798</v>
      </c>
      <c r="K805" s="14">
        <v>0.26178516133052598</v>
      </c>
      <c r="L805" s="14">
        <v>0.27139884390757202</v>
      </c>
      <c r="M805" s="14"/>
      <c r="N805" s="14">
        <v>0.26804237003960801</v>
      </c>
      <c r="O805" s="14">
        <v>0.23468132091031299</v>
      </c>
      <c r="P805" s="14">
        <v>0.24409710067091001</v>
      </c>
      <c r="Q805" s="14">
        <v>0.28095275241186501</v>
      </c>
      <c r="R805" s="14"/>
      <c r="S805" s="14">
        <v>0.31182472719742899</v>
      </c>
      <c r="T805" s="14">
        <v>0.24652432145403999</v>
      </c>
      <c r="U805" s="14">
        <v>0.280060515915103</v>
      </c>
      <c r="V805" s="14">
        <v>0.247480679897881</v>
      </c>
      <c r="W805" s="14">
        <v>0.20879720151984299</v>
      </c>
      <c r="X805" s="14">
        <v>0.23923444299637001</v>
      </c>
      <c r="Y805" s="14">
        <v>0.24504774040691099</v>
      </c>
      <c r="Z805" s="14">
        <v>0.25617177266314101</v>
      </c>
      <c r="AA805" s="14">
        <v>0.25776353561326898</v>
      </c>
      <c r="AB805" s="14">
        <v>0.27255547312518502</v>
      </c>
      <c r="AC805" s="14">
        <v>0.26063236045739102</v>
      </c>
      <c r="AD805" s="14">
        <v>0.18575407700702101</v>
      </c>
      <c r="AE805" s="14"/>
      <c r="AF805" s="14">
        <v>0.29039078908864502</v>
      </c>
      <c r="AG805" s="14">
        <v>0.25475156550577799</v>
      </c>
      <c r="AH805" s="14">
        <v>0.30460416133287299</v>
      </c>
      <c r="AI805" s="14">
        <v>0.20977481755841201</v>
      </c>
      <c r="AJ805" s="14">
        <v>0.265819815735855</v>
      </c>
      <c r="AK805" s="14"/>
      <c r="AL805" s="14">
        <v>0.25405600675786399</v>
      </c>
      <c r="AM805" s="14">
        <v>0.30138328184811097</v>
      </c>
      <c r="AN805" s="14">
        <v>0.317811753189577</v>
      </c>
      <c r="AO805" s="14">
        <v>0.22090666485836899</v>
      </c>
      <c r="AP805" s="14">
        <v>0.26159562654903401</v>
      </c>
      <c r="AQ805" s="14">
        <v>0.24669981617346801</v>
      </c>
      <c r="AR805" s="14"/>
      <c r="AS805" s="14">
        <v>0.29852034330368399</v>
      </c>
      <c r="AT805" s="14">
        <v>0.25481680292922199</v>
      </c>
      <c r="AU805" s="14">
        <v>0.25862897706423699</v>
      </c>
      <c r="AV805" s="14">
        <v>0.207263909318669</v>
      </c>
      <c r="AW805" s="14">
        <v>0.23191426610516799</v>
      </c>
      <c r="AX805" s="14"/>
      <c r="AY805" s="14">
        <v>0.114291810504611</v>
      </c>
      <c r="AZ805" s="14">
        <v>0</v>
      </c>
      <c r="BA805" s="14">
        <v>0</v>
      </c>
      <c r="BB805" s="14">
        <v>0</v>
      </c>
      <c r="BC805" s="14">
        <v>0</v>
      </c>
      <c r="BD805" s="14">
        <v>0</v>
      </c>
      <c r="BE805" s="14">
        <v>0</v>
      </c>
      <c r="BF805" s="14">
        <v>0</v>
      </c>
      <c r="BG805" s="14">
        <v>0</v>
      </c>
      <c r="BH805" s="14">
        <v>0</v>
      </c>
      <c r="BI805" s="14">
        <v>0</v>
      </c>
      <c r="BJ805" s="14">
        <v>0</v>
      </c>
      <c r="BK805" s="14">
        <v>0</v>
      </c>
      <c r="BL805" s="14">
        <v>0</v>
      </c>
      <c r="BM805" s="14">
        <v>0</v>
      </c>
      <c r="BN805" s="14">
        <v>0</v>
      </c>
      <c r="BO805" s="14"/>
      <c r="BP805" s="14">
        <v>0.27767220797837799</v>
      </c>
      <c r="BQ805" s="14">
        <v>0.26200500523383602</v>
      </c>
      <c r="BR805" s="14">
        <v>0.30624122239539597</v>
      </c>
      <c r="BS805" s="14">
        <v>0.21874391559384199</v>
      </c>
      <c r="BT805" s="14">
        <v>0.22388085695912199</v>
      </c>
      <c r="BU805" s="14"/>
      <c r="BV805" s="14">
        <v>0.244525875587049</v>
      </c>
      <c r="BW805" s="14">
        <v>0.29016376963992802</v>
      </c>
      <c r="BX805" s="14">
        <v>0.24943035715252401</v>
      </c>
      <c r="BY805" s="14">
        <v>0.22959013626618599</v>
      </c>
      <c r="BZ805" s="14">
        <v>0.17015201882094599</v>
      </c>
      <c r="CA805" s="14"/>
      <c r="CB805" s="14">
        <v>0.143386610016871</v>
      </c>
      <c r="CC805" s="14">
        <v>0.37995014000239402</v>
      </c>
      <c r="CD805" s="14">
        <v>0.40312326885764799</v>
      </c>
      <c r="CE805" s="14">
        <v>0.27646135058562299</v>
      </c>
      <c r="CF805" s="14">
        <v>9.9756355261409302E-2</v>
      </c>
      <c r="CG805" s="14"/>
      <c r="CH805" s="14">
        <v>0.22176538394991399</v>
      </c>
      <c r="CI805" s="14">
        <v>0.27292650146601199</v>
      </c>
      <c r="CJ805" s="14"/>
      <c r="CK805" s="14">
        <v>0.25716027307690797</v>
      </c>
      <c r="CL805" s="14">
        <v>0.25808653750576899</v>
      </c>
      <c r="CM805" s="14"/>
      <c r="CN805" s="14">
        <v>0.23952527365596801</v>
      </c>
      <c r="CO805" s="14">
        <v>0.26428424235881898</v>
      </c>
      <c r="CP805" s="14"/>
      <c r="CQ805" s="14">
        <v>0.25434372722273002</v>
      </c>
      <c r="CR805" s="14">
        <v>0.23753937134094</v>
      </c>
      <c r="CS805" s="14">
        <v>0.42245430306132797</v>
      </c>
    </row>
    <row r="806" spans="2:97" x14ac:dyDescent="0.35">
      <c r="B806" t="s">
        <v>328</v>
      </c>
      <c r="C806" s="14">
        <v>0.28810635080505798</v>
      </c>
      <c r="D806" s="14">
        <v>0.261170205844522</v>
      </c>
      <c r="E806" s="14">
        <v>0.315487209145906</v>
      </c>
      <c r="F806" s="14"/>
      <c r="G806" s="14">
        <v>0.25274832499650701</v>
      </c>
      <c r="H806" s="14">
        <v>0.23230313789819301</v>
      </c>
      <c r="I806" s="14">
        <v>0.30019883063499803</v>
      </c>
      <c r="J806" s="14">
        <v>0.30926500700343201</v>
      </c>
      <c r="K806" s="14">
        <v>0.34175617603420899</v>
      </c>
      <c r="L806" s="14">
        <v>0.29410475485899401</v>
      </c>
      <c r="M806" s="14"/>
      <c r="N806" s="14">
        <v>0.25045081308241501</v>
      </c>
      <c r="O806" s="14">
        <v>0.30234419794706702</v>
      </c>
      <c r="P806" s="14">
        <v>0.31992337513640601</v>
      </c>
      <c r="Q806" s="14">
        <v>0.28691427966095101</v>
      </c>
      <c r="R806" s="14"/>
      <c r="S806" s="14">
        <v>0.20329232318222501</v>
      </c>
      <c r="T806" s="14">
        <v>0.27069615980420703</v>
      </c>
      <c r="U806" s="14">
        <v>0.30251724698923599</v>
      </c>
      <c r="V806" s="14">
        <v>0.29516296412387399</v>
      </c>
      <c r="W806" s="14">
        <v>0.36981594705188098</v>
      </c>
      <c r="X806" s="14">
        <v>0.31080800440004802</v>
      </c>
      <c r="Y806" s="14">
        <v>0.29394015105717902</v>
      </c>
      <c r="Z806" s="14">
        <v>0.35355965158973701</v>
      </c>
      <c r="AA806" s="14">
        <v>0.287373027747092</v>
      </c>
      <c r="AB806" s="14">
        <v>0.29682233305025302</v>
      </c>
      <c r="AC806" s="14">
        <v>0.30823423974990999</v>
      </c>
      <c r="AD806" s="14">
        <v>0.281565346076951</v>
      </c>
      <c r="AE806" s="14"/>
      <c r="AF806" s="14">
        <v>0.28770203967507701</v>
      </c>
      <c r="AG806" s="14">
        <v>0.237935305116836</v>
      </c>
      <c r="AH806" s="14">
        <v>0.31783107516467102</v>
      </c>
      <c r="AI806" s="14">
        <v>0.324146822619376</v>
      </c>
      <c r="AJ806" s="14">
        <v>0.27037293083800901</v>
      </c>
      <c r="AK806" s="14"/>
      <c r="AL806" s="14">
        <v>0.171067138609834</v>
      </c>
      <c r="AM806" s="14">
        <v>0.27964503667036</v>
      </c>
      <c r="AN806" s="14">
        <v>0.26088094063655598</v>
      </c>
      <c r="AO806" s="14">
        <v>0.33046810227814599</v>
      </c>
      <c r="AP806" s="14">
        <v>0.31036258999070998</v>
      </c>
      <c r="AQ806" s="14">
        <v>0.34443684747440401</v>
      </c>
      <c r="AR806" s="14"/>
      <c r="AS806" s="14">
        <v>0.285545194373649</v>
      </c>
      <c r="AT806" s="14">
        <v>0.30241324381774598</v>
      </c>
      <c r="AU806" s="14">
        <v>0.27854595190444298</v>
      </c>
      <c r="AV806" s="14">
        <v>0.26420045931066899</v>
      </c>
      <c r="AW806" s="14">
        <v>0.109993500257881</v>
      </c>
      <c r="AX806" s="14"/>
      <c r="AY806" s="14">
        <v>0.24215658130787099</v>
      </c>
      <c r="AZ806" s="14">
        <v>0</v>
      </c>
      <c r="BA806" s="14">
        <v>0</v>
      </c>
      <c r="BB806" s="14">
        <v>0</v>
      </c>
      <c r="BC806" s="14">
        <v>0</v>
      </c>
      <c r="BD806" s="14">
        <v>0</v>
      </c>
      <c r="BE806" s="14">
        <v>0</v>
      </c>
      <c r="BF806" s="14">
        <v>0</v>
      </c>
      <c r="BG806" s="14">
        <v>0</v>
      </c>
      <c r="BH806" s="14">
        <v>0</v>
      </c>
      <c r="BI806" s="14">
        <v>0</v>
      </c>
      <c r="BJ806" s="14">
        <v>0</v>
      </c>
      <c r="BK806" s="14">
        <v>0</v>
      </c>
      <c r="BL806" s="14">
        <v>0</v>
      </c>
      <c r="BM806" s="14">
        <v>0</v>
      </c>
      <c r="BN806" s="14">
        <v>0</v>
      </c>
      <c r="BO806" s="14"/>
      <c r="BP806" s="14">
        <v>0.23363785689229299</v>
      </c>
      <c r="BQ806" s="14">
        <v>0.29348043838196902</v>
      </c>
      <c r="BR806" s="14">
        <v>0.28052863359804697</v>
      </c>
      <c r="BS806" s="14">
        <v>0.34204823500715098</v>
      </c>
      <c r="BT806" s="14">
        <v>0.31295134738763403</v>
      </c>
      <c r="BU806" s="14"/>
      <c r="BV806" s="14">
        <v>0.16633820390392501</v>
      </c>
      <c r="BW806" s="14">
        <v>0.26271289493278299</v>
      </c>
      <c r="BX806" s="14">
        <v>0.31362496469679702</v>
      </c>
      <c r="BY806" s="14">
        <v>0.33048101239511801</v>
      </c>
      <c r="BZ806" s="14">
        <v>0.32177114383658401</v>
      </c>
      <c r="CA806" s="14"/>
      <c r="CB806" s="14">
        <v>3.0397942199140299E-2</v>
      </c>
      <c r="CC806" s="14">
        <v>0.114461229612146</v>
      </c>
      <c r="CD806" s="14">
        <v>0.30479223746488299</v>
      </c>
      <c r="CE806" s="14">
        <v>0.50098804177031897</v>
      </c>
      <c r="CF806" s="14">
        <v>0.42081193416087098</v>
      </c>
      <c r="CG806" s="14"/>
      <c r="CH806" s="14">
        <v>0.31661710835765899</v>
      </c>
      <c r="CI806" s="14">
        <v>0.27621536349647802</v>
      </c>
      <c r="CJ806" s="14"/>
      <c r="CK806" s="14">
        <v>0.27334479468102801</v>
      </c>
      <c r="CL806" s="14">
        <v>0.292641908429215</v>
      </c>
      <c r="CM806" s="14"/>
      <c r="CN806" s="14">
        <v>0.172839633710445</v>
      </c>
      <c r="CO806" s="14">
        <v>0.32841933597581302</v>
      </c>
      <c r="CP806" s="14"/>
      <c r="CQ806" s="14">
        <v>0.40776784936624999</v>
      </c>
      <c r="CR806" s="14">
        <v>6.2892847955497905E-2</v>
      </c>
      <c r="CS806" s="14">
        <v>0.135279168010975</v>
      </c>
    </row>
    <row r="807" spans="2:97" x14ac:dyDescent="0.35">
      <c r="B807" t="s">
        <v>329</v>
      </c>
      <c r="C807" s="14">
        <v>0.13918358877051201</v>
      </c>
      <c r="D807" s="14">
        <v>0.108257000070426</v>
      </c>
      <c r="E807" s="14">
        <v>0.16910677376946501</v>
      </c>
      <c r="F807" s="14"/>
      <c r="G807" s="14">
        <v>0.110782667245496</v>
      </c>
      <c r="H807" s="14">
        <v>0.14414884007203199</v>
      </c>
      <c r="I807" s="14">
        <v>0.119513016817566</v>
      </c>
      <c r="J807" s="14">
        <v>0.179157826434586</v>
      </c>
      <c r="K807" s="14">
        <v>0.11940654584131299</v>
      </c>
      <c r="L807" s="14">
        <v>0.150778625523733</v>
      </c>
      <c r="M807" s="14"/>
      <c r="N807" s="14">
        <v>0.12886581099877401</v>
      </c>
      <c r="O807" s="14">
        <v>0.128306117737993</v>
      </c>
      <c r="P807" s="14">
        <v>0.13211476739091599</v>
      </c>
      <c r="Q807" s="14">
        <v>0.16649779682921101</v>
      </c>
      <c r="R807" s="14"/>
      <c r="S807" s="14">
        <v>0.108771633925117</v>
      </c>
      <c r="T807" s="14">
        <v>0.16600935975656</v>
      </c>
      <c r="U807" s="14">
        <v>0.15840727376995101</v>
      </c>
      <c r="V807" s="14">
        <v>0.13030688477138699</v>
      </c>
      <c r="W807" s="14">
        <v>0.14498137562266</v>
      </c>
      <c r="X807" s="14">
        <v>0.14375363850754999</v>
      </c>
      <c r="Y807" s="14">
        <v>0.115970247458933</v>
      </c>
      <c r="Z807" s="14">
        <v>6.0838815038450997E-2</v>
      </c>
      <c r="AA807" s="14">
        <v>0.13673536157719601</v>
      </c>
      <c r="AB807" s="14">
        <v>0.13571389933365799</v>
      </c>
      <c r="AC807" s="14">
        <v>0.18658175914424499</v>
      </c>
      <c r="AD807" s="14">
        <v>0.219867844143808</v>
      </c>
      <c r="AE807" s="14"/>
      <c r="AF807" s="14">
        <v>0.123894338963758</v>
      </c>
      <c r="AG807" s="14">
        <v>9.68253420326671E-2</v>
      </c>
      <c r="AH807" s="14">
        <v>0.102850610647303</v>
      </c>
      <c r="AI807" s="14">
        <v>0.25960215453504498</v>
      </c>
      <c r="AJ807" s="14">
        <v>0.14324990288432601</v>
      </c>
      <c r="AK807" s="14"/>
      <c r="AL807" s="14">
        <v>6.3276626893166807E-2</v>
      </c>
      <c r="AM807" s="14">
        <v>8.5079244973051193E-2</v>
      </c>
      <c r="AN807" s="14">
        <v>0.10715663024986</v>
      </c>
      <c r="AO807" s="14">
        <v>0.22185904944780699</v>
      </c>
      <c r="AP807" s="14">
        <v>0.12285954837046301</v>
      </c>
      <c r="AQ807" s="14">
        <v>0.10721937918089899</v>
      </c>
      <c r="AR807" s="14"/>
      <c r="AS807" s="14">
        <v>0.157409486492844</v>
      </c>
      <c r="AT807" s="14">
        <v>0.14862683087421399</v>
      </c>
      <c r="AU807" s="14">
        <v>0.12874984958371499</v>
      </c>
      <c r="AV807" s="14">
        <v>0.102538392225118</v>
      </c>
      <c r="AW807" s="14">
        <v>0.136466961927244</v>
      </c>
      <c r="AX807" s="14"/>
      <c r="AY807" s="14">
        <v>0.22177692046549699</v>
      </c>
      <c r="AZ807" s="14">
        <v>0</v>
      </c>
      <c r="BA807" s="14">
        <v>0</v>
      </c>
      <c r="BB807" s="14">
        <v>0</v>
      </c>
      <c r="BC807" s="14">
        <v>0</v>
      </c>
      <c r="BD807" s="14">
        <v>0</v>
      </c>
      <c r="BE807" s="14">
        <v>0</v>
      </c>
      <c r="BF807" s="14">
        <v>0</v>
      </c>
      <c r="BG807" s="14">
        <v>0</v>
      </c>
      <c r="BH807" s="14">
        <v>0</v>
      </c>
      <c r="BI807" s="14">
        <v>0</v>
      </c>
      <c r="BJ807" s="14">
        <v>0</v>
      </c>
      <c r="BK807" s="14">
        <v>0</v>
      </c>
      <c r="BL807" s="14">
        <v>0</v>
      </c>
      <c r="BM807" s="14">
        <v>0</v>
      </c>
      <c r="BN807" s="14">
        <v>0</v>
      </c>
      <c r="BO807" s="14"/>
      <c r="BP807" s="14">
        <v>0.102575699324654</v>
      </c>
      <c r="BQ807" s="14">
        <v>0.102804298349617</v>
      </c>
      <c r="BR807" s="14">
        <v>0.12442624366515</v>
      </c>
      <c r="BS807" s="14">
        <v>0.17387721564023301</v>
      </c>
      <c r="BT807" s="14">
        <v>0.22866318765073401</v>
      </c>
      <c r="BU807" s="14"/>
      <c r="BV807" s="14">
        <v>6.2532661352200203E-2</v>
      </c>
      <c r="BW807" s="14">
        <v>9.5517961583133304E-2</v>
      </c>
      <c r="BX807" s="14">
        <v>0.14067485700292501</v>
      </c>
      <c r="BY807" s="14">
        <v>0.211083827817828</v>
      </c>
      <c r="BZ807" s="14">
        <v>0.35412767047090798</v>
      </c>
      <c r="CA807" s="14"/>
      <c r="CB807" s="14">
        <v>3.9387249230763699E-3</v>
      </c>
      <c r="CC807" s="14">
        <v>1.4277928970604099E-2</v>
      </c>
      <c r="CD807" s="14">
        <v>3.4918891820338797E-2</v>
      </c>
      <c r="CE807" s="14">
        <v>0.121793986104306</v>
      </c>
      <c r="CF807" s="14">
        <v>0.449344046681391</v>
      </c>
      <c r="CG807" s="14"/>
      <c r="CH807" s="14">
        <v>0.19898223765706199</v>
      </c>
      <c r="CI807" s="14">
        <v>0.11424335441622301</v>
      </c>
      <c r="CJ807" s="14"/>
      <c r="CK807" s="14">
        <v>0.10358714559691801</v>
      </c>
      <c r="CL807" s="14">
        <v>0.15012076354208301</v>
      </c>
      <c r="CM807" s="14"/>
      <c r="CN807" s="14">
        <v>6.4696909103228006E-2</v>
      </c>
      <c r="CO807" s="14">
        <v>0.16523430391650901</v>
      </c>
      <c r="CP807" s="14"/>
      <c r="CQ807" s="14">
        <v>0.211592029040712</v>
      </c>
      <c r="CR807" s="14">
        <v>6.4837331219545404E-3</v>
      </c>
      <c r="CS807" s="14">
        <v>2.54566757862754E-2</v>
      </c>
    </row>
    <row r="808" spans="2:97" x14ac:dyDescent="0.35">
      <c r="B808" t="s">
        <v>167</v>
      </c>
      <c r="C808" s="14">
        <v>6.0144887949057903E-2</v>
      </c>
      <c r="D808" s="14">
        <v>5.1925236666432902E-2</v>
      </c>
      <c r="E808" s="14">
        <v>6.7196227738072697E-2</v>
      </c>
      <c r="F808" s="14"/>
      <c r="G808" s="14">
        <v>6.1116709746338399E-2</v>
      </c>
      <c r="H808" s="14">
        <v>5.6886156920197099E-2</v>
      </c>
      <c r="I808" s="14">
        <v>6.6686093880859706E-2</v>
      </c>
      <c r="J808" s="14">
        <v>6.1709138564914903E-2</v>
      </c>
      <c r="K808" s="14">
        <v>7.4633604832262807E-2</v>
      </c>
      <c r="L808" s="14">
        <v>4.5862114952732499E-2</v>
      </c>
      <c r="M808" s="14"/>
      <c r="N808" s="14">
        <v>4.2119184743123303E-2</v>
      </c>
      <c r="O808" s="14">
        <v>7.1991342104857706E-2</v>
      </c>
      <c r="P808" s="14">
        <v>4.91800865573742E-2</v>
      </c>
      <c r="Q808" s="14">
        <v>7.6528499262411204E-2</v>
      </c>
      <c r="R808" s="14"/>
      <c r="S808" s="14">
        <v>5.23623009187602E-2</v>
      </c>
      <c r="T808" s="14">
        <v>4.8789387753072899E-2</v>
      </c>
      <c r="U808" s="14">
        <v>5.6337063744399202E-2</v>
      </c>
      <c r="V808" s="14">
        <v>7.5985561211430006E-2</v>
      </c>
      <c r="W808" s="14">
        <v>7.3498303052873304E-2</v>
      </c>
      <c r="X808" s="14">
        <v>6.6787690551191395E-2</v>
      </c>
      <c r="Y808" s="14">
        <v>7.6479669807825404E-2</v>
      </c>
      <c r="Z808" s="14">
        <v>6.3276809681582405E-2</v>
      </c>
      <c r="AA808" s="14">
        <v>6.0265394050053003E-2</v>
      </c>
      <c r="AB808" s="14">
        <v>5.00590857539513E-2</v>
      </c>
      <c r="AC808" s="14">
        <v>4.7198693982327698E-2</v>
      </c>
      <c r="AD808" s="14">
        <v>6.0845359522462401E-2</v>
      </c>
      <c r="AE808" s="14"/>
      <c r="AF808" s="14">
        <v>5.6411623100479098E-2</v>
      </c>
      <c r="AG808" s="14">
        <v>5.6756709921263498E-2</v>
      </c>
      <c r="AH808" s="14">
        <v>4.0075181171350699E-2</v>
      </c>
      <c r="AI808" s="14">
        <v>4.0224567996417E-2</v>
      </c>
      <c r="AJ808" s="14">
        <v>7.3647696229443199E-2</v>
      </c>
      <c r="AK808" s="14"/>
      <c r="AL808" s="14">
        <v>4.6845892345050502E-2</v>
      </c>
      <c r="AM808" s="14">
        <v>4.7172363362670701E-2</v>
      </c>
      <c r="AN808" s="14">
        <v>3.43354251134226E-2</v>
      </c>
      <c r="AO808" s="14">
        <v>4.0723836459108001E-2</v>
      </c>
      <c r="AP808" s="14">
        <v>5.9985638118830897E-2</v>
      </c>
      <c r="AQ808" s="14">
        <v>0.155959813871031</v>
      </c>
      <c r="AR808" s="14"/>
      <c r="AS808" s="14">
        <v>6.32378888792718E-2</v>
      </c>
      <c r="AT808" s="14">
        <v>7.3531468172216494E-2</v>
      </c>
      <c r="AU808" s="14">
        <v>4.9602611396264297E-2</v>
      </c>
      <c r="AV808" s="14">
        <v>4.1748542016356797E-2</v>
      </c>
      <c r="AW808" s="14">
        <v>2.2179801982478299E-2</v>
      </c>
      <c r="AX808" s="14"/>
      <c r="AY808" s="14">
        <v>0.18312158260366501</v>
      </c>
      <c r="AZ808" s="14">
        <v>0</v>
      </c>
      <c r="BA808" s="14">
        <v>0</v>
      </c>
      <c r="BB808" s="14">
        <v>0</v>
      </c>
      <c r="BC808" s="14">
        <v>0</v>
      </c>
      <c r="BD808" s="14">
        <v>0</v>
      </c>
      <c r="BE808" s="14">
        <v>0</v>
      </c>
      <c r="BF808" s="14">
        <v>0</v>
      </c>
      <c r="BG808" s="14">
        <v>0</v>
      </c>
      <c r="BH808" s="14">
        <v>0</v>
      </c>
      <c r="BI808" s="14">
        <v>0</v>
      </c>
      <c r="BJ808" s="14">
        <v>0</v>
      </c>
      <c r="BK808" s="14">
        <v>0</v>
      </c>
      <c r="BL808" s="14">
        <v>0</v>
      </c>
      <c r="BM808" s="14">
        <v>0</v>
      </c>
      <c r="BN808" s="14">
        <v>0</v>
      </c>
      <c r="BO808" s="14"/>
      <c r="BP808" s="14">
        <v>5.7044449975875502E-2</v>
      </c>
      <c r="BQ808" s="14">
        <v>5.1188074525938598E-2</v>
      </c>
      <c r="BR808" s="14">
        <v>6.5008048253387393E-2</v>
      </c>
      <c r="BS808" s="14">
        <v>3.94112130292626E-2</v>
      </c>
      <c r="BT808" s="14">
        <v>8.3284571437579294E-2</v>
      </c>
      <c r="BU808" s="14"/>
      <c r="BV808" s="14">
        <v>4.3334160020932697E-2</v>
      </c>
      <c r="BW808" s="14">
        <v>5.1759737952741199E-2</v>
      </c>
      <c r="BX808" s="14">
        <v>7.2107762268189796E-2</v>
      </c>
      <c r="BY808" s="14">
        <v>6.2669278339702497E-2</v>
      </c>
      <c r="BZ808" s="14">
        <v>4.9778265338189E-2</v>
      </c>
      <c r="CA808" s="14"/>
      <c r="CB808" s="14">
        <v>3.1902494371752202E-2</v>
      </c>
      <c r="CC808" s="14">
        <v>0.15936777070111099</v>
      </c>
      <c r="CD808" s="14">
        <v>7.2740403866622602E-2</v>
      </c>
      <c r="CE808" s="14">
        <v>3.4228732614540597E-2</v>
      </c>
      <c r="CF808" s="14">
        <v>1.43344362475598E-2</v>
      </c>
      <c r="CG808" s="14"/>
      <c r="CH808" s="14">
        <v>3.9072638098813499E-2</v>
      </c>
      <c r="CI808" s="14">
        <v>6.89334953745247E-2</v>
      </c>
      <c r="CJ808" s="14"/>
      <c r="CK808" s="14">
        <v>5.2650088041669298E-2</v>
      </c>
      <c r="CL808" s="14">
        <v>6.2447700510001501E-2</v>
      </c>
      <c r="CM808" s="14"/>
      <c r="CN808" s="14">
        <v>5.1392415030937201E-2</v>
      </c>
      <c r="CO808" s="14">
        <v>6.3205947722852096E-2</v>
      </c>
      <c r="CP808" s="14"/>
      <c r="CQ808" s="14">
        <v>3.9613109804468999E-2</v>
      </c>
      <c r="CR808" s="14">
        <v>8.4549640371591503E-2</v>
      </c>
      <c r="CS808" s="14">
        <v>0.170896460566135</v>
      </c>
    </row>
    <row r="809" spans="2:97" x14ac:dyDescent="0.35">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c r="CI809" s="14"/>
      <c r="CJ809" s="14"/>
      <c r="CK809" s="14"/>
      <c r="CL809" s="14"/>
      <c r="CM809" s="14"/>
      <c r="CN809" s="14"/>
      <c r="CO809" s="14"/>
      <c r="CP809" s="14"/>
      <c r="CQ809" s="14"/>
      <c r="CR809" s="14"/>
      <c r="CS809" s="14"/>
    </row>
    <row r="810" spans="2:97" x14ac:dyDescent="0.35">
      <c r="B810" s="6" t="s">
        <v>340</v>
      </c>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c r="CI810" s="14"/>
      <c r="CJ810" s="14"/>
      <c r="CK810" s="14"/>
      <c r="CL810" s="14"/>
      <c r="CM810" s="14"/>
      <c r="CN810" s="14"/>
      <c r="CO810" s="14"/>
      <c r="CP810" s="14"/>
      <c r="CQ810" s="14"/>
      <c r="CR810" s="14"/>
      <c r="CS810" s="14"/>
    </row>
    <row r="811" spans="2:97" x14ac:dyDescent="0.35">
      <c r="B811" s="21" t="s">
        <v>122</v>
      </c>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c r="CI811" s="14"/>
      <c r="CJ811" s="14"/>
      <c r="CK811" s="14"/>
      <c r="CL811" s="14"/>
      <c r="CM811" s="14"/>
      <c r="CN811" s="14"/>
      <c r="CO811" s="14"/>
      <c r="CP811" s="14"/>
      <c r="CQ811" s="14"/>
      <c r="CR811" s="14"/>
      <c r="CS811" s="14"/>
    </row>
    <row r="812" spans="2:97" x14ac:dyDescent="0.35">
      <c r="B812" t="s">
        <v>325</v>
      </c>
      <c r="C812" s="14">
        <v>5.2983118327321603E-2</v>
      </c>
      <c r="D812" s="14">
        <v>6.8303637228740693E-2</v>
      </c>
      <c r="E812" s="14">
        <v>3.8260609513735798E-2</v>
      </c>
      <c r="F812" s="14"/>
      <c r="G812" s="14">
        <v>8.4130750898869303E-2</v>
      </c>
      <c r="H812" s="14">
        <v>0.131421521954488</v>
      </c>
      <c r="I812" s="14">
        <v>6.9533951303521205E-2</v>
      </c>
      <c r="J812" s="14">
        <v>2.2354051210511299E-2</v>
      </c>
      <c r="K812" s="14">
        <v>2.0459390331896001E-2</v>
      </c>
      <c r="L812" s="14">
        <v>1.5513936539555101E-3</v>
      </c>
      <c r="M812" s="14"/>
      <c r="N812" s="14">
        <v>8.7954069204999596E-2</v>
      </c>
      <c r="O812" s="14">
        <v>3.8058236849534501E-2</v>
      </c>
      <c r="P812" s="14">
        <v>5.2853432820010197E-2</v>
      </c>
      <c r="Q812" s="14">
        <v>3.1448120541606603E-2</v>
      </c>
      <c r="R812" s="14"/>
      <c r="S812" s="14">
        <v>8.6856555115967404E-2</v>
      </c>
      <c r="T812" s="14">
        <v>3.9967218577099603E-2</v>
      </c>
      <c r="U812" s="14">
        <v>5.3187468447202998E-2</v>
      </c>
      <c r="V812" s="14">
        <v>3.8668733751384701E-2</v>
      </c>
      <c r="W812" s="14">
        <v>4.7371935030930602E-2</v>
      </c>
      <c r="X812" s="14">
        <v>7.2607521205502498E-2</v>
      </c>
      <c r="Y812" s="14">
        <v>3.8673977023462397E-2</v>
      </c>
      <c r="Z812" s="14">
        <v>4.9834005431807597E-2</v>
      </c>
      <c r="AA812" s="14">
        <v>5.3734197248611899E-2</v>
      </c>
      <c r="AB812" s="14">
        <v>4.5908982950110297E-2</v>
      </c>
      <c r="AC812" s="14">
        <v>3.6478882909789997E-2</v>
      </c>
      <c r="AD812" s="14">
        <v>3.6031961029140101E-2</v>
      </c>
      <c r="AE812" s="14"/>
      <c r="AF812" s="14">
        <v>6.3150859652619407E-2</v>
      </c>
      <c r="AG812" s="14">
        <v>7.7549623403214099E-2</v>
      </c>
      <c r="AH812" s="14">
        <v>4.5360685500380998E-2</v>
      </c>
      <c r="AI812" s="14">
        <v>2.88148843679976E-2</v>
      </c>
      <c r="AJ812" s="14">
        <v>5.8140710102698001E-2</v>
      </c>
      <c r="AK812" s="14"/>
      <c r="AL812" s="14">
        <v>0.111343474151467</v>
      </c>
      <c r="AM812" s="14">
        <v>8.1065308089259699E-2</v>
      </c>
      <c r="AN812" s="14">
        <v>3.8104070095556102E-2</v>
      </c>
      <c r="AO812" s="14">
        <v>4.3152917298344799E-2</v>
      </c>
      <c r="AP812" s="14">
        <v>3.7346296616538502E-2</v>
      </c>
      <c r="AQ812" s="14">
        <v>2.2866804907717701E-2</v>
      </c>
      <c r="AR812" s="14"/>
      <c r="AS812" s="14">
        <v>2.968767547896E-2</v>
      </c>
      <c r="AT812" s="14">
        <v>4.1987033563897998E-2</v>
      </c>
      <c r="AU812" s="14">
        <v>6.8599091750636096E-2</v>
      </c>
      <c r="AV812" s="14">
        <v>0.102899302816679</v>
      </c>
      <c r="AW812" s="14">
        <v>0.24483097252389199</v>
      </c>
      <c r="AX812" s="14"/>
      <c r="AY812" s="14">
        <v>0</v>
      </c>
      <c r="AZ812" s="14">
        <v>0</v>
      </c>
      <c r="BA812" s="14">
        <v>0</v>
      </c>
      <c r="BB812" s="14">
        <v>0</v>
      </c>
      <c r="BC812" s="14">
        <v>0</v>
      </c>
      <c r="BD812" s="14">
        <v>0</v>
      </c>
      <c r="BE812" s="14">
        <v>0</v>
      </c>
      <c r="BF812" s="14">
        <v>0</v>
      </c>
      <c r="BG812" s="14">
        <v>0</v>
      </c>
      <c r="BH812" s="14">
        <v>0</v>
      </c>
      <c r="BI812" s="14">
        <v>0</v>
      </c>
      <c r="BJ812" s="14">
        <v>0</v>
      </c>
      <c r="BK812" s="14">
        <v>0</v>
      </c>
      <c r="BL812" s="14">
        <v>0</v>
      </c>
      <c r="BM812" s="14">
        <v>0</v>
      </c>
      <c r="BN812" s="14">
        <v>0</v>
      </c>
      <c r="BO812" s="14"/>
      <c r="BP812" s="14">
        <v>6.4915306888860103E-2</v>
      </c>
      <c r="BQ812" s="14">
        <v>7.0451979294492498E-2</v>
      </c>
      <c r="BR812" s="14">
        <v>5.14665752627071E-2</v>
      </c>
      <c r="BS812" s="14">
        <v>4.1063900221406102E-2</v>
      </c>
      <c r="BT812" s="14">
        <v>2.4730845887688702E-2</v>
      </c>
      <c r="BU812" s="14"/>
      <c r="BV812" s="14">
        <v>0.170628575996846</v>
      </c>
      <c r="BW812" s="14">
        <v>6.1574737456872697E-2</v>
      </c>
      <c r="BX812" s="14">
        <v>3.8765668822627698E-2</v>
      </c>
      <c r="BY812" s="14">
        <v>2.61372650508589E-2</v>
      </c>
      <c r="BZ812" s="14">
        <v>2.1970907212807401E-2</v>
      </c>
      <c r="CA812" s="14"/>
      <c r="CB812" s="14">
        <v>0.25919988680746803</v>
      </c>
      <c r="CC812" s="14">
        <v>2.5962909782358799E-2</v>
      </c>
      <c r="CD812" s="14">
        <v>1.20749462700066E-2</v>
      </c>
      <c r="CE812" s="14">
        <v>0</v>
      </c>
      <c r="CF812" s="14">
        <v>1.4903347700612401E-3</v>
      </c>
      <c r="CG812" s="14"/>
      <c r="CH812" s="14">
        <v>5.77344674339242E-2</v>
      </c>
      <c r="CI812" s="14">
        <v>5.1001472212832903E-2</v>
      </c>
      <c r="CJ812" s="14"/>
      <c r="CK812" s="14">
        <v>7.7155781070967794E-2</v>
      </c>
      <c r="CL812" s="14">
        <v>4.5555953881924502E-2</v>
      </c>
      <c r="CM812" s="14"/>
      <c r="CN812" s="14">
        <v>0.12201433487294799</v>
      </c>
      <c r="CO812" s="14">
        <v>2.8840378089141701E-2</v>
      </c>
      <c r="CP812" s="14"/>
      <c r="CQ812" s="14">
        <v>4.4528573765808396E-3</v>
      </c>
      <c r="CR812" s="14">
        <v>0.157567806337953</v>
      </c>
      <c r="CS812" s="14">
        <v>3.6320941530363998E-2</v>
      </c>
    </row>
    <row r="813" spans="2:97" x14ac:dyDescent="0.35">
      <c r="B813" t="s">
        <v>326</v>
      </c>
      <c r="C813" s="14">
        <v>0.19262413763621899</v>
      </c>
      <c r="D813" s="14">
        <v>0.207618890346775</v>
      </c>
      <c r="E813" s="14">
        <v>0.177486837878752</v>
      </c>
      <c r="F813" s="14"/>
      <c r="G813" s="14">
        <v>0.25377736822486102</v>
      </c>
      <c r="H813" s="14">
        <v>0.236378376874604</v>
      </c>
      <c r="I813" s="14">
        <v>0.21342100400359701</v>
      </c>
      <c r="J813" s="14">
        <v>0.16709399375550499</v>
      </c>
      <c r="K813" s="14">
        <v>0.129688023875381</v>
      </c>
      <c r="L813" s="14">
        <v>0.16241163837608999</v>
      </c>
      <c r="M813" s="14"/>
      <c r="N813" s="14">
        <v>0.21718086483566301</v>
      </c>
      <c r="O813" s="14">
        <v>0.20324161765215801</v>
      </c>
      <c r="P813" s="14">
        <v>0.20335784430381099</v>
      </c>
      <c r="Q813" s="14">
        <v>0.14653103277801599</v>
      </c>
      <c r="R813" s="14"/>
      <c r="S813" s="14">
        <v>0.24453678826302599</v>
      </c>
      <c r="T813" s="14">
        <v>0.186376918748003</v>
      </c>
      <c r="U813" s="14">
        <v>0.15355814802957601</v>
      </c>
      <c r="V813" s="14">
        <v>0.18842222873305101</v>
      </c>
      <c r="W813" s="14">
        <v>0.200471152891841</v>
      </c>
      <c r="X813" s="14">
        <v>0.224040566555405</v>
      </c>
      <c r="Y813" s="14">
        <v>0.17885330154001899</v>
      </c>
      <c r="Z813" s="14">
        <v>0.17263282774823399</v>
      </c>
      <c r="AA813" s="14">
        <v>0.164058302579592</v>
      </c>
      <c r="AB813" s="14">
        <v>0.20251850729863899</v>
      </c>
      <c r="AC813" s="14">
        <v>0.147045929337832</v>
      </c>
      <c r="AD813" s="14">
        <v>0.19575296641891701</v>
      </c>
      <c r="AE813" s="14"/>
      <c r="AF813" s="14">
        <v>0.189854256245368</v>
      </c>
      <c r="AG813" s="14">
        <v>0.22898965414032299</v>
      </c>
      <c r="AH813" s="14">
        <v>0.191346918981181</v>
      </c>
      <c r="AI813" s="14">
        <v>0.13449043797910101</v>
      </c>
      <c r="AJ813" s="14">
        <v>0.193200430943781</v>
      </c>
      <c r="AK813" s="14"/>
      <c r="AL813" s="14">
        <v>0.29287884474656001</v>
      </c>
      <c r="AM813" s="14">
        <v>0.199697016337407</v>
      </c>
      <c r="AN813" s="14">
        <v>0.20254032149398801</v>
      </c>
      <c r="AO813" s="14">
        <v>0.14559942589644201</v>
      </c>
      <c r="AP813" s="14">
        <v>0.19978948523958701</v>
      </c>
      <c r="AQ813" s="14">
        <v>0.16600691774313001</v>
      </c>
      <c r="AR813" s="14"/>
      <c r="AS813" s="14">
        <v>0.15338151693786001</v>
      </c>
      <c r="AT813" s="14">
        <v>0.17990270860775001</v>
      </c>
      <c r="AU813" s="14">
        <v>0.21513679841615699</v>
      </c>
      <c r="AV813" s="14">
        <v>0.252532309335469</v>
      </c>
      <c r="AW813" s="14">
        <v>0.25526385098325599</v>
      </c>
      <c r="AX813" s="14"/>
      <c r="AY813" s="14">
        <v>0.212238338797854</v>
      </c>
      <c r="AZ813" s="14">
        <v>0</v>
      </c>
      <c r="BA813" s="14">
        <v>0</v>
      </c>
      <c r="BB813" s="14">
        <v>0</v>
      </c>
      <c r="BC813" s="14">
        <v>0</v>
      </c>
      <c r="BD813" s="14">
        <v>0</v>
      </c>
      <c r="BE813" s="14">
        <v>0</v>
      </c>
      <c r="BF813" s="14">
        <v>0</v>
      </c>
      <c r="BG813" s="14">
        <v>0</v>
      </c>
      <c r="BH813" s="14">
        <v>0</v>
      </c>
      <c r="BI813" s="14">
        <v>0</v>
      </c>
      <c r="BJ813" s="14">
        <v>0</v>
      </c>
      <c r="BK813" s="14">
        <v>0</v>
      </c>
      <c r="BL813" s="14">
        <v>0</v>
      </c>
      <c r="BM813" s="14">
        <v>0</v>
      </c>
      <c r="BN813" s="14">
        <v>0</v>
      </c>
      <c r="BO813" s="14"/>
      <c r="BP813" s="14">
        <v>0.19865057543193801</v>
      </c>
      <c r="BQ813" s="14">
        <v>0.23662169099037</v>
      </c>
      <c r="BR813" s="14">
        <v>0.18828637791774</v>
      </c>
      <c r="BS813" s="14">
        <v>0.18094909615153801</v>
      </c>
      <c r="BT813" s="14">
        <v>0.13086959943544099</v>
      </c>
      <c r="BU813" s="14"/>
      <c r="BV813" s="14">
        <v>0.24954570556156599</v>
      </c>
      <c r="BW813" s="14">
        <v>0.234886770281167</v>
      </c>
      <c r="BX813" s="14">
        <v>0.16973109358749899</v>
      </c>
      <c r="BY813" s="14">
        <v>0.15890066150351401</v>
      </c>
      <c r="BZ813" s="14">
        <v>5.6154913598294602E-2</v>
      </c>
      <c r="CA813" s="14"/>
      <c r="CB813" s="14">
        <v>0.49484310017919803</v>
      </c>
      <c r="CC813" s="14">
        <v>0.310357175007758</v>
      </c>
      <c r="CD813" s="14">
        <v>0.143079272163218</v>
      </c>
      <c r="CE813" s="14">
        <v>8.1554692576180393E-2</v>
      </c>
      <c r="CF813" s="14">
        <v>1.21169335794921E-2</v>
      </c>
      <c r="CG813" s="14"/>
      <c r="CH813" s="14">
        <v>0.174157606352075</v>
      </c>
      <c r="CI813" s="14">
        <v>0.20032597750238601</v>
      </c>
      <c r="CJ813" s="14"/>
      <c r="CK813" s="14">
        <v>0.23554037072762099</v>
      </c>
      <c r="CL813" s="14">
        <v>0.17943792294704</v>
      </c>
      <c r="CM813" s="14"/>
      <c r="CN813" s="14">
        <v>0.31030465859601503</v>
      </c>
      <c r="CO813" s="14">
        <v>0.15146695700405999</v>
      </c>
      <c r="CP813" s="14"/>
      <c r="CQ813" s="14">
        <v>7.67365584303836E-2</v>
      </c>
      <c r="CR813" s="14">
        <v>0.44025986339018702</v>
      </c>
      <c r="CS813" s="14">
        <v>0.165343251942069</v>
      </c>
    </row>
    <row r="814" spans="2:97" x14ac:dyDescent="0.35">
      <c r="B814" t="s">
        <v>327</v>
      </c>
      <c r="C814" s="14">
        <v>0.37799438627237603</v>
      </c>
      <c r="D814" s="14">
        <v>0.37847783806664598</v>
      </c>
      <c r="E814" s="14">
        <v>0.37834007055771302</v>
      </c>
      <c r="F814" s="14"/>
      <c r="G814" s="14">
        <v>0.32327211912799297</v>
      </c>
      <c r="H814" s="14">
        <v>0.27959380616970098</v>
      </c>
      <c r="I814" s="14">
        <v>0.355236091594966</v>
      </c>
      <c r="J814" s="14">
        <v>0.37951798048879598</v>
      </c>
      <c r="K814" s="14">
        <v>0.490573499423126</v>
      </c>
      <c r="L814" s="14">
        <v>0.436302021352582</v>
      </c>
      <c r="M814" s="14"/>
      <c r="N814" s="14">
        <v>0.39642297681042998</v>
      </c>
      <c r="O814" s="14">
        <v>0.37172171648934998</v>
      </c>
      <c r="P814" s="14">
        <v>0.33945502871606198</v>
      </c>
      <c r="Q814" s="14">
        <v>0.39506187958989802</v>
      </c>
      <c r="R814" s="14"/>
      <c r="S814" s="14">
        <v>0.32274684753257499</v>
      </c>
      <c r="T814" s="14">
        <v>0.40138096103873799</v>
      </c>
      <c r="U814" s="14">
        <v>0.358926454518956</v>
      </c>
      <c r="V814" s="14">
        <v>0.38408375236299303</v>
      </c>
      <c r="W814" s="14">
        <v>0.367519911396468</v>
      </c>
      <c r="X814" s="14">
        <v>0.34692979818577602</v>
      </c>
      <c r="Y814" s="14">
        <v>0.40449456266169498</v>
      </c>
      <c r="Z814" s="14">
        <v>0.36546853592359302</v>
      </c>
      <c r="AA814" s="14">
        <v>0.42483366013610502</v>
      </c>
      <c r="AB814" s="14">
        <v>0.38702764085625002</v>
      </c>
      <c r="AC814" s="14">
        <v>0.39923274940161801</v>
      </c>
      <c r="AD814" s="14">
        <v>0.39674103743264</v>
      </c>
      <c r="AE814" s="14"/>
      <c r="AF814" s="14">
        <v>0.395005237200175</v>
      </c>
      <c r="AG814" s="14">
        <v>0.39265190527340998</v>
      </c>
      <c r="AH814" s="14">
        <v>0.41462677975821599</v>
      </c>
      <c r="AI814" s="14">
        <v>0.33317104027619399</v>
      </c>
      <c r="AJ814" s="14">
        <v>0.34830705033074499</v>
      </c>
      <c r="AK814" s="14"/>
      <c r="AL814" s="14">
        <v>0.36539211586839099</v>
      </c>
      <c r="AM814" s="14">
        <v>0.41460646516653199</v>
      </c>
      <c r="AN814" s="14">
        <v>0.4293598575066</v>
      </c>
      <c r="AO814" s="14">
        <v>0.35218940404920801</v>
      </c>
      <c r="AP814" s="14">
        <v>0.40027393474344602</v>
      </c>
      <c r="AQ814" s="14">
        <v>0.297892515546616</v>
      </c>
      <c r="AR814" s="14"/>
      <c r="AS814" s="14">
        <v>0.42494768851598202</v>
      </c>
      <c r="AT814" s="14">
        <v>0.39649912952612598</v>
      </c>
      <c r="AU814" s="14">
        <v>0.36209007903923202</v>
      </c>
      <c r="AV814" s="14">
        <v>0.310782475377677</v>
      </c>
      <c r="AW814" s="14">
        <v>0.232254474154476</v>
      </c>
      <c r="AX814" s="14"/>
      <c r="AY814" s="14">
        <v>0.338756141971019</v>
      </c>
      <c r="AZ814" s="14">
        <v>0</v>
      </c>
      <c r="BA814" s="14">
        <v>0</v>
      </c>
      <c r="BB814" s="14">
        <v>0</v>
      </c>
      <c r="BC814" s="14">
        <v>0</v>
      </c>
      <c r="BD814" s="14">
        <v>0</v>
      </c>
      <c r="BE814" s="14">
        <v>0</v>
      </c>
      <c r="BF814" s="14">
        <v>0</v>
      </c>
      <c r="BG814" s="14">
        <v>0</v>
      </c>
      <c r="BH814" s="14">
        <v>0</v>
      </c>
      <c r="BI814" s="14">
        <v>0</v>
      </c>
      <c r="BJ814" s="14">
        <v>0</v>
      </c>
      <c r="BK814" s="14">
        <v>0</v>
      </c>
      <c r="BL814" s="14">
        <v>0</v>
      </c>
      <c r="BM814" s="14">
        <v>0</v>
      </c>
      <c r="BN814" s="14">
        <v>0</v>
      </c>
      <c r="BO814" s="14"/>
      <c r="BP814" s="14">
        <v>0.423335006066273</v>
      </c>
      <c r="BQ814" s="14">
        <v>0.35827921732379697</v>
      </c>
      <c r="BR814" s="14">
        <v>0.391453164186092</v>
      </c>
      <c r="BS814" s="14">
        <v>0.35631011218613301</v>
      </c>
      <c r="BT814" s="14">
        <v>0.36402156939524799</v>
      </c>
      <c r="BU814" s="14"/>
      <c r="BV814" s="14">
        <v>0.35936930243406601</v>
      </c>
      <c r="BW814" s="14">
        <v>0.38836154514327798</v>
      </c>
      <c r="BX814" s="14">
        <v>0.38902559380027801</v>
      </c>
      <c r="BY814" s="14">
        <v>0.35696830944301799</v>
      </c>
      <c r="BZ814" s="14">
        <v>0.30129874710981502</v>
      </c>
      <c r="CA814" s="14"/>
      <c r="CB814" s="14">
        <v>0.17412580375356401</v>
      </c>
      <c r="CC814" s="14">
        <v>0.43201014482910199</v>
      </c>
      <c r="CD814" s="14">
        <v>0.55336154578812302</v>
      </c>
      <c r="CE814" s="14">
        <v>0.46092946190833101</v>
      </c>
      <c r="CF814" s="14">
        <v>0.25722933081433103</v>
      </c>
      <c r="CG814" s="14"/>
      <c r="CH814" s="14">
        <v>0.34377737713790502</v>
      </c>
      <c r="CI814" s="14">
        <v>0.392265281060242</v>
      </c>
      <c r="CJ814" s="14"/>
      <c r="CK814" s="14">
        <v>0.354793991541964</v>
      </c>
      <c r="CL814" s="14">
        <v>0.385122816792765</v>
      </c>
      <c r="CM814" s="14"/>
      <c r="CN814" s="14">
        <v>0.34250831608895099</v>
      </c>
      <c r="CO814" s="14">
        <v>0.39040516240212902</v>
      </c>
      <c r="CP814" s="14"/>
      <c r="CQ814" s="14">
        <v>0.41820365666036602</v>
      </c>
      <c r="CR814" s="14">
        <v>0.27319414814996601</v>
      </c>
      <c r="CS814" s="14">
        <v>0.499540761333372</v>
      </c>
    </row>
    <row r="815" spans="2:97" x14ac:dyDescent="0.35">
      <c r="B815" t="s">
        <v>328</v>
      </c>
      <c r="C815" s="14">
        <v>0.204023470639974</v>
      </c>
      <c r="D815" s="14">
        <v>0.18780342081683599</v>
      </c>
      <c r="E815" s="14">
        <v>0.21922614886738501</v>
      </c>
      <c r="F815" s="14"/>
      <c r="G815" s="14">
        <v>0.21205538636486199</v>
      </c>
      <c r="H815" s="14">
        <v>0.17674643955776601</v>
      </c>
      <c r="I815" s="14">
        <v>0.19983040055838699</v>
      </c>
      <c r="J815" s="14">
        <v>0.25436239435545899</v>
      </c>
      <c r="K815" s="14">
        <v>0.19774550981984201</v>
      </c>
      <c r="L815" s="14">
        <v>0.18775077649143601</v>
      </c>
      <c r="M815" s="14"/>
      <c r="N815" s="14">
        <v>0.17228326478115799</v>
      </c>
      <c r="O815" s="14">
        <v>0.21573742216650199</v>
      </c>
      <c r="P815" s="14">
        <v>0.24082154863378299</v>
      </c>
      <c r="Q815" s="14">
        <v>0.196229856984805</v>
      </c>
      <c r="R815" s="14"/>
      <c r="S815" s="14">
        <v>0.185066815077396</v>
      </c>
      <c r="T815" s="14">
        <v>0.214362563194513</v>
      </c>
      <c r="U815" s="14">
        <v>0.204865950854071</v>
      </c>
      <c r="V815" s="14">
        <v>0.20483835272665299</v>
      </c>
      <c r="W815" s="14">
        <v>0.22652163775104101</v>
      </c>
      <c r="X815" s="14">
        <v>0.19355438398633801</v>
      </c>
      <c r="Y815" s="14">
        <v>0.19483052239819501</v>
      </c>
      <c r="Z815" s="14">
        <v>0.18992366662761201</v>
      </c>
      <c r="AA815" s="14">
        <v>0.19693264809043501</v>
      </c>
      <c r="AB815" s="14">
        <v>0.22006518511201001</v>
      </c>
      <c r="AC815" s="14">
        <v>0.218351453452516</v>
      </c>
      <c r="AD815" s="14">
        <v>0.21932682073450299</v>
      </c>
      <c r="AE815" s="14"/>
      <c r="AF815" s="14">
        <v>0.191032366292371</v>
      </c>
      <c r="AG815" s="14">
        <v>0.16228285938537099</v>
      </c>
      <c r="AH815" s="14">
        <v>0.227364358852649</v>
      </c>
      <c r="AI815" s="14">
        <v>0.28307296856336001</v>
      </c>
      <c r="AJ815" s="14">
        <v>0.24168592892182</v>
      </c>
      <c r="AK815" s="14"/>
      <c r="AL815" s="14">
        <v>0.13833083435119201</v>
      </c>
      <c r="AM815" s="14">
        <v>0.186438138123632</v>
      </c>
      <c r="AN815" s="14">
        <v>0.188986092572309</v>
      </c>
      <c r="AO815" s="14">
        <v>0.251380843089203</v>
      </c>
      <c r="AP815" s="14">
        <v>0.21882125602370101</v>
      </c>
      <c r="AQ815" s="14">
        <v>0.21074802590598701</v>
      </c>
      <c r="AR815" s="14"/>
      <c r="AS815" s="14">
        <v>0.18476670258272701</v>
      </c>
      <c r="AT815" s="14">
        <v>0.21302383322480201</v>
      </c>
      <c r="AU815" s="14">
        <v>0.206016935468957</v>
      </c>
      <c r="AV815" s="14">
        <v>0.186301571733299</v>
      </c>
      <c r="AW815" s="14">
        <v>0.13068388139366899</v>
      </c>
      <c r="AX815" s="14"/>
      <c r="AY815" s="14">
        <v>8.5111207053569199E-2</v>
      </c>
      <c r="AZ815" s="14">
        <v>0</v>
      </c>
      <c r="BA815" s="14">
        <v>0</v>
      </c>
      <c r="BB815" s="14">
        <v>0</v>
      </c>
      <c r="BC815" s="14">
        <v>0</v>
      </c>
      <c r="BD815" s="14">
        <v>0</v>
      </c>
      <c r="BE815" s="14">
        <v>0</v>
      </c>
      <c r="BF815" s="14">
        <v>0</v>
      </c>
      <c r="BG815" s="14">
        <v>0</v>
      </c>
      <c r="BH815" s="14">
        <v>0</v>
      </c>
      <c r="BI815" s="14">
        <v>0</v>
      </c>
      <c r="BJ815" s="14">
        <v>0</v>
      </c>
      <c r="BK815" s="14">
        <v>0</v>
      </c>
      <c r="BL815" s="14">
        <v>0</v>
      </c>
      <c r="BM815" s="14">
        <v>0</v>
      </c>
      <c r="BN815" s="14">
        <v>0</v>
      </c>
      <c r="BO815" s="14"/>
      <c r="BP815" s="14">
        <v>0.16397913207318299</v>
      </c>
      <c r="BQ815" s="14">
        <v>0.20570857277378399</v>
      </c>
      <c r="BR815" s="14">
        <v>0.20566335620373299</v>
      </c>
      <c r="BS815" s="14">
        <v>0.25160868554591098</v>
      </c>
      <c r="BT815" s="14">
        <v>0.21719422162718599</v>
      </c>
      <c r="BU815" s="14"/>
      <c r="BV815" s="14">
        <v>0.113895292222505</v>
      </c>
      <c r="BW815" s="14">
        <v>0.18695198161778101</v>
      </c>
      <c r="BX815" s="14">
        <v>0.21960364288773701</v>
      </c>
      <c r="BY815" s="14">
        <v>0.23297878884613099</v>
      </c>
      <c r="BZ815" s="14">
        <v>0.24950815859168299</v>
      </c>
      <c r="CA815" s="14"/>
      <c r="CB815" s="14">
        <v>3.0278603148541999E-2</v>
      </c>
      <c r="CC815" s="14">
        <v>6.7148735126131606E-2</v>
      </c>
      <c r="CD815" s="14">
        <v>0.15405795890487201</v>
      </c>
      <c r="CE815" s="14">
        <v>0.33366220335411101</v>
      </c>
      <c r="CF815" s="14">
        <v>0.37790618022524097</v>
      </c>
      <c r="CG815" s="14"/>
      <c r="CH815" s="14">
        <v>0.235257842434199</v>
      </c>
      <c r="CI815" s="14">
        <v>0.19099654499931601</v>
      </c>
      <c r="CJ815" s="14"/>
      <c r="CK815" s="14">
        <v>0.19676936083713401</v>
      </c>
      <c r="CL815" s="14">
        <v>0.206252330033002</v>
      </c>
      <c r="CM815" s="14"/>
      <c r="CN815" s="14">
        <v>0.129268818755778</v>
      </c>
      <c r="CO815" s="14">
        <v>0.23016790546741001</v>
      </c>
      <c r="CP815" s="14"/>
      <c r="CQ815" s="14">
        <v>0.29033311976249798</v>
      </c>
      <c r="CR815" s="14">
        <v>4.1329523641210703E-2</v>
      </c>
      <c r="CS815" s="14">
        <v>9.5285565507060799E-2</v>
      </c>
    </row>
    <row r="816" spans="2:97" x14ac:dyDescent="0.35">
      <c r="B816" t="s">
        <v>329</v>
      </c>
      <c r="C816" s="14">
        <v>8.4964025951296498E-2</v>
      </c>
      <c r="D816" s="14">
        <v>8.7746184908080602E-2</v>
      </c>
      <c r="E816" s="14">
        <v>8.2586118548697005E-2</v>
      </c>
      <c r="F816" s="14"/>
      <c r="G816" s="14">
        <v>8.3936498684460195E-2</v>
      </c>
      <c r="H816" s="14">
        <v>9.3762415875240299E-2</v>
      </c>
      <c r="I816" s="14">
        <v>7.6688615587975004E-2</v>
      </c>
      <c r="J816" s="14">
        <v>9.4614058767332601E-2</v>
      </c>
      <c r="K816" s="14">
        <v>6.4522477228038305E-2</v>
      </c>
      <c r="L816" s="14">
        <v>9.1071250816262397E-2</v>
      </c>
      <c r="M816" s="14"/>
      <c r="N816" s="14">
        <v>7.4280066422240498E-2</v>
      </c>
      <c r="O816" s="14">
        <v>6.6466575325230204E-2</v>
      </c>
      <c r="P816" s="14">
        <v>9.8625499009794101E-2</v>
      </c>
      <c r="Q816" s="14">
        <v>0.104747245981528</v>
      </c>
      <c r="R816" s="14"/>
      <c r="S816" s="14">
        <v>7.8005076180762203E-2</v>
      </c>
      <c r="T816" s="14">
        <v>8.70168166498963E-2</v>
      </c>
      <c r="U816" s="14">
        <v>0.128517205154138</v>
      </c>
      <c r="V816" s="14">
        <v>8.5011478730540893E-2</v>
      </c>
      <c r="W816" s="14">
        <v>7.26282149299049E-2</v>
      </c>
      <c r="X816" s="14">
        <v>9.1399166804440699E-2</v>
      </c>
      <c r="Y816" s="14">
        <v>7.1167215436723205E-2</v>
      </c>
      <c r="Z816" s="14">
        <v>0.118105708777676</v>
      </c>
      <c r="AA816" s="14">
        <v>7.57696370114114E-2</v>
      </c>
      <c r="AB816" s="14">
        <v>6.1236274301725603E-2</v>
      </c>
      <c r="AC816" s="14">
        <v>0.117258505730383</v>
      </c>
      <c r="AD816" s="14">
        <v>4.5669832802273699E-2</v>
      </c>
      <c r="AE816" s="14"/>
      <c r="AF816" s="14">
        <v>7.7075758713662998E-2</v>
      </c>
      <c r="AG816" s="14">
        <v>6.66725615863763E-2</v>
      </c>
      <c r="AH816" s="14">
        <v>4.7776694656878602E-2</v>
      </c>
      <c r="AI816" s="14">
        <v>0.13651560005947</v>
      </c>
      <c r="AJ816" s="14">
        <v>8.6782759689957703E-2</v>
      </c>
      <c r="AK816" s="14"/>
      <c r="AL816" s="14">
        <v>4.1624971573786397E-2</v>
      </c>
      <c r="AM816" s="14">
        <v>4.4787764088121698E-2</v>
      </c>
      <c r="AN816" s="14">
        <v>7.2288852153230401E-2</v>
      </c>
      <c r="AO816" s="14">
        <v>0.13357823024048099</v>
      </c>
      <c r="AP816" s="14">
        <v>8.47327502457208E-2</v>
      </c>
      <c r="AQ816" s="14">
        <v>7.1272062955604204E-2</v>
      </c>
      <c r="AR816" s="14"/>
      <c r="AS816" s="14">
        <v>8.7043347324384096E-2</v>
      </c>
      <c r="AT816" s="14">
        <v>8.2812148067317098E-2</v>
      </c>
      <c r="AU816" s="14">
        <v>7.5688352429613998E-2</v>
      </c>
      <c r="AV816" s="14">
        <v>7.5531600449011693E-2</v>
      </c>
      <c r="AW816" s="14">
        <v>0.114787018962229</v>
      </c>
      <c r="AX816" s="14"/>
      <c r="AY816" s="14">
        <v>0.18188505788141399</v>
      </c>
      <c r="AZ816" s="14">
        <v>0</v>
      </c>
      <c r="BA816" s="14">
        <v>0</v>
      </c>
      <c r="BB816" s="14">
        <v>0</v>
      </c>
      <c r="BC816" s="14">
        <v>0</v>
      </c>
      <c r="BD816" s="14">
        <v>0</v>
      </c>
      <c r="BE816" s="14">
        <v>0</v>
      </c>
      <c r="BF816" s="14">
        <v>0</v>
      </c>
      <c r="BG816" s="14">
        <v>0</v>
      </c>
      <c r="BH816" s="14">
        <v>0</v>
      </c>
      <c r="BI816" s="14">
        <v>0</v>
      </c>
      <c r="BJ816" s="14">
        <v>0</v>
      </c>
      <c r="BK816" s="14">
        <v>0</v>
      </c>
      <c r="BL816" s="14">
        <v>0</v>
      </c>
      <c r="BM816" s="14">
        <v>0</v>
      </c>
      <c r="BN816" s="14">
        <v>0</v>
      </c>
      <c r="BO816" s="14"/>
      <c r="BP816" s="14">
        <v>5.9496401774832397E-2</v>
      </c>
      <c r="BQ816" s="14">
        <v>4.9938308763077997E-2</v>
      </c>
      <c r="BR816" s="14">
        <v>7.2130750646055605E-2</v>
      </c>
      <c r="BS816" s="14">
        <v>9.9577553994117898E-2</v>
      </c>
      <c r="BT816" s="14">
        <v>0.17257927855882901</v>
      </c>
      <c r="BU816" s="14"/>
      <c r="BV816" s="14">
        <v>6.3298185227057699E-2</v>
      </c>
      <c r="BW816" s="14">
        <v>4.6045465093420099E-2</v>
      </c>
      <c r="BX816" s="14">
        <v>8.6090354345641107E-2</v>
      </c>
      <c r="BY816" s="14">
        <v>0.12914689484365499</v>
      </c>
      <c r="BZ816" s="14">
        <v>0.28188935561455403</v>
      </c>
      <c r="CA816" s="14"/>
      <c r="CB816" s="14">
        <v>7.81204075833719E-3</v>
      </c>
      <c r="CC816" s="14">
        <v>6.0455947049369704E-3</v>
      </c>
      <c r="CD816" s="14">
        <v>1.85328430772396E-2</v>
      </c>
      <c r="CE816" s="14">
        <v>3.8770275104158598E-2</v>
      </c>
      <c r="CF816" s="14">
        <v>0.30583120042685102</v>
      </c>
      <c r="CG816" s="14"/>
      <c r="CH816" s="14">
        <v>0.11897871279031901</v>
      </c>
      <c r="CI816" s="14">
        <v>7.0777513763330094E-2</v>
      </c>
      <c r="CJ816" s="14"/>
      <c r="CK816" s="14">
        <v>7.89372138966003E-2</v>
      </c>
      <c r="CL816" s="14">
        <v>8.6815792332453401E-2</v>
      </c>
      <c r="CM816" s="14"/>
      <c r="CN816" s="14">
        <v>4.87087000529038E-2</v>
      </c>
      <c r="CO816" s="14">
        <v>9.7643838928906698E-2</v>
      </c>
      <c r="CP816" s="14"/>
      <c r="CQ816" s="14">
        <v>0.128450991279521</v>
      </c>
      <c r="CR816" s="14">
        <v>6.8661173867465902E-3</v>
      </c>
      <c r="CS816" s="14">
        <v>7.17013799980744E-3</v>
      </c>
    </row>
    <row r="817" spans="2:97" x14ac:dyDescent="0.35">
      <c r="B817" t="s">
        <v>167</v>
      </c>
      <c r="C817" s="14">
        <v>8.7410861172812701E-2</v>
      </c>
      <c r="D817" s="14">
        <v>7.0050028632921896E-2</v>
      </c>
      <c r="E817" s="14">
        <v>0.10410021463371701</v>
      </c>
      <c r="F817" s="14"/>
      <c r="G817" s="14">
        <v>4.28278766989552E-2</v>
      </c>
      <c r="H817" s="14">
        <v>8.2097439568200606E-2</v>
      </c>
      <c r="I817" s="14">
        <v>8.5289936951552403E-2</v>
      </c>
      <c r="J817" s="14">
        <v>8.2057521422395502E-2</v>
      </c>
      <c r="K817" s="14">
        <v>9.7011099321717198E-2</v>
      </c>
      <c r="L817" s="14">
        <v>0.120912919309674</v>
      </c>
      <c r="M817" s="14"/>
      <c r="N817" s="14">
        <v>5.1878757945508697E-2</v>
      </c>
      <c r="O817" s="14">
        <v>0.104774431517225</v>
      </c>
      <c r="P817" s="14">
        <v>6.4886646516540206E-2</v>
      </c>
      <c r="Q817" s="14">
        <v>0.125981864124147</v>
      </c>
      <c r="R817" s="14"/>
      <c r="S817" s="14">
        <v>8.2787917830273103E-2</v>
      </c>
      <c r="T817" s="14">
        <v>7.0895521791750293E-2</v>
      </c>
      <c r="U817" s="14">
        <v>0.100944772996057</v>
      </c>
      <c r="V817" s="14">
        <v>9.8975453695377899E-2</v>
      </c>
      <c r="W817" s="14">
        <v>8.5487147999814397E-2</v>
      </c>
      <c r="X817" s="14">
        <v>7.1468563262538101E-2</v>
      </c>
      <c r="Y817" s="14">
        <v>0.111980420939906</v>
      </c>
      <c r="Z817" s="14">
        <v>0.104035255491078</v>
      </c>
      <c r="AA817" s="14">
        <v>8.4671554933845594E-2</v>
      </c>
      <c r="AB817" s="14">
        <v>8.3243409481265102E-2</v>
      </c>
      <c r="AC817" s="14">
        <v>8.1632479167862204E-2</v>
      </c>
      <c r="AD817" s="14">
        <v>0.106477381582526</v>
      </c>
      <c r="AE817" s="14"/>
      <c r="AF817" s="14">
        <v>8.3881521895803807E-2</v>
      </c>
      <c r="AG817" s="14">
        <v>7.1853396211305501E-2</v>
      </c>
      <c r="AH817" s="14">
        <v>7.3524562250695397E-2</v>
      </c>
      <c r="AI817" s="14">
        <v>8.3935068753877795E-2</v>
      </c>
      <c r="AJ817" s="14">
        <v>7.1883120010998003E-2</v>
      </c>
      <c r="AK817" s="14"/>
      <c r="AL817" s="14">
        <v>5.04297593086033E-2</v>
      </c>
      <c r="AM817" s="14">
        <v>7.3405308195047897E-2</v>
      </c>
      <c r="AN817" s="14">
        <v>6.8720806178317495E-2</v>
      </c>
      <c r="AO817" s="14">
        <v>7.4099179426321798E-2</v>
      </c>
      <c r="AP817" s="14">
        <v>5.9036277131006197E-2</v>
      </c>
      <c r="AQ817" s="14">
        <v>0.231213672940945</v>
      </c>
      <c r="AR817" s="14"/>
      <c r="AS817" s="14">
        <v>0.12017306916008701</v>
      </c>
      <c r="AT817" s="14">
        <v>8.5775147010106995E-2</v>
      </c>
      <c r="AU817" s="14">
        <v>7.2468742895404406E-2</v>
      </c>
      <c r="AV817" s="14">
        <v>7.1952740287865094E-2</v>
      </c>
      <c r="AW817" s="14">
        <v>2.2179801982478299E-2</v>
      </c>
      <c r="AX817" s="14"/>
      <c r="AY817" s="14">
        <v>0.18200925429614401</v>
      </c>
      <c r="AZ817" s="14">
        <v>0</v>
      </c>
      <c r="BA817" s="14">
        <v>0</v>
      </c>
      <c r="BB817" s="14">
        <v>0</v>
      </c>
      <c r="BC817" s="14">
        <v>0</v>
      </c>
      <c r="BD817" s="14">
        <v>0</v>
      </c>
      <c r="BE817" s="14">
        <v>0</v>
      </c>
      <c r="BF817" s="14">
        <v>0</v>
      </c>
      <c r="BG817" s="14">
        <v>0</v>
      </c>
      <c r="BH817" s="14">
        <v>0</v>
      </c>
      <c r="BI817" s="14">
        <v>0</v>
      </c>
      <c r="BJ817" s="14">
        <v>0</v>
      </c>
      <c r="BK817" s="14">
        <v>0</v>
      </c>
      <c r="BL817" s="14">
        <v>0</v>
      </c>
      <c r="BM817" s="14">
        <v>0</v>
      </c>
      <c r="BN817" s="14">
        <v>0</v>
      </c>
      <c r="BO817" s="14"/>
      <c r="BP817" s="14">
        <v>8.9623577764913004E-2</v>
      </c>
      <c r="BQ817" s="14">
        <v>7.9000230854478007E-2</v>
      </c>
      <c r="BR817" s="14">
        <v>9.0999775783672299E-2</v>
      </c>
      <c r="BS817" s="14">
        <v>7.0490651900894402E-2</v>
      </c>
      <c r="BT817" s="14">
        <v>9.0604485095606896E-2</v>
      </c>
      <c r="BU817" s="14"/>
      <c r="BV817" s="14">
        <v>4.3262938557959603E-2</v>
      </c>
      <c r="BW817" s="14">
        <v>8.2179500407481301E-2</v>
      </c>
      <c r="BX817" s="14">
        <v>9.6783646556217295E-2</v>
      </c>
      <c r="BY817" s="14">
        <v>9.5868080312821596E-2</v>
      </c>
      <c r="BZ817" s="14">
        <v>8.9177917872845902E-2</v>
      </c>
      <c r="CA817" s="14"/>
      <c r="CB817" s="14">
        <v>3.3740565352890599E-2</v>
      </c>
      <c r="CC817" s="14">
        <v>0.15847544054971199</v>
      </c>
      <c r="CD817" s="14">
        <v>0.11889343379654201</v>
      </c>
      <c r="CE817" s="14">
        <v>8.5083367057218806E-2</v>
      </c>
      <c r="CF817" s="14">
        <v>4.5426020184023599E-2</v>
      </c>
      <c r="CG817" s="14"/>
      <c r="CH817" s="14">
        <v>7.0093993851577205E-2</v>
      </c>
      <c r="CI817" s="14">
        <v>9.4633210461892894E-2</v>
      </c>
      <c r="CJ817" s="14"/>
      <c r="CK817" s="14">
        <v>5.6803281925712899E-2</v>
      </c>
      <c r="CL817" s="14">
        <v>9.6815184012814595E-2</v>
      </c>
      <c r="CM817" s="14"/>
      <c r="CN817" s="14">
        <v>4.7195171633404802E-2</v>
      </c>
      <c r="CO817" s="14">
        <v>0.10147575810835301</v>
      </c>
      <c r="CP817" s="14"/>
      <c r="CQ817" s="14">
        <v>8.1822816490651207E-2</v>
      </c>
      <c r="CR817" s="14">
        <v>8.0782541093936705E-2</v>
      </c>
      <c r="CS817" s="14">
        <v>0.196339341687327</v>
      </c>
    </row>
    <row r="818" spans="2:97" x14ac:dyDescent="0.35">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c r="CI818" s="14"/>
      <c r="CJ818" s="14"/>
      <c r="CK818" s="14"/>
      <c r="CL818" s="14"/>
      <c r="CM818" s="14"/>
      <c r="CN818" s="14"/>
      <c r="CO818" s="14"/>
      <c r="CP818" s="14"/>
      <c r="CQ818" s="14"/>
      <c r="CR818" s="14"/>
      <c r="CS818" s="14"/>
    </row>
    <row r="819" spans="2:97" x14ac:dyDescent="0.35">
      <c r="B819" s="6" t="s">
        <v>341</v>
      </c>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c r="CI819" s="14"/>
      <c r="CJ819" s="14"/>
      <c r="CK819" s="14"/>
      <c r="CL819" s="14"/>
      <c r="CM819" s="14"/>
      <c r="CN819" s="14"/>
      <c r="CO819" s="14"/>
      <c r="CP819" s="14"/>
      <c r="CQ819" s="14"/>
      <c r="CR819" s="14"/>
      <c r="CS819" s="14"/>
    </row>
    <row r="820" spans="2:97" x14ac:dyDescent="0.35">
      <c r="B820" s="21" t="s">
        <v>122</v>
      </c>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c r="CI820" s="14"/>
      <c r="CJ820" s="14"/>
      <c r="CK820" s="14"/>
      <c r="CL820" s="14"/>
      <c r="CM820" s="14"/>
      <c r="CN820" s="14"/>
      <c r="CO820" s="14"/>
      <c r="CP820" s="14"/>
      <c r="CQ820" s="14"/>
      <c r="CR820" s="14"/>
      <c r="CS820" s="14"/>
    </row>
    <row r="821" spans="2:97" x14ac:dyDescent="0.35">
      <c r="B821" t="s">
        <v>325</v>
      </c>
      <c r="C821" s="14">
        <v>3.6737343031295999E-2</v>
      </c>
      <c r="D821" s="14">
        <v>4.7763981383792301E-2</v>
      </c>
      <c r="E821" s="14">
        <v>2.6135631632706002E-2</v>
      </c>
      <c r="F821" s="14"/>
      <c r="G821" s="14">
        <v>5.8054108633891197E-2</v>
      </c>
      <c r="H821" s="14">
        <v>7.0102286253488799E-2</v>
      </c>
      <c r="I821" s="14">
        <v>4.6408662695403502E-2</v>
      </c>
      <c r="J821" s="14">
        <v>1.7696244227718601E-2</v>
      </c>
      <c r="K821" s="14">
        <v>2.8622403409953E-2</v>
      </c>
      <c r="L821" s="14">
        <v>8.4175747690618807E-3</v>
      </c>
      <c r="M821" s="14"/>
      <c r="N821" s="14">
        <v>5.5424797046109801E-2</v>
      </c>
      <c r="O821" s="14">
        <v>3.4702856036663302E-2</v>
      </c>
      <c r="P821" s="14">
        <v>3.4702807593881599E-2</v>
      </c>
      <c r="Q821" s="14">
        <v>2.0880971498147698E-2</v>
      </c>
      <c r="R821" s="14"/>
      <c r="S821" s="14">
        <v>5.8790877846288697E-2</v>
      </c>
      <c r="T821" s="14">
        <v>1.40697597302991E-2</v>
      </c>
      <c r="U821" s="14">
        <v>2.39772082375301E-2</v>
      </c>
      <c r="V821" s="14">
        <v>2.95544197507785E-2</v>
      </c>
      <c r="W821" s="14">
        <v>4.5833382127413301E-2</v>
      </c>
      <c r="X821" s="14">
        <v>5.4138737649716599E-2</v>
      </c>
      <c r="Y821" s="14">
        <v>2.5843131749168999E-2</v>
      </c>
      <c r="Z821" s="14">
        <v>1.3675716689328399E-2</v>
      </c>
      <c r="AA821" s="14">
        <v>3.63091422714538E-2</v>
      </c>
      <c r="AB821" s="14">
        <v>5.4213350660930797E-2</v>
      </c>
      <c r="AC821" s="14">
        <v>3.01460228849133E-2</v>
      </c>
      <c r="AD821" s="14">
        <v>3.3969600312590498E-2</v>
      </c>
      <c r="AE821" s="14"/>
      <c r="AF821" s="14">
        <v>5.03085162741366E-2</v>
      </c>
      <c r="AG821" s="14">
        <v>3.8052544042398599E-2</v>
      </c>
      <c r="AH821" s="14">
        <v>2.93552069204931E-2</v>
      </c>
      <c r="AI821" s="14">
        <v>3.5354311156969701E-2</v>
      </c>
      <c r="AJ821" s="14">
        <v>3.7655757669483002E-2</v>
      </c>
      <c r="AK821" s="14"/>
      <c r="AL821" s="14">
        <v>5.9160286620499297E-2</v>
      </c>
      <c r="AM821" s="14">
        <v>5.20107683323651E-2</v>
      </c>
      <c r="AN821" s="14">
        <v>3.3597270730559001E-2</v>
      </c>
      <c r="AO821" s="14">
        <v>3.7664089393244803E-2</v>
      </c>
      <c r="AP821" s="14">
        <v>3.1791267276174699E-2</v>
      </c>
      <c r="AQ821" s="14">
        <v>9.1378608745360298E-3</v>
      </c>
      <c r="AR821" s="14"/>
      <c r="AS821" s="14">
        <v>2.19942271354437E-2</v>
      </c>
      <c r="AT821" s="14">
        <v>2.8446501359117402E-2</v>
      </c>
      <c r="AU821" s="14">
        <v>4.5979132726967298E-2</v>
      </c>
      <c r="AV821" s="14">
        <v>6.8923378975393995E-2</v>
      </c>
      <c r="AW821" s="14">
        <v>8.9214619240022594E-2</v>
      </c>
      <c r="AX821" s="14"/>
      <c r="AY821" s="14">
        <v>5.97663240583758E-2</v>
      </c>
      <c r="AZ821" s="14">
        <v>0</v>
      </c>
      <c r="BA821" s="14">
        <v>0</v>
      </c>
      <c r="BB821" s="14">
        <v>0</v>
      </c>
      <c r="BC821" s="14">
        <v>0</v>
      </c>
      <c r="BD821" s="14">
        <v>0</v>
      </c>
      <c r="BE821" s="14">
        <v>0</v>
      </c>
      <c r="BF821" s="14">
        <v>0</v>
      </c>
      <c r="BG821" s="14">
        <v>0</v>
      </c>
      <c r="BH821" s="14">
        <v>0</v>
      </c>
      <c r="BI821" s="14">
        <v>0</v>
      </c>
      <c r="BJ821" s="14">
        <v>0</v>
      </c>
      <c r="BK821" s="14">
        <v>0</v>
      </c>
      <c r="BL821" s="14">
        <v>0</v>
      </c>
      <c r="BM821" s="14">
        <v>0</v>
      </c>
      <c r="BN821" s="14">
        <v>0</v>
      </c>
      <c r="BO821" s="14"/>
      <c r="BP821" s="14">
        <v>5.3319973007093402E-2</v>
      </c>
      <c r="BQ821" s="14">
        <v>4.7470774732923798E-2</v>
      </c>
      <c r="BR821" s="14">
        <v>1.7402054123477902E-2</v>
      </c>
      <c r="BS821" s="14">
        <v>2.9279664306982599E-2</v>
      </c>
      <c r="BT821" s="14">
        <v>1.40520368198928E-2</v>
      </c>
      <c r="BU821" s="14"/>
      <c r="BV821" s="14">
        <v>0.111656132808913</v>
      </c>
      <c r="BW821" s="14">
        <v>4.3221220980248401E-2</v>
      </c>
      <c r="BX821" s="14">
        <v>2.7253295236268401E-2</v>
      </c>
      <c r="BY821" s="14">
        <v>1.7138469702073899E-2</v>
      </c>
      <c r="BZ821" s="14">
        <v>2.0675317240592E-2</v>
      </c>
      <c r="CA821" s="14"/>
      <c r="CB821" s="14">
        <v>0.163798289130557</v>
      </c>
      <c r="CC821" s="14">
        <v>2.2355750200019099E-2</v>
      </c>
      <c r="CD821" s="14">
        <v>1.34466016626183E-2</v>
      </c>
      <c r="CE821" s="14">
        <v>4.1679065065849102E-3</v>
      </c>
      <c r="CF821" s="14">
        <v>1.39453602075671E-3</v>
      </c>
      <c r="CG821" s="14"/>
      <c r="CH821" s="14">
        <v>4.56945595284226E-2</v>
      </c>
      <c r="CI821" s="14">
        <v>3.3001554969859001E-2</v>
      </c>
      <c r="CJ821" s="14"/>
      <c r="CK821" s="14">
        <v>5.4246269227891601E-2</v>
      </c>
      <c r="CL821" s="14">
        <v>3.1357643016302103E-2</v>
      </c>
      <c r="CM821" s="14"/>
      <c r="CN821" s="14">
        <v>6.7305512354666905E-2</v>
      </c>
      <c r="CO821" s="14">
        <v>2.60465366329608E-2</v>
      </c>
      <c r="CP821" s="14"/>
      <c r="CQ821" s="14">
        <v>6.1903046680317304E-3</v>
      </c>
      <c r="CR821" s="14">
        <v>0.103735650424799</v>
      </c>
      <c r="CS821" s="14">
        <v>1.93139568937589E-2</v>
      </c>
    </row>
    <row r="822" spans="2:97" x14ac:dyDescent="0.35">
      <c r="B822" t="s">
        <v>326</v>
      </c>
      <c r="C822" s="14">
        <v>0.14178489584703799</v>
      </c>
      <c r="D822" s="14">
        <v>0.15954404038440001</v>
      </c>
      <c r="E822" s="14">
        <v>0.122349103008928</v>
      </c>
      <c r="F822" s="14"/>
      <c r="G822" s="14">
        <v>0.21070626850286001</v>
      </c>
      <c r="H822" s="14">
        <v>0.204301551846403</v>
      </c>
      <c r="I822" s="14">
        <v>0.14511101903516199</v>
      </c>
      <c r="J822" s="14">
        <v>0.100824915155353</v>
      </c>
      <c r="K822" s="14">
        <v>0.109713559451437</v>
      </c>
      <c r="L822" s="14">
        <v>9.7132746001636794E-2</v>
      </c>
      <c r="M822" s="14"/>
      <c r="N822" s="14">
        <v>0.195132460172737</v>
      </c>
      <c r="O822" s="14">
        <v>0.14774152225744699</v>
      </c>
      <c r="P822" s="14">
        <v>0.124356754052625</v>
      </c>
      <c r="Q822" s="14">
        <v>9.4944925079283704E-2</v>
      </c>
      <c r="R822" s="14"/>
      <c r="S822" s="14">
        <v>0.21003799023023301</v>
      </c>
      <c r="T822" s="14">
        <v>0.122087330647173</v>
      </c>
      <c r="U822" s="14">
        <v>0.11886220944704901</v>
      </c>
      <c r="V822" s="14">
        <v>0.150717307163859</v>
      </c>
      <c r="W822" s="14">
        <v>0.118291050259499</v>
      </c>
      <c r="X822" s="14">
        <v>0.15555979688604499</v>
      </c>
      <c r="Y822" s="14">
        <v>0.13347442868164</v>
      </c>
      <c r="Z822" s="14">
        <v>0.179860312642382</v>
      </c>
      <c r="AA822" s="14">
        <v>0.116221457495123</v>
      </c>
      <c r="AB822" s="14">
        <v>0.11073391651954501</v>
      </c>
      <c r="AC822" s="14">
        <v>0.119969508386637</v>
      </c>
      <c r="AD822" s="14">
        <v>0.15065813345396301</v>
      </c>
      <c r="AE822" s="14"/>
      <c r="AF822" s="14">
        <v>0.104493798228978</v>
      </c>
      <c r="AG822" s="14">
        <v>0.195806539626728</v>
      </c>
      <c r="AH822" s="14">
        <v>0.15174009207678699</v>
      </c>
      <c r="AI822" s="14">
        <v>8.7555030601976697E-2</v>
      </c>
      <c r="AJ822" s="14">
        <v>0.15164074540598901</v>
      </c>
      <c r="AK822" s="14"/>
      <c r="AL822" s="14">
        <v>0.280918097263681</v>
      </c>
      <c r="AM822" s="14">
        <v>0.136193490513106</v>
      </c>
      <c r="AN822" s="14">
        <v>0.15186675242113601</v>
      </c>
      <c r="AO822" s="14">
        <v>9.0483731743439502E-2</v>
      </c>
      <c r="AP822" s="14">
        <v>0.14330013804929601</v>
      </c>
      <c r="AQ822" s="14">
        <v>9.13368041988772E-2</v>
      </c>
      <c r="AR822" s="14"/>
      <c r="AS822" s="14">
        <v>8.8866706094410705E-2</v>
      </c>
      <c r="AT822" s="14">
        <v>0.135983653666544</v>
      </c>
      <c r="AU822" s="14">
        <v>0.17942216300403999</v>
      </c>
      <c r="AV822" s="14">
        <v>0.20497617606681601</v>
      </c>
      <c r="AW822" s="14">
        <v>0.326851793367884</v>
      </c>
      <c r="AX822" s="14"/>
      <c r="AY822" s="14">
        <v>0.178703989178185</v>
      </c>
      <c r="AZ822" s="14">
        <v>0</v>
      </c>
      <c r="BA822" s="14">
        <v>0</v>
      </c>
      <c r="BB822" s="14">
        <v>0</v>
      </c>
      <c r="BC822" s="14">
        <v>0</v>
      </c>
      <c r="BD822" s="14">
        <v>0</v>
      </c>
      <c r="BE822" s="14">
        <v>0</v>
      </c>
      <c r="BF822" s="14">
        <v>0</v>
      </c>
      <c r="BG822" s="14">
        <v>0</v>
      </c>
      <c r="BH822" s="14">
        <v>0</v>
      </c>
      <c r="BI822" s="14">
        <v>0</v>
      </c>
      <c r="BJ822" s="14">
        <v>0</v>
      </c>
      <c r="BK822" s="14">
        <v>0</v>
      </c>
      <c r="BL822" s="14">
        <v>0</v>
      </c>
      <c r="BM822" s="14">
        <v>0</v>
      </c>
      <c r="BN822" s="14">
        <v>0</v>
      </c>
      <c r="BO822" s="14"/>
      <c r="BP822" s="14">
        <v>0.16449365653469999</v>
      </c>
      <c r="BQ822" s="14">
        <v>0.18180682507210799</v>
      </c>
      <c r="BR822" s="14">
        <v>0.123050982692389</v>
      </c>
      <c r="BS822" s="14">
        <v>0.118829523866605</v>
      </c>
      <c r="BT822" s="14">
        <v>9.2583914446454696E-2</v>
      </c>
      <c r="BU822" s="14"/>
      <c r="BV822" s="14">
        <v>0.21148360962273199</v>
      </c>
      <c r="BW822" s="14">
        <v>0.17495190484988701</v>
      </c>
      <c r="BX822" s="14">
        <v>0.117278576572322</v>
      </c>
      <c r="BY822" s="14">
        <v>0.112923846867619</v>
      </c>
      <c r="BZ822" s="14">
        <v>6.0359425545486498E-2</v>
      </c>
      <c r="CA822" s="14"/>
      <c r="CB822" s="14">
        <v>0.44250649213889298</v>
      </c>
      <c r="CC822" s="14">
        <v>0.21342730280098901</v>
      </c>
      <c r="CD822" s="14">
        <v>7.6939314384268806E-2</v>
      </c>
      <c r="CE822" s="14">
        <v>3.6225354467395797E-2</v>
      </c>
      <c r="CF822" s="14">
        <v>8.1552806613486607E-3</v>
      </c>
      <c r="CG822" s="14"/>
      <c r="CH822" s="14">
        <v>0.110514363077878</v>
      </c>
      <c r="CI822" s="14">
        <v>0.15482690315268699</v>
      </c>
      <c r="CJ822" s="14"/>
      <c r="CK822" s="14">
        <v>0.19448184798627999</v>
      </c>
      <c r="CL822" s="14">
        <v>0.125593509177721</v>
      </c>
      <c r="CM822" s="14"/>
      <c r="CN822" s="14">
        <v>0.26581413795832598</v>
      </c>
      <c r="CO822" s="14">
        <v>9.8407335316114494E-2</v>
      </c>
      <c r="CP822" s="14"/>
      <c r="CQ822" s="14">
        <v>3.9419335917560701E-2</v>
      </c>
      <c r="CR822" s="14">
        <v>0.35484949568837298</v>
      </c>
      <c r="CS822" s="14">
        <v>0.15138781420634501</v>
      </c>
    </row>
    <row r="823" spans="2:97" x14ac:dyDescent="0.35">
      <c r="B823" t="s">
        <v>327</v>
      </c>
      <c r="C823" s="14">
        <v>0.22425020422938599</v>
      </c>
      <c r="D823" s="14">
        <v>0.23755727067677301</v>
      </c>
      <c r="E823" s="14">
        <v>0.21216195760232801</v>
      </c>
      <c r="F823" s="14"/>
      <c r="G823" s="14">
        <v>0.21688399192795901</v>
      </c>
      <c r="H823" s="14">
        <v>0.24911083316291199</v>
      </c>
      <c r="I823" s="14">
        <v>0.23178231536639901</v>
      </c>
      <c r="J823" s="14">
        <v>0.225395995376233</v>
      </c>
      <c r="K823" s="14">
        <v>0.211078522232786</v>
      </c>
      <c r="L823" s="14">
        <v>0.210632112900173</v>
      </c>
      <c r="M823" s="14"/>
      <c r="N823" s="14">
        <v>0.26716203609181999</v>
      </c>
      <c r="O823" s="14">
        <v>0.22290924976147899</v>
      </c>
      <c r="P823" s="14">
        <v>0.197007821438761</v>
      </c>
      <c r="Q823" s="14">
        <v>0.204521534709559</v>
      </c>
      <c r="R823" s="14"/>
      <c r="S823" s="14">
        <v>0.231892402494249</v>
      </c>
      <c r="T823" s="14">
        <v>0.23138855458747801</v>
      </c>
      <c r="U823" s="14">
        <v>0.23393504413178901</v>
      </c>
      <c r="V823" s="14">
        <v>0.218936093151818</v>
      </c>
      <c r="W823" s="14">
        <v>0.25142622389223501</v>
      </c>
      <c r="X823" s="14">
        <v>0.177115554730466</v>
      </c>
      <c r="Y823" s="14">
        <v>0.23082777038188801</v>
      </c>
      <c r="Z823" s="14">
        <v>0.187931726048991</v>
      </c>
      <c r="AA823" s="14">
        <v>0.26010106798399202</v>
      </c>
      <c r="AB823" s="14">
        <v>0.233830639632715</v>
      </c>
      <c r="AC823" s="14">
        <v>0.18258237591225701</v>
      </c>
      <c r="AD823" s="14">
        <v>0.16563211164517699</v>
      </c>
      <c r="AE823" s="14"/>
      <c r="AF823" s="14">
        <v>0.19237330753666301</v>
      </c>
      <c r="AG823" s="14">
        <v>0.28085173234535699</v>
      </c>
      <c r="AH823" s="14">
        <v>0.25650022063073102</v>
      </c>
      <c r="AI823" s="14">
        <v>9.5150513252613797E-2</v>
      </c>
      <c r="AJ823" s="14">
        <v>0.29422092642493203</v>
      </c>
      <c r="AK823" s="14"/>
      <c r="AL823" s="14">
        <v>0.27340969967272899</v>
      </c>
      <c r="AM823" s="14">
        <v>0.19932832767152001</v>
      </c>
      <c r="AN823" s="14">
        <v>0.32215424948149002</v>
      </c>
      <c r="AO823" s="14">
        <v>0.112915921630571</v>
      </c>
      <c r="AP823" s="14">
        <v>0.35988797366522501</v>
      </c>
      <c r="AQ823" s="14">
        <v>0.20643319658069101</v>
      </c>
      <c r="AR823" s="14"/>
      <c r="AS823" s="14">
        <v>0.185931465976579</v>
      </c>
      <c r="AT823" s="14">
        <v>0.21545077495480999</v>
      </c>
      <c r="AU823" s="14">
        <v>0.28088386401765297</v>
      </c>
      <c r="AV823" s="14">
        <v>0.24742023163855401</v>
      </c>
      <c r="AW823" s="14">
        <v>0.273879966598358</v>
      </c>
      <c r="AX823" s="14"/>
      <c r="AY823" s="14">
        <v>5.4557855381746102E-2</v>
      </c>
      <c r="AZ823" s="14">
        <v>0</v>
      </c>
      <c r="BA823" s="14">
        <v>0</v>
      </c>
      <c r="BB823" s="14">
        <v>0</v>
      </c>
      <c r="BC823" s="14">
        <v>0</v>
      </c>
      <c r="BD823" s="14">
        <v>0</v>
      </c>
      <c r="BE823" s="14">
        <v>0</v>
      </c>
      <c r="BF823" s="14">
        <v>0</v>
      </c>
      <c r="BG823" s="14">
        <v>0</v>
      </c>
      <c r="BH823" s="14">
        <v>0</v>
      </c>
      <c r="BI823" s="14">
        <v>0</v>
      </c>
      <c r="BJ823" s="14">
        <v>0</v>
      </c>
      <c r="BK823" s="14">
        <v>0</v>
      </c>
      <c r="BL823" s="14">
        <v>0</v>
      </c>
      <c r="BM823" s="14">
        <v>0</v>
      </c>
      <c r="BN823" s="14">
        <v>0</v>
      </c>
      <c r="BO823" s="14"/>
      <c r="BP823" s="14">
        <v>0.230772119646833</v>
      </c>
      <c r="BQ823" s="14">
        <v>0.25472272270505197</v>
      </c>
      <c r="BR823" s="14">
        <v>0.24017208368155701</v>
      </c>
      <c r="BS823" s="14">
        <v>0.209848042967063</v>
      </c>
      <c r="BT823" s="14">
        <v>0.17191851699761401</v>
      </c>
      <c r="BU823" s="14"/>
      <c r="BV823" s="14">
        <v>0.214725907750978</v>
      </c>
      <c r="BW823" s="14">
        <v>0.25010352386859702</v>
      </c>
      <c r="BX823" s="14">
        <v>0.23146869961190999</v>
      </c>
      <c r="BY823" s="14">
        <v>0.16784012283265001</v>
      </c>
      <c r="BZ823" s="14">
        <v>0.158435966973131</v>
      </c>
      <c r="CA823" s="14"/>
      <c r="CB823" s="14">
        <v>0.202204210897938</v>
      </c>
      <c r="CC823" s="14">
        <v>0.32883328748006102</v>
      </c>
      <c r="CD823" s="14">
        <v>0.33603327688978402</v>
      </c>
      <c r="CE823" s="14">
        <v>0.198673313561049</v>
      </c>
      <c r="CF823" s="14">
        <v>7.9203096799761799E-2</v>
      </c>
      <c r="CG823" s="14"/>
      <c r="CH823" s="14">
        <v>0.13275598223756599</v>
      </c>
      <c r="CI823" s="14">
        <v>0.26240971754662701</v>
      </c>
      <c r="CJ823" s="14"/>
      <c r="CK823" s="14">
        <v>0.32042358196277498</v>
      </c>
      <c r="CL823" s="14">
        <v>0.19470048108674601</v>
      </c>
      <c r="CM823" s="14"/>
      <c r="CN823" s="14">
        <v>0.28108513546723102</v>
      </c>
      <c r="CO823" s="14">
        <v>0.204372950864987</v>
      </c>
      <c r="CP823" s="14"/>
      <c r="CQ823" s="14">
        <v>0.200504087958117</v>
      </c>
      <c r="CR823" s="14">
        <v>0.249420227800704</v>
      </c>
      <c r="CS823" s="14">
        <v>0.37048008102054902</v>
      </c>
    </row>
    <row r="824" spans="2:97" x14ac:dyDescent="0.35">
      <c r="B824" t="s">
        <v>328</v>
      </c>
      <c r="C824" s="14">
        <v>0.24984914792629001</v>
      </c>
      <c r="D824" s="14">
        <v>0.24284091877990999</v>
      </c>
      <c r="E824" s="14">
        <v>0.25765937544435003</v>
      </c>
      <c r="F824" s="14"/>
      <c r="G824" s="14">
        <v>0.24161178807776801</v>
      </c>
      <c r="H824" s="14">
        <v>0.207864771322367</v>
      </c>
      <c r="I824" s="14">
        <v>0.25012680647857299</v>
      </c>
      <c r="J824" s="14">
        <v>0.28047908047338499</v>
      </c>
      <c r="K824" s="14">
        <v>0.25194876687038298</v>
      </c>
      <c r="L824" s="14">
        <v>0.26308652825845003</v>
      </c>
      <c r="M824" s="14"/>
      <c r="N824" s="14">
        <v>0.23127375623170299</v>
      </c>
      <c r="O824" s="14">
        <v>0.25717365522519797</v>
      </c>
      <c r="P824" s="14">
        <v>0.25143370512148799</v>
      </c>
      <c r="Q824" s="14">
        <v>0.26271952252573599</v>
      </c>
      <c r="R824" s="14"/>
      <c r="S824" s="14">
        <v>0.21536301694547899</v>
      </c>
      <c r="T824" s="14">
        <v>0.25219003448496302</v>
      </c>
      <c r="U824" s="14">
        <v>0.28070910613255301</v>
      </c>
      <c r="V824" s="14">
        <v>0.230642765624095</v>
      </c>
      <c r="W824" s="14">
        <v>0.27593418505693401</v>
      </c>
      <c r="X824" s="14">
        <v>0.27507716396382997</v>
      </c>
      <c r="Y824" s="14">
        <v>0.23520050862105901</v>
      </c>
      <c r="Z824" s="14">
        <v>0.23471406762800201</v>
      </c>
      <c r="AA824" s="14">
        <v>0.232394406063029</v>
      </c>
      <c r="AB824" s="14">
        <v>0.24317144700055099</v>
      </c>
      <c r="AC824" s="14">
        <v>0.27581294309209903</v>
      </c>
      <c r="AD824" s="14">
        <v>0.33942544388844498</v>
      </c>
      <c r="AE824" s="14"/>
      <c r="AF824" s="14">
        <v>0.27480653152043599</v>
      </c>
      <c r="AG824" s="14">
        <v>0.22877186774576599</v>
      </c>
      <c r="AH824" s="14">
        <v>0.29855599234587799</v>
      </c>
      <c r="AI824" s="14">
        <v>0.26066781444866899</v>
      </c>
      <c r="AJ824" s="14">
        <v>0.21791104881673201</v>
      </c>
      <c r="AK824" s="14"/>
      <c r="AL824" s="14">
        <v>0.19633363932623099</v>
      </c>
      <c r="AM824" s="14">
        <v>0.31286074920471102</v>
      </c>
      <c r="AN824" s="14">
        <v>0.237684915532024</v>
      </c>
      <c r="AO824" s="14">
        <v>0.25237665766176598</v>
      </c>
      <c r="AP824" s="14">
        <v>0.18930910874234899</v>
      </c>
      <c r="AQ824" s="14">
        <v>0.32655660230739603</v>
      </c>
      <c r="AR824" s="14"/>
      <c r="AS824" s="14">
        <v>0.25490091116011498</v>
      </c>
      <c r="AT824" s="14">
        <v>0.26003963886501302</v>
      </c>
      <c r="AU824" s="14">
        <v>0.24280125382024501</v>
      </c>
      <c r="AV824" s="14">
        <v>0.22534493502648401</v>
      </c>
      <c r="AW824" s="14">
        <v>0.13115773619954699</v>
      </c>
      <c r="AX824" s="14"/>
      <c r="AY824" s="14">
        <v>0.21575630245036601</v>
      </c>
      <c r="AZ824" s="14">
        <v>0</v>
      </c>
      <c r="BA824" s="14">
        <v>0</v>
      </c>
      <c r="BB824" s="14">
        <v>0</v>
      </c>
      <c r="BC824" s="14">
        <v>0</v>
      </c>
      <c r="BD824" s="14">
        <v>0</v>
      </c>
      <c r="BE824" s="14">
        <v>0</v>
      </c>
      <c r="BF824" s="14">
        <v>0</v>
      </c>
      <c r="BG824" s="14">
        <v>0</v>
      </c>
      <c r="BH824" s="14">
        <v>0</v>
      </c>
      <c r="BI824" s="14">
        <v>0</v>
      </c>
      <c r="BJ824" s="14">
        <v>0</v>
      </c>
      <c r="BK824" s="14">
        <v>0</v>
      </c>
      <c r="BL824" s="14">
        <v>0</v>
      </c>
      <c r="BM824" s="14">
        <v>0</v>
      </c>
      <c r="BN824" s="14">
        <v>0</v>
      </c>
      <c r="BO824" s="14"/>
      <c r="BP824" s="14">
        <v>0.21851245303127301</v>
      </c>
      <c r="BQ824" s="14">
        <v>0.27159753863042602</v>
      </c>
      <c r="BR824" s="14">
        <v>0.264394788881682</v>
      </c>
      <c r="BS824" s="14">
        <v>0.275805811610429</v>
      </c>
      <c r="BT824" s="14">
        <v>0.22460714288545</v>
      </c>
      <c r="BU824" s="14"/>
      <c r="BV824" s="14">
        <v>0.211408159309208</v>
      </c>
      <c r="BW824" s="14">
        <v>0.25458747293606299</v>
      </c>
      <c r="BX824" s="14">
        <v>0.24900363252107199</v>
      </c>
      <c r="BY824" s="14">
        <v>0.27855794475557299</v>
      </c>
      <c r="BZ824" s="14">
        <v>0.169966737048663</v>
      </c>
      <c r="CA824" s="14"/>
      <c r="CB824" s="14">
        <v>0.103283384916381</v>
      </c>
      <c r="CC824" s="14">
        <v>0.18179131843274299</v>
      </c>
      <c r="CD824" s="14">
        <v>0.30089179352850898</v>
      </c>
      <c r="CE824" s="14">
        <v>0.38824985124480299</v>
      </c>
      <c r="CF824" s="14">
        <v>0.247631450249819</v>
      </c>
      <c r="CG824" s="14"/>
      <c r="CH824" s="14">
        <v>0.24271249311795901</v>
      </c>
      <c r="CI824" s="14">
        <v>0.252825633963007</v>
      </c>
      <c r="CJ824" s="14"/>
      <c r="CK824" s="14">
        <v>0.177714304965949</v>
      </c>
      <c r="CL824" s="14">
        <v>0.27201291807404299</v>
      </c>
      <c r="CM824" s="14"/>
      <c r="CN824" s="14">
        <v>0.200311820654478</v>
      </c>
      <c r="CO824" s="14">
        <v>0.2671741623801</v>
      </c>
      <c r="CP824" s="14"/>
      <c r="CQ824" s="14">
        <v>0.30916937746850998</v>
      </c>
      <c r="CR824" s="14">
        <v>0.132229416051209</v>
      </c>
      <c r="CS824" s="14">
        <v>0.20955372039733799</v>
      </c>
    </row>
    <row r="825" spans="2:97" x14ac:dyDescent="0.35">
      <c r="B825" t="s">
        <v>329</v>
      </c>
      <c r="C825" s="14">
        <v>0.25262591012479901</v>
      </c>
      <c r="D825" s="14">
        <v>0.23771976912513701</v>
      </c>
      <c r="E825" s="14">
        <v>0.268143846416383</v>
      </c>
      <c r="F825" s="14"/>
      <c r="G825" s="14">
        <v>0.15802175003605201</v>
      </c>
      <c r="H825" s="14">
        <v>0.17218325394611</v>
      </c>
      <c r="I825" s="14">
        <v>0.245458906988863</v>
      </c>
      <c r="J825" s="14">
        <v>0.29211444198004499</v>
      </c>
      <c r="K825" s="14">
        <v>0.30061540526570701</v>
      </c>
      <c r="L825" s="14">
        <v>0.322560147526264</v>
      </c>
      <c r="M825" s="14"/>
      <c r="N825" s="14">
        <v>0.17856688449549701</v>
      </c>
      <c r="O825" s="14">
        <v>0.22166691521006099</v>
      </c>
      <c r="P825" s="14">
        <v>0.306992623689474</v>
      </c>
      <c r="Q825" s="14">
        <v>0.31183636366933298</v>
      </c>
      <c r="R825" s="14"/>
      <c r="S825" s="14">
        <v>0.192383543454343</v>
      </c>
      <c r="T825" s="14">
        <v>0.27465808165147498</v>
      </c>
      <c r="U825" s="14">
        <v>0.25970592163773998</v>
      </c>
      <c r="V825" s="14">
        <v>0.25529531367693098</v>
      </c>
      <c r="W825" s="14">
        <v>0.22183101010373901</v>
      </c>
      <c r="X825" s="14">
        <v>0.25364738870468101</v>
      </c>
      <c r="Y825" s="14">
        <v>0.25905499698293899</v>
      </c>
      <c r="Z825" s="14">
        <v>0.296243506501012</v>
      </c>
      <c r="AA825" s="14">
        <v>0.27670372818470002</v>
      </c>
      <c r="AB825" s="14">
        <v>0.25103093593672698</v>
      </c>
      <c r="AC825" s="14">
        <v>0.30138821598490001</v>
      </c>
      <c r="AD825" s="14">
        <v>0.24072878311224299</v>
      </c>
      <c r="AE825" s="14"/>
      <c r="AF825" s="14">
        <v>0.30753226889010798</v>
      </c>
      <c r="AG825" s="14">
        <v>0.16488270053043699</v>
      </c>
      <c r="AH825" s="14">
        <v>0.179675336781283</v>
      </c>
      <c r="AI825" s="14">
        <v>0.47779683642513598</v>
      </c>
      <c r="AJ825" s="14">
        <v>0.14135761540936201</v>
      </c>
      <c r="AK825" s="14"/>
      <c r="AL825" s="14">
        <v>9.4128702434795999E-2</v>
      </c>
      <c r="AM825" s="14">
        <v>0.229692889499747</v>
      </c>
      <c r="AN825" s="14">
        <v>0.19192060332866101</v>
      </c>
      <c r="AO825" s="14">
        <v>0.46959913566815098</v>
      </c>
      <c r="AP825" s="14">
        <v>0.12268740562406</v>
      </c>
      <c r="AQ825" s="14">
        <v>0.18985540466048001</v>
      </c>
      <c r="AR825" s="14"/>
      <c r="AS825" s="14">
        <v>0.36389782015949801</v>
      </c>
      <c r="AT825" s="14">
        <v>0.25702838860501898</v>
      </c>
      <c r="AU825" s="14">
        <v>0.15618739006776999</v>
      </c>
      <c r="AV825" s="14">
        <v>0.15428148662063401</v>
      </c>
      <c r="AW825" s="14">
        <v>0.113210269873942</v>
      </c>
      <c r="AX825" s="14"/>
      <c r="AY825" s="14">
        <v>0.33770147326760103</v>
      </c>
      <c r="AZ825" s="14">
        <v>0</v>
      </c>
      <c r="BA825" s="14">
        <v>0</v>
      </c>
      <c r="BB825" s="14">
        <v>0</v>
      </c>
      <c r="BC825" s="14">
        <v>0</v>
      </c>
      <c r="BD825" s="14">
        <v>0</v>
      </c>
      <c r="BE825" s="14">
        <v>0</v>
      </c>
      <c r="BF825" s="14">
        <v>0</v>
      </c>
      <c r="BG825" s="14">
        <v>0</v>
      </c>
      <c r="BH825" s="14">
        <v>0</v>
      </c>
      <c r="BI825" s="14">
        <v>0</v>
      </c>
      <c r="BJ825" s="14">
        <v>0</v>
      </c>
      <c r="BK825" s="14">
        <v>0</v>
      </c>
      <c r="BL825" s="14">
        <v>0</v>
      </c>
      <c r="BM825" s="14">
        <v>0</v>
      </c>
      <c r="BN825" s="14">
        <v>0</v>
      </c>
      <c r="BO825" s="14"/>
      <c r="BP825" s="14">
        <v>0.23666665550833901</v>
      </c>
      <c r="BQ825" s="14">
        <v>0.16789240767573499</v>
      </c>
      <c r="BR825" s="14">
        <v>0.24711830949056501</v>
      </c>
      <c r="BS825" s="14">
        <v>0.29865768471490101</v>
      </c>
      <c r="BT825" s="14">
        <v>0.376834224579011</v>
      </c>
      <c r="BU825" s="14"/>
      <c r="BV825" s="14">
        <v>0.150477710846914</v>
      </c>
      <c r="BW825" s="14">
        <v>0.20039452670115401</v>
      </c>
      <c r="BX825" s="14">
        <v>0.27055448422644401</v>
      </c>
      <c r="BY825" s="14">
        <v>0.316172354442325</v>
      </c>
      <c r="BZ825" s="14">
        <v>0.47326976455299902</v>
      </c>
      <c r="CA825" s="14"/>
      <c r="CB825" s="14">
        <v>2.8188394308804501E-2</v>
      </c>
      <c r="CC825" s="14">
        <v>7.1518672727595906E-2</v>
      </c>
      <c r="CD825" s="14">
        <v>0.14101183866067599</v>
      </c>
      <c r="CE825" s="14">
        <v>0.29038980267494002</v>
      </c>
      <c r="CF825" s="14">
        <v>0.63428498858619997</v>
      </c>
      <c r="CG825" s="14"/>
      <c r="CH825" s="14">
        <v>0.42583976052596201</v>
      </c>
      <c r="CI825" s="14">
        <v>0.180383575174898</v>
      </c>
      <c r="CJ825" s="14"/>
      <c r="CK825" s="14">
        <v>0.13918726202402901</v>
      </c>
      <c r="CL825" s="14">
        <v>0.28748046888164902</v>
      </c>
      <c r="CM825" s="14"/>
      <c r="CN825" s="14">
        <v>9.8526360812538794E-2</v>
      </c>
      <c r="CO825" s="14">
        <v>0.30652015646779202</v>
      </c>
      <c r="CP825" s="14"/>
      <c r="CQ825" s="14">
        <v>0.36534034972893398</v>
      </c>
      <c r="CR825" s="14">
        <v>4.8089439880860098E-2</v>
      </c>
      <c r="CS825" s="14">
        <v>6.3538418491219106E-2</v>
      </c>
    </row>
    <row r="826" spans="2:97" x14ac:dyDescent="0.35">
      <c r="B826" t="s">
        <v>167</v>
      </c>
      <c r="C826" s="14">
        <v>9.4752498841191704E-2</v>
      </c>
      <c r="D826" s="14">
        <v>7.4574019649988596E-2</v>
      </c>
      <c r="E826" s="14">
        <v>0.113550085895306</v>
      </c>
      <c r="F826" s="14"/>
      <c r="G826" s="14">
        <v>0.114722092821469</v>
      </c>
      <c r="H826" s="14">
        <v>9.6437303468719093E-2</v>
      </c>
      <c r="I826" s="14">
        <v>8.1112289435599894E-2</v>
      </c>
      <c r="J826" s="14">
        <v>8.3489322787265396E-2</v>
      </c>
      <c r="K826" s="14">
        <v>9.8021342769734607E-2</v>
      </c>
      <c r="L826" s="14">
        <v>9.8170890544414399E-2</v>
      </c>
      <c r="M826" s="14"/>
      <c r="N826" s="14">
        <v>7.2440065962133204E-2</v>
      </c>
      <c r="O826" s="14">
        <v>0.115805801509152</v>
      </c>
      <c r="P826" s="14">
        <v>8.55062881037712E-2</v>
      </c>
      <c r="Q826" s="14">
        <v>0.10509668251794101</v>
      </c>
      <c r="R826" s="14"/>
      <c r="S826" s="14">
        <v>9.1532169029407306E-2</v>
      </c>
      <c r="T826" s="14">
        <v>0.105606238898612</v>
      </c>
      <c r="U826" s="14">
        <v>8.2810510413339602E-2</v>
      </c>
      <c r="V826" s="14">
        <v>0.11485410063252</v>
      </c>
      <c r="W826" s="14">
        <v>8.6684148560180405E-2</v>
      </c>
      <c r="X826" s="14">
        <v>8.4461358065261796E-2</v>
      </c>
      <c r="Y826" s="14">
        <v>0.11559916358330501</v>
      </c>
      <c r="Z826" s="14">
        <v>8.7574670490284404E-2</v>
      </c>
      <c r="AA826" s="14">
        <v>7.8270198001702707E-2</v>
      </c>
      <c r="AB826" s="14">
        <v>0.107019710249531</v>
      </c>
      <c r="AC826" s="14">
        <v>9.01009337391937E-2</v>
      </c>
      <c r="AD826" s="14">
        <v>6.9585927587581503E-2</v>
      </c>
      <c r="AE826" s="14"/>
      <c r="AF826" s="14">
        <v>7.0485577549679004E-2</v>
      </c>
      <c r="AG826" s="14">
        <v>9.1634615709313E-2</v>
      </c>
      <c r="AH826" s="14">
        <v>8.4173151244827896E-2</v>
      </c>
      <c r="AI826" s="14">
        <v>4.3475494114635298E-2</v>
      </c>
      <c r="AJ826" s="14">
        <v>0.15721390627350201</v>
      </c>
      <c r="AK826" s="14"/>
      <c r="AL826" s="14">
        <v>9.6049574682064598E-2</v>
      </c>
      <c r="AM826" s="14">
        <v>6.9913774778550097E-2</v>
      </c>
      <c r="AN826" s="14">
        <v>6.2776208506130499E-2</v>
      </c>
      <c r="AO826" s="14">
        <v>3.6960463902826701E-2</v>
      </c>
      <c r="AP826" s="14">
        <v>0.15302410664289501</v>
      </c>
      <c r="AQ826" s="14">
        <v>0.17668013137801999</v>
      </c>
      <c r="AR826" s="14"/>
      <c r="AS826" s="14">
        <v>8.4408869473954304E-2</v>
      </c>
      <c r="AT826" s="14">
        <v>0.103051042549496</v>
      </c>
      <c r="AU826" s="14">
        <v>9.4726196363324799E-2</v>
      </c>
      <c r="AV826" s="14">
        <v>9.9053791672118294E-2</v>
      </c>
      <c r="AW826" s="14">
        <v>6.5685614720246394E-2</v>
      </c>
      <c r="AX826" s="14"/>
      <c r="AY826" s="14">
        <v>0.153514055663726</v>
      </c>
      <c r="AZ826" s="14">
        <v>0</v>
      </c>
      <c r="BA826" s="14">
        <v>0</v>
      </c>
      <c r="BB826" s="14">
        <v>0</v>
      </c>
      <c r="BC826" s="14">
        <v>0</v>
      </c>
      <c r="BD826" s="14">
        <v>0</v>
      </c>
      <c r="BE826" s="14">
        <v>0</v>
      </c>
      <c r="BF826" s="14">
        <v>0</v>
      </c>
      <c r="BG826" s="14">
        <v>0</v>
      </c>
      <c r="BH826" s="14">
        <v>0</v>
      </c>
      <c r="BI826" s="14">
        <v>0</v>
      </c>
      <c r="BJ826" s="14">
        <v>0</v>
      </c>
      <c r="BK826" s="14">
        <v>0</v>
      </c>
      <c r="BL826" s="14">
        <v>0</v>
      </c>
      <c r="BM826" s="14">
        <v>0</v>
      </c>
      <c r="BN826" s="14">
        <v>0</v>
      </c>
      <c r="BO826" s="14"/>
      <c r="BP826" s="14">
        <v>9.6235142271761803E-2</v>
      </c>
      <c r="BQ826" s="14">
        <v>7.6509731183755106E-2</v>
      </c>
      <c r="BR826" s="14">
        <v>0.107861781130328</v>
      </c>
      <c r="BS826" s="14">
        <v>6.7579272534019796E-2</v>
      </c>
      <c r="BT826" s="14">
        <v>0.12000416427157699</v>
      </c>
      <c r="BU826" s="14"/>
      <c r="BV826" s="14">
        <v>0.100248479661256</v>
      </c>
      <c r="BW826" s="14">
        <v>7.6741350664051203E-2</v>
      </c>
      <c r="BX826" s="14">
        <v>0.10444131183198301</v>
      </c>
      <c r="BY826" s="14">
        <v>0.107367261399759</v>
      </c>
      <c r="BZ826" s="14">
        <v>0.11729278863912899</v>
      </c>
      <c r="CA826" s="14"/>
      <c r="CB826" s="14">
        <v>6.0019228607426298E-2</v>
      </c>
      <c r="CC826" s="14">
        <v>0.18207366835859201</v>
      </c>
      <c r="CD826" s="14">
        <v>0.13167717487414399</v>
      </c>
      <c r="CE826" s="14">
        <v>8.2293771545227504E-2</v>
      </c>
      <c r="CF826" s="14">
        <v>2.93306476821137E-2</v>
      </c>
      <c r="CG826" s="14"/>
      <c r="CH826" s="14">
        <v>4.2482841512211898E-2</v>
      </c>
      <c r="CI826" s="14">
        <v>0.116552615192923</v>
      </c>
      <c r="CJ826" s="14"/>
      <c r="CK826" s="14">
        <v>0.11394673383307601</v>
      </c>
      <c r="CL826" s="14">
        <v>8.8854979763539094E-2</v>
      </c>
      <c r="CM826" s="14"/>
      <c r="CN826" s="14">
        <v>8.69570327527594E-2</v>
      </c>
      <c r="CO826" s="14">
        <v>9.7478858338045801E-2</v>
      </c>
      <c r="CP826" s="14"/>
      <c r="CQ826" s="14">
        <v>7.9376544258846798E-2</v>
      </c>
      <c r="CR826" s="14">
        <v>0.111675770154055</v>
      </c>
      <c r="CS826" s="14">
        <v>0.18572600899079</v>
      </c>
    </row>
    <row r="827" spans="2:97" x14ac:dyDescent="0.35">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c r="CI827" s="14"/>
      <c r="CJ827" s="14"/>
      <c r="CK827" s="14"/>
      <c r="CL827" s="14"/>
      <c r="CM827" s="14"/>
      <c r="CN827" s="14"/>
      <c r="CO827" s="14"/>
      <c r="CP827" s="14"/>
      <c r="CQ827" s="14"/>
      <c r="CR827" s="14"/>
      <c r="CS827" s="14"/>
    </row>
    <row r="828" spans="2:97" x14ac:dyDescent="0.35">
      <c r="B828" s="6" t="s">
        <v>345</v>
      </c>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c r="CI828" s="14"/>
      <c r="CJ828" s="14"/>
      <c r="CK828" s="14"/>
      <c r="CL828" s="14"/>
      <c r="CM828" s="14"/>
      <c r="CN828" s="14"/>
      <c r="CO828" s="14"/>
      <c r="CP828" s="14"/>
      <c r="CQ828" s="14"/>
      <c r="CR828" s="14"/>
      <c r="CS828" s="14"/>
    </row>
    <row r="829" spans="2:97" x14ac:dyDescent="0.35">
      <c r="B829" s="21" t="s">
        <v>122</v>
      </c>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c r="CI829" s="14"/>
      <c r="CJ829" s="14"/>
      <c r="CK829" s="14"/>
      <c r="CL829" s="14"/>
      <c r="CM829" s="14"/>
      <c r="CN829" s="14"/>
      <c r="CO829" s="14"/>
      <c r="CP829" s="14"/>
      <c r="CQ829" s="14"/>
      <c r="CR829" s="14"/>
      <c r="CS829" s="14"/>
    </row>
    <row r="830" spans="2:97" x14ac:dyDescent="0.35">
      <c r="B830" t="s">
        <v>342</v>
      </c>
      <c r="C830" s="14">
        <v>0.367333509078061</v>
      </c>
      <c r="D830" s="14">
        <v>0.36077374689284403</v>
      </c>
      <c r="E830" s="14">
        <v>0.374510073192582</v>
      </c>
      <c r="F830" s="14"/>
      <c r="G830" s="14">
        <v>0.276021165251567</v>
      </c>
      <c r="H830" s="14">
        <v>0.28809372874490402</v>
      </c>
      <c r="I830" s="14">
        <v>0.35658052805947998</v>
      </c>
      <c r="J830" s="14">
        <v>0.417114024611211</v>
      </c>
      <c r="K830" s="14">
        <v>0.43537262428567902</v>
      </c>
      <c r="L830" s="14">
        <v>0.41523098596625801</v>
      </c>
      <c r="M830" s="14"/>
      <c r="N830" s="14">
        <v>0.33190731193194101</v>
      </c>
      <c r="O830" s="14">
        <v>0.35263405971330503</v>
      </c>
      <c r="P830" s="14">
        <v>0.38273543275191102</v>
      </c>
      <c r="Q830" s="14">
        <v>0.40251288604025098</v>
      </c>
      <c r="R830" s="14"/>
      <c r="S830" s="14">
        <v>0.30418237851452301</v>
      </c>
      <c r="T830" s="14">
        <v>0.396682521766137</v>
      </c>
      <c r="U830" s="14">
        <v>0.40496997408130198</v>
      </c>
      <c r="V830" s="14">
        <v>0.35072943224470599</v>
      </c>
      <c r="W830" s="14">
        <v>0.40194313683215899</v>
      </c>
      <c r="X830" s="14">
        <v>0.31406290904835199</v>
      </c>
      <c r="Y830" s="14">
        <v>0.38299313707578397</v>
      </c>
      <c r="Z830" s="14">
        <v>0.39483267706145703</v>
      </c>
      <c r="AA830" s="14">
        <v>0.345938825865308</v>
      </c>
      <c r="AB830" s="14">
        <v>0.399577956394087</v>
      </c>
      <c r="AC830" s="14">
        <v>0.42896991533475198</v>
      </c>
      <c r="AD830" s="14">
        <v>0.36442540659920702</v>
      </c>
      <c r="AE830" s="14"/>
      <c r="AF830" s="14">
        <v>0.39189970729375301</v>
      </c>
      <c r="AG830" s="14">
        <v>0.29013660855279499</v>
      </c>
      <c r="AH830" s="14">
        <v>0.29728803091058897</v>
      </c>
      <c r="AI830" s="14">
        <v>0.55869116301847899</v>
      </c>
      <c r="AJ830" s="14">
        <v>0.33257846025862198</v>
      </c>
      <c r="AK830" s="14"/>
      <c r="AL830" s="14">
        <v>0.20063789028922899</v>
      </c>
      <c r="AM830" s="14">
        <v>0.34753349333800099</v>
      </c>
      <c r="AN830" s="14">
        <v>0.30606358048881199</v>
      </c>
      <c r="AO830" s="14">
        <v>0.53040082786384601</v>
      </c>
      <c r="AP830" s="14">
        <v>0.30340432596255401</v>
      </c>
      <c r="AQ830" s="14">
        <v>0.33681321725313301</v>
      </c>
      <c r="AR830" s="14"/>
      <c r="AS830" s="14">
        <v>0.43490725062031199</v>
      </c>
      <c r="AT830" s="14">
        <v>0.36910627170813698</v>
      </c>
      <c r="AU830" s="14">
        <v>0.32794177715158102</v>
      </c>
      <c r="AV830" s="14">
        <v>0.27845235254737399</v>
      </c>
      <c r="AW830" s="14">
        <v>0.33704368455238598</v>
      </c>
      <c r="AX830" s="14"/>
      <c r="AY830" s="14">
        <v>0.268276006906011</v>
      </c>
      <c r="AZ830" s="14">
        <v>0</v>
      </c>
      <c r="BA830" s="14">
        <v>0</v>
      </c>
      <c r="BB830" s="14">
        <v>0</v>
      </c>
      <c r="BC830" s="14">
        <v>0</v>
      </c>
      <c r="BD830" s="14">
        <v>0</v>
      </c>
      <c r="BE830" s="14">
        <v>0</v>
      </c>
      <c r="BF830" s="14">
        <v>0</v>
      </c>
      <c r="BG830" s="14">
        <v>0</v>
      </c>
      <c r="BH830" s="14">
        <v>0</v>
      </c>
      <c r="BI830" s="14">
        <v>0</v>
      </c>
      <c r="BJ830" s="14">
        <v>0</v>
      </c>
      <c r="BK830" s="14">
        <v>0</v>
      </c>
      <c r="BL830" s="14">
        <v>0</v>
      </c>
      <c r="BM830" s="14">
        <v>0</v>
      </c>
      <c r="BN830" s="14">
        <v>0</v>
      </c>
      <c r="BO830" s="14"/>
      <c r="BP830" s="14">
        <v>0.35011855216545801</v>
      </c>
      <c r="BQ830" s="14">
        <v>0.30905859628620203</v>
      </c>
      <c r="BR830" s="14">
        <v>0.307251714120234</v>
      </c>
      <c r="BS830" s="14">
        <v>0.40144713735411303</v>
      </c>
      <c r="BT830" s="14">
        <v>0.51428114950959603</v>
      </c>
      <c r="BU830" s="14"/>
      <c r="BV830" s="14">
        <v>0.221195352721441</v>
      </c>
      <c r="BW830" s="14">
        <v>0.30167505817958801</v>
      </c>
      <c r="BX830" s="14">
        <v>0.37932117252611902</v>
      </c>
      <c r="BY830" s="14">
        <v>0.47933677273025099</v>
      </c>
      <c r="BZ830" s="14">
        <v>0.64202761680936005</v>
      </c>
      <c r="CA830" s="14"/>
      <c r="CB830" s="14">
        <v>9.25381339342181E-2</v>
      </c>
      <c r="CC830" s="14">
        <v>0.17540676878529399</v>
      </c>
      <c r="CD830" s="14">
        <v>0.25698284837186502</v>
      </c>
      <c r="CE830" s="14">
        <v>0.496366884153354</v>
      </c>
      <c r="CF830" s="14">
        <v>0.71543702508403995</v>
      </c>
      <c r="CG830" s="14"/>
      <c r="CH830" s="14">
        <v>0.48556406217638698</v>
      </c>
      <c r="CI830" s="14">
        <v>0.31802306884213399</v>
      </c>
      <c r="CJ830" s="14"/>
      <c r="CK830" s="14">
        <v>0.29240362229650502</v>
      </c>
      <c r="CL830" s="14">
        <v>0.39035606960039598</v>
      </c>
      <c r="CM830" s="14"/>
      <c r="CN830" s="14">
        <v>0.209134788801428</v>
      </c>
      <c r="CO830" s="14">
        <v>0.42266138537482001</v>
      </c>
      <c r="CP830" s="14"/>
      <c r="CQ830" s="14">
        <v>0.49685472665033897</v>
      </c>
      <c r="CR830" s="14">
        <v>0.12804626425281501</v>
      </c>
      <c r="CS830" s="14">
        <v>0.175297915074937</v>
      </c>
    </row>
    <row r="831" spans="2:97" x14ac:dyDescent="0.35">
      <c r="B831" t="s">
        <v>343</v>
      </c>
      <c r="C831" s="14">
        <v>0.46562163934483097</v>
      </c>
      <c r="D831" s="14">
        <v>0.458436651527942</v>
      </c>
      <c r="E831" s="14">
        <v>0.47249369412897702</v>
      </c>
      <c r="F831" s="14"/>
      <c r="G831" s="14">
        <v>0.53001154223692803</v>
      </c>
      <c r="H831" s="14">
        <v>0.45396002706815403</v>
      </c>
      <c r="I831" s="14">
        <v>0.42634963267081899</v>
      </c>
      <c r="J831" s="14">
        <v>0.46601047531040701</v>
      </c>
      <c r="K831" s="14">
        <v>0.45179324792228498</v>
      </c>
      <c r="L831" s="14">
        <v>0.473336350900255</v>
      </c>
      <c r="M831" s="14"/>
      <c r="N831" s="14">
        <v>0.467411945764515</v>
      </c>
      <c r="O831" s="14">
        <v>0.486184729368906</v>
      </c>
      <c r="P831" s="14">
        <v>0.45729864180098201</v>
      </c>
      <c r="Q831" s="14">
        <v>0.45248394007064202</v>
      </c>
      <c r="R831" s="14"/>
      <c r="S831" s="14">
        <v>0.48127838451924498</v>
      </c>
      <c r="T831" s="14">
        <v>0.45824940327899299</v>
      </c>
      <c r="U831" s="14">
        <v>0.44798927274382</v>
      </c>
      <c r="V831" s="14">
        <v>0.47523325728611299</v>
      </c>
      <c r="W831" s="14">
        <v>0.43372883431173198</v>
      </c>
      <c r="X831" s="14">
        <v>0.52331608469486801</v>
      </c>
      <c r="Y831" s="14">
        <v>0.45567947300860301</v>
      </c>
      <c r="Z831" s="14">
        <v>0.43123254114082799</v>
      </c>
      <c r="AA831" s="14">
        <v>0.46757810330608401</v>
      </c>
      <c r="AB831" s="14">
        <v>0.44973799208717802</v>
      </c>
      <c r="AC831" s="14">
        <v>0.45496723829372199</v>
      </c>
      <c r="AD831" s="14">
        <v>0.47467007897347302</v>
      </c>
      <c r="AE831" s="14"/>
      <c r="AF831" s="14">
        <v>0.438784232847866</v>
      </c>
      <c r="AG831" s="14">
        <v>0.49179196606494702</v>
      </c>
      <c r="AH831" s="14">
        <v>0.57546973112999</v>
      </c>
      <c r="AI831" s="14">
        <v>0.349337584859165</v>
      </c>
      <c r="AJ831" s="14">
        <v>0.52291649150090502</v>
      </c>
      <c r="AK831" s="14"/>
      <c r="AL831" s="14">
        <v>0.50614141614567698</v>
      </c>
      <c r="AM831" s="14">
        <v>0.46542139118579601</v>
      </c>
      <c r="AN831" s="14">
        <v>0.56807740752003499</v>
      </c>
      <c r="AO831" s="14">
        <v>0.36856191459571502</v>
      </c>
      <c r="AP831" s="14">
        <v>0.55895516236158604</v>
      </c>
      <c r="AQ831" s="14">
        <v>0.479271927665747</v>
      </c>
      <c r="AR831" s="14"/>
      <c r="AS831" s="14">
        <v>0.43232796928745898</v>
      </c>
      <c r="AT831" s="14">
        <v>0.493699331051977</v>
      </c>
      <c r="AU831" s="14">
        <v>0.49614488123273298</v>
      </c>
      <c r="AV831" s="14">
        <v>0.44525648879712798</v>
      </c>
      <c r="AW831" s="14">
        <v>0.34541731430302403</v>
      </c>
      <c r="AX831" s="14"/>
      <c r="AY831" s="14">
        <v>0.51973601235335798</v>
      </c>
      <c r="AZ831" s="14">
        <v>0</v>
      </c>
      <c r="BA831" s="14">
        <v>0</v>
      </c>
      <c r="BB831" s="14">
        <v>0</v>
      </c>
      <c r="BC831" s="14">
        <v>0</v>
      </c>
      <c r="BD831" s="14">
        <v>0</v>
      </c>
      <c r="BE831" s="14">
        <v>0</v>
      </c>
      <c r="BF831" s="14">
        <v>0</v>
      </c>
      <c r="BG831" s="14">
        <v>0</v>
      </c>
      <c r="BH831" s="14">
        <v>0</v>
      </c>
      <c r="BI831" s="14">
        <v>0</v>
      </c>
      <c r="BJ831" s="14">
        <v>0</v>
      </c>
      <c r="BK831" s="14">
        <v>0</v>
      </c>
      <c r="BL831" s="14">
        <v>0</v>
      </c>
      <c r="BM831" s="14">
        <v>0</v>
      </c>
      <c r="BN831" s="14">
        <v>0</v>
      </c>
      <c r="BO831" s="14"/>
      <c r="BP831" s="14">
        <v>0.46497124897807102</v>
      </c>
      <c r="BQ831" s="14">
        <v>0.484020898485513</v>
      </c>
      <c r="BR831" s="14">
        <v>0.53866501215607099</v>
      </c>
      <c r="BS831" s="14">
        <v>0.459612546853713</v>
      </c>
      <c r="BT831" s="14">
        <v>0.38985464739652798</v>
      </c>
      <c r="BU831" s="14"/>
      <c r="BV831" s="14">
        <v>0.39719793891788002</v>
      </c>
      <c r="BW831" s="14">
        <v>0.51580800376057501</v>
      </c>
      <c r="BX831" s="14">
        <v>0.48604538997319202</v>
      </c>
      <c r="BY831" s="14">
        <v>0.39081918956673001</v>
      </c>
      <c r="BZ831" s="14">
        <v>0.23486191323571901</v>
      </c>
      <c r="CA831" s="14"/>
      <c r="CB831" s="14">
        <v>0.45259067979121897</v>
      </c>
      <c r="CC831" s="14">
        <v>0.59902485887879098</v>
      </c>
      <c r="CD831" s="14">
        <v>0.62971057721657597</v>
      </c>
      <c r="CE831" s="14">
        <v>0.45156374631714702</v>
      </c>
      <c r="CF831" s="14">
        <v>0.233706739980479</v>
      </c>
      <c r="CG831" s="14"/>
      <c r="CH831" s="14">
        <v>0.36555301397947798</v>
      </c>
      <c r="CI831" s="14">
        <v>0.50735728077810605</v>
      </c>
      <c r="CJ831" s="14"/>
      <c r="CK831" s="14">
        <v>0.51725524459891303</v>
      </c>
      <c r="CL831" s="14">
        <v>0.44975697101276602</v>
      </c>
      <c r="CM831" s="14"/>
      <c r="CN831" s="14">
        <v>0.50271756680692403</v>
      </c>
      <c r="CO831" s="14">
        <v>0.45264783726762498</v>
      </c>
      <c r="CP831" s="14"/>
      <c r="CQ831" s="14">
        <v>0.43121790367825702</v>
      </c>
      <c r="CR831" s="14">
        <v>0.524052094081491</v>
      </c>
      <c r="CS831" s="14">
        <v>0.54708462164209204</v>
      </c>
    </row>
    <row r="832" spans="2:97" x14ac:dyDescent="0.35">
      <c r="B832" t="s">
        <v>344</v>
      </c>
      <c r="C832" s="14">
        <v>0.11430140091831301</v>
      </c>
      <c r="D832" s="14">
        <v>0.13839299970416399</v>
      </c>
      <c r="E832" s="14">
        <v>9.0628894245396302E-2</v>
      </c>
      <c r="F832" s="14"/>
      <c r="G832" s="14">
        <v>0.15451113093308</v>
      </c>
      <c r="H832" s="14">
        <v>0.203984601606604</v>
      </c>
      <c r="I832" s="14">
        <v>0.15027901281009301</v>
      </c>
      <c r="J832" s="14">
        <v>7.1650987951881406E-2</v>
      </c>
      <c r="K832" s="14">
        <v>7.0866041441066396E-2</v>
      </c>
      <c r="L832" s="14">
        <v>4.8971291713502903E-2</v>
      </c>
      <c r="M832" s="14"/>
      <c r="N832" s="14">
        <v>0.16152522631569999</v>
      </c>
      <c r="O832" s="14">
        <v>0.109314171958109</v>
      </c>
      <c r="P832" s="14">
        <v>0.106473450977914</v>
      </c>
      <c r="Q832" s="14">
        <v>7.6690277874119903E-2</v>
      </c>
      <c r="R832" s="14"/>
      <c r="S832" s="14">
        <v>0.16662371522970501</v>
      </c>
      <c r="T832" s="14">
        <v>7.4408797550945996E-2</v>
      </c>
      <c r="U832" s="14">
        <v>7.3507821829196907E-2</v>
      </c>
      <c r="V832" s="14">
        <v>9.9960695271555294E-2</v>
      </c>
      <c r="W832" s="14">
        <v>0.121685923145609</v>
      </c>
      <c r="X832" s="14">
        <v>0.122148940887188</v>
      </c>
      <c r="Y832" s="14">
        <v>9.3078569152241594E-2</v>
      </c>
      <c r="Z832" s="14">
        <v>0.13400572097587199</v>
      </c>
      <c r="AA832" s="14">
        <v>0.147055449320735</v>
      </c>
      <c r="AB832" s="14">
        <v>9.3212178905950793E-2</v>
      </c>
      <c r="AC832" s="14">
        <v>0.10833653159863101</v>
      </c>
      <c r="AD832" s="14">
        <v>0.13678447801781901</v>
      </c>
      <c r="AE832" s="14"/>
      <c r="AF832" s="14">
        <v>0.109511455250475</v>
      </c>
      <c r="AG832" s="14">
        <v>0.169450901904933</v>
      </c>
      <c r="AH832" s="14">
        <v>8.1736253330610201E-2</v>
      </c>
      <c r="AI832" s="14">
        <v>6.2187970990814197E-2</v>
      </c>
      <c r="AJ832" s="14">
        <v>0.101034856295312</v>
      </c>
      <c r="AK832" s="14"/>
      <c r="AL832" s="14">
        <v>0.25222229075895702</v>
      </c>
      <c r="AM832" s="14">
        <v>0.13890104444064899</v>
      </c>
      <c r="AN832" s="14">
        <v>9.9553696014542697E-2</v>
      </c>
      <c r="AO832" s="14">
        <v>7.0526985321379507E-2</v>
      </c>
      <c r="AP832" s="14">
        <v>9.5269206525513697E-2</v>
      </c>
      <c r="AQ832" s="14">
        <v>5.6122359947450101E-2</v>
      </c>
      <c r="AR832" s="14"/>
      <c r="AS832" s="14">
        <v>7.8019625512160296E-2</v>
      </c>
      <c r="AT832" s="14">
        <v>8.1071140329976199E-2</v>
      </c>
      <c r="AU832" s="14">
        <v>0.13504987145891401</v>
      </c>
      <c r="AV832" s="14">
        <v>0.21163774468997901</v>
      </c>
      <c r="AW832" s="14">
        <v>0.296293716143956</v>
      </c>
      <c r="AX832" s="14"/>
      <c r="AY832" s="14">
        <v>6.0045254065147699E-2</v>
      </c>
      <c r="AZ832" s="14">
        <v>0</v>
      </c>
      <c r="BA832" s="14">
        <v>0</v>
      </c>
      <c r="BB832" s="14">
        <v>0</v>
      </c>
      <c r="BC832" s="14">
        <v>0</v>
      </c>
      <c r="BD832" s="14">
        <v>0</v>
      </c>
      <c r="BE832" s="14">
        <v>0</v>
      </c>
      <c r="BF832" s="14">
        <v>0</v>
      </c>
      <c r="BG832" s="14">
        <v>0</v>
      </c>
      <c r="BH832" s="14">
        <v>0</v>
      </c>
      <c r="BI832" s="14">
        <v>0</v>
      </c>
      <c r="BJ832" s="14">
        <v>0</v>
      </c>
      <c r="BK832" s="14">
        <v>0</v>
      </c>
      <c r="BL832" s="14">
        <v>0</v>
      </c>
      <c r="BM832" s="14">
        <v>0</v>
      </c>
      <c r="BN832" s="14">
        <v>0</v>
      </c>
      <c r="BO832" s="14"/>
      <c r="BP832" s="14">
        <v>0.14164994221985899</v>
      </c>
      <c r="BQ832" s="14">
        <v>0.156147708654999</v>
      </c>
      <c r="BR832" s="14">
        <v>0.108414733960067</v>
      </c>
      <c r="BS832" s="14">
        <v>9.2309807568060995E-2</v>
      </c>
      <c r="BT832" s="14">
        <v>3.7149343356824599E-2</v>
      </c>
      <c r="BU832" s="14"/>
      <c r="BV832" s="14">
        <v>0.32018851006221799</v>
      </c>
      <c r="BW832" s="14">
        <v>0.138841103038393</v>
      </c>
      <c r="BX832" s="14">
        <v>8.3121982132442804E-2</v>
      </c>
      <c r="BY832" s="14">
        <v>5.8000510130881901E-2</v>
      </c>
      <c r="BZ832" s="14">
        <v>6.2969726915968499E-2</v>
      </c>
      <c r="CA832" s="14"/>
      <c r="CB832" s="14">
        <v>0.42607115811190299</v>
      </c>
      <c r="CC832" s="14">
        <v>0.11384559092461</v>
      </c>
      <c r="CD832" s="14">
        <v>4.5960504866263199E-2</v>
      </c>
      <c r="CE832" s="14">
        <v>2.69515435400812E-2</v>
      </c>
      <c r="CF832" s="14">
        <v>1.6704978281577201E-2</v>
      </c>
      <c r="CG832" s="14"/>
      <c r="CH832" s="14">
        <v>0.119542459023086</v>
      </c>
      <c r="CI832" s="14">
        <v>0.112115511774806</v>
      </c>
      <c r="CJ832" s="14"/>
      <c r="CK832" s="14">
        <v>0.151046898589456</v>
      </c>
      <c r="CL832" s="14">
        <v>0.10301117374202599</v>
      </c>
      <c r="CM832" s="14"/>
      <c r="CN832" s="14">
        <v>0.25249912829295201</v>
      </c>
      <c r="CO832" s="14">
        <v>6.5968603084632996E-2</v>
      </c>
      <c r="CP832" s="14"/>
      <c r="CQ832" s="14">
        <v>2.9437479846535299E-2</v>
      </c>
      <c r="CR832" s="14">
        <v>0.29444996102062398</v>
      </c>
      <c r="CS832" s="14">
        <v>0.101411832926666</v>
      </c>
    </row>
    <row r="833" spans="2:97" x14ac:dyDescent="0.35">
      <c r="B833" t="s">
        <v>167</v>
      </c>
      <c r="C833" s="14">
        <v>5.27434506587958E-2</v>
      </c>
      <c r="D833" s="14">
        <v>4.2396601875050503E-2</v>
      </c>
      <c r="E833" s="14">
        <v>6.2367338433043901E-2</v>
      </c>
      <c r="F833" s="14"/>
      <c r="G833" s="14">
        <v>3.9456161578424999E-2</v>
      </c>
      <c r="H833" s="14">
        <v>5.3961642580337602E-2</v>
      </c>
      <c r="I833" s="14">
        <v>6.6790826459608807E-2</v>
      </c>
      <c r="J833" s="14">
        <v>4.5224512126500797E-2</v>
      </c>
      <c r="K833" s="14">
        <v>4.1968086350969901E-2</v>
      </c>
      <c r="L833" s="14">
        <v>6.2461371419983598E-2</v>
      </c>
      <c r="M833" s="14"/>
      <c r="N833" s="14">
        <v>3.9155515987843899E-2</v>
      </c>
      <c r="O833" s="14">
        <v>5.1867038959679597E-2</v>
      </c>
      <c r="P833" s="14">
        <v>5.3492474469193002E-2</v>
      </c>
      <c r="Q833" s="14">
        <v>6.8312896014987495E-2</v>
      </c>
      <c r="R833" s="14"/>
      <c r="S833" s="14">
        <v>4.7915521736526703E-2</v>
      </c>
      <c r="T833" s="14">
        <v>7.0659277403924095E-2</v>
      </c>
      <c r="U833" s="14">
        <v>7.3532931345680799E-2</v>
      </c>
      <c r="V833" s="14">
        <v>7.4076615197625706E-2</v>
      </c>
      <c r="W833" s="14">
        <v>4.2642105710500103E-2</v>
      </c>
      <c r="X833" s="14">
        <v>4.04720653695919E-2</v>
      </c>
      <c r="Y833" s="14">
        <v>6.8248820763371396E-2</v>
      </c>
      <c r="Z833" s="14">
        <v>3.9929060821843401E-2</v>
      </c>
      <c r="AA833" s="14">
        <v>3.9427621507873302E-2</v>
      </c>
      <c r="AB833" s="14">
        <v>5.7471872612784101E-2</v>
      </c>
      <c r="AC833" s="14">
        <v>7.7263147728942796E-3</v>
      </c>
      <c r="AD833" s="14">
        <v>2.4120036409500702E-2</v>
      </c>
      <c r="AE833" s="14"/>
      <c r="AF833" s="14">
        <v>5.9804604607905799E-2</v>
      </c>
      <c r="AG833" s="14">
        <v>4.8620523477324498E-2</v>
      </c>
      <c r="AH833" s="14">
        <v>4.55059846288106E-2</v>
      </c>
      <c r="AI833" s="14">
        <v>2.9783281131542001E-2</v>
      </c>
      <c r="AJ833" s="14">
        <v>4.3470191945161003E-2</v>
      </c>
      <c r="AK833" s="14"/>
      <c r="AL833" s="14">
        <v>4.0998402806138E-2</v>
      </c>
      <c r="AM833" s="14">
        <v>4.8144071035553501E-2</v>
      </c>
      <c r="AN833" s="14">
        <v>2.6305315976610899E-2</v>
      </c>
      <c r="AO833" s="14">
        <v>3.0510272219059401E-2</v>
      </c>
      <c r="AP833" s="14">
        <v>4.2371305150345803E-2</v>
      </c>
      <c r="AQ833" s="14">
        <v>0.12779249513367</v>
      </c>
      <c r="AR833" s="14"/>
      <c r="AS833" s="14">
        <v>5.4745154580068699E-2</v>
      </c>
      <c r="AT833" s="14">
        <v>5.6123256909909901E-2</v>
      </c>
      <c r="AU833" s="14">
        <v>4.0863470156771699E-2</v>
      </c>
      <c r="AV833" s="14">
        <v>6.4653413965518394E-2</v>
      </c>
      <c r="AW833" s="14">
        <v>2.1245285000633999E-2</v>
      </c>
      <c r="AX833" s="14"/>
      <c r="AY833" s="14">
        <v>0.151942726675483</v>
      </c>
      <c r="AZ833" s="14">
        <v>0</v>
      </c>
      <c r="BA833" s="14">
        <v>0</v>
      </c>
      <c r="BB833" s="14">
        <v>0</v>
      </c>
      <c r="BC833" s="14">
        <v>0</v>
      </c>
      <c r="BD833" s="14">
        <v>0</v>
      </c>
      <c r="BE833" s="14">
        <v>0</v>
      </c>
      <c r="BF833" s="14">
        <v>0</v>
      </c>
      <c r="BG833" s="14">
        <v>0</v>
      </c>
      <c r="BH833" s="14">
        <v>0</v>
      </c>
      <c r="BI833" s="14">
        <v>0</v>
      </c>
      <c r="BJ833" s="14">
        <v>0</v>
      </c>
      <c r="BK833" s="14">
        <v>0</v>
      </c>
      <c r="BL833" s="14">
        <v>0</v>
      </c>
      <c r="BM833" s="14">
        <v>0</v>
      </c>
      <c r="BN833" s="14">
        <v>0</v>
      </c>
      <c r="BO833" s="14"/>
      <c r="BP833" s="14">
        <v>4.3260256636612697E-2</v>
      </c>
      <c r="BQ833" s="14">
        <v>5.0772796573285602E-2</v>
      </c>
      <c r="BR833" s="14">
        <v>4.5668539763628301E-2</v>
      </c>
      <c r="BS833" s="14">
        <v>4.6630508224113701E-2</v>
      </c>
      <c r="BT833" s="14">
        <v>5.8714859737051497E-2</v>
      </c>
      <c r="BU833" s="14"/>
      <c r="BV833" s="14">
        <v>6.1418198298461298E-2</v>
      </c>
      <c r="BW833" s="14">
        <v>4.3675835021443898E-2</v>
      </c>
      <c r="BX833" s="14">
        <v>5.1511455368246299E-2</v>
      </c>
      <c r="BY833" s="14">
        <v>7.1843527572137605E-2</v>
      </c>
      <c r="BZ833" s="14">
        <v>6.0140743038951901E-2</v>
      </c>
      <c r="CA833" s="14"/>
      <c r="CB833" s="14">
        <v>2.8800028162659998E-2</v>
      </c>
      <c r="CC833" s="14">
        <v>0.111722781411305</v>
      </c>
      <c r="CD833" s="14">
        <v>6.73460695452964E-2</v>
      </c>
      <c r="CE833" s="14">
        <v>2.5117825989417902E-2</v>
      </c>
      <c r="CF833" s="14">
        <v>3.4151256653904297E-2</v>
      </c>
      <c r="CG833" s="14"/>
      <c r="CH833" s="14">
        <v>2.9340464821049E-2</v>
      </c>
      <c r="CI833" s="14">
        <v>6.2504138604954004E-2</v>
      </c>
      <c r="CJ833" s="14"/>
      <c r="CK833" s="14">
        <v>3.9294234515126002E-2</v>
      </c>
      <c r="CL833" s="14">
        <v>5.6875785644811397E-2</v>
      </c>
      <c r="CM833" s="14"/>
      <c r="CN833" s="14">
        <v>3.56485160986953E-2</v>
      </c>
      <c r="CO833" s="14">
        <v>5.8722174272921902E-2</v>
      </c>
      <c r="CP833" s="14"/>
      <c r="CQ833" s="14">
        <v>4.2489889824869002E-2</v>
      </c>
      <c r="CR833" s="14">
        <v>5.3451680645069499E-2</v>
      </c>
      <c r="CS833" s="14">
        <v>0.17620563035630499</v>
      </c>
    </row>
    <row r="834" spans="2:97" x14ac:dyDescent="0.35">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c r="CI834" s="14"/>
      <c r="CJ834" s="14"/>
      <c r="CK834" s="14"/>
      <c r="CL834" s="14"/>
      <c r="CM834" s="14"/>
      <c r="CN834" s="14"/>
      <c r="CO834" s="14"/>
      <c r="CP834" s="14"/>
      <c r="CQ834" s="14"/>
      <c r="CR834" s="14"/>
      <c r="CS834" s="14"/>
    </row>
    <row r="835" spans="2:97" x14ac:dyDescent="0.35">
      <c r="B835" s="6" t="s">
        <v>351</v>
      </c>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c r="CI835" s="14"/>
      <c r="CJ835" s="14"/>
      <c r="CK835" s="14"/>
      <c r="CL835" s="14"/>
      <c r="CM835" s="14"/>
      <c r="CN835" s="14"/>
      <c r="CO835" s="14"/>
      <c r="CP835" s="14"/>
      <c r="CQ835" s="14"/>
      <c r="CR835" s="14"/>
      <c r="CS835" s="14"/>
    </row>
    <row r="836" spans="2:97" x14ac:dyDescent="0.35">
      <c r="B836" s="21" t="s">
        <v>279</v>
      </c>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c r="CI836" s="14"/>
      <c r="CJ836" s="14"/>
      <c r="CK836" s="14"/>
      <c r="CL836" s="14"/>
      <c r="CM836" s="14"/>
      <c r="CN836" s="14"/>
      <c r="CO836" s="14"/>
      <c r="CP836" s="14"/>
      <c r="CQ836" s="14"/>
      <c r="CR836" s="14"/>
      <c r="CS836" s="14"/>
    </row>
    <row r="837" spans="2:97" x14ac:dyDescent="0.35">
      <c r="B837" t="s">
        <v>306</v>
      </c>
      <c r="C837" s="14">
        <v>0.160819987668331</v>
      </c>
      <c r="D837" s="14">
        <v>0.199880015088539</v>
      </c>
      <c r="E837" s="14">
        <v>0.123091658661028</v>
      </c>
      <c r="F837" s="14"/>
      <c r="G837" s="14">
        <v>0.13132494766059499</v>
      </c>
      <c r="H837" s="14">
        <v>0.199049407751724</v>
      </c>
      <c r="I837" s="14">
        <v>0.15159862570917099</v>
      </c>
      <c r="J837" s="14">
        <v>0.14233172889257001</v>
      </c>
      <c r="K837" s="14">
        <v>0.166151256379619</v>
      </c>
      <c r="L837" s="14">
        <v>0.167919875140837</v>
      </c>
      <c r="M837" s="14"/>
      <c r="N837" s="14">
        <v>0.181146094920002</v>
      </c>
      <c r="O837" s="14">
        <v>0.159587477220208</v>
      </c>
      <c r="P837" s="14">
        <v>0.16898573134435799</v>
      </c>
      <c r="Q837" s="14">
        <v>0.13261607851636201</v>
      </c>
      <c r="R837" s="14"/>
      <c r="S837" s="14">
        <v>0.18761951948128799</v>
      </c>
      <c r="T837" s="14">
        <v>0.18246397238415399</v>
      </c>
      <c r="U837" s="14">
        <v>0.12870182747386799</v>
      </c>
      <c r="V837" s="14">
        <v>0.155853837668643</v>
      </c>
      <c r="W837" s="14">
        <v>0.17878890667056699</v>
      </c>
      <c r="X837" s="14">
        <v>0.138040479863698</v>
      </c>
      <c r="Y837" s="14">
        <v>0.126303079833083</v>
      </c>
      <c r="Z837" s="14">
        <v>0.156258610349927</v>
      </c>
      <c r="AA837" s="14">
        <v>0.167375732136431</v>
      </c>
      <c r="AB837" s="14">
        <v>0.17125604386182899</v>
      </c>
      <c r="AC837" s="14">
        <v>0.16592278630784499</v>
      </c>
      <c r="AD837" s="14">
        <v>0.101913382608581</v>
      </c>
      <c r="AE837" s="14"/>
      <c r="AF837" s="14">
        <v>0.17644532088069101</v>
      </c>
      <c r="AG837" s="14">
        <v>0.177863187744002</v>
      </c>
      <c r="AH837" s="14">
        <v>0.119609284550403</v>
      </c>
      <c r="AI837" s="14">
        <v>0.18829847589064999</v>
      </c>
      <c r="AJ837" s="14">
        <v>0.17165080341046399</v>
      </c>
      <c r="AK837" s="14"/>
      <c r="AL837" s="14">
        <v>0.209124047306743</v>
      </c>
      <c r="AM837" s="14">
        <v>0.16810730071727201</v>
      </c>
      <c r="AN837" s="14">
        <v>0.131716483645648</v>
      </c>
      <c r="AO837" s="14">
        <v>0.170855705748198</v>
      </c>
      <c r="AP837" s="14">
        <v>0.16530985003969301</v>
      </c>
      <c r="AQ837" s="14">
        <v>0.11192028257624</v>
      </c>
      <c r="AR837" s="14"/>
      <c r="AS837" s="14">
        <v>0.13347809037396299</v>
      </c>
      <c r="AT837" s="14">
        <v>0.12600717948179399</v>
      </c>
      <c r="AU837" s="14">
        <v>0.18972204439957599</v>
      </c>
      <c r="AV837" s="14">
        <v>0.18930231825354199</v>
      </c>
      <c r="AW837" s="14">
        <v>0.389127372574749</v>
      </c>
      <c r="AX837" s="14"/>
      <c r="AY837" s="14">
        <v>9.1469236231891696E-2</v>
      </c>
      <c r="AZ837" s="14">
        <v>0</v>
      </c>
      <c r="BA837" s="14">
        <v>0</v>
      </c>
      <c r="BB837" s="14">
        <v>0</v>
      </c>
      <c r="BC837" s="14">
        <v>0</v>
      </c>
      <c r="BD837" s="14">
        <v>0</v>
      </c>
      <c r="BE837" s="14">
        <v>0</v>
      </c>
      <c r="BF837" s="14">
        <v>0</v>
      </c>
      <c r="BG837" s="14">
        <v>0</v>
      </c>
      <c r="BH837" s="14">
        <v>0</v>
      </c>
      <c r="BI837" s="14">
        <v>0</v>
      </c>
      <c r="BJ837" s="14">
        <v>0</v>
      </c>
      <c r="BK837" s="14">
        <v>0</v>
      </c>
      <c r="BL837" s="14">
        <v>0</v>
      </c>
      <c r="BM837" s="14">
        <v>0</v>
      </c>
      <c r="BN837" s="14">
        <v>0</v>
      </c>
      <c r="BO837" s="14"/>
      <c r="BP837" s="14">
        <v>0.219390533264094</v>
      </c>
      <c r="BQ837" s="14">
        <v>0.153416180352236</v>
      </c>
      <c r="BR837" s="14">
        <v>0.12976097287034499</v>
      </c>
      <c r="BS837" s="14">
        <v>0.13658117602210901</v>
      </c>
      <c r="BT837" s="14">
        <v>0.15019359547026001</v>
      </c>
      <c r="BU837" s="14"/>
      <c r="BV837" s="14">
        <v>0.28741740115188003</v>
      </c>
      <c r="BW837" s="14">
        <v>0.16001554271071999</v>
      </c>
      <c r="BX837" s="14">
        <v>0.14314722220085699</v>
      </c>
      <c r="BY837" s="14">
        <v>0.161706837411459</v>
      </c>
      <c r="BZ837" s="14">
        <v>0.127379088517276</v>
      </c>
      <c r="CA837" s="14"/>
      <c r="CB837" s="14">
        <v>0.296124474830264</v>
      </c>
      <c r="CC837" s="14">
        <v>0.11633686394649601</v>
      </c>
      <c r="CD837" s="14">
        <v>0.119911288159068</v>
      </c>
      <c r="CE837" s="14">
        <v>0.116028097507271</v>
      </c>
      <c r="CF837" s="14">
        <v>0.17103988316315899</v>
      </c>
      <c r="CG837" s="14"/>
      <c r="CH837" s="14">
        <v>0.19252123098662899</v>
      </c>
      <c r="CI837" s="14">
        <v>0.14754635512067199</v>
      </c>
      <c r="CJ837" s="14"/>
      <c r="CK837" s="14">
        <v>0.190510364593347</v>
      </c>
      <c r="CL837" s="14">
        <v>0.15168054329166999</v>
      </c>
      <c r="CM837" s="14"/>
      <c r="CN837" s="14">
        <v>0.23003014245924799</v>
      </c>
      <c r="CO837" s="14">
        <v>0.13654836259797101</v>
      </c>
      <c r="CP837" s="14"/>
      <c r="CQ837" s="14">
        <v>0.13654753869164099</v>
      </c>
      <c r="CR837" s="14">
        <v>0.220796907144794</v>
      </c>
      <c r="CS837" s="14">
        <v>0.10750260976199701</v>
      </c>
    </row>
    <row r="838" spans="2:97" x14ac:dyDescent="0.35">
      <c r="B838" t="s">
        <v>307</v>
      </c>
      <c r="C838" s="14">
        <v>0.413373565711944</v>
      </c>
      <c r="D838" s="14">
        <v>0.41432932943694301</v>
      </c>
      <c r="E838" s="14">
        <v>0.41278117952581</v>
      </c>
      <c r="F838" s="14"/>
      <c r="G838" s="14">
        <v>0.451085128344001</v>
      </c>
      <c r="H838" s="14">
        <v>0.35459161540045903</v>
      </c>
      <c r="I838" s="14">
        <v>0.41481686808878299</v>
      </c>
      <c r="J838" s="14">
        <v>0.38476466089123301</v>
      </c>
      <c r="K838" s="14">
        <v>0.39380241685508999</v>
      </c>
      <c r="L838" s="14">
        <v>0.47193485250407202</v>
      </c>
      <c r="M838" s="14"/>
      <c r="N838" s="14">
        <v>0.46644401754315001</v>
      </c>
      <c r="O838" s="14">
        <v>0.430756209660491</v>
      </c>
      <c r="P838" s="14">
        <v>0.38833407828302302</v>
      </c>
      <c r="Q838" s="14">
        <v>0.36075854028139498</v>
      </c>
      <c r="R838" s="14"/>
      <c r="S838" s="14">
        <v>0.35749789118068898</v>
      </c>
      <c r="T838" s="14">
        <v>0.43637897183972901</v>
      </c>
      <c r="U838" s="14">
        <v>0.42791755915490798</v>
      </c>
      <c r="V838" s="14">
        <v>0.44752366473913102</v>
      </c>
      <c r="W838" s="14">
        <v>0.40043506182125899</v>
      </c>
      <c r="X838" s="14">
        <v>0.42247475366731102</v>
      </c>
      <c r="Y838" s="14">
        <v>0.43250757929906902</v>
      </c>
      <c r="Z838" s="14">
        <v>0.39922741103181503</v>
      </c>
      <c r="AA838" s="14">
        <v>0.39884200120692997</v>
      </c>
      <c r="AB838" s="14">
        <v>0.41132966083156602</v>
      </c>
      <c r="AC838" s="14">
        <v>0.422296535468142</v>
      </c>
      <c r="AD838" s="14">
        <v>0.44943560948480099</v>
      </c>
      <c r="AE838" s="14"/>
      <c r="AF838" s="14">
        <v>0.43361720499656498</v>
      </c>
      <c r="AG838" s="14">
        <v>0.44028093766113102</v>
      </c>
      <c r="AH838" s="14">
        <v>0.479461609648411</v>
      </c>
      <c r="AI838" s="14">
        <v>0.29617899353680099</v>
      </c>
      <c r="AJ838" s="14">
        <v>0.45587867033060397</v>
      </c>
      <c r="AK838" s="14"/>
      <c r="AL838" s="14">
        <v>0.46030969897879598</v>
      </c>
      <c r="AM838" s="14">
        <v>0.413742306265583</v>
      </c>
      <c r="AN838" s="14">
        <v>0.47665195310476999</v>
      </c>
      <c r="AO838" s="14">
        <v>0.356932402318686</v>
      </c>
      <c r="AP838" s="14">
        <v>0.47709094494715598</v>
      </c>
      <c r="AQ838" s="14">
        <v>0.422707101952084</v>
      </c>
      <c r="AR838" s="14"/>
      <c r="AS838" s="14">
        <v>0.37420428101213099</v>
      </c>
      <c r="AT838" s="14">
        <v>0.44262732094281698</v>
      </c>
      <c r="AU838" s="14">
        <v>0.43645500930856101</v>
      </c>
      <c r="AV838" s="14">
        <v>0.41991402627817698</v>
      </c>
      <c r="AW838" s="14">
        <v>0.36795307574793501</v>
      </c>
      <c r="AX838" s="14"/>
      <c r="AY838" s="14">
        <v>0.441871244049867</v>
      </c>
      <c r="AZ838" s="14">
        <v>0</v>
      </c>
      <c r="BA838" s="14">
        <v>0</v>
      </c>
      <c r="BB838" s="14">
        <v>0</v>
      </c>
      <c r="BC838" s="14">
        <v>0</v>
      </c>
      <c r="BD838" s="14">
        <v>0</v>
      </c>
      <c r="BE838" s="14">
        <v>0</v>
      </c>
      <c r="BF838" s="14">
        <v>0</v>
      </c>
      <c r="BG838" s="14">
        <v>0</v>
      </c>
      <c r="BH838" s="14">
        <v>0</v>
      </c>
      <c r="BI838" s="14">
        <v>0</v>
      </c>
      <c r="BJ838" s="14">
        <v>0</v>
      </c>
      <c r="BK838" s="14">
        <v>0</v>
      </c>
      <c r="BL838" s="14">
        <v>0</v>
      </c>
      <c r="BM838" s="14">
        <v>0</v>
      </c>
      <c r="BN838" s="14">
        <v>0</v>
      </c>
      <c r="BO838" s="14"/>
      <c r="BP838" s="14">
        <v>0.45114517794515102</v>
      </c>
      <c r="BQ838" s="14">
        <v>0.43418086699770803</v>
      </c>
      <c r="BR838" s="14">
        <v>0.38890310494035002</v>
      </c>
      <c r="BS838" s="14">
        <v>0.40876812089627101</v>
      </c>
      <c r="BT838" s="14">
        <v>0.35695969161044899</v>
      </c>
      <c r="BU838" s="14"/>
      <c r="BV838" s="14">
        <v>0.347740348880344</v>
      </c>
      <c r="BW838" s="14">
        <v>0.454495266987895</v>
      </c>
      <c r="BX838" s="14">
        <v>0.41553983027286501</v>
      </c>
      <c r="BY838" s="14">
        <v>0.37164811128803898</v>
      </c>
      <c r="BZ838" s="14">
        <v>0.28373428177864202</v>
      </c>
      <c r="CA838" s="14"/>
      <c r="CB838" s="14">
        <v>0.38796914291711798</v>
      </c>
      <c r="CC838" s="14">
        <v>0.45804274658313099</v>
      </c>
      <c r="CD838" s="14">
        <v>0.480434529875229</v>
      </c>
      <c r="CE838" s="14">
        <v>0.41803275633464798</v>
      </c>
      <c r="CF838" s="14">
        <v>0.33248306409738698</v>
      </c>
      <c r="CG838" s="14"/>
      <c r="CH838" s="14">
        <v>0.35124051762004799</v>
      </c>
      <c r="CI838" s="14">
        <v>0.43938930399567899</v>
      </c>
      <c r="CJ838" s="14"/>
      <c r="CK838" s="14">
        <v>0.45129073193288699</v>
      </c>
      <c r="CL838" s="14">
        <v>0.40170170878429001</v>
      </c>
      <c r="CM838" s="14"/>
      <c r="CN838" s="14">
        <v>0.45787264010759998</v>
      </c>
      <c r="CO838" s="14">
        <v>0.39776798221090598</v>
      </c>
      <c r="CP838" s="14"/>
      <c r="CQ838" s="14">
        <v>0.407680161934524</v>
      </c>
      <c r="CR838" s="14">
        <v>0.42543365452020498</v>
      </c>
      <c r="CS838" s="14">
        <v>0.41290467257768998</v>
      </c>
    </row>
    <row r="839" spans="2:97" x14ac:dyDescent="0.35">
      <c r="B839" t="s">
        <v>308</v>
      </c>
      <c r="C839" s="14">
        <v>0.13898613536097701</v>
      </c>
      <c r="D839" s="14">
        <v>0.117887080550485</v>
      </c>
      <c r="E839" s="14">
        <v>0.15900853943500101</v>
      </c>
      <c r="F839" s="14"/>
      <c r="G839" s="14">
        <v>0.106768756155714</v>
      </c>
      <c r="H839" s="14">
        <v>0.12506406476519</v>
      </c>
      <c r="I839" s="14">
        <v>0.153953123662637</v>
      </c>
      <c r="J839" s="14">
        <v>0.152562089203228</v>
      </c>
      <c r="K839" s="14">
        <v>0.16484192090185501</v>
      </c>
      <c r="L839" s="14">
        <v>0.13093892063710499</v>
      </c>
      <c r="M839" s="14"/>
      <c r="N839" s="14">
        <v>0.127936730780565</v>
      </c>
      <c r="O839" s="14">
        <v>0.14140034756977801</v>
      </c>
      <c r="P839" s="14">
        <v>0.12056498492454901</v>
      </c>
      <c r="Q839" s="14">
        <v>0.16503081063425401</v>
      </c>
      <c r="R839" s="14"/>
      <c r="S839" s="14">
        <v>0.12683983323235201</v>
      </c>
      <c r="T839" s="14">
        <v>0.128525074256536</v>
      </c>
      <c r="U839" s="14">
        <v>0.13408620739410401</v>
      </c>
      <c r="V839" s="14">
        <v>0.13787305796317301</v>
      </c>
      <c r="W839" s="14">
        <v>0.14642400053488</v>
      </c>
      <c r="X839" s="14">
        <v>0.16708450369868399</v>
      </c>
      <c r="Y839" s="14">
        <v>0.17641833561880299</v>
      </c>
      <c r="Z839" s="14">
        <v>0.121036154435525</v>
      </c>
      <c r="AA839" s="14">
        <v>0.15197853674338699</v>
      </c>
      <c r="AB839" s="14">
        <v>0.12538846882554</v>
      </c>
      <c r="AC839" s="14">
        <v>9.2227349341579501E-2</v>
      </c>
      <c r="AD839" s="14">
        <v>0.15054563605933599</v>
      </c>
      <c r="AE839" s="14"/>
      <c r="AF839" s="14">
        <v>0.13993745242800901</v>
      </c>
      <c r="AG839" s="14">
        <v>0.119699947463449</v>
      </c>
      <c r="AH839" s="14">
        <v>0.145882891832989</v>
      </c>
      <c r="AI839" s="14">
        <v>0.100763367654985</v>
      </c>
      <c r="AJ839" s="14">
        <v>0.14102190928472599</v>
      </c>
      <c r="AK839" s="14"/>
      <c r="AL839" s="14">
        <v>9.7970043703460505E-2</v>
      </c>
      <c r="AM839" s="14">
        <v>0.148389141006255</v>
      </c>
      <c r="AN839" s="14">
        <v>0.127810569080371</v>
      </c>
      <c r="AO839" s="14">
        <v>0.102417496319962</v>
      </c>
      <c r="AP839" s="14">
        <v>0.113852320193965</v>
      </c>
      <c r="AQ839" s="14">
        <v>0.25577916530523398</v>
      </c>
      <c r="AR839" s="14"/>
      <c r="AS839" s="14">
        <v>0.147673689704927</v>
      </c>
      <c r="AT839" s="14">
        <v>0.12914168552726399</v>
      </c>
      <c r="AU839" s="14">
        <v>0.13381664546357799</v>
      </c>
      <c r="AV839" s="14">
        <v>0.14294623240384399</v>
      </c>
      <c r="AW839" s="14">
        <v>4.45682444876409E-2</v>
      </c>
      <c r="AX839" s="14"/>
      <c r="AY839" s="14">
        <v>0.122747236305234</v>
      </c>
      <c r="AZ839" s="14">
        <v>0</v>
      </c>
      <c r="BA839" s="14">
        <v>0</v>
      </c>
      <c r="BB839" s="14">
        <v>0</v>
      </c>
      <c r="BC839" s="14">
        <v>0</v>
      </c>
      <c r="BD839" s="14">
        <v>0</v>
      </c>
      <c r="BE839" s="14">
        <v>0</v>
      </c>
      <c r="BF839" s="14">
        <v>0</v>
      </c>
      <c r="BG839" s="14">
        <v>0</v>
      </c>
      <c r="BH839" s="14">
        <v>0</v>
      </c>
      <c r="BI839" s="14">
        <v>0</v>
      </c>
      <c r="BJ839" s="14">
        <v>0</v>
      </c>
      <c r="BK839" s="14">
        <v>0</v>
      </c>
      <c r="BL839" s="14">
        <v>0</v>
      </c>
      <c r="BM839" s="14">
        <v>0</v>
      </c>
      <c r="BN839" s="14">
        <v>0</v>
      </c>
      <c r="BO839" s="14"/>
      <c r="BP839" s="14">
        <v>0.113838331238087</v>
      </c>
      <c r="BQ839" s="14">
        <v>0.13216193053943801</v>
      </c>
      <c r="BR839" s="14">
        <v>0.15420545098879401</v>
      </c>
      <c r="BS839" s="14">
        <v>0.13591971631796099</v>
      </c>
      <c r="BT839" s="14">
        <v>0.16587889451082599</v>
      </c>
      <c r="BU839" s="14"/>
      <c r="BV839" s="14">
        <v>7.1682922489349293E-2</v>
      </c>
      <c r="BW839" s="14">
        <v>0.13203636265934701</v>
      </c>
      <c r="BX839" s="14">
        <v>0.13920865399233301</v>
      </c>
      <c r="BY839" s="14">
        <v>0.16989123674196899</v>
      </c>
      <c r="BZ839" s="14">
        <v>0.18398525532554399</v>
      </c>
      <c r="CA839" s="14"/>
      <c r="CB839" s="14">
        <v>6.5519089880522505E-2</v>
      </c>
      <c r="CC839" s="14">
        <v>0.18843012707412299</v>
      </c>
      <c r="CD839" s="14">
        <v>0.157209129752126</v>
      </c>
      <c r="CE839" s="14">
        <v>0.160919215679521</v>
      </c>
      <c r="CF839" s="14">
        <v>0.117660738033201</v>
      </c>
      <c r="CG839" s="14"/>
      <c r="CH839" s="14">
        <v>0.103536281390988</v>
      </c>
      <c r="CI839" s="14">
        <v>0.153829349260863</v>
      </c>
      <c r="CJ839" s="14"/>
      <c r="CK839" s="14">
        <v>0.103967389221804</v>
      </c>
      <c r="CL839" s="14">
        <v>0.14976578572673999</v>
      </c>
      <c r="CM839" s="14"/>
      <c r="CN839" s="14">
        <v>0.101337111327928</v>
      </c>
      <c r="CO839" s="14">
        <v>0.152189443435576</v>
      </c>
      <c r="CP839" s="14"/>
      <c r="CQ839" s="14">
        <v>0.14502701912003199</v>
      </c>
      <c r="CR839" s="14">
        <v>0.105141575919631</v>
      </c>
      <c r="CS839" s="14">
        <v>0.26564746662775401</v>
      </c>
    </row>
    <row r="840" spans="2:97" x14ac:dyDescent="0.35">
      <c r="B840" t="s">
        <v>86</v>
      </c>
      <c r="C840" s="14">
        <v>0.21140241368486701</v>
      </c>
      <c r="D840" s="14">
        <v>0.199585775027637</v>
      </c>
      <c r="E840" s="14">
        <v>0.22319880816851101</v>
      </c>
      <c r="F840" s="14"/>
      <c r="G840" s="14">
        <v>0.28111016054639398</v>
      </c>
      <c r="H840" s="14">
        <v>0.23689055029150199</v>
      </c>
      <c r="I840" s="14">
        <v>0.19926926111990101</v>
      </c>
      <c r="J840" s="14">
        <v>0.236276391854017</v>
      </c>
      <c r="K840" s="14">
        <v>0.19941824210537801</v>
      </c>
      <c r="L840" s="14">
        <v>0.14223626487833199</v>
      </c>
      <c r="M840" s="14"/>
      <c r="N840" s="14">
        <v>0.17175915282375401</v>
      </c>
      <c r="O840" s="14">
        <v>0.209273340766647</v>
      </c>
      <c r="P840" s="14">
        <v>0.24308466107417101</v>
      </c>
      <c r="Q840" s="14">
        <v>0.22682507935014501</v>
      </c>
      <c r="R840" s="14"/>
      <c r="S840" s="14">
        <v>0.24286044871170301</v>
      </c>
      <c r="T840" s="14">
        <v>0.17714987722342099</v>
      </c>
      <c r="U840" s="14">
        <v>0.201481318321626</v>
      </c>
      <c r="V840" s="14">
        <v>0.17157202663141299</v>
      </c>
      <c r="W840" s="14">
        <v>0.208316693266384</v>
      </c>
      <c r="X840" s="14">
        <v>0.22377147234064301</v>
      </c>
      <c r="Y840" s="14">
        <v>0.20964214949520299</v>
      </c>
      <c r="Z840" s="14">
        <v>0.26059326960284601</v>
      </c>
      <c r="AA840" s="14">
        <v>0.20367999298943601</v>
      </c>
      <c r="AB840" s="14">
        <v>0.22098473643486199</v>
      </c>
      <c r="AC840" s="14">
        <v>0.25260373466768699</v>
      </c>
      <c r="AD840" s="14">
        <v>0.19982357281188201</v>
      </c>
      <c r="AE840" s="14"/>
      <c r="AF840" s="14">
        <v>0.19816461653481099</v>
      </c>
      <c r="AG840" s="14">
        <v>0.19823853228942001</v>
      </c>
      <c r="AH840" s="14">
        <v>0.22265931093649399</v>
      </c>
      <c r="AI840" s="14">
        <v>0.261800272593745</v>
      </c>
      <c r="AJ840" s="14">
        <v>0.185781767256265</v>
      </c>
      <c r="AK840" s="14"/>
      <c r="AL840" s="14">
        <v>0.183354242886896</v>
      </c>
      <c r="AM840" s="14">
        <v>0.222868289135983</v>
      </c>
      <c r="AN840" s="14">
        <v>0.21707607351946401</v>
      </c>
      <c r="AO840" s="14">
        <v>0.24419972284545699</v>
      </c>
      <c r="AP840" s="14">
        <v>0.194767454200652</v>
      </c>
      <c r="AQ840" s="14">
        <v>0.16423649930231701</v>
      </c>
      <c r="AR840" s="14"/>
      <c r="AS840" s="14">
        <v>0.229600207170441</v>
      </c>
      <c r="AT840" s="14">
        <v>0.240369175543547</v>
      </c>
      <c r="AU840" s="14">
        <v>0.19172292258923901</v>
      </c>
      <c r="AV840" s="14">
        <v>0.17460641232541499</v>
      </c>
      <c r="AW840" s="14">
        <v>0.15172712157761001</v>
      </c>
      <c r="AX840" s="14"/>
      <c r="AY840" s="14">
        <v>0.17388877691098001</v>
      </c>
      <c r="AZ840" s="14">
        <v>0</v>
      </c>
      <c r="BA840" s="14">
        <v>0</v>
      </c>
      <c r="BB840" s="14">
        <v>0</v>
      </c>
      <c r="BC840" s="14">
        <v>0</v>
      </c>
      <c r="BD840" s="14">
        <v>0</v>
      </c>
      <c r="BE840" s="14">
        <v>0</v>
      </c>
      <c r="BF840" s="14">
        <v>0</v>
      </c>
      <c r="BG840" s="14">
        <v>0</v>
      </c>
      <c r="BH840" s="14">
        <v>0</v>
      </c>
      <c r="BI840" s="14">
        <v>0</v>
      </c>
      <c r="BJ840" s="14">
        <v>0</v>
      </c>
      <c r="BK840" s="14">
        <v>0</v>
      </c>
      <c r="BL840" s="14">
        <v>0</v>
      </c>
      <c r="BM840" s="14">
        <v>0</v>
      </c>
      <c r="BN840" s="14">
        <v>0</v>
      </c>
      <c r="BO840" s="14"/>
      <c r="BP840" s="14">
        <v>0.14347858402115199</v>
      </c>
      <c r="BQ840" s="14">
        <v>0.220355880089285</v>
      </c>
      <c r="BR840" s="14">
        <v>0.27072925610161303</v>
      </c>
      <c r="BS840" s="14">
        <v>0.24994108532682</v>
      </c>
      <c r="BT840" s="14">
        <v>0.200641807896077</v>
      </c>
      <c r="BU840" s="14"/>
      <c r="BV840" s="14">
        <v>0.20556034675993601</v>
      </c>
      <c r="BW840" s="14">
        <v>0.193738255907725</v>
      </c>
      <c r="BX840" s="14">
        <v>0.22468795151350399</v>
      </c>
      <c r="BY840" s="14">
        <v>0.21866738195627999</v>
      </c>
      <c r="BZ840" s="14">
        <v>0.23745350934675699</v>
      </c>
      <c r="CA840" s="14"/>
      <c r="CB840" s="14">
        <v>0.18389450334967899</v>
      </c>
      <c r="CC840" s="14">
        <v>0.19790935069245599</v>
      </c>
      <c r="CD840" s="14">
        <v>0.19605734481647299</v>
      </c>
      <c r="CE840" s="14">
        <v>0.227501110883496</v>
      </c>
      <c r="CF840" s="14">
        <v>0.24250862867399101</v>
      </c>
      <c r="CG840" s="14"/>
      <c r="CH840" s="14">
        <v>0.23049241912212701</v>
      </c>
      <c r="CI840" s="14">
        <v>0.203409234522688</v>
      </c>
      <c r="CJ840" s="14"/>
      <c r="CK840" s="14">
        <v>0.19905219370389399</v>
      </c>
      <c r="CL840" s="14">
        <v>0.21520412185585799</v>
      </c>
      <c r="CM840" s="14"/>
      <c r="CN840" s="14">
        <v>0.16814629701386299</v>
      </c>
      <c r="CO840" s="14">
        <v>0.22657209866837999</v>
      </c>
      <c r="CP840" s="14"/>
      <c r="CQ840" s="14">
        <v>0.222698201025296</v>
      </c>
      <c r="CR840" s="14">
        <v>0.194948598484387</v>
      </c>
      <c r="CS840" s="14">
        <v>0.16753633845487301</v>
      </c>
    </row>
    <row r="841" spans="2:97" x14ac:dyDescent="0.35">
      <c r="B841" t="s">
        <v>85</v>
      </c>
      <c r="C841" s="14">
        <v>7.5417897573880302E-2</v>
      </c>
      <c r="D841" s="14">
        <v>6.8317799896396705E-2</v>
      </c>
      <c r="E841" s="14">
        <v>8.1919814209650305E-2</v>
      </c>
      <c r="F841" s="14"/>
      <c r="G841" s="14">
        <v>2.9711007293295701E-2</v>
      </c>
      <c r="H841" s="14">
        <v>8.4404361791123997E-2</v>
      </c>
      <c r="I841" s="14">
        <v>8.0362121419506993E-2</v>
      </c>
      <c r="J841" s="14">
        <v>8.40651291589532E-2</v>
      </c>
      <c r="K841" s="14">
        <v>7.57861637580583E-2</v>
      </c>
      <c r="L841" s="14">
        <v>8.6970086839654404E-2</v>
      </c>
      <c r="M841" s="14"/>
      <c r="N841" s="14">
        <v>5.2714003932528897E-2</v>
      </c>
      <c r="O841" s="14">
        <v>5.89826247828759E-2</v>
      </c>
      <c r="P841" s="14">
        <v>7.9030544373898795E-2</v>
      </c>
      <c r="Q841" s="14">
        <v>0.11476949121784399</v>
      </c>
      <c r="R841" s="14"/>
      <c r="S841" s="14">
        <v>8.5182307393968107E-2</v>
      </c>
      <c r="T841" s="14">
        <v>7.5482104296160299E-2</v>
      </c>
      <c r="U841" s="14">
        <v>0.107813087655493</v>
      </c>
      <c r="V841" s="14">
        <v>8.7177412997640702E-2</v>
      </c>
      <c r="W841" s="14">
        <v>6.6035337706910502E-2</v>
      </c>
      <c r="X841" s="14">
        <v>4.8628790429664698E-2</v>
      </c>
      <c r="Y841" s="14">
        <v>5.5128855753843201E-2</v>
      </c>
      <c r="Z841" s="14">
        <v>6.2884554579886801E-2</v>
      </c>
      <c r="AA841" s="14">
        <v>7.81237369238163E-2</v>
      </c>
      <c r="AB841" s="14">
        <v>7.1041090046202293E-2</v>
      </c>
      <c r="AC841" s="14">
        <v>6.6949594214746805E-2</v>
      </c>
      <c r="AD841" s="14">
        <v>9.8281799035400103E-2</v>
      </c>
      <c r="AE841" s="14"/>
      <c r="AF841" s="14">
        <v>5.1835405159924103E-2</v>
      </c>
      <c r="AG841" s="14">
        <v>6.3917394841998806E-2</v>
      </c>
      <c r="AH841" s="14">
        <v>3.2386903031702198E-2</v>
      </c>
      <c r="AI841" s="14">
        <v>0.15295889032381901</v>
      </c>
      <c r="AJ841" s="14">
        <v>4.5666849717940598E-2</v>
      </c>
      <c r="AK841" s="14"/>
      <c r="AL841" s="14">
        <v>4.9241967124104301E-2</v>
      </c>
      <c r="AM841" s="14">
        <v>4.6892962874907303E-2</v>
      </c>
      <c r="AN841" s="14">
        <v>4.6744920649746398E-2</v>
      </c>
      <c r="AO841" s="14">
        <v>0.12559467276769701</v>
      </c>
      <c r="AP841" s="14">
        <v>4.89794306185347E-2</v>
      </c>
      <c r="AQ841" s="14">
        <v>4.5356950864125403E-2</v>
      </c>
      <c r="AR841" s="14"/>
      <c r="AS841" s="14">
        <v>0.11504373173853701</v>
      </c>
      <c r="AT841" s="14">
        <v>6.1854638504577897E-2</v>
      </c>
      <c r="AU841" s="14">
        <v>4.8283378239045299E-2</v>
      </c>
      <c r="AV841" s="14">
        <v>7.3231010739021302E-2</v>
      </c>
      <c r="AW841" s="14">
        <v>4.6624185612065702E-2</v>
      </c>
      <c r="AX841" s="14"/>
      <c r="AY841" s="14">
        <v>0.17002350650202699</v>
      </c>
      <c r="AZ841" s="14">
        <v>0</v>
      </c>
      <c r="BA841" s="14">
        <v>0</v>
      </c>
      <c r="BB841" s="14">
        <v>0</v>
      </c>
      <c r="BC841" s="14">
        <v>0</v>
      </c>
      <c r="BD841" s="14">
        <v>0</v>
      </c>
      <c r="BE841" s="14">
        <v>0</v>
      </c>
      <c r="BF841" s="14">
        <v>0</v>
      </c>
      <c r="BG841" s="14">
        <v>0</v>
      </c>
      <c r="BH841" s="14">
        <v>0</v>
      </c>
      <c r="BI841" s="14">
        <v>0</v>
      </c>
      <c r="BJ841" s="14">
        <v>0</v>
      </c>
      <c r="BK841" s="14">
        <v>0</v>
      </c>
      <c r="BL841" s="14">
        <v>0</v>
      </c>
      <c r="BM841" s="14">
        <v>0</v>
      </c>
      <c r="BN841" s="14">
        <v>0</v>
      </c>
      <c r="BO841" s="14"/>
      <c r="BP841" s="14">
        <v>7.2147373531515901E-2</v>
      </c>
      <c r="BQ841" s="14">
        <v>5.9885142021332501E-2</v>
      </c>
      <c r="BR841" s="14">
        <v>5.6401215098898401E-2</v>
      </c>
      <c r="BS841" s="14">
        <v>6.8789901436838899E-2</v>
      </c>
      <c r="BT841" s="14">
        <v>0.12632601051238701</v>
      </c>
      <c r="BU841" s="14"/>
      <c r="BV841" s="14">
        <v>8.7598980718489802E-2</v>
      </c>
      <c r="BW841" s="14">
        <v>5.9714571734313403E-2</v>
      </c>
      <c r="BX841" s="14">
        <v>7.7416342020440898E-2</v>
      </c>
      <c r="BY841" s="14">
        <v>7.8086432602252898E-2</v>
      </c>
      <c r="BZ841" s="14">
        <v>0.167447865031781</v>
      </c>
      <c r="CA841" s="14"/>
      <c r="CB841" s="14">
        <v>6.6492789022415497E-2</v>
      </c>
      <c r="CC841" s="14">
        <v>3.9280911703793997E-2</v>
      </c>
      <c r="CD841" s="14">
        <v>4.6387707397103899E-2</v>
      </c>
      <c r="CE841" s="14">
        <v>7.7518819595063307E-2</v>
      </c>
      <c r="CF841" s="14">
        <v>0.13630768603226301</v>
      </c>
      <c r="CG841" s="14"/>
      <c r="CH841" s="14">
        <v>0.122209550880208</v>
      </c>
      <c r="CI841" s="14">
        <v>5.5825757100098003E-2</v>
      </c>
      <c r="CJ841" s="14"/>
      <c r="CK841" s="14">
        <v>5.5179320548068601E-2</v>
      </c>
      <c r="CL841" s="14">
        <v>8.1647840341441402E-2</v>
      </c>
      <c r="CM841" s="14"/>
      <c r="CN841" s="14">
        <v>4.2613809091361997E-2</v>
      </c>
      <c r="CO841" s="14">
        <v>8.6922113087166394E-2</v>
      </c>
      <c r="CP841" s="14"/>
      <c r="CQ841" s="14">
        <v>8.8047079228507602E-2</v>
      </c>
      <c r="CR841" s="14">
        <v>5.3679263930983503E-2</v>
      </c>
      <c r="CS841" s="14">
        <v>4.6408912577685299E-2</v>
      </c>
    </row>
    <row r="842" spans="2:97" x14ac:dyDescent="0.35">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c r="CI842" s="14"/>
      <c r="CJ842" s="14"/>
      <c r="CK842" s="14"/>
      <c r="CL842" s="14"/>
      <c r="CM842" s="14"/>
      <c r="CN842" s="14"/>
      <c r="CO842" s="14"/>
      <c r="CP842" s="14"/>
      <c r="CQ842" s="14"/>
      <c r="CR842" s="14"/>
      <c r="CS842" s="14"/>
    </row>
    <row r="843" spans="2:97" x14ac:dyDescent="0.35">
      <c r="B843" s="6" t="s">
        <v>352</v>
      </c>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c r="CI843" s="14"/>
      <c r="CJ843" s="14"/>
      <c r="CK843" s="14"/>
      <c r="CL843" s="14"/>
      <c r="CM843" s="14"/>
      <c r="CN843" s="14"/>
      <c r="CO843" s="14"/>
      <c r="CP843" s="14"/>
      <c r="CQ843" s="14"/>
      <c r="CR843" s="14"/>
      <c r="CS843" s="14"/>
    </row>
    <row r="844" spans="2:97" x14ac:dyDescent="0.35">
      <c r="B844" s="21" t="s">
        <v>279</v>
      </c>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c r="CI844" s="14"/>
      <c r="CJ844" s="14"/>
      <c r="CK844" s="14"/>
      <c r="CL844" s="14"/>
      <c r="CM844" s="14"/>
      <c r="CN844" s="14"/>
      <c r="CO844" s="14"/>
      <c r="CP844" s="14"/>
      <c r="CQ844" s="14"/>
      <c r="CR844" s="14"/>
      <c r="CS844" s="14"/>
    </row>
    <row r="845" spans="2:97" x14ac:dyDescent="0.35">
      <c r="B845" t="s">
        <v>306</v>
      </c>
      <c r="C845" s="14">
        <v>3.80294161747321E-2</v>
      </c>
      <c r="D845" s="14">
        <v>4.98505559537437E-2</v>
      </c>
      <c r="E845" s="14">
        <v>2.6630442492800301E-2</v>
      </c>
      <c r="F845" s="14"/>
      <c r="G845" s="14">
        <v>4.2965580420259199E-2</v>
      </c>
      <c r="H845" s="14">
        <v>6.0642503167752E-2</v>
      </c>
      <c r="I845" s="14">
        <v>4.9331178836771503E-2</v>
      </c>
      <c r="J845" s="14">
        <v>1.7539518852207999E-2</v>
      </c>
      <c r="K845" s="14">
        <v>2.6090831825387299E-2</v>
      </c>
      <c r="L845" s="14">
        <v>3.1744769016609602E-2</v>
      </c>
      <c r="M845" s="14"/>
      <c r="N845" s="14">
        <v>6.1899670033379303E-2</v>
      </c>
      <c r="O845" s="14">
        <v>4.7225591386259397E-2</v>
      </c>
      <c r="P845" s="14">
        <v>2.9338668737709302E-2</v>
      </c>
      <c r="Q845" s="14">
        <v>1.0910006066165601E-2</v>
      </c>
      <c r="R845" s="14"/>
      <c r="S845" s="14">
        <v>6.0996574182738898E-2</v>
      </c>
      <c r="T845" s="14">
        <v>1.2037478017029E-2</v>
      </c>
      <c r="U845" s="14">
        <v>1.6657905408161901E-2</v>
      </c>
      <c r="V845" s="14">
        <v>4.1183716856126401E-2</v>
      </c>
      <c r="W845" s="14">
        <v>4.5183252701624099E-2</v>
      </c>
      <c r="X845" s="14">
        <v>4.1899154769286899E-2</v>
      </c>
      <c r="Y845" s="14">
        <v>1.47674430545514E-2</v>
      </c>
      <c r="Z845" s="14">
        <v>5.4877568868289303E-2</v>
      </c>
      <c r="AA845" s="14">
        <v>5.5449183958676797E-2</v>
      </c>
      <c r="AB845" s="14">
        <v>4.5001093309654003E-2</v>
      </c>
      <c r="AC845" s="14">
        <v>3.6190064927166102E-2</v>
      </c>
      <c r="AD845" s="14">
        <v>2.1679707843997701E-2</v>
      </c>
      <c r="AE845" s="14"/>
      <c r="AF845" s="14">
        <v>3.9073299153858397E-2</v>
      </c>
      <c r="AG845" s="14">
        <v>6.4413437324630299E-2</v>
      </c>
      <c r="AH845" s="14">
        <v>1.5259262920438801E-2</v>
      </c>
      <c r="AI845" s="14">
        <v>1.4222780796435E-2</v>
      </c>
      <c r="AJ845" s="14">
        <v>3.6592514454919803E-2</v>
      </c>
      <c r="AK845" s="14"/>
      <c r="AL845" s="14">
        <v>0.11846922360770699</v>
      </c>
      <c r="AM845" s="14">
        <v>4.3750378292005003E-2</v>
      </c>
      <c r="AN845" s="14">
        <v>1.7209631418795099E-2</v>
      </c>
      <c r="AO845" s="14">
        <v>1.6649755089900398E-2</v>
      </c>
      <c r="AP845" s="14">
        <v>2.2571443853796301E-2</v>
      </c>
      <c r="AQ845" s="14">
        <v>9.60050240772993E-3</v>
      </c>
      <c r="AR845" s="14"/>
      <c r="AS845" s="14">
        <v>2.0301787810036501E-2</v>
      </c>
      <c r="AT845" s="14">
        <v>1.4806892471447401E-2</v>
      </c>
      <c r="AU845" s="14">
        <v>5.9428161317934401E-2</v>
      </c>
      <c r="AV845" s="14">
        <v>6.0607166019340401E-2</v>
      </c>
      <c r="AW845" s="14">
        <v>0.17866709046272</v>
      </c>
      <c r="AX845" s="14"/>
      <c r="AY845" s="14">
        <v>3.3203446724377403E-2</v>
      </c>
      <c r="AZ845" s="14">
        <v>0</v>
      </c>
      <c r="BA845" s="14">
        <v>0</v>
      </c>
      <c r="BB845" s="14">
        <v>0</v>
      </c>
      <c r="BC845" s="14">
        <v>0</v>
      </c>
      <c r="BD845" s="14">
        <v>0</v>
      </c>
      <c r="BE845" s="14">
        <v>0</v>
      </c>
      <c r="BF845" s="14">
        <v>0</v>
      </c>
      <c r="BG845" s="14">
        <v>0</v>
      </c>
      <c r="BH845" s="14">
        <v>0</v>
      </c>
      <c r="BI845" s="14">
        <v>0</v>
      </c>
      <c r="BJ845" s="14">
        <v>0</v>
      </c>
      <c r="BK845" s="14">
        <v>0</v>
      </c>
      <c r="BL845" s="14">
        <v>0</v>
      </c>
      <c r="BM845" s="14">
        <v>0</v>
      </c>
      <c r="BN845" s="14">
        <v>0</v>
      </c>
      <c r="BO845" s="14"/>
      <c r="BP845" s="14">
        <v>6.9348947024045302E-2</v>
      </c>
      <c r="BQ845" s="14">
        <v>4.3760754236711101E-2</v>
      </c>
      <c r="BR845" s="14">
        <v>1.5257073668744001E-2</v>
      </c>
      <c r="BS845" s="14">
        <v>3.1852611137892901E-2</v>
      </c>
      <c r="BT845" s="14">
        <v>1.1705845282904999E-2</v>
      </c>
      <c r="BU845" s="14"/>
      <c r="BV845" s="14">
        <v>0.13886221269996299</v>
      </c>
      <c r="BW845" s="14">
        <v>5.2271434248808701E-2</v>
      </c>
      <c r="BX845" s="14">
        <v>1.8344401674113098E-2</v>
      </c>
      <c r="BY845" s="14">
        <v>1.53923154662522E-2</v>
      </c>
      <c r="BZ845" s="14">
        <v>1.2712463987567601E-2</v>
      </c>
      <c r="CA845" s="14"/>
      <c r="CB845" s="14">
        <v>0.12792943391008799</v>
      </c>
      <c r="CC845" s="14">
        <v>4.2753126647384301E-2</v>
      </c>
      <c r="CD845" s="14">
        <v>2.2099739970937001E-2</v>
      </c>
      <c r="CE845" s="14">
        <v>9.4152149427535001E-3</v>
      </c>
      <c r="CF845" s="14">
        <v>5.7828145607775302E-3</v>
      </c>
      <c r="CG845" s="14"/>
      <c r="CH845" s="14">
        <v>3.3829344641430899E-2</v>
      </c>
      <c r="CI845" s="14">
        <v>3.9790110410780601E-2</v>
      </c>
      <c r="CJ845" s="14"/>
      <c r="CK845" s="14">
        <v>6.3560855269134006E-2</v>
      </c>
      <c r="CL845" s="14">
        <v>3.0145446395665701E-2</v>
      </c>
      <c r="CM845" s="14"/>
      <c r="CN845" s="14">
        <v>0.10986351151370199</v>
      </c>
      <c r="CO845" s="14">
        <v>1.29052280243456E-2</v>
      </c>
      <c r="CP845" s="14"/>
      <c r="CQ845" s="14">
        <v>1.22138420873258E-2</v>
      </c>
      <c r="CR845" s="14">
        <v>9.42095438951146E-2</v>
      </c>
      <c r="CS845" s="14">
        <v>2.6458853331321901E-2</v>
      </c>
    </row>
    <row r="846" spans="2:97" x14ac:dyDescent="0.35">
      <c r="B846" t="s">
        <v>307</v>
      </c>
      <c r="C846" s="14">
        <v>0.139318045182658</v>
      </c>
      <c r="D846" s="14">
        <v>0.160047125823228</v>
      </c>
      <c r="E846" s="14">
        <v>0.119616892908643</v>
      </c>
      <c r="F846" s="14"/>
      <c r="G846" s="14">
        <v>0.15960702264698401</v>
      </c>
      <c r="H846" s="14">
        <v>0.16017275559800201</v>
      </c>
      <c r="I846" s="14">
        <v>0.14363628696194999</v>
      </c>
      <c r="J846" s="14">
        <v>0.113762305036867</v>
      </c>
      <c r="K846" s="14">
        <v>0.115893619337803</v>
      </c>
      <c r="L846" s="14">
        <v>0.14185794851962699</v>
      </c>
      <c r="M846" s="14"/>
      <c r="N846" s="14">
        <v>0.162458277242261</v>
      </c>
      <c r="O846" s="14">
        <v>0.14049247099292</v>
      </c>
      <c r="P846" s="14">
        <v>0.14111735067681699</v>
      </c>
      <c r="Q846" s="14">
        <v>0.11196508573677</v>
      </c>
      <c r="R846" s="14"/>
      <c r="S846" s="14">
        <v>0.14074440523724599</v>
      </c>
      <c r="T846" s="14">
        <v>0.14738085144516599</v>
      </c>
      <c r="U846" s="14">
        <v>0.14738729266196099</v>
      </c>
      <c r="V846" s="14">
        <v>0.12776671655660499</v>
      </c>
      <c r="W846" s="14">
        <v>0.13971685567251699</v>
      </c>
      <c r="X846" s="14">
        <v>0.15226215416320499</v>
      </c>
      <c r="Y846" s="14">
        <v>0.14581783452963001</v>
      </c>
      <c r="Z846" s="14">
        <v>0.14719519769349099</v>
      </c>
      <c r="AA846" s="14">
        <v>0.15827144560513301</v>
      </c>
      <c r="AB846" s="14">
        <v>9.7116070032058605E-2</v>
      </c>
      <c r="AC846" s="14">
        <v>0.13649544381383399</v>
      </c>
      <c r="AD846" s="14">
        <v>0.105329316749549</v>
      </c>
      <c r="AE846" s="14"/>
      <c r="AF846" s="14">
        <v>0.107463039195351</v>
      </c>
      <c r="AG846" s="14">
        <v>0.201758266022979</v>
      </c>
      <c r="AH846" s="14">
        <v>0.12609065249540999</v>
      </c>
      <c r="AI846" s="14">
        <v>7.6937642080442806E-2</v>
      </c>
      <c r="AJ846" s="14">
        <v>0.15723186319021901</v>
      </c>
      <c r="AK846" s="14"/>
      <c r="AL846" s="14">
        <v>0.30375555357733902</v>
      </c>
      <c r="AM846" s="14">
        <v>0.118927904991192</v>
      </c>
      <c r="AN846" s="14">
        <v>0.14110118738044899</v>
      </c>
      <c r="AO846" s="14">
        <v>8.3081724790353598E-2</v>
      </c>
      <c r="AP846" s="14">
        <v>0.14002076420591</v>
      </c>
      <c r="AQ846" s="14">
        <v>6.8781335605807001E-2</v>
      </c>
      <c r="AR846" s="14"/>
      <c r="AS846" s="14">
        <v>0.110359463201417</v>
      </c>
      <c r="AT846" s="14">
        <v>0.120473785697848</v>
      </c>
      <c r="AU846" s="14">
        <v>0.15345128587176299</v>
      </c>
      <c r="AV846" s="14">
        <v>0.184952979122806</v>
      </c>
      <c r="AW846" s="14">
        <v>0.238180155343232</v>
      </c>
      <c r="AX846" s="14"/>
      <c r="AY846" s="14">
        <v>9.4848324841551104E-2</v>
      </c>
      <c r="AZ846" s="14">
        <v>0</v>
      </c>
      <c r="BA846" s="14">
        <v>0</v>
      </c>
      <c r="BB846" s="14">
        <v>0</v>
      </c>
      <c r="BC846" s="14">
        <v>0</v>
      </c>
      <c r="BD846" s="14">
        <v>0</v>
      </c>
      <c r="BE846" s="14">
        <v>0</v>
      </c>
      <c r="BF846" s="14">
        <v>0</v>
      </c>
      <c r="BG846" s="14">
        <v>0</v>
      </c>
      <c r="BH846" s="14">
        <v>0</v>
      </c>
      <c r="BI846" s="14">
        <v>0</v>
      </c>
      <c r="BJ846" s="14">
        <v>0</v>
      </c>
      <c r="BK846" s="14">
        <v>0</v>
      </c>
      <c r="BL846" s="14">
        <v>0</v>
      </c>
      <c r="BM846" s="14">
        <v>0</v>
      </c>
      <c r="BN846" s="14">
        <v>0</v>
      </c>
      <c r="BO846" s="14"/>
      <c r="BP846" s="14">
        <v>0.16760443563527899</v>
      </c>
      <c r="BQ846" s="14">
        <v>0.164085957597709</v>
      </c>
      <c r="BR846" s="14">
        <v>0.136193368688863</v>
      </c>
      <c r="BS846" s="14">
        <v>0.122999061599553</v>
      </c>
      <c r="BT846" s="14">
        <v>8.2069725174873598E-2</v>
      </c>
      <c r="BU846" s="14"/>
      <c r="BV846" s="14">
        <v>0.19041831017311001</v>
      </c>
      <c r="BW846" s="14">
        <v>0.16310963223877001</v>
      </c>
      <c r="BX846" s="14">
        <v>0.12938715758237901</v>
      </c>
      <c r="BY846" s="14">
        <v>0.10463254096185901</v>
      </c>
      <c r="BZ846" s="14">
        <v>6.76536529235999E-2</v>
      </c>
      <c r="CA846" s="14"/>
      <c r="CB846" s="14">
        <v>0.26485205191028099</v>
      </c>
      <c r="CC846" s="14">
        <v>0.16900359375636301</v>
      </c>
      <c r="CD846" s="14">
        <v>0.13511477249225001</v>
      </c>
      <c r="CE846" s="14">
        <v>8.9063697760608407E-2</v>
      </c>
      <c r="CF846" s="14">
        <v>6.7900518865779497E-2</v>
      </c>
      <c r="CG846" s="14"/>
      <c r="CH846" s="14">
        <v>0.101502876763908</v>
      </c>
      <c r="CI846" s="14">
        <v>0.155170382111254</v>
      </c>
      <c r="CJ846" s="14"/>
      <c r="CK846" s="14">
        <v>0.16601209819605101</v>
      </c>
      <c r="CL846" s="14">
        <v>0.13107506653737999</v>
      </c>
      <c r="CM846" s="14"/>
      <c r="CN846" s="14">
        <v>0.28942120774320701</v>
      </c>
      <c r="CO846" s="14">
        <v>8.6819018357810099E-2</v>
      </c>
      <c r="CP846" s="14"/>
      <c r="CQ846" s="14">
        <v>9.6751204871458593E-2</v>
      </c>
      <c r="CR846" s="14">
        <v>0.23400347628485199</v>
      </c>
      <c r="CS846" s="14">
        <v>0.107869674401371</v>
      </c>
    </row>
    <row r="847" spans="2:97" x14ac:dyDescent="0.35">
      <c r="B847" t="s">
        <v>308</v>
      </c>
      <c r="C847" s="14">
        <v>0.17988491048514699</v>
      </c>
      <c r="D847" s="14">
        <v>0.17263423616340401</v>
      </c>
      <c r="E847" s="14">
        <v>0.18643109129035501</v>
      </c>
      <c r="F847" s="14"/>
      <c r="G847" s="14">
        <v>0.21268621450660899</v>
      </c>
      <c r="H847" s="14">
        <v>0.169894226173258</v>
      </c>
      <c r="I847" s="14">
        <v>0.19270925785398901</v>
      </c>
      <c r="J847" s="14">
        <v>0.17811904889908101</v>
      </c>
      <c r="K847" s="14">
        <v>0.17315286371830901</v>
      </c>
      <c r="L847" s="14">
        <v>0.16188139037569399</v>
      </c>
      <c r="M847" s="14"/>
      <c r="N847" s="14">
        <v>0.19344009027929099</v>
      </c>
      <c r="O847" s="14">
        <v>0.16191053987821699</v>
      </c>
      <c r="P847" s="14">
        <v>0.16181048213240701</v>
      </c>
      <c r="Q847" s="14">
        <v>0.20056870623464201</v>
      </c>
      <c r="R847" s="14"/>
      <c r="S847" s="14">
        <v>0.23078503632657499</v>
      </c>
      <c r="T847" s="14">
        <v>0.16180262155703901</v>
      </c>
      <c r="U847" s="14">
        <v>0.17848018669542701</v>
      </c>
      <c r="V847" s="14">
        <v>0.19692883963865701</v>
      </c>
      <c r="W847" s="14">
        <v>0.18505236168246</v>
      </c>
      <c r="X847" s="14">
        <v>0.162666585661878</v>
      </c>
      <c r="Y847" s="14">
        <v>0.15787762410696901</v>
      </c>
      <c r="Z847" s="14">
        <v>0.15243889050852399</v>
      </c>
      <c r="AA847" s="14">
        <v>0.18066799219120799</v>
      </c>
      <c r="AB847" s="14">
        <v>0.16618207769033999</v>
      </c>
      <c r="AC847" s="14">
        <v>0.157703584360841</v>
      </c>
      <c r="AD847" s="14">
        <v>0.18299318605456899</v>
      </c>
      <c r="AE847" s="14"/>
      <c r="AF847" s="14">
        <v>0.15546661220906699</v>
      </c>
      <c r="AG847" s="14">
        <v>0.22378800098139301</v>
      </c>
      <c r="AH847" s="14">
        <v>0.19803615149084</v>
      </c>
      <c r="AI847" s="14">
        <v>7.5483264863901098E-2</v>
      </c>
      <c r="AJ847" s="14">
        <v>0.13082117686792499</v>
      </c>
      <c r="AK847" s="14"/>
      <c r="AL847" s="14">
        <v>0.21936497313811301</v>
      </c>
      <c r="AM847" s="14">
        <v>0.20138046193115899</v>
      </c>
      <c r="AN847" s="14">
        <v>0.19962348466069499</v>
      </c>
      <c r="AO847" s="14">
        <v>8.4587718206826104E-2</v>
      </c>
      <c r="AP847" s="14">
        <v>0.19367259462968101</v>
      </c>
      <c r="AQ847" s="14">
        <v>0.27944179762444898</v>
      </c>
      <c r="AR847" s="14"/>
      <c r="AS847" s="14">
        <v>0.16418442828701599</v>
      </c>
      <c r="AT847" s="14">
        <v>0.184789702485878</v>
      </c>
      <c r="AU847" s="14">
        <v>0.195708499511245</v>
      </c>
      <c r="AV847" s="14">
        <v>0.20506061085379901</v>
      </c>
      <c r="AW847" s="14">
        <v>8.7753285573877501E-2</v>
      </c>
      <c r="AX847" s="14"/>
      <c r="AY847" s="14">
        <v>9.6315010355268904E-2</v>
      </c>
      <c r="AZ847" s="14">
        <v>0</v>
      </c>
      <c r="BA847" s="14">
        <v>0</v>
      </c>
      <c r="BB847" s="14">
        <v>0</v>
      </c>
      <c r="BC847" s="14">
        <v>0</v>
      </c>
      <c r="BD847" s="14">
        <v>0</v>
      </c>
      <c r="BE847" s="14">
        <v>0</v>
      </c>
      <c r="BF847" s="14">
        <v>0</v>
      </c>
      <c r="BG847" s="14">
        <v>0</v>
      </c>
      <c r="BH847" s="14">
        <v>0</v>
      </c>
      <c r="BI847" s="14">
        <v>0</v>
      </c>
      <c r="BJ847" s="14">
        <v>0</v>
      </c>
      <c r="BK847" s="14">
        <v>0</v>
      </c>
      <c r="BL847" s="14">
        <v>0</v>
      </c>
      <c r="BM847" s="14">
        <v>0</v>
      </c>
      <c r="BN847" s="14">
        <v>0</v>
      </c>
      <c r="BO847" s="14"/>
      <c r="BP847" s="14">
        <v>0.173429754612444</v>
      </c>
      <c r="BQ847" s="14">
        <v>0.192847189580717</v>
      </c>
      <c r="BR847" s="14">
        <v>0.20808054304595699</v>
      </c>
      <c r="BS847" s="14">
        <v>0.166940757238809</v>
      </c>
      <c r="BT847" s="14">
        <v>0.14973564471099499</v>
      </c>
      <c r="BU847" s="14"/>
      <c r="BV847" s="14">
        <v>0.16066588006053301</v>
      </c>
      <c r="BW847" s="14">
        <v>0.19227783627453601</v>
      </c>
      <c r="BX847" s="14">
        <v>0.18829326376514</v>
      </c>
      <c r="BY847" s="14">
        <v>0.15408046547740401</v>
      </c>
      <c r="BZ847" s="14">
        <v>0.12571819783241001</v>
      </c>
      <c r="CA847" s="14"/>
      <c r="CB847" s="14">
        <v>0.16595639973169099</v>
      </c>
      <c r="CC847" s="14">
        <v>0.27616377255567298</v>
      </c>
      <c r="CD847" s="14">
        <v>0.23008521407097601</v>
      </c>
      <c r="CE847" s="14">
        <v>0.15656179001998</v>
      </c>
      <c r="CF847" s="14">
        <v>8.7505301745248107E-2</v>
      </c>
      <c r="CG847" s="14"/>
      <c r="CH847" s="14">
        <v>9.3513194943514705E-2</v>
      </c>
      <c r="CI847" s="14">
        <v>0.21609243231090999</v>
      </c>
      <c r="CJ847" s="14"/>
      <c r="CK847" s="14">
        <v>0.18326921592150899</v>
      </c>
      <c r="CL847" s="14">
        <v>0.178839855340204</v>
      </c>
      <c r="CM847" s="14"/>
      <c r="CN847" s="14">
        <v>0.21905006867908899</v>
      </c>
      <c r="CO847" s="14">
        <v>0.16618678010902099</v>
      </c>
      <c r="CP847" s="14"/>
      <c r="CQ847" s="14">
        <v>0.156496400785227</v>
      </c>
      <c r="CR847" s="14">
        <v>0.19905434142897299</v>
      </c>
      <c r="CS847" s="14">
        <v>0.36076189157831701</v>
      </c>
    </row>
    <row r="848" spans="2:97" x14ac:dyDescent="0.35">
      <c r="B848" t="s">
        <v>86</v>
      </c>
      <c r="C848" s="14">
        <v>0.38190423577563098</v>
      </c>
      <c r="D848" s="14">
        <v>0.35743700689282498</v>
      </c>
      <c r="E848" s="14">
        <v>0.40604471598017</v>
      </c>
      <c r="F848" s="14"/>
      <c r="G848" s="14">
        <v>0.42609280141593298</v>
      </c>
      <c r="H848" s="14">
        <v>0.36746810142951303</v>
      </c>
      <c r="I848" s="14">
        <v>0.39347278209891801</v>
      </c>
      <c r="J848" s="14">
        <v>0.389540637987289</v>
      </c>
      <c r="K848" s="14">
        <v>0.38799335750704</v>
      </c>
      <c r="L848" s="14">
        <v>0.34474518732197901</v>
      </c>
      <c r="M848" s="14"/>
      <c r="N848" s="14">
        <v>0.37122089643143003</v>
      </c>
      <c r="O848" s="14">
        <v>0.36631515510887203</v>
      </c>
      <c r="P848" s="14">
        <v>0.39468942993720102</v>
      </c>
      <c r="Q848" s="14">
        <v>0.40051226118014799</v>
      </c>
      <c r="R848" s="14"/>
      <c r="S848" s="14">
        <v>0.34073588591390802</v>
      </c>
      <c r="T848" s="14">
        <v>0.39567872184597103</v>
      </c>
      <c r="U848" s="14">
        <v>0.35836203950790901</v>
      </c>
      <c r="V848" s="14">
        <v>0.33776777598144903</v>
      </c>
      <c r="W848" s="14">
        <v>0.40330712080535303</v>
      </c>
      <c r="X848" s="14">
        <v>0.39619230671698802</v>
      </c>
      <c r="Y848" s="14">
        <v>0.44339475254538802</v>
      </c>
      <c r="Z848" s="14">
        <v>0.38397666899275301</v>
      </c>
      <c r="AA848" s="14">
        <v>0.33722657263563899</v>
      </c>
      <c r="AB848" s="14">
        <v>0.43673198538741598</v>
      </c>
      <c r="AC848" s="14">
        <v>0.39019510818299402</v>
      </c>
      <c r="AD848" s="14">
        <v>0.435446509275143</v>
      </c>
      <c r="AE848" s="14"/>
      <c r="AF848" s="14">
        <v>0.41335212078356098</v>
      </c>
      <c r="AG848" s="14">
        <v>0.32772357994509699</v>
      </c>
      <c r="AH848" s="14">
        <v>0.51775091164269704</v>
      </c>
      <c r="AI848" s="14">
        <v>0.315946281172993</v>
      </c>
      <c r="AJ848" s="14">
        <v>0.42100867379999202</v>
      </c>
      <c r="AK848" s="14"/>
      <c r="AL848" s="14">
        <v>0.273927108494118</v>
      </c>
      <c r="AM848" s="14">
        <v>0.39726476004347799</v>
      </c>
      <c r="AN848" s="14">
        <v>0.46300186477439997</v>
      </c>
      <c r="AO848" s="14">
        <v>0.35052160034894803</v>
      </c>
      <c r="AP848" s="14">
        <v>0.43121675874098098</v>
      </c>
      <c r="AQ848" s="14">
        <v>0.45456223987324001</v>
      </c>
      <c r="AR848" s="14"/>
      <c r="AS848" s="14">
        <v>0.37175092825683798</v>
      </c>
      <c r="AT848" s="14">
        <v>0.425578469094545</v>
      </c>
      <c r="AU848" s="14">
        <v>0.37554210364709401</v>
      </c>
      <c r="AV848" s="14">
        <v>0.350392457187166</v>
      </c>
      <c r="AW848" s="14">
        <v>0.33166396464279702</v>
      </c>
      <c r="AX848" s="14"/>
      <c r="AY848" s="14">
        <v>0.44973735738799397</v>
      </c>
      <c r="AZ848" s="14">
        <v>0</v>
      </c>
      <c r="BA848" s="14">
        <v>0</v>
      </c>
      <c r="BB848" s="14">
        <v>0</v>
      </c>
      <c r="BC848" s="14">
        <v>0</v>
      </c>
      <c r="BD848" s="14">
        <v>0</v>
      </c>
      <c r="BE848" s="14">
        <v>0</v>
      </c>
      <c r="BF848" s="14">
        <v>0</v>
      </c>
      <c r="BG848" s="14">
        <v>0</v>
      </c>
      <c r="BH848" s="14">
        <v>0</v>
      </c>
      <c r="BI848" s="14">
        <v>0</v>
      </c>
      <c r="BJ848" s="14">
        <v>0</v>
      </c>
      <c r="BK848" s="14">
        <v>0</v>
      </c>
      <c r="BL848" s="14">
        <v>0</v>
      </c>
      <c r="BM848" s="14">
        <v>0</v>
      </c>
      <c r="BN848" s="14">
        <v>0</v>
      </c>
      <c r="BO848" s="14"/>
      <c r="BP848" s="14">
        <v>0.32733794321347098</v>
      </c>
      <c r="BQ848" s="14">
        <v>0.42029845100274699</v>
      </c>
      <c r="BR848" s="14">
        <v>0.397237717528171</v>
      </c>
      <c r="BS848" s="14">
        <v>0.39063583739261998</v>
      </c>
      <c r="BT848" s="14">
        <v>0.37448965083696301</v>
      </c>
      <c r="BU848" s="14"/>
      <c r="BV848" s="14">
        <v>0.33146673281184003</v>
      </c>
      <c r="BW848" s="14">
        <v>0.386691141500769</v>
      </c>
      <c r="BX848" s="14">
        <v>0.38895720540355</v>
      </c>
      <c r="BY848" s="14">
        <v>0.40092965782258499</v>
      </c>
      <c r="BZ848" s="14">
        <v>0.28846612048578202</v>
      </c>
      <c r="CA848" s="14"/>
      <c r="CB848" s="14">
        <v>0.30626245717679801</v>
      </c>
      <c r="CC848" s="14">
        <v>0.37841892627533902</v>
      </c>
      <c r="CD848" s="14">
        <v>0.410144581748281</v>
      </c>
      <c r="CE848" s="14">
        <v>0.43911369984189502</v>
      </c>
      <c r="CF848" s="14">
        <v>0.36606485509245601</v>
      </c>
      <c r="CG848" s="14"/>
      <c r="CH848" s="14">
        <v>0.34617285678106902</v>
      </c>
      <c r="CI848" s="14">
        <v>0.39688303614676201</v>
      </c>
      <c r="CJ848" s="14"/>
      <c r="CK848" s="14">
        <v>0.39868870395803102</v>
      </c>
      <c r="CL848" s="14">
        <v>0.37672128312582198</v>
      </c>
      <c r="CM848" s="14"/>
      <c r="CN848" s="14">
        <v>0.287241474459215</v>
      </c>
      <c r="CO848" s="14">
        <v>0.41501281763952103</v>
      </c>
      <c r="CP848" s="14"/>
      <c r="CQ848" s="14">
        <v>0.40348731616703298</v>
      </c>
      <c r="CR848" s="14">
        <v>0.34008672713990301</v>
      </c>
      <c r="CS848" s="14">
        <v>0.36050670719172001</v>
      </c>
    </row>
    <row r="849" spans="2:97" x14ac:dyDescent="0.35">
      <c r="B849" t="s">
        <v>85</v>
      </c>
      <c r="C849" s="14">
        <v>0.26086339238183198</v>
      </c>
      <c r="D849" s="14">
        <v>0.26003107516679902</v>
      </c>
      <c r="E849" s="14">
        <v>0.26127685732803202</v>
      </c>
      <c r="F849" s="14"/>
      <c r="G849" s="14">
        <v>0.158648381010215</v>
      </c>
      <c r="H849" s="14">
        <v>0.241822413631476</v>
      </c>
      <c r="I849" s="14">
        <v>0.220850494248373</v>
      </c>
      <c r="J849" s="14">
        <v>0.30103848922455501</v>
      </c>
      <c r="K849" s="14">
        <v>0.29686932761146101</v>
      </c>
      <c r="L849" s="14">
        <v>0.31977070476609099</v>
      </c>
      <c r="M849" s="14"/>
      <c r="N849" s="14">
        <v>0.210981066013638</v>
      </c>
      <c r="O849" s="14">
        <v>0.28405624263373203</v>
      </c>
      <c r="P849" s="14">
        <v>0.27304406851586599</v>
      </c>
      <c r="Q849" s="14">
        <v>0.27604394078227601</v>
      </c>
      <c r="R849" s="14"/>
      <c r="S849" s="14">
        <v>0.22673809833953201</v>
      </c>
      <c r="T849" s="14">
        <v>0.28310032713479599</v>
      </c>
      <c r="U849" s="14">
        <v>0.29911257572654198</v>
      </c>
      <c r="V849" s="14">
        <v>0.29635295096716302</v>
      </c>
      <c r="W849" s="14">
        <v>0.226740409138046</v>
      </c>
      <c r="X849" s="14">
        <v>0.246979798688643</v>
      </c>
      <c r="Y849" s="14">
        <v>0.23814234576346199</v>
      </c>
      <c r="Z849" s="14">
        <v>0.26151167393694202</v>
      </c>
      <c r="AA849" s="14">
        <v>0.26838480560934302</v>
      </c>
      <c r="AB849" s="14">
        <v>0.25496877358053199</v>
      </c>
      <c r="AC849" s="14">
        <v>0.27941579871516498</v>
      </c>
      <c r="AD849" s="14">
        <v>0.25455128007674099</v>
      </c>
      <c r="AE849" s="14"/>
      <c r="AF849" s="14">
        <v>0.28464492865816299</v>
      </c>
      <c r="AG849" s="14">
        <v>0.1823167157259</v>
      </c>
      <c r="AH849" s="14">
        <v>0.142863021450614</v>
      </c>
      <c r="AI849" s="14">
        <v>0.51741003108622796</v>
      </c>
      <c r="AJ849" s="14">
        <v>0.254345771686944</v>
      </c>
      <c r="AK849" s="14"/>
      <c r="AL849" s="14">
        <v>8.4483141182722196E-2</v>
      </c>
      <c r="AM849" s="14">
        <v>0.23867649474216601</v>
      </c>
      <c r="AN849" s="14">
        <v>0.17906383176566101</v>
      </c>
      <c r="AO849" s="14">
        <v>0.465159201563972</v>
      </c>
      <c r="AP849" s="14">
        <v>0.21251843856963301</v>
      </c>
      <c r="AQ849" s="14">
        <v>0.18761412448877299</v>
      </c>
      <c r="AR849" s="14"/>
      <c r="AS849" s="14">
        <v>0.33340339244469203</v>
      </c>
      <c r="AT849" s="14">
        <v>0.25435115025028199</v>
      </c>
      <c r="AU849" s="14">
        <v>0.21586994965196399</v>
      </c>
      <c r="AV849" s="14">
        <v>0.198986786816889</v>
      </c>
      <c r="AW849" s="14">
        <v>0.16373550397737399</v>
      </c>
      <c r="AX849" s="14"/>
      <c r="AY849" s="14">
        <v>0.325895860690809</v>
      </c>
      <c r="AZ849" s="14">
        <v>0</v>
      </c>
      <c r="BA849" s="14">
        <v>0</v>
      </c>
      <c r="BB849" s="14">
        <v>0</v>
      </c>
      <c r="BC849" s="14">
        <v>0</v>
      </c>
      <c r="BD849" s="14">
        <v>0</v>
      </c>
      <c r="BE849" s="14">
        <v>0</v>
      </c>
      <c r="BF849" s="14">
        <v>0</v>
      </c>
      <c r="BG849" s="14">
        <v>0</v>
      </c>
      <c r="BH849" s="14">
        <v>0</v>
      </c>
      <c r="BI849" s="14">
        <v>0</v>
      </c>
      <c r="BJ849" s="14">
        <v>0</v>
      </c>
      <c r="BK849" s="14">
        <v>0</v>
      </c>
      <c r="BL849" s="14">
        <v>0</v>
      </c>
      <c r="BM849" s="14">
        <v>0</v>
      </c>
      <c r="BN849" s="14">
        <v>0</v>
      </c>
      <c r="BO849" s="14"/>
      <c r="BP849" s="14">
        <v>0.26227891951476201</v>
      </c>
      <c r="BQ849" s="14">
        <v>0.17900764758211599</v>
      </c>
      <c r="BR849" s="14">
        <v>0.24323129706826499</v>
      </c>
      <c r="BS849" s="14">
        <v>0.28757173263112501</v>
      </c>
      <c r="BT849" s="14">
        <v>0.381999133994264</v>
      </c>
      <c r="BU849" s="14"/>
      <c r="BV849" s="14">
        <v>0.178586864254553</v>
      </c>
      <c r="BW849" s="14">
        <v>0.205649955737116</v>
      </c>
      <c r="BX849" s="14">
        <v>0.275017971574818</v>
      </c>
      <c r="BY849" s="14">
        <v>0.3249650202719</v>
      </c>
      <c r="BZ849" s="14">
        <v>0.50544956477063996</v>
      </c>
      <c r="CA849" s="14"/>
      <c r="CB849" s="14">
        <v>0.13499965727114199</v>
      </c>
      <c r="CC849" s="14">
        <v>0.13366058076524001</v>
      </c>
      <c r="CD849" s="14">
        <v>0.202555691717556</v>
      </c>
      <c r="CE849" s="14">
        <v>0.30584559743476297</v>
      </c>
      <c r="CF849" s="14">
        <v>0.47274650973573901</v>
      </c>
      <c r="CG849" s="14"/>
      <c r="CH849" s="14">
        <v>0.42498172687007701</v>
      </c>
      <c r="CI849" s="14">
        <v>0.19206403902029301</v>
      </c>
      <c r="CJ849" s="14"/>
      <c r="CK849" s="14">
        <v>0.18846912665527399</v>
      </c>
      <c r="CL849" s="14">
        <v>0.28321834860092798</v>
      </c>
      <c r="CM849" s="14"/>
      <c r="CN849" s="14">
        <v>9.4423737604785493E-2</v>
      </c>
      <c r="CO849" s="14">
        <v>0.31907615586930299</v>
      </c>
      <c r="CP849" s="14"/>
      <c r="CQ849" s="14">
        <v>0.33105123608895498</v>
      </c>
      <c r="CR849" s="14">
        <v>0.13264591125115599</v>
      </c>
      <c r="CS849" s="14">
        <v>0.14440287349727099</v>
      </c>
    </row>
    <row r="850" spans="2:97" x14ac:dyDescent="0.35">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c r="CI850" s="14"/>
      <c r="CJ850" s="14"/>
      <c r="CK850" s="14"/>
      <c r="CL850" s="14"/>
      <c r="CM850" s="14"/>
      <c r="CN850" s="14"/>
      <c r="CO850" s="14"/>
      <c r="CP850" s="14"/>
      <c r="CQ850" s="14"/>
      <c r="CR850" s="14"/>
      <c r="CS850" s="14"/>
    </row>
    <row r="851" spans="2:97" x14ac:dyDescent="0.35">
      <c r="B851" s="6" t="s">
        <v>353</v>
      </c>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c r="CI851" s="14"/>
      <c r="CJ851" s="14"/>
      <c r="CK851" s="14"/>
      <c r="CL851" s="14"/>
      <c r="CM851" s="14"/>
      <c r="CN851" s="14"/>
      <c r="CO851" s="14"/>
      <c r="CP851" s="14"/>
      <c r="CQ851" s="14"/>
      <c r="CR851" s="14"/>
      <c r="CS851" s="14"/>
    </row>
    <row r="852" spans="2:97" x14ac:dyDescent="0.35">
      <c r="B852" s="21" t="s">
        <v>279</v>
      </c>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c r="CI852" s="14"/>
      <c r="CJ852" s="14"/>
      <c r="CK852" s="14"/>
      <c r="CL852" s="14"/>
      <c r="CM852" s="14"/>
      <c r="CN852" s="14"/>
      <c r="CO852" s="14"/>
      <c r="CP852" s="14"/>
      <c r="CQ852" s="14"/>
      <c r="CR852" s="14"/>
      <c r="CS852" s="14"/>
    </row>
    <row r="853" spans="2:97" x14ac:dyDescent="0.35">
      <c r="B853" t="s">
        <v>306</v>
      </c>
      <c r="C853" s="14">
        <v>2.1761433010071898E-2</v>
      </c>
      <c r="D853" s="14">
        <v>2.5627216204619E-2</v>
      </c>
      <c r="E853" s="14">
        <v>1.8071407869501101E-2</v>
      </c>
      <c r="F853" s="14"/>
      <c r="G853" s="14">
        <v>1.9898932859177602E-2</v>
      </c>
      <c r="H853" s="14">
        <v>4.52618383099797E-2</v>
      </c>
      <c r="I853" s="14">
        <v>4.5746409399781203E-2</v>
      </c>
      <c r="J853" s="14">
        <v>1.13394790246016E-2</v>
      </c>
      <c r="K853" s="14">
        <v>8.65452241468102E-3</v>
      </c>
      <c r="L853" s="14">
        <v>1.5716599187143301E-3</v>
      </c>
      <c r="M853" s="14"/>
      <c r="N853" s="14">
        <v>4.0507881590987102E-2</v>
      </c>
      <c r="O853" s="14">
        <v>2.00748913401625E-2</v>
      </c>
      <c r="P853" s="14">
        <v>1.6828536876242101E-2</v>
      </c>
      <c r="Q853" s="14">
        <v>6.7068143372575901E-3</v>
      </c>
      <c r="R853" s="14"/>
      <c r="S853" s="14">
        <v>2.81139205868698E-2</v>
      </c>
      <c r="T853" s="14">
        <v>1.44011311823462E-2</v>
      </c>
      <c r="U853" s="14">
        <v>2.02442446242296E-2</v>
      </c>
      <c r="V853" s="14">
        <v>2.0924362903379699E-2</v>
      </c>
      <c r="W853" s="14">
        <v>2.68702284696157E-2</v>
      </c>
      <c r="X853" s="14">
        <v>1.6224048124125898E-2</v>
      </c>
      <c r="Y853" s="14">
        <v>1.4983930693079E-2</v>
      </c>
      <c r="Z853" s="14">
        <v>2.8113860693291502E-2</v>
      </c>
      <c r="AA853" s="14">
        <v>2.43440353170894E-2</v>
      </c>
      <c r="AB853" s="14">
        <v>3.51301737251868E-2</v>
      </c>
      <c r="AC853" s="14">
        <v>5.6629405187707399E-3</v>
      </c>
      <c r="AD853" s="14">
        <v>2.17383527199096E-2</v>
      </c>
      <c r="AE853" s="14"/>
      <c r="AF853" s="14">
        <v>3.2480092219157597E-2</v>
      </c>
      <c r="AG853" s="14">
        <v>3.0026002687719201E-2</v>
      </c>
      <c r="AH853" s="14">
        <v>9.6741661811588792E-3</v>
      </c>
      <c r="AI853" s="14">
        <v>1.20423086664779E-2</v>
      </c>
      <c r="AJ853" s="14">
        <v>9.2510831005489496E-3</v>
      </c>
      <c r="AK853" s="14"/>
      <c r="AL853" s="14">
        <v>5.0615116662794099E-2</v>
      </c>
      <c r="AM853" s="14">
        <v>3.8211951611366798E-2</v>
      </c>
      <c r="AN853" s="14">
        <v>1.6652542901336099E-2</v>
      </c>
      <c r="AO853" s="14">
        <v>7.1769028762758797E-3</v>
      </c>
      <c r="AP853" s="14">
        <v>1.32356639313457E-2</v>
      </c>
      <c r="AQ853" s="14">
        <v>3.3046712578541399E-3</v>
      </c>
      <c r="AR853" s="14"/>
      <c r="AS853" s="14">
        <v>4.1237568495668996E-3</v>
      </c>
      <c r="AT853" s="14">
        <v>1.1078263996424699E-2</v>
      </c>
      <c r="AU853" s="14">
        <v>3.4580390849087303E-2</v>
      </c>
      <c r="AV853" s="14">
        <v>5.0290403837499699E-2</v>
      </c>
      <c r="AW853" s="14">
        <v>0.105069263531144</v>
      </c>
      <c r="AX853" s="14"/>
      <c r="AY853" s="14">
        <v>0</v>
      </c>
      <c r="AZ853" s="14">
        <v>0</v>
      </c>
      <c r="BA853" s="14">
        <v>0</v>
      </c>
      <c r="BB853" s="14">
        <v>0</v>
      </c>
      <c r="BC853" s="14">
        <v>0</v>
      </c>
      <c r="BD853" s="14">
        <v>0</v>
      </c>
      <c r="BE853" s="14">
        <v>0</v>
      </c>
      <c r="BF853" s="14">
        <v>0</v>
      </c>
      <c r="BG853" s="14">
        <v>0</v>
      </c>
      <c r="BH853" s="14">
        <v>0</v>
      </c>
      <c r="BI853" s="14">
        <v>0</v>
      </c>
      <c r="BJ853" s="14">
        <v>0</v>
      </c>
      <c r="BK853" s="14">
        <v>0</v>
      </c>
      <c r="BL853" s="14">
        <v>0</v>
      </c>
      <c r="BM853" s="14">
        <v>0</v>
      </c>
      <c r="BN853" s="14">
        <v>0</v>
      </c>
      <c r="BO853" s="14"/>
      <c r="BP853" s="14">
        <v>4.2509213336815399E-2</v>
      </c>
      <c r="BQ853" s="14">
        <v>2.5771899950161999E-2</v>
      </c>
      <c r="BR853" s="14">
        <v>0</v>
      </c>
      <c r="BS853" s="14">
        <v>1.94367144815824E-2</v>
      </c>
      <c r="BT853" s="14">
        <v>7.5538589988440596E-3</v>
      </c>
      <c r="BU853" s="14"/>
      <c r="BV853" s="14">
        <v>0.10348043717177</v>
      </c>
      <c r="BW853" s="14">
        <v>2.4076312552624001E-2</v>
      </c>
      <c r="BX853" s="14">
        <v>1.08991708639204E-2</v>
      </c>
      <c r="BY853" s="14">
        <v>1.0106185591853899E-2</v>
      </c>
      <c r="BZ853" s="14">
        <v>1.4175307754501701E-2</v>
      </c>
      <c r="CA853" s="14"/>
      <c r="CB853" s="14">
        <v>6.9758555502665895E-2</v>
      </c>
      <c r="CC853" s="14">
        <v>1.74019767538134E-2</v>
      </c>
      <c r="CD853" s="14">
        <v>8.0841685068799695E-3</v>
      </c>
      <c r="CE853" s="14">
        <v>7.5920541117628299E-3</v>
      </c>
      <c r="CF853" s="14">
        <v>1.36621482779496E-2</v>
      </c>
      <c r="CG853" s="14"/>
      <c r="CH853" s="14">
        <v>2.3914609832209201E-2</v>
      </c>
      <c r="CI853" s="14">
        <v>2.08600208669435E-2</v>
      </c>
      <c r="CJ853" s="14"/>
      <c r="CK853" s="14">
        <v>4.00629900686666E-2</v>
      </c>
      <c r="CL853" s="14">
        <v>1.6139957016869499E-2</v>
      </c>
      <c r="CM853" s="14"/>
      <c r="CN853" s="14">
        <v>5.1642660444484997E-2</v>
      </c>
      <c r="CO853" s="14">
        <v>1.12731632106098E-2</v>
      </c>
      <c r="CP853" s="14"/>
      <c r="CQ853" s="14">
        <v>9.8929021540200106E-3</v>
      </c>
      <c r="CR853" s="14">
        <v>4.81662494254365E-2</v>
      </c>
      <c r="CS853" s="14">
        <v>1.28856460355598E-2</v>
      </c>
    </row>
    <row r="854" spans="2:97" x14ac:dyDescent="0.35">
      <c r="B854" t="s">
        <v>307</v>
      </c>
      <c r="C854" s="14">
        <v>6.5917851453423798E-2</v>
      </c>
      <c r="D854" s="14">
        <v>7.6114369886702296E-2</v>
      </c>
      <c r="E854" s="14">
        <v>5.5572446300200799E-2</v>
      </c>
      <c r="F854" s="14"/>
      <c r="G854" s="14">
        <v>0.130627475768923</v>
      </c>
      <c r="H854" s="14">
        <v>0.12577024554903099</v>
      </c>
      <c r="I854" s="14">
        <v>7.4984687616914597E-2</v>
      </c>
      <c r="J854" s="14">
        <v>3.6025465138779598E-2</v>
      </c>
      <c r="K854" s="14">
        <v>2.8689304258167101E-2</v>
      </c>
      <c r="L854" s="14">
        <v>1.6355286092173401E-2</v>
      </c>
      <c r="M854" s="14"/>
      <c r="N854" s="14">
        <v>7.75616776417032E-2</v>
      </c>
      <c r="O854" s="14">
        <v>6.2768391071321206E-2</v>
      </c>
      <c r="P854" s="14">
        <v>7.3916139223700897E-2</v>
      </c>
      <c r="Q854" s="14">
        <v>5.0412840436158901E-2</v>
      </c>
      <c r="R854" s="14"/>
      <c r="S854" s="14">
        <v>8.46886055288079E-2</v>
      </c>
      <c r="T854" s="14">
        <v>7.3702218044550905E-2</v>
      </c>
      <c r="U854" s="14">
        <v>5.5735150474955197E-2</v>
      </c>
      <c r="V854" s="14">
        <v>4.93540092589701E-2</v>
      </c>
      <c r="W854" s="14">
        <v>6.3308211425537803E-2</v>
      </c>
      <c r="X854" s="14">
        <v>7.7118119503419597E-2</v>
      </c>
      <c r="Y854" s="14">
        <v>5.5677760262094998E-2</v>
      </c>
      <c r="Z854" s="14">
        <v>5.8948117351620297E-2</v>
      </c>
      <c r="AA854" s="14">
        <v>7.0264944185516195E-2</v>
      </c>
      <c r="AB854" s="14">
        <v>6.3796731831030004E-2</v>
      </c>
      <c r="AC854" s="14">
        <v>4.9304749929449297E-2</v>
      </c>
      <c r="AD854" s="14">
        <v>4.8483332047777897E-2</v>
      </c>
      <c r="AE854" s="14"/>
      <c r="AF854" s="14">
        <v>4.3756292936879299E-2</v>
      </c>
      <c r="AG854" s="14">
        <v>7.9335223710551003E-2</v>
      </c>
      <c r="AH854" s="14">
        <v>5.6675064064411002E-2</v>
      </c>
      <c r="AI854" s="14">
        <v>4.6132665991452701E-2</v>
      </c>
      <c r="AJ854" s="14">
        <v>0.11743309585503101</v>
      </c>
      <c r="AK854" s="14"/>
      <c r="AL854" s="14">
        <v>0.11165460337765901</v>
      </c>
      <c r="AM854" s="14">
        <v>5.4371986237933698E-2</v>
      </c>
      <c r="AN854" s="14">
        <v>4.2454514698634198E-2</v>
      </c>
      <c r="AO854" s="14">
        <v>5.22276181222057E-2</v>
      </c>
      <c r="AP854" s="14">
        <v>9.0521704101778094E-2</v>
      </c>
      <c r="AQ854" s="14">
        <v>3.13623448973262E-2</v>
      </c>
      <c r="AR854" s="14"/>
      <c r="AS854" s="14">
        <v>4.17875240735383E-2</v>
      </c>
      <c r="AT854" s="14">
        <v>5.5401645172914897E-2</v>
      </c>
      <c r="AU854" s="14">
        <v>8.9013087968461399E-2</v>
      </c>
      <c r="AV854" s="14">
        <v>9.5226089689967097E-2</v>
      </c>
      <c r="AW854" s="14">
        <v>0.16890932880256701</v>
      </c>
      <c r="AX854" s="14"/>
      <c r="AY854" s="14">
        <v>3.45460934834914E-2</v>
      </c>
      <c r="AZ854" s="14">
        <v>0</v>
      </c>
      <c r="BA854" s="14">
        <v>0</v>
      </c>
      <c r="BB854" s="14">
        <v>0</v>
      </c>
      <c r="BC854" s="14">
        <v>0</v>
      </c>
      <c r="BD854" s="14">
        <v>0</v>
      </c>
      <c r="BE854" s="14">
        <v>0</v>
      </c>
      <c r="BF854" s="14">
        <v>0</v>
      </c>
      <c r="BG854" s="14">
        <v>0</v>
      </c>
      <c r="BH854" s="14">
        <v>0</v>
      </c>
      <c r="BI854" s="14">
        <v>0</v>
      </c>
      <c r="BJ854" s="14">
        <v>0</v>
      </c>
      <c r="BK854" s="14">
        <v>0</v>
      </c>
      <c r="BL854" s="14">
        <v>0</v>
      </c>
      <c r="BM854" s="14">
        <v>0</v>
      </c>
      <c r="BN854" s="14">
        <v>0</v>
      </c>
      <c r="BO854" s="14"/>
      <c r="BP854" s="14">
        <v>5.7408451346747297E-2</v>
      </c>
      <c r="BQ854" s="14">
        <v>7.6562184859544205E-2</v>
      </c>
      <c r="BR854" s="14">
        <v>8.8641064637047198E-2</v>
      </c>
      <c r="BS854" s="14">
        <v>6.9167123480953802E-2</v>
      </c>
      <c r="BT854" s="14">
        <v>3.7171429887881198E-2</v>
      </c>
      <c r="BU854" s="14"/>
      <c r="BV854" s="14">
        <v>7.6610725250372796E-2</v>
      </c>
      <c r="BW854" s="14">
        <v>7.7563353328416407E-2</v>
      </c>
      <c r="BX854" s="14">
        <v>5.7190261718771597E-2</v>
      </c>
      <c r="BY854" s="14">
        <v>5.2130218943162401E-2</v>
      </c>
      <c r="BZ854" s="14">
        <v>7.0901957989685793E-2</v>
      </c>
      <c r="CA854" s="14"/>
      <c r="CB854" s="14">
        <v>0.12542755196498701</v>
      </c>
      <c r="CC854" s="14">
        <v>7.3110588977756602E-2</v>
      </c>
      <c r="CD854" s="14">
        <v>5.8271447351464702E-2</v>
      </c>
      <c r="CE854" s="14">
        <v>5.3362307963668303E-2</v>
      </c>
      <c r="CF854" s="14">
        <v>3.1716186074114E-2</v>
      </c>
      <c r="CG854" s="14"/>
      <c r="CH854" s="14">
        <v>6.0555435905822803E-2</v>
      </c>
      <c r="CI854" s="14">
        <v>6.8162788534954305E-2</v>
      </c>
      <c r="CJ854" s="14"/>
      <c r="CK854" s="14">
        <v>8.6106225352308302E-2</v>
      </c>
      <c r="CL854" s="14">
        <v>5.9716823920573703E-2</v>
      </c>
      <c r="CM854" s="14"/>
      <c r="CN854" s="14">
        <v>0.100457195553896</v>
      </c>
      <c r="CO854" s="14">
        <v>5.3794589100250902E-2</v>
      </c>
      <c r="CP854" s="14"/>
      <c r="CQ854" s="14">
        <v>4.7630727897255899E-2</v>
      </c>
      <c r="CR854" s="14">
        <v>0.104554898973527</v>
      </c>
      <c r="CS854" s="14">
        <v>6.4416226339428298E-2</v>
      </c>
    </row>
    <row r="855" spans="2:97" x14ac:dyDescent="0.35">
      <c r="B855" t="s">
        <v>308</v>
      </c>
      <c r="C855" s="14">
        <v>0.106053646666027</v>
      </c>
      <c r="D855" s="14">
        <v>0.110986547128602</v>
      </c>
      <c r="E855" s="14">
        <v>0.10165375058642399</v>
      </c>
      <c r="F855" s="14"/>
      <c r="G855" s="14">
        <v>0.148860094339612</v>
      </c>
      <c r="H855" s="14">
        <v>0.12817825384022599</v>
      </c>
      <c r="I855" s="14">
        <v>0.13640657770873199</v>
      </c>
      <c r="J855" s="14">
        <v>9.7267671929914895E-2</v>
      </c>
      <c r="K855" s="14">
        <v>8.8131851002273706E-2</v>
      </c>
      <c r="L855" s="14">
        <v>5.4330846935850399E-2</v>
      </c>
      <c r="M855" s="14"/>
      <c r="N855" s="14">
        <v>0.11648544822627099</v>
      </c>
      <c r="O855" s="14">
        <v>8.5406206224392101E-2</v>
      </c>
      <c r="P855" s="14">
        <v>8.9607848269124102E-2</v>
      </c>
      <c r="Q855" s="14">
        <v>0.13191467051953501</v>
      </c>
      <c r="R855" s="14"/>
      <c r="S855" s="14">
        <v>0.152182654282041</v>
      </c>
      <c r="T855" s="14">
        <v>7.0964500787728799E-2</v>
      </c>
      <c r="U855" s="14">
        <v>0.118051959461205</v>
      </c>
      <c r="V855" s="14">
        <v>9.5449492627785001E-2</v>
      </c>
      <c r="W855" s="14">
        <v>0.113740886101446</v>
      </c>
      <c r="X855" s="14">
        <v>0.113537768207018</v>
      </c>
      <c r="Y855" s="14">
        <v>9.7013428532967794E-2</v>
      </c>
      <c r="Z855" s="14">
        <v>8.3083048209110597E-2</v>
      </c>
      <c r="AA855" s="14">
        <v>0.106887990700733</v>
      </c>
      <c r="AB855" s="14">
        <v>0.115252922212797</v>
      </c>
      <c r="AC855" s="14">
        <v>8.6144036884700306E-2</v>
      </c>
      <c r="AD855" s="14">
        <v>5.9861260930081601E-2</v>
      </c>
      <c r="AE855" s="14"/>
      <c r="AF855" s="14">
        <v>0.10553788673209</v>
      </c>
      <c r="AG855" s="14">
        <v>0.113871873265587</v>
      </c>
      <c r="AH855" s="14">
        <v>9.4681039382431803E-2</v>
      </c>
      <c r="AI855" s="14">
        <v>7.2073738143765997E-2</v>
      </c>
      <c r="AJ855" s="14">
        <v>0.107739561631401</v>
      </c>
      <c r="AK855" s="14"/>
      <c r="AL855" s="14">
        <v>0.14811810004370701</v>
      </c>
      <c r="AM855" s="14">
        <v>0.126849539599345</v>
      </c>
      <c r="AN855" s="14">
        <v>8.8100243427632799E-2</v>
      </c>
      <c r="AO855" s="14">
        <v>6.09520838365731E-2</v>
      </c>
      <c r="AP855" s="14">
        <v>9.7536825300041596E-2</v>
      </c>
      <c r="AQ855" s="14">
        <v>0.13173624943439299</v>
      </c>
      <c r="AR855" s="14"/>
      <c r="AS855" s="14">
        <v>0.101439905538473</v>
      </c>
      <c r="AT855" s="14">
        <v>0.10111031895486799</v>
      </c>
      <c r="AU855" s="14">
        <v>0.123513787662427</v>
      </c>
      <c r="AV855" s="14">
        <v>0.10868187247644399</v>
      </c>
      <c r="AW855" s="14">
        <v>0.108451925656825</v>
      </c>
      <c r="AX855" s="14"/>
      <c r="AY855" s="14">
        <v>0.122235386080145</v>
      </c>
      <c r="AZ855" s="14">
        <v>0</v>
      </c>
      <c r="BA855" s="14">
        <v>0</v>
      </c>
      <c r="BB855" s="14">
        <v>0</v>
      </c>
      <c r="BC855" s="14">
        <v>0</v>
      </c>
      <c r="BD855" s="14">
        <v>0</v>
      </c>
      <c r="BE855" s="14">
        <v>0</v>
      </c>
      <c r="BF855" s="14">
        <v>0</v>
      </c>
      <c r="BG855" s="14">
        <v>0</v>
      </c>
      <c r="BH855" s="14">
        <v>0</v>
      </c>
      <c r="BI855" s="14">
        <v>0</v>
      </c>
      <c r="BJ855" s="14">
        <v>0</v>
      </c>
      <c r="BK855" s="14">
        <v>0</v>
      </c>
      <c r="BL855" s="14">
        <v>0</v>
      </c>
      <c r="BM855" s="14">
        <v>0</v>
      </c>
      <c r="BN855" s="14">
        <v>0</v>
      </c>
      <c r="BO855" s="14"/>
      <c r="BP855" s="14">
        <v>8.7834665623325495E-2</v>
      </c>
      <c r="BQ855" s="14">
        <v>0.11914256051819599</v>
      </c>
      <c r="BR855" s="14">
        <v>0.13446319648365401</v>
      </c>
      <c r="BS855" s="14">
        <v>0.103069638868396</v>
      </c>
      <c r="BT855" s="14">
        <v>7.8296753168369496E-2</v>
      </c>
      <c r="BU855" s="14"/>
      <c r="BV855" s="14">
        <v>0.17267834307308699</v>
      </c>
      <c r="BW855" s="14">
        <v>0.10505187559691199</v>
      </c>
      <c r="BX855" s="14">
        <v>0.106762368366024</v>
      </c>
      <c r="BY855" s="14">
        <v>8.91907882087387E-2</v>
      </c>
      <c r="BZ855" s="14">
        <v>7.3155332333510306E-2</v>
      </c>
      <c r="CA855" s="14"/>
      <c r="CB855" s="14">
        <v>0.13266947991150099</v>
      </c>
      <c r="CC855" s="14">
        <v>0.149676175471087</v>
      </c>
      <c r="CD855" s="14">
        <v>0.116808669383616</v>
      </c>
      <c r="CE855" s="14">
        <v>8.6571066863938298E-2</v>
      </c>
      <c r="CF855" s="14">
        <v>5.6250193844231203E-2</v>
      </c>
      <c r="CG855" s="14"/>
      <c r="CH855" s="14">
        <v>7.3079831018620395E-2</v>
      </c>
      <c r="CI855" s="14">
        <v>0.11985789976974701</v>
      </c>
      <c r="CJ855" s="14"/>
      <c r="CK855" s="14">
        <v>0.11366776890270899</v>
      </c>
      <c r="CL855" s="14">
        <v>0.103714905474456</v>
      </c>
      <c r="CM855" s="14"/>
      <c r="CN855" s="14">
        <v>0.13853771919298499</v>
      </c>
      <c r="CO855" s="14">
        <v>9.4651781813056599E-2</v>
      </c>
      <c r="CP855" s="14"/>
      <c r="CQ855" s="14">
        <v>8.6418694437464694E-2</v>
      </c>
      <c r="CR855" s="14">
        <v>0.12656631413818001</v>
      </c>
      <c r="CS855" s="14">
        <v>0.229127489168375</v>
      </c>
    </row>
    <row r="856" spans="2:97" x14ac:dyDescent="0.35">
      <c r="B856" t="s">
        <v>86</v>
      </c>
      <c r="C856" s="14">
        <v>0.421828832543376</v>
      </c>
      <c r="D856" s="14">
        <v>0.41540015555833798</v>
      </c>
      <c r="E856" s="14">
        <v>0.42911058185281198</v>
      </c>
      <c r="F856" s="14"/>
      <c r="G856" s="14">
        <v>0.46853623522300297</v>
      </c>
      <c r="H856" s="14">
        <v>0.41560013119185801</v>
      </c>
      <c r="I856" s="14">
        <v>0.40608320382962798</v>
      </c>
      <c r="J856" s="14">
        <v>0.46243757377463701</v>
      </c>
      <c r="K856" s="14">
        <v>0.447104664945426</v>
      </c>
      <c r="L856" s="14">
        <v>0.35922241585467302</v>
      </c>
      <c r="M856" s="14"/>
      <c r="N856" s="14">
        <v>0.43134855656451299</v>
      </c>
      <c r="O856" s="14">
        <v>0.39888311663515902</v>
      </c>
      <c r="P856" s="14">
        <v>0.44966661311022299</v>
      </c>
      <c r="Q856" s="14">
        <v>0.41187785952709299</v>
      </c>
      <c r="R856" s="14"/>
      <c r="S856" s="14">
        <v>0.43805302982919703</v>
      </c>
      <c r="T856" s="14">
        <v>0.42793641066156302</v>
      </c>
      <c r="U856" s="14">
        <v>0.42771109639841198</v>
      </c>
      <c r="V856" s="14">
        <v>0.42286672573682998</v>
      </c>
      <c r="W856" s="14">
        <v>0.48513406701276701</v>
      </c>
      <c r="X856" s="14">
        <v>0.42769799918678297</v>
      </c>
      <c r="Y856" s="14">
        <v>0.43121394186422601</v>
      </c>
      <c r="Z856" s="14">
        <v>0.37726272089093499</v>
      </c>
      <c r="AA856" s="14">
        <v>0.39599660743570297</v>
      </c>
      <c r="AB856" s="14">
        <v>0.36277001421548499</v>
      </c>
      <c r="AC856" s="14">
        <v>0.45529006880603801</v>
      </c>
      <c r="AD856" s="14">
        <v>0.38641292371370001</v>
      </c>
      <c r="AE856" s="14"/>
      <c r="AF856" s="14">
        <v>0.40458329555564299</v>
      </c>
      <c r="AG856" s="14">
        <v>0.43946396319383102</v>
      </c>
      <c r="AH856" s="14">
        <v>0.46599473744119302</v>
      </c>
      <c r="AI856" s="14">
        <v>0.34424505605522498</v>
      </c>
      <c r="AJ856" s="14">
        <v>0.400820688489674</v>
      </c>
      <c r="AK856" s="14"/>
      <c r="AL856" s="14">
        <v>0.43770553088016001</v>
      </c>
      <c r="AM856" s="14">
        <v>0.40301454863570901</v>
      </c>
      <c r="AN856" s="14">
        <v>0.45047755732739497</v>
      </c>
      <c r="AO856" s="14">
        <v>0.40013861003166201</v>
      </c>
      <c r="AP856" s="14">
        <v>0.448541845439479</v>
      </c>
      <c r="AQ856" s="14">
        <v>0.46522208251312203</v>
      </c>
      <c r="AR856" s="14"/>
      <c r="AS856" s="14">
        <v>0.403114930547251</v>
      </c>
      <c r="AT856" s="14">
        <v>0.44361746845324102</v>
      </c>
      <c r="AU856" s="14">
        <v>0.40481329809479499</v>
      </c>
      <c r="AV856" s="14">
        <v>0.43499037520760198</v>
      </c>
      <c r="AW856" s="14">
        <v>0.352595130873954</v>
      </c>
      <c r="AX856" s="14"/>
      <c r="AY856" s="14">
        <v>0.45981124710756999</v>
      </c>
      <c r="AZ856" s="14">
        <v>0</v>
      </c>
      <c r="BA856" s="14">
        <v>0</v>
      </c>
      <c r="BB856" s="14">
        <v>0</v>
      </c>
      <c r="BC856" s="14">
        <v>0</v>
      </c>
      <c r="BD856" s="14">
        <v>0</v>
      </c>
      <c r="BE856" s="14">
        <v>0</v>
      </c>
      <c r="BF856" s="14">
        <v>0</v>
      </c>
      <c r="BG856" s="14">
        <v>0</v>
      </c>
      <c r="BH856" s="14">
        <v>0</v>
      </c>
      <c r="BI856" s="14">
        <v>0</v>
      </c>
      <c r="BJ856" s="14">
        <v>0</v>
      </c>
      <c r="BK856" s="14">
        <v>0</v>
      </c>
      <c r="BL856" s="14">
        <v>0</v>
      </c>
      <c r="BM856" s="14">
        <v>0</v>
      </c>
      <c r="BN856" s="14">
        <v>0</v>
      </c>
      <c r="BO856" s="14"/>
      <c r="BP856" s="14">
        <v>0.36803423188618001</v>
      </c>
      <c r="BQ856" s="14">
        <v>0.45336692147782898</v>
      </c>
      <c r="BR856" s="14">
        <v>0.45627586585205399</v>
      </c>
      <c r="BS856" s="14">
        <v>0.44593630763811098</v>
      </c>
      <c r="BT856" s="14">
        <v>0.39271361290025802</v>
      </c>
      <c r="BU856" s="14"/>
      <c r="BV856" s="14">
        <v>0.35824354650263601</v>
      </c>
      <c r="BW856" s="14">
        <v>0.428326981142712</v>
      </c>
      <c r="BX856" s="14">
        <v>0.44469125349121202</v>
      </c>
      <c r="BY856" s="14">
        <v>0.404671747184979</v>
      </c>
      <c r="BZ856" s="14">
        <v>0.33329465836893601</v>
      </c>
      <c r="CA856" s="14"/>
      <c r="CB856" s="14">
        <v>0.399946163640853</v>
      </c>
      <c r="CC856" s="14">
        <v>0.47878690519633499</v>
      </c>
      <c r="CD856" s="14">
        <v>0.45955019295607502</v>
      </c>
      <c r="CE856" s="14">
        <v>0.42769262860083301</v>
      </c>
      <c r="CF856" s="14">
        <v>0.35417467727921598</v>
      </c>
      <c r="CG856" s="14"/>
      <c r="CH856" s="14">
        <v>0.37806694295497201</v>
      </c>
      <c r="CI856" s="14">
        <v>0.44014943597717798</v>
      </c>
      <c r="CJ856" s="14"/>
      <c r="CK856" s="14">
        <v>0.44212914587755697</v>
      </c>
      <c r="CL856" s="14">
        <v>0.41559342187874199</v>
      </c>
      <c r="CM856" s="14"/>
      <c r="CN856" s="14">
        <v>0.43912867501891301</v>
      </c>
      <c r="CO856" s="14">
        <v>0.41575661158893701</v>
      </c>
      <c r="CP856" s="14"/>
      <c r="CQ856" s="14">
        <v>0.41165435376236398</v>
      </c>
      <c r="CR856" s="14">
        <v>0.44302986960726398</v>
      </c>
      <c r="CS856" s="14">
        <v>0.42275086319869998</v>
      </c>
    </row>
    <row r="857" spans="2:97" x14ac:dyDescent="0.35">
      <c r="B857" t="s">
        <v>85</v>
      </c>
      <c r="C857" s="14">
        <v>0.384438236327101</v>
      </c>
      <c r="D857" s="14">
        <v>0.37187171122173801</v>
      </c>
      <c r="E857" s="14">
        <v>0.39559181339106197</v>
      </c>
      <c r="F857" s="14"/>
      <c r="G857" s="14">
        <v>0.23207726180928501</v>
      </c>
      <c r="H857" s="14">
        <v>0.28518953110890499</v>
      </c>
      <c r="I857" s="14">
        <v>0.33677912144494498</v>
      </c>
      <c r="J857" s="14">
        <v>0.39292981013206701</v>
      </c>
      <c r="K857" s="14">
        <v>0.42741965737945198</v>
      </c>
      <c r="L857" s="14">
        <v>0.56851979119858898</v>
      </c>
      <c r="M857" s="14"/>
      <c r="N857" s="14">
        <v>0.334096435976526</v>
      </c>
      <c r="O857" s="14">
        <v>0.43286739472896502</v>
      </c>
      <c r="P857" s="14">
        <v>0.36998086252071</v>
      </c>
      <c r="Q857" s="14">
        <v>0.39908781517995601</v>
      </c>
      <c r="R857" s="14"/>
      <c r="S857" s="14">
        <v>0.29696178977308502</v>
      </c>
      <c r="T857" s="14">
        <v>0.41299573932381101</v>
      </c>
      <c r="U857" s="14">
        <v>0.37825754904119802</v>
      </c>
      <c r="V857" s="14">
        <v>0.411405409473035</v>
      </c>
      <c r="W857" s="14">
        <v>0.31094660699063398</v>
      </c>
      <c r="X857" s="14">
        <v>0.36542206497865398</v>
      </c>
      <c r="Y857" s="14">
        <v>0.40111093864763198</v>
      </c>
      <c r="Z857" s="14">
        <v>0.45259225285504201</v>
      </c>
      <c r="AA857" s="14">
        <v>0.40250642236095902</v>
      </c>
      <c r="AB857" s="14">
        <v>0.423050158015502</v>
      </c>
      <c r="AC857" s="14">
        <v>0.403598203861042</v>
      </c>
      <c r="AD857" s="14">
        <v>0.48350413058853098</v>
      </c>
      <c r="AE857" s="14"/>
      <c r="AF857" s="14">
        <v>0.41364243255623001</v>
      </c>
      <c r="AG857" s="14">
        <v>0.33730293714231202</v>
      </c>
      <c r="AH857" s="14">
        <v>0.37297499293080499</v>
      </c>
      <c r="AI857" s="14">
        <v>0.52550623114307904</v>
      </c>
      <c r="AJ857" s="14">
        <v>0.36475557092334498</v>
      </c>
      <c r="AK857" s="14"/>
      <c r="AL857" s="14">
        <v>0.251906649035681</v>
      </c>
      <c r="AM857" s="14">
        <v>0.37755197391564499</v>
      </c>
      <c r="AN857" s="14">
        <v>0.40231514164500198</v>
      </c>
      <c r="AO857" s="14">
        <v>0.47950478513328298</v>
      </c>
      <c r="AP857" s="14">
        <v>0.35016396122735599</v>
      </c>
      <c r="AQ857" s="14">
        <v>0.36837465189730501</v>
      </c>
      <c r="AR857" s="14"/>
      <c r="AS857" s="14">
        <v>0.44953388299117097</v>
      </c>
      <c r="AT857" s="14">
        <v>0.388792303422552</v>
      </c>
      <c r="AU857" s="14">
        <v>0.34807943542522901</v>
      </c>
      <c r="AV857" s="14">
        <v>0.31081125878848798</v>
      </c>
      <c r="AW857" s="14">
        <v>0.26497435113551099</v>
      </c>
      <c r="AX857" s="14"/>
      <c r="AY857" s="14">
        <v>0.38340727332879299</v>
      </c>
      <c r="AZ857" s="14">
        <v>0</v>
      </c>
      <c r="BA857" s="14">
        <v>0</v>
      </c>
      <c r="BB857" s="14">
        <v>0</v>
      </c>
      <c r="BC857" s="14">
        <v>0</v>
      </c>
      <c r="BD857" s="14">
        <v>0</v>
      </c>
      <c r="BE857" s="14">
        <v>0</v>
      </c>
      <c r="BF857" s="14">
        <v>0</v>
      </c>
      <c r="BG857" s="14">
        <v>0</v>
      </c>
      <c r="BH857" s="14">
        <v>0</v>
      </c>
      <c r="BI857" s="14">
        <v>0</v>
      </c>
      <c r="BJ857" s="14">
        <v>0</v>
      </c>
      <c r="BK857" s="14">
        <v>0</v>
      </c>
      <c r="BL857" s="14">
        <v>0</v>
      </c>
      <c r="BM857" s="14">
        <v>0</v>
      </c>
      <c r="BN857" s="14">
        <v>0</v>
      </c>
      <c r="BO857" s="14"/>
      <c r="BP857" s="14">
        <v>0.44421343780693201</v>
      </c>
      <c r="BQ857" s="14">
        <v>0.32515643319426801</v>
      </c>
      <c r="BR857" s="14">
        <v>0.32061987302724498</v>
      </c>
      <c r="BS857" s="14">
        <v>0.36239021553095702</v>
      </c>
      <c r="BT857" s="14">
        <v>0.48426434504464799</v>
      </c>
      <c r="BU857" s="14"/>
      <c r="BV857" s="14">
        <v>0.28898694800213398</v>
      </c>
      <c r="BW857" s="14">
        <v>0.36498147737933601</v>
      </c>
      <c r="BX857" s="14">
        <v>0.38045694556007198</v>
      </c>
      <c r="BY857" s="14">
        <v>0.44390106007126601</v>
      </c>
      <c r="BZ857" s="14">
        <v>0.50847274355336602</v>
      </c>
      <c r="CA857" s="14"/>
      <c r="CB857" s="14">
        <v>0.27219824897999201</v>
      </c>
      <c r="CC857" s="14">
        <v>0.28102435360100703</v>
      </c>
      <c r="CD857" s="14">
        <v>0.35728552180196399</v>
      </c>
      <c r="CE857" s="14">
        <v>0.424781942459798</v>
      </c>
      <c r="CF857" s="14">
        <v>0.54419679452448899</v>
      </c>
      <c r="CG857" s="14"/>
      <c r="CH857" s="14">
        <v>0.464383180288376</v>
      </c>
      <c r="CI857" s="14">
        <v>0.35096985485117599</v>
      </c>
      <c r="CJ857" s="14"/>
      <c r="CK857" s="14">
        <v>0.31803386979875797</v>
      </c>
      <c r="CL857" s="14">
        <v>0.40483489170935999</v>
      </c>
      <c r="CM857" s="14"/>
      <c r="CN857" s="14">
        <v>0.27023374978971998</v>
      </c>
      <c r="CO857" s="14">
        <v>0.42452385428714601</v>
      </c>
      <c r="CP857" s="14"/>
      <c r="CQ857" s="14">
        <v>0.44440332174889502</v>
      </c>
      <c r="CR857" s="14">
        <v>0.27768266785559198</v>
      </c>
      <c r="CS857" s="14">
        <v>0.27081977525793699</v>
      </c>
    </row>
    <row r="858" spans="2:97" x14ac:dyDescent="0.35">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c r="CI858" s="14"/>
      <c r="CJ858" s="14"/>
      <c r="CK858" s="14"/>
      <c r="CL858" s="14"/>
      <c r="CM858" s="14"/>
      <c r="CN858" s="14"/>
      <c r="CO858" s="14"/>
      <c r="CP858" s="14"/>
      <c r="CQ858" s="14"/>
      <c r="CR858" s="14"/>
      <c r="CS858" s="14"/>
    </row>
    <row r="859" spans="2:97" x14ac:dyDescent="0.35">
      <c r="B859" s="6" t="s">
        <v>354</v>
      </c>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c r="CI859" s="14"/>
      <c r="CJ859" s="14"/>
      <c r="CK859" s="14"/>
      <c r="CL859" s="14"/>
      <c r="CM859" s="14"/>
      <c r="CN859" s="14"/>
      <c r="CO859" s="14"/>
      <c r="CP859" s="14"/>
      <c r="CQ859" s="14"/>
      <c r="CR859" s="14"/>
      <c r="CS859" s="14"/>
    </row>
    <row r="860" spans="2:97" x14ac:dyDescent="0.35">
      <c r="B860" s="21" t="s">
        <v>279</v>
      </c>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c r="CI860" s="14"/>
      <c r="CJ860" s="14"/>
      <c r="CK860" s="14"/>
      <c r="CL860" s="14"/>
      <c r="CM860" s="14"/>
      <c r="CN860" s="14"/>
      <c r="CO860" s="14"/>
      <c r="CP860" s="14"/>
      <c r="CQ860" s="14"/>
      <c r="CR860" s="14"/>
      <c r="CS860" s="14"/>
    </row>
    <row r="861" spans="2:97" x14ac:dyDescent="0.35">
      <c r="B861" t="s">
        <v>306</v>
      </c>
      <c r="C861" s="14">
        <v>2.9458470216056399E-2</v>
      </c>
      <c r="D861" s="14">
        <v>3.4522547043954001E-2</v>
      </c>
      <c r="E861" s="14">
        <v>2.4616038001212901E-2</v>
      </c>
      <c r="F861" s="14"/>
      <c r="G861" s="14">
        <v>2.34017517346705E-2</v>
      </c>
      <c r="H861" s="14">
        <v>3.8170441925338201E-2</v>
      </c>
      <c r="I861" s="14">
        <v>4.3290535220160298E-2</v>
      </c>
      <c r="J861" s="14">
        <v>2.3468265520798601E-2</v>
      </c>
      <c r="K861" s="14">
        <v>1.98315410411142E-2</v>
      </c>
      <c r="L861" s="14">
        <v>2.6117363768192899E-2</v>
      </c>
      <c r="M861" s="14"/>
      <c r="N861" s="14">
        <v>4.7546253727027699E-2</v>
      </c>
      <c r="O861" s="14">
        <v>2.76524333272751E-2</v>
      </c>
      <c r="P861" s="14">
        <v>2.7714528849804299E-2</v>
      </c>
      <c r="Q861" s="14">
        <v>1.3724637021295999E-2</v>
      </c>
      <c r="R861" s="14"/>
      <c r="S861" s="14">
        <v>4.9097773813150197E-2</v>
      </c>
      <c r="T861" s="14">
        <v>1.2744231566532999E-2</v>
      </c>
      <c r="U861" s="14">
        <v>1.2057496564399899E-2</v>
      </c>
      <c r="V861" s="14">
        <v>3.79254902008394E-2</v>
      </c>
      <c r="W861" s="14">
        <v>1.36685338000867E-2</v>
      </c>
      <c r="X861" s="14">
        <v>3.8663631858552101E-2</v>
      </c>
      <c r="Y861" s="14">
        <v>1.97215924056671E-2</v>
      </c>
      <c r="Z861" s="14">
        <v>4.6661031410154097E-2</v>
      </c>
      <c r="AA861" s="14">
        <v>3.6243786645888398E-2</v>
      </c>
      <c r="AB861" s="14">
        <v>3.2952026242562403E-2</v>
      </c>
      <c r="AC861" s="14">
        <v>2.8469177954460901E-2</v>
      </c>
      <c r="AD861" s="14">
        <v>1.0617383564288501E-2</v>
      </c>
      <c r="AE861" s="14"/>
      <c r="AF861" s="14">
        <v>2.9639903998073099E-2</v>
      </c>
      <c r="AG861" s="14">
        <v>5.9891107598610799E-2</v>
      </c>
      <c r="AH861" s="14">
        <v>9.8433972730318509E-3</v>
      </c>
      <c r="AI861" s="14">
        <v>7.7139725932422404E-3</v>
      </c>
      <c r="AJ861" s="14">
        <v>2.6185110121796099E-2</v>
      </c>
      <c r="AK861" s="14"/>
      <c r="AL861" s="14">
        <v>9.9565273433693799E-2</v>
      </c>
      <c r="AM861" s="14">
        <v>3.4993031017054699E-2</v>
      </c>
      <c r="AN861" s="14">
        <v>4.23189764475395E-3</v>
      </c>
      <c r="AO861" s="14">
        <v>1.26935886645299E-2</v>
      </c>
      <c r="AP861" s="14">
        <v>1.7257404996292799E-2</v>
      </c>
      <c r="AQ861" s="14">
        <v>6.5079582514334603E-3</v>
      </c>
      <c r="AR861" s="14"/>
      <c r="AS861" s="14">
        <v>1.63670012984127E-2</v>
      </c>
      <c r="AT861" s="14">
        <v>1.1292384593618801E-2</v>
      </c>
      <c r="AU861" s="14">
        <v>4.2499745359102503E-2</v>
      </c>
      <c r="AV861" s="14">
        <v>6.3007517933440504E-2</v>
      </c>
      <c r="AW861" s="14">
        <v>0.11357948856568501</v>
      </c>
      <c r="AX861" s="14"/>
      <c r="AY861" s="14">
        <v>3.3203446724377403E-2</v>
      </c>
      <c r="AZ861" s="14">
        <v>0</v>
      </c>
      <c r="BA861" s="14">
        <v>0</v>
      </c>
      <c r="BB861" s="14">
        <v>0</v>
      </c>
      <c r="BC861" s="14">
        <v>0</v>
      </c>
      <c r="BD861" s="14">
        <v>0</v>
      </c>
      <c r="BE861" s="14">
        <v>0</v>
      </c>
      <c r="BF861" s="14">
        <v>0</v>
      </c>
      <c r="BG861" s="14">
        <v>0</v>
      </c>
      <c r="BH861" s="14">
        <v>0</v>
      </c>
      <c r="BI861" s="14">
        <v>0</v>
      </c>
      <c r="BJ861" s="14">
        <v>0</v>
      </c>
      <c r="BK861" s="14">
        <v>0</v>
      </c>
      <c r="BL861" s="14">
        <v>0</v>
      </c>
      <c r="BM861" s="14">
        <v>0</v>
      </c>
      <c r="BN861" s="14">
        <v>0</v>
      </c>
      <c r="BO861" s="14"/>
      <c r="BP861" s="14">
        <v>5.9893043980783697E-2</v>
      </c>
      <c r="BQ861" s="14">
        <v>2.68366864068851E-2</v>
      </c>
      <c r="BR861" s="14">
        <v>1.2275404736977901E-2</v>
      </c>
      <c r="BS861" s="14">
        <v>2.1479536756228299E-2</v>
      </c>
      <c r="BT861" s="14">
        <v>1.39235472510006E-2</v>
      </c>
      <c r="BU861" s="14"/>
      <c r="BV861" s="14">
        <v>0.12360901196905801</v>
      </c>
      <c r="BW861" s="14">
        <v>3.6203013680102203E-2</v>
      </c>
      <c r="BX861" s="14">
        <v>1.1199636916363E-2</v>
      </c>
      <c r="BY861" s="14">
        <v>2.5475725804306099E-2</v>
      </c>
      <c r="BZ861" s="14">
        <v>0</v>
      </c>
      <c r="CA861" s="14"/>
      <c r="CB861" s="14">
        <v>9.1358430921596998E-2</v>
      </c>
      <c r="CC861" s="14">
        <v>2.7204560321805502E-2</v>
      </c>
      <c r="CD861" s="14">
        <v>2.23383613781864E-2</v>
      </c>
      <c r="CE861" s="14">
        <v>6.5467792036769104E-3</v>
      </c>
      <c r="CF861" s="14">
        <v>9.5631943200304905E-3</v>
      </c>
      <c r="CG861" s="14"/>
      <c r="CH861" s="14">
        <v>3.1323504266809001E-2</v>
      </c>
      <c r="CI861" s="14">
        <v>2.8680894494162602E-2</v>
      </c>
      <c r="CJ861" s="14"/>
      <c r="CK861" s="14">
        <v>5.5403842303211603E-2</v>
      </c>
      <c r="CL861" s="14">
        <v>2.1408327773929099E-2</v>
      </c>
      <c r="CM861" s="14"/>
      <c r="CN861" s="14">
        <v>9.1058613525512894E-2</v>
      </c>
      <c r="CO861" s="14">
        <v>7.8872551723275508E-3</v>
      </c>
      <c r="CP861" s="14"/>
      <c r="CQ861" s="14">
        <v>1.32419639905341E-2</v>
      </c>
      <c r="CR861" s="14">
        <v>6.5981731420087994E-2</v>
      </c>
      <c r="CS861" s="14">
        <v>1.4808662680455499E-2</v>
      </c>
    </row>
    <row r="862" spans="2:97" x14ac:dyDescent="0.35">
      <c r="B862" t="s">
        <v>307</v>
      </c>
      <c r="C862" s="14">
        <v>0.115669734339735</v>
      </c>
      <c r="D862" s="14">
        <v>0.13708834138786399</v>
      </c>
      <c r="E862" s="14">
        <v>9.5152897540235107E-2</v>
      </c>
      <c r="F862" s="14"/>
      <c r="G862" s="14">
        <v>0.11783859954222201</v>
      </c>
      <c r="H862" s="14">
        <v>0.17040107554314801</v>
      </c>
      <c r="I862" s="14">
        <v>0.13926207861241299</v>
      </c>
      <c r="J862" s="14">
        <v>7.3957115182179706E-2</v>
      </c>
      <c r="K862" s="14">
        <v>9.5303969343105699E-2</v>
      </c>
      <c r="L862" s="14">
        <v>9.7092925058564497E-2</v>
      </c>
      <c r="M862" s="14"/>
      <c r="N862" s="14">
        <v>0.15282896830215001</v>
      </c>
      <c r="O862" s="14">
        <v>0.12893662119438101</v>
      </c>
      <c r="P862" s="14">
        <v>0.109456336558041</v>
      </c>
      <c r="Q862" s="14">
        <v>6.8692055423785106E-2</v>
      </c>
      <c r="R862" s="14"/>
      <c r="S862" s="14">
        <v>0.15330330205010501</v>
      </c>
      <c r="T862" s="14">
        <v>9.8766643645073607E-2</v>
      </c>
      <c r="U862" s="14">
        <v>0.10178193785001199</v>
      </c>
      <c r="V862" s="14">
        <v>0.100895048549256</v>
      </c>
      <c r="W862" s="14">
        <v>0.107780161727595</v>
      </c>
      <c r="X862" s="14">
        <v>0.125494876658022</v>
      </c>
      <c r="Y862" s="14">
        <v>0.13553668774283301</v>
      </c>
      <c r="Z862" s="14">
        <v>0.14537635250901601</v>
      </c>
      <c r="AA862" s="14">
        <v>0.105535883130351</v>
      </c>
      <c r="AB862" s="14">
        <v>0.100629008353394</v>
      </c>
      <c r="AC862" s="14">
        <v>0.10218198985387</v>
      </c>
      <c r="AD862" s="14">
        <v>9.7258803035712202E-2</v>
      </c>
      <c r="AE862" s="14"/>
      <c r="AF862" s="14">
        <v>0.100577124387409</v>
      </c>
      <c r="AG862" s="14">
        <v>0.17512042179860399</v>
      </c>
      <c r="AH862" s="14">
        <v>0.11124763378727701</v>
      </c>
      <c r="AI862" s="14">
        <v>5.9670343628334101E-2</v>
      </c>
      <c r="AJ862" s="14">
        <v>0.122520339479812</v>
      </c>
      <c r="AK862" s="14"/>
      <c r="AL862" s="14">
        <v>0.26420011590823</v>
      </c>
      <c r="AM862" s="14">
        <v>0.103139421428479</v>
      </c>
      <c r="AN862" s="14">
        <v>0.14370831687585001</v>
      </c>
      <c r="AO862" s="14">
        <v>6.9114396523737506E-2</v>
      </c>
      <c r="AP862" s="14">
        <v>9.3713541240105405E-2</v>
      </c>
      <c r="AQ862" s="14">
        <v>7.49903916805464E-2</v>
      </c>
      <c r="AR862" s="14"/>
      <c r="AS862" s="14">
        <v>7.1784594526327197E-2</v>
      </c>
      <c r="AT862" s="14">
        <v>8.50040973219513E-2</v>
      </c>
      <c r="AU862" s="14">
        <v>0.14705797071398899</v>
      </c>
      <c r="AV862" s="14">
        <v>0.18386768861752301</v>
      </c>
      <c r="AW862" s="14">
        <v>0.23851556402501001</v>
      </c>
      <c r="AX862" s="14"/>
      <c r="AY862" s="14">
        <v>6.78246347741773E-2</v>
      </c>
      <c r="AZ862" s="14">
        <v>0</v>
      </c>
      <c r="BA862" s="14">
        <v>0</v>
      </c>
      <c r="BB862" s="14">
        <v>0</v>
      </c>
      <c r="BC862" s="14">
        <v>0</v>
      </c>
      <c r="BD862" s="14">
        <v>0</v>
      </c>
      <c r="BE862" s="14">
        <v>0</v>
      </c>
      <c r="BF862" s="14">
        <v>0</v>
      </c>
      <c r="BG862" s="14">
        <v>0</v>
      </c>
      <c r="BH862" s="14">
        <v>0</v>
      </c>
      <c r="BI862" s="14">
        <v>0</v>
      </c>
      <c r="BJ862" s="14">
        <v>0</v>
      </c>
      <c r="BK862" s="14">
        <v>0</v>
      </c>
      <c r="BL862" s="14">
        <v>0</v>
      </c>
      <c r="BM862" s="14">
        <v>0</v>
      </c>
      <c r="BN862" s="14">
        <v>0</v>
      </c>
      <c r="BO862" s="14"/>
      <c r="BP862" s="14">
        <v>0.13159026363626999</v>
      </c>
      <c r="BQ862" s="14">
        <v>0.14796862291750501</v>
      </c>
      <c r="BR862" s="14">
        <v>0.125500089281254</v>
      </c>
      <c r="BS862" s="14">
        <v>9.1012886583186903E-2</v>
      </c>
      <c r="BT862" s="14">
        <v>5.2936543745824502E-2</v>
      </c>
      <c r="BU862" s="14"/>
      <c r="BV862" s="14">
        <v>0.17448717216620599</v>
      </c>
      <c r="BW862" s="14">
        <v>0.15593523624089001</v>
      </c>
      <c r="BX862" s="14">
        <v>8.6307388188545303E-2</v>
      </c>
      <c r="BY862" s="14">
        <v>8.0153095562914695E-2</v>
      </c>
      <c r="BZ862" s="14">
        <v>5.1948195828251199E-2</v>
      </c>
      <c r="CA862" s="14"/>
      <c r="CB862" s="14">
        <v>0.25224921508793602</v>
      </c>
      <c r="CC862" s="14">
        <v>0.13204089887805601</v>
      </c>
      <c r="CD862" s="14">
        <v>0.110625831460093</v>
      </c>
      <c r="CE862" s="14">
        <v>6.6862185815656699E-2</v>
      </c>
      <c r="CF862" s="14">
        <v>4.5050985657271198E-2</v>
      </c>
      <c r="CG862" s="14"/>
      <c r="CH862" s="14">
        <v>8.8324640632792495E-2</v>
      </c>
      <c r="CI862" s="14">
        <v>0.12707053475453201</v>
      </c>
      <c r="CJ862" s="14"/>
      <c r="CK862" s="14">
        <v>0.14529139778550701</v>
      </c>
      <c r="CL862" s="14">
        <v>0.10647893879784801</v>
      </c>
      <c r="CM862" s="14"/>
      <c r="CN862" s="14">
        <v>0.25410999485845198</v>
      </c>
      <c r="CO862" s="14">
        <v>6.7190551176850105E-2</v>
      </c>
      <c r="CP862" s="14"/>
      <c r="CQ862" s="14">
        <v>7.38331786325883E-2</v>
      </c>
      <c r="CR862" s="14">
        <v>0.20239449215393601</v>
      </c>
      <c r="CS862" s="14">
        <v>0.12254092832527599</v>
      </c>
    </row>
    <row r="863" spans="2:97" x14ac:dyDescent="0.35">
      <c r="B863" t="s">
        <v>308</v>
      </c>
      <c r="C863" s="14">
        <v>0.17961810288077801</v>
      </c>
      <c r="D863" s="14">
        <v>0.17484954359746099</v>
      </c>
      <c r="E863" s="14">
        <v>0.18500687322415299</v>
      </c>
      <c r="F863" s="14"/>
      <c r="G863" s="14">
        <v>0.193795923475127</v>
      </c>
      <c r="H863" s="14">
        <v>0.16515299839893499</v>
      </c>
      <c r="I863" s="14">
        <v>0.176767283999373</v>
      </c>
      <c r="J863" s="14">
        <v>0.17780593485533999</v>
      </c>
      <c r="K863" s="14">
        <v>0.18822317412904599</v>
      </c>
      <c r="L863" s="14">
        <v>0.18028018690587</v>
      </c>
      <c r="M863" s="14"/>
      <c r="N863" s="14">
        <v>0.221459329329908</v>
      </c>
      <c r="O863" s="14">
        <v>0.17888803726864899</v>
      </c>
      <c r="P863" s="14">
        <v>0.139554906701504</v>
      </c>
      <c r="Q863" s="14">
        <v>0.16991058905211501</v>
      </c>
      <c r="R863" s="14"/>
      <c r="S863" s="14">
        <v>0.209996980817652</v>
      </c>
      <c r="T863" s="14">
        <v>0.167127640677597</v>
      </c>
      <c r="U863" s="14">
        <v>0.24167426905713901</v>
      </c>
      <c r="V863" s="14">
        <v>0.179966955865037</v>
      </c>
      <c r="W863" s="14">
        <v>0.163264754068706</v>
      </c>
      <c r="X863" s="14">
        <v>0.182002950400934</v>
      </c>
      <c r="Y863" s="14">
        <v>0.16947045044824899</v>
      </c>
      <c r="Z863" s="14">
        <v>0.14920832284671301</v>
      </c>
      <c r="AA863" s="14">
        <v>0.15132956028338801</v>
      </c>
      <c r="AB863" s="14">
        <v>0.17930389061729701</v>
      </c>
      <c r="AC863" s="14">
        <v>0.169536148138622</v>
      </c>
      <c r="AD863" s="14">
        <v>0.14358967731498601</v>
      </c>
      <c r="AE863" s="14"/>
      <c r="AF863" s="14">
        <v>0.19332746757261601</v>
      </c>
      <c r="AG863" s="14">
        <v>0.20959646730520201</v>
      </c>
      <c r="AH863" s="14">
        <v>0.25748161644949003</v>
      </c>
      <c r="AI863" s="14">
        <v>8.6657281057659893E-2</v>
      </c>
      <c r="AJ863" s="14">
        <v>0.183130163961985</v>
      </c>
      <c r="AK863" s="14"/>
      <c r="AL863" s="14">
        <v>0.23915496481566201</v>
      </c>
      <c r="AM863" s="14">
        <v>0.21649457685979101</v>
      </c>
      <c r="AN863" s="14">
        <v>0.244513309662555</v>
      </c>
      <c r="AO863" s="14">
        <v>8.5263940876247696E-2</v>
      </c>
      <c r="AP863" s="14">
        <v>0.16679098368655099</v>
      </c>
      <c r="AQ863" s="14">
        <v>0.26235473625905198</v>
      </c>
      <c r="AR863" s="14"/>
      <c r="AS863" s="14">
        <v>0.133606505113503</v>
      </c>
      <c r="AT863" s="14">
        <v>0.17334717319899301</v>
      </c>
      <c r="AU863" s="14">
        <v>0.218622373454084</v>
      </c>
      <c r="AV863" s="14">
        <v>0.23121198161437101</v>
      </c>
      <c r="AW863" s="14">
        <v>0.13346433442358299</v>
      </c>
      <c r="AX863" s="14"/>
      <c r="AY863" s="14">
        <v>0.19160716730382299</v>
      </c>
      <c r="AZ863" s="14">
        <v>0</v>
      </c>
      <c r="BA863" s="14">
        <v>0</v>
      </c>
      <c r="BB863" s="14">
        <v>0</v>
      </c>
      <c r="BC863" s="14">
        <v>0</v>
      </c>
      <c r="BD863" s="14">
        <v>0</v>
      </c>
      <c r="BE863" s="14">
        <v>0</v>
      </c>
      <c r="BF863" s="14">
        <v>0</v>
      </c>
      <c r="BG863" s="14">
        <v>0</v>
      </c>
      <c r="BH863" s="14">
        <v>0</v>
      </c>
      <c r="BI863" s="14">
        <v>0</v>
      </c>
      <c r="BJ863" s="14">
        <v>0</v>
      </c>
      <c r="BK863" s="14">
        <v>0</v>
      </c>
      <c r="BL863" s="14">
        <v>0</v>
      </c>
      <c r="BM863" s="14">
        <v>0</v>
      </c>
      <c r="BN863" s="14">
        <v>0</v>
      </c>
      <c r="BO863" s="14"/>
      <c r="BP863" s="14">
        <v>0.20560619746063</v>
      </c>
      <c r="BQ863" s="14">
        <v>0.190546394062967</v>
      </c>
      <c r="BR863" s="14">
        <v>0.20867727116951101</v>
      </c>
      <c r="BS863" s="14">
        <v>0.162502561991377</v>
      </c>
      <c r="BT863" s="14">
        <v>0.10853450663705599</v>
      </c>
      <c r="BU863" s="14"/>
      <c r="BV863" s="14">
        <v>0.20847283374273801</v>
      </c>
      <c r="BW863" s="14">
        <v>0.19832948644727499</v>
      </c>
      <c r="BX863" s="14">
        <v>0.19556914312429599</v>
      </c>
      <c r="BY863" s="14">
        <v>0.118312648026272</v>
      </c>
      <c r="BZ863" s="14">
        <v>6.6342560443121104E-2</v>
      </c>
      <c r="CA863" s="14"/>
      <c r="CB863" s="14">
        <v>0.17967025870332201</v>
      </c>
      <c r="CC863" s="14">
        <v>0.25242080233647701</v>
      </c>
      <c r="CD863" s="14">
        <v>0.20880163787579101</v>
      </c>
      <c r="CE863" s="14">
        <v>0.17193830916643099</v>
      </c>
      <c r="CF863" s="14">
        <v>0.10070482670271499</v>
      </c>
      <c r="CG863" s="14"/>
      <c r="CH863" s="14">
        <v>9.6266889435135103E-2</v>
      </c>
      <c r="CI863" s="14">
        <v>0.2143691466698</v>
      </c>
      <c r="CJ863" s="14"/>
      <c r="CK863" s="14">
        <v>0.16983810509199401</v>
      </c>
      <c r="CL863" s="14">
        <v>0.18265256987623801</v>
      </c>
      <c r="CM863" s="14"/>
      <c r="CN863" s="14">
        <v>0.24484781745217399</v>
      </c>
      <c r="CO863" s="14">
        <v>0.15677588004386001</v>
      </c>
      <c r="CP863" s="14"/>
      <c r="CQ863" s="14">
        <v>0.15894915573884799</v>
      </c>
      <c r="CR863" s="14">
        <v>0.20105379836346199</v>
      </c>
      <c r="CS863" s="14">
        <v>0.31050630501798498</v>
      </c>
    </row>
    <row r="864" spans="2:97" x14ac:dyDescent="0.35">
      <c r="B864" t="s">
        <v>86</v>
      </c>
      <c r="C864" s="14">
        <v>0.34972749093637301</v>
      </c>
      <c r="D864" s="14">
        <v>0.34850829321004101</v>
      </c>
      <c r="E864" s="14">
        <v>0.35041173896586802</v>
      </c>
      <c r="F864" s="14"/>
      <c r="G864" s="14">
        <v>0.41605373169603199</v>
      </c>
      <c r="H864" s="14">
        <v>0.33580960372887098</v>
      </c>
      <c r="I864" s="14">
        <v>0.35150195031778703</v>
      </c>
      <c r="J864" s="14">
        <v>0.36376566594615101</v>
      </c>
      <c r="K864" s="14">
        <v>0.36847980255587098</v>
      </c>
      <c r="L864" s="14">
        <v>0.29206749478125699</v>
      </c>
      <c r="M864" s="14"/>
      <c r="N864" s="14">
        <v>0.33257493560979201</v>
      </c>
      <c r="O864" s="14">
        <v>0.338844122404517</v>
      </c>
      <c r="P864" s="14">
        <v>0.37625987778847098</v>
      </c>
      <c r="Q864" s="14">
        <v>0.36044693512440101</v>
      </c>
      <c r="R864" s="14"/>
      <c r="S864" s="14">
        <v>0.32976642232619402</v>
      </c>
      <c r="T864" s="14">
        <v>0.36955406170966698</v>
      </c>
      <c r="U864" s="14">
        <v>0.26869492522623201</v>
      </c>
      <c r="V864" s="14">
        <v>0.36474218170700701</v>
      </c>
      <c r="W864" s="14">
        <v>0.33692554339924802</v>
      </c>
      <c r="X864" s="14">
        <v>0.34885608020365999</v>
      </c>
      <c r="Y864" s="14">
        <v>0.36283777988069998</v>
      </c>
      <c r="Z864" s="14">
        <v>0.31643250815514801</v>
      </c>
      <c r="AA864" s="14">
        <v>0.37450480444436202</v>
      </c>
      <c r="AB864" s="14">
        <v>0.36577211210324601</v>
      </c>
      <c r="AC864" s="14">
        <v>0.35577646272465502</v>
      </c>
      <c r="AD864" s="14">
        <v>0.42524568570795301</v>
      </c>
      <c r="AE864" s="14"/>
      <c r="AF864" s="14">
        <v>0.33410837580800101</v>
      </c>
      <c r="AG864" s="14">
        <v>0.33752880346111203</v>
      </c>
      <c r="AH864" s="14">
        <v>0.431445874597502</v>
      </c>
      <c r="AI864" s="14">
        <v>0.29526910278732499</v>
      </c>
      <c r="AJ864" s="14">
        <v>0.31456918947326901</v>
      </c>
      <c r="AK864" s="14"/>
      <c r="AL864" s="14">
        <v>0.276184468703841</v>
      </c>
      <c r="AM864" s="14">
        <v>0.34982350798444001</v>
      </c>
      <c r="AN864" s="14">
        <v>0.41461768463593901</v>
      </c>
      <c r="AO864" s="14">
        <v>0.32593338062430099</v>
      </c>
      <c r="AP864" s="14">
        <v>0.42056076692765498</v>
      </c>
      <c r="AQ864" s="14">
        <v>0.36199270392147198</v>
      </c>
      <c r="AR864" s="14"/>
      <c r="AS864" s="14">
        <v>0.368245856968962</v>
      </c>
      <c r="AT864" s="14">
        <v>0.377564398442991</v>
      </c>
      <c r="AU864" s="14">
        <v>0.34181308422475598</v>
      </c>
      <c r="AV864" s="14">
        <v>0.29949601802875597</v>
      </c>
      <c r="AW864" s="14">
        <v>0.35175064794267602</v>
      </c>
      <c r="AX864" s="14"/>
      <c r="AY864" s="14">
        <v>0.24474559501645901</v>
      </c>
      <c r="AZ864" s="14">
        <v>0</v>
      </c>
      <c r="BA864" s="14">
        <v>0</v>
      </c>
      <c r="BB864" s="14">
        <v>0</v>
      </c>
      <c r="BC864" s="14">
        <v>0</v>
      </c>
      <c r="BD864" s="14">
        <v>0</v>
      </c>
      <c r="BE864" s="14">
        <v>0</v>
      </c>
      <c r="BF864" s="14">
        <v>0</v>
      </c>
      <c r="BG864" s="14">
        <v>0</v>
      </c>
      <c r="BH864" s="14">
        <v>0</v>
      </c>
      <c r="BI864" s="14">
        <v>0</v>
      </c>
      <c r="BJ864" s="14">
        <v>0</v>
      </c>
      <c r="BK864" s="14">
        <v>0</v>
      </c>
      <c r="BL864" s="14">
        <v>0</v>
      </c>
      <c r="BM864" s="14">
        <v>0</v>
      </c>
      <c r="BN864" s="14">
        <v>0</v>
      </c>
      <c r="BO864" s="14"/>
      <c r="BP864" s="14">
        <v>0.31356644181313298</v>
      </c>
      <c r="BQ864" s="14">
        <v>0.390990656074924</v>
      </c>
      <c r="BR864" s="14">
        <v>0.33510637540084598</v>
      </c>
      <c r="BS864" s="14">
        <v>0.38399901395042102</v>
      </c>
      <c r="BT864" s="14">
        <v>0.31255395776209099</v>
      </c>
      <c r="BU864" s="14"/>
      <c r="BV864" s="14">
        <v>0.29231200238537602</v>
      </c>
      <c r="BW864" s="14">
        <v>0.35362487335397802</v>
      </c>
      <c r="BX864" s="14">
        <v>0.36335538953778102</v>
      </c>
      <c r="BY864" s="14">
        <v>0.34708199799811701</v>
      </c>
      <c r="BZ864" s="14">
        <v>0.29775985173425101</v>
      </c>
      <c r="CA864" s="14"/>
      <c r="CB864" s="14">
        <v>0.26860318961165802</v>
      </c>
      <c r="CC864" s="14">
        <v>0.41037405609191902</v>
      </c>
      <c r="CD864" s="14">
        <v>0.41375259804418701</v>
      </c>
      <c r="CE864" s="14">
        <v>0.37858065333576102</v>
      </c>
      <c r="CF864" s="14">
        <v>0.28012438025325398</v>
      </c>
      <c r="CG864" s="14"/>
      <c r="CH864" s="14">
        <v>0.31459852186378701</v>
      </c>
      <c r="CI864" s="14">
        <v>0.364373568564274</v>
      </c>
      <c r="CJ864" s="14"/>
      <c r="CK864" s="14">
        <v>0.36084341880644599</v>
      </c>
      <c r="CL864" s="14">
        <v>0.346278521215302</v>
      </c>
      <c r="CM864" s="14"/>
      <c r="CN864" s="14">
        <v>0.29067208631805802</v>
      </c>
      <c r="CO864" s="14">
        <v>0.37040758621011999</v>
      </c>
      <c r="CP864" s="14"/>
      <c r="CQ864" s="14">
        <v>0.35461247896147002</v>
      </c>
      <c r="CR864" s="14">
        <v>0.33201757049568897</v>
      </c>
      <c r="CS864" s="14">
        <v>0.39408494741649203</v>
      </c>
    </row>
    <row r="865" spans="2:97" x14ac:dyDescent="0.35">
      <c r="B865" t="s">
        <v>85</v>
      </c>
      <c r="C865" s="14">
        <v>0.32552620162705798</v>
      </c>
      <c r="D865" s="14">
        <v>0.30503127476067998</v>
      </c>
      <c r="E865" s="14">
        <v>0.34481245226853102</v>
      </c>
      <c r="F865" s="14"/>
      <c r="G865" s="14">
        <v>0.24890999355194801</v>
      </c>
      <c r="H865" s="14">
        <v>0.29046588040370702</v>
      </c>
      <c r="I865" s="14">
        <v>0.28917815185026602</v>
      </c>
      <c r="J865" s="14">
        <v>0.36100301849553101</v>
      </c>
      <c r="K865" s="14">
        <v>0.32816151293086299</v>
      </c>
      <c r="L865" s="14">
        <v>0.40444202948611602</v>
      </c>
      <c r="M865" s="14"/>
      <c r="N865" s="14">
        <v>0.245590513031122</v>
      </c>
      <c r="O865" s="14">
        <v>0.32567878580517901</v>
      </c>
      <c r="P865" s="14">
        <v>0.34701435010218101</v>
      </c>
      <c r="Q865" s="14">
        <v>0.38722578337840202</v>
      </c>
      <c r="R865" s="14"/>
      <c r="S865" s="14">
        <v>0.25783552099289903</v>
      </c>
      <c r="T865" s="14">
        <v>0.351807422401129</v>
      </c>
      <c r="U865" s="14">
        <v>0.37579137130221701</v>
      </c>
      <c r="V865" s="14">
        <v>0.31647032367786199</v>
      </c>
      <c r="W865" s="14">
        <v>0.37836100700436398</v>
      </c>
      <c r="X865" s="14">
        <v>0.30498246087883302</v>
      </c>
      <c r="Y865" s="14">
        <v>0.31243348952255101</v>
      </c>
      <c r="Z865" s="14">
        <v>0.34232178507896899</v>
      </c>
      <c r="AA865" s="14">
        <v>0.33238596549601002</v>
      </c>
      <c r="AB865" s="14">
        <v>0.32134296268350099</v>
      </c>
      <c r="AC865" s="14">
        <v>0.34403622132839201</v>
      </c>
      <c r="AD865" s="14">
        <v>0.323288450377061</v>
      </c>
      <c r="AE865" s="14"/>
      <c r="AF865" s="14">
        <v>0.34234712823390101</v>
      </c>
      <c r="AG865" s="14">
        <v>0.21786319983647101</v>
      </c>
      <c r="AH865" s="14">
        <v>0.18998147789270001</v>
      </c>
      <c r="AI865" s="14">
        <v>0.55068929993343796</v>
      </c>
      <c r="AJ865" s="14">
        <v>0.35359519696313702</v>
      </c>
      <c r="AK865" s="14"/>
      <c r="AL865" s="14">
        <v>0.12089517713857301</v>
      </c>
      <c r="AM865" s="14">
        <v>0.29554946271023502</v>
      </c>
      <c r="AN865" s="14">
        <v>0.192928791180902</v>
      </c>
      <c r="AO865" s="14">
        <v>0.50699469331118396</v>
      </c>
      <c r="AP865" s="14">
        <v>0.301677303149395</v>
      </c>
      <c r="AQ865" s="14">
        <v>0.29415420988749602</v>
      </c>
      <c r="AR865" s="14"/>
      <c r="AS865" s="14">
        <v>0.409996042092795</v>
      </c>
      <c r="AT865" s="14">
        <v>0.35279194644244599</v>
      </c>
      <c r="AU865" s="14">
        <v>0.25000682624806803</v>
      </c>
      <c r="AV865" s="14">
        <v>0.22241679380591001</v>
      </c>
      <c r="AW865" s="14">
        <v>0.162689965043046</v>
      </c>
      <c r="AX865" s="14"/>
      <c r="AY865" s="14">
        <v>0.462619156181164</v>
      </c>
      <c r="AZ865" s="14">
        <v>0</v>
      </c>
      <c r="BA865" s="14">
        <v>0</v>
      </c>
      <c r="BB865" s="14">
        <v>0</v>
      </c>
      <c r="BC865" s="14">
        <v>0</v>
      </c>
      <c r="BD865" s="14">
        <v>0</v>
      </c>
      <c r="BE865" s="14">
        <v>0</v>
      </c>
      <c r="BF865" s="14">
        <v>0</v>
      </c>
      <c r="BG865" s="14">
        <v>0</v>
      </c>
      <c r="BH865" s="14">
        <v>0</v>
      </c>
      <c r="BI865" s="14">
        <v>0</v>
      </c>
      <c r="BJ865" s="14">
        <v>0</v>
      </c>
      <c r="BK865" s="14">
        <v>0</v>
      </c>
      <c r="BL865" s="14">
        <v>0</v>
      </c>
      <c r="BM865" s="14">
        <v>0</v>
      </c>
      <c r="BN865" s="14">
        <v>0</v>
      </c>
      <c r="BO865" s="14"/>
      <c r="BP865" s="14">
        <v>0.28934405310918299</v>
      </c>
      <c r="BQ865" s="14">
        <v>0.24365764053771899</v>
      </c>
      <c r="BR865" s="14">
        <v>0.31844085941140998</v>
      </c>
      <c r="BS865" s="14">
        <v>0.34100600071878701</v>
      </c>
      <c r="BT865" s="14">
        <v>0.51205144460402796</v>
      </c>
      <c r="BU865" s="14"/>
      <c r="BV865" s="14">
        <v>0.20111897973662199</v>
      </c>
      <c r="BW865" s="14">
        <v>0.255907390277755</v>
      </c>
      <c r="BX865" s="14">
        <v>0.34356844223301503</v>
      </c>
      <c r="BY865" s="14">
        <v>0.42897653260839103</v>
      </c>
      <c r="BZ865" s="14">
        <v>0.58394939199437701</v>
      </c>
      <c r="CA865" s="14"/>
      <c r="CB865" s="14">
        <v>0.20811890567548799</v>
      </c>
      <c r="CC865" s="14">
        <v>0.177959682371744</v>
      </c>
      <c r="CD865" s="14">
        <v>0.244481571241742</v>
      </c>
      <c r="CE865" s="14">
        <v>0.37607207247847402</v>
      </c>
      <c r="CF865" s="14">
        <v>0.564556613066729</v>
      </c>
      <c r="CG865" s="14"/>
      <c r="CH865" s="14">
        <v>0.46948644380147603</v>
      </c>
      <c r="CI865" s="14">
        <v>0.26550585551723199</v>
      </c>
      <c r="CJ865" s="14"/>
      <c r="CK865" s="14">
        <v>0.26862323601284099</v>
      </c>
      <c r="CL865" s="14">
        <v>0.34318164233668302</v>
      </c>
      <c r="CM865" s="14"/>
      <c r="CN865" s="14">
        <v>0.11931148784580201</v>
      </c>
      <c r="CO865" s="14">
        <v>0.39773872739684202</v>
      </c>
      <c r="CP865" s="14"/>
      <c r="CQ865" s="14">
        <v>0.39936322267655899</v>
      </c>
      <c r="CR865" s="14">
        <v>0.19855240756682399</v>
      </c>
      <c r="CS865" s="14">
        <v>0.158059156559792</v>
      </c>
    </row>
    <row r="866" spans="2:97" x14ac:dyDescent="0.35">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c r="CI866" s="14"/>
      <c r="CJ866" s="14"/>
      <c r="CK866" s="14"/>
      <c r="CL866" s="14"/>
      <c r="CM866" s="14"/>
      <c r="CN866" s="14"/>
      <c r="CO866" s="14"/>
      <c r="CP866" s="14"/>
      <c r="CQ866" s="14"/>
      <c r="CR866" s="14"/>
      <c r="CS866" s="14"/>
    </row>
    <row r="867" spans="2:97" x14ac:dyDescent="0.35">
      <c r="B867" s="6" t="s">
        <v>345</v>
      </c>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c r="CI867" s="14"/>
      <c r="CJ867" s="14"/>
      <c r="CK867" s="14"/>
      <c r="CL867" s="14"/>
      <c r="CM867" s="14"/>
      <c r="CN867" s="14"/>
      <c r="CO867" s="14"/>
      <c r="CP867" s="14"/>
      <c r="CQ867" s="14"/>
      <c r="CR867" s="14"/>
      <c r="CS867" s="14"/>
    </row>
    <row r="868" spans="2:97" x14ac:dyDescent="0.35">
      <c r="B868" s="21" t="s">
        <v>122</v>
      </c>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c r="CI868" s="14"/>
      <c r="CJ868" s="14"/>
      <c r="CK868" s="14"/>
      <c r="CL868" s="14"/>
      <c r="CM868" s="14"/>
      <c r="CN868" s="14"/>
      <c r="CO868" s="14"/>
      <c r="CP868" s="14"/>
      <c r="CQ868" s="14"/>
      <c r="CR868" s="14"/>
      <c r="CS868" s="14"/>
    </row>
    <row r="869" spans="2:97" x14ac:dyDescent="0.35">
      <c r="B869" t="s">
        <v>355</v>
      </c>
      <c r="C869" s="14">
        <v>9.0569094200084493E-2</v>
      </c>
      <c r="D869" s="14">
        <v>0.11703971978059401</v>
      </c>
      <c r="E869" s="14">
        <v>6.4470238399989693E-2</v>
      </c>
      <c r="F869" s="14"/>
      <c r="G869" s="14">
        <v>0.107351825601623</v>
      </c>
      <c r="H869" s="14">
        <v>0.133659203894198</v>
      </c>
      <c r="I869" s="14">
        <v>0.11420150599781199</v>
      </c>
      <c r="J869" s="14">
        <v>6.7772667635768502E-2</v>
      </c>
      <c r="K869" s="14">
        <v>6.3305003017857298E-2</v>
      </c>
      <c r="L869" s="14">
        <v>6.1860200220344302E-2</v>
      </c>
      <c r="M869" s="14"/>
      <c r="N869" s="14">
        <v>0.13183899870274901</v>
      </c>
      <c r="O869" s="14">
        <v>9.2104208494840703E-2</v>
      </c>
      <c r="P869" s="14">
        <v>7.84838546939986E-2</v>
      </c>
      <c r="Q869" s="14">
        <v>5.6071924257876202E-2</v>
      </c>
      <c r="R869" s="14"/>
      <c r="S869" s="14">
        <v>0.1192010022219</v>
      </c>
      <c r="T869" s="14">
        <v>7.7787553146360794E-2</v>
      </c>
      <c r="U869" s="14">
        <v>6.9725527519798505E-2</v>
      </c>
      <c r="V869" s="14">
        <v>8.7418606816550407E-2</v>
      </c>
      <c r="W869" s="14">
        <v>8.70598281847344E-2</v>
      </c>
      <c r="X869" s="14">
        <v>0.10783481372513901</v>
      </c>
      <c r="Y869" s="14">
        <v>6.7067446647419302E-2</v>
      </c>
      <c r="Z869" s="14">
        <v>8.7897756255939694E-2</v>
      </c>
      <c r="AA869" s="14">
        <v>0.106280175356693</v>
      </c>
      <c r="AB869" s="14">
        <v>8.2738534644671499E-2</v>
      </c>
      <c r="AC869" s="14">
        <v>8.9063777334433603E-2</v>
      </c>
      <c r="AD869" s="14">
        <v>6.8229850726335001E-2</v>
      </c>
      <c r="AE869" s="14"/>
      <c r="AF869" s="14">
        <v>6.8895820005014805E-2</v>
      </c>
      <c r="AG869" s="14">
        <v>0.152538926419685</v>
      </c>
      <c r="AH869" s="14">
        <v>8.6492153869649799E-2</v>
      </c>
      <c r="AI869" s="14">
        <v>3.26425932142256E-2</v>
      </c>
      <c r="AJ869" s="14">
        <v>7.8788945198084201E-2</v>
      </c>
      <c r="AK869" s="14"/>
      <c r="AL869" s="14">
        <v>0.25902156689779399</v>
      </c>
      <c r="AM869" s="14">
        <v>8.16908389464681E-2</v>
      </c>
      <c r="AN869" s="14">
        <v>8.5908259576950502E-2</v>
      </c>
      <c r="AO869" s="14">
        <v>3.2235107979475701E-2</v>
      </c>
      <c r="AP869" s="14">
        <v>6.5699573396624397E-2</v>
      </c>
      <c r="AQ869" s="14">
        <v>4.0610224092921199E-2</v>
      </c>
      <c r="AR869" s="14"/>
      <c r="AS869" s="14">
        <v>5.1310449683988103E-2</v>
      </c>
      <c r="AT869" s="14">
        <v>5.8493795241443797E-2</v>
      </c>
      <c r="AU869" s="14">
        <v>0.115372651917086</v>
      </c>
      <c r="AV869" s="14">
        <v>0.167385777658727</v>
      </c>
      <c r="AW869" s="14">
        <v>0.338191928060323</v>
      </c>
      <c r="AX869" s="14"/>
      <c r="AY869" s="14">
        <v>5.4871118984900998E-2</v>
      </c>
      <c r="AZ869" s="14">
        <v>0</v>
      </c>
      <c r="BA869" s="14">
        <v>0</v>
      </c>
      <c r="BB869" s="14">
        <v>0</v>
      </c>
      <c r="BC869" s="14">
        <v>0</v>
      </c>
      <c r="BD869" s="14">
        <v>0</v>
      </c>
      <c r="BE869" s="14">
        <v>0</v>
      </c>
      <c r="BF869" s="14">
        <v>0</v>
      </c>
      <c r="BG869" s="14">
        <v>0</v>
      </c>
      <c r="BH869" s="14">
        <v>0</v>
      </c>
      <c r="BI869" s="14">
        <v>0</v>
      </c>
      <c r="BJ869" s="14">
        <v>0</v>
      </c>
      <c r="BK869" s="14">
        <v>0</v>
      </c>
      <c r="BL869" s="14">
        <v>0</v>
      </c>
      <c r="BM869" s="14">
        <v>0</v>
      </c>
      <c r="BN869" s="14">
        <v>0</v>
      </c>
      <c r="BO869" s="14"/>
      <c r="BP869" s="14">
        <v>0.13636010180365099</v>
      </c>
      <c r="BQ869" s="14">
        <v>9.8912020528752406E-2</v>
      </c>
      <c r="BR869" s="14">
        <v>9.4124599141547499E-2</v>
      </c>
      <c r="BS869" s="14">
        <v>6.7467852848238793E-2</v>
      </c>
      <c r="BT869" s="14">
        <v>2.92091770317572E-2</v>
      </c>
      <c r="BU869" s="14"/>
      <c r="BV869" s="14">
        <v>0.21800608392551701</v>
      </c>
      <c r="BW869" s="14">
        <v>0.1224413715974</v>
      </c>
      <c r="BX869" s="14">
        <v>5.8692624258268898E-2</v>
      </c>
      <c r="BY869" s="14">
        <v>5.4707964471896998E-2</v>
      </c>
      <c r="BZ869" s="14">
        <v>2.21911315512393E-2</v>
      </c>
      <c r="CA869" s="14"/>
      <c r="CB869" s="14">
        <v>0.26704746243997102</v>
      </c>
      <c r="CC869" s="14">
        <v>0.111987207418681</v>
      </c>
      <c r="CD869" s="14">
        <v>5.3574858403477699E-2</v>
      </c>
      <c r="CE869" s="14">
        <v>2.6608584472245001E-2</v>
      </c>
      <c r="CF869" s="14">
        <v>2.9555852261717801E-2</v>
      </c>
      <c r="CG869" s="14"/>
      <c r="CH869" s="14">
        <v>7.6153599896563104E-2</v>
      </c>
      <c r="CI869" s="14">
        <v>9.6581367269076804E-2</v>
      </c>
      <c r="CJ869" s="14"/>
      <c r="CK869" s="14">
        <v>0.13990969114184101</v>
      </c>
      <c r="CL869" s="14">
        <v>7.5408963468653001E-2</v>
      </c>
      <c r="CM869" s="14"/>
      <c r="CN869" s="14">
        <v>0.24624070123952399</v>
      </c>
      <c r="CO869" s="14">
        <v>3.6125041794762197E-2</v>
      </c>
      <c r="CP869" s="14"/>
      <c r="CQ869" s="14">
        <v>3.63642316787679E-2</v>
      </c>
      <c r="CR869" s="14">
        <v>0.205560291946388</v>
      </c>
      <c r="CS869" s="14">
        <v>8.2778597258912706E-2</v>
      </c>
    </row>
    <row r="870" spans="2:97" x14ac:dyDescent="0.35">
      <c r="B870" t="s">
        <v>356</v>
      </c>
      <c r="C870" s="14">
        <v>0.61686685509758699</v>
      </c>
      <c r="D870" s="14">
        <v>0.59054190408662299</v>
      </c>
      <c r="E870" s="14">
        <v>0.64231855386760395</v>
      </c>
      <c r="F870" s="14"/>
      <c r="G870" s="14">
        <v>0.66509001576120697</v>
      </c>
      <c r="H870" s="14">
        <v>0.62345566053719303</v>
      </c>
      <c r="I870" s="14">
        <v>0.60730371550710105</v>
      </c>
      <c r="J870" s="14">
        <v>0.59918314161891795</v>
      </c>
      <c r="K870" s="14">
        <v>0.59481638623409905</v>
      </c>
      <c r="L870" s="14">
        <v>0.61643357144989697</v>
      </c>
      <c r="M870" s="14"/>
      <c r="N870" s="14">
        <v>0.64531471114964201</v>
      </c>
      <c r="O870" s="14">
        <v>0.62883737698587105</v>
      </c>
      <c r="P870" s="14">
        <v>0.60547103472485997</v>
      </c>
      <c r="Q870" s="14">
        <v>0.58299642114444905</v>
      </c>
      <c r="R870" s="14"/>
      <c r="S870" s="14">
        <v>0.62496419994074703</v>
      </c>
      <c r="T870" s="14">
        <v>0.65075956247863898</v>
      </c>
      <c r="U870" s="14">
        <v>0.62123593513973596</v>
      </c>
      <c r="V870" s="14">
        <v>0.62124295144240305</v>
      </c>
      <c r="W870" s="14">
        <v>0.62702482018210604</v>
      </c>
      <c r="X870" s="14">
        <v>0.588121350420717</v>
      </c>
      <c r="Y870" s="14">
        <v>0.604952730512343</v>
      </c>
      <c r="Z870" s="14">
        <v>0.56569643752037202</v>
      </c>
      <c r="AA870" s="14">
        <v>0.58963976367694104</v>
      </c>
      <c r="AB870" s="14">
        <v>0.64794734887102101</v>
      </c>
      <c r="AC870" s="14">
        <v>0.64034551263693795</v>
      </c>
      <c r="AD870" s="14">
        <v>0.53781922428250095</v>
      </c>
      <c r="AE870" s="14"/>
      <c r="AF870" s="14">
        <v>0.63575248057547096</v>
      </c>
      <c r="AG870" s="14">
        <v>0.59428073496712897</v>
      </c>
      <c r="AH870" s="14">
        <v>0.66931887814831803</v>
      </c>
      <c r="AI870" s="14">
        <v>0.65646428486303399</v>
      </c>
      <c r="AJ870" s="14">
        <v>0.67706284546437201</v>
      </c>
      <c r="AK870" s="14"/>
      <c r="AL870" s="14">
        <v>0.47962978989523503</v>
      </c>
      <c r="AM870" s="14">
        <v>0.67380380180319699</v>
      </c>
      <c r="AN870" s="14">
        <v>0.66806433685199695</v>
      </c>
      <c r="AO870" s="14">
        <v>0.64665805128736797</v>
      </c>
      <c r="AP870" s="14">
        <v>0.70966418396672204</v>
      </c>
      <c r="AQ870" s="14">
        <v>0.58868308532022895</v>
      </c>
      <c r="AR870" s="14"/>
      <c r="AS870" s="14">
        <v>0.591001970600051</v>
      </c>
      <c r="AT870" s="14">
        <v>0.63371189061827604</v>
      </c>
      <c r="AU870" s="14">
        <v>0.65399212324948797</v>
      </c>
      <c r="AV870" s="14">
        <v>0.61603508035227095</v>
      </c>
      <c r="AW870" s="14">
        <v>0.48206403326721697</v>
      </c>
      <c r="AX870" s="14"/>
      <c r="AY870" s="14">
        <v>0.419681188752418</v>
      </c>
      <c r="AZ870" s="14">
        <v>0</v>
      </c>
      <c r="BA870" s="14">
        <v>0</v>
      </c>
      <c r="BB870" s="14">
        <v>0</v>
      </c>
      <c r="BC870" s="14">
        <v>0</v>
      </c>
      <c r="BD870" s="14">
        <v>0</v>
      </c>
      <c r="BE870" s="14">
        <v>0</v>
      </c>
      <c r="BF870" s="14">
        <v>0</v>
      </c>
      <c r="BG870" s="14">
        <v>0</v>
      </c>
      <c r="BH870" s="14">
        <v>0</v>
      </c>
      <c r="BI870" s="14">
        <v>0</v>
      </c>
      <c r="BJ870" s="14">
        <v>0</v>
      </c>
      <c r="BK870" s="14">
        <v>0</v>
      </c>
      <c r="BL870" s="14">
        <v>0</v>
      </c>
      <c r="BM870" s="14">
        <v>0</v>
      </c>
      <c r="BN870" s="14">
        <v>0</v>
      </c>
      <c r="BO870" s="14"/>
      <c r="BP870" s="14">
        <v>0.57693398201672597</v>
      </c>
      <c r="BQ870" s="14">
        <v>0.65421469228696505</v>
      </c>
      <c r="BR870" s="14">
        <v>0.62495185425845801</v>
      </c>
      <c r="BS870" s="14">
        <v>0.67364625519052002</v>
      </c>
      <c r="BT870" s="14">
        <v>0.57683511892745698</v>
      </c>
      <c r="BU870" s="14"/>
      <c r="BV870" s="14">
        <v>0.48329939269690098</v>
      </c>
      <c r="BW870" s="14">
        <v>0.62254137205553395</v>
      </c>
      <c r="BX870" s="14">
        <v>0.65036731948728999</v>
      </c>
      <c r="BY870" s="14">
        <v>0.60865046118702404</v>
      </c>
      <c r="BZ870" s="14">
        <v>0.51695048709889801</v>
      </c>
      <c r="CA870" s="14"/>
      <c r="CB870" s="14">
        <v>0.543389440662431</v>
      </c>
      <c r="CC870" s="14">
        <v>0.58552543050158601</v>
      </c>
      <c r="CD870" s="14">
        <v>0.62937134630733904</v>
      </c>
      <c r="CE870" s="14">
        <v>0.70054986970482402</v>
      </c>
      <c r="CF870" s="14">
        <v>0.61145282028036396</v>
      </c>
      <c r="CG870" s="14"/>
      <c r="CH870" s="14">
        <v>0.62196968504259298</v>
      </c>
      <c r="CI870" s="14">
        <v>0.614738616800096</v>
      </c>
      <c r="CJ870" s="14"/>
      <c r="CK870" s="14">
        <v>0.63760737262554901</v>
      </c>
      <c r="CL870" s="14">
        <v>0.61049423343002496</v>
      </c>
      <c r="CM870" s="14"/>
      <c r="CN870" s="14">
        <v>0.51465785655103902</v>
      </c>
      <c r="CO870" s="14">
        <v>0.65261307869604901</v>
      </c>
      <c r="CP870" s="14"/>
      <c r="CQ870" s="14">
        <v>0.645815351882014</v>
      </c>
      <c r="CR870" s="14">
        <v>0.55918531706657704</v>
      </c>
      <c r="CS870" s="14">
        <v>0.59888068424340302</v>
      </c>
    </row>
    <row r="871" spans="2:97" x14ac:dyDescent="0.35">
      <c r="B871" t="s">
        <v>357</v>
      </c>
      <c r="C871" s="14">
        <v>0.20648920254814901</v>
      </c>
      <c r="D871" s="14">
        <v>0.223678867628713</v>
      </c>
      <c r="E871" s="14">
        <v>0.189904648399291</v>
      </c>
      <c r="F871" s="14"/>
      <c r="G871" s="14">
        <v>0.16733125862214401</v>
      </c>
      <c r="H871" s="14">
        <v>0.186626436388725</v>
      </c>
      <c r="I871" s="14">
        <v>0.19990017878136601</v>
      </c>
      <c r="J871" s="14">
        <v>0.23189146857034601</v>
      </c>
      <c r="K871" s="14">
        <v>0.23169892268745301</v>
      </c>
      <c r="L871" s="14">
        <v>0.21649147654793499</v>
      </c>
      <c r="M871" s="14"/>
      <c r="N871" s="14">
        <v>0.15969318284771</v>
      </c>
      <c r="O871" s="14">
        <v>0.177350207033488</v>
      </c>
      <c r="P871" s="14">
        <v>0.24398193783488101</v>
      </c>
      <c r="Q871" s="14">
        <v>0.25568562018143898</v>
      </c>
      <c r="R871" s="14"/>
      <c r="S871" s="14">
        <v>0.18882319060269601</v>
      </c>
      <c r="T871" s="14">
        <v>0.17929538026306699</v>
      </c>
      <c r="U871" s="14">
        <v>0.21202470753484401</v>
      </c>
      <c r="V871" s="14">
        <v>0.17102407227004299</v>
      </c>
      <c r="W871" s="14">
        <v>0.20104357370116099</v>
      </c>
      <c r="X871" s="14">
        <v>0.21463005022377499</v>
      </c>
      <c r="Y871" s="14">
        <v>0.219672941675287</v>
      </c>
      <c r="Z871" s="14">
        <v>0.23523208152876601</v>
      </c>
      <c r="AA871" s="14">
        <v>0.24698590035821499</v>
      </c>
      <c r="AB871" s="14">
        <v>0.19165712772561999</v>
      </c>
      <c r="AC871" s="14">
        <v>0.207099865249394</v>
      </c>
      <c r="AD871" s="14">
        <v>0.30774171948212697</v>
      </c>
      <c r="AE871" s="14"/>
      <c r="AF871" s="14">
        <v>0.21341134667029399</v>
      </c>
      <c r="AG871" s="14">
        <v>0.167675416118854</v>
      </c>
      <c r="AH871" s="14">
        <v>0.14795532500043099</v>
      </c>
      <c r="AI871" s="14">
        <v>0.27663558983765202</v>
      </c>
      <c r="AJ871" s="14">
        <v>0.188610939027959</v>
      </c>
      <c r="AK871" s="14"/>
      <c r="AL871" s="14">
        <v>0.14639179448555101</v>
      </c>
      <c r="AM871" s="14">
        <v>0.17258880614774999</v>
      </c>
      <c r="AN871" s="14">
        <v>0.15649617365436599</v>
      </c>
      <c r="AO871" s="14">
        <v>0.28414737426528602</v>
      </c>
      <c r="AP871" s="14">
        <v>0.171592107938109</v>
      </c>
      <c r="AQ871" s="14">
        <v>0.18472352937278</v>
      </c>
      <c r="AR871" s="14"/>
      <c r="AS871" s="14">
        <v>0.26800511645449099</v>
      </c>
      <c r="AT871" s="14">
        <v>0.214409564084619</v>
      </c>
      <c r="AU871" s="14">
        <v>0.146089886504668</v>
      </c>
      <c r="AV871" s="14">
        <v>0.15143347924180001</v>
      </c>
      <c r="AW871" s="14">
        <v>0.138503686059847</v>
      </c>
      <c r="AX871" s="14"/>
      <c r="AY871" s="14">
        <v>0.30924542794758503</v>
      </c>
      <c r="AZ871" s="14">
        <v>0</v>
      </c>
      <c r="BA871" s="14">
        <v>0</v>
      </c>
      <c r="BB871" s="14">
        <v>0</v>
      </c>
      <c r="BC871" s="14">
        <v>0</v>
      </c>
      <c r="BD871" s="14">
        <v>0</v>
      </c>
      <c r="BE871" s="14">
        <v>0</v>
      </c>
      <c r="BF871" s="14">
        <v>0</v>
      </c>
      <c r="BG871" s="14">
        <v>0</v>
      </c>
      <c r="BH871" s="14">
        <v>0</v>
      </c>
      <c r="BI871" s="14">
        <v>0</v>
      </c>
      <c r="BJ871" s="14">
        <v>0</v>
      </c>
      <c r="BK871" s="14">
        <v>0</v>
      </c>
      <c r="BL871" s="14">
        <v>0</v>
      </c>
      <c r="BM871" s="14">
        <v>0</v>
      </c>
      <c r="BN871" s="14">
        <v>0</v>
      </c>
      <c r="BO871" s="14"/>
      <c r="BP871" s="14">
        <v>0.18214400926565399</v>
      </c>
      <c r="BQ871" s="14">
        <v>0.16841612897625299</v>
      </c>
      <c r="BR871" s="14">
        <v>0.20259777128923001</v>
      </c>
      <c r="BS871" s="14">
        <v>0.19608790957468</v>
      </c>
      <c r="BT871" s="14">
        <v>0.313479624936849</v>
      </c>
      <c r="BU871" s="14"/>
      <c r="BV871" s="14">
        <v>0.21695699056885401</v>
      </c>
      <c r="BW871" s="14">
        <v>0.166646704415811</v>
      </c>
      <c r="BX871" s="14">
        <v>0.20247375372416801</v>
      </c>
      <c r="BY871" s="14">
        <v>0.25669310739468998</v>
      </c>
      <c r="BZ871" s="14">
        <v>0.38586836873236702</v>
      </c>
      <c r="CA871" s="14"/>
      <c r="CB871" s="14">
        <v>0.133489269670649</v>
      </c>
      <c r="CC871" s="14">
        <v>0.14894992038990901</v>
      </c>
      <c r="CD871" s="14">
        <v>0.18754468571976099</v>
      </c>
      <c r="CE871" s="14">
        <v>0.22338042928729199</v>
      </c>
      <c r="CF871" s="14">
        <v>0.31041784765862901</v>
      </c>
      <c r="CG871" s="14"/>
      <c r="CH871" s="14">
        <v>0.26394730541373501</v>
      </c>
      <c r="CI871" s="14">
        <v>0.18252514018715399</v>
      </c>
      <c r="CJ871" s="14"/>
      <c r="CK871" s="14">
        <v>0.16626217462175799</v>
      </c>
      <c r="CL871" s="14">
        <v>0.21884914628820801</v>
      </c>
      <c r="CM871" s="14"/>
      <c r="CN871" s="14">
        <v>0.14469220216613499</v>
      </c>
      <c r="CO871" s="14">
        <v>0.22810187290773301</v>
      </c>
      <c r="CP871" s="14"/>
      <c r="CQ871" s="14">
        <v>0.24276140474761301</v>
      </c>
      <c r="CR871" s="14">
        <v>0.13543002739051299</v>
      </c>
      <c r="CS871" s="14">
        <v>0.17673775417195201</v>
      </c>
    </row>
    <row r="872" spans="2:97" x14ac:dyDescent="0.35">
      <c r="B872" t="s">
        <v>358</v>
      </c>
      <c r="C872" s="14">
        <v>8.6074848154179803E-2</v>
      </c>
      <c r="D872" s="14">
        <v>6.8739508504070804E-2</v>
      </c>
      <c r="E872" s="14">
        <v>0.103306559333115</v>
      </c>
      <c r="F872" s="14"/>
      <c r="G872" s="14">
        <v>6.0226900015025599E-2</v>
      </c>
      <c r="H872" s="14">
        <v>5.6258699179883701E-2</v>
      </c>
      <c r="I872" s="14">
        <v>7.8594599713721597E-2</v>
      </c>
      <c r="J872" s="14">
        <v>0.101152722174967</v>
      </c>
      <c r="K872" s="14">
        <v>0.110179688060591</v>
      </c>
      <c r="L872" s="14">
        <v>0.105214751781824</v>
      </c>
      <c r="M872" s="14"/>
      <c r="N872" s="14">
        <v>6.3153107299899106E-2</v>
      </c>
      <c r="O872" s="14">
        <v>0.10170820748580001</v>
      </c>
      <c r="P872" s="14">
        <v>7.2063172746260604E-2</v>
      </c>
      <c r="Q872" s="14">
        <v>0.10524603441623601</v>
      </c>
      <c r="R872" s="14"/>
      <c r="S872" s="14">
        <v>6.7011607234657294E-2</v>
      </c>
      <c r="T872" s="14">
        <v>9.2157504111933103E-2</v>
      </c>
      <c r="U872" s="14">
        <v>9.7013829805621801E-2</v>
      </c>
      <c r="V872" s="14">
        <v>0.120314369471004</v>
      </c>
      <c r="W872" s="14">
        <v>8.4871777931998196E-2</v>
      </c>
      <c r="X872" s="14">
        <v>8.9413785630369405E-2</v>
      </c>
      <c r="Y872" s="14">
        <v>0.108306881164951</v>
      </c>
      <c r="Z872" s="14">
        <v>0.111173724694922</v>
      </c>
      <c r="AA872" s="14">
        <v>5.7094160608151499E-2</v>
      </c>
      <c r="AB872" s="14">
        <v>7.76569887586879E-2</v>
      </c>
      <c r="AC872" s="14">
        <v>6.3490844779233793E-2</v>
      </c>
      <c r="AD872" s="14">
        <v>8.6209205509037101E-2</v>
      </c>
      <c r="AE872" s="14"/>
      <c r="AF872" s="14">
        <v>8.1940352749220097E-2</v>
      </c>
      <c r="AG872" s="14">
        <v>8.5504922494331698E-2</v>
      </c>
      <c r="AH872" s="14">
        <v>9.62336429816011E-2</v>
      </c>
      <c r="AI872" s="14">
        <v>3.4257532085088201E-2</v>
      </c>
      <c r="AJ872" s="14">
        <v>5.5537270309584802E-2</v>
      </c>
      <c r="AK872" s="14"/>
      <c r="AL872" s="14">
        <v>0.11495684872141999</v>
      </c>
      <c r="AM872" s="14">
        <v>7.1916553102585101E-2</v>
      </c>
      <c r="AN872" s="14">
        <v>8.9531229916685898E-2</v>
      </c>
      <c r="AO872" s="14">
        <v>3.6959466467871203E-2</v>
      </c>
      <c r="AP872" s="14">
        <v>5.3044134698544902E-2</v>
      </c>
      <c r="AQ872" s="14">
        <v>0.18598316121406899</v>
      </c>
      <c r="AR872" s="14"/>
      <c r="AS872" s="14">
        <v>8.9682463261469295E-2</v>
      </c>
      <c r="AT872" s="14">
        <v>9.3384750055661797E-2</v>
      </c>
      <c r="AU872" s="14">
        <v>8.4545338328757602E-2</v>
      </c>
      <c r="AV872" s="14">
        <v>6.5145662747202196E-2</v>
      </c>
      <c r="AW872" s="14">
        <v>4.1240352612612399E-2</v>
      </c>
      <c r="AX872" s="14"/>
      <c r="AY872" s="14">
        <v>0.21620226431509601</v>
      </c>
      <c r="AZ872" s="14">
        <v>0</v>
      </c>
      <c r="BA872" s="14">
        <v>0</v>
      </c>
      <c r="BB872" s="14">
        <v>0</v>
      </c>
      <c r="BC872" s="14">
        <v>0</v>
      </c>
      <c r="BD872" s="14">
        <v>0</v>
      </c>
      <c r="BE872" s="14">
        <v>0</v>
      </c>
      <c r="BF872" s="14">
        <v>0</v>
      </c>
      <c r="BG872" s="14">
        <v>0</v>
      </c>
      <c r="BH872" s="14">
        <v>0</v>
      </c>
      <c r="BI872" s="14">
        <v>0</v>
      </c>
      <c r="BJ872" s="14">
        <v>0</v>
      </c>
      <c r="BK872" s="14">
        <v>0</v>
      </c>
      <c r="BL872" s="14">
        <v>0</v>
      </c>
      <c r="BM872" s="14">
        <v>0</v>
      </c>
      <c r="BN872" s="14">
        <v>0</v>
      </c>
      <c r="BO872" s="14"/>
      <c r="BP872" s="14">
        <v>0.10456190691396899</v>
      </c>
      <c r="BQ872" s="14">
        <v>7.8457158208028802E-2</v>
      </c>
      <c r="BR872" s="14">
        <v>7.8325775310764095E-2</v>
      </c>
      <c r="BS872" s="14">
        <v>6.2797982386560897E-2</v>
      </c>
      <c r="BT872" s="14">
        <v>8.0476079103936699E-2</v>
      </c>
      <c r="BU872" s="14"/>
      <c r="BV872" s="14">
        <v>8.1737532808727698E-2</v>
      </c>
      <c r="BW872" s="14">
        <v>8.8370551931255897E-2</v>
      </c>
      <c r="BX872" s="14">
        <v>8.8466302530273697E-2</v>
      </c>
      <c r="BY872" s="14">
        <v>7.9948466946389296E-2</v>
      </c>
      <c r="BZ872" s="14">
        <v>7.4990012617495799E-2</v>
      </c>
      <c r="CA872" s="14"/>
      <c r="CB872" s="14">
        <v>5.6073827226948703E-2</v>
      </c>
      <c r="CC872" s="14">
        <v>0.153537441689825</v>
      </c>
      <c r="CD872" s="14">
        <v>0.12950910956942199</v>
      </c>
      <c r="CE872" s="14">
        <v>4.9461116535638797E-2</v>
      </c>
      <c r="CF872" s="14">
        <v>4.8573479799289901E-2</v>
      </c>
      <c r="CG872" s="14"/>
      <c r="CH872" s="14">
        <v>3.7929409647108503E-2</v>
      </c>
      <c r="CI872" s="14">
        <v>0.10615487574367299</v>
      </c>
      <c r="CJ872" s="14"/>
      <c r="CK872" s="14">
        <v>5.6220761610852002E-2</v>
      </c>
      <c r="CL872" s="14">
        <v>9.5247656813113896E-2</v>
      </c>
      <c r="CM872" s="14"/>
      <c r="CN872" s="14">
        <v>9.4409240043302603E-2</v>
      </c>
      <c r="CO872" s="14">
        <v>8.3160006601455699E-2</v>
      </c>
      <c r="CP872" s="14"/>
      <c r="CQ872" s="14">
        <v>7.5059011691605296E-2</v>
      </c>
      <c r="CR872" s="14">
        <v>9.9824363596521304E-2</v>
      </c>
      <c r="CS872" s="14">
        <v>0.14160296432573199</v>
      </c>
    </row>
    <row r="873" spans="2:97" x14ac:dyDescent="0.35">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c r="CI873" s="14"/>
      <c r="CJ873" s="14"/>
      <c r="CK873" s="14"/>
      <c r="CL873" s="14"/>
      <c r="CM873" s="14"/>
      <c r="CN873" s="14"/>
      <c r="CO873" s="14"/>
      <c r="CP873" s="14"/>
      <c r="CQ873" s="14"/>
      <c r="CR873" s="14"/>
      <c r="CS873" s="14"/>
    </row>
    <row r="874" spans="2:97" x14ac:dyDescent="0.35">
      <c r="B874" s="6" t="s">
        <v>370</v>
      </c>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c r="CI874" s="14"/>
      <c r="CJ874" s="14"/>
      <c r="CK874" s="14"/>
      <c r="CL874" s="14"/>
      <c r="CM874" s="14"/>
      <c r="CN874" s="14"/>
      <c r="CO874" s="14"/>
      <c r="CP874" s="14"/>
      <c r="CQ874" s="14"/>
      <c r="CR874" s="14"/>
      <c r="CS874" s="14"/>
    </row>
    <row r="875" spans="2:97" x14ac:dyDescent="0.35">
      <c r="B875" s="21" t="s">
        <v>122</v>
      </c>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c r="CI875" s="14"/>
      <c r="CJ875" s="14"/>
      <c r="CK875" s="14"/>
      <c r="CL875" s="14"/>
      <c r="CM875" s="14"/>
      <c r="CN875" s="14"/>
      <c r="CO875" s="14"/>
      <c r="CP875" s="14"/>
      <c r="CQ875" s="14"/>
      <c r="CR875" s="14"/>
      <c r="CS875" s="14"/>
    </row>
    <row r="876" spans="2:97" x14ac:dyDescent="0.35">
      <c r="B876" t="s">
        <v>359</v>
      </c>
      <c r="C876" s="14">
        <v>0.449074811523069</v>
      </c>
      <c r="D876" s="14">
        <v>0.44265796258575801</v>
      </c>
      <c r="E876" s="14">
        <v>0.455208712043494</v>
      </c>
      <c r="F876" s="14"/>
      <c r="G876" s="14">
        <v>0.21724513791830599</v>
      </c>
      <c r="H876" s="14">
        <v>0.29714478361081298</v>
      </c>
      <c r="I876" s="14">
        <v>0.39126658204354398</v>
      </c>
      <c r="J876" s="14">
        <v>0.48523547104266501</v>
      </c>
      <c r="K876" s="14">
        <v>0.539756791908653</v>
      </c>
      <c r="L876" s="14">
        <v>0.683471508196549</v>
      </c>
      <c r="M876" s="14"/>
      <c r="N876" s="14">
        <v>0.40412025246190603</v>
      </c>
      <c r="O876" s="14">
        <v>0.468484512892268</v>
      </c>
      <c r="P876" s="14">
        <v>0.43984999059527902</v>
      </c>
      <c r="Q876" s="14">
        <v>0.48286106302000098</v>
      </c>
      <c r="R876" s="14"/>
      <c r="S876" s="14">
        <v>0.31484566280329501</v>
      </c>
      <c r="T876" s="14">
        <v>0.45599940100681102</v>
      </c>
      <c r="U876" s="14">
        <v>0.41095993261341701</v>
      </c>
      <c r="V876" s="14">
        <v>0.41133408233158297</v>
      </c>
      <c r="W876" s="14">
        <v>0.41709561372147902</v>
      </c>
      <c r="X876" s="14">
        <v>0.43410676920737801</v>
      </c>
      <c r="Y876" s="14">
        <v>0.561305830604377</v>
      </c>
      <c r="Z876" s="14">
        <v>0.56075278576838705</v>
      </c>
      <c r="AA876" s="14">
        <v>0.519829476004951</v>
      </c>
      <c r="AB876" s="14">
        <v>0.50992368424771395</v>
      </c>
      <c r="AC876" s="14">
        <v>0.49628360893717499</v>
      </c>
      <c r="AD876" s="14">
        <v>0.411986670374555</v>
      </c>
      <c r="AE876" s="14"/>
      <c r="AF876" s="14">
        <v>0.52129488451376504</v>
      </c>
      <c r="AG876" s="14">
        <v>0.43775730021694698</v>
      </c>
      <c r="AH876" s="14">
        <v>0.48583436294340798</v>
      </c>
      <c r="AI876" s="14">
        <v>0.47874404512829499</v>
      </c>
      <c r="AJ876" s="14">
        <v>0.35952553139858101</v>
      </c>
      <c r="AK876" s="14"/>
      <c r="AL876" s="14">
        <v>0.39000829518531899</v>
      </c>
      <c r="AM876" s="14">
        <v>0.48826600990137498</v>
      </c>
      <c r="AN876" s="14">
        <v>0.49001255548386802</v>
      </c>
      <c r="AO876" s="14">
        <v>0.502635246964103</v>
      </c>
      <c r="AP876" s="14">
        <v>0.33958701610485098</v>
      </c>
      <c r="AQ876" s="14">
        <v>0.45088480256490199</v>
      </c>
      <c r="AR876" s="14"/>
      <c r="AS876" s="14">
        <v>0.52096762904337401</v>
      </c>
      <c r="AT876" s="14">
        <v>0.41872071151986301</v>
      </c>
      <c r="AU876" s="14">
        <v>0.40991772645559399</v>
      </c>
      <c r="AV876" s="14">
        <v>0.35048316095684001</v>
      </c>
      <c r="AW876" s="14">
        <v>0.42210851285647599</v>
      </c>
      <c r="AX876" s="14"/>
      <c r="AY876" s="14">
        <v>0.33585667185386098</v>
      </c>
      <c r="AZ876" s="14">
        <v>0</v>
      </c>
      <c r="BA876" s="14">
        <v>0</v>
      </c>
      <c r="BB876" s="14">
        <v>0</v>
      </c>
      <c r="BC876" s="14">
        <v>0</v>
      </c>
      <c r="BD876" s="14">
        <v>0</v>
      </c>
      <c r="BE876" s="14">
        <v>0</v>
      </c>
      <c r="BF876" s="14">
        <v>0</v>
      </c>
      <c r="BG876" s="14">
        <v>0</v>
      </c>
      <c r="BH876" s="14">
        <v>0</v>
      </c>
      <c r="BI876" s="14">
        <v>0</v>
      </c>
      <c r="BJ876" s="14">
        <v>0</v>
      </c>
      <c r="BK876" s="14">
        <v>0</v>
      </c>
      <c r="BL876" s="14">
        <v>0</v>
      </c>
      <c r="BM876" s="14">
        <v>0</v>
      </c>
      <c r="BN876" s="14">
        <v>0</v>
      </c>
      <c r="BO876" s="14"/>
      <c r="BP876" s="14">
        <v>0.48916940267983899</v>
      </c>
      <c r="BQ876" s="14">
        <v>0.42727253764079698</v>
      </c>
      <c r="BR876" s="14">
        <v>0.46704246319541898</v>
      </c>
      <c r="BS876" s="14">
        <v>0.40622138120540202</v>
      </c>
      <c r="BT876" s="14">
        <v>0.47201466516933899</v>
      </c>
      <c r="BU876" s="14"/>
      <c r="BV876" s="14">
        <v>0.35118413740137999</v>
      </c>
      <c r="BW876" s="14">
        <v>0.45369529370439199</v>
      </c>
      <c r="BX876" s="14">
        <v>0.44987143357757498</v>
      </c>
      <c r="BY876" s="14">
        <v>0.45792140722896402</v>
      </c>
      <c r="BZ876" s="14">
        <v>0.51153617780448701</v>
      </c>
      <c r="CA876" s="14"/>
      <c r="CB876" s="14">
        <v>0.33445057394703898</v>
      </c>
      <c r="CC876" s="14">
        <v>0.40726412721043898</v>
      </c>
      <c r="CD876" s="14">
        <v>0.47136624322774501</v>
      </c>
      <c r="CE876" s="14">
        <v>0.51159124204478701</v>
      </c>
      <c r="CF876" s="14">
        <v>0.49378663764778102</v>
      </c>
      <c r="CG876" s="14"/>
      <c r="CH876" s="14">
        <v>0.48425295635272098</v>
      </c>
      <c r="CI876" s="14">
        <v>0.43440305568013798</v>
      </c>
      <c r="CJ876" s="14"/>
      <c r="CK876" s="14">
        <v>0.35759738962256599</v>
      </c>
      <c r="CL876" s="14">
        <v>0.47718168012506401</v>
      </c>
      <c r="CM876" s="14"/>
      <c r="CN876" s="14">
        <v>0.39144658718442099</v>
      </c>
      <c r="CO876" s="14">
        <v>0.46922950848797002</v>
      </c>
      <c r="CP876" s="14"/>
      <c r="CQ876" s="14">
        <v>0.49221935297071001</v>
      </c>
      <c r="CR876" s="14">
        <v>0.36774630706490802</v>
      </c>
      <c r="CS876" s="14">
        <v>0.39472424448092602</v>
      </c>
    </row>
    <row r="877" spans="2:97" x14ac:dyDescent="0.35">
      <c r="B877" t="s">
        <v>360</v>
      </c>
      <c r="C877" s="14">
        <v>0.38661789090429599</v>
      </c>
      <c r="D877" s="14">
        <v>0.33609266372743601</v>
      </c>
      <c r="E877" s="14">
        <v>0.43598906213114702</v>
      </c>
      <c r="F877" s="14"/>
      <c r="G877" s="14">
        <v>0.31441357788844498</v>
      </c>
      <c r="H877" s="14">
        <v>0.30477192945565501</v>
      </c>
      <c r="I877" s="14">
        <v>0.39640169958913302</v>
      </c>
      <c r="J877" s="14">
        <v>0.41602278165219397</v>
      </c>
      <c r="K877" s="14">
        <v>0.43726695625388601</v>
      </c>
      <c r="L877" s="14">
        <v>0.435476079691483</v>
      </c>
      <c r="M877" s="14"/>
      <c r="N877" s="14">
        <v>0.31802067451561999</v>
      </c>
      <c r="O877" s="14">
        <v>0.39535105329533499</v>
      </c>
      <c r="P877" s="14">
        <v>0.40364104711221399</v>
      </c>
      <c r="Q877" s="14">
        <v>0.43753226585469801</v>
      </c>
      <c r="R877" s="14"/>
      <c r="S877" s="14">
        <v>0.31933454442180098</v>
      </c>
      <c r="T877" s="14">
        <v>0.396565300714879</v>
      </c>
      <c r="U877" s="14">
        <v>0.42507751476866901</v>
      </c>
      <c r="V877" s="14">
        <v>0.42103730282078999</v>
      </c>
      <c r="W877" s="14">
        <v>0.336518928919676</v>
      </c>
      <c r="X877" s="14">
        <v>0.31369970974381001</v>
      </c>
      <c r="Y877" s="14">
        <v>0.42253351676572598</v>
      </c>
      <c r="Z877" s="14">
        <v>0.37702012753855602</v>
      </c>
      <c r="AA877" s="14">
        <v>0.41604100480341399</v>
      </c>
      <c r="AB877" s="14">
        <v>0.39774472507202902</v>
      </c>
      <c r="AC877" s="14">
        <v>0.45958345692282798</v>
      </c>
      <c r="AD877" s="14">
        <v>0.44194614552303202</v>
      </c>
      <c r="AE877" s="14"/>
      <c r="AF877" s="14">
        <v>0.36717873397972001</v>
      </c>
      <c r="AG877" s="14">
        <v>0.38057369956600801</v>
      </c>
      <c r="AH877" s="14">
        <v>0.34553847724540998</v>
      </c>
      <c r="AI877" s="14">
        <v>0.41497046977362101</v>
      </c>
      <c r="AJ877" s="14">
        <v>0.40039361239363602</v>
      </c>
      <c r="AK877" s="14"/>
      <c r="AL877" s="14">
        <v>0.31533755645178502</v>
      </c>
      <c r="AM877" s="14">
        <v>0.35416973367324001</v>
      </c>
      <c r="AN877" s="14">
        <v>0.34971079802164701</v>
      </c>
      <c r="AO877" s="14">
        <v>0.42980554465537402</v>
      </c>
      <c r="AP877" s="14">
        <v>0.38966114443046102</v>
      </c>
      <c r="AQ877" s="14">
        <v>0.44227030224567698</v>
      </c>
      <c r="AR877" s="14"/>
      <c r="AS877" s="14">
        <v>0.44785352775381299</v>
      </c>
      <c r="AT877" s="14">
        <v>0.39610115170436999</v>
      </c>
      <c r="AU877" s="14">
        <v>0.33988173419703599</v>
      </c>
      <c r="AV877" s="14">
        <v>0.303043956065152</v>
      </c>
      <c r="AW877" s="14">
        <v>0.24104470894065499</v>
      </c>
      <c r="AX877" s="14"/>
      <c r="AY877" s="14">
        <v>0.59868802362237905</v>
      </c>
      <c r="AZ877" s="14">
        <v>0</v>
      </c>
      <c r="BA877" s="14">
        <v>0</v>
      </c>
      <c r="BB877" s="14">
        <v>0</v>
      </c>
      <c r="BC877" s="14">
        <v>0</v>
      </c>
      <c r="BD877" s="14">
        <v>0</v>
      </c>
      <c r="BE877" s="14">
        <v>0</v>
      </c>
      <c r="BF877" s="14">
        <v>0</v>
      </c>
      <c r="BG877" s="14">
        <v>0</v>
      </c>
      <c r="BH877" s="14">
        <v>0</v>
      </c>
      <c r="BI877" s="14">
        <v>0</v>
      </c>
      <c r="BJ877" s="14">
        <v>0</v>
      </c>
      <c r="BK877" s="14">
        <v>0</v>
      </c>
      <c r="BL877" s="14">
        <v>0</v>
      </c>
      <c r="BM877" s="14">
        <v>0</v>
      </c>
      <c r="BN877" s="14">
        <v>0</v>
      </c>
      <c r="BO877" s="14"/>
      <c r="BP877" s="14">
        <v>0.311851430787286</v>
      </c>
      <c r="BQ877" s="14">
        <v>0.36608513743691001</v>
      </c>
      <c r="BR877" s="14">
        <v>0.37573186220281202</v>
      </c>
      <c r="BS877" s="14">
        <v>0.42602650160078498</v>
      </c>
      <c r="BT877" s="14">
        <v>0.49976040570333202</v>
      </c>
      <c r="BU877" s="14"/>
      <c r="BV877" s="14">
        <v>0.26542536623632601</v>
      </c>
      <c r="BW877" s="14">
        <v>0.31411948143657598</v>
      </c>
      <c r="BX877" s="14">
        <v>0.428231924896884</v>
      </c>
      <c r="BY877" s="14">
        <v>0.49011369033652002</v>
      </c>
      <c r="BZ877" s="14">
        <v>0.47447384909942403</v>
      </c>
      <c r="CA877" s="14"/>
      <c r="CB877" s="14">
        <v>0.311231302227506</v>
      </c>
      <c r="CC877" s="14">
        <v>0.34665222095106901</v>
      </c>
      <c r="CD877" s="14">
        <v>0.41140637582307898</v>
      </c>
      <c r="CE877" s="14">
        <v>0.38923744547800299</v>
      </c>
      <c r="CF877" s="14">
        <v>0.44804220979127302</v>
      </c>
      <c r="CG877" s="14"/>
      <c r="CH877" s="14">
        <v>0.40015167280903502</v>
      </c>
      <c r="CI877" s="14">
        <v>0.380973353800383</v>
      </c>
      <c r="CJ877" s="14"/>
      <c r="CK877" s="14">
        <v>0.381737626370028</v>
      </c>
      <c r="CL877" s="14">
        <v>0.38811737516126299</v>
      </c>
      <c r="CM877" s="14"/>
      <c r="CN877" s="14">
        <v>0.31310216631308901</v>
      </c>
      <c r="CO877" s="14">
        <v>0.41232902756163797</v>
      </c>
      <c r="CP877" s="14"/>
      <c r="CQ877" s="14">
        <v>0.41854065043198901</v>
      </c>
      <c r="CR877" s="14">
        <v>0.32438583881560301</v>
      </c>
      <c r="CS877" s="14">
        <v>0.35861529573383399</v>
      </c>
    </row>
    <row r="878" spans="2:97" x14ac:dyDescent="0.35">
      <c r="B878" t="s">
        <v>361</v>
      </c>
      <c r="C878" s="14">
        <v>0.34509745388854701</v>
      </c>
      <c r="D878" s="14">
        <v>0.345871157527402</v>
      </c>
      <c r="E878" s="14">
        <v>0.34450262619594801</v>
      </c>
      <c r="F878" s="14"/>
      <c r="G878" s="14">
        <v>0.28082659823873202</v>
      </c>
      <c r="H878" s="14">
        <v>0.30538739535344001</v>
      </c>
      <c r="I878" s="14">
        <v>0.33851317192293001</v>
      </c>
      <c r="J878" s="14">
        <v>0.30585994275365003</v>
      </c>
      <c r="K878" s="14">
        <v>0.38412277924382898</v>
      </c>
      <c r="L878" s="14">
        <v>0.43107882839212802</v>
      </c>
      <c r="M878" s="14"/>
      <c r="N878" s="14">
        <v>0.377423427432308</v>
      </c>
      <c r="O878" s="14">
        <v>0.35709512783625902</v>
      </c>
      <c r="P878" s="14">
        <v>0.32751248782244202</v>
      </c>
      <c r="Q878" s="14">
        <v>0.31316959261590299</v>
      </c>
      <c r="R878" s="14"/>
      <c r="S878" s="14">
        <v>0.28716611868206099</v>
      </c>
      <c r="T878" s="14">
        <v>0.35648813130720602</v>
      </c>
      <c r="U878" s="14">
        <v>0.33626658303061902</v>
      </c>
      <c r="V878" s="14">
        <v>0.37581948050011599</v>
      </c>
      <c r="W878" s="14">
        <v>0.35111613531506503</v>
      </c>
      <c r="X878" s="14">
        <v>0.335231455216915</v>
      </c>
      <c r="Y878" s="14">
        <v>0.36566916238798503</v>
      </c>
      <c r="Z878" s="14">
        <v>0.41227810377725699</v>
      </c>
      <c r="AA878" s="14">
        <v>0.32638842986151001</v>
      </c>
      <c r="AB878" s="14">
        <v>0.381154142292561</v>
      </c>
      <c r="AC878" s="14">
        <v>0.34953478007254801</v>
      </c>
      <c r="AD878" s="14">
        <v>0.32226464516008801</v>
      </c>
      <c r="AE878" s="14"/>
      <c r="AF878" s="14">
        <v>0.34852309287615302</v>
      </c>
      <c r="AG878" s="14">
        <v>0.354635231402676</v>
      </c>
      <c r="AH878" s="14">
        <v>0.343801981032195</v>
      </c>
      <c r="AI878" s="14">
        <v>0.32201615492276597</v>
      </c>
      <c r="AJ878" s="14">
        <v>0.31227102252473099</v>
      </c>
      <c r="AK878" s="14"/>
      <c r="AL878" s="14">
        <v>0.35752625533999399</v>
      </c>
      <c r="AM878" s="14">
        <v>0.34747690337925102</v>
      </c>
      <c r="AN878" s="14">
        <v>0.36512086307025499</v>
      </c>
      <c r="AO878" s="14">
        <v>0.30867151851511099</v>
      </c>
      <c r="AP878" s="14">
        <v>0.31725282441382602</v>
      </c>
      <c r="AQ878" s="14">
        <v>0.42053064751097402</v>
      </c>
      <c r="AR878" s="14"/>
      <c r="AS878" s="14">
        <v>0.33302426133261498</v>
      </c>
      <c r="AT878" s="14">
        <v>0.34369519189381798</v>
      </c>
      <c r="AU878" s="14">
        <v>0.35512943136316399</v>
      </c>
      <c r="AV878" s="14">
        <v>0.349961983057543</v>
      </c>
      <c r="AW878" s="14">
        <v>0.37210246984379602</v>
      </c>
      <c r="AX878" s="14"/>
      <c r="AY878" s="14">
        <v>0.34065324598831498</v>
      </c>
      <c r="AZ878" s="14">
        <v>0</v>
      </c>
      <c r="BA878" s="14">
        <v>0</v>
      </c>
      <c r="BB878" s="14">
        <v>0</v>
      </c>
      <c r="BC878" s="14">
        <v>0</v>
      </c>
      <c r="BD878" s="14">
        <v>0</v>
      </c>
      <c r="BE878" s="14">
        <v>0</v>
      </c>
      <c r="BF878" s="14">
        <v>0</v>
      </c>
      <c r="BG878" s="14">
        <v>0</v>
      </c>
      <c r="BH878" s="14">
        <v>0</v>
      </c>
      <c r="BI878" s="14">
        <v>0</v>
      </c>
      <c r="BJ878" s="14">
        <v>0</v>
      </c>
      <c r="BK878" s="14">
        <v>0</v>
      </c>
      <c r="BL878" s="14">
        <v>0</v>
      </c>
      <c r="BM878" s="14">
        <v>0</v>
      </c>
      <c r="BN878" s="14">
        <v>0</v>
      </c>
      <c r="BO878" s="14"/>
      <c r="BP878" s="14">
        <v>0.38460183407137799</v>
      </c>
      <c r="BQ878" s="14">
        <v>0.353164203547501</v>
      </c>
      <c r="BR878" s="14">
        <v>0.31340534975198397</v>
      </c>
      <c r="BS878" s="14">
        <v>0.30259430961258199</v>
      </c>
      <c r="BT878" s="14">
        <v>0.35434294768670799</v>
      </c>
      <c r="BU878" s="14"/>
      <c r="BV878" s="14">
        <v>0.30779431936171198</v>
      </c>
      <c r="BW878" s="14">
        <v>0.36458849104806501</v>
      </c>
      <c r="BX878" s="14">
        <v>0.34403810525739398</v>
      </c>
      <c r="BY878" s="14">
        <v>0.34058746766780601</v>
      </c>
      <c r="BZ878" s="14">
        <v>0.25695060592232899</v>
      </c>
      <c r="CA878" s="14"/>
      <c r="CB878" s="14">
        <v>0.33709385902669098</v>
      </c>
      <c r="CC878" s="14">
        <v>0.331620213038131</v>
      </c>
      <c r="CD878" s="14">
        <v>0.32699629136955699</v>
      </c>
      <c r="CE878" s="14">
        <v>0.361453879363764</v>
      </c>
      <c r="CF878" s="14">
        <v>0.36591353151251399</v>
      </c>
      <c r="CG878" s="14"/>
      <c r="CH878" s="14">
        <v>0.33418921791787098</v>
      </c>
      <c r="CI878" s="14">
        <v>0.34964695402887103</v>
      </c>
      <c r="CJ878" s="14"/>
      <c r="CK878" s="14">
        <v>0.34610879470820899</v>
      </c>
      <c r="CL878" s="14">
        <v>0.344786714659789</v>
      </c>
      <c r="CM878" s="14"/>
      <c r="CN878" s="14">
        <v>0.33473458095226</v>
      </c>
      <c r="CO878" s="14">
        <v>0.348721729425639</v>
      </c>
      <c r="CP878" s="14"/>
      <c r="CQ878" s="14">
        <v>0.35111394228325798</v>
      </c>
      <c r="CR878" s="14">
        <v>0.33760913899397099</v>
      </c>
      <c r="CS878" s="14">
        <v>0.31464384183824401</v>
      </c>
    </row>
    <row r="879" spans="2:97" x14ac:dyDescent="0.35">
      <c r="B879" t="s">
        <v>362</v>
      </c>
      <c r="C879" s="14">
        <v>0.33264251185754501</v>
      </c>
      <c r="D879" s="14">
        <v>0.32127120194041098</v>
      </c>
      <c r="E879" s="14">
        <v>0.343720267979718</v>
      </c>
      <c r="F879" s="14"/>
      <c r="G879" s="14">
        <v>0.266026465274947</v>
      </c>
      <c r="H879" s="14">
        <v>0.26918566014946599</v>
      </c>
      <c r="I879" s="14">
        <v>0.289435432591644</v>
      </c>
      <c r="J879" s="14">
        <v>0.323287042347085</v>
      </c>
      <c r="K879" s="14">
        <v>0.34714534506245598</v>
      </c>
      <c r="L879" s="14">
        <v>0.46151670741782203</v>
      </c>
      <c r="M879" s="14"/>
      <c r="N879" s="14">
        <v>0.39365087384762698</v>
      </c>
      <c r="O879" s="14">
        <v>0.34226225361250001</v>
      </c>
      <c r="P879" s="14">
        <v>0.30112325559764602</v>
      </c>
      <c r="Q879" s="14">
        <v>0.284190242098183</v>
      </c>
      <c r="R879" s="14"/>
      <c r="S879" s="14">
        <v>0.32931931764536498</v>
      </c>
      <c r="T879" s="14">
        <v>0.336088732543597</v>
      </c>
      <c r="U879" s="14">
        <v>0.30965865046625601</v>
      </c>
      <c r="V879" s="14">
        <v>0.335605620353014</v>
      </c>
      <c r="W879" s="14">
        <v>0.29469925742368003</v>
      </c>
      <c r="X879" s="14">
        <v>0.31566127566879598</v>
      </c>
      <c r="Y879" s="14">
        <v>0.32299488071725302</v>
      </c>
      <c r="Z879" s="14">
        <v>0.36620403370187499</v>
      </c>
      <c r="AA879" s="14">
        <v>0.31843070955640002</v>
      </c>
      <c r="AB879" s="14">
        <v>0.365269162655739</v>
      </c>
      <c r="AC879" s="14">
        <v>0.38037475964030398</v>
      </c>
      <c r="AD879" s="14">
        <v>0.380978484400325</v>
      </c>
      <c r="AE879" s="14"/>
      <c r="AF879" s="14">
        <v>0.33589423416820202</v>
      </c>
      <c r="AG879" s="14">
        <v>0.37846920878724499</v>
      </c>
      <c r="AH879" s="14">
        <v>0.378720083901187</v>
      </c>
      <c r="AI879" s="14">
        <v>0.31830722993655303</v>
      </c>
      <c r="AJ879" s="14">
        <v>0.27428547531740299</v>
      </c>
      <c r="AK879" s="14"/>
      <c r="AL879" s="14">
        <v>0.36713616913779301</v>
      </c>
      <c r="AM879" s="14">
        <v>0.35076099274011802</v>
      </c>
      <c r="AN879" s="14">
        <v>0.42549581786576901</v>
      </c>
      <c r="AO879" s="14">
        <v>0.279412956278205</v>
      </c>
      <c r="AP879" s="14">
        <v>0.32187117678222998</v>
      </c>
      <c r="AQ879" s="14">
        <v>0.36179124763600901</v>
      </c>
      <c r="AR879" s="14"/>
      <c r="AS879" s="14">
        <v>0.30344286563654599</v>
      </c>
      <c r="AT879" s="14">
        <v>0.31093380060953002</v>
      </c>
      <c r="AU879" s="14">
        <v>0.35827054214029003</v>
      </c>
      <c r="AV879" s="14">
        <v>0.40702302889173703</v>
      </c>
      <c r="AW879" s="14">
        <v>0.45182858490184002</v>
      </c>
      <c r="AX879" s="14"/>
      <c r="AY879" s="14">
        <v>0.210633877465501</v>
      </c>
      <c r="AZ879" s="14">
        <v>0</v>
      </c>
      <c r="BA879" s="14">
        <v>0</v>
      </c>
      <c r="BB879" s="14">
        <v>0</v>
      </c>
      <c r="BC879" s="14">
        <v>0</v>
      </c>
      <c r="BD879" s="14">
        <v>0</v>
      </c>
      <c r="BE879" s="14">
        <v>0</v>
      </c>
      <c r="BF879" s="14">
        <v>0</v>
      </c>
      <c r="BG879" s="14">
        <v>0</v>
      </c>
      <c r="BH879" s="14">
        <v>0</v>
      </c>
      <c r="BI879" s="14">
        <v>0</v>
      </c>
      <c r="BJ879" s="14">
        <v>0</v>
      </c>
      <c r="BK879" s="14">
        <v>0</v>
      </c>
      <c r="BL879" s="14">
        <v>0</v>
      </c>
      <c r="BM879" s="14">
        <v>0</v>
      </c>
      <c r="BN879" s="14">
        <v>0</v>
      </c>
      <c r="BO879" s="14"/>
      <c r="BP879" s="14">
        <v>0.44258942753564801</v>
      </c>
      <c r="BQ879" s="14">
        <v>0.36155853295979801</v>
      </c>
      <c r="BR879" s="14">
        <v>0.30384244652901199</v>
      </c>
      <c r="BS879" s="14">
        <v>0.26020368359148699</v>
      </c>
      <c r="BT879" s="14">
        <v>0.224040399667502</v>
      </c>
      <c r="BU879" s="14"/>
      <c r="BV879" s="14">
        <v>0.39711000610332098</v>
      </c>
      <c r="BW879" s="14">
        <v>0.39468772753297998</v>
      </c>
      <c r="BX879" s="14">
        <v>0.30372246222452498</v>
      </c>
      <c r="BY879" s="14">
        <v>0.25444519812961103</v>
      </c>
      <c r="BZ879" s="14">
        <v>0.22266719970877899</v>
      </c>
      <c r="CA879" s="14"/>
      <c r="CB879" s="14">
        <v>0.327542915352938</v>
      </c>
      <c r="CC879" s="14">
        <v>0.33358719999198799</v>
      </c>
      <c r="CD879" s="14">
        <v>0.359648615244192</v>
      </c>
      <c r="CE879" s="14">
        <v>0.33398878455250403</v>
      </c>
      <c r="CF879" s="14">
        <v>0.31036245815782898</v>
      </c>
      <c r="CG879" s="14"/>
      <c r="CH879" s="14">
        <v>0.29062958014211199</v>
      </c>
      <c r="CI879" s="14">
        <v>0.35016485362284999</v>
      </c>
      <c r="CJ879" s="14"/>
      <c r="CK879" s="14">
        <v>0.33429251638729301</v>
      </c>
      <c r="CL879" s="14">
        <v>0.33213554019670399</v>
      </c>
      <c r="CM879" s="14"/>
      <c r="CN879" s="14">
        <v>0.368016426175232</v>
      </c>
      <c r="CO879" s="14">
        <v>0.320270960734509</v>
      </c>
      <c r="CP879" s="14"/>
      <c r="CQ879" s="14">
        <v>0.33376396163997202</v>
      </c>
      <c r="CR879" s="14">
        <v>0.32941111200773399</v>
      </c>
      <c r="CS879" s="14">
        <v>0.337863943005423</v>
      </c>
    </row>
    <row r="880" spans="2:97" x14ac:dyDescent="0.35">
      <c r="B880" t="s">
        <v>363</v>
      </c>
      <c r="C880" s="14">
        <v>0.30278083960097202</v>
      </c>
      <c r="D880" s="14">
        <v>0.32232592681389499</v>
      </c>
      <c r="E880" s="14">
        <v>0.28369148718515902</v>
      </c>
      <c r="F880" s="14"/>
      <c r="G880" s="14">
        <v>0.217638339949217</v>
      </c>
      <c r="H880" s="14">
        <v>0.29162962132393</v>
      </c>
      <c r="I880" s="14">
        <v>0.25872526047883598</v>
      </c>
      <c r="J880" s="14">
        <v>0.29661285523890601</v>
      </c>
      <c r="K880" s="14">
        <v>0.33653887651599601</v>
      </c>
      <c r="L880" s="14">
        <v>0.38645525871259601</v>
      </c>
      <c r="M880" s="14"/>
      <c r="N880" s="14">
        <v>0.34070459584917101</v>
      </c>
      <c r="O880" s="14">
        <v>0.298466371749804</v>
      </c>
      <c r="P880" s="14">
        <v>0.315178042811675</v>
      </c>
      <c r="Q880" s="14">
        <v>0.25256538602904</v>
      </c>
      <c r="R880" s="14"/>
      <c r="S880" s="14">
        <v>0.28467419790117598</v>
      </c>
      <c r="T880" s="14">
        <v>0.28106373505955601</v>
      </c>
      <c r="U880" s="14">
        <v>0.358399151848936</v>
      </c>
      <c r="V880" s="14">
        <v>0.34525765899710198</v>
      </c>
      <c r="W880" s="14">
        <v>0.29623088723594598</v>
      </c>
      <c r="X880" s="14">
        <v>0.29269698432526198</v>
      </c>
      <c r="Y880" s="14">
        <v>0.37644207574673</v>
      </c>
      <c r="Z880" s="14">
        <v>0.262648664455856</v>
      </c>
      <c r="AA880" s="14">
        <v>0.30862645032583202</v>
      </c>
      <c r="AB880" s="14">
        <v>0.30095645115293002</v>
      </c>
      <c r="AC880" s="14">
        <v>0.24884817733865799</v>
      </c>
      <c r="AD880" s="14">
        <v>0.18249050977790701</v>
      </c>
      <c r="AE880" s="14"/>
      <c r="AF880" s="14">
        <v>0.42956961127347298</v>
      </c>
      <c r="AG880" s="14">
        <v>0.25369239513414699</v>
      </c>
      <c r="AH880" s="14">
        <v>0.330640320016789</v>
      </c>
      <c r="AI880" s="14">
        <v>0.378757145607862</v>
      </c>
      <c r="AJ880" s="14">
        <v>0.28877572394432999</v>
      </c>
      <c r="AK880" s="14"/>
      <c r="AL880" s="14">
        <v>0.23593884157679701</v>
      </c>
      <c r="AM880" s="14">
        <v>0.37133030611194701</v>
      </c>
      <c r="AN880" s="14">
        <v>0.25887878365081901</v>
      </c>
      <c r="AO880" s="14">
        <v>0.38317212833729197</v>
      </c>
      <c r="AP880" s="14">
        <v>0.246398387726146</v>
      </c>
      <c r="AQ880" s="14">
        <v>0.30509338646332501</v>
      </c>
      <c r="AR880" s="14"/>
      <c r="AS880" s="14">
        <v>0.32223139634154901</v>
      </c>
      <c r="AT880" s="14">
        <v>0.278948979326547</v>
      </c>
      <c r="AU880" s="14">
        <v>0.301317056904575</v>
      </c>
      <c r="AV880" s="14">
        <v>0.278663719580446</v>
      </c>
      <c r="AW880" s="14">
        <v>0.35746280947284198</v>
      </c>
      <c r="AX880" s="14"/>
      <c r="AY880" s="14">
        <v>0.20695936713292001</v>
      </c>
      <c r="AZ880" s="14">
        <v>0</v>
      </c>
      <c r="BA880" s="14">
        <v>0</v>
      </c>
      <c r="BB880" s="14">
        <v>0</v>
      </c>
      <c r="BC880" s="14">
        <v>0</v>
      </c>
      <c r="BD880" s="14">
        <v>0</v>
      </c>
      <c r="BE880" s="14">
        <v>0</v>
      </c>
      <c r="BF880" s="14">
        <v>0</v>
      </c>
      <c r="BG880" s="14">
        <v>0</v>
      </c>
      <c r="BH880" s="14">
        <v>0</v>
      </c>
      <c r="BI880" s="14">
        <v>0</v>
      </c>
      <c r="BJ880" s="14">
        <v>0</v>
      </c>
      <c r="BK880" s="14">
        <v>0</v>
      </c>
      <c r="BL880" s="14">
        <v>0</v>
      </c>
      <c r="BM880" s="14">
        <v>0</v>
      </c>
      <c r="BN880" s="14">
        <v>0</v>
      </c>
      <c r="BO880" s="14"/>
      <c r="BP880" s="14">
        <v>0.37261482096464399</v>
      </c>
      <c r="BQ880" s="14">
        <v>0.30229451842327598</v>
      </c>
      <c r="BR880" s="14">
        <v>0.30965154785382298</v>
      </c>
      <c r="BS880" s="14">
        <v>0.269065434019719</v>
      </c>
      <c r="BT880" s="14">
        <v>0.23492529517477201</v>
      </c>
      <c r="BU880" s="14"/>
      <c r="BV880" s="14">
        <v>0.29814878434603997</v>
      </c>
      <c r="BW880" s="14">
        <v>0.352357798617422</v>
      </c>
      <c r="BX880" s="14">
        <v>0.293329096618827</v>
      </c>
      <c r="BY880" s="14">
        <v>0.23183198855665699</v>
      </c>
      <c r="BZ880" s="14">
        <v>0.214279616539301</v>
      </c>
      <c r="CA880" s="14"/>
      <c r="CB880" s="14">
        <v>0.27299264556456598</v>
      </c>
      <c r="CC880" s="14">
        <v>0.28230391275692002</v>
      </c>
      <c r="CD880" s="14">
        <v>0.27588923735476101</v>
      </c>
      <c r="CE880" s="14">
        <v>0.34236722067450698</v>
      </c>
      <c r="CF880" s="14">
        <v>0.33161352762789198</v>
      </c>
      <c r="CG880" s="14"/>
      <c r="CH880" s="14">
        <v>0.386140865728337</v>
      </c>
      <c r="CI880" s="14">
        <v>0.268013856966625</v>
      </c>
      <c r="CJ880" s="14"/>
      <c r="CK880" s="14">
        <v>0.23596951679475101</v>
      </c>
      <c r="CL880" s="14">
        <v>0.32330893311548298</v>
      </c>
      <c r="CM880" s="14"/>
      <c r="CN880" s="14">
        <v>0.24989361877403901</v>
      </c>
      <c r="CO880" s="14">
        <v>0.32127743430461497</v>
      </c>
      <c r="CP880" s="14"/>
      <c r="CQ880" s="14">
        <v>0.31672773800556298</v>
      </c>
      <c r="CR880" s="14">
        <v>0.27088219250368301</v>
      </c>
      <c r="CS880" s="14">
        <v>0.31850817366627099</v>
      </c>
    </row>
    <row r="881" spans="2:97" x14ac:dyDescent="0.35">
      <c r="B881" t="s">
        <v>364</v>
      </c>
      <c r="C881" s="14">
        <v>0.24473775134196499</v>
      </c>
      <c r="D881" s="14">
        <v>0.22799047456497801</v>
      </c>
      <c r="E881" s="14">
        <v>0.260753524351657</v>
      </c>
      <c r="F881" s="14"/>
      <c r="G881" s="14">
        <v>0.35923628968016502</v>
      </c>
      <c r="H881" s="14">
        <v>0.32982969991115402</v>
      </c>
      <c r="I881" s="14">
        <v>0.32093024712491203</v>
      </c>
      <c r="J881" s="14">
        <v>0.243455969872201</v>
      </c>
      <c r="K881" s="14">
        <v>0.174309796309561</v>
      </c>
      <c r="L881" s="14">
        <v>8.5808107923406596E-2</v>
      </c>
      <c r="M881" s="14"/>
      <c r="N881" s="14">
        <v>0.22979352878616499</v>
      </c>
      <c r="O881" s="14">
        <v>0.248345339971802</v>
      </c>
      <c r="P881" s="14">
        <v>0.22844840924123699</v>
      </c>
      <c r="Q881" s="14">
        <v>0.271686903072137</v>
      </c>
      <c r="R881" s="14"/>
      <c r="S881" s="14">
        <v>0.29404547824347399</v>
      </c>
      <c r="T881" s="14">
        <v>0.27627327232503301</v>
      </c>
      <c r="U881" s="14">
        <v>0.24873539863226601</v>
      </c>
      <c r="V881" s="14">
        <v>0.26494252157975601</v>
      </c>
      <c r="W881" s="14">
        <v>0.24963401162608601</v>
      </c>
      <c r="X881" s="14">
        <v>0.260737916258929</v>
      </c>
      <c r="Y881" s="14">
        <v>0.18938833801409199</v>
      </c>
      <c r="Z881" s="14">
        <v>0.16062803391629801</v>
      </c>
      <c r="AA881" s="14">
        <v>0.22600905016255601</v>
      </c>
      <c r="AB881" s="14">
        <v>0.18078440880843</v>
      </c>
      <c r="AC881" s="14">
        <v>0.23591463894609899</v>
      </c>
      <c r="AD881" s="14">
        <v>0.28188358557066701</v>
      </c>
      <c r="AE881" s="14"/>
      <c r="AF881" s="14">
        <v>0.17790536579798799</v>
      </c>
      <c r="AG881" s="14">
        <v>0.25424726776066198</v>
      </c>
      <c r="AH881" s="14">
        <v>0.227430958797113</v>
      </c>
      <c r="AI881" s="14">
        <v>0.21764802149951401</v>
      </c>
      <c r="AJ881" s="14">
        <v>0.26587297719401198</v>
      </c>
      <c r="AK881" s="14"/>
      <c r="AL881" s="14">
        <v>0.27594573332636702</v>
      </c>
      <c r="AM881" s="14">
        <v>0.21587712364604</v>
      </c>
      <c r="AN881" s="14">
        <v>0.243754290897296</v>
      </c>
      <c r="AO881" s="14">
        <v>0.210274468349161</v>
      </c>
      <c r="AP881" s="14">
        <v>0.30642911797272998</v>
      </c>
      <c r="AQ881" s="14">
        <v>0.21604315476675701</v>
      </c>
      <c r="AR881" s="14"/>
      <c r="AS881" s="14">
        <v>0.208357521918594</v>
      </c>
      <c r="AT881" s="14">
        <v>0.26574005347382701</v>
      </c>
      <c r="AU881" s="14">
        <v>0.26885396133918199</v>
      </c>
      <c r="AV881" s="14">
        <v>0.25080506701781002</v>
      </c>
      <c r="AW881" s="14">
        <v>0.18806276432732999</v>
      </c>
      <c r="AX881" s="14"/>
      <c r="AY881" s="14">
        <v>0.36205173035292598</v>
      </c>
      <c r="AZ881" s="14">
        <v>0</v>
      </c>
      <c r="BA881" s="14">
        <v>0</v>
      </c>
      <c r="BB881" s="14">
        <v>0</v>
      </c>
      <c r="BC881" s="14">
        <v>0</v>
      </c>
      <c r="BD881" s="14">
        <v>0</v>
      </c>
      <c r="BE881" s="14">
        <v>0</v>
      </c>
      <c r="BF881" s="14">
        <v>0</v>
      </c>
      <c r="BG881" s="14">
        <v>0</v>
      </c>
      <c r="BH881" s="14">
        <v>0</v>
      </c>
      <c r="BI881" s="14">
        <v>0</v>
      </c>
      <c r="BJ881" s="14">
        <v>0</v>
      </c>
      <c r="BK881" s="14">
        <v>0</v>
      </c>
      <c r="BL881" s="14">
        <v>0</v>
      </c>
      <c r="BM881" s="14">
        <v>0</v>
      </c>
      <c r="BN881" s="14">
        <v>0</v>
      </c>
      <c r="BO881" s="14"/>
      <c r="BP881" s="14">
        <v>0.139819744020657</v>
      </c>
      <c r="BQ881" s="14">
        <v>0.234979056797433</v>
      </c>
      <c r="BR881" s="14">
        <v>0.25352291571704899</v>
      </c>
      <c r="BS881" s="14">
        <v>0.32705965059388997</v>
      </c>
      <c r="BT881" s="14">
        <v>0.31998403964919298</v>
      </c>
      <c r="BU881" s="14"/>
      <c r="BV881" s="14">
        <v>0.17954667815124001</v>
      </c>
      <c r="BW881" s="14">
        <v>0.20385728566758701</v>
      </c>
      <c r="BX881" s="14">
        <v>0.257781433554926</v>
      </c>
      <c r="BY881" s="14">
        <v>0.32238772307728097</v>
      </c>
      <c r="BZ881" s="14">
        <v>0.30605935482410301</v>
      </c>
      <c r="CA881" s="14"/>
      <c r="CB881" s="14">
        <v>0.25174702667301901</v>
      </c>
      <c r="CC881" s="14">
        <v>0.259352924545737</v>
      </c>
      <c r="CD881" s="14">
        <v>0.234053836397945</v>
      </c>
      <c r="CE881" s="14">
        <v>0.24774528282085401</v>
      </c>
      <c r="CF881" s="14">
        <v>0.236109442404842</v>
      </c>
      <c r="CG881" s="14"/>
      <c r="CH881" s="14">
        <v>0.212035213014721</v>
      </c>
      <c r="CI881" s="14">
        <v>0.25837700548981302</v>
      </c>
      <c r="CJ881" s="14"/>
      <c r="CK881" s="14">
        <v>0.29665928456831298</v>
      </c>
      <c r="CL881" s="14">
        <v>0.22878461578470799</v>
      </c>
      <c r="CM881" s="14"/>
      <c r="CN881" s="14">
        <v>0.27141930257102098</v>
      </c>
      <c r="CO881" s="14">
        <v>0.23540623738770899</v>
      </c>
      <c r="CP881" s="14"/>
      <c r="CQ881" s="14">
        <v>0.23866856381492901</v>
      </c>
      <c r="CR881" s="14">
        <v>0.257881186957926</v>
      </c>
      <c r="CS881" s="14">
        <v>0.24227348776369001</v>
      </c>
    </row>
    <row r="882" spans="2:97" x14ac:dyDescent="0.35">
      <c r="B882" t="s">
        <v>365</v>
      </c>
      <c r="C882" s="14">
        <v>0.23177230590353001</v>
      </c>
      <c r="D882" s="14">
        <v>0.23362176630569101</v>
      </c>
      <c r="E882" s="14">
        <v>0.23022180420372401</v>
      </c>
      <c r="F882" s="14"/>
      <c r="G882" s="14">
        <v>0.21915145477551401</v>
      </c>
      <c r="H882" s="14">
        <v>0.2481453497078</v>
      </c>
      <c r="I882" s="14">
        <v>0.29536847085205598</v>
      </c>
      <c r="J882" s="14">
        <v>0.31465512696665898</v>
      </c>
      <c r="K882" s="14">
        <v>0.25890032616073999</v>
      </c>
      <c r="L882" s="14">
        <v>8.9708888689699798E-2</v>
      </c>
      <c r="M882" s="14"/>
      <c r="N882" s="14">
        <v>0.244272644777802</v>
      </c>
      <c r="O882" s="14">
        <v>0.252974979153125</v>
      </c>
      <c r="P882" s="14">
        <v>0.215517092020445</v>
      </c>
      <c r="Q882" s="14">
        <v>0.210642144023553</v>
      </c>
      <c r="R882" s="14"/>
      <c r="S882" s="14">
        <v>0.23831587070167201</v>
      </c>
      <c r="T882" s="14">
        <v>0.25647075196156</v>
      </c>
      <c r="U882" s="14">
        <v>0.22153720787872799</v>
      </c>
      <c r="V882" s="14">
        <v>0.22189223913836101</v>
      </c>
      <c r="W882" s="14">
        <v>0.23672912018534101</v>
      </c>
      <c r="X882" s="14">
        <v>0.23957182481389</v>
      </c>
      <c r="Y882" s="14">
        <v>0.19613446593702599</v>
      </c>
      <c r="Z882" s="14">
        <v>0.223976897038936</v>
      </c>
      <c r="AA882" s="14">
        <v>0.24635604719170101</v>
      </c>
      <c r="AB882" s="14">
        <v>0.200161220495292</v>
      </c>
      <c r="AC882" s="14">
        <v>0.21735118775815301</v>
      </c>
      <c r="AD882" s="14">
        <v>0.28669128688962497</v>
      </c>
      <c r="AE882" s="14"/>
      <c r="AF882" s="14">
        <v>0.22701444465732701</v>
      </c>
      <c r="AG882" s="14">
        <v>0.22592967737244599</v>
      </c>
      <c r="AH882" s="14">
        <v>0.26081939580346802</v>
      </c>
      <c r="AI882" s="14">
        <v>0.20728047021157001</v>
      </c>
      <c r="AJ882" s="14">
        <v>0.243530889017572</v>
      </c>
      <c r="AK882" s="14"/>
      <c r="AL882" s="14">
        <v>0.221196394077599</v>
      </c>
      <c r="AM882" s="14">
        <v>0.231719850470469</v>
      </c>
      <c r="AN882" s="14">
        <v>0.229582007340008</v>
      </c>
      <c r="AO882" s="14">
        <v>0.24430001842521501</v>
      </c>
      <c r="AP882" s="14">
        <v>0.24346879996042101</v>
      </c>
      <c r="AQ882" s="14">
        <v>0.21957150892903701</v>
      </c>
      <c r="AR882" s="14"/>
      <c r="AS882" s="14">
        <v>0.22284446814929701</v>
      </c>
      <c r="AT882" s="14">
        <v>0.20426527700501401</v>
      </c>
      <c r="AU882" s="14">
        <v>0.25739519068946498</v>
      </c>
      <c r="AV882" s="14">
        <v>0.27167015495619101</v>
      </c>
      <c r="AW882" s="14">
        <v>0.27267945106311797</v>
      </c>
      <c r="AX882" s="14"/>
      <c r="AY882" s="14">
        <v>0.27153317306302599</v>
      </c>
      <c r="AZ882" s="14">
        <v>0</v>
      </c>
      <c r="BA882" s="14">
        <v>0</v>
      </c>
      <c r="BB882" s="14">
        <v>0</v>
      </c>
      <c r="BC882" s="14">
        <v>0</v>
      </c>
      <c r="BD882" s="14">
        <v>0</v>
      </c>
      <c r="BE882" s="14">
        <v>0</v>
      </c>
      <c r="BF882" s="14">
        <v>0</v>
      </c>
      <c r="BG882" s="14">
        <v>0</v>
      </c>
      <c r="BH882" s="14">
        <v>0</v>
      </c>
      <c r="BI882" s="14">
        <v>0</v>
      </c>
      <c r="BJ882" s="14">
        <v>0</v>
      </c>
      <c r="BK882" s="14">
        <v>0</v>
      </c>
      <c r="BL882" s="14">
        <v>0</v>
      </c>
      <c r="BM882" s="14">
        <v>0</v>
      </c>
      <c r="BN882" s="14">
        <v>0</v>
      </c>
      <c r="BO882" s="14"/>
      <c r="BP882" s="14">
        <v>0.201051741048521</v>
      </c>
      <c r="BQ882" s="14">
        <v>0.23014628216945801</v>
      </c>
      <c r="BR882" s="14">
        <v>0.228513969184754</v>
      </c>
      <c r="BS882" s="14">
        <v>0.28081770278526003</v>
      </c>
      <c r="BT882" s="14">
        <v>0.23964911120718799</v>
      </c>
      <c r="BU882" s="14"/>
      <c r="BV882" s="14">
        <v>0.175322601058639</v>
      </c>
      <c r="BW882" s="14">
        <v>0.209669613492797</v>
      </c>
      <c r="BX882" s="14">
        <v>0.26920785340600401</v>
      </c>
      <c r="BY882" s="14">
        <v>0.23568234262181301</v>
      </c>
      <c r="BZ882" s="14">
        <v>0.18368992139011101</v>
      </c>
      <c r="CA882" s="14"/>
      <c r="CB882" s="14">
        <v>0.26161342676589999</v>
      </c>
      <c r="CC882" s="14">
        <v>0.22304493626650901</v>
      </c>
      <c r="CD882" s="14">
        <v>0.21696133612413601</v>
      </c>
      <c r="CE882" s="14">
        <v>0.21848787558499999</v>
      </c>
      <c r="CF882" s="14">
        <v>0.239915801957474</v>
      </c>
      <c r="CG882" s="14"/>
      <c r="CH882" s="14">
        <v>0.24150700617996401</v>
      </c>
      <c r="CI882" s="14">
        <v>0.227712252528015</v>
      </c>
      <c r="CJ882" s="14"/>
      <c r="CK882" s="14">
        <v>0.23134862844556101</v>
      </c>
      <c r="CL882" s="14">
        <v>0.23190248279738401</v>
      </c>
      <c r="CM882" s="14"/>
      <c r="CN882" s="14">
        <v>0.235979707878162</v>
      </c>
      <c r="CO882" s="14">
        <v>0.23030082360850099</v>
      </c>
      <c r="CP882" s="14"/>
      <c r="CQ882" s="14">
        <v>0.22612025250871601</v>
      </c>
      <c r="CR882" s="14">
        <v>0.24474635326229899</v>
      </c>
      <c r="CS882" s="14">
        <v>0.22511995877361399</v>
      </c>
    </row>
    <row r="883" spans="2:97" x14ac:dyDescent="0.35">
      <c r="B883" t="s">
        <v>366</v>
      </c>
      <c r="C883" s="14">
        <v>0.15806091964522001</v>
      </c>
      <c r="D883" s="14">
        <v>0.18008454707476301</v>
      </c>
      <c r="E883" s="14">
        <v>0.13579856232221801</v>
      </c>
      <c r="F883" s="14"/>
      <c r="G883" s="14">
        <v>0.29241656492156698</v>
      </c>
      <c r="H883" s="14">
        <v>0.25266095377688003</v>
      </c>
      <c r="I883" s="14">
        <v>0.16064450971146799</v>
      </c>
      <c r="J883" s="14">
        <v>0.14963911840071401</v>
      </c>
      <c r="K883" s="14">
        <v>9.0319720806633405E-2</v>
      </c>
      <c r="L883" s="14">
        <v>4.20140253341987E-2</v>
      </c>
      <c r="M883" s="14"/>
      <c r="N883" s="14">
        <v>0.195532068944855</v>
      </c>
      <c r="O883" s="14">
        <v>0.139138317264274</v>
      </c>
      <c r="P883" s="14">
        <v>0.17549693281052001</v>
      </c>
      <c r="Q883" s="14">
        <v>0.121237209277629</v>
      </c>
      <c r="R883" s="14"/>
      <c r="S883" s="14">
        <v>0.201725195377083</v>
      </c>
      <c r="T883" s="14">
        <v>0.179366201026634</v>
      </c>
      <c r="U883" s="14">
        <v>0.13821312160121299</v>
      </c>
      <c r="V883" s="14">
        <v>0.137245808464103</v>
      </c>
      <c r="W883" s="14">
        <v>0.19029969482081999</v>
      </c>
      <c r="X883" s="14">
        <v>0.213048208087144</v>
      </c>
      <c r="Y883" s="14">
        <v>0.131220458847427</v>
      </c>
      <c r="Z883" s="14">
        <v>0.130622389224688</v>
      </c>
      <c r="AA883" s="14">
        <v>0.13014478828254</v>
      </c>
      <c r="AB883" s="14">
        <v>0.114171066031967</v>
      </c>
      <c r="AC883" s="14">
        <v>0.12637511403038901</v>
      </c>
      <c r="AD883" s="14">
        <v>0.13189582799146701</v>
      </c>
      <c r="AE883" s="14"/>
      <c r="AF883" s="14">
        <v>0.115613835724102</v>
      </c>
      <c r="AG883" s="14">
        <v>0.172750692053355</v>
      </c>
      <c r="AH883" s="14">
        <v>0.16192188381981201</v>
      </c>
      <c r="AI883" s="14">
        <v>0.13003914056912499</v>
      </c>
      <c r="AJ883" s="14">
        <v>0.20166820352261</v>
      </c>
      <c r="AK883" s="14"/>
      <c r="AL883" s="14">
        <v>0.20942363100306099</v>
      </c>
      <c r="AM883" s="14">
        <v>0.13840258376603701</v>
      </c>
      <c r="AN883" s="14">
        <v>0.15957301778128499</v>
      </c>
      <c r="AO883" s="14">
        <v>0.12333894367791</v>
      </c>
      <c r="AP883" s="14">
        <v>0.21030592661709399</v>
      </c>
      <c r="AQ883" s="14">
        <v>0.113293600531842</v>
      </c>
      <c r="AR883" s="14"/>
      <c r="AS883" s="14">
        <v>0.12597535550212299</v>
      </c>
      <c r="AT883" s="14">
        <v>0.159043198400702</v>
      </c>
      <c r="AU883" s="14">
        <v>0.183738311358665</v>
      </c>
      <c r="AV883" s="14">
        <v>0.19725125075573099</v>
      </c>
      <c r="AW883" s="14">
        <v>0.27193509865816601</v>
      </c>
      <c r="AX883" s="14"/>
      <c r="AY883" s="14">
        <v>0.207425314416715</v>
      </c>
      <c r="AZ883" s="14">
        <v>0</v>
      </c>
      <c r="BA883" s="14">
        <v>0</v>
      </c>
      <c r="BB883" s="14">
        <v>0</v>
      </c>
      <c r="BC883" s="14">
        <v>0</v>
      </c>
      <c r="BD883" s="14">
        <v>0</v>
      </c>
      <c r="BE883" s="14">
        <v>0</v>
      </c>
      <c r="BF883" s="14">
        <v>0</v>
      </c>
      <c r="BG883" s="14">
        <v>0</v>
      </c>
      <c r="BH883" s="14">
        <v>0</v>
      </c>
      <c r="BI883" s="14">
        <v>0</v>
      </c>
      <c r="BJ883" s="14">
        <v>0</v>
      </c>
      <c r="BK883" s="14">
        <v>0</v>
      </c>
      <c r="BL883" s="14">
        <v>0</v>
      </c>
      <c r="BM883" s="14">
        <v>0</v>
      </c>
      <c r="BN883" s="14">
        <v>0</v>
      </c>
      <c r="BO883" s="14"/>
      <c r="BP883" s="14">
        <v>0.14577089791029199</v>
      </c>
      <c r="BQ883" s="14">
        <v>0.177306503352093</v>
      </c>
      <c r="BR883" s="14">
        <v>0.15760963719580701</v>
      </c>
      <c r="BS883" s="14">
        <v>0.176910487299034</v>
      </c>
      <c r="BT883" s="14">
        <v>0.12558571086495901</v>
      </c>
      <c r="BU883" s="14"/>
      <c r="BV883" s="14">
        <v>0.19209127235388701</v>
      </c>
      <c r="BW883" s="14">
        <v>0.17038532084442901</v>
      </c>
      <c r="BX883" s="14">
        <v>0.15804342700257301</v>
      </c>
      <c r="BY883" s="14">
        <v>0.12944998229235</v>
      </c>
      <c r="BZ883" s="14">
        <v>0.10579392038782801</v>
      </c>
      <c r="CA883" s="14"/>
      <c r="CB883" s="14">
        <v>0.27059797719634598</v>
      </c>
      <c r="CC883" s="14">
        <v>0.161135769638756</v>
      </c>
      <c r="CD883" s="14">
        <v>0.12932707594474399</v>
      </c>
      <c r="CE883" s="14">
        <v>0.124804325354339</v>
      </c>
      <c r="CF883" s="14">
        <v>0.12616535902076101</v>
      </c>
      <c r="CG883" s="14"/>
      <c r="CH883" s="14">
        <v>0.14597669386794199</v>
      </c>
      <c r="CI883" s="14">
        <v>0.16310089008748299</v>
      </c>
      <c r="CJ883" s="14"/>
      <c r="CK883" s="14">
        <v>0.215166372053328</v>
      </c>
      <c r="CL883" s="14">
        <v>0.14051500051079299</v>
      </c>
      <c r="CM883" s="14"/>
      <c r="CN883" s="14">
        <v>0.22321980206082401</v>
      </c>
      <c r="CO883" s="14">
        <v>0.13527247622657801</v>
      </c>
      <c r="CP883" s="14"/>
      <c r="CQ883" s="14">
        <v>0.12650658695952999</v>
      </c>
      <c r="CR883" s="14">
        <v>0.23242802563001799</v>
      </c>
      <c r="CS883" s="14">
        <v>0.109431326033117</v>
      </c>
    </row>
    <row r="884" spans="2:97" x14ac:dyDescent="0.35">
      <c r="B884" t="s">
        <v>367</v>
      </c>
      <c r="C884" s="14">
        <v>0.13425756506244599</v>
      </c>
      <c r="D884" s="14">
        <v>0.13286015029356599</v>
      </c>
      <c r="E884" s="14">
        <v>0.13471764947172499</v>
      </c>
      <c r="F884" s="14"/>
      <c r="G884" s="14">
        <v>0.178395574221654</v>
      </c>
      <c r="H884" s="14">
        <v>0.16483224283023001</v>
      </c>
      <c r="I884" s="14">
        <v>0.14418660462922001</v>
      </c>
      <c r="J884" s="14">
        <v>0.15250143801876001</v>
      </c>
      <c r="K884" s="14">
        <v>0.117392358840677</v>
      </c>
      <c r="L884" s="14">
        <v>6.8516638434944502E-2</v>
      </c>
      <c r="M884" s="14"/>
      <c r="N884" s="14">
        <v>0.101226199196512</v>
      </c>
      <c r="O884" s="14">
        <v>9.1577975367951994E-2</v>
      </c>
      <c r="P884" s="14">
        <v>0.14382743982583199</v>
      </c>
      <c r="Q884" s="14">
        <v>0.207526600365705</v>
      </c>
      <c r="R884" s="14"/>
      <c r="S884" s="14">
        <v>0.172199604577082</v>
      </c>
      <c r="T884" s="14">
        <v>0.13434016480035699</v>
      </c>
      <c r="U884" s="14">
        <v>0.114797463972305</v>
      </c>
      <c r="V884" s="14">
        <v>0.117316829153488</v>
      </c>
      <c r="W884" s="14">
        <v>0.107293500986403</v>
      </c>
      <c r="X884" s="14">
        <v>0.14050417898473699</v>
      </c>
      <c r="Y884" s="14">
        <v>0.114080099321095</v>
      </c>
      <c r="Z884" s="14">
        <v>0.118530930812821</v>
      </c>
      <c r="AA884" s="14">
        <v>0.120050093442113</v>
      </c>
      <c r="AB884" s="14">
        <v>0.14044406105752499</v>
      </c>
      <c r="AC884" s="14">
        <v>0.16191616388491401</v>
      </c>
      <c r="AD884" s="14">
        <v>0.165809485949759</v>
      </c>
      <c r="AE884" s="14"/>
      <c r="AF884" s="14">
        <v>9.7930032746749301E-2</v>
      </c>
      <c r="AG884" s="14">
        <v>0.12976874440251701</v>
      </c>
      <c r="AH884" s="14">
        <v>8.8983582090253199E-2</v>
      </c>
      <c r="AI884" s="14">
        <v>0.134511204270752</v>
      </c>
      <c r="AJ884" s="14">
        <v>0.148518808113594</v>
      </c>
      <c r="AK884" s="14"/>
      <c r="AL884" s="14">
        <v>0.13829822063782399</v>
      </c>
      <c r="AM884" s="14">
        <v>0.12593850904311901</v>
      </c>
      <c r="AN884" s="14">
        <v>0.139411132563589</v>
      </c>
      <c r="AO884" s="14">
        <v>0.121867154280962</v>
      </c>
      <c r="AP884" s="14">
        <v>0.17395243921519099</v>
      </c>
      <c r="AQ884" s="14">
        <v>8.7441614481919505E-2</v>
      </c>
      <c r="AR884" s="14"/>
      <c r="AS884" s="14">
        <v>0.13609537537229299</v>
      </c>
      <c r="AT884" s="14">
        <v>0.17141444487968999</v>
      </c>
      <c r="AU884" s="14">
        <v>0.11379381887940999</v>
      </c>
      <c r="AV884" s="14">
        <v>0.13751417192312801</v>
      </c>
      <c r="AW884" s="14">
        <v>7.7847133143499697E-2</v>
      </c>
      <c r="AX884" s="14"/>
      <c r="AY884" s="14">
        <v>0.2133021686745</v>
      </c>
      <c r="AZ884" s="14">
        <v>0</v>
      </c>
      <c r="BA884" s="14">
        <v>0</v>
      </c>
      <c r="BB884" s="14">
        <v>0</v>
      </c>
      <c r="BC884" s="14">
        <v>0</v>
      </c>
      <c r="BD884" s="14">
        <v>0</v>
      </c>
      <c r="BE884" s="14">
        <v>0</v>
      </c>
      <c r="BF884" s="14">
        <v>0</v>
      </c>
      <c r="BG884" s="14">
        <v>0</v>
      </c>
      <c r="BH884" s="14">
        <v>0</v>
      </c>
      <c r="BI884" s="14">
        <v>0</v>
      </c>
      <c r="BJ884" s="14">
        <v>0</v>
      </c>
      <c r="BK884" s="14">
        <v>0</v>
      </c>
      <c r="BL884" s="14">
        <v>0</v>
      </c>
      <c r="BM884" s="14">
        <v>0</v>
      </c>
      <c r="BN884" s="14">
        <v>0</v>
      </c>
      <c r="BO884" s="14"/>
      <c r="BP884" s="14">
        <v>8.7740600464194601E-2</v>
      </c>
      <c r="BQ884" s="14">
        <v>0.138040089170238</v>
      </c>
      <c r="BR884" s="14">
        <v>0.10173209091068899</v>
      </c>
      <c r="BS884" s="14">
        <v>0.139760237866347</v>
      </c>
      <c r="BT884" s="14">
        <v>0.22020051249442199</v>
      </c>
      <c r="BU884" s="14"/>
      <c r="BV884" s="14">
        <v>0.12197951638400301</v>
      </c>
      <c r="BW884" s="14">
        <v>0.10333878509790401</v>
      </c>
      <c r="BX884" s="14">
        <v>0.120755324134286</v>
      </c>
      <c r="BY884" s="14">
        <v>0.194548896722993</v>
      </c>
      <c r="BZ884" s="14">
        <v>0.311284676327723</v>
      </c>
      <c r="CA884" s="14"/>
      <c r="CB884" s="14">
        <v>0.168132439631066</v>
      </c>
      <c r="CC884" s="14">
        <v>0.14475459860155801</v>
      </c>
      <c r="CD884" s="14">
        <v>0.13313975718837701</v>
      </c>
      <c r="CE884" s="14">
        <v>0.12116115130555601</v>
      </c>
      <c r="CF884" s="14">
        <v>0.113344993735764</v>
      </c>
      <c r="CG884" s="14"/>
      <c r="CH884" s="14">
        <v>0.121505192889025</v>
      </c>
      <c r="CI884" s="14">
        <v>0.13957619945469901</v>
      </c>
      <c r="CJ884" s="14"/>
      <c r="CK884" s="14">
        <v>0.162697087964052</v>
      </c>
      <c r="CL884" s="14">
        <v>0.12551938774292901</v>
      </c>
      <c r="CM884" s="14"/>
      <c r="CN884" s="14">
        <v>0.15647060042482899</v>
      </c>
      <c r="CO884" s="14">
        <v>0.126488854477706</v>
      </c>
      <c r="CP884" s="14"/>
      <c r="CQ884" s="14">
        <v>0.12203607197557401</v>
      </c>
      <c r="CR884" s="14">
        <v>0.161748156751437</v>
      </c>
      <c r="CS884" s="14">
        <v>0.123217540022453</v>
      </c>
    </row>
    <row r="885" spans="2:97" x14ac:dyDescent="0.35">
      <c r="B885" t="s">
        <v>368</v>
      </c>
      <c r="C885" s="14">
        <v>0.111835481674896</v>
      </c>
      <c r="D885" s="14">
        <v>0.123235788980339</v>
      </c>
      <c r="E885" s="14">
        <v>0.101164311851881</v>
      </c>
      <c r="F885" s="14"/>
      <c r="G885" s="14">
        <v>0.181327506401296</v>
      </c>
      <c r="H885" s="14">
        <v>0.10382571289677101</v>
      </c>
      <c r="I885" s="14">
        <v>8.72309615236328E-2</v>
      </c>
      <c r="J885" s="14">
        <v>8.9419069918978106E-2</v>
      </c>
      <c r="K885" s="14">
        <v>0.111528226124523</v>
      </c>
      <c r="L885" s="14">
        <v>0.11070012785137</v>
      </c>
      <c r="M885" s="14"/>
      <c r="N885" s="14">
        <v>0.116987259686407</v>
      </c>
      <c r="O885" s="14">
        <v>0.114670805400025</v>
      </c>
      <c r="P885" s="14">
        <v>9.4638571798965093E-2</v>
      </c>
      <c r="Q885" s="14">
        <v>0.118448222280454</v>
      </c>
      <c r="R885" s="14"/>
      <c r="S885" s="14">
        <v>0.137573070438401</v>
      </c>
      <c r="T885" s="14">
        <v>0.119383444913242</v>
      </c>
      <c r="U885" s="14">
        <v>0.117748002845827</v>
      </c>
      <c r="V885" s="14">
        <v>0.14003985829976601</v>
      </c>
      <c r="W885" s="14">
        <v>0.117171417030287</v>
      </c>
      <c r="X885" s="14">
        <v>9.6113057063846999E-2</v>
      </c>
      <c r="Y885" s="14">
        <v>9.9121770131739201E-2</v>
      </c>
      <c r="Z885" s="14">
        <v>0.118357141597202</v>
      </c>
      <c r="AA885" s="14">
        <v>8.5819586447630297E-2</v>
      </c>
      <c r="AB885" s="14">
        <v>8.9581548748965206E-2</v>
      </c>
      <c r="AC885" s="14">
        <v>0.117697287162448</v>
      </c>
      <c r="AD885" s="14">
        <v>7.0973843545305795E-2</v>
      </c>
      <c r="AE885" s="14"/>
      <c r="AF885" s="14">
        <v>0.117753586560038</v>
      </c>
      <c r="AG885" s="14">
        <v>0.119051479850183</v>
      </c>
      <c r="AH885" s="14">
        <v>9.8496234940837202E-2</v>
      </c>
      <c r="AI885" s="14">
        <v>0.100655807380613</v>
      </c>
      <c r="AJ885" s="14">
        <v>0.152227419006152</v>
      </c>
      <c r="AK885" s="14"/>
      <c r="AL885" s="14">
        <v>0.12821841469970799</v>
      </c>
      <c r="AM885" s="14">
        <v>0.113975371940711</v>
      </c>
      <c r="AN885" s="14">
        <v>0.119684183465303</v>
      </c>
      <c r="AO885" s="14">
        <v>0.10098051027884999</v>
      </c>
      <c r="AP885" s="14">
        <v>0.146284321200504</v>
      </c>
      <c r="AQ885" s="14">
        <v>8.3283212809953697E-2</v>
      </c>
      <c r="AR885" s="14"/>
      <c r="AS885" s="14">
        <v>0.10887077608251</v>
      </c>
      <c r="AT885" s="14">
        <v>0.10701558754476601</v>
      </c>
      <c r="AU885" s="14">
        <v>0.112305660875512</v>
      </c>
      <c r="AV885" s="14">
        <v>0.15081914028982199</v>
      </c>
      <c r="AW885" s="14">
        <v>0.108345925304944</v>
      </c>
      <c r="AX885" s="14"/>
      <c r="AY885" s="14">
        <v>2.7503887120618999E-2</v>
      </c>
      <c r="AZ885" s="14">
        <v>0</v>
      </c>
      <c r="BA885" s="14">
        <v>0</v>
      </c>
      <c r="BB885" s="14">
        <v>0</v>
      </c>
      <c r="BC885" s="14">
        <v>0</v>
      </c>
      <c r="BD885" s="14">
        <v>0</v>
      </c>
      <c r="BE885" s="14">
        <v>0</v>
      </c>
      <c r="BF885" s="14">
        <v>0</v>
      </c>
      <c r="BG885" s="14">
        <v>0</v>
      </c>
      <c r="BH885" s="14">
        <v>0</v>
      </c>
      <c r="BI885" s="14">
        <v>0</v>
      </c>
      <c r="BJ885" s="14">
        <v>0</v>
      </c>
      <c r="BK885" s="14">
        <v>0</v>
      </c>
      <c r="BL885" s="14">
        <v>0</v>
      </c>
      <c r="BM885" s="14">
        <v>0</v>
      </c>
      <c r="BN885" s="14">
        <v>0</v>
      </c>
      <c r="BO885" s="14"/>
      <c r="BP885" s="14">
        <v>0.132748822411448</v>
      </c>
      <c r="BQ885" s="14">
        <v>0.113443088315434</v>
      </c>
      <c r="BR885" s="14">
        <v>0.11576027798991501</v>
      </c>
      <c r="BS885" s="14">
        <v>0.106971368276623</v>
      </c>
      <c r="BT885" s="14">
        <v>7.8478590205895205E-2</v>
      </c>
      <c r="BU885" s="14"/>
      <c r="BV885" s="14">
        <v>0.17153903523386099</v>
      </c>
      <c r="BW885" s="14">
        <v>0.11975535044280899</v>
      </c>
      <c r="BX885" s="14">
        <v>0.108827720663826</v>
      </c>
      <c r="BY885" s="14">
        <v>8.4448816406962501E-2</v>
      </c>
      <c r="BZ885" s="14">
        <v>8.0321377415020004E-2</v>
      </c>
      <c r="CA885" s="14"/>
      <c r="CB885" s="14">
        <v>0.142968061772453</v>
      </c>
      <c r="CC885" s="14">
        <v>0.13372799893036799</v>
      </c>
      <c r="CD885" s="14">
        <v>8.8237435397579597E-2</v>
      </c>
      <c r="CE885" s="14">
        <v>0.114125221065095</v>
      </c>
      <c r="CF885" s="14">
        <v>9.0560755803372694E-2</v>
      </c>
      <c r="CG885" s="14"/>
      <c r="CH885" s="14">
        <v>9.6647204454078595E-2</v>
      </c>
      <c r="CI885" s="14">
        <v>0.118170059468513</v>
      </c>
      <c r="CJ885" s="14"/>
      <c r="CK885" s="14">
        <v>0.14236355513081</v>
      </c>
      <c r="CL885" s="14">
        <v>0.10245558736359001</v>
      </c>
      <c r="CM885" s="14"/>
      <c r="CN885" s="14">
        <v>0.14332273069207199</v>
      </c>
      <c r="CO885" s="14">
        <v>0.100823239505671</v>
      </c>
      <c r="CP885" s="14"/>
      <c r="CQ885" s="14">
        <v>9.71193142755684E-2</v>
      </c>
      <c r="CR885" s="14">
        <v>0.137181099070629</v>
      </c>
      <c r="CS885" s="14">
        <v>0.144591151455089</v>
      </c>
    </row>
    <row r="886" spans="2:97" x14ac:dyDescent="0.35">
      <c r="B886" t="s">
        <v>369</v>
      </c>
      <c r="C886" s="14">
        <v>6.8441398713907697E-2</v>
      </c>
      <c r="D886" s="14">
        <v>6.7794428973050602E-2</v>
      </c>
      <c r="E886" s="14">
        <v>6.9340469093279206E-2</v>
      </c>
      <c r="F886" s="14"/>
      <c r="G886" s="14">
        <v>0.12851300889466299</v>
      </c>
      <c r="H886" s="14">
        <v>0.13656105170848801</v>
      </c>
      <c r="I886" s="14">
        <v>0.109942260386237</v>
      </c>
      <c r="J886" s="14">
        <v>3.3555651932485199E-2</v>
      </c>
      <c r="K886" s="14">
        <v>4.4141708538406E-3</v>
      </c>
      <c r="L886" s="14">
        <v>1.0564389141045599E-2</v>
      </c>
      <c r="M886" s="14"/>
      <c r="N886" s="14">
        <v>7.8328404779024599E-2</v>
      </c>
      <c r="O886" s="14">
        <v>6.5437268005341206E-2</v>
      </c>
      <c r="P886" s="14">
        <v>9.1908618325491007E-2</v>
      </c>
      <c r="Q886" s="14">
        <v>4.1060144759519399E-2</v>
      </c>
      <c r="R886" s="14"/>
      <c r="S886" s="14">
        <v>0.127512779032222</v>
      </c>
      <c r="T886" s="14">
        <v>5.2620350852100602E-2</v>
      </c>
      <c r="U886" s="14">
        <v>3.6492213100147802E-2</v>
      </c>
      <c r="V886" s="14">
        <v>6.3682789277007906E-2</v>
      </c>
      <c r="W886" s="14">
        <v>7.8958419169481001E-2</v>
      </c>
      <c r="X886" s="14">
        <v>9.3709634386193799E-2</v>
      </c>
      <c r="Y886" s="14">
        <v>6.3560213368945406E-2</v>
      </c>
      <c r="Z886" s="14">
        <v>4.3459805778197101E-2</v>
      </c>
      <c r="AA886" s="14">
        <v>4.9855434905756002E-2</v>
      </c>
      <c r="AB886" s="14">
        <v>4.8123397665789401E-2</v>
      </c>
      <c r="AC886" s="14">
        <v>5.5144262799521601E-2</v>
      </c>
      <c r="AD886" s="14">
        <v>5.7672254574445497E-2</v>
      </c>
      <c r="AE886" s="14"/>
      <c r="AF886" s="14">
        <v>3.8822766038419797E-2</v>
      </c>
      <c r="AG886" s="14">
        <v>8.1861206184989294E-2</v>
      </c>
      <c r="AH886" s="14">
        <v>8.2372738848494997E-2</v>
      </c>
      <c r="AI886" s="14">
        <v>6.8677753592767204E-2</v>
      </c>
      <c r="AJ886" s="14">
        <v>7.9380723853044705E-2</v>
      </c>
      <c r="AK886" s="14"/>
      <c r="AL886" s="14">
        <v>0.108306903614868</v>
      </c>
      <c r="AM886" s="14">
        <v>4.5896604412368897E-2</v>
      </c>
      <c r="AN886" s="14">
        <v>6.0534934507091603E-2</v>
      </c>
      <c r="AO886" s="14">
        <v>5.6997558550465399E-2</v>
      </c>
      <c r="AP886" s="14">
        <v>8.5640049631830306E-2</v>
      </c>
      <c r="AQ886" s="14">
        <v>5.8973039082121002E-2</v>
      </c>
      <c r="AR886" s="14"/>
      <c r="AS886" s="14">
        <v>4.78724102340949E-2</v>
      </c>
      <c r="AT886" s="14">
        <v>7.4751228025813604E-2</v>
      </c>
      <c r="AU886" s="14">
        <v>7.9330644918164994E-2</v>
      </c>
      <c r="AV886" s="14">
        <v>9.9850797776839306E-2</v>
      </c>
      <c r="AW886" s="14">
        <v>0.107068562662974</v>
      </c>
      <c r="AX886" s="14"/>
      <c r="AY886" s="14">
        <v>5.7336490996509601E-2</v>
      </c>
      <c r="AZ886" s="14">
        <v>0</v>
      </c>
      <c r="BA886" s="14">
        <v>0</v>
      </c>
      <c r="BB886" s="14">
        <v>0</v>
      </c>
      <c r="BC886" s="14">
        <v>0</v>
      </c>
      <c r="BD886" s="14">
        <v>0</v>
      </c>
      <c r="BE886" s="14">
        <v>0</v>
      </c>
      <c r="BF886" s="14">
        <v>0</v>
      </c>
      <c r="BG886" s="14">
        <v>0</v>
      </c>
      <c r="BH886" s="14">
        <v>0</v>
      </c>
      <c r="BI886" s="14">
        <v>0</v>
      </c>
      <c r="BJ886" s="14">
        <v>0</v>
      </c>
      <c r="BK886" s="14">
        <v>0</v>
      </c>
      <c r="BL886" s="14">
        <v>0</v>
      </c>
      <c r="BM886" s="14">
        <v>0</v>
      </c>
      <c r="BN886" s="14">
        <v>0</v>
      </c>
      <c r="BO886" s="14"/>
      <c r="BP886" s="14">
        <v>5.0591501482294299E-2</v>
      </c>
      <c r="BQ886" s="14">
        <v>8.7214410859605906E-2</v>
      </c>
      <c r="BR886" s="14">
        <v>9.7601578062914404E-2</v>
      </c>
      <c r="BS886" s="14">
        <v>6.4876464826113894E-2</v>
      </c>
      <c r="BT886" s="14">
        <v>3.8582305488830702E-2</v>
      </c>
      <c r="BU886" s="14"/>
      <c r="BV886" s="14">
        <v>0.16351810439887901</v>
      </c>
      <c r="BW886" s="14">
        <v>7.2558962781858194E-2</v>
      </c>
      <c r="BX886" s="14">
        <v>5.7034540223092497E-2</v>
      </c>
      <c r="BY886" s="14">
        <v>5.7207337755155498E-2</v>
      </c>
      <c r="BZ886" s="14">
        <v>2.9868170696212799E-2</v>
      </c>
      <c r="CA886" s="14"/>
      <c r="CB886" s="14">
        <v>0.109160354909123</v>
      </c>
      <c r="CC886" s="14">
        <v>8.5638274373483203E-2</v>
      </c>
      <c r="CD886" s="14">
        <v>6.0213493965246202E-2</v>
      </c>
      <c r="CE886" s="14">
        <v>5.1621384615132701E-2</v>
      </c>
      <c r="CF886" s="14">
        <v>4.5061895150357897E-2</v>
      </c>
      <c r="CG886" s="14"/>
      <c r="CH886" s="14">
        <v>6.0270746826108598E-2</v>
      </c>
      <c r="CI886" s="14">
        <v>7.1849134117689603E-2</v>
      </c>
      <c r="CJ886" s="14"/>
      <c r="CK886" s="14">
        <v>9.4597441714587505E-2</v>
      </c>
      <c r="CL886" s="14">
        <v>6.0404831345755902E-2</v>
      </c>
      <c r="CM886" s="14"/>
      <c r="CN886" s="14">
        <v>0.102541829223838</v>
      </c>
      <c r="CO886" s="14">
        <v>5.6515231437582802E-2</v>
      </c>
      <c r="CP886" s="14"/>
      <c r="CQ886" s="14">
        <v>5.2447840886959397E-2</v>
      </c>
      <c r="CR886" s="14">
        <v>9.9790536782056197E-2</v>
      </c>
      <c r="CS886" s="14">
        <v>8.1459375979635706E-2</v>
      </c>
    </row>
    <row r="887" spans="2:97" x14ac:dyDescent="0.35">
      <c r="B887" t="s">
        <v>167</v>
      </c>
      <c r="C887" s="14">
        <v>1.7293623710448399E-2</v>
      </c>
      <c r="D887" s="14">
        <v>1.84749341083052E-2</v>
      </c>
      <c r="E887" s="14">
        <v>1.6210254965065299E-2</v>
      </c>
      <c r="F887" s="14"/>
      <c r="G887" s="14">
        <v>1.6327747782672E-2</v>
      </c>
      <c r="H887" s="14">
        <v>2.1703612705644498E-2</v>
      </c>
      <c r="I887" s="14">
        <v>2.3362678472186201E-2</v>
      </c>
      <c r="J887" s="14">
        <v>1.0613941408798899E-2</v>
      </c>
      <c r="K887" s="14">
        <v>1.5981391858454701E-2</v>
      </c>
      <c r="L887" s="14">
        <v>1.5701091262774299E-2</v>
      </c>
      <c r="M887" s="14"/>
      <c r="N887" s="14">
        <v>9.55497194288632E-3</v>
      </c>
      <c r="O887" s="14">
        <v>1.73332132145055E-2</v>
      </c>
      <c r="P887" s="14">
        <v>1.8317243377980599E-2</v>
      </c>
      <c r="Q887" s="14">
        <v>2.4923525292945201E-2</v>
      </c>
      <c r="R887" s="14"/>
      <c r="S887" s="14">
        <v>2.5933045854083799E-2</v>
      </c>
      <c r="T887" s="14">
        <v>9.5732549402577707E-3</v>
      </c>
      <c r="U887" s="14">
        <v>2.3084808434946098E-2</v>
      </c>
      <c r="V887" s="14">
        <v>1.56076806834126E-2</v>
      </c>
      <c r="W887" s="14">
        <v>3.6898132951724102E-2</v>
      </c>
      <c r="X887" s="14">
        <v>1.8311652557094601E-2</v>
      </c>
      <c r="Y887" s="14">
        <v>7.7396666493294297E-3</v>
      </c>
      <c r="Z887" s="14">
        <v>1.5996707784781398E-2</v>
      </c>
      <c r="AA887" s="14">
        <v>8.7387755297712501E-3</v>
      </c>
      <c r="AB887" s="14">
        <v>1.86828045305866E-2</v>
      </c>
      <c r="AC887" s="14">
        <v>7.2517276846747296E-3</v>
      </c>
      <c r="AD887" s="14">
        <v>2.2247227863948098E-2</v>
      </c>
      <c r="AE887" s="14"/>
      <c r="AF887" s="14">
        <v>2.1490333767948799E-2</v>
      </c>
      <c r="AG887" s="14">
        <v>7.0074337057730203E-3</v>
      </c>
      <c r="AH887" s="14">
        <v>4.49861378266857E-3</v>
      </c>
      <c r="AI887" s="14">
        <v>1.5672328245361401E-2</v>
      </c>
      <c r="AJ887" s="14">
        <v>9.7706838794632701E-3</v>
      </c>
      <c r="AK887" s="14"/>
      <c r="AL887" s="14">
        <v>1.23037082541586E-2</v>
      </c>
      <c r="AM887" s="14">
        <v>2.6483063953142601E-2</v>
      </c>
      <c r="AN887" s="14">
        <v>3.9573535927635304E-3</v>
      </c>
      <c r="AO887" s="14">
        <v>1.2721404041239301E-2</v>
      </c>
      <c r="AP887" s="14">
        <v>7.4088287205221802E-3</v>
      </c>
      <c r="AQ887" s="14">
        <v>2.54450292087707E-2</v>
      </c>
      <c r="AR887" s="14"/>
      <c r="AS887" s="14">
        <v>2.4275019779405899E-2</v>
      </c>
      <c r="AT887" s="14">
        <v>1.26780882558251E-2</v>
      </c>
      <c r="AU887" s="14">
        <v>1.5693812427826699E-2</v>
      </c>
      <c r="AV887" s="14">
        <v>1.63101418636186E-2</v>
      </c>
      <c r="AW887" s="14">
        <v>0</v>
      </c>
      <c r="AX887" s="14"/>
      <c r="AY887" s="14">
        <v>0</v>
      </c>
      <c r="AZ887" s="14">
        <v>0</v>
      </c>
      <c r="BA887" s="14">
        <v>0</v>
      </c>
      <c r="BB887" s="14">
        <v>0</v>
      </c>
      <c r="BC887" s="14">
        <v>0</v>
      </c>
      <c r="BD887" s="14">
        <v>0</v>
      </c>
      <c r="BE887" s="14">
        <v>0</v>
      </c>
      <c r="BF887" s="14">
        <v>0</v>
      </c>
      <c r="BG887" s="14">
        <v>0</v>
      </c>
      <c r="BH887" s="14">
        <v>0</v>
      </c>
      <c r="BI887" s="14">
        <v>0</v>
      </c>
      <c r="BJ887" s="14">
        <v>0</v>
      </c>
      <c r="BK887" s="14">
        <v>0</v>
      </c>
      <c r="BL887" s="14">
        <v>0</v>
      </c>
      <c r="BM887" s="14">
        <v>0</v>
      </c>
      <c r="BN887" s="14">
        <v>0</v>
      </c>
      <c r="BO887" s="14"/>
      <c r="BP887" s="14">
        <v>1.99981660737856E-2</v>
      </c>
      <c r="BQ887" s="14">
        <v>8.8885469989310201E-3</v>
      </c>
      <c r="BR887" s="14">
        <v>1.7102280166283599E-2</v>
      </c>
      <c r="BS887" s="14">
        <v>1.54906790400382E-2</v>
      </c>
      <c r="BT887" s="14">
        <v>2.3936335423216298E-2</v>
      </c>
      <c r="BU887" s="14"/>
      <c r="BV887" s="14">
        <v>3.5492443797899502E-2</v>
      </c>
      <c r="BW887" s="14">
        <v>1.4877751238125399E-2</v>
      </c>
      <c r="BX887" s="14">
        <v>1.08881092843378E-2</v>
      </c>
      <c r="BY887" s="14">
        <v>2.4849802931759399E-2</v>
      </c>
      <c r="BZ887" s="14">
        <v>3.7072956939247101E-2</v>
      </c>
      <c r="CA887" s="14"/>
      <c r="CB887" s="14">
        <v>7.3179733965436401E-3</v>
      </c>
      <c r="CC887" s="14">
        <v>3.5031088719972701E-2</v>
      </c>
      <c r="CD887" s="14">
        <v>2.3104153520637299E-2</v>
      </c>
      <c r="CE887" s="14">
        <v>1.20057067823199E-2</v>
      </c>
      <c r="CF887" s="14">
        <v>1.0254247993295299E-2</v>
      </c>
      <c r="CG887" s="14"/>
      <c r="CH887" s="14">
        <v>1.01730478591361E-2</v>
      </c>
      <c r="CI887" s="14">
        <v>2.0263403693373101E-2</v>
      </c>
      <c r="CJ887" s="14"/>
      <c r="CK887" s="14">
        <v>9.0499075457664904E-3</v>
      </c>
      <c r="CL887" s="14">
        <v>1.9826544317730899E-2</v>
      </c>
      <c r="CM887" s="14"/>
      <c r="CN887" s="14">
        <v>8.7994729339391196E-3</v>
      </c>
      <c r="CO887" s="14">
        <v>2.0264338786948E-2</v>
      </c>
      <c r="CP887" s="14"/>
      <c r="CQ887" s="14">
        <v>1.49664470942448E-2</v>
      </c>
      <c r="CR887" s="14">
        <v>1.8358644232688601E-2</v>
      </c>
      <c r="CS887" s="14">
        <v>3.9946307243968901E-2</v>
      </c>
    </row>
    <row r="888" spans="2:97" x14ac:dyDescent="0.35">
      <c r="B888" t="s">
        <v>254</v>
      </c>
      <c r="C888" s="14">
        <v>8.8723168296566107E-3</v>
      </c>
      <c r="D888" s="14">
        <v>7.9424956348485409E-3</v>
      </c>
      <c r="E888" s="14">
        <v>9.8132788430978606E-3</v>
      </c>
      <c r="F888" s="14"/>
      <c r="G888" s="14">
        <v>2.6080531449006101E-3</v>
      </c>
      <c r="H888" s="14">
        <v>0</v>
      </c>
      <c r="I888" s="14">
        <v>1.84224800565268E-3</v>
      </c>
      <c r="J888" s="14">
        <v>1.14734200088132E-2</v>
      </c>
      <c r="K888" s="14">
        <v>8.7205721968946302E-3</v>
      </c>
      <c r="L888" s="14">
        <v>2.3965302965676599E-2</v>
      </c>
      <c r="M888" s="14"/>
      <c r="N888" s="14">
        <v>7.2654175923536901E-3</v>
      </c>
      <c r="O888" s="14">
        <v>1.22643522556784E-2</v>
      </c>
      <c r="P888" s="14">
        <v>4.3844030737708404E-3</v>
      </c>
      <c r="Q888" s="14">
        <v>1.11343921294179E-2</v>
      </c>
      <c r="R888" s="14"/>
      <c r="S888" s="14">
        <v>2.59013086721339E-3</v>
      </c>
      <c r="T888" s="14">
        <v>8.7159172682868095E-3</v>
      </c>
      <c r="U888" s="14">
        <v>1.2083401501953601E-2</v>
      </c>
      <c r="V888" s="14">
        <v>1.05545805523464E-2</v>
      </c>
      <c r="W888" s="14">
        <v>1.9960101639039302E-2</v>
      </c>
      <c r="X888" s="14">
        <v>1.27899690683841E-2</v>
      </c>
      <c r="Y888" s="14">
        <v>4.0041829825941599E-3</v>
      </c>
      <c r="Z888" s="14">
        <v>1.51461679625656E-2</v>
      </c>
      <c r="AA888" s="14">
        <v>9.6428648727542397E-3</v>
      </c>
      <c r="AB888" s="14">
        <v>3.1840736962390399E-3</v>
      </c>
      <c r="AC888" s="14">
        <v>1.27889619736007E-2</v>
      </c>
      <c r="AD888" s="14">
        <v>0</v>
      </c>
      <c r="AE888" s="14"/>
      <c r="AF888" s="14">
        <v>1.7686129506817E-2</v>
      </c>
      <c r="AG888" s="14">
        <v>4.1538252416065003E-3</v>
      </c>
      <c r="AH888" s="14">
        <v>1.56385224964188E-2</v>
      </c>
      <c r="AI888" s="14">
        <v>1.53456602522671E-2</v>
      </c>
      <c r="AJ888" s="14">
        <v>4.9750640755029003E-3</v>
      </c>
      <c r="AK888" s="14"/>
      <c r="AL888" s="14">
        <v>3.9985600966813799E-3</v>
      </c>
      <c r="AM888" s="14">
        <v>1.29753878192194E-2</v>
      </c>
      <c r="AN888" s="14">
        <v>9.6032756693531004E-3</v>
      </c>
      <c r="AO888" s="14">
        <v>1.24245367805582E-2</v>
      </c>
      <c r="AP888" s="14">
        <v>4.6596179973295701E-3</v>
      </c>
      <c r="AQ888" s="14">
        <v>1.06246130299104E-2</v>
      </c>
      <c r="AR888" s="14"/>
      <c r="AS888" s="14">
        <v>4.1114525411574303E-3</v>
      </c>
      <c r="AT888" s="14">
        <v>4.3561138537680398E-3</v>
      </c>
      <c r="AU888" s="14">
        <v>9.2287925445941593E-3</v>
      </c>
      <c r="AV888" s="14">
        <v>9.4213648178796405E-3</v>
      </c>
      <c r="AW888" s="14">
        <v>0</v>
      </c>
      <c r="AX888" s="14"/>
      <c r="AY888" s="14">
        <v>0</v>
      </c>
      <c r="AZ888" s="14">
        <v>0</v>
      </c>
      <c r="BA888" s="14">
        <v>0</v>
      </c>
      <c r="BB888" s="14">
        <v>0</v>
      </c>
      <c r="BC888" s="14">
        <v>0</v>
      </c>
      <c r="BD888" s="14">
        <v>0</v>
      </c>
      <c r="BE888" s="14">
        <v>0</v>
      </c>
      <c r="BF888" s="14">
        <v>0</v>
      </c>
      <c r="BG888" s="14">
        <v>0</v>
      </c>
      <c r="BH888" s="14">
        <v>0</v>
      </c>
      <c r="BI888" s="14">
        <v>0</v>
      </c>
      <c r="BJ888" s="14">
        <v>0</v>
      </c>
      <c r="BK888" s="14">
        <v>0</v>
      </c>
      <c r="BL888" s="14">
        <v>0</v>
      </c>
      <c r="BM888" s="14">
        <v>0</v>
      </c>
      <c r="BN888" s="14">
        <v>0</v>
      </c>
      <c r="BO888" s="14"/>
      <c r="BP888" s="14">
        <v>1.8712769986152799E-2</v>
      </c>
      <c r="BQ888" s="14">
        <v>4.9339135289071401E-3</v>
      </c>
      <c r="BR888" s="14">
        <v>2.0173246290493699E-3</v>
      </c>
      <c r="BS888" s="14">
        <v>1.2220043418653201E-2</v>
      </c>
      <c r="BT888" s="14">
        <v>3.9515856278117597E-3</v>
      </c>
      <c r="BU888" s="14"/>
      <c r="BV888" s="14">
        <v>0</v>
      </c>
      <c r="BW888" s="14">
        <v>9.3092344376735706E-3</v>
      </c>
      <c r="BX888" s="14">
        <v>1.12747855329764E-2</v>
      </c>
      <c r="BY888" s="14">
        <v>6.3915489544615796E-3</v>
      </c>
      <c r="BZ888" s="14">
        <v>7.1113082438043103E-3</v>
      </c>
      <c r="CA888" s="14"/>
      <c r="CB888" s="14">
        <v>1.86241910520142E-3</v>
      </c>
      <c r="CC888" s="14">
        <v>3.9081257177124799E-3</v>
      </c>
      <c r="CD888" s="14">
        <v>3.5638139540037999E-3</v>
      </c>
      <c r="CE888" s="14">
        <v>1.6819369874675898E-2</v>
      </c>
      <c r="CF888" s="14">
        <v>1.6023928709437699E-2</v>
      </c>
      <c r="CG888" s="14"/>
      <c r="CH888" s="14">
        <v>1.3528660589720199E-2</v>
      </c>
      <c r="CI888" s="14">
        <v>6.9302946138965604E-3</v>
      </c>
      <c r="CJ888" s="14"/>
      <c r="CK888" s="14">
        <v>2.8905159422331502E-3</v>
      </c>
      <c r="CL888" s="14">
        <v>1.07102533177332E-2</v>
      </c>
      <c r="CM888" s="14"/>
      <c r="CN888" s="14">
        <v>2.7559127696987901E-3</v>
      </c>
      <c r="CO888" s="14">
        <v>1.10114469478939E-2</v>
      </c>
      <c r="CP888" s="14"/>
      <c r="CQ888" s="14">
        <v>1.2195754364458499E-2</v>
      </c>
      <c r="CR888" s="14">
        <v>2.1420800732522001E-3</v>
      </c>
      <c r="CS888" s="14">
        <v>7.4491756023330798E-3</v>
      </c>
    </row>
    <row r="889" spans="2:97" x14ac:dyDescent="0.35">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c r="CI889" s="14"/>
      <c r="CJ889" s="14"/>
      <c r="CK889" s="14"/>
      <c r="CL889" s="14"/>
      <c r="CM889" s="14"/>
      <c r="CN889" s="14"/>
      <c r="CO889" s="14"/>
      <c r="CP889" s="14"/>
      <c r="CQ889" s="14"/>
      <c r="CR889" s="14"/>
      <c r="CS889" s="14"/>
    </row>
    <row r="890" spans="2:97" x14ac:dyDescent="0.35">
      <c r="B890" s="6" t="s">
        <v>374</v>
      </c>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c r="CI890" s="14"/>
      <c r="CJ890" s="14"/>
      <c r="CK890" s="14"/>
      <c r="CL890" s="14"/>
      <c r="CM890" s="14"/>
      <c r="CN890" s="14"/>
      <c r="CO890" s="14"/>
      <c r="CP890" s="14"/>
      <c r="CQ890" s="14"/>
      <c r="CR890" s="14"/>
      <c r="CS890" s="14"/>
    </row>
    <row r="891" spans="2:97" x14ac:dyDescent="0.35">
      <c r="B891" s="21" t="s">
        <v>122</v>
      </c>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c r="CI891" s="14"/>
      <c r="CJ891" s="14"/>
      <c r="CK891" s="14"/>
      <c r="CL891" s="14"/>
      <c r="CM891" s="14"/>
      <c r="CN891" s="14"/>
      <c r="CO891" s="14"/>
      <c r="CP891" s="14"/>
      <c r="CQ891" s="14"/>
      <c r="CR891" s="14"/>
      <c r="CS891" s="14"/>
    </row>
    <row r="892" spans="2:97" x14ac:dyDescent="0.35">
      <c r="B892" t="s">
        <v>371</v>
      </c>
      <c r="C892" s="14">
        <v>0.16393013923483099</v>
      </c>
      <c r="D892" s="14">
        <v>0.183262003383863</v>
      </c>
      <c r="E892" s="14">
        <v>0.144518479296561</v>
      </c>
      <c r="F892" s="14"/>
      <c r="G892" s="14">
        <v>0.14090694003513901</v>
      </c>
      <c r="H892" s="14">
        <v>0.15118604678904099</v>
      </c>
      <c r="I892" s="14">
        <v>0.14940504148716799</v>
      </c>
      <c r="J892" s="14">
        <v>0.13877570438744199</v>
      </c>
      <c r="K892" s="14">
        <v>0.16880153759699301</v>
      </c>
      <c r="L892" s="14">
        <v>0.21851427516646499</v>
      </c>
      <c r="M892" s="14"/>
      <c r="N892" s="14">
        <v>0.17785683650433101</v>
      </c>
      <c r="O892" s="14">
        <v>0.15925540603342001</v>
      </c>
      <c r="P892" s="14">
        <v>0.17757512426452801</v>
      </c>
      <c r="Q892" s="14">
        <v>0.143696026149538</v>
      </c>
      <c r="R892" s="14"/>
      <c r="S892" s="14">
        <v>0.16270044767609301</v>
      </c>
      <c r="T892" s="14">
        <v>0.13904417757912699</v>
      </c>
      <c r="U892" s="14">
        <v>0.15620342104120699</v>
      </c>
      <c r="V892" s="14">
        <v>0.17405492343675699</v>
      </c>
      <c r="W892" s="14">
        <v>0.144194776208039</v>
      </c>
      <c r="X892" s="14">
        <v>0.15162089816714799</v>
      </c>
      <c r="Y892" s="14">
        <v>0.16873723469538701</v>
      </c>
      <c r="Z892" s="14">
        <v>0.20198392954566699</v>
      </c>
      <c r="AA892" s="14">
        <v>0.15557593336691</v>
      </c>
      <c r="AB892" s="14">
        <v>0.23432599622825301</v>
      </c>
      <c r="AC892" s="14">
        <v>0.158634459123975</v>
      </c>
      <c r="AD892" s="14">
        <v>0.115753384566182</v>
      </c>
      <c r="AE892" s="14"/>
      <c r="AF892" s="14">
        <v>0.20314788665521299</v>
      </c>
      <c r="AG892" s="14">
        <v>0.164138382753996</v>
      </c>
      <c r="AH892" s="14">
        <v>0.21763224405866399</v>
      </c>
      <c r="AI892" s="14">
        <v>0.15549551074361401</v>
      </c>
      <c r="AJ892" s="14">
        <v>0.13794346700048299</v>
      </c>
      <c r="AK892" s="14"/>
      <c r="AL892" s="14">
        <v>0.20116043200889799</v>
      </c>
      <c r="AM892" s="14">
        <v>0.203291027059675</v>
      </c>
      <c r="AN892" s="14">
        <v>0.18945293393360399</v>
      </c>
      <c r="AO892" s="14">
        <v>0.15569015635728201</v>
      </c>
      <c r="AP892" s="14">
        <v>0.10928512272396</v>
      </c>
      <c r="AQ892" s="14">
        <v>0.139220265109469</v>
      </c>
      <c r="AR892" s="14"/>
      <c r="AS892" s="14">
        <v>0.156058788085433</v>
      </c>
      <c r="AT892" s="14">
        <v>0.13580593709555999</v>
      </c>
      <c r="AU892" s="14">
        <v>0.18949847800935199</v>
      </c>
      <c r="AV892" s="14">
        <v>0.17168422292739699</v>
      </c>
      <c r="AW892" s="14">
        <v>0.229897439751412</v>
      </c>
      <c r="AX892" s="14"/>
      <c r="AY892" s="14">
        <v>6.4553379457170504E-2</v>
      </c>
      <c r="AZ892" s="14">
        <v>0</v>
      </c>
      <c r="BA892" s="14">
        <v>0</v>
      </c>
      <c r="BB892" s="14">
        <v>0</v>
      </c>
      <c r="BC892" s="14">
        <v>0</v>
      </c>
      <c r="BD892" s="14">
        <v>0</v>
      </c>
      <c r="BE892" s="14">
        <v>0</v>
      </c>
      <c r="BF892" s="14">
        <v>0</v>
      </c>
      <c r="BG892" s="14">
        <v>0</v>
      </c>
      <c r="BH892" s="14">
        <v>0</v>
      </c>
      <c r="BI892" s="14">
        <v>0</v>
      </c>
      <c r="BJ892" s="14">
        <v>0</v>
      </c>
      <c r="BK892" s="14">
        <v>0</v>
      </c>
      <c r="BL892" s="14">
        <v>0</v>
      </c>
      <c r="BM892" s="14">
        <v>0</v>
      </c>
      <c r="BN892" s="14">
        <v>0</v>
      </c>
      <c r="BO892" s="14"/>
      <c r="BP892" s="14">
        <v>0.22087933070402399</v>
      </c>
      <c r="BQ892" s="14">
        <v>0.15600517201966099</v>
      </c>
      <c r="BR892" s="14">
        <v>0.17194728297425099</v>
      </c>
      <c r="BS892" s="14">
        <v>0.13644397481385301</v>
      </c>
      <c r="BT892" s="14">
        <v>0.122486746197829</v>
      </c>
      <c r="BU892" s="14"/>
      <c r="BV892" s="14">
        <v>0.25191303746737398</v>
      </c>
      <c r="BW892" s="14">
        <v>0.18880971653020001</v>
      </c>
      <c r="BX892" s="14">
        <v>0.132141873155008</v>
      </c>
      <c r="BY892" s="14">
        <v>0.15334744906834799</v>
      </c>
      <c r="BZ892" s="14">
        <v>0.12138334798259801</v>
      </c>
      <c r="CA892" s="14"/>
      <c r="CB892" s="14">
        <v>0.18438156601015601</v>
      </c>
      <c r="CC892" s="14">
        <v>0.159215564842075</v>
      </c>
      <c r="CD892" s="14">
        <v>0.15560498411172599</v>
      </c>
      <c r="CE892" s="14">
        <v>0.17168557115714</v>
      </c>
      <c r="CF892" s="14">
        <v>0.15196663114521899</v>
      </c>
      <c r="CG892" s="14"/>
      <c r="CH892" s="14">
        <v>0.17157188822290101</v>
      </c>
      <c r="CI892" s="14">
        <v>0.16074299346836601</v>
      </c>
      <c r="CJ892" s="14"/>
      <c r="CK892" s="14">
        <v>0.14303840325308201</v>
      </c>
      <c r="CL892" s="14">
        <v>0.17034922348433401</v>
      </c>
      <c r="CM892" s="14"/>
      <c r="CN892" s="14">
        <v>0.202570548271538</v>
      </c>
      <c r="CO892" s="14">
        <v>0.15041617548404501</v>
      </c>
      <c r="CP892" s="14"/>
      <c r="CQ892" s="14">
        <v>0.159696142505586</v>
      </c>
      <c r="CR892" s="14">
        <v>0.169812791678493</v>
      </c>
      <c r="CS892" s="14">
        <v>0.181722680542067</v>
      </c>
    </row>
    <row r="893" spans="2:97" x14ac:dyDescent="0.35">
      <c r="B893" t="s">
        <v>372</v>
      </c>
      <c r="C893" s="14">
        <v>0.49415482833739199</v>
      </c>
      <c r="D893" s="14">
        <v>0.490118350889854</v>
      </c>
      <c r="E893" s="14">
        <v>0.49864295386402002</v>
      </c>
      <c r="F893" s="14"/>
      <c r="G893" s="14">
        <v>0.55197033384669902</v>
      </c>
      <c r="H893" s="14">
        <v>0.48603554170131702</v>
      </c>
      <c r="I893" s="14">
        <v>0.51278131019880502</v>
      </c>
      <c r="J893" s="14">
        <v>0.50539029559891102</v>
      </c>
      <c r="K893" s="14">
        <v>0.50755727164794595</v>
      </c>
      <c r="L893" s="14">
        <v>0.42924037915213897</v>
      </c>
      <c r="M893" s="14"/>
      <c r="N893" s="14">
        <v>0.51047366321253795</v>
      </c>
      <c r="O893" s="14">
        <v>0.51685050071668204</v>
      </c>
      <c r="P893" s="14">
        <v>0.457546582319802</v>
      </c>
      <c r="Q893" s="14">
        <v>0.48405244070237802</v>
      </c>
      <c r="R893" s="14"/>
      <c r="S893" s="14">
        <v>0.46943566177047402</v>
      </c>
      <c r="T893" s="14">
        <v>0.49681449836868202</v>
      </c>
      <c r="U893" s="14">
        <v>0.522222086118594</v>
      </c>
      <c r="V893" s="14">
        <v>0.46433255537819801</v>
      </c>
      <c r="W893" s="14">
        <v>0.50479570369095395</v>
      </c>
      <c r="X893" s="14">
        <v>0.491694261113717</v>
      </c>
      <c r="Y893" s="14">
        <v>0.49557626669781901</v>
      </c>
      <c r="Z893" s="14">
        <v>0.53105628593572396</v>
      </c>
      <c r="AA893" s="14">
        <v>0.51199249137163405</v>
      </c>
      <c r="AB893" s="14">
        <v>0.48267835244774598</v>
      </c>
      <c r="AC893" s="14">
        <v>0.51028629553022298</v>
      </c>
      <c r="AD893" s="14">
        <v>0.48433731275411002</v>
      </c>
      <c r="AE893" s="14"/>
      <c r="AF893" s="14">
        <v>0.358337077723276</v>
      </c>
      <c r="AG893" s="14">
        <v>0.58131760972524604</v>
      </c>
      <c r="AH893" s="14">
        <v>0.54404042375095896</v>
      </c>
      <c r="AI893" s="14">
        <v>0.40580681291255699</v>
      </c>
      <c r="AJ893" s="14">
        <v>0.60297706767208903</v>
      </c>
      <c r="AK893" s="14"/>
      <c r="AL893" s="14">
        <v>0.55221941007421704</v>
      </c>
      <c r="AM893" s="14">
        <v>0.38946913671323302</v>
      </c>
      <c r="AN893" s="14">
        <v>0.56785376089363104</v>
      </c>
      <c r="AO893" s="14">
        <v>0.43238440065282102</v>
      </c>
      <c r="AP893" s="14">
        <v>0.63256184607568</v>
      </c>
      <c r="AQ893" s="14">
        <v>0.46047679171546402</v>
      </c>
      <c r="AR893" s="14"/>
      <c r="AS893" s="14">
        <v>0.44438653745624301</v>
      </c>
      <c r="AT893" s="14">
        <v>0.52897630038312604</v>
      </c>
      <c r="AU893" s="14">
        <v>0.51292438306083099</v>
      </c>
      <c r="AV893" s="14">
        <v>0.50664455402315201</v>
      </c>
      <c r="AW893" s="14">
        <v>0.47058512449344397</v>
      </c>
      <c r="AX893" s="14"/>
      <c r="AY893" s="14">
        <v>0.45472192624578101</v>
      </c>
      <c r="AZ893" s="14">
        <v>0</v>
      </c>
      <c r="BA893" s="14">
        <v>0</v>
      </c>
      <c r="BB893" s="14">
        <v>0</v>
      </c>
      <c r="BC893" s="14">
        <v>0</v>
      </c>
      <c r="BD893" s="14">
        <v>0</v>
      </c>
      <c r="BE893" s="14">
        <v>0</v>
      </c>
      <c r="BF893" s="14">
        <v>0</v>
      </c>
      <c r="BG893" s="14">
        <v>0</v>
      </c>
      <c r="BH893" s="14">
        <v>0</v>
      </c>
      <c r="BI893" s="14">
        <v>0</v>
      </c>
      <c r="BJ893" s="14">
        <v>0</v>
      </c>
      <c r="BK893" s="14">
        <v>0</v>
      </c>
      <c r="BL893" s="14">
        <v>0</v>
      </c>
      <c r="BM893" s="14">
        <v>0</v>
      </c>
      <c r="BN893" s="14">
        <v>0</v>
      </c>
      <c r="BO893" s="14"/>
      <c r="BP893" s="14">
        <v>0.44135312122972697</v>
      </c>
      <c r="BQ893" s="14">
        <v>0.52656212877019304</v>
      </c>
      <c r="BR893" s="14">
        <v>0.48352896835071202</v>
      </c>
      <c r="BS893" s="14">
        <v>0.53002124114230298</v>
      </c>
      <c r="BT893" s="14">
        <v>0.51412056076472901</v>
      </c>
      <c r="BU893" s="14"/>
      <c r="BV893" s="14">
        <v>0.36271102922569698</v>
      </c>
      <c r="BW893" s="14">
        <v>0.50815912254982398</v>
      </c>
      <c r="BX893" s="14">
        <v>0.49973126007593099</v>
      </c>
      <c r="BY893" s="14">
        <v>0.51306171706885995</v>
      </c>
      <c r="BZ893" s="14">
        <v>0.45052424612273201</v>
      </c>
      <c r="CA893" s="14"/>
      <c r="CB893" s="14">
        <v>0.49025512889023098</v>
      </c>
      <c r="CC893" s="14">
        <v>0.50981607805152596</v>
      </c>
      <c r="CD893" s="14">
        <v>0.50718674933879204</v>
      </c>
      <c r="CE893" s="14">
        <v>0.50343726213949602</v>
      </c>
      <c r="CF893" s="14">
        <v>0.46582543714415497</v>
      </c>
      <c r="CG893" s="14"/>
      <c r="CH893" s="14">
        <v>0.419886481165343</v>
      </c>
      <c r="CI893" s="14">
        <v>0.52512994262618995</v>
      </c>
      <c r="CJ893" s="14"/>
      <c r="CK893" s="14">
        <v>0.61218356439495003</v>
      </c>
      <c r="CL893" s="14">
        <v>0.45788994344330702</v>
      </c>
      <c r="CM893" s="14"/>
      <c r="CN893" s="14">
        <v>0.55802056519365095</v>
      </c>
      <c r="CO893" s="14">
        <v>0.47181864519883299</v>
      </c>
      <c r="CP893" s="14"/>
      <c r="CQ893" s="14">
        <v>0.49076197625406398</v>
      </c>
      <c r="CR893" s="14">
        <v>0.49824030688120002</v>
      </c>
      <c r="CS893" s="14">
        <v>0.51214398175710496</v>
      </c>
    </row>
    <row r="894" spans="2:97" x14ac:dyDescent="0.35">
      <c r="B894" t="s">
        <v>373</v>
      </c>
      <c r="C894" s="14">
        <v>0.25841641351446298</v>
      </c>
      <c r="D894" s="14">
        <v>0.26040122067073102</v>
      </c>
      <c r="E894" s="14">
        <v>0.25617208789609502</v>
      </c>
      <c r="F894" s="14"/>
      <c r="G894" s="14">
        <v>0.24312728755927601</v>
      </c>
      <c r="H894" s="14">
        <v>0.29056733364487097</v>
      </c>
      <c r="I894" s="14">
        <v>0.26771013295921098</v>
      </c>
      <c r="J894" s="14">
        <v>0.26176879736272701</v>
      </c>
      <c r="K894" s="14">
        <v>0.23697146493052401</v>
      </c>
      <c r="L894" s="14">
        <v>0.24642686516195</v>
      </c>
      <c r="M894" s="14"/>
      <c r="N894" s="14">
        <v>0.25417850629628402</v>
      </c>
      <c r="O894" s="14">
        <v>0.24166550701589301</v>
      </c>
      <c r="P894" s="14">
        <v>0.29007107078359801</v>
      </c>
      <c r="Q894" s="14">
        <v>0.25296722248315101</v>
      </c>
      <c r="R894" s="14"/>
      <c r="S894" s="14">
        <v>0.29133428775711301</v>
      </c>
      <c r="T894" s="14">
        <v>0.28556136504256102</v>
      </c>
      <c r="U894" s="14">
        <v>0.22844102128280999</v>
      </c>
      <c r="V894" s="14">
        <v>0.29106376319791299</v>
      </c>
      <c r="W894" s="14">
        <v>0.28251135438125902</v>
      </c>
      <c r="X894" s="14">
        <v>0.25168564520997699</v>
      </c>
      <c r="Y894" s="14">
        <v>0.24118027957302399</v>
      </c>
      <c r="Z894" s="14">
        <v>0.18369971718824499</v>
      </c>
      <c r="AA894" s="14">
        <v>0.25648036391934098</v>
      </c>
      <c r="AB894" s="14">
        <v>0.204851634147522</v>
      </c>
      <c r="AC894" s="14">
        <v>0.25383924587482298</v>
      </c>
      <c r="AD894" s="14">
        <v>0.25388001486844403</v>
      </c>
      <c r="AE894" s="14"/>
      <c r="AF894" s="14">
        <v>0.34171178506993499</v>
      </c>
      <c r="AG894" s="14">
        <v>0.19597673058210499</v>
      </c>
      <c r="AH894" s="14">
        <v>0.20195325267355599</v>
      </c>
      <c r="AI894" s="14">
        <v>0.35663529812338302</v>
      </c>
      <c r="AJ894" s="14">
        <v>0.19853276217850599</v>
      </c>
      <c r="AK894" s="14"/>
      <c r="AL894" s="14">
        <v>0.19573533829224599</v>
      </c>
      <c r="AM894" s="14">
        <v>0.31710389393534699</v>
      </c>
      <c r="AN894" s="14">
        <v>0.19272082134968099</v>
      </c>
      <c r="AO894" s="14">
        <v>0.33879726031580498</v>
      </c>
      <c r="AP894" s="14">
        <v>0.21038470936333201</v>
      </c>
      <c r="AQ894" s="14">
        <v>0.23794343764765499</v>
      </c>
      <c r="AR894" s="14"/>
      <c r="AS894" s="14">
        <v>0.29310404205142998</v>
      </c>
      <c r="AT894" s="14">
        <v>0.24654043070718401</v>
      </c>
      <c r="AU894" s="14">
        <v>0.234632501058326</v>
      </c>
      <c r="AV894" s="14">
        <v>0.25881842004165501</v>
      </c>
      <c r="AW894" s="14">
        <v>0.299517435755145</v>
      </c>
      <c r="AX894" s="14"/>
      <c r="AY894" s="14">
        <v>0.36289964262352398</v>
      </c>
      <c r="AZ894" s="14">
        <v>0</v>
      </c>
      <c r="BA894" s="14">
        <v>0</v>
      </c>
      <c r="BB894" s="14">
        <v>0</v>
      </c>
      <c r="BC894" s="14">
        <v>0</v>
      </c>
      <c r="BD894" s="14">
        <v>0</v>
      </c>
      <c r="BE894" s="14">
        <v>0</v>
      </c>
      <c r="BF894" s="14">
        <v>0</v>
      </c>
      <c r="BG894" s="14">
        <v>0</v>
      </c>
      <c r="BH894" s="14">
        <v>0</v>
      </c>
      <c r="BI894" s="14">
        <v>0</v>
      </c>
      <c r="BJ894" s="14">
        <v>0</v>
      </c>
      <c r="BK894" s="14">
        <v>0</v>
      </c>
      <c r="BL894" s="14">
        <v>0</v>
      </c>
      <c r="BM894" s="14">
        <v>0</v>
      </c>
      <c r="BN894" s="14">
        <v>0</v>
      </c>
      <c r="BO894" s="14"/>
      <c r="BP894" s="14">
        <v>0.26387782847747199</v>
      </c>
      <c r="BQ894" s="14">
        <v>0.248776079159713</v>
      </c>
      <c r="BR894" s="14">
        <v>0.26499445454484499</v>
      </c>
      <c r="BS894" s="14">
        <v>0.26624539732637198</v>
      </c>
      <c r="BT894" s="14">
        <v>0.25106343269517001</v>
      </c>
      <c r="BU894" s="14"/>
      <c r="BV894" s="14">
        <v>0.27931634003610101</v>
      </c>
      <c r="BW894" s="14">
        <v>0.24579821405874999</v>
      </c>
      <c r="BX894" s="14">
        <v>0.27209290133793301</v>
      </c>
      <c r="BY894" s="14">
        <v>0.24931721889205299</v>
      </c>
      <c r="BZ894" s="14">
        <v>0.257459845765934</v>
      </c>
      <c r="CA894" s="14"/>
      <c r="CB894" s="14">
        <v>0.273312541146296</v>
      </c>
      <c r="CC894" s="14">
        <v>0.23545568350124901</v>
      </c>
      <c r="CD894" s="14">
        <v>0.246520162442456</v>
      </c>
      <c r="CE894" s="14">
        <v>0.242518006948922</v>
      </c>
      <c r="CF894" s="14">
        <v>0.28927511749618201</v>
      </c>
      <c r="CG894" s="14"/>
      <c r="CH894" s="14">
        <v>0.34366896519319401</v>
      </c>
      <c r="CI894" s="14">
        <v>0.22286011487295801</v>
      </c>
      <c r="CJ894" s="14"/>
      <c r="CK894" s="14">
        <v>0.20684424014886801</v>
      </c>
      <c r="CL894" s="14">
        <v>0.27426220660953599</v>
      </c>
      <c r="CM894" s="14"/>
      <c r="CN894" s="14">
        <v>0.19962843936097999</v>
      </c>
      <c r="CO894" s="14">
        <v>0.278976717390583</v>
      </c>
      <c r="CP894" s="14"/>
      <c r="CQ894" s="14">
        <v>0.26088832176225701</v>
      </c>
      <c r="CR894" s="14">
        <v>0.26132643378612902</v>
      </c>
      <c r="CS894" s="14">
        <v>0.21036215740109199</v>
      </c>
    </row>
    <row r="895" spans="2:97" x14ac:dyDescent="0.35">
      <c r="B895" t="s">
        <v>167</v>
      </c>
      <c r="C895" s="14">
        <v>8.3498618913314102E-2</v>
      </c>
      <c r="D895" s="14">
        <v>6.6218425055552296E-2</v>
      </c>
      <c r="E895" s="14">
        <v>0.10066647894332301</v>
      </c>
      <c r="F895" s="14"/>
      <c r="G895" s="14">
        <v>6.3995438558884996E-2</v>
      </c>
      <c r="H895" s="14">
        <v>7.2211077864770101E-2</v>
      </c>
      <c r="I895" s="14">
        <v>7.0103515354815904E-2</v>
      </c>
      <c r="J895" s="14">
        <v>9.4065202650920096E-2</v>
      </c>
      <c r="K895" s="14">
        <v>8.6669725824537497E-2</v>
      </c>
      <c r="L895" s="14">
        <v>0.10581848051944701</v>
      </c>
      <c r="M895" s="14"/>
      <c r="N895" s="14">
        <v>5.7490993986847302E-2</v>
      </c>
      <c r="O895" s="14">
        <v>8.2228586234004905E-2</v>
      </c>
      <c r="P895" s="14">
        <v>7.4807222632072096E-2</v>
      </c>
      <c r="Q895" s="14">
        <v>0.119284310664932</v>
      </c>
      <c r="R895" s="14"/>
      <c r="S895" s="14">
        <v>7.6529602796319304E-2</v>
      </c>
      <c r="T895" s="14">
        <v>7.8579959009629302E-2</v>
      </c>
      <c r="U895" s="14">
        <v>9.3133471557388894E-2</v>
      </c>
      <c r="V895" s="14">
        <v>7.0548757987132393E-2</v>
      </c>
      <c r="W895" s="14">
        <v>6.8498165719748205E-2</v>
      </c>
      <c r="X895" s="14">
        <v>0.104999195509158</v>
      </c>
      <c r="Y895" s="14">
        <v>9.4506219033769406E-2</v>
      </c>
      <c r="Z895" s="14">
        <v>8.3260067330364396E-2</v>
      </c>
      <c r="AA895" s="14">
        <v>7.5951211342114702E-2</v>
      </c>
      <c r="AB895" s="14">
        <v>7.8144017176478897E-2</v>
      </c>
      <c r="AC895" s="14">
        <v>7.7239999470978205E-2</v>
      </c>
      <c r="AD895" s="14">
        <v>0.14602928781126401</v>
      </c>
      <c r="AE895" s="14"/>
      <c r="AF895" s="14">
        <v>9.6803250551575806E-2</v>
      </c>
      <c r="AG895" s="14">
        <v>5.8567276938653198E-2</v>
      </c>
      <c r="AH895" s="14">
        <v>3.6374079516821499E-2</v>
      </c>
      <c r="AI895" s="14">
        <v>8.2062378220446E-2</v>
      </c>
      <c r="AJ895" s="14">
        <v>6.0546703148921598E-2</v>
      </c>
      <c r="AK895" s="14"/>
      <c r="AL895" s="14">
        <v>5.0884819624638103E-2</v>
      </c>
      <c r="AM895" s="14">
        <v>9.0135942291744903E-2</v>
      </c>
      <c r="AN895" s="14">
        <v>4.9972483823084501E-2</v>
      </c>
      <c r="AO895" s="14">
        <v>7.3128182674092199E-2</v>
      </c>
      <c r="AP895" s="14">
        <v>4.7768321837027602E-2</v>
      </c>
      <c r="AQ895" s="14">
        <v>0.16235950552741199</v>
      </c>
      <c r="AR895" s="14"/>
      <c r="AS895" s="14">
        <v>0.10645063240689399</v>
      </c>
      <c r="AT895" s="14">
        <v>8.8677331814130095E-2</v>
      </c>
      <c r="AU895" s="14">
        <v>6.2944637871491002E-2</v>
      </c>
      <c r="AV895" s="14">
        <v>6.2852803007795804E-2</v>
      </c>
      <c r="AW895" s="14">
        <v>0</v>
      </c>
      <c r="AX895" s="14"/>
      <c r="AY895" s="14">
        <v>0.117825051673524</v>
      </c>
      <c r="AZ895" s="14">
        <v>0</v>
      </c>
      <c r="BA895" s="14">
        <v>0</v>
      </c>
      <c r="BB895" s="14">
        <v>0</v>
      </c>
      <c r="BC895" s="14">
        <v>0</v>
      </c>
      <c r="BD895" s="14">
        <v>0</v>
      </c>
      <c r="BE895" s="14">
        <v>0</v>
      </c>
      <c r="BF895" s="14">
        <v>0</v>
      </c>
      <c r="BG895" s="14">
        <v>0</v>
      </c>
      <c r="BH895" s="14">
        <v>0</v>
      </c>
      <c r="BI895" s="14">
        <v>0</v>
      </c>
      <c r="BJ895" s="14">
        <v>0</v>
      </c>
      <c r="BK895" s="14">
        <v>0</v>
      </c>
      <c r="BL895" s="14">
        <v>0</v>
      </c>
      <c r="BM895" s="14">
        <v>0</v>
      </c>
      <c r="BN895" s="14">
        <v>0</v>
      </c>
      <c r="BO895" s="14"/>
      <c r="BP895" s="14">
        <v>7.3889719588776506E-2</v>
      </c>
      <c r="BQ895" s="14">
        <v>6.8656620050433298E-2</v>
      </c>
      <c r="BR895" s="14">
        <v>7.9529294130191996E-2</v>
      </c>
      <c r="BS895" s="14">
        <v>6.7289386717471603E-2</v>
      </c>
      <c r="BT895" s="14">
        <v>0.112329260342272</v>
      </c>
      <c r="BU895" s="14"/>
      <c r="BV895" s="14">
        <v>0.10605959327082801</v>
      </c>
      <c r="BW895" s="14">
        <v>5.7232946861225598E-2</v>
      </c>
      <c r="BX895" s="14">
        <v>9.6033965431127799E-2</v>
      </c>
      <c r="BY895" s="14">
        <v>8.4273614970739097E-2</v>
      </c>
      <c r="BZ895" s="14">
        <v>0.17063256012873601</v>
      </c>
      <c r="CA895" s="14"/>
      <c r="CB895" s="14">
        <v>5.2050763953316898E-2</v>
      </c>
      <c r="CC895" s="14">
        <v>9.5512673605150394E-2</v>
      </c>
      <c r="CD895" s="14">
        <v>9.0688104107027004E-2</v>
      </c>
      <c r="CE895" s="14">
        <v>8.2359159754441996E-2</v>
      </c>
      <c r="CF895" s="14">
        <v>9.2932814214444506E-2</v>
      </c>
      <c r="CG895" s="14"/>
      <c r="CH895" s="14">
        <v>6.4872665418562306E-2</v>
      </c>
      <c r="CI895" s="14">
        <v>9.1266949032486305E-2</v>
      </c>
      <c r="CJ895" s="14"/>
      <c r="CK895" s="14">
        <v>3.7933792203099601E-2</v>
      </c>
      <c r="CL895" s="14">
        <v>9.7498626462823298E-2</v>
      </c>
      <c r="CM895" s="14"/>
      <c r="CN895" s="14">
        <v>3.9780447173830599E-2</v>
      </c>
      <c r="CO895" s="14">
        <v>9.8788461926538104E-2</v>
      </c>
      <c r="CP895" s="14"/>
      <c r="CQ895" s="14">
        <v>8.8653559478093502E-2</v>
      </c>
      <c r="CR895" s="14">
        <v>7.0620467654177593E-2</v>
      </c>
      <c r="CS895" s="14">
        <v>9.5771180299735303E-2</v>
      </c>
    </row>
    <row r="896" spans="2:97" x14ac:dyDescent="0.35">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c r="CI896" s="14"/>
      <c r="CJ896" s="14"/>
      <c r="CK896" s="14"/>
      <c r="CL896" s="14"/>
      <c r="CM896" s="14"/>
      <c r="CN896" s="14"/>
      <c r="CO896" s="14"/>
      <c r="CP896" s="14"/>
      <c r="CQ896" s="14"/>
      <c r="CR896" s="14"/>
      <c r="CS896" s="14"/>
    </row>
    <row r="897" spans="2:97" x14ac:dyDescent="0.35">
      <c r="B897" s="6" t="s">
        <v>374</v>
      </c>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c r="CI897" s="14"/>
      <c r="CJ897" s="14"/>
      <c r="CK897" s="14"/>
      <c r="CL897" s="14"/>
      <c r="CM897" s="14"/>
      <c r="CN897" s="14"/>
      <c r="CO897" s="14"/>
      <c r="CP897" s="14"/>
      <c r="CQ897" s="14"/>
      <c r="CR897" s="14"/>
      <c r="CS897" s="14"/>
    </row>
    <row r="898" spans="2:97" x14ac:dyDescent="0.35">
      <c r="B898" s="21" t="s">
        <v>122</v>
      </c>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c r="CI898" s="14"/>
      <c r="CJ898" s="14"/>
      <c r="CK898" s="14"/>
      <c r="CL898" s="14"/>
      <c r="CM898" s="14"/>
      <c r="CN898" s="14"/>
      <c r="CO898" s="14"/>
      <c r="CP898" s="14"/>
      <c r="CQ898" s="14"/>
      <c r="CR898" s="14"/>
      <c r="CS898" s="14"/>
    </row>
    <row r="899" spans="2:97" x14ac:dyDescent="0.35">
      <c r="B899" t="s">
        <v>375</v>
      </c>
      <c r="C899" s="14">
        <v>0.70400277530815203</v>
      </c>
      <c r="D899" s="14">
        <v>0.68364972435554106</v>
      </c>
      <c r="E899" s="14">
        <v>0.72267605326667095</v>
      </c>
      <c r="F899" s="14"/>
      <c r="G899" s="14">
        <v>0.63595630688432203</v>
      </c>
      <c r="H899" s="14">
        <v>0.59600009506808205</v>
      </c>
      <c r="I899" s="14">
        <v>0.67332089556603902</v>
      </c>
      <c r="J899" s="14">
        <v>0.73341535368675004</v>
      </c>
      <c r="K899" s="14">
        <v>0.78748235926100696</v>
      </c>
      <c r="L899" s="14">
        <v>0.782305231000894</v>
      </c>
      <c r="M899" s="14"/>
      <c r="N899" s="14">
        <v>0.67338598577238695</v>
      </c>
      <c r="O899" s="14">
        <v>0.70100748625381704</v>
      </c>
      <c r="P899" s="14">
        <v>0.71526904635297905</v>
      </c>
      <c r="Q899" s="14">
        <v>0.72809819792306296</v>
      </c>
      <c r="R899" s="14"/>
      <c r="S899" s="14">
        <v>0.61453745019176897</v>
      </c>
      <c r="T899" s="14">
        <v>0.72196456333117098</v>
      </c>
      <c r="U899" s="14">
        <v>0.74553091222330403</v>
      </c>
      <c r="V899" s="14">
        <v>0.70689460501577395</v>
      </c>
      <c r="W899" s="14">
        <v>0.70130636215327302</v>
      </c>
      <c r="X899" s="14">
        <v>0.67135133422888005</v>
      </c>
      <c r="Y899" s="14">
        <v>0.71177950711120896</v>
      </c>
      <c r="Z899" s="14">
        <v>0.68628917279346002</v>
      </c>
      <c r="AA899" s="14">
        <v>0.73989611672238698</v>
      </c>
      <c r="AB899" s="14">
        <v>0.74676545039683595</v>
      </c>
      <c r="AC899" s="14">
        <v>0.73517143650438399</v>
      </c>
      <c r="AD899" s="14">
        <v>0.72010420724844504</v>
      </c>
      <c r="AE899" s="14"/>
      <c r="AF899" s="14">
        <v>0.78529654582987296</v>
      </c>
      <c r="AG899" s="14">
        <v>0.61806460460479395</v>
      </c>
      <c r="AH899" s="14">
        <v>0.69517709831548702</v>
      </c>
      <c r="AI899" s="14">
        <v>0.81919725074013805</v>
      </c>
      <c r="AJ899" s="14">
        <v>0.70734483785034796</v>
      </c>
      <c r="AK899" s="14"/>
      <c r="AL899" s="14">
        <v>0.45242309323449698</v>
      </c>
      <c r="AM899" s="14">
        <v>0.75543494835801805</v>
      </c>
      <c r="AN899" s="14">
        <v>0.68249888746778897</v>
      </c>
      <c r="AO899" s="14">
        <v>0.81519640276365701</v>
      </c>
      <c r="AP899" s="14">
        <v>0.71989612363219102</v>
      </c>
      <c r="AQ899" s="14">
        <v>0.75293166108311604</v>
      </c>
      <c r="AR899" s="14"/>
      <c r="AS899" s="14">
        <v>0.79107156343991603</v>
      </c>
      <c r="AT899" s="14">
        <v>0.71360670072584598</v>
      </c>
      <c r="AU899" s="14">
        <v>0.66500689852916695</v>
      </c>
      <c r="AV899" s="14">
        <v>0.59006764854318305</v>
      </c>
      <c r="AW899" s="14">
        <v>0.54037772900146896</v>
      </c>
      <c r="AX899" s="14"/>
      <c r="AY899" s="14">
        <v>0.67264634840180004</v>
      </c>
      <c r="AZ899" s="14">
        <v>0</v>
      </c>
      <c r="BA899" s="14">
        <v>0</v>
      </c>
      <c r="BB899" s="14">
        <v>0</v>
      </c>
      <c r="BC899" s="14">
        <v>0</v>
      </c>
      <c r="BD899" s="14">
        <v>0</v>
      </c>
      <c r="BE899" s="14">
        <v>0</v>
      </c>
      <c r="BF899" s="14">
        <v>0</v>
      </c>
      <c r="BG899" s="14">
        <v>0</v>
      </c>
      <c r="BH899" s="14">
        <v>0</v>
      </c>
      <c r="BI899" s="14">
        <v>0</v>
      </c>
      <c r="BJ899" s="14">
        <v>0</v>
      </c>
      <c r="BK899" s="14">
        <v>0</v>
      </c>
      <c r="BL899" s="14">
        <v>0</v>
      </c>
      <c r="BM899" s="14">
        <v>0</v>
      </c>
      <c r="BN899" s="14">
        <v>0</v>
      </c>
      <c r="BO899" s="14"/>
      <c r="BP899" s="14">
        <v>0.69780275041864503</v>
      </c>
      <c r="BQ899" s="14">
        <v>0.67155648155233505</v>
      </c>
      <c r="BR899" s="14">
        <v>0.67866323438800003</v>
      </c>
      <c r="BS899" s="14">
        <v>0.73447921222996704</v>
      </c>
      <c r="BT899" s="14">
        <v>0.78314692830631805</v>
      </c>
      <c r="BU899" s="14"/>
      <c r="BV899" s="14">
        <v>0.49049777959230301</v>
      </c>
      <c r="BW899" s="14">
        <v>0.68206237234151801</v>
      </c>
      <c r="BX899" s="14">
        <v>0.72938355620972695</v>
      </c>
      <c r="BY899" s="14">
        <v>0.765179039056473</v>
      </c>
      <c r="BZ899" s="14">
        <v>0.773769543701188</v>
      </c>
      <c r="CA899" s="14"/>
      <c r="CB899" s="14">
        <v>0.47756231602375199</v>
      </c>
      <c r="CC899" s="14">
        <v>0.60704086922360201</v>
      </c>
      <c r="CD899" s="14">
        <v>0.70289480484209099</v>
      </c>
      <c r="CE899" s="14">
        <v>0.79297531050718895</v>
      </c>
      <c r="CF899" s="14">
        <v>0.87524898220539904</v>
      </c>
      <c r="CG899" s="14"/>
      <c r="CH899" s="14">
        <v>0.76582368533608502</v>
      </c>
      <c r="CI899" s="14">
        <v>0.67821911609843999</v>
      </c>
      <c r="CJ899" s="14"/>
      <c r="CK899" s="14">
        <v>0.62634897734651795</v>
      </c>
      <c r="CL899" s="14">
        <v>0.72786227036615103</v>
      </c>
      <c r="CM899" s="14"/>
      <c r="CN899" s="14">
        <v>0.48939456549964599</v>
      </c>
      <c r="CO899" s="14">
        <v>0.77905911245039405</v>
      </c>
      <c r="CP899" s="14"/>
      <c r="CQ899" s="14">
        <v>0.79332202694625298</v>
      </c>
      <c r="CR899" s="14">
        <v>0.52962815121029405</v>
      </c>
      <c r="CS899" s="14">
        <v>0.62713967919349201</v>
      </c>
    </row>
    <row r="900" spans="2:97" x14ac:dyDescent="0.35">
      <c r="B900" t="s">
        <v>376</v>
      </c>
      <c r="C900" s="14">
        <v>0.182940385900731</v>
      </c>
      <c r="D900" s="14">
        <v>0.216461958884649</v>
      </c>
      <c r="E900" s="14">
        <v>0.15099023609789899</v>
      </c>
      <c r="F900" s="14"/>
      <c r="G900" s="14">
        <v>0.25362358463508</v>
      </c>
      <c r="H900" s="14">
        <v>0.28989666843434198</v>
      </c>
      <c r="I900" s="14">
        <v>0.20216880671499801</v>
      </c>
      <c r="J900" s="14">
        <v>0.148153586757622</v>
      </c>
      <c r="K900" s="14">
        <v>9.8840701113537599E-2</v>
      </c>
      <c r="L900" s="14">
        <v>0.117824164116828</v>
      </c>
      <c r="M900" s="14"/>
      <c r="N900" s="14">
        <v>0.24738749682050701</v>
      </c>
      <c r="O900" s="14">
        <v>0.16338295853976501</v>
      </c>
      <c r="P900" s="14">
        <v>0.185008093962614</v>
      </c>
      <c r="Q900" s="14">
        <v>0.13265355485711999</v>
      </c>
      <c r="R900" s="14"/>
      <c r="S900" s="14">
        <v>0.24022068452381801</v>
      </c>
      <c r="T900" s="14">
        <v>0.15207749113151001</v>
      </c>
      <c r="U900" s="14">
        <v>0.11841085938114999</v>
      </c>
      <c r="V900" s="14">
        <v>0.17036511131632301</v>
      </c>
      <c r="W900" s="14">
        <v>0.190771329078115</v>
      </c>
      <c r="X900" s="14">
        <v>0.228684646590159</v>
      </c>
      <c r="Y900" s="14">
        <v>0.164552147007545</v>
      </c>
      <c r="Z900" s="14">
        <v>0.19087768694549601</v>
      </c>
      <c r="AA900" s="14">
        <v>0.18296862002655201</v>
      </c>
      <c r="AB900" s="14">
        <v>0.16813244135580999</v>
      </c>
      <c r="AC900" s="14">
        <v>0.18379859518146399</v>
      </c>
      <c r="AD900" s="14">
        <v>0.184617625388725</v>
      </c>
      <c r="AE900" s="14"/>
      <c r="AF900" s="14">
        <v>0.14814663324775701</v>
      </c>
      <c r="AG900" s="14">
        <v>0.264156405057829</v>
      </c>
      <c r="AH900" s="14">
        <v>0.16049687109403701</v>
      </c>
      <c r="AI900" s="14">
        <v>0.14095171580021201</v>
      </c>
      <c r="AJ900" s="14">
        <v>0.16881058725880199</v>
      </c>
      <c r="AK900" s="14"/>
      <c r="AL900" s="14">
        <v>0.40505935744889299</v>
      </c>
      <c r="AM900" s="14">
        <v>0.17326613706989399</v>
      </c>
      <c r="AN900" s="14">
        <v>0.18091775797432499</v>
      </c>
      <c r="AO900" s="14">
        <v>0.13570210962680701</v>
      </c>
      <c r="AP900" s="14">
        <v>0.15835075509416699</v>
      </c>
      <c r="AQ900" s="14">
        <v>5.9912620653482802E-2</v>
      </c>
      <c r="AR900" s="14"/>
      <c r="AS900" s="14">
        <v>0.114243625861583</v>
      </c>
      <c r="AT900" s="14">
        <v>0.157667663787144</v>
      </c>
      <c r="AU900" s="14">
        <v>0.23138490241755699</v>
      </c>
      <c r="AV900" s="14">
        <v>0.27877682624772498</v>
      </c>
      <c r="AW900" s="14">
        <v>0.39810929024631198</v>
      </c>
      <c r="AX900" s="14"/>
      <c r="AY900" s="14">
        <v>0.17666881739149801</v>
      </c>
      <c r="AZ900" s="14">
        <v>0</v>
      </c>
      <c r="BA900" s="14">
        <v>0</v>
      </c>
      <c r="BB900" s="14">
        <v>0</v>
      </c>
      <c r="BC900" s="14">
        <v>0</v>
      </c>
      <c r="BD900" s="14">
        <v>0</v>
      </c>
      <c r="BE900" s="14">
        <v>0</v>
      </c>
      <c r="BF900" s="14">
        <v>0</v>
      </c>
      <c r="BG900" s="14">
        <v>0</v>
      </c>
      <c r="BH900" s="14">
        <v>0</v>
      </c>
      <c r="BI900" s="14">
        <v>0</v>
      </c>
      <c r="BJ900" s="14">
        <v>0</v>
      </c>
      <c r="BK900" s="14">
        <v>0</v>
      </c>
      <c r="BL900" s="14">
        <v>0</v>
      </c>
      <c r="BM900" s="14">
        <v>0</v>
      </c>
      <c r="BN900" s="14">
        <v>0</v>
      </c>
      <c r="BO900" s="14"/>
      <c r="BP900" s="14">
        <v>0.20761223525386599</v>
      </c>
      <c r="BQ900" s="14">
        <v>0.22461576930799099</v>
      </c>
      <c r="BR900" s="14">
        <v>0.17767197245017199</v>
      </c>
      <c r="BS900" s="14">
        <v>0.16238012254241199</v>
      </c>
      <c r="BT900" s="14">
        <v>0.103627019134303</v>
      </c>
      <c r="BU900" s="14"/>
      <c r="BV900" s="14">
        <v>0.36359063438264</v>
      </c>
      <c r="BW900" s="14">
        <v>0.222295789881226</v>
      </c>
      <c r="BX900" s="14">
        <v>0.14379591933226199</v>
      </c>
      <c r="BY900" s="14">
        <v>0.12654498714044099</v>
      </c>
      <c r="BZ900" s="14">
        <v>0.10628899827466699</v>
      </c>
      <c r="CA900" s="14"/>
      <c r="CB900" s="14">
        <v>0.40185182514643802</v>
      </c>
      <c r="CC900" s="14">
        <v>0.227795206801436</v>
      </c>
      <c r="CD900" s="14">
        <v>0.17150200325468901</v>
      </c>
      <c r="CE900" s="14">
        <v>9.8554468564346506E-2</v>
      </c>
      <c r="CF900" s="14">
        <v>6.5980757511279201E-2</v>
      </c>
      <c r="CG900" s="14"/>
      <c r="CH900" s="14">
        <v>0.179861059164761</v>
      </c>
      <c r="CI900" s="14">
        <v>0.18422468131339501</v>
      </c>
      <c r="CJ900" s="14"/>
      <c r="CK900" s="14">
        <v>0.256208913452045</v>
      </c>
      <c r="CL900" s="14">
        <v>0.160428285824427</v>
      </c>
      <c r="CM900" s="14"/>
      <c r="CN900" s="14">
        <v>0.37038414046320201</v>
      </c>
      <c r="CO900" s="14">
        <v>0.11738445190267</v>
      </c>
      <c r="CP900" s="14"/>
      <c r="CQ900" s="14">
        <v>0.110499298024081</v>
      </c>
      <c r="CR900" s="14">
        <v>0.33300627376830599</v>
      </c>
      <c r="CS900" s="14">
        <v>0.19397295072975301</v>
      </c>
    </row>
    <row r="901" spans="2:97" x14ac:dyDescent="0.35">
      <c r="B901" t="s">
        <v>167</v>
      </c>
      <c r="C901" s="14">
        <v>0.113056838791117</v>
      </c>
      <c r="D901" s="14">
        <v>9.9888316759809595E-2</v>
      </c>
      <c r="E901" s="14">
        <v>0.126333710635431</v>
      </c>
      <c r="F901" s="14"/>
      <c r="G901" s="14">
        <v>0.11042010848059799</v>
      </c>
      <c r="H901" s="14">
        <v>0.114103236497576</v>
      </c>
      <c r="I901" s="14">
        <v>0.12451029771896301</v>
      </c>
      <c r="J901" s="14">
        <v>0.11843105955562799</v>
      </c>
      <c r="K901" s="14">
        <v>0.113676939625456</v>
      </c>
      <c r="L901" s="14">
        <v>9.9870604882278294E-2</v>
      </c>
      <c r="M901" s="14"/>
      <c r="N901" s="14">
        <v>7.9226517407106595E-2</v>
      </c>
      <c r="O901" s="14">
        <v>0.13560955520641799</v>
      </c>
      <c r="P901" s="14">
        <v>9.9722859684406806E-2</v>
      </c>
      <c r="Q901" s="14">
        <v>0.13924824721981699</v>
      </c>
      <c r="R901" s="14"/>
      <c r="S901" s="14">
        <v>0.14524186528441299</v>
      </c>
      <c r="T901" s="14">
        <v>0.12595794553731901</v>
      </c>
      <c r="U901" s="14">
        <v>0.13605822839554599</v>
      </c>
      <c r="V901" s="14">
        <v>0.122740283667903</v>
      </c>
      <c r="W901" s="14">
        <v>0.107922308768611</v>
      </c>
      <c r="X901" s="14">
        <v>9.9964019180961594E-2</v>
      </c>
      <c r="Y901" s="14">
        <v>0.12366834588124601</v>
      </c>
      <c r="Z901" s="14">
        <v>0.122833140261044</v>
      </c>
      <c r="AA901" s="14">
        <v>7.7135263251061501E-2</v>
      </c>
      <c r="AB901" s="14">
        <v>8.5102108247353897E-2</v>
      </c>
      <c r="AC901" s="14">
        <v>8.1029968314151601E-2</v>
      </c>
      <c r="AD901" s="14">
        <v>9.5278167362829999E-2</v>
      </c>
      <c r="AE901" s="14"/>
      <c r="AF901" s="14">
        <v>6.6556820922369697E-2</v>
      </c>
      <c r="AG901" s="14">
        <v>0.117778990337377</v>
      </c>
      <c r="AH901" s="14">
        <v>0.144326030590476</v>
      </c>
      <c r="AI901" s="14">
        <v>3.9851033459650298E-2</v>
      </c>
      <c r="AJ901" s="14">
        <v>0.12384457489085</v>
      </c>
      <c r="AK901" s="14"/>
      <c r="AL901" s="14">
        <v>0.14251754931661001</v>
      </c>
      <c r="AM901" s="14">
        <v>7.1298914572088298E-2</v>
      </c>
      <c r="AN901" s="14">
        <v>0.13658335455788501</v>
      </c>
      <c r="AO901" s="14">
        <v>4.9101487609535699E-2</v>
      </c>
      <c r="AP901" s="14">
        <v>0.121753121273642</v>
      </c>
      <c r="AQ901" s="14">
        <v>0.18715571826340099</v>
      </c>
      <c r="AR901" s="14"/>
      <c r="AS901" s="14">
        <v>9.4684810698501001E-2</v>
      </c>
      <c r="AT901" s="14">
        <v>0.12872563548700999</v>
      </c>
      <c r="AU901" s="14">
        <v>0.10360819905327601</v>
      </c>
      <c r="AV901" s="14">
        <v>0.13115552520909199</v>
      </c>
      <c r="AW901" s="14">
        <v>6.1512980752218997E-2</v>
      </c>
      <c r="AX901" s="14"/>
      <c r="AY901" s="14">
        <v>0.15068483420670201</v>
      </c>
      <c r="AZ901" s="14">
        <v>0</v>
      </c>
      <c r="BA901" s="14">
        <v>0</v>
      </c>
      <c r="BB901" s="14">
        <v>0</v>
      </c>
      <c r="BC901" s="14">
        <v>0</v>
      </c>
      <c r="BD901" s="14">
        <v>0</v>
      </c>
      <c r="BE901" s="14">
        <v>0</v>
      </c>
      <c r="BF901" s="14">
        <v>0</v>
      </c>
      <c r="BG901" s="14">
        <v>0</v>
      </c>
      <c r="BH901" s="14">
        <v>0</v>
      </c>
      <c r="BI901" s="14">
        <v>0</v>
      </c>
      <c r="BJ901" s="14">
        <v>0</v>
      </c>
      <c r="BK901" s="14">
        <v>0</v>
      </c>
      <c r="BL901" s="14">
        <v>0</v>
      </c>
      <c r="BM901" s="14">
        <v>0</v>
      </c>
      <c r="BN901" s="14">
        <v>0</v>
      </c>
      <c r="BO901" s="14"/>
      <c r="BP901" s="14">
        <v>9.4585014327488406E-2</v>
      </c>
      <c r="BQ901" s="14">
        <v>0.10382774913967401</v>
      </c>
      <c r="BR901" s="14">
        <v>0.14366479316182801</v>
      </c>
      <c r="BS901" s="14">
        <v>0.103140665227621</v>
      </c>
      <c r="BT901" s="14">
        <v>0.113226052559379</v>
      </c>
      <c r="BU901" s="14"/>
      <c r="BV901" s="14">
        <v>0.14591158602505599</v>
      </c>
      <c r="BW901" s="14">
        <v>9.56418377772561E-2</v>
      </c>
      <c r="BX901" s="14">
        <v>0.12682052445801101</v>
      </c>
      <c r="BY901" s="14">
        <v>0.108275973803086</v>
      </c>
      <c r="BZ901" s="14">
        <v>0.11994145802414501</v>
      </c>
      <c r="CA901" s="14"/>
      <c r="CB901" s="14">
        <v>0.12058585882981</v>
      </c>
      <c r="CC901" s="14">
        <v>0.16516392397496199</v>
      </c>
      <c r="CD901" s="14">
        <v>0.12560319190322</v>
      </c>
      <c r="CE901" s="14">
        <v>0.10847022092846501</v>
      </c>
      <c r="CF901" s="14">
        <v>5.8770260283322301E-2</v>
      </c>
      <c r="CG901" s="14"/>
      <c r="CH901" s="14">
        <v>5.4315255499153503E-2</v>
      </c>
      <c r="CI901" s="14">
        <v>0.13755620258816401</v>
      </c>
      <c r="CJ901" s="14"/>
      <c r="CK901" s="14">
        <v>0.117442109201436</v>
      </c>
      <c r="CL901" s="14">
        <v>0.11170944380942199</v>
      </c>
      <c r="CM901" s="14"/>
      <c r="CN901" s="14">
        <v>0.140221294037152</v>
      </c>
      <c r="CO901" s="14">
        <v>0.10355643564693499</v>
      </c>
      <c r="CP901" s="14"/>
      <c r="CQ901" s="14">
        <v>9.6178675029666802E-2</v>
      </c>
      <c r="CR901" s="14">
        <v>0.13736557502140001</v>
      </c>
      <c r="CS901" s="14">
        <v>0.17888737007675501</v>
      </c>
    </row>
    <row r="902" spans="2:97" x14ac:dyDescent="0.35">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c r="CI902" s="14"/>
      <c r="CJ902" s="14"/>
      <c r="CK902" s="14"/>
      <c r="CL902" s="14"/>
      <c r="CM902" s="14"/>
      <c r="CN902" s="14"/>
      <c r="CO902" s="14"/>
      <c r="CP902" s="14"/>
      <c r="CQ902" s="14"/>
      <c r="CR902" s="14"/>
      <c r="CS902" s="14"/>
    </row>
    <row r="903" spans="2:97" x14ac:dyDescent="0.35">
      <c r="B903" s="6" t="s">
        <v>380</v>
      </c>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c r="CI903" s="14"/>
      <c r="CJ903" s="14"/>
      <c r="CK903" s="14"/>
      <c r="CL903" s="14"/>
      <c r="CM903" s="14"/>
      <c r="CN903" s="14"/>
      <c r="CO903" s="14"/>
      <c r="CP903" s="14"/>
      <c r="CQ903" s="14"/>
      <c r="CR903" s="14"/>
      <c r="CS903" s="14"/>
    </row>
    <row r="904" spans="2:97" x14ac:dyDescent="0.35">
      <c r="B904" s="21" t="s">
        <v>122</v>
      </c>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c r="CI904" s="14"/>
      <c r="CJ904" s="14"/>
      <c r="CK904" s="14"/>
      <c r="CL904" s="14"/>
      <c r="CM904" s="14"/>
      <c r="CN904" s="14"/>
      <c r="CO904" s="14"/>
      <c r="CP904" s="14"/>
      <c r="CQ904" s="14"/>
      <c r="CR904" s="14"/>
      <c r="CS904" s="14"/>
    </row>
    <row r="905" spans="2:97" x14ac:dyDescent="0.35">
      <c r="B905" t="s">
        <v>377</v>
      </c>
      <c r="C905" s="14">
        <v>0.32419658639739701</v>
      </c>
      <c r="D905" s="14">
        <v>0.36145270918613198</v>
      </c>
      <c r="E905" s="14">
        <v>0.28728832946625998</v>
      </c>
      <c r="F905" s="14"/>
      <c r="G905" s="14">
        <v>0.36008463440929001</v>
      </c>
      <c r="H905" s="14">
        <v>0.32334712021460699</v>
      </c>
      <c r="I905" s="14">
        <v>0.343545369797773</v>
      </c>
      <c r="J905" s="14">
        <v>0.28338879720343302</v>
      </c>
      <c r="K905" s="14">
        <v>0.317191007696217</v>
      </c>
      <c r="L905" s="14">
        <v>0.32317712096821799</v>
      </c>
      <c r="M905" s="14"/>
      <c r="N905" s="14">
        <v>0.35377873746862298</v>
      </c>
      <c r="O905" s="14">
        <v>0.31341403991230199</v>
      </c>
      <c r="P905" s="14">
        <v>0.351596911527566</v>
      </c>
      <c r="Q905" s="14">
        <v>0.27637373277330701</v>
      </c>
      <c r="R905" s="14"/>
      <c r="S905" s="14">
        <v>0.401035770013005</v>
      </c>
      <c r="T905" s="14">
        <v>0.33064161107314999</v>
      </c>
      <c r="U905" s="14">
        <v>0.32542144647229199</v>
      </c>
      <c r="V905" s="14">
        <v>0.31717676824991398</v>
      </c>
      <c r="W905" s="14">
        <v>0.28913817237832601</v>
      </c>
      <c r="X905" s="14">
        <v>0.33558841120306698</v>
      </c>
      <c r="Y905" s="14">
        <v>0.35806097476582499</v>
      </c>
      <c r="Z905" s="14">
        <v>0.28186018769943499</v>
      </c>
      <c r="AA905" s="14">
        <v>0.28456202050718099</v>
      </c>
      <c r="AB905" s="14">
        <v>0.27800126993353202</v>
      </c>
      <c r="AC905" s="14">
        <v>0.33241922131891999</v>
      </c>
      <c r="AD905" s="14">
        <v>0.23936799312915799</v>
      </c>
      <c r="AE905" s="14"/>
      <c r="AF905" s="14">
        <v>0.47374946881483398</v>
      </c>
      <c r="AG905" s="14">
        <v>0.27733094024146299</v>
      </c>
      <c r="AH905" s="14">
        <v>0.265776943441769</v>
      </c>
      <c r="AI905" s="14">
        <v>0.42334100773131</v>
      </c>
      <c r="AJ905" s="14">
        <v>0.27002384495160803</v>
      </c>
      <c r="AK905" s="14"/>
      <c r="AL905" s="14">
        <v>0.31238388578012199</v>
      </c>
      <c r="AM905" s="14">
        <v>0.41856733526679701</v>
      </c>
      <c r="AN905" s="14">
        <v>0.242108198594091</v>
      </c>
      <c r="AO905" s="14">
        <v>0.44891953829315301</v>
      </c>
      <c r="AP905" s="14">
        <v>0.22622044076379</v>
      </c>
      <c r="AQ905" s="14">
        <v>0.22588026343868201</v>
      </c>
      <c r="AR905" s="14"/>
      <c r="AS905" s="14">
        <v>0.34607933090840498</v>
      </c>
      <c r="AT905" s="14">
        <v>0.27978397715618802</v>
      </c>
      <c r="AU905" s="14">
        <v>0.33914241214330698</v>
      </c>
      <c r="AV905" s="14">
        <v>0.32475455486218802</v>
      </c>
      <c r="AW905" s="14">
        <v>0.44773628157357798</v>
      </c>
      <c r="AX905" s="14"/>
      <c r="AY905" s="14">
        <v>0.33389115783024598</v>
      </c>
      <c r="AZ905" s="14">
        <v>0</v>
      </c>
      <c r="BA905" s="14">
        <v>0</v>
      </c>
      <c r="BB905" s="14">
        <v>0</v>
      </c>
      <c r="BC905" s="14">
        <v>0</v>
      </c>
      <c r="BD905" s="14">
        <v>0</v>
      </c>
      <c r="BE905" s="14">
        <v>0</v>
      </c>
      <c r="BF905" s="14">
        <v>0</v>
      </c>
      <c r="BG905" s="14">
        <v>0</v>
      </c>
      <c r="BH905" s="14">
        <v>0</v>
      </c>
      <c r="BI905" s="14">
        <v>0</v>
      </c>
      <c r="BJ905" s="14">
        <v>0</v>
      </c>
      <c r="BK905" s="14">
        <v>0</v>
      </c>
      <c r="BL905" s="14">
        <v>0</v>
      </c>
      <c r="BM905" s="14">
        <v>0</v>
      </c>
      <c r="BN905" s="14">
        <v>0</v>
      </c>
      <c r="BO905" s="14"/>
      <c r="BP905" s="14">
        <v>0.35287345779298102</v>
      </c>
      <c r="BQ905" s="14">
        <v>0.33650198762755101</v>
      </c>
      <c r="BR905" s="14">
        <v>0.35358701677537502</v>
      </c>
      <c r="BS905" s="14">
        <v>0.32528793868433997</v>
      </c>
      <c r="BT905" s="14">
        <v>0.246780931202286</v>
      </c>
      <c r="BU905" s="14"/>
      <c r="BV905" s="14">
        <v>0.35466950899234501</v>
      </c>
      <c r="BW905" s="14">
        <v>0.33011588167098299</v>
      </c>
      <c r="BX905" s="14">
        <v>0.32801716400070502</v>
      </c>
      <c r="BY905" s="14">
        <v>0.29976981621816501</v>
      </c>
      <c r="BZ905" s="14">
        <v>0.28568278143894899</v>
      </c>
      <c r="CA905" s="14"/>
      <c r="CB905" s="14">
        <v>0.38143912138811198</v>
      </c>
      <c r="CC905" s="14">
        <v>0.28225164705522998</v>
      </c>
      <c r="CD905" s="14">
        <v>0.30867180307736602</v>
      </c>
      <c r="CE905" s="14">
        <v>0.33060051638131399</v>
      </c>
      <c r="CF905" s="14">
        <v>0.322527903940239</v>
      </c>
      <c r="CG905" s="14"/>
      <c r="CH905" s="14">
        <v>0.44459387460748401</v>
      </c>
      <c r="CI905" s="14">
        <v>0.27398246551855998</v>
      </c>
      <c r="CJ905" s="14"/>
      <c r="CK905" s="14">
        <v>0.24551219269155899</v>
      </c>
      <c r="CL905" s="14">
        <v>0.348372736850381</v>
      </c>
      <c r="CM905" s="14"/>
      <c r="CN905" s="14">
        <v>0.283856618507422</v>
      </c>
      <c r="CO905" s="14">
        <v>0.33830494801580302</v>
      </c>
      <c r="CP905" s="14"/>
      <c r="CQ905" s="14">
        <v>0.320525592311866</v>
      </c>
      <c r="CR905" s="14">
        <v>0.33979345128460398</v>
      </c>
      <c r="CS905" s="14">
        <v>0.27730663518120202</v>
      </c>
    </row>
    <row r="906" spans="2:97" x14ac:dyDescent="0.35">
      <c r="B906" t="s">
        <v>378</v>
      </c>
      <c r="C906" s="14">
        <v>0.219330165332425</v>
      </c>
      <c r="D906" s="14">
        <v>0.24845710149175701</v>
      </c>
      <c r="E906" s="14">
        <v>0.19118296046997699</v>
      </c>
      <c r="F906" s="14"/>
      <c r="G906" s="14">
        <v>0.19174290757239201</v>
      </c>
      <c r="H906" s="14">
        <v>0.23001351206187401</v>
      </c>
      <c r="I906" s="14">
        <v>0.174369287271471</v>
      </c>
      <c r="J906" s="14">
        <v>0.20316635994416901</v>
      </c>
      <c r="K906" s="14">
        <v>0.22658802600816999</v>
      </c>
      <c r="L906" s="14">
        <v>0.273665621026285</v>
      </c>
      <c r="M906" s="14"/>
      <c r="N906" s="14">
        <v>0.26091136052557201</v>
      </c>
      <c r="O906" s="14">
        <v>0.220406897551092</v>
      </c>
      <c r="P906" s="14">
        <v>0.20520699380930299</v>
      </c>
      <c r="Q906" s="14">
        <v>0.188302051361567</v>
      </c>
      <c r="R906" s="14"/>
      <c r="S906" s="14">
        <v>0.225294002057561</v>
      </c>
      <c r="T906" s="14">
        <v>0.20159361273156901</v>
      </c>
      <c r="U906" s="14">
        <v>0.20742428622285999</v>
      </c>
      <c r="V906" s="14">
        <v>0.188886283280148</v>
      </c>
      <c r="W906" s="14">
        <v>0.205997558568976</v>
      </c>
      <c r="X906" s="14">
        <v>0.201684957436714</v>
      </c>
      <c r="Y906" s="14">
        <v>0.227902195333548</v>
      </c>
      <c r="Z906" s="14">
        <v>0.28940552200817699</v>
      </c>
      <c r="AA906" s="14">
        <v>0.213534218157445</v>
      </c>
      <c r="AB906" s="14">
        <v>0.26557568620392003</v>
      </c>
      <c r="AC906" s="14">
        <v>0.22577073239227999</v>
      </c>
      <c r="AD906" s="14">
        <v>0.23092891481316599</v>
      </c>
      <c r="AE906" s="14"/>
      <c r="AF906" s="14">
        <v>0.14841314992639801</v>
      </c>
      <c r="AG906" s="14">
        <v>0.27557897332014297</v>
      </c>
      <c r="AH906" s="14">
        <v>0.31237230161070001</v>
      </c>
      <c r="AI906" s="14">
        <v>0.15619516572082801</v>
      </c>
      <c r="AJ906" s="14">
        <v>0.30182560734251002</v>
      </c>
      <c r="AK906" s="14"/>
      <c r="AL906" s="14">
        <v>0.29383481283541502</v>
      </c>
      <c r="AM906" s="14">
        <v>0.16006461264934899</v>
      </c>
      <c r="AN906" s="14">
        <v>0.32356705820368797</v>
      </c>
      <c r="AO906" s="14">
        <v>0.15073218165443</v>
      </c>
      <c r="AP906" s="14">
        <v>0.27116832436525301</v>
      </c>
      <c r="AQ906" s="14">
        <v>0.15557020914436001</v>
      </c>
      <c r="AR906" s="14"/>
      <c r="AS906" s="14">
        <v>0.181000357160023</v>
      </c>
      <c r="AT906" s="14">
        <v>0.19732976533593999</v>
      </c>
      <c r="AU906" s="14">
        <v>0.270772839413983</v>
      </c>
      <c r="AV906" s="14">
        <v>0.24374190709785501</v>
      </c>
      <c r="AW906" s="14">
        <v>0.27773462882570199</v>
      </c>
      <c r="AX906" s="14"/>
      <c r="AY906" s="14">
        <v>0.241838361269021</v>
      </c>
      <c r="AZ906" s="14">
        <v>0</v>
      </c>
      <c r="BA906" s="14">
        <v>0</v>
      </c>
      <c r="BB906" s="14">
        <v>0</v>
      </c>
      <c r="BC906" s="14">
        <v>0</v>
      </c>
      <c r="BD906" s="14">
        <v>0</v>
      </c>
      <c r="BE906" s="14">
        <v>0</v>
      </c>
      <c r="BF906" s="14">
        <v>0</v>
      </c>
      <c r="BG906" s="14">
        <v>0</v>
      </c>
      <c r="BH906" s="14">
        <v>0</v>
      </c>
      <c r="BI906" s="14">
        <v>0</v>
      </c>
      <c r="BJ906" s="14">
        <v>0</v>
      </c>
      <c r="BK906" s="14">
        <v>0</v>
      </c>
      <c r="BL906" s="14">
        <v>0</v>
      </c>
      <c r="BM906" s="14">
        <v>0</v>
      </c>
      <c r="BN906" s="14">
        <v>0</v>
      </c>
      <c r="BO906" s="14"/>
      <c r="BP906" s="14">
        <v>0.30152229237231398</v>
      </c>
      <c r="BQ906" s="14">
        <v>0.22779436658030799</v>
      </c>
      <c r="BR906" s="14">
        <v>0.18899232909663899</v>
      </c>
      <c r="BS906" s="14">
        <v>0.17860710931711599</v>
      </c>
      <c r="BT906" s="14">
        <v>0.156395820347867</v>
      </c>
      <c r="BU906" s="14"/>
      <c r="BV906" s="14">
        <v>0.25855335400049201</v>
      </c>
      <c r="BW906" s="14">
        <v>0.25711186876146203</v>
      </c>
      <c r="BX906" s="14">
        <v>0.19651457284788401</v>
      </c>
      <c r="BY906" s="14">
        <v>0.174990617949009</v>
      </c>
      <c r="BZ906" s="14">
        <v>0.18292995491545</v>
      </c>
      <c r="CA906" s="14"/>
      <c r="CB906" s="14">
        <v>0.23945857616286201</v>
      </c>
      <c r="CC906" s="14">
        <v>0.23790020613044999</v>
      </c>
      <c r="CD906" s="14">
        <v>0.219550610258885</v>
      </c>
      <c r="CE906" s="14">
        <v>0.224900658844429</v>
      </c>
      <c r="CF906" s="14">
        <v>0.185032646949084</v>
      </c>
      <c r="CG906" s="14"/>
      <c r="CH906" s="14">
        <v>0.171589592332174</v>
      </c>
      <c r="CI906" s="14">
        <v>0.23924133558467001</v>
      </c>
      <c r="CJ906" s="14"/>
      <c r="CK906" s="14">
        <v>0.27291338057548598</v>
      </c>
      <c r="CL906" s="14">
        <v>0.20286647015147499</v>
      </c>
      <c r="CM906" s="14"/>
      <c r="CN906" s="14">
        <v>0.32680445056239998</v>
      </c>
      <c r="CO906" s="14">
        <v>0.18174247847953101</v>
      </c>
      <c r="CP906" s="14"/>
      <c r="CQ906" s="14">
        <v>0.20855923573252999</v>
      </c>
      <c r="CR906" s="14">
        <v>0.243563449952481</v>
      </c>
      <c r="CS906" s="14">
        <v>0.209567592277279</v>
      </c>
    </row>
    <row r="907" spans="2:97" x14ac:dyDescent="0.35">
      <c r="B907" t="s">
        <v>379</v>
      </c>
      <c r="C907" s="14">
        <v>0.227647546716928</v>
      </c>
      <c r="D907" s="14">
        <v>0.214596033815496</v>
      </c>
      <c r="E907" s="14">
        <v>0.23983146427105501</v>
      </c>
      <c r="F907" s="14"/>
      <c r="G907" s="14">
        <v>0.267555266379845</v>
      </c>
      <c r="H907" s="14">
        <v>0.26929810646707197</v>
      </c>
      <c r="I907" s="14">
        <v>0.23577821160874099</v>
      </c>
      <c r="J907" s="14">
        <v>0.25461936994976098</v>
      </c>
      <c r="K907" s="14">
        <v>0.18985973714710999</v>
      </c>
      <c r="L907" s="14">
        <v>0.16408558062091899</v>
      </c>
      <c r="M907" s="14"/>
      <c r="N907" s="14">
        <v>0.21314272871568299</v>
      </c>
      <c r="O907" s="14">
        <v>0.23404916333970599</v>
      </c>
      <c r="P907" s="14">
        <v>0.21427627126545501</v>
      </c>
      <c r="Q907" s="14">
        <v>0.24867542345239799</v>
      </c>
      <c r="R907" s="14"/>
      <c r="S907" s="14">
        <v>0.21222689872013201</v>
      </c>
      <c r="T907" s="14">
        <v>0.23396932432272</v>
      </c>
      <c r="U907" s="14">
        <v>0.27132030378725502</v>
      </c>
      <c r="V907" s="14">
        <v>0.233588992391523</v>
      </c>
      <c r="W907" s="14">
        <v>0.25000903425844301</v>
      </c>
      <c r="X907" s="14">
        <v>0.21622588223814801</v>
      </c>
      <c r="Y907" s="14">
        <v>0.17304228005526301</v>
      </c>
      <c r="Z907" s="14">
        <v>0.23394421689262901</v>
      </c>
      <c r="AA907" s="14">
        <v>0.25546729333461399</v>
      </c>
      <c r="AB907" s="14">
        <v>0.228304617990883</v>
      </c>
      <c r="AC907" s="14">
        <v>0.14443649613941201</v>
      </c>
      <c r="AD907" s="14">
        <v>0.291489643098572</v>
      </c>
      <c r="AE907" s="14"/>
      <c r="AF907" s="14">
        <v>0.18961164672833999</v>
      </c>
      <c r="AG907" s="14">
        <v>0.23649276098167299</v>
      </c>
      <c r="AH907" s="14">
        <v>0.220486557728021</v>
      </c>
      <c r="AI907" s="14">
        <v>0.21672367908513099</v>
      </c>
      <c r="AJ907" s="14">
        <v>0.25391449405440403</v>
      </c>
      <c r="AK907" s="14"/>
      <c r="AL907" s="14">
        <v>0.21401109543774899</v>
      </c>
      <c r="AM907" s="14">
        <v>0.22292110516597399</v>
      </c>
      <c r="AN907" s="14">
        <v>0.23945865517204001</v>
      </c>
      <c r="AO907" s="14">
        <v>0.211867639288008</v>
      </c>
      <c r="AP907" s="14">
        <v>0.32004123846125299</v>
      </c>
      <c r="AQ907" s="14">
        <v>0.18387601043479601</v>
      </c>
      <c r="AR907" s="14"/>
      <c r="AS907" s="14">
        <v>0.213904472370471</v>
      </c>
      <c r="AT907" s="14">
        <v>0.26812119793781403</v>
      </c>
      <c r="AU907" s="14">
        <v>0.207844500203339</v>
      </c>
      <c r="AV907" s="14">
        <v>0.22950868812274799</v>
      </c>
      <c r="AW907" s="14">
        <v>0.19275269168009901</v>
      </c>
      <c r="AX907" s="14"/>
      <c r="AY907" s="14">
        <v>0.211118281378704</v>
      </c>
      <c r="AZ907" s="14">
        <v>0</v>
      </c>
      <c r="BA907" s="14">
        <v>0</v>
      </c>
      <c r="BB907" s="14">
        <v>0</v>
      </c>
      <c r="BC907" s="14">
        <v>0</v>
      </c>
      <c r="BD907" s="14">
        <v>0</v>
      </c>
      <c r="BE907" s="14">
        <v>0</v>
      </c>
      <c r="BF907" s="14">
        <v>0</v>
      </c>
      <c r="BG907" s="14">
        <v>0</v>
      </c>
      <c r="BH907" s="14">
        <v>0</v>
      </c>
      <c r="BI907" s="14">
        <v>0</v>
      </c>
      <c r="BJ907" s="14">
        <v>0</v>
      </c>
      <c r="BK907" s="14">
        <v>0</v>
      </c>
      <c r="BL907" s="14">
        <v>0</v>
      </c>
      <c r="BM907" s="14">
        <v>0</v>
      </c>
      <c r="BN907" s="14">
        <v>0</v>
      </c>
      <c r="BO907" s="14"/>
      <c r="BP907" s="14">
        <v>0.178837779207941</v>
      </c>
      <c r="BQ907" s="14">
        <v>0.242691227001221</v>
      </c>
      <c r="BR907" s="14">
        <v>0.22240480176711799</v>
      </c>
      <c r="BS907" s="14">
        <v>0.250670022290443</v>
      </c>
      <c r="BT907" s="14">
        <v>0.26572664810965801</v>
      </c>
      <c r="BU907" s="14"/>
      <c r="BV907" s="14">
        <v>0.23384487612353899</v>
      </c>
      <c r="BW907" s="14">
        <v>0.229632458604344</v>
      </c>
      <c r="BX907" s="14">
        <v>0.222297468657948</v>
      </c>
      <c r="BY907" s="14">
        <v>0.21106841700416401</v>
      </c>
      <c r="BZ907" s="14">
        <v>0.30360914187447802</v>
      </c>
      <c r="CA907" s="14"/>
      <c r="CB907" s="14">
        <v>0.238488266881594</v>
      </c>
      <c r="CC907" s="14">
        <v>0.199909038643622</v>
      </c>
      <c r="CD907" s="14">
        <v>0.22530079311553899</v>
      </c>
      <c r="CE907" s="14">
        <v>0.23520186391233699</v>
      </c>
      <c r="CF907" s="14">
        <v>0.23420096275771299</v>
      </c>
      <c r="CG907" s="14"/>
      <c r="CH907" s="14">
        <v>0.21497648377088499</v>
      </c>
      <c r="CI907" s="14">
        <v>0.232932269453587</v>
      </c>
      <c r="CJ907" s="14"/>
      <c r="CK907" s="14">
        <v>0.29419666111873299</v>
      </c>
      <c r="CL907" s="14">
        <v>0.207200017969286</v>
      </c>
      <c r="CM907" s="14"/>
      <c r="CN907" s="14">
        <v>0.231661490681625</v>
      </c>
      <c r="CO907" s="14">
        <v>0.226243723760885</v>
      </c>
      <c r="CP907" s="14"/>
      <c r="CQ907" s="14">
        <v>0.23258441075873901</v>
      </c>
      <c r="CR907" s="14">
        <v>0.230484500696304</v>
      </c>
      <c r="CS907" s="14">
        <v>0.149335962625647</v>
      </c>
    </row>
    <row r="908" spans="2:97" x14ac:dyDescent="0.35">
      <c r="B908" t="s">
        <v>167</v>
      </c>
      <c r="C908" s="14">
        <v>0.22882570155324999</v>
      </c>
      <c r="D908" s="14">
        <v>0.17549415550661601</v>
      </c>
      <c r="E908" s="14">
        <v>0.28169724579270899</v>
      </c>
      <c r="F908" s="14"/>
      <c r="G908" s="14">
        <v>0.18061719163847301</v>
      </c>
      <c r="H908" s="14">
        <v>0.177341261256447</v>
      </c>
      <c r="I908" s="14">
        <v>0.24630713132201601</v>
      </c>
      <c r="J908" s="14">
        <v>0.25882547290263602</v>
      </c>
      <c r="K908" s="14">
        <v>0.26636122914850302</v>
      </c>
      <c r="L908" s="14">
        <v>0.23907167738457799</v>
      </c>
      <c r="M908" s="14"/>
      <c r="N908" s="14">
        <v>0.17216717329012199</v>
      </c>
      <c r="O908" s="14">
        <v>0.2321298991969</v>
      </c>
      <c r="P908" s="14">
        <v>0.228919823397676</v>
      </c>
      <c r="Q908" s="14">
        <v>0.286648792412727</v>
      </c>
      <c r="R908" s="14"/>
      <c r="S908" s="14">
        <v>0.16144332920930199</v>
      </c>
      <c r="T908" s="14">
        <v>0.23379545187256101</v>
      </c>
      <c r="U908" s="14">
        <v>0.195833963517593</v>
      </c>
      <c r="V908" s="14">
        <v>0.26034795607841499</v>
      </c>
      <c r="W908" s="14">
        <v>0.25485523479425498</v>
      </c>
      <c r="X908" s="14">
        <v>0.24650074912207101</v>
      </c>
      <c r="Y908" s="14">
        <v>0.240994549845365</v>
      </c>
      <c r="Z908" s="14">
        <v>0.19479007339975901</v>
      </c>
      <c r="AA908" s="14">
        <v>0.24643646800076</v>
      </c>
      <c r="AB908" s="14">
        <v>0.228118425871665</v>
      </c>
      <c r="AC908" s="14">
        <v>0.29737355014938699</v>
      </c>
      <c r="AD908" s="14">
        <v>0.23821344895910401</v>
      </c>
      <c r="AE908" s="14"/>
      <c r="AF908" s="14">
        <v>0.18822573453042701</v>
      </c>
      <c r="AG908" s="14">
        <v>0.210597325456721</v>
      </c>
      <c r="AH908" s="14">
        <v>0.20136419721950999</v>
      </c>
      <c r="AI908" s="14">
        <v>0.20374014746273</v>
      </c>
      <c r="AJ908" s="14">
        <v>0.17423605365147801</v>
      </c>
      <c r="AK908" s="14"/>
      <c r="AL908" s="14">
        <v>0.179770205946714</v>
      </c>
      <c r="AM908" s="14">
        <v>0.19844694691788001</v>
      </c>
      <c r="AN908" s="14">
        <v>0.19486608803018099</v>
      </c>
      <c r="AO908" s="14">
        <v>0.18848064076440901</v>
      </c>
      <c r="AP908" s="14">
        <v>0.182569996409705</v>
      </c>
      <c r="AQ908" s="14">
        <v>0.434673516982162</v>
      </c>
      <c r="AR908" s="14"/>
      <c r="AS908" s="14">
        <v>0.25901583956110102</v>
      </c>
      <c r="AT908" s="14">
        <v>0.25476505957005802</v>
      </c>
      <c r="AU908" s="14">
        <v>0.18224024823937099</v>
      </c>
      <c r="AV908" s="14">
        <v>0.20199484991720901</v>
      </c>
      <c r="AW908" s="14">
        <v>8.1776397920621205E-2</v>
      </c>
      <c r="AX908" s="14"/>
      <c r="AY908" s="14">
        <v>0.21315219952202999</v>
      </c>
      <c r="AZ908" s="14">
        <v>0</v>
      </c>
      <c r="BA908" s="14">
        <v>0</v>
      </c>
      <c r="BB908" s="14">
        <v>0</v>
      </c>
      <c r="BC908" s="14">
        <v>0</v>
      </c>
      <c r="BD908" s="14">
        <v>0</v>
      </c>
      <c r="BE908" s="14">
        <v>0</v>
      </c>
      <c r="BF908" s="14">
        <v>0</v>
      </c>
      <c r="BG908" s="14">
        <v>0</v>
      </c>
      <c r="BH908" s="14">
        <v>0</v>
      </c>
      <c r="BI908" s="14">
        <v>0</v>
      </c>
      <c r="BJ908" s="14">
        <v>0</v>
      </c>
      <c r="BK908" s="14">
        <v>0</v>
      </c>
      <c r="BL908" s="14">
        <v>0</v>
      </c>
      <c r="BM908" s="14">
        <v>0</v>
      </c>
      <c r="BN908" s="14">
        <v>0</v>
      </c>
      <c r="BO908" s="14"/>
      <c r="BP908" s="14">
        <v>0.166766470626764</v>
      </c>
      <c r="BQ908" s="14">
        <v>0.19301241879091999</v>
      </c>
      <c r="BR908" s="14">
        <v>0.235015852360868</v>
      </c>
      <c r="BS908" s="14">
        <v>0.24543492970810099</v>
      </c>
      <c r="BT908" s="14">
        <v>0.33109660034018901</v>
      </c>
      <c r="BU908" s="14"/>
      <c r="BV908" s="14">
        <v>0.15293226088362499</v>
      </c>
      <c r="BW908" s="14">
        <v>0.18313979096321201</v>
      </c>
      <c r="BX908" s="14">
        <v>0.25317079449346302</v>
      </c>
      <c r="BY908" s="14">
        <v>0.31417114882866098</v>
      </c>
      <c r="BZ908" s="14">
        <v>0.227778121771123</v>
      </c>
      <c r="CA908" s="14"/>
      <c r="CB908" s="14">
        <v>0.14061403556743199</v>
      </c>
      <c r="CC908" s="14">
        <v>0.279939108170698</v>
      </c>
      <c r="CD908" s="14">
        <v>0.24647679354821</v>
      </c>
      <c r="CE908" s="14">
        <v>0.20929696086192001</v>
      </c>
      <c r="CF908" s="14">
        <v>0.25823848635296398</v>
      </c>
      <c r="CG908" s="14"/>
      <c r="CH908" s="14">
        <v>0.16884004928945701</v>
      </c>
      <c r="CI908" s="14">
        <v>0.25384392944318401</v>
      </c>
      <c r="CJ908" s="14"/>
      <c r="CK908" s="14">
        <v>0.18737776561422201</v>
      </c>
      <c r="CL908" s="14">
        <v>0.241560775028858</v>
      </c>
      <c r="CM908" s="14"/>
      <c r="CN908" s="14">
        <v>0.15767744024855401</v>
      </c>
      <c r="CO908" s="14">
        <v>0.253708849743781</v>
      </c>
      <c r="CP908" s="14"/>
      <c r="CQ908" s="14">
        <v>0.238330761196865</v>
      </c>
      <c r="CR908" s="14">
        <v>0.186158598066611</v>
      </c>
      <c r="CS908" s="14">
        <v>0.36378980991587201</v>
      </c>
    </row>
    <row r="909" spans="2:97" x14ac:dyDescent="0.35">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c r="CI909" s="14"/>
      <c r="CJ909" s="14"/>
      <c r="CK909" s="14"/>
      <c r="CL909" s="14"/>
      <c r="CM909" s="14"/>
      <c r="CN909" s="14"/>
      <c r="CO909" s="14"/>
      <c r="CP909" s="14"/>
      <c r="CQ909" s="14"/>
      <c r="CR909" s="14"/>
      <c r="CS909" s="14"/>
    </row>
    <row r="910" spans="2:97" x14ac:dyDescent="0.35">
      <c r="B910" s="6" t="s">
        <v>381</v>
      </c>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c r="AA910" s="14"/>
      <c r="AB910" s="14"/>
      <c r="AC910" s="14"/>
      <c r="AD910" s="14"/>
      <c r="AE910" s="14"/>
      <c r="AF910" s="14"/>
      <c r="AG910" s="14"/>
      <c r="AH910" s="14"/>
      <c r="AI910" s="14"/>
      <c r="AJ910" s="14"/>
      <c r="AK910" s="14"/>
      <c r="AL910" s="14"/>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c r="CI910" s="14"/>
      <c r="CJ910" s="14"/>
      <c r="CK910" s="14"/>
      <c r="CL910" s="14"/>
      <c r="CM910" s="14"/>
      <c r="CN910" s="14"/>
      <c r="CO910" s="14"/>
      <c r="CP910" s="14"/>
      <c r="CQ910" s="14"/>
      <c r="CR910" s="14"/>
      <c r="CS910" s="14"/>
    </row>
    <row r="911" spans="2:97" x14ac:dyDescent="0.35">
      <c r="B911" s="21" t="s">
        <v>382</v>
      </c>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c r="AA911" s="14"/>
      <c r="AB911" s="14"/>
      <c r="AC911" s="14"/>
      <c r="AD911" s="14"/>
      <c r="AE911" s="14"/>
      <c r="AF911" s="14"/>
      <c r="AG911" s="14"/>
      <c r="AH911" s="14"/>
      <c r="AI911" s="14"/>
      <c r="AJ911" s="14"/>
      <c r="AK911" s="14"/>
      <c r="AL911" s="14"/>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c r="CI911" s="14"/>
      <c r="CJ911" s="14"/>
      <c r="CK911" s="14"/>
      <c r="CL911" s="14"/>
      <c r="CM911" s="14"/>
      <c r="CN911" s="14"/>
      <c r="CO911" s="14"/>
      <c r="CP911" s="14"/>
      <c r="CQ911" s="14"/>
      <c r="CR911" s="14"/>
      <c r="CS911" s="14"/>
    </row>
    <row r="912" spans="2:97" x14ac:dyDescent="0.35">
      <c r="B912" t="s">
        <v>377</v>
      </c>
      <c r="C912" s="14">
        <v>0.34034582487966403</v>
      </c>
      <c r="D912" s="14">
        <v>0.38260870352430798</v>
      </c>
      <c r="E912" s="14">
        <v>0.314686941788346</v>
      </c>
      <c r="F912" s="14"/>
      <c r="G912" s="14">
        <v>0.36019731102735197</v>
      </c>
      <c r="H912" s="14">
        <v>0.45196884715206098</v>
      </c>
      <c r="I912" s="14">
        <v>0.36314412167035198</v>
      </c>
      <c r="J912" s="14">
        <v>0.32252961195812302</v>
      </c>
      <c r="K912" s="14">
        <v>0.32293768818624702</v>
      </c>
      <c r="L912" s="14">
        <v>0.272420982294308</v>
      </c>
      <c r="M912" s="14"/>
      <c r="N912" s="14">
        <v>0.27148395655319002</v>
      </c>
      <c r="O912" s="14">
        <v>0.30835270187458502</v>
      </c>
      <c r="P912" s="14">
        <v>0.34961897590264801</v>
      </c>
      <c r="Q912" s="14">
        <v>0.40860419939422599</v>
      </c>
      <c r="R912" s="14"/>
      <c r="S912" s="14">
        <v>0.45751063382689</v>
      </c>
      <c r="T912" s="14">
        <v>0.37297415686878499</v>
      </c>
      <c r="U912" s="14">
        <v>0.35361232129270898</v>
      </c>
      <c r="V912" s="14">
        <v>0.35875823126905998</v>
      </c>
      <c r="W912" s="14">
        <v>0.31240322357751299</v>
      </c>
      <c r="X912" s="14">
        <v>0.36514325998763802</v>
      </c>
      <c r="Y912" s="14">
        <v>0.304508974168053</v>
      </c>
      <c r="Z912" s="14">
        <v>0.449899504469222</v>
      </c>
      <c r="AA912" s="14">
        <v>0.34757077367758998</v>
      </c>
      <c r="AB912" s="14">
        <v>0.124777327390296</v>
      </c>
      <c r="AC912" s="14">
        <v>0.29181909204421302</v>
      </c>
      <c r="AD912" s="14">
        <v>0.40332697243993598</v>
      </c>
      <c r="AE912" s="14"/>
      <c r="AF912" s="14">
        <v>0.384796988471999</v>
      </c>
      <c r="AG912" s="14">
        <v>0.26033791513358301</v>
      </c>
      <c r="AH912" s="14">
        <v>0.28558386805837299</v>
      </c>
      <c r="AI912" s="14">
        <v>0.44904771782563102</v>
      </c>
      <c r="AJ912" s="14">
        <v>0.25715916997104799</v>
      </c>
      <c r="AK912" s="14"/>
      <c r="AL912" s="14">
        <v>0.267578404739929</v>
      </c>
      <c r="AM912" s="14">
        <v>0.33553660801243701</v>
      </c>
      <c r="AN912" s="14">
        <v>0.213996391545897</v>
      </c>
      <c r="AO912" s="14">
        <v>0.42726719563405002</v>
      </c>
      <c r="AP912" s="14">
        <v>0.28030432219380502</v>
      </c>
      <c r="AQ912" s="14">
        <v>0.305934654518078</v>
      </c>
      <c r="AR912" s="14"/>
      <c r="AS912" s="14">
        <v>0.40651182151902798</v>
      </c>
      <c r="AT912" s="14">
        <v>0.30768879854082298</v>
      </c>
      <c r="AU912" s="14">
        <v>0.31977669885638998</v>
      </c>
      <c r="AV912" s="14">
        <v>0.394373059749977</v>
      </c>
      <c r="AW912" s="14">
        <v>0</v>
      </c>
      <c r="AX912" s="14"/>
      <c r="AY912" s="14">
        <v>0.41087176789382801</v>
      </c>
      <c r="AZ912" s="14">
        <v>0</v>
      </c>
      <c r="BA912" s="14">
        <v>0</v>
      </c>
      <c r="BB912" s="14">
        <v>0</v>
      </c>
      <c r="BC912" s="14">
        <v>0</v>
      </c>
      <c r="BD912" s="14">
        <v>0</v>
      </c>
      <c r="BE912" s="14">
        <v>0</v>
      </c>
      <c r="BF912" s="14">
        <v>0</v>
      </c>
      <c r="BG912" s="14">
        <v>0</v>
      </c>
      <c r="BH912" s="14">
        <v>0</v>
      </c>
      <c r="BI912" s="14">
        <v>0</v>
      </c>
      <c r="BJ912" s="14">
        <v>0</v>
      </c>
      <c r="BK912" s="14">
        <v>0</v>
      </c>
      <c r="BL912" s="14">
        <v>0</v>
      </c>
      <c r="BM912" s="14">
        <v>0</v>
      </c>
      <c r="BN912" s="14">
        <v>0</v>
      </c>
      <c r="BO912" s="14"/>
      <c r="BP912" s="14">
        <v>0.30912630332375601</v>
      </c>
      <c r="BQ912" s="14">
        <v>0.28951620641036502</v>
      </c>
      <c r="BR912" s="14">
        <v>0.305703150849644</v>
      </c>
      <c r="BS912" s="14">
        <v>0.37952030160710998</v>
      </c>
      <c r="BT912" s="14">
        <v>0.35250867261590502</v>
      </c>
      <c r="BU912" s="14"/>
      <c r="BV912" s="14">
        <v>0.35684785191280299</v>
      </c>
      <c r="BW912" s="14">
        <v>0.31554821521283599</v>
      </c>
      <c r="BX912" s="14">
        <v>0.30977763105720402</v>
      </c>
      <c r="BY912" s="14">
        <v>0.40879990029274399</v>
      </c>
      <c r="BZ912" s="14">
        <v>0.43600074296828301</v>
      </c>
      <c r="CA912" s="14"/>
      <c r="CB912" s="14">
        <v>0.32928323144916799</v>
      </c>
      <c r="CC912" s="14">
        <v>0.30976933704194298</v>
      </c>
      <c r="CD912" s="14">
        <v>0.31087247056566603</v>
      </c>
      <c r="CE912" s="14">
        <v>0.34418097286530802</v>
      </c>
      <c r="CF912" s="14">
        <v>0.39450926976872502</v>
      </c>
      <c r="CG912" s="14"/>
      <c r="CH912" s="14">
        <v>0.41608414360590901</v>
      </c>
      <c r="CI912" s="14">
        <v>0.31933546423579101</v>
      </c>
      <c r="CJ912" s="14"/>
      <c r="CK912" s="14">
        <v>0.29390781007032402</v>
      </c>
      <c r="CL912" s="14">
        <v>0.35141368939543699</v>
      </c>
      <c r="CM912" s="14"/>
      <c r="CN912" s="14">
        <v>0.264393663719591</v>
      </c>
      <c r="CO912" s="14">
        <v>0.35685461001234597</v>
      </c>
      <c r="CP912" s="14"/>
      <c r="CQ912" s="14">
        <v>0.35234366594009398</v>
      </c>
      <c r="CR912" s="14">
        <v>0.34460762647015603</v>
      </c>
      <c r="CS912" s="14">
        <v>0.229531289392126</v>
      </c>
    </row>
    <row r="913" spans="2:97" x14ac:dyDescent="0.35">
      <c r="B913" t="s">
        <v>378</v>
      </c>
      <c r="C913" s="14">
        <v>0.247793472033593</v>
      </c>
      <c r="D913" s="14">
        <v>0.28416799250286401</v>
      </c>
      <c r="E913" s="14">
        <v>0.22570956298254599</v>
      </c>
      <c r="F913" s="14"/>
      <c r="G913" s="14">
        <v>0.17608541989444801</v>
      </c>
      <c r="H913" s="14">
        <v>0.16269304717661801</v>
      </c>
      <c r="I913" s="14">
        <v>0.22590613227477699</v>
      </c>
      <c r="J913" s="14">
        <v>0.28295797990645499</v>
      </c>
      <c r="K913" s="14">
        <v>0.25665454514229002</v>
      </c>
      <c r="L913" s="14">
        <v>0.31601875927727302</v>
      </c>
      <c r="M913" s="14"/>
      <c r="N913" s="14">
        <v>0.26250936970426297</v>
      </c>
      <c r="O913" s="14">
        <v>0.224988808642855</v>
      </c>
      <c r="P913" s="14">
        <v>0.226438741439563</v>
      </c>
      <c r="Q913" s="14">
        <v>0.27471300645744601</v>
      </c>
      <c r="R913" s="14"/>
      <c r="S913" s="14">
        <v>0.120889409530267</v>
      </c>
      <c r="T913" s="14">
        <v>0.241324069378969</v>
      </c>
      <c r="U913" s="14">
        <v>0.30390790721656102</v>
      </c>
      <c r="V913" s="14">
        <v>0.16902186588222301</v>
      </c>
      <c r="W913" s="14">
        <v>0.22068541924969601</v>
      </c>
      <c r="X913" s="14">
        <v>0.32546499453508498</v>
      </c>
      <c r="Y913" s="14">
        <v>0.31075648141214701</v>
      </c>
      <c r="Z913" s="14">
        <v>0.23314752656549301</v>
      </c>
      <c r="AA913" s="14">
        <v>0.209327183009555</v>
      </c>
      <c r="AB913" s="14">
        <v>0.360751982603076</v>
      </c>
      <c r="AC913" s="14">
        <v>0.25377663798127398</v>
      </c>
      <c r="AD913" s="14">
        <v>0.294378550120106</v>
      </c>
      <c r="AE913" s="14"/>
      <c r="AF913" s="14">
        <v>0.198020130437217</v>
      </c>
      <c r="AG913" s="14">
        <v>0.26135356262075399</v>
      </c>
      <c r="AH913" s="14">
        <v>0.37825596812118101</v>
      </c>
      <c r="AI913" s="14">
        <v>0.20120807712149799</v>
      </c>
      <c r="AJ913" s="14">
        <v>0.316460999609396</v>
      </c>
      <c r="AK913" s="14"/>
      <c r="AL913" s="14">
        <v>0.31863016721298998</v>
      </c>
      <c r="AM913" s="14">
        <v>0.18994201902577301</v>
      </c>
      <c r="AN913" s="14">
        <v>0.332996552373441</v>
      </c>
      <c r="AO913" s="14">
        <v>0.19321145627443001</v>
      </c>
      <c r="AP913" s="14">
        <v>0.299091401855056</v>
      </c>
      <c r="AQ913" s="14">
        <v>0.27177490703893997</v>
      </c>
      <c r="AR913" s="14"/>
      <c r="AS913" s="14">
        <v>0.20881670480365</v>
      </c>
      <c r="AT913" s="14">
        <v>0.27748907481666701</v>
      </c>
      <c r="AU913" s="14">
        <v>0.18023667727219</v>
      </c>
      <c r="AV913" s="14">
        <v>0.30497079425988299</v>
      </c>
      <c r="AW913" s="14">
        <v>0.51795183648927101</v>
      </c>
      <c r="AX913" s="14"/>
      <c r="AY913" s="14">
        <v>0.44392212780508</v>
      </c>
      <c r="AZ913" s="14">
        <v>0</v>
      </c>
      <c r="BA913" s="14">
        <v>0</v>
      </c>
      <c r="BB913" s="14">
        <v>0</v>
      </c>
      <c r="BC913" s="14">
        <v>0</v>
      </c>
      <c r="BD913" s="14">
        <v>0</v>
      </c>
      <c r="BE913" s="14">
        <v>0</v>
      </c>
      <c r="BF913" s="14">
        <v>0</v>
      </c>
      <c r="BG913" s="14">
        <v>0</v>
      </c>
      <c r="BH913" s="14">
        <v>0</v>
      </c>
      <c r="BI913" s="14">
        <v>0</v>
      </c>
      <c r="BJ913" s="14">
        <v>0</v>
      </c>
      <c r="BK913" s="14">
        <v>0</v>
      </c>
      <c r="BL913" s="14">
        <v>0</v>
      </c>
      <c r="BM913" s="14">
        <v>0</v>
      </c>
      <c r="BN913" s="14">
        <v>0</v>
      </c>
      <c r="BO913" s="14"/>
      <c r="BP913" s="14">
        <v>0.27174491902535602</v>
      </c>
      <c r="BQ913" s="14">
        <v>0.269216647018236</v>
      </c>
      <c r="BR913" s="14">
        <v>0.30630472147325399</v>
      </c>
      <c r="BS913" s="14">
        <v>0.180176022059371</v>
      </c>
      <c r="BT913" s="14">
        <v>0.244958468768534</v>
      </c>
      <c r="BU913" s="14"/>
      <c r="BV913" s="14">
        <v>0.26033513534949299</v>
      </c>
      <c r="BW913" s="14">
        <v>0.23725523686839201</v>
      </c>
      <c r="BX913" s="14">
        <v>0.27757118518280199</v>
      </c>
      <c r="BY913" s="14">
        <v>0.212092265327816</v>
      </c>
      <c r="BZ913" s="14">
        <v>0.21383885812193601</v>
      </c>
      <c r="CA913" s="14"/>
      <c r="CB913" s="14">
        <v>0.30174784955452</v>
      </c>
      <c r="CC913" s="14">
        <v>0.267043024493822</v>
      </c>
      <c r="CD913" s="14">
        <v>0.31653688854092998</v>
      </c>
      <c r="CE913" s="14">
        <v>0.188036886113537</v>
      </c>
      <c r="CF913" s="14">
        <v>0.19183543073866699</v>
      </c>
      <c r="CG913" s="14"/>
      <c r="CH913" s="14">
        <v>0.20044939551171601</v>
      </c>
      <c r="CI913" s="14">
        <v>0.26092706330951199</v>
      </c>
      <c r="CJ913" s="14"/>
      <c r="CK913" s="14">
        <v>0.28229094838075702</v>
      </c>
      <c r="CL913" s="14">
        <v>0.23957147124578801</v>
      </c>
      <c r="CM913" s="14"/>
      <c r="CN913" s="14">
        <v>0.33585960751350102</v>
      </c>
      <c r="CO913" s="14">
        <v>0.228651621612255</v>
      </c>
      <c r="CP913" s="14"/>
      <c r="CQ913" s="14">
        <v>0.23268221229731201</v>
      </c>
      <c r="CR913" s="14">
        <v>0.28293480873202898</v>
      </c>
      <c r="CS913" s="14">
        <v>0.26429581781376299</v>
      </c>
    </row>
    <row r="914" spans="2:97" x14ac:dyDescent="0.35">
      <c r="B914" t="s">
        <v>379</v>
      </c>
      <c r="C914" s="14">
        <v>0.411860703086743</v>
      </c>
      <c r="D914" s="14">
        <v>0.33322330397282901</v>
      </c>
      <c r="E914" s="14">
        <v>0.45960349522910798</v>
      </c>
      <c r="F914" s="14"/>
      <c r="G914" s="14">
        <v>0.46371726907819999</v>
      </c>
      <c r="H914" s="14">
        <v>0.38533810567132099</v>
      </c>
      <c r="I914" s="14">
        <v>0.410949746054871</v>
      </c>
      <c r="J914" s="14">
        <v>0.39451240813542199</v>
      </c>
      <c r="K914" s="14">
        <v>0.42040776667146301</v>
      </c>
      <c r="L914" s="14">
        <v>0.41156025842841798</v>
      </c>
      <c r="M914" s="14"/>
      <c r="N914" s="14">
        <v>0.46600667374254701</v>
      </c>
      <c r="O914" s="14">
        <v>0.46665848948256</v>
      </c>
      <c r="P914" s="14">
        <v>0.42394228265778799</v>
      </c>
      <c r="Q914" s="14">
        <v>0.31668279414832801</v>
      </c>
      <c r="R914" s="14"/>
      <c r="S914" s="14">
        <v>0.421599956642842</v>
      </c>
      <c r="T914" s="14">
        <v>0.38570177375224601</v>
      </c>
      <c r="U914" s="14">
        <v>0.34247977149073</v>
      </c>
      <c r="V914" s="14">
        <v>0.47221990284871701</v>
      </c>
      <c r="W914" s="14">
        <v>0.46691135717279098</v>
      </c>
      <c r="X914" s="14">
        <v>0.30939174547727699</v>
      </c>
      <c r="Y914" s="14">
        <v>0.38473454441979898</v>
      </c>
      <c r="Z914" s="14">
        <v>0.31695296896528502</v>
      </c>
      <c r="AA914" s="14">
        <v>0.44310204331285502</v>
      </c>
      <c r="AB914" s="14">
        <v>0.51447069000662904</v>
      </c>
      <c r="AC914" s="14">
        <v>0.454404269974513</v>
      </c>
      <c r="AD914" s="14">
        <v>0.30229447743995702</v>
      </c>
      <c r="AE914" s="14"/>
      <c r="AF914" s="14">
        <v>0.417182881090784</v>
      </c>
      <c r="AG914" s="14">
        <v>0.478308522245663</v>
      </c>
      <c r="AH914" s="14">
        <v>0.336160163820447</v>
      </c>
      <c r="AI914" s="14">
        <v>0.34974420505287002</v>
      </c>
      <c r="AJ914" s="14">
        <v>0.42637983041955602</v>
      </c>
      <c r="AK914" s="14"/>
      <c r="AL914" s="14">
        <v>0.41379142804708002</v>
      </c>
      <c r="AM914" s="14">
        <v>0.47452137296178998</v>
      </c>
      <c r="AN914" s="14">
        <v>0.453007056080662</v>
      </c>
      <c r="AO914" s="14">
        <v>0.37952134809151999</v>
      </c>
      <c r="AP914" s="14">
        <v>0.42060427595113797</v>
      </c>
      <c r="AQ914" s="14">
        <v>0.42229043844298197</v>
      </c>
      <c r="AR914" s="14"/>
      <c r="AS914" s="14">
        <v>0.38467147367732202</v>
      </c>
      <c r="AT914" s="14">
        <v>0.41482212664251</v>
      </c>
      <c r="AU914" s="14">
        <v>0.49998662387142001</v>
      </c>
      <c r="AV914" s="14">
        <v>0.30065614599014101</v>
      </c>
      <c r="AW914" s="14">
        <v>0.48204816351072899</v>
      </c>
      <c r="AX914" s="14"/>
      <c r="AY914" s="14">
        <v>0.14520610430109199</v>
      </c>
      <c r="AZ914" s="14">
        <v>0</v>
      </c>
      <c r="BA914" s="14">
        <v>0</v>
      </c>
      <c r="BB914" s="14">
        <v>0</v>
      </c>
      <c r="BC914" s="14">
        <v>0</v>
      </c>
      <c r="BD914" s="14">
        <v>0</v>
      </c>
      <c r="BE914" s="14">
        <v>0</v>
      </c>
      <c r="BF914" s="14">
        <v>0</v>
      </c>
      <c r="BG914" s="14">
        <v>0</v>
      </c>
      <c r="BH914" s="14">
        <v>0</v>
      </c>
      <c r="BI914" s="14">
        <v>0</v>
      </c>
      <c r="BJ914" s="14">
        <v>0</v>
      </c>
      <c r="BK914" s="14">
        <v>0</v>
      </c>
      <c r="BL914" s="14">
        <v>0</v>
      </c>
      <c r="BM914" s="14">
        <v>0</v>
      </c>
      <c r="BN914" s="14">
        <v>0</v>
      </c>
      <c r="BO914" s="14"/>
      <c r="BP914" s="14">
        <v>0.41912877765088802</v>
      </c>
      <c r="BQ914" s="14">
        <v>0.44126714657139898</v>
      </c>
      <c r="BR914" s="14">
        <v>0.38799212767710201</v>
      </c>
      <c r="BS914" s="14">
        <v>0.44030367633351902</v>
      </c>
      <c r="BT914" s="14">
        <v>0.40253285861555999</v>
      </c>
      <c r="BU914" s="14"/>
      <c r="BV914" s="14">
        <v>0.38281701273770302</v>
      </c>
      <c r="BW914" s="14">
        <v>0.447196547918772</v>
      </c>
      <c r="BX914" s="14">
        <v>0.41265118375999499</v>
      </c>
      <c r="BY914" s="14">
        <v>0.37910783437944001</v>
      </c>
      <c r="BZ914" s="14">
        <v>0.35016039890978201</v>
      </c>
      <c r="CA914" s="14"/>
      <c r="CB914" s="14">
        <v>0.36896891899631201</v>
      </c>
      <c r="CC914" s="14">
        <v>0.42318763846423502</v>
      </c>
      <c r="CD914" s="14">
        <v>0.37259064089340399</v>
      </c>
      <c r="CE914" s="14">
        <v>0.46778214102115501</v>
      </c>
      <c r="CF914" s="14">
        <v>0.41365529949260799</v>
      </c>
      <c r="CG914" s="14"/>
      <c r="CH914" s="14">
        <v>0.38346646088237502</v>
      </c>
      <c r="CI914" s="14">
        <v>0.419737472454697</v>
      </c>
      <c r="CJ914" s="14"/>
      <c r="CK914" s="14">
        <v>0.42380124154891902</v>
      </c>
      <c r="CL914" s="14">
        <v>0.40901483935877497</v>
      </c>
      <c r="CM914" s="14"/>
      <c r="CN914" s="14">
        <v>0.39974672876690798</v>
      </c>
      <c r="CO914" s="14">
        <v>0.41449376837539897</v>
      </c>
      <c r="CP914" s="14"/>
      <c r="CQ914" s="14">
        <v>0.41497412176259502</v>
      </c>
      <c r="CR914" s="14">
        <v>0.372457564797815</v>
      </c>
      <c r="CS914" s="14">
        <v>0.50617289279411004</v>
      </c>
    </row>
    <row r="915" spans="2:97" x14ac:dyDescent="0.35">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c r="AA915" s="14"/>
      <c r="AB915" s="14"/>
      <c r="AC915" s="14"/>
      <c r="AD915" s="14"/>
      <c r="AE915" s="14"/>
      <c r="AF915" s="14"/>
      <c r="AG915" s="14"/>
      <c r="AH915" s="14"/>
      <c r="AI915" s="14"/>
      <c r="AJ915" s="14"/>
      <c r="AK915" s="14"/>
      <c r="AL915" s="14"/>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c r="CI915" s="14"/>
      <c r="CJ915" s="14"/>
      <c r="CK915" s="14"/>
      <c r="CL915" s="14"/>
      <c r="CM915" s="14"/>
      <c r="CN915" s="14"/>
      <c r="CO915" s="14"/>
      <c r="CP915" s="14"/>
      <c r="CQ915" s="14"/>
      <c r="CR915" s="14"/>
      <c r="CS915" s="14"/>
    </row>
    <row r="916" spans="2:97" x14ac:dyDescent="0.35">
      <c r="B916" s="6" t="s">
        <v>345</v>
      </c>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c r="CI916" s="14"/>
      <c r="CJ916" s="14"/>
      <c r="CK916" s="14"/>
      <c r="CL916" s="14"/>
      <c r="CM916" s="14"/>
      <c r="CN916" s="14"/>
      <c r="CO916" s="14"/>
      <c r="CP916" s="14"/>
      <c r="CQ916" s="14"/>
      <c r="CR916" s="14"/>
      <c r="CS916" s="14"/>
    </row>
    <row r="917" spans="2:97" x14ac:dyDescent="0.35">
      <c r="B917" s="21" t="s">
        <v>122</v>
      </c>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c r="AA917" s="14"/>
      <c r="AB917" s="14"/>
      <c r="AC917" s="14"/>
      <c r="AD917" s="14"/>
      <c r="AE917" s="14"/>
      <c r="AF917" s="14"/>
      <c r="AG917" s="14"/>
      <c r="AH917" s="14"/>
      <c r="AI917" s="14"/>
      <c r="AJ917" s="14"/>
      <c r="AK917" s="14"/>
      <c r="AL917" s="14"/>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c r="CI917" s="14"/>
      <c r="CJ917" s="14"/>
      <c r="CK917" s="14"/>
      <c r="CL917" s="14"/>
      <c r="CM917" s="14"/>
      <c r="CN917" s="14"/>
      <c r="CO917" s="14"/>
      <c r="CP917" s="14"/>
      <c r="CQ917" s="14"/>
      <c r="CR917" s="14"/>
      <c r="CS917" s="14"/>
    </row>
    <row r="918" spans="2:97" x14ac:dyDescent="0.35">
      <c r="B918" t="s">
        <v>383</v>
      </c>
      <c r="C918" s="14">
        <v>0.28376484792095902</v>
      </c>
      <c r="D918" s="14">
        <v>0.30081469697881802</v>
      </c>
      <c r="E918" s="14">
        <v>0.26685767429046098</v>
      </c>
      <c r="F918" s="14"/>
      <c r="G918" s="14">
        <v>0.28889728466303799</v>
      </c>
      <c r="H918" s="14">
        <v>0.35375758842990901</v>
      </c>
      <c r="I918" s="14">
        <v>0.30083757191869798</v>
      </c>
      <c r="J918" s="14">
        <v>0.29192107986968602</v>
      </c>
      <c r="K918" s="14">
        <v>0.25877592132551303</v>
      </c>
      <c r="L918" s="14">
        <v>0.219533926230882</v>
      </c>
      <c r="M918" s="14"/>
      <c r="N918" s="14">
        <v>0.32087257193964902</v>
      </c>
      <c r="O918" s="14">
        <v>0.281868267504919</v>
      </c>
      <c r="P918" s="14">
        <v>0.28427995390899502</v>
      </c>
      <c r="Q918" s="14">
        <v>0.24723437185441099</v>
      </c>
      <c r="R918" s="14"/>
      <c r="S918" s="14">
        <v>0.35352160875877803</v>
      </c>
      <c r="T918" s="14">
        <v>0.26917454211361802</v>
      </c>
      <c r="U918" s="14">
        <v>0.30469280798232201</v>
      </c>
      <c r="V918" s="14">
        <v>0.247635184090997</v>
      </c>
      <c r="W918" s="14">
        <v>0.30193868346664998</v>
      </c>
      <c r="X918" s="14">
        <v>0.26038882237042499</v>
      </c>
      <c r="Y918" s="14">
        <v>0.25269741224353298</v>
      </c>
      <c r="Z918" s="14">
        <v>0.33702769105060698</v>
      </c>
      <c r="AA918" s="14">
        <v>0.250448783036125</v>
      </c>
      <c r="AB918" s="14">
        <v>0.241497355709477</v>
      </c>
      <c r="AC918" s="14">
        <v>0.330812156216229</v>
      </c>
      <c r="AD918" s="14">
        <v>0.28358823037301001</v>
      </c>
      <c r="AE918" s="14"/>
      <c r="AF918" s="14">
        <v>0.27911222009203701</v>
      </c>
      <c r="AG918" s="14">
        <v>0.33182949649524102</v>
      </c>
      <c r="AH918" s="14">
        <v>0.31661171929569398</v>
      </c>
      <c r="AI918" s="14">
        <v>0.26044480201354098</v>
      </c>
      <c r="AJ918" s="14">
        <v>0.27846829595051198</v>
      </c>
      <c r="AK918" s="14"/>
      <c r="AL918" s="14">
        <v>0.37155373361844302</v>
      </c>
      <c r="AM918" s="14">
        <v>0.27753761704013402</v>
      </c>
      <c r="AN918" s="14">
        <v>0.33598428364444399</v>
      </c>
      <c r="AO918" s="14">
        <v>0.27626265719807902</v>
      </c>
      <c r="AP918" s="14">
        <v>0.266228651270775</v>
      </c>
      <c r="AQ918" s="14">
        <v>0.179417054344366</v>
      </c>
      <c r="AR918" s="14"/>
      <c r="AS918" s="14">
        <v>0.22319212870793401</v>
      </c>
      <c r="AT918" s="14">
        <v>0.26926093410019902</v>
      </c>
      <c r="AU918" s="14">
        <v>0.323245264783869</v>
      </c>
      <c r="AV918" s="14">
        <v>0.36143337529090402</v>
      </c>
      <c r="AW918" s="14">
        <v>0.42359321922227899</v>
      </c>
      <c r="AX918" s="14"/>
      <c r="AY918" s="14">
        <v>0.15488068250666201</v>
      </c>
      <c r="AZ918" s="14">
        <v>0</v>
      </c>
      <c r="BA918" s="14">
        <v>0</v>
      </c>
      <c r="BB918" s="14">
        <v>0</v>
      </c>
      <c r="BC918" s="14">
        <v>0</v>
      </c>
      <c r="BD918" s="14">
        <v>0</v>
      </c>
      <c r="BE918" s="14">
        <v>0</v>
      </c>
      <c r="BF918" s="14">
        <v>0</v>
      </c>
      <c r="BG918" s="14">
        <v>0</v>
      </c>
      <c r="BH918" s="14">
        <v>0</v>
      </c>
      <c r="BI918" s="14">
        <v>0</v>
      </c>
      <c r="BJ918" s="14">
        <v>0</v>
      </c>
      <c r="BK918" s="14">
        <v>0</v>
      </c>
      <c r="BL918" s="14">
        <v>0</v>
      </c>
      <c r="BM918" s="14">
        <v>0</v>
      </c>
      <c r="BN918" s="14">
        <v>0</v>
      </c>
      <c r="BO918" s="14"/>
      <c r="BP918" s="14">
        <v>0.306780409234086</v>
      </c>
      <c r="BQ918" s="14">
        <v>0.30785094965877502</v>
      </c>
      <c r="BR918" s="14">
        <v>0.28977327953861598</v>
      </c>
      <c r="BS918" s="14">
        <v>0.28123903111208498</v>
      </c>
      <c r="BT918" s="14">
        <v>0.21835723515694899</v>
      </c>
      <c r="BU918" s="14"/>
      <c r="BV918" s="14">
        <v>0.37787428182234201</v>
      </c>
      <c r="BW918" s="14">
        <v>0.31124409877397002</v>
      </c>
      <c r="BX918" s="14">
        <v>0.25166862860171901</v>
      </c>
      <c r="BY918" s="14">
        <v>0.27235682224133501</v>
      </c>
      <c r="BZ918" s="14">
        <v>0.21579263832800799</v>
      </c>
      <c r="CA918" s="14"/>
      <c r="CB918" s="14">
        <v>0.41209081218934401</v>
      </c>
      <c r="CC918" s="14">
        <v>0.30893165099814202</v>
      </c>
      <c r="CD918" s="14">
        <v>0.26833714263490299</v>
      </c>
      <c r="CE918" s="14">
        <v>0.25455673610493301</v>
      </c>
      <c r="CF918" s="14">
        <v>0.20422846045260101</v>
      </c>
      <c r="CG918" s="14"/>
      <c r="CH918" s="14">
        <v>0.29240097682945099</v>
      </c>
      <c r="CI918" s="14">
        <v>0.28016297592381301</v>
      </c>
      <c r="CJ918" s="14"/>
      <c r="CK918" s="14">
        <v>0.33292904689969499</v>
      </c>
      <c r="CL918" s="14">
        <v>0.26865891629423899</v>
      </c>
      <c r="CM918" s="14"/>
      <c r="CN918" s="14">
        <v>0.38534845738240903</v>
      </c>
      <c r="CO918" s="14">
        <v>0.24823734575006101</v>
      </c>
      <c r="CP918" s="14"/>
      <c r="CQ918" s="14">
        <v>0.241620543864138</v>
      </c>
      <c r="CR918" s="14">
        <v>0.37388905967246799</v>
      </c>
      <c r="CS918" s="14">
        <v>0.27344201784865302</v>
      </c>
    </row>
    <row r="919" spans="2:97" x14ac:dyDescent="0.35">
      <c r="B919" t="s">
        <v>384</v>
      </c>
      <c r="C919" s="14">
        <v>0.62542791823327104</v>
      </c>
      <c r="D919" s="14">
        <v>0.61756895577877602</v>
      </c>
      <c r="E919" s="14">
        <v>0.63368836491201397</v>
      </c>
      <c r="F919" s="14"/>
      <c r="G919" s="14">
        <v>0.632336465938656</v>
      </c>
      <c r="H919" s="14">
        <v>0.55350909278535498</v>
      </c>
      <c r="I919" s="14">
        <v>0.59693825131215394</v>
      </c>
      <c r="J919" s="14">
        <v>0.608578464774987</v>
      </c>
      <c r="K919" s="14">
        <v>0.65940395095830195</v>
      </c>
      <c r="L919" s="14">
        <v>0.69355206292547</v>
      </c>
      <c r="M919" s="14"/>
      <c r="N919" s="14">
        <v>0.60881820702078304</v>
      </c>
      <c r="O919" s="14">
        <v>0.62802577148553196</v>
      </c>
      <c r="P919" s="14">
        <v>0.62945103498505905</v>
      </c>
      <c r="Q919" s="14">
        <v>0.63399846708262098</v>
      </c>
      <c r="R919" s="14"/>
      <c r="S919" s="14">
        <v>0.55995038707484002</v>
      </c>
      <c r="T919" s="14">
        <v>0.659350101851785</v>
      </c>
      <c r="U919" s="14">
        <v>0.61272686320314096</v>
      </c>
      <c r="V919" s="14">
        <v>0.64943973902074303</v>
      </c>
      <c r="W919" s="14">
        <v>0.61069134241913903</v>
      </c>
      <c r="X919" s="14">
        <v>0.65356926146790795</v>
      </c>
      <c r="Y919" s="14">
        <v>0.63151394454731502</v>
      </c>
      <c r="Z919" s="14">
        <v>0.59360381178131705</v>
      </c>
      <c r="AA919" s="14">
        <v>0.64265070726893403</v>
      </c>
      <c r="AB919" s="14">
        <v>0.64489252917204798</v>
      </c>
      <c r="AC919" s="14">
        <v>0.599806056136996</v>
      </c>
      <c r="AD919" s="14">
        <v>0.64369261228275498</v>
      </c>
      <c r="AE919" s="14"/>
      <c r="AF919" s="14">
        <v>0.65455063659740698</v>
      </c>
      <c r="AG919" s="14">
        <v>0.57172593493865598</v>
      </c>
      <c r="AH919" s="14">
        <v>0.62733824725227105</v>
      </c>
      <c r="AI919" s="14">
        <v>0.67743272002849197</v>
      </c>
      <c r="AJ919" s="14">
        <v>0.647271302693746</v>
      </c>
      <c r="AK919" s="14"/>
      <c r="AL919" s="14">
        <v>0.53479071125867295</v>
      </c>
      <c r="AM919" s="14">
        <v>0.65359820867474305</v>
      </c>
      <c r="AN919" s="14">
        <v>0.59355802740710295</v>
      </c>
      <c r="AO919" s="14">
        <v>0.662715725095811</v>
      </c>
      <c r="AP919" s="14">
        <v>0.64553115185209498</v>
      </c>
      <c r="AQ919" s="14">
        <v>0.65278162434731302</v>
      </c>
      <c r="AR919" s="14"/>
      <c r="AS919" s="14">
        <v>0.66970371923239302</v>
      </c>
      <c r="AT919" s="14">
        <v>0.63859875562736401</v>
      </c>
      <c r="AU919" s="14">
        <v>0.61226259843603303</v>
      </c>
      <c r="AV919" s="14">
        <v>0.528499466968812</v>
      </c>
      <c r="AW919" s="14">
        <v>0.55516149577708696</v>
      </c>
      <c r="AX919" s="14"/>
      <c r="AY919" s="14">
        <v>0.66296839068223301</v>
      </c>
      <c r="AZ919" s="14">
        <v>0</v>
      </c>
      <c r="BA919" s="14">
        <v>0</v>
      </c>
      <c r="BB919" s="14">
        <v>0</v>
      </c>
      <c r="BC919" s="14">
        <v>0</v>
      </c>
      <c r="BD919" s="14">
        <v>0</v>
      </c>
      <c r="BE919" s="14">
        <v>0</v>
      </c>
      <c r="BF919" s="14">
        <v>0</v>
      </c>
      <c r="BG919" s="14">
        <v>0</v>
      </c>
      <c r="BH919" s="14">
        <v>0</v>
      </c>
      <c r="BI919" s="14">
        <v>0</v>
      </c>
      <c r="BJ919" s="14">
        <v>0</v>
      </c>
      <c r="BK919" s="14">
        <v>0</v>
      </c>
      <c r="BL919" s="14">
        <v>0</v>
      </c>
      <c r="BM919" s="14">
        <v>0</v>
      </c>
      <c r="BN919" s="14">
        <v>0</v>
      </c>
      <c r="BO919" s="14"/>
      <c r="BP919" s="14">
        <v>0.61796615752807504</v>
      </c>
      <c r="BQ919" s="14">
        <v>0.61570216683435897</v>
      </c>
      <c r="BR919" s="14">
        <v>0.59845171449089096</v>
      </c>
      <c r="BS919" s="14">
        <v>0.658378591420264</v>
      </c>
      <c r="BT919" s="14">
        <v>0.66256663145904204</v>
      </c>
      <c r="BU919" s="14"/>
      <c r="BV919" s="14">
        <v>0.52333051765813599</v>
      </c>
      <c r="BW919" s="14">
        <v>0.61020757979651397</v>
      </c>
      <c r="BX919" s="14">
        <v>0.64696512090004998</v>
      </c>
      <c r="BY919" s="14">
        <v>0.64296231426270301</v>
      </c>
      <c r="BZ919" s="14">
        <v>0.66430845165223096</v>
      </c>
      <c r="CA919" s="14"/>
      <c r="CB919" s="14">
        <v>0.51222990190694995</v>
      </c>
      <c r="CC919" s="14">
        <v>0.54857388973778798</v>
      </c>
      <c r="CD919" s="14">
        <v>0.62340358974423304</v>
      </c>
      <c r="CE919" s="14">
        <v>0.67246043148154999</v>
      </c>
      <c r="CF919" s="14">
        <v>0.73426758064069397</v>
      </c>
      <c r="CG919" s="14"/>
      <c r="CH919" s="14">
        <v>0.65489446714453303</v>
      </c>
      <c r="CI919" s="14">
        <v>0.61313829883311999</v>
      </c>
      <c r="CJ919" s="14"/>
      <c r="CK919" s="14">
        <v>0.58517277583496996</v>
      </c>
      <c r="CL919" s="14">
        <v>0.63779650027720203</v>
      </c>
      <c r="CM919" s="14"/>
      <c r="CN919" s="14">
        <v>0.53604425430577995</v>
      </c>
      <c r="CO919" s="14">
        <v>0.656688653415474</v>
      </c>
      <c r="CP919" s="14"/>
      <c r="CQ919" s="14">
        <v>0.67815426115206401</v>
      </c>
      <c r="CR919" s="14">
        <v>0.52707925347328399</v>
      </c>
      <c r="CS919" s="14">
        <v>0.55282195258433398</v>
      </c>
    </row>
    <row r="920" spans="2:97" x14ac:dyDescent="0.35">
      <c r="B920" t="s">
        <v>358</v>
      </c>
      <c r="C920" s="14">
        <v>9.0807233845769997E-2</v>
      </c>
      <c r="D920" s="14">
        <v>8.1616347242405796E-2</v>
      </c>
      <c r="E920" s="14">
        <v>9.9453960797524998E-2</v>
      </c>
      <c r="F920" s="14"/>
      <c r="G920" s="14">
        <v>7.8766249398306301E-2</v>
      </c>
      <c r="H920" s="14">
        <v>9.2733318784735994E-2</v>
      </c>
      <c r="I920" s="14">
        <v>0.102224176769148</v>
      </c>
      <c r="J920" s="14">
        <v>9.95004553553267E-2</v>
      </c>
      <c r="K920" s="14">
        <v>8.18201277161857E-2</v>
      </c>
      <c r="L920" s="14">
        <v>8.6914010843648096E-2</v>
      </c>
      <c r="M920" s="14"/>
      <c r="N920" s="14">
        <v>7.0309221039567396E-2</v>
      </c>
      <c r="O920" s="14">
        <v>9.0105961009549401E-2</v>
      </c>
      <c r="P920" s="14">
        <v>8.62690111059463E-2</v>
      </c>
      <c r="Q920" s="14">
        <v>0.118767161062968</v>
      </c>
      <c r="R920" s="14"/>
      <c r="S920" s="14">
        <v>8.6528004166381803E-2</v>
      </c>
      <c r="T920" s="14">
        <v>7.1475356034596094E-2</v>
      </c>
      <c r="U920" s="14">
        <v>8.2580328814537099E-2</v>
      </c>
      <c r="V920" s="14">
        <v>0.10292507688826</v>
      </c>
      <c r="W920" s="14">
        <v>8.7369974114210103E-2</v>
      </c>
      <c r="X920" s="14">
        <v>8.6041916161667495E-2</v>
      </c>
      <c r="Y920" s="14">
        <v>0.115788643209151</v>
      </c>
      <c r="Z920" s="14">
        <v>6.9368497168076304E-2</v>
      </c>
      <c r="AA920" s="14">
        <v>0.106900509694941</v>
      </c>
      <c r="AB920" s="14">
        <v>0.11361011511847501</v>
      </c>
      <c r="AC920" s="14">
        <v>6.9381787646774606E-2</v>
      </c>
      <c r="AD920" s="14">
        <v>7.2719157344234203E-2</v>
      </c>
      <c r="AE920" s="14"/>
      <c r="AF920" s="14">
        <v>6.6337143310556193E-2</v>
      </c>
      <c r="AG920" s="14">
        <v>9.6444568566103103E-2</v>
      </c>
      <c r="AH920" s="14">
        <v>5.6050033452034798E-2</v>
      </c>
      <c r="AI920" s="14">
        <v>6.2122477957967097E-2</v>
      </c>
      <c r="AJ920" s="14">
        <v>7.4260401355741107E-2</v>
      </c>
      <c r="AK920" s="14"/>
      <c r="AL920" s="14">
        <v>9.3655555122884093E-2</v>
      </c>
      <c r="AM920" s="14">
        <v>6.8864174285123106E-2</v>
      </c>
      <c r="AN920" s="14">
        <v>7.0457688948453001E-2</v>
      </c>
      <c r="AO920" s="14">
        <v>6.1021617706110601E-2</v>
      </c>
      <c r="AP920" s="14">
        <v>8.8240196877129806E-2</v>
      </c>
      <c r="AQ920" s="14">
        <v>0.16780132130832101</v>
      </c>
      <c r="AR920" s="14"/>
      <c r="AS920" s="14">
        <v>0.107104152059673</v>
      </c>
      <c r="AT920" s="14">
        <v>9.2140310272437007E-2</v>
      </c>
      <c r="AU920" s="14">
        <v>6.4492136780097797E-2</v>
      </c>
      <c r="AV920" s="14">
        <v>0.110067157740284</v>
      </c>
      <c r="AW920" s="14">
        <v>2.1245285000633999E-2</v>
      </c>
      <c r="AX920" s="14"/>
      <c r="AY920" s="14">
        <v>0.18215092681110601</v>
      </c>
      <c r="AZ920" s="14">
        <v>0</v>
      </c>
      <c r="BA920" s="14">
        <v>0</v>
      </c>
      <c r="BB920" s="14">
        <v>0</v>
      </c>
      <c r="BC920" s="14">
        <v>0</v>
      </c>
      <c r="BD920" s="14">
        <v>0</v>
      </c>
      <c r="BE920" s="14">
        <v>0</v>
      </c>
      <c r="BF920" s="14">
        <v>0</v>
      </c>
      <c r="BG920" s="14">
        <v>0</v>
      </c>
      <c r="BH920" s="14">
        <v>0</v>
      </c>
      <c r="BI920" s="14">
        <v>0</v>
      </c>
      <c r="BJ920" s="14">
        <v>0</v>
      </c>
      <c r="BK920" s="14">
        <v>0</v>
      </c>
      <c r="BL920" s="14">
        <v>0</v>
      </c>
      <c r="BM920" s="14">
        <v>0</v>
      </c>
      <c r="BN920" s="14">
        <v>0</v>
      </c>
      <c r="BO920" s="14"/>
      <c r="BP920" s="14">
        <v>7.5253433237838493E-2</v>
      </c>
      <c r="BQ920" s="14">
        <v>7.6446883506865695E-2</v>
      </c>
      <c r="BR920" s="14">
        <v>0.111775005970493</v>
      </c>
      <c r="BS920" s="14">
        <v>6.0382377467651203E-2</v>
      </c>
      <c r="BT920" s="14">
        <v>0.11907613338400801</v>
      </c>
      <c r="BU920" s="14"/>
      <c r="BV920" s="14">
        <v>9.8795200519521204E-2</v>
      </c>
      <c r="BW920" s="14">
        <v>7.8548321429515497E-2</v>
      </c>
      <c r="BX920" s="14">
        <v>0.10136625049823</v>
      </c>
      <c r="BY920" s="14">
        <v>8.4680863495961795E-2</v>
      </c>
      <c r="BZ920" s="14">
        <v>0.119898910019762</v>
      </c>
      <c r="CA920" s="14"/>
      <c r="CB920" s="14">
        <v>7.5679285903705804E-2</v>
      </c>
      <c r="CC920" s="14">
        <v>0.14249445926407101</v>
      </c>
      <c r="CD920" s="14">
        <v>0.108259267620865</v>
      </c>
      <c r="CE920" s="14">
        <v>7.2982832413516302E-2</v>
      </c>
      <c r="CF920" s="14">
        <v>6.1503958906704598E-2</v>
      </c>
      <c r="CG920" s="14"/>
      <c r="CH920" s="14">
        <v>5.2704556026016203E-2</v>
      </c>
      <c r="CI920" s="14">
        <v>0.10669872524306701</v>
      </c>
      <c r="CJ920" s="14"/>
      <c r="CK920" s="14">
        <v>8.1898177265334896E-2</v>
      </c>
      <c r="CL920" s="14">
        <v>9.3544583428559799E-2</v>
      </c>
      <c r="CM920" s="14"/>
      <c r="CN920" s="14">
        <v>7.8607288311810602E-2</v>
      </c>
      <c r="CO920" s="14">
        <v>9.5074000834464906E-2</v>
      </c>
      <c r="CP920" s="14"/>
      <c r="CQ920" s="14">
        <v>8.0225194983797904E-2</v>
      </c>
      <c r="CR920" s="14">
        <v>9.9031686854247597E-2</v>
      </c>
      <c r="CS920" s="14">
        <v>0.17373602956701201</v>
      </c>
    </row>
    <row r="921" spans="2:97" x14ac:dyDescent="0.35">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c r="CI921" s="14"/>
      <c r="CJ921" s="14"/>
      <c r="CK921" s="14"/>
      <c r="CL921" s="14"/>
      <c r="CM921" s="14"/>
      <c r="CN921" s="14"/>
      <c r="CO921" s="14"/>
      <c r="CP921" s="14"/>
      <c r="CQ921" s="14"/>
      <c r="CR921" s="14"/>
      <c r="CS921" s="14"/>
    </row>
    <row r="922" spans="2:97" x14ac:dyDescent="0.35">
      <c r="B922" s="6" t="s">
        <v>390</v>
      </c>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c r="CI922" s="14"/>
      <c r="CJ922" s="14"/>
      <c r="CK922" s="14"/>
      <c r="CL922" s="14"/>
      <c r="CM922" s="14"/>
      <c r="CN922" s="14"/>
      <c r="CO922" s="14"/>
      <c r="CP922" s="14"/>
      <c r="CQ922" s="14"/>
      <c r="CR922" s="14"/>
      <c r="CS922" s="14"/>
    </row>
    <row r="923" spans="2:97" x14ac:dyDescent="0.35">
      <c r="B923" s="21" t="s">
        <v>279</v>
      </c>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c r="CI923" s="14"/>
      <c r="CJ923" s="14"/>
      <c r="CK923" s="14"/>
      <c r="CL923" s="14"/>
      <c r="CM923" s="14"/>
      <c r="CN923" s="14"/>
      <c r="CO923" s="14"/>
      <c r="CP923" s="14"/>
      <c r="CQ923" s="14"/>
      <c r="CR923" s="14"/>
      <c r="CS923" s="14"/>
    </row>
    <row r="924" spans="2:97" x14ac:dyDescent="0.35">
      <c r="B924" t="s">
        <v>385</v>
      </c>
      <c r="C924" s="14">
        <v>0.18399413771331599</v>
      </c>
      <c r="D924" s="14">
        <v>0.19962675567729801</v>
      </c>
      <c r="E924" s="14">
        <v>0.166788907588129</v>
      </c>
      <c r="F924" s="14"/>
      <c r="G924" s="14">
        <v>0.15907927746884301</v>
      </c>
      <c r="H924" s="14">
        <v>0.22539586698615899</v>
      </c>
      <c r="I924" s="14">
        <v>0.120971547976297</v>
      </c>
      <c r="J924" s="14">
        <v>0.15556052493710901</v>
      </c>
      <c r="K924" s="14">
        <v>0.164231322149476</v>
      </c>
      <c r="L924" s="14">
        <v>0.255127484644947</v>
      </c>
      <c r="M924" s="14"/>
      <c r="N924" s="14">
        <v>0.22324157425409399</v>
      </c>
      <c r="O924" s="14">
        <v>0.21192566587018999</v>
      </c>
      <c r="P924" s="14">
        <v>0.17875475782660899</v>
      </c>
      <c r="Q924" s="14">
        <v>0.115626356494423</v>
      </c>
      <c r="R924" s="14"/>
      <c r="S924" s="14">
        <v>0.21001828525111199</v>
      </c>
      <c r="T924" s="14">
        <v>0.174826790092006</v>
      </c>
      <c r="U924" s="14">
        <v>0.242210383625623</v>
      </c>
      <c r="V924" s="14">
        <v>0.163854638121919</v>
      </c>
      <c r="W924" s="14">
        <v>0.26067408316726498</v>
      </c>
      <c r="X924" s="14">
        <v>0.118864145508078</v>
      </c>
      <c r="Y924" s="14">
        <v>0.276987771173973</v>
      </c>
      <c r="Z924" s="14">
        <v>0.20828574809143799</v>
      </c>
      <c r="AA924" s="14">
        <v>0.16998969205242101</v>
      </c>
      <c r="AB924" s="14">
        <v>0.10944206647735499</v>
      </c>
      <c r="AC924" s="14">
        <v>0.161134858482465</v>
      </c>
      <c r="AD924" s="14">
        <v>0.111959834600087</v>
      </c>
      <c r="AE924" s="14"/>
      <c r="AF924" s="14">
        <v>0.325988912534667</v>
      </c>
      <c r="AG924" s="14">
        <v>0.158990003233277</v>
      </c>
      <c r="AH924" s="14">
        <v>0.103763268365984</v>
      </c>
      <c r="AI924" s="14">
        <v>0.30706240076800601</v>
      </c>
      <c r="AJ924" s="14">
        <v>0.15107407359129299</v>
      </c>
      <c r="AK924" s="14"/>
      <c r="AL924" s="14">
        <v>0.16149178362782701</v>
      </c>
      <c r="AM924" s="14">
        <v>0.27188078847889302</v>
      </c>
      <c r="AN924" s="14">
        <v>9.8634571370282795E-2</v>
      </c>
      <c r="AO924" s="14">
        <v>0.29829752878424098</v>
      </c>
      <c r="AP924" s="14">
        <v>0.12430975564914699</v>
      </c>
      <c r="AQ924" s="14">
        <v>9.9958450982864502E-2</v>
      </c>
      <c r="AR924" s="14"/>
      <c r="AS924" s="14">
        <v>0.19811621001013099</v>
      </c>
      <c r="AT924" s="14">
        <v>0.21254725435517099</v>
      </c>
      <c r="AU924" s="14">
        <v>0.17891391244886101</v>
      </c>
      <c r="AV924" s="14">
        <v>0.15213718770551701</v>
      </c>
      <c r="AW924" s="14">
        <v>0.311471297427795</v>
      </c>
      <c r="AX924" s="14"/>
      <c r="AY924" s="14">
        <v>0.18538961176857199</v>
      </c>
      <c r="AZ924" s="14">
        <v>0</v>
      </c>
      <c r="BA924" s="14">
        <v>0</v>
      </c>
      <c r="BB924" s="14">
        <v>0</v>
      </c>
      <c r="BC924" s="14">
        <v>0</v>
      </c>
      <c r="BD924" s="14">
        <v>0</v>
      </c>
      <c r="BE924" s="14">
        <v>0</v>
      </c>
      <c r="BF924" s="14">
        <v>0</v>
      </c>
      <c r="BG924" s="14">
        <v>0</v>
      </c>
      <c r="BH924" s="14">
        <v>0</v>
      </c>
      <c r="BI924" s="14">
        <v>0</v>
      </c>
      <c r="BJ924" s="14">
        <v>0</v>
      </c>
      <c r="BK924" s="14">
        <v>0</v>
      </c>
      <c r="BL924" s="14">
        <v>0</v>
      </c>
      <c r="BM924" s="14">
        <v>0</v>
      </c>
      <c r="BN924" s="14">
        <v>0</v>
      </c>
      <c r="BO924" s="14"/>
      <c r="BP924" s="14">
        <v>0.28706037015748898</v>
      </c>
      <c r="BQ924" s="14">
        <v>0.14871355094563601</v>
      </c>
      <c r="BR924" s="14">
        <v>0.15355978352626601</v>
      </c>
      <c r="BS924" s="14">
        <v>0.19255350109042299</v>
      </c>
      <c r="BT924" s="14">
        <v>0.105181190373935</v>
      </c>
      <c r="BU924" s="14"/>
      <c r="BV924" s="14">
        <v>0.36061092391177602</v>
      </c>
      <c r="BW924" s="14">
        <v>0.21796041770556401</v>
      </c>
      <c r="BX924" s="14">
        <v>0.15631825912057201</v>
      </c>
      <c r="BY924" s="14">
        <v>0.11348518439171899</v>
      </c>
      <c r="BZ924" s="14">
        <v>0.15068477165498101</v>
      </c>
      <c r="CA924" s="14"/>
      <c r="CB924" s="14">
        <v>0.24966763246267201</v>
      </c>
      <c r="CC924" s="14">
        <v>0.152170706516812</v>
      </c>
      <c r="CD924" s="14">
        <v>0.14012289677457801</v>
      </c>
      <c r="CE924" s="14">
        <v>0.18549170178300001</v>
      </c>
      <c r="CF924" s="14">
        <v>0.19692920869793801</v>
      </c>
      <c r="CG924" s="14"/>
      <c r="CH924" s="14">
        <v>0.29477592629405802</v>
      </c>
      <c r="CI924" s="14">
        <v>0.13790667832401299</v>
      </c>
      <c r="CJ924" s="14"/>
      <c r="CK924" s="14">
        <v>0.130198501070423</v>
      </c>
      <c r="CL924" s="14">
        <v>0.20101326360791699</v>
      </c>
      <c r="CM924" s="14"/>
      <c r="CN924" s="14">
        <v>0.19154854749418301</v>
      </c>
      <c r="CO924" s="14">
        <v>0.181278079408142</v>
      </c>
      <c r="CP924" s="14"/>
      <c r="CQ924" s="14">
        <v>0.17582949177203999</v>
      </c>
      <c r="CR924" s="14">
        <v>0.20908257166504499</v>
      </c>
      <c r="CS924" s="14">
        <v>0.13132529096481901</v>
      </c>
    </row>
    <row r="925" spans="2:97" x14ac:dyDescent="0.35">
      <c r="B925" t="s">
        <v>386</v>
      </c>
      <c r="C925" s="14">
        <v>0.28944924270190397</v>
      </c>
      <c r="D925" s="14">
        <v>0.29964230682730703</v>
      </c>
      <c r="E925" s="14">
        <v>0.27985017546250501</v>
      </c>
      <c r="F925" s="14"/>
      <c r="G925" s="14">
        <v>0.35355202920510698</v>
      </c>
      <c r="H925" s="14">
        <v>0.33053042130045901</v>
      </c>
      <c r="I925" s="14">
        <v>0.33626663067916202</v>
      </c>
      <c r="J925" s="14">
        <v>0.25297690011094898</v>
      </c>
      <c r="K925" s="14">
        <v>0.28418608967227199</v>
      </c>
      <c r="L925" s="14">
        <v>0.214042927727467</v>
      </c>
      <c r="M925" s="14"/>
      <c r="N925" s="14">
        <v>0.30904504823687201</v>
      </c>
      <c r="O925" s="14">
        <v>0.29187867815827601</v>
      </c>
      <c r="P925" s="14">
        <v>0.27778093922417602</v>
      </c>
      <c r="Q925" s="14">
        <v>0.28221130699283797</v>
      </c>
      <c r="R925" s="14"/>
      <c r="S925" s="14">
        <v>0.30750528734854998</v>
      </c>
      <c r="T925" s="14">
        <v>0.29337670279418199</v>
      </c>
      <c r="U925" s="14">
        <v>0.23381043890088901</v>
      </c>
      <c r="V925" s="14">
        <v>0.35547854491334202</v>
      </c>
      <c r="W925" s="14">
        <v>0.23338483996154399</v>
      </c>
      <c r="X925" s="14">
        <v>0.36044978061516902</v>
      </c>
      <c r="Y925" s="14">
        <v>0.20866741646057299</v>
      </c>
      <c r="Z925" s="14">
        <v>0.33196552217687197</v>
      </c>
      <c r="AA925" s="14">
        <v>0.24665342314552199</v>
      </c>
      <c r="AB925" s="14">
        <v>0.39055114161070098</v>
      </c>
      <c r="AC925" s="14">
        <v>0.157567508988052</v>
      </c>
      <c r="AD925" s="14">
        <v>0.210312912292557</v>
      </c>
      <c r="AE925" s="14"/>
      <c r="AF925" s="14">
        <v>0.335167828238634</v>
      </c>
      <c r="AG925" s="14">
        <v>0.29166317971775502</v>
      </c>
      <c r="AH925" s="14">
        <v>0.358611565392284</v>
      </c>
      <c r="AI925" s="14">
        <v>0.277972399014287</v>
      </c>
      <c r="AJ925" s="14">
        <v>0.28283538857059398</v>
      </c>
      <c r="AK925" s="14"/>
      <c r="AL925" s="14">
        <v>0.29924708247231502</v>
      </c>
      <c r="AM925" s="14">
        <v>0.36246966516825202</v>
      </c>
      <c r="AN925" s="14">
        <v>0.24191946738568601</v>
      </c>
      <c r="AO925" s="14">
        <v>0.31594845714631398</v>
      </c>
      <c r="AP925" s="14">
        <v>0.25463844321485002</v>
      </c>
      <c r="AQ925" s="14">
        <v>0.28641231033860698</v>
      </c>
      <c r="AR925" s="14"/>
      <c r="AS925" s="14">
        <v>0.29756548912213299</v>
      </c>
      <c r="AT925" s="14">
        <v>0.25304231473584698</v>
      </c>
      <c r="AU925" s="14">
        <v>0.32871054867254701</v>
      </c>
      <c r="AV925" s="14">
        <v>0.29223007456473399</v>
      </c>
      <c r="AW925" s="14">
        <v>0.243644817742554</v>
      </c>
      <c r="AX925" s="14"/>
      <c r="AY925" s="14">
        <v>0.18373997448886001</v>
      </c>
      <c r="AZ925" s="14">
        <v>0</v>
      </c>
      <c r="BA925" s="14">
        <v>0</v>
      </c>
      <c r="BB925" s="14">
        <v>0</v>
      </c>
      <c r="BC925" s="14">
        <v>0</v>
      </c>
      <c r="BD925" s="14">
        <v>0</v>
      </c>
      <c r="BE925" s="14">
        <v>0</v>
      </c>
      <c r="BF925" s="14">
        <v>0</v>
      </c>
      <c r="BG925" s="14">
        <v>0</v>
      </c>
      <c r="BH925" s="14">
        <v>0</v>
      </c>
      <c r="BI925" s="14">
        <v>0</v>
      </c>
      <c r="BJ925" s="14">
        <v>0</v>
      </c>
      <c r="BK925" s="14">
        <v>0</v>
      </c>
      <c r="BL925" s="14">
        <v>0</v>
      </c>
      <c r="BM925" s="14">
        <v>0</v>
      </c>
      <c r="BN925" s="14">
        <v>0</v>
      </c>
      <c r="BO925" s="14"/>
      <c r="BP925" s="14">
        <v>0.24494050621046601</v>
      </c>
      <c r="BQ925" s="14">
        <v>0.386325729660149</v>
      </c>
      <c r="BR925" s="14">
        <v>0.250568482493783</v>
      </c>
      <c r="BS925" s="14">
        <v>0.28859178058004598</v>
      </c>
      <c r="BT925" s="14">
        <v>0.25598323511284199</v>
      </c>
      <c r="BU925" s="14"/>
      <c r="BV925" s="14">
        <v>0.308372651518736</v>
      </c>
      <c r="BW925" s="14">
        <v>0.30399580293072698</v>
      </c>
      <c r="BX925" s="14">
        <v>0.29032500730790001</v>
      </c>
      <c r="BY925" s="14">
        <v>0.25706422385968503</v>
      </c>
      <c r="BZ925" s="14">
        <v>0.24927415239113601</v>
      </c>
      <c r="CA925" s="14"/>
      <c r="CB925" s="14">
        <v>0.34737060996421898</v>
      </c>
      <c r="CC925" s="14">
        <v>0.30958083890758697</v>
      </c>
      <c r="CD925" s="14">
        <v>0.28116539987512701</v>
      </c>
      <c r="CE925" s="14">
        <v>0.26625240335441203</v>
      </c>
      <c r="CF925" s="14">
        <v>0.26049193273281501</v>
      </c>
      <c r="CG925" s="14"/>
      <c r="CH925" s="14">
        <v>0.32531219465817302</v>
      </c>
      <c r="CI925" s="14">
        <v>0.27452953105037697</v>
      </c>
      <c r="CJ925" s="14"/>
      <c r="CK925" s="14">
        <v>0.27479272560200602</v>
      </c>
      <c r="CL925" s="14">
        <v>0.29408607061706299</v>
      </c>
      <c r="CM925" s="14"/>
      <c r="CN925" s="14">
        <v>0.29218497234909102</v>
      </c>
      <c r="CO925" s="14">
        <v>0.28846565808781899</v>
      </c>
      <c r="CP925" s="14"/>
      <c r="CQ925" s="14">
        <v>0.26828191029415799</v>
      </c>
      <c r="CR925" s="14">
        <v>0.33832673792863899</v>
      </c>
      <c r="CS925" s="14">
        <v>0.25801980409465503</v>
      </c>
    </row>
    <row r="926" spans="2:97" x14ac:dyDescent="0.35">
      <c r="B926" t="s">
        <v>387</v>
      </c>
      <c r="C926" s="14">
        <v>0.211991940034674</v>
      </c>
      <c r="D926" s="14">
        <v>0.22356909662657201</v>
      </c>
      <c r="E926" s="14">
        <v>0.200859274737475</v>
      </c>
      <c r="F926" s="14"/>
      <c r="G926" s="14">
        <v>0.232510612699701</v>
      </c>
      <c r="H926" s="14">
        <v>0.187769050099582</v>
      </c>
      <c r="I926" s="14">
        <v>0.24982027734371501</v>
      </c>
      <c r="J926" s="14">
        <v>0.202746937935323</v>
      </c>
      <c r="K926" s="14">
        <v>0.20140985555903901</v>
      </c>
      <c r="L926" s="14">
        <v>0.20336158342133001</v>
      </c>
      <c r="M926" s="14"/>
      <c r="N926" s="14">
        <v>0.153566359832779</v>
      </c>
      <c r="O926" s="14">
        <v>0.15923813469942599</v>
      </c>
      <c r="P926" s="14">
        <v>0.27763555672308199</v>
      </c>
      <c r="Q926" s="14">
        <v>0.26211569067901402</v>
      </c>
      <c r="R926" s="14"/>
      <c r="S926" s="14">
        <v>0.21303519838627399</v>
      </c>
      <c r="T926" s="14">
        <v>0.25336059884874901</v>
      </c>
      <c r="U926" s="14">
        <v>0.24288859225724799</v>
      </c>
      <c r="V926" s="14">
        <v>0.21465856285521001</v>
      </c>
      <c r="W926" s="14">
        <v>0.212327709169259</v>
      </c>
      <c r="X926" s="14">
        <v>0.21656209035267401</v>
      </c>
      <c r="Y926" s="14">
        <v>0.15779758786546599</v>
      </c>
      <c r="Z926" s="14">
        <v>0.10640653806615299</v>
      </c>
      <c r="AA926" s="14">
        <v>0.20191813009101001</v>
      </c>
      <c r="AB926" s="14">
        <v>0.18112392609523201</v>
      </c>
      <c r="AC926" s="14">
        <v>0.27161357209935499</v>
      </c>
      <c r="AD926" s="14">
        <v>0.22963223579984701</v>
      </c>
      <c r="AE926" s="14"/>
      <c r="AF926" s="14">
        <v>0.121463811250151</v>
      </c>
      <c r="AG926" s="14">
        <v>0.21017957897689199</v>
      </c>
      <c r="AH926" s="14">
        <v>0.23091865978948001</v>
      </c>
      <c r="AI926" s="14">
        <v>0.18676601108141799</v>
      </c>
      <c r="AJ926" s="14">
        <v>0.223547236724077</v>
      </c>
      <c r="AK926" s="14"/>
      <c r="AL926" s="14">
        <v>0.20095916520826901</v>
      </c>
      <c r="AM926" s="14">
        <v>0.120591369523475</v>
      </c>
      <c r="AN926" s="14">
        <v>0.22134825544147199</v>
      </c>
      <c r="AO926" s="14">
        <v>0.20525819116883101</v>
      </c>
      <c r="AP926" s="14">
        <v>0.21404253943276699</v>
      </c>
      <c r="AQ926" s="14">
        <v>0.30407015898449102</v>
      </c>
      <c r="AR926" s="14"/>
      <c r="AS926" s="14">
        <v>0.25255845833267498</v>
      </c>
      <c r="AT926" s="14">
        <v>0.216675189926718</v>
      </c>
      <c r="AU926" s="14">
        <v>0.188426402753435</v>
      </c>
      <c r="AV926" s="14">
        <v>0.15691935684125799</v>
      </c>
      <c r="AW926" s="14">
        <v>6.1577986612481303E-2</v>
      </c>
      <c r="AX926" s="14"/>
      <c r="AY926" s="14">
        <v>0.195162211417575</v>
      </c>
      <c r="AZ926" s="14">
        <v>0</v>
      </c>
      <c r="BA926" s="14">
        <v>0</v>
      </c>
      <c r="BB926" s="14">
        <v>0</v>
      </c>
      <c r="BC926" s="14">
        <v>0</v>
      </c>
      <c r="BD926" s="14">
        <v>0</v>
      </c>
      <c r="BE926" s="14">
        <v>0</v>
      </c>
      <c r="BF926" s="14">
        <v>0</v>
      </c>
      <c r="BG926" s="14">
        <v>0</v>
      </c>
      <c r="BH926" s="14">
        <v>0</v>
      </c>
      <c r="BI926" s="14">
        <v>0</v>
      </c>
      <c r="BJ926" s="14">
        <v>0</v>
      </c>
      <c r="BK926" s="14">
        <v>0</v>
      </c>
      <c r="BL926" s="14">
        <v>0</v>
      </c>
      <c r="BM926" s="14">
        <v>0</v>
      </c>
      <c r="BN926" s="14">
        <v>0</v>
      </c>
      <c r="BO926" s="14"/>
      <c r="BP926" s="14">
        <v>0.15136865269187</v>
      </c>
      <c r="BQ926" s="14">
        <v>0.205935625556773</v>
      </c>
      <c r="BR926" s="14">
        <v>0.28777266970784998</v>
      </c>
      <c r="BS926" s="14">
        <v>0.242371258488248</v>
      </c>
      <c r="BT926" s="14">
        <v>0.19294371069562199</v>
      </c>
      <c r="BU926" s="14"/>
      <c r="BV926" s="14">
        <v>0.13478817207020599</v>
      </c>
      <c r="BW926" s="14">
        <v>0.182711647414042</v>
      </c>
      <c r="BX926" s="14">
        <v>0.26122217975543499</v>
      </c>
      <c r="BY926" s="14">
        <v>0.22776398518263999</v>
      </c>
      <c r="BZ926" s="14">
        <v>0.100539959617389</v>
      </c>
      <c r="CA926" s="14"/>
      <c r="CB926" s="14">
        <v>0.16478520203073199</v>
      </c>
      <c r="CC926" s="14">
        <v>0.234272665577096</v>
      </c>
      <c r="CD926" s="14">
        <v>0.25298190055935399</v>
      </c>
      <c r="CE926" s="14">
        <v>0.22149078627423499</v>
      </c>
      <c r="CF926" s="14">
        <v>0.184344960134186</v>
      </c>
      <c r="CG926" s="14"/>
      <c r="CH926" s="14">
        <v>0.19064691470011999</v>
      </c>
      <c r="CI926" s="14">
        <v>0.220871901270838</v>
      </c>
      <c r="CJ926" s="14"/>
      <c r="CK926" s="14">
        <v>0.196670235484423</v>
      </c>
      <c r="CL926" s="14">
        <v>0.21683921083456401</v>
      </c>
      <c r="CM926" s="14"/>
      <c r="CN926" s="14">
        <v>0.20211457837934099</v>
      </c>
      <c r="CO926" s="14">
        <v>0.21554317579436499</v>
      </c>
      <c r="CP926" s="14"/>
      <c r="CQ926" s="14">
        <v>0.218032964479872</v>
      </c>
      <c r="CR926" s="14">
        <v>0.18331409811170901</v>
      </c>
      <c r="CS926" s="14">
        <v>0.31673364399464898</v>
      </c>
    </row>
    <row r="927" spans="2:97" x14ac:dyDescent="0.35">
      <c r="B927" t="s">
        <v>388</v>
      </c>
      <c r="C927" s="14">
        <v>0.17069187209371001</v>
      </c>
      <c r="D927" s="14">
        <v>0.15247107979711</v>
      </c>
      <c r="E927" s="14">
        <v>0.18920726423658299</v>
      </c>
      <c r="F927" s="14"/>
      <c r="G927" s="14">
        <v>0.18419533235831101</v>
      </c>
      <c r="H927" s="14">
        <v>0.11634865360741301</v>
      </c>
      <c r="I927" s="14">
        <v>0.173679356980949</v>
      </c>
      <c r="J927" s="14">
        <v>0.17561826299005801</v>
      </c>
      <c r="K927" s="14">
        <v>0.145529156945303</v>
      </c>
      <c r="L927" s="14">
        <v>0.215029216818001</v>
      </c>
      <c r="M927" s="14"/>
      <c r="N927" s="14">
        <v>0.171768991181281</v>
      </c>
      <c r="O927" s="14">
        <v>0.17567610129903899</v>
      </c>
      <c r="P927" s="14">
        <v>0.142515847568423</v>
      </c>
      <c r="Q927" s="14">
        <v>0.193649143322291</v>
      </c>
      <c r="R927" s="14"/>
      <c r="S927" s="14">
        <v>0.160068227394252</v>
      </c>
      <c r="T927" s="14">
        <v>6.7060819318390794E-2</v>
      </c>
      <c r="U927" s="14">
        <v>0.219740383600557</v>
      </c>
      <c r="V927" s="14">
        <v>0.15142099911460899</v>
      </c>
      <c r="W927" s="14">
        <v>0.138020834069641</v>
      </c>
      <c r="X927" s="14">
        <v>0.19633119002560201</v>
      </c>
      <c r="Y927" s="14">
        <v>0.21742848786091401</v>
      </c>
      <c r="Z927" s="14">
        <v>0.25794272313179301</v>
      </c>
      <c r="AA927" s="14">
        <v>0.20925287880270599</v>
      </c>
      <c r="AB927" s="14">
        <v>0.17404156848524199</v>
      </c>
      <c r="AC927" s="14">
        <v>0.18738391061892501</v>
      </c>
      <c r="AD927" s="14">
        <v>0.22177975643512099</v>
      </c>
      <c r="AE927" s="14"/>
      <c r="AF927" s="14">
        <v>0.12720768216984599</v>
      </c>
      <c r="AG927" s="14">
        <v>0.20305513142386999</v>
      </c>
      <c r="AH927" s="14">
        <v>0.17088640030772601</v>
      </c>
      <c r="AI927" s="14">
        <v>0.141234048526023</v>
      </c>
      <c r="AJ927" s="14">
        <v>0.15223867933795701</v>
      </c>
      <c r="AK927" s="14"/>
      <c r="AL927" s="14">
        <v>0.219860289632239</v>
      </c>
      <c r="AM927" s="14">
        <v>0.13726335577406701</v>
      </c>
      <c r="AN927" s="14">
        <v>0.27217770515580603</v>
      </c>
      <c r="AO927" s="14">
        <v>0.110848763179098</v>
      </c>
      <c r="AP927" s="14">
        <v>0.17201664457961699</v>
      </c>
      <c r="AQ927" s="14">
        <v>0.16805453387632599</v>
      </c>
      <c r="AR927" s="14"/>
      <c r="AS927" s="14">
        <v>0.14010996042023999</v>
      </c>
      <c r="AT927" s="14">
        <v>0.14256761924515801</v>
      </c>
      <c r="AU927" s="14">
        <v>0.178947754612722</v>
      </c>
      <c r="AV927" s="14">
        <v>0.240525348988333</v>
      </c>
      <c r="AW927" s="14">
        <v>0.38330589821716998</v>
      </c>
      <c r="AX927" s="14"/>
      <c r="AY927" s="14">
        <v>0</v>
      </c>
      <c r="AZ927" s="14">
        <v>0</v>
      </c>
      <c r="BA927" s="14">
        <v>0</v>
      </c>
      <c r="BB927" s="14">
        <v>0</v>
      </c>
      <c r="BC927" s="14">
        <v>0</v>
      </c>
      <c r="BD927" s="14">
        <v>0</v>
      </c>
      <c r="BE927" s="14">
        <v>0</v>
      </c>
      <c r="BF927" s="14">
        <v>0</v>
      </c>
      <c r="BG927" s="14">
        <v>0</v>
      </c>
      <c r="BH927" s="14">
        <v>0</v>
      </c>
      <c r="BI927" s="14">
        <v>0</v>
      </c>
      <c r="BJ927" s="14">
        <v>0</v>
      </c>
      <c r="BK927" s="14">
        <v>0</v>
      </c>
      <c r="BL927" s="14">
        <v>0</v>
      </c>
      <c r="BM927" s="14">
        <v>0</v>
      </c>
      <c r="BN927" s="14">
        <v>0</v>
      </c>
      <c r="BO927" s="14"/>
      <c r="BP927" s="14">
        <v>0.17079027398428301</v>
      </c>
      <c r="BQ927" s="14">
        <v>0.15613728446556099</v>
      </c>
      <c r="BR927" s="14">
        <v>0.19124871843503799</v>
      </c>
      <c r="BS927" s="14">
        <v>0.15443300775757099</v>
      </c>
      <c r="BT927" s="14">
        <v>0.19710967947991201</v>
      </c>
      <c r="BU927" s="14"/>
      <c r="BV927" s="14">
        <v>0.14292308171222801</v>
      </c>
      <c r="BW927" s="14">
        <v>0.16669020301631901</v>
      </c>
      <c r="BX927" s="14">
        <v>0.16045473132004801</v>
      </c>
      <c r="BY927" s="14">
        <v>0.22291188910756199</v>
      </c>
      <c r="BZ927" s="14">
        <v>0.14493193139890301</v>
      </c>
      <c r="CA927" s="14"/>
      <c r="CB927" s="14">
        <v>0.15349078134098099</v>
      </c>
      <c r="CC927" s="14">
        <v>0.175314624242109</v>
      </c>
      <c r="CD927" s="14">
        <v>0.17152977782858</v>
      </c>
      <c r="CE927" s="14">
        <v>0.164873084884644</v>
      </c>
      <c r="CF927" s="14">
        <v>0.182062381884777</v>
      </c>
      <c r="CG927" s="14"/>
      <c r="CH927" s="14">
        <v>0.11911166537803999</v>
      </c>
      <c r="CI927" s="14">
        <v>0.192150278865755</v>
      </c>
      <c r="CJ927" s="14"/>
      <c r="CK927" s="14">
        <v>0.184852991967347</v>
      </c>
      <c r="CL927" s="14">
        <v>0.16621177116028599</v>
      </c>
      <c r="CM927" s="14"/>
      <c r="CN927" s="14">
        <v>0.18739481193725899</v>
      </c>
      <c r="CO927" s="14">
        <v>0.16468661691179101</v>
      </c>
      <c r="CP927" s="14"/>
      <c r="CQ927" s="14">
        <v>0.17390607643189601</v>
      </c>
      <c r="CR927" s="14">
        <v>0.159860980900594</v>
      </c>
      <c r="CS927" s="14">
        <v>0.197631136900485</v>
      </c>
    </row>
    <row r="928" spans="2:97" x14ac:dyDescent="0.35">
      <c r="B928" t="s">
        <v>389</v>
      </c>
      <c r="C928" s="14">
        <v>0.10604368412317999</v>
      </c>
      <c r="D928" s="14">
        <v>0.10122388535556499</v>
      </c>
      <c r="E928" s="14">
        <v>0.11106144322735401</v>
      </c>
      <c r="F928" s="14"/>
      <c r="G928" s="14">
        <v>3.54370404068148E-2</v>
      </c>
      <c r="H928" s="14">
        <v>0.110939217036726</v>
      </c>
      <c r="I928" s="14">
        <v>6.3222790943695401E-2</v>
      </c>
      <c r="J928" s="14">
        <v>0.16236921585191899</v>
      </c>
      <c r="K928" s="14">
        <v>0.18382270131007999</v>
      </c>
      <c r="L928" s="14">
        <v>8.0698910478898503E-2</v>
      </c>
      <c r="M928" s="14"/>
      <c r="N928" s="14">
        <v>9.7190551719598894E-2</v>
      </c>
      <c r="O928" s="14">
        <v>0.114468287165485</v>
      </c>
      <c r="P928" s="14">
        <v>9.0931649560908198E-2</v>
      </c>
      <c r="Q928" s="14">
        <v>0.11927260197591499</v>
      </c>
      <c r="R928" s="14"/>
      <c r="S928" s="14">
        <v>8.5080831962364406E-2</v>
      </c>
      <c r="T928" s="14">
        <v>0.15296242293332399</v>
      </c>
      <c r="U928" s="14">
        <v>3.8304908630697201E-2</v>
      </c>
      <c r="V928" s="14">
        <v>9.2228184531523705E-2</v>
      </c>
      <c r="W928" s="14">
        <v>0.114749414599866</v>
      </c>
      <c r="X928" s="14">
        <v>5.8782799677242599E-2</v>
      </c>
      <c r="Y928" s="14">
        <v>9.8606379849788803E-2</v>
      </c>
      <c r="Z928" s="14">
        <v>9.5399468533743897E-2</v>
      </c>
      <c r="AA928" s="14">
        <v>0.10225110024243</v>
      </c>
      <c r="AB928" s="14">
        <v>0.118277014604006</v>
      </c>
      <c r="AC928" s="14">
        <v>0.18739444040154199</v>
      </c>
      <c r="AD928" s="14">
        <v>0.18972869232824</v>
      </c>
      <c r="AE928" s="14"/>
      <c r="AF928" s="14">
        <v>3.1153564517292301E-2</v>
      </c>
      <c r="AG928" s="14">
        <v>0.115066626080313</v>
      </c>
      <c r="AH928" s="14">
        <v>0.105739051299106</v>
      </c>
      <c r="AI928" s="14">
        <v>7.1521864525897497E-2</v>
      </c>
      <c r="AJ928" s="14">
        <v>0.177223318871749</v>
      </c>
      <c r="AK928" s="14"/>
      <c r="AL928" s="14">
        <v>0.103354106502643</v>
      </c>
      <c r="AM928" s="14">
        <v>5.5873648009413399E-2</v>
      </c>
      <c r="AN928" s="14">
        <v>9.1213137459744603E-2</v>
      </c>
      <c r="AO928" s="14">
        <v>4.8729989653736101E-2</v>
      </c>
      <c r="AP928" s="14">
        <v>0.19120183662812301</v>
      </c>
      <c r="AQ928" s="14">
        <v>8.5751244270191401E-2</v>
      </c>
      <c r="AR928" s="14"/>
      <c r="AS928" s="14">
        <v>8.8022198067535307E-2</v>
      </c>
      <c r="AT928" s="14">
        <v>0.117624568166694</v>
      </c>
      <c r="AU928" s="14">
        <v>9.4777634599684496E-2</v>
      </c>
      <c r="AV928" s="14">
        <v>0.12663657715075299</v>
      </c>
      <c r="AW928" s="14">
        <v>0</v>
      </c>
      <c r="AX928" s="14"/>
      <c r="AY928" s="14">
        <v>0.26259742611808201</v>
      </c>
      <c r="AZ928" s="14">
        <v>0</v>
      </c>
      <c r="BA928" s="14">
        <v>0</v>
      </c>
      <c r="BB928" s="14">
        <v>0</v>
      </c>
      <c r="BC928" s="14">
        <v>0</v>
      </c>
      <c r="BD928" s="14">
        <v>0</v>
      </c>
      <c r="BE928" s="14">
        <v>0</v>
      </c>
      <c r="BF928" s="14">
        <v>0</v>
      </c>
      <c r="BG928" s="14">
        <v>0</v>
      </c>
      <c r="BH928" s="14">
        <v>0</v>
      </c>
      <c r="BI928" s="14">
        <v>0</v>
      </c>
      <c r="BJ928" s="14">
        <v>0</v>
      </c>
      <c r="BK928" s="14">
        <v>0</v>
      </c>
      <c r="BL928" s="14">
        <v>0</v>
      </c>
      <c r="BM928" s="14">
        <v>0</v>
      </c>
      <c r="BN928" s="14">
        <v>0</v>
      </c>
      <c r="BO928" s="14"/>
      <c r="BP928" s="14">
        <v>0.120917345819301</v>
      </c>
      <c r="BQ928" s="14">
        <v>6.4239052192680696E-2</v>
      </c>
      <c r="BR928" s="14">
        <v>5.3268758483157298E-2</v>
      </c>
      <c r="BS928" s="14">
        <v>9.15040509050737E-2</v>
      </c>
      <c r="BT928" s="14">
        <v>0.21710020942119301</v>
      </c>
      <c r="BU928" s="14"/>
      <c r="BV928" s="14">
        <v>5.3305170787054698E-2</v>
      </c>
      <c r="BW928" s="14">
        <v>8.6834924229781799E-2</v>
      </c>
      <c r="BX928" s="14">
        <v>9.6894112181622596E-2</v>
      </c>
      <c r="BY928" s="14">
        <v>0.13710593064379101</v>
      </c>
      <c r="BZ928" s="14">
        <v>0.29286678469274202</v>
      </c>
      <c r="CA928" s="14"/>
      <c r="CB928" s="14">
        <v>4.0188663204083201E-2</v>
      </c>
      <c r="CC928" s="14">
        <v>9.7389778057351606E-2</v>
      </c>
      <c r="CD928" s="14">
        <v>0.11573058212979299</v>
      </c>
      <c r="CE928" s="14">
        <v>0.12663875817091899</v>
      </c>
      <c r="CF928" s="14">
        <v>0.135798707264735</v>
      </c>
      <c r="CG928" s="14"/>
      <c r="CH928" s="14">
        <v>5.40775255925822E-2</v>
      </c>
      <c r="CI928" s="14">
        <v>0.12766265463791701</v>
      </c>
      <c r="CJ928" s="14"/>
      <c r="CK928" s="14">
        <v>0.17725369409863401</v>
      </c>
      <c r="CL928" s="14">
        <v>8.3515237573264497E-2</v>
      </c>
      <c r="CM928" s="14"/>
      <c r="CN928" s="14">
        <v>0.101371600205149</v>
      </c>
      <c r="CO928" s="14">
        <v>0.107723451662422</v>
      </c>
      <c r="CP928" s="14"/>
      <c r="CQ928" s="14">
        <v>0.12598545693494601</v>
      </c>
      <c r="CR928" s="14">
        <v>6.6049702067394703E-2</v>
      </c>
      <c r="CS928" s="14">
        <v>9.6290124045391903E-2</v>
      </c>
    </row>
    <row r="929" spans="2:97" x14ac:dyDescent="0.35">
      <c r="B929" t="s">
        <v>167</v>
      </c>
      <c r="C929" s="14">
        <v>3.7829123333217002E-2</v>
      </c>
      <c r="D929" s="14">
        <v>2.3466875716147698E-2</v>
      </c>
      <c r="E929" s="14">
        <v>5.2232934747953499E-2</v>
      </c>
      <c r="F929" s="14"/>
      <c r="G929" s="14">
        <v>3.5225707861223803E-2</v>
      </c>
      <c r="H929" s="14">
        <v>2.90167909696607E-2</v>
      </c>
      <c r="I929" s="14">
        <v>5.6039396076182003E-2</v>
      </c>
      <c r="J929" s="14">
        <v>5.0728158174641901E-2</v>
      </c>
      <c r="K929" s="14">
        <v>2.0820874363828901E-2</v>
      </c>
      <c r="L929" s="14">
        <v>3.1739876909356798E-2</v>
      </c>
      <c r="M929" s="14"/>
      <c r="N929" s="14">
        <v>4.5187474775375103E-2</v>
      </c>
      <c r="O929" s="14">
        <v>4.68131328075835E-2</v>
      </c>
      <c r="P929" s="14">
        <v>3.2381249096801401E-2</v>
      </c>
      <c r="Q929" s="14">
        <v>2.7124900535519698E-2</v>
      </c>
      <c r="R929" s="14"/>
      <c r="S929" s="14">
        <v>2.4292169657447901E-2</v>
      </c>
      <c r="T929" s="14">
        <v>5.8412666013348498E-2</v>
      </c>
      <c r="U929" s="14">
        <v>2.30452929849852E-2</v>
      </c>
      <c r="V929" s="14">
        <v>2.2359070463396701E-2</v>
      </c>
      <c r="W929" s="14">
        <v>4.0843119032423998E-2</v>
      </c>
      <c r="X929" s="14">
        <v>4.90099938212359E-2</v>
      </c>
      <c r="Y929" s="14">
        <v>4.0512356789285497E-2</v>
      </c>
      <c r="Z929" s="14">
        <v>0</v>
      </c>
      <c r="AA929" s="14">
        <v>6.9934775665911206E-2</v>
      </c>
      <c r="AB929" s="14">
        <v>2.6564282727463601E-2</v>
      </c>
      <c r="AC929" s="14">
        <v>3.4905709409661097E-2</v>
      </c>
      <c r="AD929" s="14">
        <v>3.6586568544147199E-2</v>
      </c>
      <c r="AE929" s="14"/>
      <c r="AF929" s="14">
        <v>5.9018201289408802E-2</v>
      </c>
      <c r="AG929" s="14">
        <v>2.1045480567892901E-2</v>
      </c>
      <c r="AH929" s="14">
        <v>3.0081054845420199E-2</v>
      </c>
      <c r="AI929" s="14">
        <v>1.54432760843676E-2</v>
      </c>
      <c r="AJ929" s="14">
        <v>1.3081302904329401E-2</v>
      </c>
      <c r="AK929" s="14"/>
      <c r="AL929" s="14">
        <v>1.5087572556707601E-2</v>
      </c>
      <c r="AM929" s="14">
        <v>5.1921173045899098E-2</v>
      </c>
      <c r="AN929" s="14">
        <v>7.4706863187008199E-2</v>
      </c>
      <c r="AO929" s="14">
        <v>2.0917070067779299E-2</v>
      </c>
      <c r="AP929" s="14">
        <v>4.3790780495496298E-2</v>
      </c>
      <c r="AQ929" s="14">
        <v>5.5753301547519098E-2</v>
      </c>
      <c r="AR929" s="14"/>
      <c r="AS929" s="14">
        <v>2.3627684047286001E-2</v>
      </c>
      <c r="AT929" s="14">
        <v>5.7543053570412603E-2</v>
      </c>
      <c r="AU929" s="14">
        <v>3.0223746912750201E-2</v>
      </c>
      <c r="AV929" s="14">
        <v>3.1551454749404198E-2</v>
      </c>
      <c r="AW929" s="14">
        <v>0</v>
      </c>
      <c r="AX929" s="14"/>
      <c r="AY929" s="14">
        <v>0.17311077620691201</v>
      </c>
      <c r="AZ929" s="14">
        <v>0</v>
      </c>
      <c r="BA929" s="14">
        <v>0</v>
      </c>
      <c r="BB929" s="14">
        <v>0</v>
      </c>
      <c r="BC929" s="14">
        <v>0</v>
      </c>
      <c r="BD929" s="14">
        <v>0</v>
      </c>
      <c r="BE929" s="14">
        <v>0</v>
      </c>
      <c r="BF929" s="14">
        <v>0</v>
      </c>
      <c r="BG929" s="14">
        <v>0</v>
      </c>
      <c r="BH929" s="14">
        <v>0</v>
      </c>
      <c r="BI929" s="14">
        <v>0</v>
      </c>
      <c r="BJ929" s="14">
        <v>0</v>
      </c>
      <c r="BK929" s="14">
        <v>0</v>
      </c>
      <c r="BL929" s="14">
        <v>0</v>
      </c>
      <c r="BM929" s="14">
        <v>0</v>
      </c>
      <c r="BN929" s="14">
        <v>0</v>
      </c>
      <c r="BO929" s="14"/>
      <c r="BP929" s="14">
        <v>2.4922851136590301E-2</v>
      </c>
      <c r="BQ929" s="14">
        <v>3.8648757179201097E-2</v>
      </c>
      <c r="BR929" s="14">
        <v>6.3581587353906094E-2</v>
      </c>
      <c r="BS929" s="14">
        <v>3.0546401178637699E-2</v>
      </c>
      <c r="BT929" s="14">
        <v>3.1681974916495298E-2</v>
      </c>
      <c r="BU929" s="14"/>
      <c r="BV929" s="14">
        <v>0</v>
      </c>
      <c r="BW929" s="14">
        <v>4.1807004703566901E-2</v>
      </c>
      <c r="BX929" s="14">
        <v>3.4785710314422499E-2</v>
      </c>
      <c r="BY929" s="14">
        <v>4.1668786814602898E-2</v>
      </c>
      <c r="BZ929" s="14">
        <v>6.1702400244849298E-2</v>
      </c>
      <c r="CA929" s="14"/>
      <c r="CB929" s="14">
        <v>4.44971109973126E-2</v>
      </c>
      <c r="CC929" s="14">
        <v>3.1271386699044897E-2</v>
      </c>
      <c r="CD929" s="14">
        <v>3.8469442832569499E-2</v>
      </c>
      <c r="CE929" s="14">
        <v>3.5253265532790401E-2</v>
      </c>
      <c r="CF929" s="14">
        <v>4.0372809285550003E-2</v>
      </c>
      <c r="CG929" s="14"/>
      <c r="CH929" s="14">
        <v>1.6075773377026301E-2</v>
      </c>
      <c r="CI929" s="14">
        <v>4.6878955851099802E-2</v>
      </c>
      <c r="CJ929" s="14"/>
      <c r="CK929" s="14">
        <v>3.6231851777168603E-2</v>
      </c>
      <c r="CL929" s="14">
        <v>3.83344462069048E-2</v>
      </c>
      <c r="CM929" s="14"/>
      <c r="CN929" s="14">
        <v>2.5385489634976902E-2</v>
      </c>
      <c r="CO929" s="14">
        <v>4.2303018135461598E-2</v>
      </c>
      <c r="CP929" s="14"/>
      <c r="CQ929" s="14">
        <v>3.79641000870879E-2</v>
      </c>
      <c r="CR929" s="14">
        <v>4.3365909326617803E-2</v>
      </c>
      <c r="CS929" s="14">
        <v>0</v>
      </c>
    </row>
    <row r="930" spans="2:97" x14ac:dyDescent="0.35">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c r="AA930" s="14"/>
      <c r="AB930" s="14"/>
      <c r="AC930" s="14"/>
      <c r="AD930" s="14"/>
      <c r="AE930" s="14"/>
      <c r="AF930" s="14"/>
      <c r="AG930" s="14"/>
      <c r="AH930" s="14"/>
      <c r="AI930" s="14"/>
      <c r="AJ930" s="14"/>
      <c r="AK930" s="14"/>
      <c r="AL930" s="14"/>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c r="CI930" s="14"/>
      <c r="CJ930" s="14"/>
      <c r="CK930" s="14"/>
      <c r="CL930" s="14"/>
      <c r="CM930" s="14"/>
      <c r="CN930" s="14"/>
      <c r="CO930" s="14"/>
      <c r="CP930" s="14"/>
      <c r="CQ930" s="14"/>
      <c r="CR930" s="14"/>
      <c r="CS930" s="14"/>
    </row>
    <row r="931" spans="2:97" x14ac:dyDescent="0.35">
      <c r="B931" s="6" t="s">
        <v>391</v>
      </c>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c r="CI931" s="14"/>
      <c r="CJ931" s="14"/>
      <c r="CK931" s="14"/>
      <c r="CL931" s="14"/>
      <c r="CM931" s="14"/>
      <c r="CN931" s="14"/>
      <c r="CO931" s="14"/>
      <c r="CP931" s="14"/>
      <c r="CQ931" s="14"/>
      <c r="CR931" s="14"/>
      <c r="CS931" s="14"/>
    </row>
    <row r="932" spans="2:97" x14ac:dyDescent="0.35">
      <c r="B932" s="21" t="s">
        <v>279</v>
      </c>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c r="CI932" s="14"/>
      <c r="CJ932" s="14"/>
      <c r="CK932" s="14"/>
      <c r="CL932" s="14"/>
      <c r="CM932" s="14"/>
      <c r="CN932" s="14"/>
      <c r="CO932" s="14"/>
      <c r="CP932" s="14"/>
      <c r="CQ932" s="14"/>
      <c r="CR932" s="14"/>
      <c r="CS932" s="14"/>
    </row>
    <row r="933" spans="2:97" x14ac:dyDescent="0.35">
      <c r="B933" t="s">
        <v>385</v>
      </c>
      <c r="C933" s="14">
        <v>0.10408924049938501</v>
      </c>
      <c r="D933" s="14">
        <v>0.117900331940373</v>
      </c>
      <c r="E933" s="14">
        <v>8.9481116165482294E-2</v>
      </c>
      <c r="F933" s="14"/>
      <c r="G933" s="14">
        <v>0.171700547451695</v>
      </c>
      <c r="H933" s="14">
        <v>0.155799053259709</v>
      </c>
      <c r="I933" s="14">
        <v>0.10416228669717199</v>
      </c>
      <c r="J933" s="14">
        <v>0.124735837076891</v>
      </c>
      <c r="K933" s="14">
        <v>6.6224980086591098E-2</v>
      </c>
      <c r="L933" s="14">
        <v>3.5669567792383998E-2</v>
      </c>
      <c r="M933" s="14"/>
      <c r="N933" s="14">
        <v>9.4392628621044403E-2</v>
      </c>
      <c r="O933" s="14">
        <v>0.10493801788074</v>
      </c>
      <c r="P933" s="14">
        <v>0.116186070855809</v>
      </c>
      <c r="Q933" s="14">
        <v>0.104124174113156</v>
      </c>
      <c r="R933" s="14"/>
      <c r="S933" s="14">
        <v>0.115399482841646</v>
      </c>
      <c r="T933" s="14">
        <v>0.12861135870439</v>
      </c>
      <c r="U933" s="14">
        <v>8.1041681605850902E-2</v>
      </c>
      <c r="V933" s="14">
        <v>4.6366615718821703E-2</v>
      </c>
      <c r="W933" s="14">
        <v>0.140528321996996</v>
      </c>
      <c r="X933" s="14">
        <v>0.116834382985568</v>
      </c>
      <c r="Y933" s="14">
        <v>3.0895355395268401E-2</v>
      </c>
      <c r="Z933" s="14">
        <v>6.8595458040335996E-2</v>
      </c>
      <c r="AA933" s="14">
        <v>0.17530422016880201</v>
      </c>
      <c r="AB933" s="14">
        <v>0.11154998001741399</v>
      </c>
      <c r="AC933" s="14">
        <v>4.9951982308182402E-2</v>
      </c>
      <c r="AD933" s="14">
        <v>9.4515536010432097E-2</v>
      </c>
      <c r="AE933" s="14"/>
      <c r="AF933" s="14">
        <v>0.103655019987016</v>
      </c>
      <c r="AG933" s="14">
        <v>0.127067848452427</v>
      </c>
      <c r="AH933" s="14">
        <v>4.5996760155513301E-2</v>
      </c>
      <c r="AI933" s="14">
        <v>9.8465187347470895E-2</v>
      </c>
      <c r="AJ933" s="14">
        <v>9.5310844013824295E-2</v>
      </c>
      <c r="AK933" s="14"/>
      <c r="AL933" s="14">
        <v>0.14272228130939801</v>
      </c>
      <c r="AM933" s="14">
        <v>9.8657795585052596E-2</v>
      </c>
      <c r="AN933" s="14">
        <v>7.8267398558041198E-2</v>
      </c>
      <c r="AO933" s="14">
        <v>0.13644503439119299</v>
      </c>
      <c r="AP933" s="14">
        <v>6.4496395466328404E-2</v>
      </c>
      <c r="AQ933" s="14">
        <v>3.5886092344888702E-2</v>
      </c>
      <c r="AR933" s="14"/>
      <c r="AS933" s="14">
        <v>9.9508326713121806E-2</v>
      </c>
      <c r="AT933" s="14">
        <v>0.136722253930565</v>
      </c>
      <c r="AU933" s="14">
        <v>0.123205158502096</v>
      </c>
      <c r="AV933" s="14">
        <v>6.9250825356654694E-2</v>
      </c>
      <c r="AW933" s="14">
        <v>0.24777826927966101</v>
      </c>
      <c r="AX933" s="14"/>
      <c r="AY933" s="14">
        <v>0.182359472313122</v>
      </c>
      <c r="AZ933" s="14">
        <v>0</v>
      </c>
      <c r="BA933" s="14">
        <v>0</v>
      </c>
      <c r="BB933" s="14">
        <v>0</v>
      </c>
      <c r="BC933" s="14">
        <v>0</v>
      </c>
      <c r="BD933" s="14">
        <v>0</v>
      </c>
      <c r="BE933" s="14">
        <v>0</v>
      </c>
      <c r="BF933" s="14">
        <v>0</v>
      </c>
      <c r="BG933" s="14">
        <v>0</v>
      </c>
      <c r="BH933" s="14">
        <v>0</v>
      </c>
      <c r="BI933" s="14">
        <v>0</v>
      </c>
      <c r="BJ933" s="14">
        <v>0</v>
      </c>
      <c r="BK933" s="14">
        <v>0</v>
      </c>
      <c r="BL933" s="14">
        <v>0</v>
      </c>
      <c r="BM933" s="14">
        <v>0</v>
      </c>
      <c r="BN933" s="14">
        <v>0</v>
      </c>
      <c r="BO933" s="14"/>
      <c r="BP933" s="14">
        <v>0.103491159224749</v>
      </c>
      <c r="BQ933" s="14">
        <v>0.107174311122628</v>
      </c>
      <c r="BR933" s="14">
        <v>9.7522668640606699E-2</v>
      </c>
      <c r="BS933" s="14">
        <v>0.14305324973247499</v>
      </c>
      <c r="BT933" s="14">
        <v>6.2143867574334599E-2</v>
      </c>
      <c r="BU933" s="14"/>
      <c r="BV933" s="14">
        <v>0.23343368373797499</v>
      </c>
      <c r="BW933" s="14">
        <v>0.100112484060117</v>
      </c>
      <c r="BX933" s="14">
        <v>9.79932183308663E-2</v>
      </c>
      <c r="BY933" s="14">
        <v>8.5135077653534397E-2</v>
      </c>
      <c r="BZ933" s="14">
        <v>5.0975320283803298E-2</v>
      </c>
      <c r="CA933" s="14"/>
      <c r="CB933" s="14">
        <v>0.23072111677734899</v>
      </c>
      <c r="CC933" s="14">
        <v>5.3680494015535402E-2</v>
      </c>
      <c r="CD933" s="14">
        <v>0.10391464115372701</v>
      </c>
      <c r="CE933" s="14">
        <v>6.4077735881311701E-2</v>
      </c>
      <c r="CF933" s="14">
        <v>8.2685187405029198E-2</v>
      </c>
      <c r="CG933" s="14"/>
      <c r="CH933" s="14">
        <v>0.14987641867236201</v>
      </c>
      <c r="CI933" s="14">
        <v>8.2914013020423699E-2</v>
      </c>
      <c r="CJ933" s="14"/>
      <c r="CK933" s="14">
        <v>0.108784296557252</v>
      </c>
      <c r="CL933" s="14">
        <v>0.102782524212247</v>
      </c>
      <c r="CM933" s="14"/>
      <c r="CN933" s="14">
        <v>0.15109368450528199</v>
      </c>
      <c r="CO933" s="14">
        <v>8.95525919599479E-2</v>
      </c>
      <c r="CP933" s="14"/>
      <c r="CQ933" s="14">
        <v>8.44064825182817E-2</v>
      </c>
      <c r="CR933" s="14">
        <v>0.15593929852633401</v>
      </c>
      <c r="CS933" s="14">
        <v>3.8814229864255603E-2</v>
      </c>
    </row>
    <row r="934" spans="2:97" x14ac:dyDescent="0.35">
      <c r="B934" t="s">
        <v>386</v>
      </c>
      <c r="C934" s="14">
        <v>0.241231557107385</v>
      </c>
      <c r="D934" s="14">
        <v>0.270210041791969</v>
      </c>
      <c r="E934" s="14">
        <v>0.208386898169168</v>
      </c>
      <c r="F934" s="14"/>
      <c r="G934" s="14">
        <v>0.301963588659862</v>
      </c>
      <c r="H934" s="14">
        <v>0.32843405846602702</v>
      </c>
      <c r="I934" s="14">
        <v>0.26297732497459497</v>
      </c>
      <c r="J934" s="14">
        <v>0.27110302846603401</v>
      </c>
      <c r="K934" s="14">
        <v>0.184805926287605</v>
      </c>
      <c r="L934" s="14">
        <v>0.13900350324394001</v>
      </c>
      <c r="M934" s="14"/>
      <c r="N934" s="14">
        <v>0.25994180210540402</v>
      </c>
      <c r="O934" s="14">
        <v>0.24858899722997699</v>
      </c>
      <c r="P934" s="14">
        <v>0.23608919061022801</v>
      </c>
      <c r="Q934" s="14">
        <v>0.22096393241706799</v>
      </c>
      <c r="R934" s="14"/>
      <c r="S934" s="14">
        <v>0.27676922776602297</v>
      </c>
      <c r="T934" s="14">
        <v>0.202718595489806</v>
      </c>
      <c r="U934" s="14">
        <v>0.224096055591128</v>
      </c>
      <c r="V934" s="14">
        <v>0.22404754016044401</v>
      </c>
      <c r="W934" s="14">
        <v>0.24677797245118799</v>
      </c>
      <c r="X934" s="14">
        <v>0.235759758053145</v>
      </c>
      <c r="Y934" s="14">
        <v>0.26832307652002702</v>
      </c>
      <c r="Z934" s="14">
        <v>0.28730974543875498</v>
      </c>
      <c r="AA934" s="14">
        <v>0.20638442157989401</v>
      </c>
      <c r="AB934" s="14">
        <v>0.28400449574547798</v>
      </c>
      <c r="AC934" s="14">
        <v>0.1970856509651</v>
      </c>
      <c r="AD934" s="14">
        <v>0.27217595397140198</v>
      </c>
      <c r="AE934" s="14"/>
      <c r="AF934" s="14">
        <v>0.29960135952880401</v>
      </c>
      <c r="AG934" s="14">
        <v>0.211508403156417</v>
      </c>
      <c r="AH934" s="14">
        <v>0.31071104101520702</v>
      </c>
      <c r="AI934" s="14">
        <v>0.21612490870653001</v>
      </c>
      <c r="AJ934" s="14">
        <v>0.281917827833429</v>
      </c>
      <c r="AK934" s="14"/>
      <c r="AL934" s="14">
        <v>0.25920835135298598</v>
      </c>
      <c r="AM934" s="14">
        <v>0.30882742039320299</v>
      </c>
      <c r="AN934" s="14">
        <v>0.23335688610063801</v>
      </c>
      <c r="AO934" s="14">
        <v>0.21632370145610899</v>
      </c>
      <c r="AP934" s="14">
        <v>0.28276495040416999</v>
      </c>
      <c r="AQ934" s="14">
        <v>0.156349201901122</v>
      </c>
      <c r="AR934" s="14"/>
      <c r="AS934" s="14">
        <v>0.21680757115566199</v>
      </c>
      <c r="AT934" s="14">
        <v>0.24205262731714799</v>
      </c>
      <c r="AU934" s="14">
        <v>0.25364319323649698</v>
      </c>
      <c r="AV934" s="14">
        <v>0.31237463413861799</v>
      </c>
      <c r="AW934" s="14">
        <v>0.168781827431256</v>
      </c>
      <c r="AX934" s="14"/>
      <c r="AY934" s="14">
        <v>8.0671878812496406E-2</v>
      </c>
      <c r="AZ934" s="14">
        <v>0</v>
      </c>
      <c r="BA934" s="14">
        <v>0</v>
      </c>
      <c r="BB934" s="14">
        <v>0</v>
      </c>
      <c r="BC934" s="14">
        <v>0</v>
      </c>
      <c r="BD934" s="14">
        <v>0</v>
      </c>
      <c r="BE934" s="14">
        <v>0</v>
      </c>
      <c r="BF934" s="14">
        <v>0</v>
      </c>
      <c r="BG934" s="14">
        <v>0</v>
      </c>
      <c r="BH934" s="14">
        <v>0</v>
      </c>
      <c r="BI934" s="14">
        <v>0</v>
      </c>
      <c r="BJ934" s="14">
        <v>0</v>
      </c>
      <c r="BK934" s="14">
        <v>0</v>
      </c>
      <c r="BL934" s="14">
        <v>0</v>
      </c>
      <c r="BM934" s="14">
        <v>0</v>
      </c>
      <c r="BN934" s="14">
        <v>0</v>
      </c>
      <c r="BO934" s="14"/>
      <c r="BP934" s="14">
        <v>0.188437904482191</v>
      </c>
      <c r="BQ934" s="14">
        <v>0.26962291764632401</v>
      </c>
      <c r="BR934" s="14">
        <v>0.26640304776127599</v>
      </c>
      <c r="BS934" s="14">
        <v>0.30618401220866998</v>
      </c>
      <c r="BT934" s="14">
        <v>0.17823566507675301</v>
      </c>
      <c r="BU934" s="14"/>
      <c r="BV934" s="14">
        <v>0.192218323753334</v>
      </c>
      <c r="BW934" s="14">
        <v>0.24170270898499299</v>
      </c>
      <c r="BX934" s="14">
        <v>0.26620746222133801</v>
      </c>
      <c r="BY934" s="14">
        <v>0.20970652271788201</v>
      </c>
      <c r="BZ934" s="14">
        <v>0.203787254571559</v>
      </c>
      <c r="CA934" s="14"/>
      <c r="CB934" s="14">
        <v>0.30447946171258999</v>
      </c>
      <c r="CC934" s="14">
        <v>0.29618469375418</v>
      </c>
      <c r="CD934" s="14">
        <v>0.22248505910806701</v>
      </c>
      <c r="CE934" s="14">
        <v>0.214144537381175</v>
      </c>
      <c r="CF934" s="14">
        <v>0.19227462748725399</v>
      </c>
      <c r="CG934" s="14"/>
      <c r="CH934" s="14">
        <v>0.24818611140771701</v>
      </c>
      <c r="CI934" s="14">
        <v>0.238015279642809</v>
      </c>
      <c r="CJ934" s="14"/>
      <c r="CK934" s="14">
        <v>0.25563685788851798</v>
      </c>
      <c r="CL934" s="14">
        <v>0.237222309737424</v>
      </c>
      <c r="CM934" s="14"/>
      <c r="CN934" s="14">
        <v>0.28916678949814201</v>
      </c>
      <c r="CO934" s="14">
        <v>0.226407051879045</v>
      </c>
      <c r="CP934" s="14"/>
      <c r="CQ934" s="14">
        <v>0.20952944555651101</v>
      </c>
      <c r="CR934" s="14">
        <v>0.29855193876934</v>
      </c>
      <c r="CS934" s="14">
        <v>0.31174249796902198</v>
      </c>
    </row>
    <row r="935" spans="2:97" x14ac:dyDescent="0.35">
      <c r="B935" t="s">
        <v>387</v>
      </c>
      <c r="C935" s="14">
        <v>0.23072254813413001</v>
      </c>
      <c r="D935" s="14">
        <v>0.23230376391458099</v>
      </c>
      <c r="E935" s="14">
        <v>0.22999012122912499</v>
      </c>
      <c r="F935" s="14"/>
      <c r="G935" s="14">
        <v>0.16731042049966299</v>
      </c>
      <c r="H935" s="14">
        <v>0.21177743999823101</v>
      </c>
      <c r="I935" s="14">
        <v>0.27755040910439699</v>
      </c>
      <c r="J935" s="14">
        <v>0.26863120489105402</v>
      </c>
      <c r="K935" s="14">
        <v>0.27671322179705599</v>
      </c>
      <c r="L935" s="14">
        <v>0.187554280576053</v>
      </c>
      <c r="M935" s="14"/>
      <c r="N935" s="14">
        <v>0.20394547529905599</v>
      </c>
      <c r="O935" s="14">
        <v>0.196063786625637</v>
      </c>
      <c r="P935" s="14">
        <v>0.24712689942885299</v>
      </c>
      <c r="Q935" s="14">
        <v>0.27819531778446599</v>
      </c>
      <c r="R935" s="14"/>
      <c r="S935" s="14">
        <v>0.27120535583127298</v>
      </c>
      <c r="T935" s="14">
        <v>0.24941774228869101</v>
      </c>
      <c r="U935" s="14">
        <v>0.262938118443233</v>
      </c>
      <c r="V935" s="14">
        <v>0.237943622264817</v>
      </c>
      <c r="W935" s="14">
        <v>0.20347461071297901</v>
      </c>
      <c r="X935" s="14">
        <v>0.21934660302242301</v>
      </c>
      <c r="Y935" s="14">
        <v>0.22170891216126401</v>
      </c>
      <c r="Z935" s="14">
        <v>0.21311607346886899</v>
      </c>
      <c r="AA935" s="14">
        <v>0.17712714749192901</v>
      </c>
      <c r="AB935" s="14">
        <v>0.182936259417497</v>
      </c>
      <c r="AC935" s="14">
        <v>0.32612394876712097</v>
      </c>
      <c r="AD935" s="14">
        <v>0.14721032120712099</v>
      </c>
      <c r="AE935" s="14"/>
      <c r="AF935" s="14">
        <v>0.18768985900825499</v>
      </c>
      <c r="AG935" s="14">
        <v>0.23848246774175599</v>
      </c>
      <c r="AH935" s="14">
        <v>0.17523148469284699</v>
      </c>
      <c r="AI935" s="14">
        <v>0.25741266662628698</v>
      </c>
      <c r="AJ935" s="14">
        <v>0.22012943780032099</v>
      </c>
      <c r="AK935" s="14"/>
      <c r="AL935" s="14">
        <v>0.248827528826191</v>
      </c>
      <c r="AM935" s="14">
        <v>0.17888868210668499</v>
      </c>
      <c r="AN935" s="14">
        <v>0.137031042896053</v>
      </c>
      <c r="AO935" s="14">
        <v>0.26929205574972098</v>
      </c>
      <c r="AP935" s="14">
        <v>0.18256384489453301</v>
      </c>
      <c r="AQ935" s="14">
        <v>0.31826959553300399</v>
      </c>
      <c r="AR935" s="14"/>
      <c r="AS935" s="14">
        <v>0.28815167771884498</v>
      </c>
      <c r="AT935" s="14">
        <v>0.21877143267407101</v>
      </c>
      <c r="AU935" s="14">
        <v>0.17638780252157099</v>
      </c>
      <c r="AV935" s="14">
        <v>0.23033062220350101</v>
      </c>
      <c r="AW935" s="14">
        <v>0.188757081151641</v>
      </c>
      <c r="AX935" s="14"/>
      <c r="AY935" s="14">
        <v>0.24389668350000299</v>
      </c>
      <c r="AZ935" s="14">
        <v>0</v>
      </c>
      <c r="BA935" s="14">
        <v>0</v>
      </c>
      <c r="BB935" s="14">
        <v>0</v>
      </c>
      <c r="BC935" s="14">
        <v>0</v>
      </c>
      <c r="BD935" s="14">
        <v>0</v>
      </c>
      <c r="BE935" s="14">
        <v>0</v>
      </c>
      <c r="BF935" s="14">
        <v>0</v>
      </c>
      <c r="BG935" s="14">
        <v>0</v>
      </c>
      <c r="BH935" s="14">
        <v>0</v>
      </c>
      <c r="BI935" s="14">
        <v>0</v>
      </c>
      <c r="BJ935" s="14">
        <v>0</v>
      </c>
      <c r="BK935" s="14">
        <v>0</v>
      </c>
      <c r="BL935" s="14">
        <v>0</v>
      </c>
      <c r="BM935" s="14">
        <v>0</v>
      </c>
      <c r="BN935" s="14">
        <v>0</v>
      </c>
      <c r="BO935" s="14"/>
      <c r="BP935" s="14">
        <v>0.21864559445220999</v>
      </c>
      <c r="BQ935" s="14">
        <v>0.21630183901192299</v>
      </c>
      <c r="BR935" s="14">
        <v>0.29992328090727999</v>
      </c>
      <c r="BS935" s="14">
        <v>0.17466633002673099</v>
      </c>
      <c r="BT935" s="14">
        <v>0.28307008198169198</v>
      </c>
      <c r="BU935" s="14"/>
      <c r="BV935" s="14">
        <v>0.19868109138593701</v>
      </c>
      <c r="BW935" s="14">
        <v>0.22363889416042099</v>
      </c>
      <c r="BX935" s="14">
        <v>0.22898809030749301</v>
      </c>
      <c r="BY935" s="14">
        <v>0.229746112617677</v>
      </c>
      <c r="BZ935" s="14">
        <v>0.38419883831961299</v>
      </c>
      <c r="CA935" s="14"/>
      <c r="CB935" s="14">
        <v>0.209099801389872</v>
      </c>
      <c r="CC935" s="14">
        <v>0.26509283702951802</v>
      </c>
      <c r="CD935" s="14">
        <v>0.26296885282299398</v>
      </c>
      <c r="CE935" s="14">
        <v>0.175215051054773</v>
      </c>
      <c r="CF935" s="14">
        <v>0.23669691996959399</v>
      </c>
      <c r="CG935" s="14"/>
      <c r="CH935" s="14">
        <v>0.25290410852028</v>
      </c>
      <c r="CI935" s="14">
        <v>0.22046422679271399</v>
      </c>
      <c r="CJ935" s="14"/>
      <c r="CK935" s="14">
        <v>0.16988411151779101</v>
      </c>
      <c r="CL935" s="14">
        <v>0.247654950011921</v>
      </c>
      <c r="CM935" s="14"/>
      <c r="CN935" s="14">
        <v>0.22562074890147801</v>
      </c>
      <c r="CO935" s="14">
        <v>0.232300336446115</v>
      </c>
      <c r="CP935" s="14"/>
      <c r="CQ935" s="14">
        <v>0.22705155710978001</v>
      </c>
      <c r="CR935" s="14">
        <v>0.22044074933920799</v>
      </c>
      <c r="CS935" s="14">
        <v>0.35234957017653401</v>
      </c>
    </row>
    <row r="936" spans="2:97" x14ac:dyDescent="0.35">
      <c r="B936" t="s">
        <v>388</v>
      </c>
      <c r="C936" s="14">
        <v>0.244396996804948</v>
      </c>
      <c r="D936" s="14">
        <v>0.218637370147161</v>
      </c>
      <c r="E936" s="14">
        <v>0.27352726525242399</v>
      </c>
      <c r="F936" s="14"/>
      <c r="G936" s="14">
        <v>0.20060714620620201</v>
      </c>
      <c r="H936" s="14">
        <v>0.1519592270273</v>
      </c>
      <c r="I936" s="14">
        <v>0.20493110310434501</v>
      </c>
      <c r="J936" s="14">
        <v>0.19585870958940799</v>
      </c>
      <c r="K936" s="14">
        <v>0.30115277953474701</v>
      </c>
      <c r="L936" s="14">
        <v>0.36790878386211101</v>
      </c>
      <c r="M936" s="14"/>
      <c r="N936" s="14">
        <v>0.259675077674414</v>
      </c>
      <c r="O936" s="14">
        <v>0.27205221739100199</v>
      </c>
      <c r="P936" s="14">
        <v>0.23336794927936799</v>
      </c>
      <c r="Q936" s="14">
        <v>0.20850011986136099</v>
      </c>
      <c r="R936" s="14"/>
      <c r="S936" s="14">
        <v>0.193875743151291</v>
      </c>
      <c r="T936" s="14">
        <v>0.226700306211747</v>
      </c>
      <c r="U936" s="14">
        <v>0.33468542220674402</v>
      </c>
      <c r="V936" s="14">
        <v>0.30458406717326603</v>
      </c>
      <c r="W936" s="14">
        <v>0.27519131439283401</v>
      </c>
      <c r="X936" s="14">
        <v>0.19183698246779299</v>
      </c>
      <c r="Y936" s="14">
        <v>0.17525521626099699</v>
      </c>
      <c r="Z936" s="14">
        <v>0.25794592851991699</v>
      </c>
      <c r="AA936" s="14">
        <v>0.25945622581782801</v>
      </c>
      <c r="AB936" s="14">
        <v>0.26077192340855798</v>
      </c>
      <c r="AC936" s="14">
        <v>0.28512190038535901</v>
      </c>
      <c r="AD936" s="14">
        <v>0.25469945120024301</v>
      </c>
      <c r="AE936" s="14"/>
      <c r="AF936" s="14">
        <v>0.24007753966076101</v>
      </c>
      <c r="AG936" s="14">
        <v>0.25235774724471599</v>
      </c>
      <c r="AH936" s="14">
        <v>0.28768941713475099</v>
      </c>
      <c r="AI936" s="14">
        <v>0.23078666604977999</v>
      </c>
      <c r="AJ936" s="14">
        <v>0.21603525718331901</v>
      </c>
      <c r="AK936" s="14"/>
      <c r="AL936" s="14">
        <v>0.19483708145652701</v>
      </c>
      <c r="AM936" s="14">
        <v>0.27246471195508098</v>
      </c>
      <c r="AN936" s="14">
        <v>0.31394935857681899</v>
      </c>
      <c r="AO936" s="14">
        <v>0.22686808878206899</v>
      </c>
      <c r="AP936" s="14">
        <v>0.23806774661799901</v>
      </c>
      <c r="AQ936" s="14">
        <v>0.27019058501359799</v>
      </c>
      <c r="AR936" s="14"/>
      <c r="AS936" s="14">
        <v>0.23012119391251901</v>
      </c>
      <c r="AT936" s="14">
        <v>0.22981072531612301</v>
      </c>
      <c r="AU936" s="14">
        <v>0.26738215702007501</v>
      </c>
      <c r="AV936" s="14">
        <v>0.219641428064837</v>
      </c>
      <c r="AW936" s="14">
        <v>0.21003901784597001</v>
      </c>
      <c r="AX936" s="14"/>
      <c r="AY936" s="14">
        <v>0.24183096898383699</v>
      </c>
      <c r="AZ936" s="14">
        <v>0</v>
      </c>
      <c r="BA936" s="14">
        <v>0</v>
      </c>
      <c r="BB936" s="14">
        <v>0</v>
      </c>
      <c r="BC936" s="14">
        <v>0</v>
      </c>
      <c r="BD936" s="14">
        <v>0</v>
      </c>
      <c r="BE936" s="14">
        <v>0</v>
      </c>
      <c r="BF936" s="14">
        <v>0</v>
      </c>
      <c r="BG936" s="14">
        <v>0</v>
      </c>
      <c r="BH936" s="14">
        <v>0</v>
      </c>
      <c r="BI936" s="14">
        <v>0</v>
      </c>
      <c r="BJ936" s="14">
        <v>0</v>
      </c>
      <c r="BK936" s="14">
        <v>0</v>
      </c>
      <c r="BL936" s="14">
        <v>0</v>
      </c>
      <c r="BM936" s="14">
        <v>0</v>
      </c>
      <c r="BN936" s="14">
        <v>0</v>
      </c>
      <c r="BO936" s="14"/>
      <c r="BP936" s="14">
        <v>0.279232820118342</v>
      </c>
      <c r="BQ936" s="14">
        <v>0.248118478729657</v>
      </c>
      <c r="BR936" s="14">
        <v>0.20253610466815</v>
      </c>
      <c r="BS936" s="14">
        <v>0.22399502879855099</v>
      </c>
      <c r="BT936" s="14">
        <v>0.26178411046076999</v>
      </c>
      <c r="BU936" s="14"/>
      <c r="BV936" s="14">
        <v>0.16585146733592801</v>
      </c>
      <c r="BW936" s="14">
        <v>0.24339759245244599</v>
      </c>
      <c r="BX936" s="14">
        <v>0.255854658760302</v>
      </c>
      <c r="BY936" s="14">
        <v>0.29261062563600798</v>
      </c>
      <c r="BZ936" s="14">
        <v>7.5480874647372007E-2</v>
      </c>
      <c r="CA936" s="14"/>
      <c r="CB936" s="14">
        <v>0.16531940568018599</v>
      </c>
      <c r="CC936" s="14">
        <v>0.21940406391905901</v>
      </c>
      <c r="CD936" s="14">
        <v>0.260145260015269</v>
      </c>
      <c r="CE936" s="14">
        <v>0.31829147021715798</v>
      </c>
      <c r="CF936" s="14">
        <v>0.24315837184085801</v>
      </c>
      <c r="CG936" s="14"/>
      <c r="CH936" s="14">
        <v>0.202369692664223</v>
      </c>
      <c r="CI936" s="14">
        <v>0.26383339277906298</v>
      </c>
      <c r="CJ936" s="14"/>
      <c r="CK936" s="14">
        <v>0.24774371510704199</v>
      </c>
      <c r="CL936" s="14">
        <v>0.24346554651768701</v>
      </c>
      <c r="CM936" s="14"/>
      <c r="CN936" s="14">
        <v>0.20019235322810799</v>
      </c>
      <c r="CO936" s="14">
        <v>0.25806777583611801</v>
      </c>
      <c r="CP936" s="14"/>
      <c r="CQ936" s="14">
        <v>0.27210197079920501</v>
      </c>
      <c r="CR936" s="14">
        <v>0.194980017575516</v>
      </c>
      <c r="CS936" s="14">
        <v>0.17824169932541301</v>
      </c>
    </row>
    <row r="937" spans="2:97" x14ac:dyDescent="0.35">
      <c r="B937" t="s">
        <v>389</v>
      </c>
      <c r="C937" s="14">
        <v>0.13271854535892499</v>
      </c>
      <c r="D937" s="14">
        <v>0.12882238158574</v>
      </c>
      <c r="E937" s="14">
        <v>0.13753590025072501</v>
      </c>
      <c r="F937" s="14"/>
      <c r="G937" s="14">
        <v>0.100214544000697</v>
      </c>
      <c r="H937" s="14">
        <v>8.2234945506549098E-2</v>
      </c>
      <c r="I937" s="14">
        <v>0.103332038381082</v>
      </c>
      <c r="J937" s="14">
        <v>0.116455830016351</v>
      </c>
      <c r="K937" s="14">
        <v>0.12664224129019899</v>
      </c>
      <c r="L937" s="14">
        <v>0.22782789305114801</v>
      </c>
      <c r="M937" s="14"/>
      <c r="N937" s="14">
        <v>0.14425252655851101</v>
      </c>
      <c r="O937" s="14">
        <v>0.14223575534854499</v>
      </c>
      <c r="P937" s="14">
        <v>0.117110503114187</v>
      </c>
      <c r="Q937" s="14">
        <v>0.123808697610247</v>
      </c>
      <c r="R937" s="14"/>
      <c r="S937" s="14">
        <v>0.109779375999888</v>
      </c>
      <c r="T937" s="14">
        <v>0.149181326258712</v>
      </c>
      <c r="U937" s="14">
        <v>4.1762244464952997E-2</v>
      </c>
      <c r="V937" s="14">
        <v>0.112960025870059</v>
      </c>
      <c r="W937" s="14">
        <v>9.6068651847181594E-2</v>
      </c>
      <c r="X937" s="14">
        <v>0.17501780803063</v>
      </c>
      <c r="Y937" s="14">
        <v>0.168819209643156</v>
      </c>
      <c r="Z937" s="14">
        <v>0.15198076313068101</v>
      </c>
      <c r="AA937" s="14">
        <v>0.132037629238801</v>
      </c>
      <c r="AB937" s="14">
        <v>0.160737341411053</v>
      </c>
      <c r="AC937" s="14">
        <v>0.122588251904761</v>
      </c>
      <c r="AD937" s="14">
        <v>0.23139873761080301</v>
      </c>
      <c r="AE937" s="14"/>
      <c r="AF937" s="14">
        <v>0.119093373018289</v>
      </c>
      <c r="AG937" s="14">
        <v>0.13769748015064201</v>
      </c>
      <c r="AH937" s="14">
        <v>0.14928478930684899</v>
      </c>
      <c r="AI937" s="14">
        <v>0.168435843257358</v>
      </c>
      <c r="AJ937" s="14">
        <v>9.6015883135191396E-2</v>
      </c>
      <c r="AK937" s="14"/>
      <c r="AL937" s="14">
        <v>0.119870795009322</v>
      </c>
      <c r="AM937" s="14">
        <v>7.8641707678688805E-2</v>
      </c>
      <c r="AN937" s="14">
        <v>0.18558999085577901</v>
      </c>
      <c r="AO937" s="14">
        <v>0.14057310769738199</v>
      </c>
      <c r="AP937" s="14">
        <v>0.166264191744288</v>
      </c>
      <c r="AQ937" s="14">
        <v>0.14118819131539601</v>
      </c>
      <c r="AR937" s="14"/>
      <c r="AS937" s="14">
        <v>9.7201859227282097E-2</v>
      </c>
      <c r="AT937" s="14">
        <v>0.125937977382162</v>
      </c>
      <c r="AU937" s="14">
        <v>0.15823962718749099</v>
      </c>
      <c r="AV937" s="14">
        <v>0.131611291517333</v>
      </c>
      <c r="AW937" s="14">
        <v>0.18464380429147201</v>
      </c>
      <c r="AX937" s="14"/>
      <c r="AY937" s="14">
        <v>0.17564736086624699</v>
      </c>
      <c r="AZ937" s="14">
        <v>0</v>
      </c>
      <c r="BA937" s="14">
        <v>0</v>
      </c>
      <c r="BB937" s="14">
        <v>0</v>
      </c>
      <c r="BC937" s="14">
        <v>0</v>
      </c>
      <c r="BD937" s="14">
        <v>0</v>
      </c>
      <c r="BE937" s="14">
        <v>0</v>
      </c>
      <c r="BF937" s="14">
        <v>0</v>
      </c>
      <c r="BG937" s="14">
        <v>0</v>
      </c>
      <c r="BH937" s="14">
        <v>0</v>
      </c>
      <c r="BI937" s="14">
        <v>0</v>
      </c>
      <c r="BJ937" s="14">
        <v>0</v>
      </c>
      <c r="BK937" s="14">
        <v>0</v>
      </c>
      <c r="BL937" s="14">
        <v>0</v>
      </c>
      <c r="BM937" s="14">
        <v>0</v>
      </c>
      <c r="BN937" s="14">
        <v>0</v>
      </c>
      <c r="BO937" s="14"/>
      <c r="BP937" s="14">
        <v>0.16753428365072101</v>
      </c>
      <c r="BQ937" s="14">
        <v>0.12904723161963799</v>
      </c>
      <c r="BR937" s="14">
        <v>9.6901160375493095E-2</v>
      </c>
      <c r="BS937" s="14">
        <v>0.113377495203802</v>
      </c>
      <c r="BT937" s="14">
        <v>0.15204107008755299</v>
      </c>
      <c r="BU937" s="14"/>
      <c r="BV937" s="14">
        <v>0.107958088560534</v>
      </c>
      <c r="BW937" s="14">
        <v>0.14231618947063199</v>
      </c>
      <c r="BX937" s="14">
        <v>0.121391273976398</v>
      </c>
      <c r="BY937" s="14">
        <v>0.123036147512359</v>
      </c>
      <c r="BZ937" s="14">
        <v>0.23748602467195001</v>
      </c>
      <c r="CA937" s="14"/>
      <c r="CB937" s="14">
        <v>5.34536288630812E-2</v>
      </c>
      <c r="CC937" s="14">
        <v>0.103845118740094</v>
      </c>
      <c r="CD937" s="14">
        <v>9.8128792903992304E-2</v>
      </c>
      <c r="CE937" s="14">
        <v>0.187995405499403</v>
      </c>
      <c r="CF937" s="14">
        <v>0.20235222970478201</v>
      </c>
      <c r="CG937" s="14"/>
      <c r="CH937" s="14">
        <v>0.135032681007797</v>
      </c>
      <c r="CI937" s="14">
        <v>0.131648325469049</v>
      </c>
      <c r="CJ937" s="14"/>
      <c r="CK937" s="14">
        <v>0.15499859480473999</v>
      </c>
      <c r="CL937" s="14">
        <v>0.12651761758932101</v>
      </c>
      <c r="CM937" s="14"/>
      <c r="CN937" s="14">
        <v>0.107163237190101</v>
      </c>
      <c r="CO937" s="14">
        <v>0.140621809423077</v>
      </c>
      <c r="CP937" s="14"/>
      <c r="CQ937" s="14">
        <v>0.16153215584091299</v>
      </c>
      <c r="CR937" s="14">
        <v>7.8654069194748905E-2</v>
      </c>
      <c r="CS937" s="14">
        <v>8.1821470564177698E-2</v>
      </c>
    </row>
    <row r="938" spans="2:97" x14ac:dyDescent="0.35">
      <c r="B938" t="s">
        <v>167</v>
      </c>
      <c r="C938" s="14">
        <v>4.6841112095226102E-2</v>
      </c>
      <c r="D938" s="14">
        <v>3.2126110620176201E-2</v>
      </c>
      <c r="E938" s="14">
        <v>6.1078698933076499E-2</v>
      </c>
      <c r="F938" s="14"/>
      <c r="G938" s="14">
        <v>5.8203753181881299E-2</v>
      </c>
      <c r="H938" s="14">
        <v>6.9795275742184304E-2</v>
      </c>
      <c r="I938" s="14">
        <v>4.7046837738409397E-2</v>
      </c>
      <c r="J938" s="14">
        <v>2.3215389960262199E-2</v>
      </c>
      <c r="K938" s="14">
        <v>4.4460851003801802E-2</v>
      </c>
      <c r="L938" s="14">
        <v>4.2035971474365198E-2</v>
      </c>
      <c r="M938" s="14"/>
      <c r="N938" s="14">
        <v>3.7792489741571497E-2</v>
      </c>
      <c r="O938" s="14">
        <v>3.6121225524098799E-2</v>
      </c>
      <c r="P938" s="14">
        <v>5.0119386711554401E-2</v>
      </c>
      <c r="Q938" s="14">
        <v>6.4407758213702496E-2</v>
      </c>
      <c r="R938" s="14"/>
      <c r="S938" s="14">
        <v>3.2970814409878001E-2</v>
      </c>
      <c r="T938" s="14">
        <v>4.3370671046654E-2</v>
      </c>
      <c r="U938" s="14">
        <v>5.5476477688090997E-2</v>
      </c>
      <c r="V938" s="14">
        <v>7.4098128812592506E-2</v>
      </c>
      <c r="W938" s="14">
        <v>3.7959128598821203E-2</v>
      </c>
      <c r="X938" s="14">
        <v>6.1204465440441197E-2</v>
      </c>
      <c r="Y938" s="14">
        <v>0.13499823001928801</v>
      </c>
      <c r="Z938" s="14">
        <v>2.1052031401442101E-2</v>
      </c>
      <c r="AA938" s="14">
        <v>4.9690355702745603E-2</v>
      </c>
      <c r="AB938" s="14">
        <v>0</v>
      </c>
      <c r="AC938" s="14">
        <v>1.9128265669475199E-2</v>
      </c>
      <c r="AD938" s="14">
        <v>0</v>
      </c>
      <c r="AE938" s="14"/>
      <c r="AF938" s="14">
        <v>4.9882848796875302E-2</v>
      </c>
      <c r="AG938" s="14">
        <v>3.2886053254042202E-2</v>
      </c>
      <c r="AH938" s="14">
        <v>3.1086507694833301E-2</v>
      </c>
      <c r="AI938" s="14">
        <v>2.87747280125746E-2</v>
      </c>
      <c r="AJ938" s="14">
        <v>9.0590750033914494E-2</v>
      </c>
      <c r="AK938" s="14"/>
      <c r="AL938" s="14">
        <v>3.4533962045575399E-2</v>
      </c>
      <c r="AM938" s="14">
        <v>6.2519682281289804E-2</v>
      </c>
      <c r="AN938" s="14">
        <v>5.1805323012669997E-2</v>
      </c>
      <c r="AO938" s="14">
        <v>1.0498011923526699E-2</v>
      </c>
      <c r="AP938" s="14">
        <v>6.5842870872682896E-2</v>
      </c>
      <c r="AQ938" s="14">
        <v>7.8116333891991796E-2</v>
      </c>
      <c r="AR938" s="14"/>
      <c r="AS938" s="14">
        <v>6.8209371272570304E-2</v>
      </c>
      <c r="AT938" s="14">
        <v>4.6704983379931897E-2</v>
      </c>
      <c r="AU938" s="14">
        <v>2.1142061532270801E-2</v>
      </c>
      <c r="AV938" s="14">
        <v>3.6791198719055798E-2</v>
      </c>
      <c r="AW938" s="14">
        <v>0</v>
      </c>
      <c r="AX938" s="14"/>
      <c r="AY938" s="14">
        <v>7.5593635524295405E-2</v>
      </c>
      <c r="AZ938" s="14">
        <v>0</v>
      </c>
      <c r="BA938" s="14">
        <v>0</v>
      </c>
      <c r="BB938" s="14">
        <v>0</v>
      </c>
      <c r="BC938" s="14">
        <v>0</v>
      </c>
      <c r="BD938" s="14">
        <v>0</v>
      </c>
      <c r="BE938" s="14">
        <v>0</v>
      </c>
      <c r="BF938" s="14">
        <v>0</v>
      </c>
      <c r="BG938" s="14">
        <v>0</v>
      </c>
      <c r="BH938" s="14">
        <v>0</v>
      </c>
      <c r="BI938" s="14">
        <v>0</v>
      </c>
      <c r="BJ938" s="14">
        <v>0</v>
      </c>
      <c r="BK938" s="14">
        <v>0</v>
      </c>
      <c r="BL938" s="14">
        <v>0</v>
      </c>
      <c r="BM938" s="14">
        <v>0</v>
      </c>
      <c r="BN938" s="14">
        <v>0</v>
      </c>
      <c r="BO938" s="14"/>
      <c r="BP938" s="14">
        <v>4.2658238071786203E-2</v>
      </c>
      <c r="BQ938" s="14">
        <v>2.9735221869829701E-2</v>
      </c>
      <c r="BR938" s="14">
        <v>3.6713737647194801E-2</v>
      </c>
      <c r="BS938" s="14">
        <v>3.8723884029770499E-2</v>
      </c>
      <c r="BT938" s="14">
        <v>6.2725204818897304E-2</v>
      </c>
      <c r="BU938" s="14"/>
      <c r="BV938" s="14">
        <v>0.101857345226292</v>
      </c>
      <c r="BW938" s="14">
        <v>4.8832130871389601E-2</v>
      </c>
      <c r="BX938" s="14">
        <v>2.95652964036019E-2</v>
      </c>
      <c r="BY938" s="14">
        <v>5.97655138625394E-2</v>
      </c>
      <c r="BZ938" s="14">
        <v>4.8071687505702697E-2</v>
      </c>
      <c r="CA938" s="14"/>
      <c r="CB938" s="14">
        <v>3.6926585576922202E-2</v>
      </c>
      <c r="CC938" s="14">
        <v>6.1792792541613399E-2</v>
      </c>
      <c r="CD938" s="14">
        <v>5.2357393995950997E-2</v>
      </c>
      <c r="CE938" s="14">
        <v>4.0275799966179401E-2</v>
      </c>
      <c r="CF938" s="14">
        <v>4.2832663592482799E-2</v>
      </c>
      <c r="CG938" s="14"/>
      <c r="CH938" s="14">
        <v>1.1630987727621099E-2</v>
      </c>
      <c r="CI938" s="14">
        <v>6.3124762295940995E-2</v>
      </c>
      <c r="CJ938" s="14"/>
      <c r="CK938" s="14">
        <v>6.2952424124657E-2</v>
      </c>
      <c r="CL938" s="14">
        <v>4.2357051931399603E-2</v>
      </c>
      <c r="CM938" s="14"/>
      <c r="CN938" s="14">
        <v>2.6763186676889698E-2</v>
      </c>
      <c r="CO938" s="14">
        <v>5.3050434455698597E-2</v>
      </c>
      <c r="CP938" s="14"/>
      <c r="CQ938" s="14">
        <v>4.5378388175309502E-2</v>
      </c>
      <c r="CR938" s="14">
        <v>5.14339265948539E-2</v>
      </c>
      <c r="CS938" s="14">
        <v>3.7030532100597702E-2</v>
      </c>
    </row>
    <row r="939" spans="2:97" x14ac:dyDescent="0.35">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c r="CI939" s="14"/>
      <c r="CJ939" s="14"/>
      <c r="CK939" s="14"/>
      <c r="CL939" s="14"/>
      <c r="CM939" s="14"/>
      <c r="CN939" s="14"/>
      <c r="CO939" s="14"/>
      <c r="CP939" s="14"/>
      <c r="CQ939" s="14"/>
      <c r="CR939" s="14"/>
      <c r="CS939" s="14"/>
    </row>
    <row r="940" spans="2:97" x14ac:dyDescent="0.35">
      <c r="B940" s="6" t="s">
        <v>392</v>
      </c>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c r="CI940" s="14"/>
      <c r="CJ940" s="14"/>
      <c r="CK940" s="14"/>
      <c r="CL940" s="14"/>
      <c r="CM940" s="14"/>
      <c r="CN940" s="14"/>
      <c r="CO940" s="14"/>
      <c r="CP940" s="14"/>
      <c r="CQ940" s="14"/>
      <c r="CR940" s="14"/>
      <c r="CS940" s="14"/>
    </row>
    <row r="941" spans="2:97" x14ac:dyDescent="0.35">
      <c r="B941" s="21" t="s">
        <v>279</v>
      </c>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c r="CI941" s="14"/>
      <c r="CJ941" s="14"/>
      <c r="CK941" s="14"/>
      <c r="CL941" s="14"/>
      <c r="CM941" s="14"/>
      <c r="CN941" s="14"/>
      <c r="CO941" s="14"/>
      <c r="CP941" s="14"/>
      <c r="CQ941" s="14"/>
      <c r="CR941" s="14"/>
      <c r="CS941" s="14"/>
    </row>
    <row r="942" spans="2:97" x14ac:dyDescent="0.35">
      <c r="B942" t="s">
        <v>385</v>
      </c>
      <c r="C942" s="14">
        <v>0.182742219332717</v>
      </c>
      <c r="D942" s="14">
        <v>0.213512909699555</v>
      </c>
      <c r="E942" s="14">
        <v>0.15500495135339801</v>
      </c>
      <c r="F942" s="14"/>
      <c r="G942" s="14">
        <v>0.17219520677616301</v>
      </c>
      <c r="H942" s="14">
        <v>0.23958925375432299</v>
      </c>
      <c r="I942" s="14">
        <v>0.16943561256958201</v>
      </c>
      <c r="J942" s="14">
        <v>0.158053008587521</v>
      </c>
      <c r="K942" s="14">
        <v>0.201074391634813</v>
      </c>
      <c r="L942" s="14">
        <v>0.15963959047345999</v>
      </c>
      <c r="M942" s="14"/>
      <c r="N942" s="14">
        <v>0.25842682077551499</v>
      </c>
      <c r="O942" s="14">
        <v>0.14682238028455899</v>
      </c>
      <c r="P942" s="14">
        <v>0.169651830123694</v>
      </c>
      <c r="Q942" s="14">
        <v>0.15578300907967499</v>
      </c>
      <c r="R942" s="14"/>
      <c r="S942" s="14">
        <v>0.22589936754431</v>
      </c>
      <c r="T942" s="14">
        <v>0.23182166518573799</v>
      </c>
      <c r="U942" s="14">
        <v>0.14113240076695599</v>
      </c>
      <c r="V942" s="14">
        <v>0.14631059684983599</v>
      </c>
      <c r="W942" s="14">
        <v>0.127755565320917</v>
      </c>
      <c r="X942" s="14">
        <v>0.19356507966841899</v>
      </c>
      <c r="Y942" s="14">
        <v>0.169167611883735</v>
      </c>
      <c r="Z942" s="14">
        <v>0.15302192086153399</v>
      </c>
      <c r="AA942" s="14">
        <v>0.18638187499016901</v>
      </c>
      <c r="AB942" s="14">
        <v>0.13550437234556201</v>
      </c>
      <c r="AC942" s="14">
        <v>0.26067809760652899</v>
      </c>
      <c r="AD942" s="14">
        <v>0.15061659909644601</v>
      </c>
      <c r="AE942" s="14"/>
      <c r="AF942" s="14">
        <v>0.30612540613775802</v>
      </c>
      <c r="AG942" s="14">
        <v>0.188710973687122</v>
      </c>
      <c r="AH942" s="14">
        <v>0.18198530002197399</v>
      </c>
      <c r="AI942" s="14">
        <v>0.222363502302838</v>
      </c>
      <c r="AJ942" s="14">
        <v>8.2087142640579799E-2</v>
      </c>
      <c r="AK942" s="14"/>
      <c r="AL942" s="14">
        <v>0.19322343030043601</v>
      </c>
      <c r="AM942" s="14">
        <v>0.266133417429949</v>
      </c>
      <c r="AN942" s="14">
        <v>0.210361679759342</v>
      </c>
      <c r="AO942" s="14">
        <v>0.24515893690471499</v>
      </c>
      <c r="AP942" s="14">
        <v>7.6959942117650906E-2</v>
      </c>
      <c r="AQ942" s="14">
        <v>0.10770104166130499</v>
      </c>
      <c r="AR942" s="14"/>
      <c r="AS942" s="14">
        <v>0.16177918480089101</v>
      </c>
      <c r="AT942" s="14">
        <v>0.15596032367118001</v>
      </c>
      <c r="AU942" s="14">
        <v>0.194728529559305</v>
      </c>
      <c r="AV942" s="14">
        <v>0.25354291217393199</v>
      </c>
      <c r="AW942" s="14">
        <v>0.45835482965685997</v>
      </c>
      <c r="AX942" s="14"/>
      <c r="AY942" s="14">
        <v>0.189540894747771</v>
      </c>
      <c r="AZ942" s="14">
        <v>0</v>
      </c>
      <c r="BA942" s="14">
        <v>0</v>
      </c>
      <c r="BB942" s="14">
        <v>0</v>
      </c>
      <c r="BC942" s="14">
        <v>0</v>
      </c>
      <c r="BD942" s="14">
        <v>0</v>
      </c>
      <c r="BE942" s="14">
        <v>0</v>
      </c>
      <c r="BF942" s="14">
        <v>0</v>
      </c>
      <c r="BG942" s="14">
        <v>0</v>
      </c>
      <c r="BH942" s="14">
        <v>0</v>
      </c>
      <c r="BI942" s="14">
        <v>0</v>
      </c>
      <c r="BJ942" s="14">
        <v>0</v>
      </c>
      <c r="BK942" s="14">
        <v>0</v>
      </c>
      <c r="BL942" s="14">
        <v>0</v>
      </c>
      <c r="BM942" s="14">
        <v>0</v>
      </c>
      <c r="BN942" s="14">
        <v>0</v>
      </c>
      <c r="BO942" s="14"/>
      <c r="BP942" s="14">
        <v>0.27708861442359101</v>
      </c>
      <c r="BQ942" s="14">
        <v>0.166157015684612</v>
      </c>
      <c r="BR942" s="14">
        <v>0.16402480444230699</v>
      </c>
      <c r="BS942" s="14">
        <v>0.13710769087195501</v>
      </c>
      <c r="BT942" s="14">
        <v>0.15453042043262899</v>
      </c>
      <c r="BU942" s="14"/>
      <c r="BV942" s="14">
        <v>0.38115455254248798</v>
      </c>
      <c r="BW942" s="14">
        <v>0.21683120098633199</v>
      </c>
      <c r="BX942" s="14">
        <v>0.156793372992829</v>
      </c>
      <c r="BY942" s="14">
        <v>0.112210517248045</v>
      </c>
      <c r="BZ942" s="14">
        <v>9.8752822966678505E-2</v>
      </c>
      <c r="CA942" s="14"/>
      <c r="CB942" s="14">
        <v>0.332703675388343</v>
      </c>
      <c r="CC942" s="14">
        <v>0.178530464104524</v>
      </c>
      <c r="CD942" s="14">
        <v>0.13795398365546099</v>
      </c>
      <c r="CE942" s="14">
        <v>0.12853562141303701</v>
      </c>
      <c r="CF942" s="14">
        <v>0.15929751656183</v>
      </c>
      <c r="CG942" s="14"/>
      <c r="CH942" s="14">
        <v>0.24176002245283701</v>
      </c>
      <c r="CI942" s="14">
        <v>0.157524449004353</v>
      </c>
      <c r="CJ942" s="14"/>
      <c r="CK942" s="14">
        <v>0.154512877612309</v>
      </c>
      <c r="CL942" s="14">
        <v>0.19075422532636599</v>
      </c>
      <c r="CM942" s="14"/>
      <c r="CN942" s="14">
        <v>0.20407141693071901</v>
      </c>
      <c r="CO942" s="14">
        <v>0.17464700711394099</v>
      </c>
      <c r="CP942" s="14"/>
      <c r="CQ942" s="14">
        <v>0.14254511103700199</v>
      </c>
      <c r="CR942" s="14">
        <v>0.26795394607196699</v>
      </c>
      <c r="CS942" s="14">
        <v>0.181318745660977</v>
      </c>
    </row>
    <row r="943" spans="2:97" x14ac:dyDescent="0.35">
      <c r="B943" t="s">
        <v>386</v>
      </c>
      <c r="C943" s="14">
        <v>0.38835814083724302</v>
      </c>
      <c r="D943" s="14">
        <v>0.344165351586876</v>
      </c>
      <c r="E943" s="14">
        <v>0.42654031447899399</v>
      </c>
      <c r="F943" s="14"/>
      <c r="G943" s="14">
        <v>0.36498279792469102</v>
      </c>
      <c r="H943" s="14">
        <v>0.34432194861177001</v>
      </c>
      <c r="I943" s="14">
        <v>0.37257070693220101</v>
      </c>
      <c r="J943" s="14">
        <v>0.38213759934340202</v>
      </c>
      <c r="K943" s="14">
        <v>0.365863761255183</v>
      </c>
      <c r="L943" s="14">
        <v>0.473860085533515</v>
      </c>
      <c r="M943" s="14"/>
      <c r="N943" s="14">
        <v>0.373950133400412</v>
      </c>
      <c r="O943" s="14">
        <v>0.432020337685318</v>
      </c>
      <c r="P943" s="14">
        <v>0.36403308635647103</v>
      </c>
      <c r="Q943" s="14">
        <v>0.37351766980718798</v>
      </c>
      <c r="R943" s="14"/>
      <c r="S943" s="14">
        <v>0.32388757705750798</v>
      </c>
      <c r="T943" s="14">
        <v>0.37427555609200203</v>
      </c>
      <c r="U943" s="14">
        <v>0.39522931634939201</v>
      </c>
      <c r="V943" s="14">
        <v>0.40326288795307103</v>
      </c>
      <c r="W943" s="14">
        <v>0.431690342165578</v>
      </c>
      <c r="X943" s="14">
        <v>0.39548339620890599</v>
      </c>
      <c r="Y943" s="14">
        <v>0.45658005558738102</v>
      </c>
      <c r="Z943" s="14">
        <v>0.57428839048384805</v>
      </c>
      <c r="AA943" s="14">
        <v>0.35321668806563</v>
      </c>
      <c r="AB943" s="14">
        <v>0.41954907280932602</v>
      </c>
      <c r="AC943" s="14">
        <v>0.22338131372567999</v>
      </c>
      <c r="AD943" s="14">
        <v>0.44392883120972498</v>
      </c>
      <c r="AE943" s="14"/>
      <c r="AF943" s="14">
        <v>0.39535677252572698</v>
      </c>
      <c r="AG943" s="14">
        <v>0.39468641593959503</v>
      </c>
      <c r="AH943" s="14">
        <v>0.43124386211439603</v>
      </c>
      <c r="AI943" s="14">
        <v>0.39628774809155898</v>
      </c>
      <c r="AJ943" s="14">
        <v>0.37308674354181998</v>
      </c>
      <c r="AK943" s="14"/>
      <c r="AL943" s="14">
        <v>0.371443085804818</v>
      </c>
      <c r="AM943" s="14">
        <v>0.39343954277302701</v>
      </c>
      <c r="AN943" s="14">
        <v>0.44346267202348799</v>
      </c>
      <c r="AO943" s="14">
        <v>0.38507378754223398</v>
      </c>
      <c r="AP943" s="14">
        <v>0.37286922573124698</v>
      </c>
      <c r="AQ943" s="14">
        <v>0.42070747300910599</v>
      </c>
      <c r="AR943" s="14"/>
      <c r="AS943" s="14">
        <v>0.38460092858730599</v>
      </c>
      <c r="AT943" s="14">
        <v>0.40084621018649003</v>
      </c>
      <c r="AU943" s="14">
        <v>0.36381830611709998</v>
      </c>
      <c r="AV943" s="14">
        <v>0.42126029169589102</v>
      </c>
      <c r="AW943" s="14">
        <v>0.32093032499754198</v>
      </c>
      <c r="AX943" s="14"/>
      <c r="AY943" s="14">
        <v>0.22636719539504799</v>
      </c>
      <c r="AZ943" s="14">
        <v>0</v>
      </c>
      <c r="BA943" s="14">
        <v>0</v>
      </c>
      <c r="BB943" s="14">
        <v>0</v>
      </c>
      <c r="BC943" s="14">
        <v>0</v>
      </c>
      <c r="BD943" s="14">
        <v>0</v>
      </c>
      <c r="BE943" s="14">
        <v>0</v>
      </c>
      <c r="BF943" s="14">
        <v>0</v>
      </c>
      <c r="BG943" s="14">
        <v>0</v>
      </c>
      <c r="BH943" s="14">
        <v>0</v>
      </c>
      <c r="BI943" s="14">
        <v>0</v>
      </c>
      <c r="BJ943" s="14">
        <v>0</v>
      </c>
      <c r="BK943" s="14">
        <v>0</v>
      </c>
      <c r="BL943" s="14">
        <v>0</v>
      </c>
      <c r="BM943" s="14">
        <v>0</v>
      </c>
      <c r="BN943" s="14">
        <v>0</v>
      </c>
      <c r="BO943" s="14"/>
      <c r="BP943" s="14">
        <v>0.40482404790709298</v>
      </c>
      <c r="BQ943" s="14">
        <v>0.39919504967965702</v>
      </c>
      <c r="BR943" s="14">
        <v>0.34473663748810202</v>
      </c>
      <c r="BS943" s="14">
        <v>0.467213502597843</v>
      </c>
      <c r="BT943" s="14">
        <v>0.32550149135455497</v>
      </c>
      <c r="BU943" s="14"/>
      <c r="BV943" s="14">
        <v>0.269489728571987</v>
      </c>
      <c r="BW943" s="14">
        <v>0.407040607323083</v>
      </c>
      <c r="BX943" s="14">
        <v>0.391091266286762</v>
      </c>
      <c r="BY943" s="14">
        <v>0.37780125927484298</v>
      </c>
      <c r="BZ943" s="14">
        <v>0.41500026273025198</v>
      </c>
      <c r="CA943" s="14"/>
      <c r="CB943" s="14">
        <v>0.37122845527863502</v>
      </c>
      <c r="CC943" s="14">
        <v>0.374367463777246</v>
      </c>
      <c r="CD943" s="14">
        <v>0.41486532888993599</v>
      </c>
      <c r="CE943" s="14">
        <v>0.44642543537312201</v>
      </c>
      <c r="CF943" s="14">
        <v>0.336549130318399</v>
      </c>
      <c r="CG943" s="14"/>
      <c r="CH943" s="14">
        <v>0.390631735945275</v>
      </c>
      <c r="CI943" s="14">
        <v>0.38738665433278402</v>
      </c>
      <c r="CJ943" s="14"/>
      <c r="CK943" s="14">
        <v>0.35435610286403502</v>
      </c>
      <c r="CL943" s="14">
        <v>0.39800854412102399</v>
      </c>
      <c r="CM943" s="14"/>
      <c r="CN943" s="14">
        <v>0.428449893835121</v>
      </c>
      <c r="CO943" s="14">
        <v>0.37314185118315002</v>
      </c>
      <c r="CP943" s="14"/>
      <c r="CQ943" s="14">
        <v>0.39720748811479201</v>
      </c>
      <c r="CR943" s="14">
        <v>0.37014415117695698</v>
      </c>
      <c r="CS943" s="14">
        <v>0.38601519015103303</v>
      </c>
    </row>
    <row r="944" spans="2:97" x14ac:dyDescent="0.35">
      <c r="B944" t="s">
        <v>387</v>
      </c>
      <c r="C944" s="14">
        <v>0.236885295667076</v>
      </c>
      <c r="D944" s="14">
        <v>0.24381893674805999</v>
      </c>
      <c r="E944" s="14">
        <v>0.23255102768073699</v>
      </c>
      <c r="F944" s="14"/>
      <c r="G944" s="14">
        <v>0.25205317202654098</v>
      </c>
      <c r="H944" s="14">
        <v>0.238784074871078</v>
      </c>
      <c r="I944" s="14">
        <v>0.24638212232297901</v>
      </c>
      <c r="J944" s="14">
        <v>0.28634068455008199</v>
      </c>
      <c r="K944" s="14">
        <v>0.217176445902036</v>
      </c>
      <c r="L944" s="14">
        <v>0.19479542464754099</v>
      </c>
      <c r="M944" s="14"/>
      <c r="N944" s="14">
        <v>0.208559251189951</v>
      </c>
      <c r="O944" s="14">
        <v>0.246927035702067</v>
      </c>
      <c r="P944" s="14">
        <v>0.258357263862663</v>
      </c>
      <c r="Q944" s="14">
        <v>0.24161198944263801</v>
      </c>
      <c r="R944" s="14"/>
      <c r="S944" s="14">
        <v>0.32634277820037599</v>
      </c>
      <c r="T944" s="14">
        <v>0.234792973579449</v>
      </c>
      <c r="U944" s="14">
        <v>0.25784868086086499</v>
      </c>
      <c r="V944" s="14">
        <v>0.29461281503078401</v>
      </c>
      <c r="W944" s="14">
        <v>0.21843087428980201</v>
      </c>
      <c r="X944" s="14">
        <v>0.21811179348939</v>
      </c>
      <c r="Y944" s="14">
        <v>0.16320363248074199</v>
      </c>
      <c r="Z944" s="14">
        <v>0.18195958830804199</v>
      </c>
      <c r="AA944" s="14">
        <v>0.20126237114182999</v>
      </c>
      <c r="AB944" s="14">
        <v>0.20405343409410601</v>
      </c>
      <c r="AC944" s="14">
        <v>0.23078529254632299</v>
      </c>
      <c r="AD944" s="14">
        <v>0.14072851438349901</v>
      </c>
      <c r="AE944" s="14"/>
      <c r="AF944" s="14">
        <v>0.187794246574989</v>
      </c>
      <c r="AG944" s="14">
        <v>0.24308713895423301</v>
      </c>
      <c r="AH944" s="14">
        <v>0.20670317627736101</v>
      </c>
      <c r="AI944" s="14">
        <v>0.23867837577197101</v>
      </c>
      <c r="AJ944" s="14">
        <v>0.28610858089757102</v>
      </c>
      <c r="AK944" s="14"/>
      <c r="AL944" s="14">
        <v>0.28808494337093499</v>
      </c>
      <c r="AM944" s="14">
        <v>0.23327096949156201</v>
      </c>
      <c r="AN944" s="14">
        <v>0.15547755315595199</v>
      </c>
      <c r="AO944" s="14">
        <v>0.21724891923632</v>
      </c>
      <c r="AP944" s="14">
        <v>0.24617002418146999</v>
      </c>
      <c r="AQ944" s="14">
        <v>0.23502509857876</v>
      </c>
      <c r="AR944" s="14"/>
      <c r="AS944" s="14">
        <v>0.27856407299679897</v>
      </c>
      <c r="AT944" s="14">
        <v>0.25328506728890299</v>
      </c>
      <c r="AU944" s="14">
        <v>0.23650968851700199</v>
      </c>
      <c r="AV944" s="14">
        <v>0.20133676312991799</v>
      </c>
      <c r="AW944" s="14">
        <v>5.3477273812926801E-2</v>
      </c>
      <c r="AX944" s="14"/>
      <c r="AY944" s="14">
        <v>0.17777535495025601</v>
      </c>
      <c r="AZ944" s="14">
        <v>0</v>
      </c>
      <c r="BA944" s="14">
        <v>0</v>
      </c>
      <c r="BB944" s="14">
        <v>0</v>
      </c>
      <c r="BC944" s="14">
        <v>0</v>
      </c>
      <c r="BD944" s="14">
        <v>0</v>
      </c>
      <c r="BE944" s="14">
        <v>0</v>
      </c>
      <c r="BF944" s="14">
        <v>0</v>
      </c>
      <c r="BG944" s="14">
        <v>0</v>
      </c>
      <c r="BH944" s="14">
        <v>0</v>
      </c>
      <c r="BI944" s="14">
        <v>0</v>
      </c>
      <c r="BJ944" s="14">
        <v>0</v>
      </c>
      <c r="BK944" s="14">
        <v>0</v>
      </c>
      <c r="BL944" s="14">
        <v>0</v>
      </c>
      <c r="BM944" s="14">
        <v>0</v>
      </c>
      <c r="BN944" s="14">
        <v>0</v>
      </c>
      <c r="BO944" s="14"/>
      <c r="BP944" s="14">
        <v>0.17261436764910901</v>
      </c>
      <c r="BQ944" s="14">
        <v>0.25482574205990099</v>
      </c>
      <c r="BR944" s="14">
        <v>0.33435398985700399</v>
      </c>
      <c r="BS944" s="14">
        <v>0.20619775554726399</v>
      </c>
      <c r="BT944" s="14">
        <v>0.24705128595255299</v>
      </c>
      <c r="BU944" s="14"/>
      <c r="BV944" s="14">
        <v>0.20938760111301799</v>
      </c>
      <c r="BW944" s="14">
        <v>0.22352451606482299</v>
      </c>
      <c r="BX944" s="14">
        <v>0.25915517649752901</v>
      </c>
      <c r="BY944" s="14">
        <v>0.25171504749845303</v>
      </c>
      <c r="BZ944" s="14">
        <v>0.172827155333418</v>
      </c>
      <c r="CA944" s="14"/>
      <c r="CB944" s="14">
        <v>0.193614271679212</v>
      </c>
      <c r="CC944" s="14">
        <v>0.25648831444513198</v>
      </c>
      <c r="CD944" s="14">
        <v>0.28209277946289302</v>
      </c>
      <c r="CE944" s="14">
        <v>0.24129683948240199</v>
      </c>
      <c r="CF944" s="14">
        <v>0.21019830673159401</v>
      </c>
      <c r="CG944" s="14"/>
      <c r="CH944" s="14">
        <v>0.22772405688341901</v>
      </c>
      <c r="CI944" s="14">
        <v>0.240799809650244</v>
      </c>
      <c r="CJ944" s="14"/>
      <c r="CK944" s="14">
        <v>0.23228387922084701</v>
      </c>
      <c r="CL944" s="14">
        <v>0.23819126222171999</v>
      </c>
      <c r="CM944" s="14"/>
      <c r="CN944" s="14">
        <v>0.24624683036037501</v>
      </c>
      <c r="CO944" s="14">
        <v>0.233332250144032</v>
      </c>
      <c r="CP944" s="14"/>
      <c r="CQ944" s="14">
        <v>0.24307422172099</v>
      </c>
      <c r="CR944" s="14">
        <v>0.22316368749589199</v>
      </c>
      <c r="CS944" s="14">
        <v>0.24003727847800599</v>
      </c>
    </row>
    <row r="945" spans="2:97" x14ac:dyDescent="0.35">
      <c r="B945" t="s">
        <v>388</v>
      </c>
      <c r="C945" s="14">
        <v>9.0456969951145605E-2</v>
      </c>
      <c r="D945" s="14">
        <v>0.10168323350207301</v>
      </c>
      <c r="E945" s="14">
        <v>8.1201342166783999E-2</v>
      </c>
      <c r="F945" s="14"/>
      <c r="G945" s="14">
        <v>0.11224842412121799</v>
      </c>
      <c r="H945" s="14">
        <v>6.8785058981977898E-2</v>
      </c>
      <c r="I945" s="14">
        <v>0.100743023036256</v>
      </c>
      <c r="J945" s="14">
        <v>8.1076532646942603E-2</v>
      </c>
      <c r="K945" s="14">
        <v>0.119485622906063</v>
      </c>
      <c r="L945" s="14">
        <v>7.1987049348144205E-2</v>
      </c>
      <c r="M945" s="14"/>
      <c r="N945" s="14">
        <v>0.10278383659656</v>
      </c>
      <c r="O945" s="14">
        <v>7.9133714365301602E-2</v>
      </c>
      <c r="P945" s="14">
        <v>8.51437045126682E-2</v>
      </c>
      <c r="Q945" s="14">
        <v>9.5675458408437705E-2</v>
      </c>
      <c r="R945" s="14"/>
      <c r="S945" s="14">
        <v>7.3358432088506398E-2</v>
      </c>
      <c r="T945" s="14">
        <v>4.6398457845397797E-2</v>
      </c>
      <c r="U945" s="14">
        <v>0.119303761640861</v>
      </c>
      <c r="V945" s="14">
        <v>4.5119791113656403E-2</v>
      </c>
      <c r="W945" s="14">
        <v>0.103598417310202</v>
      </c>
      <c r="X945" s="14">
        <v>0.12646949432450399</v>
      </c>
      <c r="Y945" s="14">
        <v>7.7419300958020298E-2</v>
      </c>
      <c r="Z945" s="14">
        <v>5.2086000553827103E-2</v>
      </c>
      <c r="AA945" s="14">
        <v>9.9130427080641903E-2</v>
      </c>
      <c r="AB945" s="14">
        <v>0.129973183543866</v>
      </c>
      <c r="AC945" s="14">
        <v>0.16128381615981699</v>
      </c>
      <c r="AD945" s="14">
        <v>9.7490605705953096E-2</v>
      </c>
      <c r="AE945" s="14"/>
      <c r="AF945" s="14">
        <v>2.8514332217703001E-2</v>
      </c>
      <c r="AG945" s="14">
        <v>8.8081589953043105E-2</v>
      </c>
      <c r="AH945" s="14">
        <v>9.3223464215667906E-2</v>
      </c>
      <c r="AI945" s="14">
        <v>7.7357203301650607E-2</v>
      </c>
      <c r="AJ945" s="14">
        <v>0.14156915017973101</v>
      </c>
      <c r="AK945" s="14"/>
      <c r="AL945" s="14">
        <v>8.9871411089104403E-2</v>
      </c>
      <c r="AM945" s="14">
        <v>2.2257327770976301E-2</v>
      </c>
      <c r="AN945" s="14">
        <v>7.9126977468632204E-2</v>
      </c>
      <c r="AO945" s="14">
        <v>8.1148098152462003E-2</v>
      </c>
      <c r="AP945" s="14">
        <v>0.15058103254647801</v>
      </c>
      <c r="AQ945" s="14">
        <v>8.4101920311033806E-2</v>
      </c>
      <c r="AR945" s="14"/>
      <c r="AS945" s="14">
        <v>8.4478242147198193E-2</v>
      </c>
      <c r="AT945" s="14">
        <v>8.2568912895742003E-2</v>
      </c>
      <c r="AU945" s="14">
        <v>0.10924164586247</v>
      </c>
      <c r="AV945" s="14">
        <v>4.4362123489192502E-2</v>
      </c>
      <c r="AW945" s="14">
        <v>6.0666330526291001E-2</v>
      </c>
      <c r="AX945" s="14"/>
      <c r="AY945" s="14">
        <v>5.4676342449465301E-2</v>
      </c>
      <c r="AZ945" s="14">
        <v>0</v>
      </c>
      <c r="BA945" s="14">
        <v>0</v>
      </c>
      <c r="BB945" s="14">
        <v>0</v>
      </c>
      <c r="BC945" s="14">
        <v>0</v>
      </c>
      <c r="BD945" s="14">
        <v>0</v>
      </c>
      <c r="BE945" s="14">
        <v>0</v>
      </c>
      <c r="BF945" s="14">
        <v>0</v>
      </c>
      <c r="BG945" s="14">
        <v>0</v>
      </c>
      <c r="BH945" s="14">
        <v>0</v>
      </c>
      <c r="BI945" s="14">
        <v>0</v>
      </c>
      <c r="BJ945" s="14">
        <v>0</v>
      </c>
      <c r="BK945" s="14">
        <v>0</v>
      </c>
      <c r="BL945" s="14">
        <v>0</v>
      </c>
      <c r="BM945" s="14">
        <v>0</v>
      </c>
      <c r="BN945" s="14">
        <v>0</v>
      </c>
      <c r="BO945" s="14"/>
      <c r="BP945" s="14">
        <v>7.5745761926794206E-2</v>
      </c>
      <c r="BQ945" s="14">
        <v>0.104939459712504</v>
      </c>
      <c r="BR945" s="14">
        <v>8.84303659860292E-2</v>
      </c>
      <c r="BS945" s="14">
        <v>8.2346552403676401E-2</v>
      </c>
      <c r="BT945" s="14">
        <v>0.105633446304166</v>
      </c>
      <c r="BU945" s="14"/>
      <c r="BV945" s="14">
        <v>7.4494553855420101E-2</v>
      </c>
      <c r="BW945" s="14">
        <v>7.7919624856025299E-2</v>
      </c>
      <c r="BX945" s="14">
        <v>9.6447336150834104E-2</v>
      </c>
      <c r="BY945" s="14">
        <v>0.120511155379932</v>
      </c>
      <c r="BZ945" s="14">
        <v>6.6098392810132994E-2</v>
      </c>
      <c r="CA945" s="14"/>
      <c r="CB945" s="14">
        <v>4.4745837687585499E-2</v>
      </c>
      <c r="CC945" s="14">
        <v>7.8282597254634906E-2</v>
      </c>
      <c r="CD945" s="14">
        <v>7.2517400385071096E-2</v>
      </c>
      <c r="CE945" s="14">
        <v>9.9596637544286201E-2</v>
      </c>
      <c r="CF945" s="14">
        <v>0.144145984995456</v>
      </c>
      <c r="CG945" s="14"/>
      <c r="CH945" s="14">
        <v>7.8051249674927603E-2</v>
      </c>
      <c r="CI945" s="14">
        <v>9.5757821357743397E-2</v>
      </c>
      <c r="CJ945" s="14"/>
      <c r="CK945" s="14">
        <v>0.116960205481593</v>
      </c>
      <c r="CL945" s="14">
        <v>8.2934864617477705E-2</v>
      </c>
      <c r="CM945" s="14"/>
      <c r="CN945" s="14">
        <v>7.5022877604974905E-2</v>
      </c>
      <c r="CO945" s="14">
        <v>9.6314773667031894E-2</v>
      </c>
      <c r="CP945" s="14"/>
      <c r="CQ945" s="14">
        <v>0.10666935779996201</v>
      </c>
      <c r="CR945" s="14">
        <v>6.8692965312422097E-2</v>
      </c>
      <c r="CS945" s="14">
        <v>2.96312335014784E-2</v>
      </c>
    </row>
    <row r="946" spans="2:97" x14ac:dyDescent="0.35">
      <c r="B946" t="s">
        <v>389</v>
      </c>
      <c r="C946" s="14">
        <v>5.2426010435890097E-2</v>
      </c>
      <c r="D946" s="14">
        <v>6.6020629874985998E-2</v>
      </c>
      <c r="E946" s="14">
        <v>3.8953474487351203E-2</v>
      </c>
      <c r="F946" s="14"/>
      <c r="G946" s="14">
        <v>4.1800399321210602E-2</v>
      </c>
      <c r="H946" s="14">
        <v>5.7159923248340398E-2</v>
      </c>
      <c r="I946" s="14">
        <v>4.6308090684025999E-2</v>
      </c>
      <c r="J946" s="14">
        <v>5.8691600757222497E-2</v>
      </c>
      <c r="K946" s="14">
        <v>5.8885045886181403E-2</v>
      </c>
      <c r="L946" s="14">
        <v>5.1772102383282899E-2</v>
      </c>
      <c r="M946" s="14"/>
      <c r="N946" s="14">
        <v>2.83345324604793E-2</v>
      </c>
      <c r="O946" s="14">
        <v>3.1770410477855303E-2</v>
      </c>
      <c r="P946" s="14">
        <v>8.0036438936485793E-2</v>
      </c>
      <c r="Q946" s="14">
        <v>7.4659000900290096E-2</v>
      </c>
      <c r="R946" s="14"/>
      <c r="S946" s="14">
        <v>1.40395751554394E-2</v>
      </c>
      <c r="T946" s="14">
        <v>4.4981882833829999E-2</v>
      </c>
      <c r="U946" s="14">
        <v>3.8323729842570403E-2</v>
      </c>
      <c r="V946" s="14">
        <v>3.22162540188193E-2</v>
      </c>
      <c r="W946" s="14">
        <v>6.4614761835012094E-2</v>
      </c>
      <c r="X946" s="14">
        <v>3.3754970929302401E-2</v>
      </c>
      <c r="Y946" s="14">
        <v>5.4549826992587903E-2</v>
      </c>
      <c r="Z946" s="14">
        <v>0</v>
      </c>
      <c r="AA946" s="14">
        <v>0.103542779748418</v>
      </c>
      <c r="AB946" s="14">
        <v>9.1804227179575801E-2</v>
      </c>
      <c r="AC946" s="14">
        <v>0.107237378648509</v>
      </c>
      <c r="AD946" s="14">
        <v>0.110690506723197</v>
      </c>
      <c r="AE946" s="14"/>
      <c r="AF946" s="14">
        <v>2.5454154400237301E-2</v>
      </c>
      <c r="AG946" s="14">
        <v>5.1837380662427997E-2</v>
      </c>
      <c r="AH946" s="14">
        <v>5.9913360967261499E-2</v>
      </c>
      <c r="AI946" s="14">
        <v>5.1387615391772598E-2</v>
      </c>
      <c r="AJ946" s="14">
        <v>6.8099977039218995E-2</v>
      </c>
      <c r="AK946" s="14"/>
      <c r="AL946" s="14">
        <v>4.1984595635176897E-2</v>
      </c>
      <c r="AM946" s="14">
        <v>3.1252244258598599E-2</v>
      </c>
      <c r="AN946" s="14">
        <v>6.5419420614200696E-2</v>
      </c>
      <c r="AO946" s="14">
        <v>4.3843451429411699E-2</v>
      </c>
      <c r="AP946" s="14">
        <v>9.2341838455710396E-2</v>
      </c>
      <c r="AQ946" s="14">
        <v>3.0053101094850501E-2</v>
      </c>
      <c r="AR946" s="14"/>
      <c r="AS946" s="14">
        <v>5.2009127273344502E-2</v>
      </c>
      <c r="AT946" s="14">
        <v>3.8156753820462297E-2</v>
      </c>
      <c r="AU946" s="14">
        <v>6.18718533309323E-2</v>
      </c>
      <c r="AV946" s="14">
        <v>2.28604338745955E-2</v>
      </c>
      <c r="AW946" s="14">
        <v>0.10657124100638</v>
      </c>
      <c r="AX946" s="14"/>
      <c r="AY946" s="14">
        <v>0.24475094288302099</v>
      </c>
      <c r="AZ946" s="14">
        <v>0</v>
      </c>
      <c r="BA946" s="14">
        <v>0</v>
      </c>
      <c r="BB946" s="14">
        <v>0</v>
      </c>
      <c r="BC946" s="14">
        <v>0</v>
      </c>
      <c r="BD946" s="14">
        <v>0</v>
      </c>
      <c r="BE946" s="14">
        <v>0</v>
      </c>
      <c r="BF946" s="14">
        <v>0</v>
      </c>
      <c r="BG946" s="14">
        <v>0</v>
      </c>
      <c r="BH946" s="14">
        <v>0</v>
      </c>
      <c r="BI946" s="14">
        <v>0</v>
      </c>
      <c r="BJ946" s="14">
        <v>0</v>
      </c>
      <c r="BK946" s="14">
        <v>0</v>
      </c>
      <c r="BL946" s="14">
        <v>0</v>
      </c>
      <c r="BM946" s="14">
        <v>0</v>
      </c>
      <c r="BN946" s="14">
        <v>0</v>
      </c>
      <c r="BO946" s="14"/>
      <c r="BP946" s="14">
        <v>3.37653680149251E-2</v>
      </c>
      <c r="BQ946" s="14">
        <v>3.99163532894544E-2</v>
      </c>
      <c r="BR946" s="14">
        <v>1.9445110384062599E-2</v>
      </c>
      <c r="BS946" s="14">
        <v>6.7799541868813706E-2</v>
      </c>
      <c r="BT946" s="14">
        <v>0.112053804948857</v>
      </c>
      <c r="BU946" s="14"/>
      <c r="BV946" s="14">
        <v>3.1821822768133598E-2</v>
      </c>
      <c r="BW946" s="14">
        <v>3.7836747726380703E-2</v>
      </c>
      <c r="BX946" s="14">
        <v>5.0895801883961402E-2</v>
      </c>
      <c r="BY946" s="14">
        <v>6.0678496327562198E-2</v>
      </c>
      <c r="BZ946" s="14">
        <v>0.15847213091707801</v>
      </c>
      <c r="CA946" s="14"/>
      <c r="CB946" s="14">
        <v>2.2241706545356E-2</v>
      </c>
      <c r="CC946" s="14">
        <v>4.43250172943081E-2</v>
      </c>
      <c r="CD946" s="14">
        <v>3.3782274081282801E-2</v>
      </c>
      <c r="CE946" s="14">
        <v>4.3803194331252501E-2</v>
      </c>
      <c r="CF946" s="14">
        <v>0.106624933237519</v>
      </c>
      <c r="CG946" s="14"/>
      <c r="CH946" s="14">
        <v>2.8801981268920501E-2</v>
      </c>
      <c r="CI946" s="14">
        <v>6.2520343167162498E-2</v>
      </c>
      <c r="CJ946" s="14"/>
      <c r="CK946" s="14">
        <v>8.9050127137701093E-2</v>
      </c>
      <c r="CL946" s="14">
        <v>4.2031413019016903E-2</v>
      </c>
      <c r="CM946" s="14"/>
      <c r="CN946" s="14">
        <v>2.5134134887695201E-2</v>
      </c>
      <c r="CO946" s="14">
        <v>6.2784277473173097E-2</v>
      </c>
      <c r="CP946" s="14"/>
      <c r="CQ946" s="14">
        <v>6.3149709664692993E-2</v>
      </c>
      <c r="CR946" s="14">
        <v>2.6291694178413899E-2</v>
      </c>
      <c r="CS946" s="14">
        <v>6.9377350866023493E-2</v>
      </c>
    </row>
    <row r="947" spans="2:97" x14ac:dyDescent="0.35">
      <c r="B947" t="s">
        <v>167</v>
      </c>
      <c r="C947" s="14">
        <v>4.9131363775927403E-2</v>
      </c>
      <c r="D947" s="14">
        <v>3.07989385884492E-2</v>
      </c>
      <c r="E947" s="14">
        <v>6.5748889832736204E-2</v>
      </c>
      <c r="F947" s="14"/>
      <c r="G947" s="14">
        <v>5.6719999830176601E-2</v>
      </c>
      <c r="H947" s="14">
        <v>5.1359740532510703E-2</v>
      </c>
      <c r="I947" s="14">
        <v>6.4560444454955193E-2</v>
      </c>
      <c r="J947" s="14">
        <v>3.3700574114830101E-2</v>
      </c>
      <c r="K947" s="14">
        <v>3.7514732415723E-2</v>
      </c>
      <c r="L947" s="14">
        <v>4.79457476140576E-2</v>
      </c>
      <c r="M947" s="14"/>
      <c r="N947" s="14">
        <v>2.7945425577082302E-2</v>
      </c>
      <c r="O947" s="14">
        <v>6.3326121484898704E-2</v>
      </c>
      <c r="P947" s="14">
        <v>4.2777676208018298E-2</v>
      </c>
      <c r="Q947" s="14">
        <v>5.8752872361770701E-2</v>
      </c>
      <c r="R947" s="14"/>
      <c r="S947" s="14">
        <v>3.6472269953860499E-2</v>
      </c>
      <c r="T947" s="14">
        <v>6.7729464463582897E-2</v>
      </c>
      <c r="U947" s="14">
        <v>4.8162110539355603E-2</v>
      </c>
      <c r="V947" s="14">
        <v>7.8477655033833804E-2</v>
      </c>
      <c r="W947" s="14">
        <v>5.3910039078487702E-2</v>
      </c>
      <c r="X947" s="14">
        <v>3.2615265379479202E-2</v>
      </c>
      <c r="Y947" s="14">
        <v>7.9079572097533204E-2</v>
      </c>
      <c r="Z947" s="14">
        <v>3.8644099792749298E-2</v>
      </c>
      <c r="AA947" s="14">
        <v>5.6465858973311397E-2</v>
      </c>
      <c r="AB947" s="14">
        <v>1.9115710027564601E-2</v>
      </c>
      <c r="AC947" s="14">
        <v>1.6634101313142202E-2</v>
      </c>
      <c r="AD947" s="14">
        <v>5.6544942881180803E-2</v>
      </c>
      <c r="AE947" s="14"/>
      <c r="AF947" s="14">
        <v>5.6755088143585701E-2</v>
      </c>
      <c r="AG947" s="14">
        <v>3.3596500803579003E-2</v>
      </c>
      <c r="AH947" s="14">
        <v>2.6930836403339199E-2</v>
      </c>
      <c r="AI947" s="14">
        <v>1.39255551402081E-2</v>
      </c>
      <c r="AJ947" s="14">
        <v>4.9048405701078997E-2</v>
      </c>
      <c r="AK947" s="14"/>
      <c r="AL947" s="14">
        <v>1.53925337995303E-2</v>
      </c>
      <c r="AM947" s="14">
        <v>5.3646498275888001E-2</v>
      </c>
      <c r="AN947" s="14">
        <v>4.6151696978384497E-2</v>
      </c>
      <c r="AO947" s="14">
        <v>2.7526806734857599E-2</v>
      </c>
      <c r="AP947" s="14">
        <v>6.1077936967444603E-2</v>
      </c>
      <c r="AQ947" s="14">
        <v>0.122411365344944</v>
      </c>
      <c r="AR947" s="14"/>
      <c r="AS947" s="14">
        <v>3.8568444194461197E-2</v>
      </c>
      <c r="AT947" s="14">
        <v>6.9182732137222494E-2</v>
      </c>
      <c r="AU947" s="14">
        <v>3.3829976613191301E-2</v>
      </c>
      <c r="AV947" s="14">
        <v>5.6637475636471799E-2</v>
      </c>
      <c r="AW947" s="14">
        <v>0</v>
      </c>
      <c r="AX947" s="14"/>
      <c r="AY947" s="14">
        <v>0.10688926957443901</v>
      </c>
      <c r="AZ947" s="14">
        <v>0</v>
      </c>
      <c r="BA947" s="14">
        <v>0</v>
      </c>
      <c r="BB947" s="14">
        <v>0</v>
      </c>
      <c r="BC947" s="14">
        <v>0</v>
      </c>
      <c r="BD947" s="14">
        <v>0</v>
      </c>
      <c r="BE947" s="14">
        <v>0</v>
      </c>
      <c r="BF947" s="14">
        <v>0</v>
      </c>
      <c r="BG947" s="14">
        <v>0</v>
      </c>
      <c r="BH947" s="14">
        <v>0</v>
      </c>
      <c r="BI947" s="14">
        <v>0</v>
      </c>
      <c r="BJ947" s="14">
        <v>0</v>
      </c>
      <c r="BK947" s="14">
        <v>0</v>
      </c>
      <c r="BL947" s="14">
        <v>0</v>
      </c>
      <c r="BM947" s="14">
        <v>0</v>
      </c>
      <c r="BN947" s="14">
        <v>0</v>
      </c>
      <c r="BO947" s="14"/>
      <c r="BP947" s="14">
        <v>3.5961840078487101E-2</v>
      </c>
      <c r="BQ947" s="14">
        <v>3.4966379573871498E-2</v>
      </c>
      <c r="BR947" s="14">
        <v>4.9009091842495599E-2</v>
      </c>
      <c r="BS947" s="14">
        <v>3.9334956710448399E-2</v>
      </c>
      <c r="BT947" s="14">
        <v>5.5229551007240002E-2</v>
      </c>
      <c r="BU947" s="14"/>
      <c r="BV947" s="14">
        <v>3.3651741148952703E-2</v>
      </c>
      <c r="BW947" s="14">
        <v>3.6847303043356303E-2</v>
      </c>
      <c r="BX947" s="14">
        <v>4.5617046188084598E-2</v>
      </c>
      <c r="BY947" s="14">
        <v>7.7083524271165299E-2</v>
      </c>
      <c r="BZ947" s="14">
        <v>8.8849235242440594E-2</v>
      </c>
      <c r="CA947" s="14"/>
      <c r="CB947" s="14">
        <v>3.5466053420868698E-2</v>
      </c>
      <c r="CC947" s="14">
        <v>6.8006143124154803E-2</v>
      </c>
      <c r="CD947" s="14">
        <v>5.8788233525355997E-2</v>
      </c>
      <c r="CE947" s="14">
        <v>4.0342271855900398E-2</v>
      </c>
      <c r="CF947" s="14">
        <v>4.3184128155203297E-2</v>
      </c>
      <c r="CG947" s="14"/>
      <c r="CH947" s="14">
        <v>3.3030953774619898E-2</v>
      </c>
      <c r="CI947" s="14">
        <v>5.6010922487713097E-2</v>
      </c>
      <c r="CJ947" s="14"/>
      <c r="CK947" s="14">
        <v>5.2836807683514897E-2</v>
      </c>
      <c r="CL947" s="14">
        <v>4.8079690694395501E-2</v>
      </c>
      <c r="CM947" s="14"/>
      <c r="CN947" s="14">
        <v>2.10748463811147E-2</v>
      </c>
      <c r="CO947" s="14">
        <v>5.9779840418672098E-2</v>
      </c>
      <c r="CP947" s="14"/>
      <c r="CQ947" s="14">
        <v>4.7354111662561003E-2</v>
      </c>
      <c r="CR947" s="14">
        <v>4.3753555764348702E-2</v>
      </c>
      <c r="CS947" s="14">
        <v>9.3620201342482307E-2</v>
      </c>
    </row>
    <row r="948" spans="2:97" x14ac:dyDescent="0.35">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4"/>
      <c r="CN948" s="14"/>
      <c r="CO948" s="14"/>
      <c r="CP948" s="14"/>
      <c r="CQ948" s="14"/>
      <c r="CR948" s="14"/>
      <c r="CS948" s="14"/>
    </row>
    <row r="949" spans="2:97" x14ac:dyDescent="0.35">
      <c r="B949" s="6" t="s">
        <v>393</v>
      </c>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c r="CI949" s="14"/>
      <c r="CJ949" s="14"/>
      <c r="CK949" s="14"/>
      <c r="CL949" s="14"/>
      <c r="CM949" s="14"/>
      <c r="CN949" s="14"/>
      <c r="CO949" s="14"/>
      <c r="CP949" s="14"/>
      <c r="CQ949" s="14"/>
      <c r="CR949" s="14"/>
      <c r="CS949" s="14"/>
    </row>
    <row r="950" spans="2:97" x14ac:dyDescent="0.35">
      <c r="B950" s="21" t="s">
        <v>279</v>
      </c>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c r="CI950" s="14"/>
      <c r="CJ950" s="14"/>
      <c r="CK950" s="14"/>
      <c r="CL950" s="14"/>
      <c r="CM950" s="14"/>
      <c r="CN950" s="14"/>
      <c r="CO950" s="14"/>
      <c r="CP950" s="14"/>
      <c r="CQ950" s="14"/>
      <c r="CR950" s="14"/>
      <c r="CS950" s="14"/>
    </row>
    <row r="951" spans="2:97" x14ac:dyDescent="0.35">
      <c r="B951" t="s">
        <v>385</v>
      </c>
      <c r="C951" s="14">
        <v>0.11493655609027</v>
      </c>
      <c r="D951" s="14">
        <v>0.137902520595684</v>
      </c>
      <c r="E951" s="14">
        <v>9.1422737365082496E-2</v>
      </c>
      <c r="F951" s="14"/>
      <c r="G951" s="14">
        <v>0.21409373007638399</v>
      </c>
      <c r="H951" s="14">
        <v>0.216935326683315</v>
      </c>
      <c r="I951" s="14">
        <v>0.124081177583895</v>
      </c>
      <c r="J951" s="14">
        <v>0.10618961465926</v>
      </c>
      <c r="K951" s="14">
        <v>3.7447385297481699E-2</v>
      </c>
      <c r="L951" s="14">
        <v>2.8650600885064399E-2</v>
      </c>
      <c r="M951" s="14"/>
      <c r="N951" s="14">
        <v>0.13358466294805299</v>
      </c>
      <c r="O951" s="14">
        <v>0.111229500964717</v>
      </c>
      <c r="P951" s="14">
        <v>0.12380741811495</v>
      </c>
      <c r="Q951" s="14">
        <v>8.8202711185136798E-2</v>
      </c>
      <c r="R951" s="14"/>
      <c r="S951" s="14">
        <v>0.207921828711672</v>
      </c>
      <c r="T951" s="14">
        <v>5.4830090690405502E-2</v>
      </c>
      <c r="U951" s="14">
        <v>8.7647226605276296E-2</v>
      </c>
      <c r="V951" s="14">
        <v>0.127870637572258</v>
      </c>
      <c r="W951" s="14">
        <v>0.104991169425353</v>
      </c>
      <c r="X951" s="14">
        <v>0.13667739579640301</v>
      </c>
      <c r="Y951" s="14">
        <v>4.24873495623595E-2</v>
      </c>
      <c r="Z951" s="14">
        <v>8.9727288760479904E-2</v>
      </c>
      <c r="AA951" s="14">
        <v>0.141932028525037</v>
      </c>
      <c r="AB951" s="14">
        <v>9.8413570320060803E-2</v>
      </c>
      <c r="AC951" s="14">
        <v>7.5162626198500407E-2</v>
      </c>
      <c r="AD951" s="14">
        <v>0.22088509968843301</v>
      </c>
      <c r="AE951" s="14"/>
      <c r="AF951" s="14">
        <v>9.8878889692217697E-2</v>
      </c>
      <c r="AG951" s="14">
        <v>0.126823167961954</v>
      </c>
      <c r="AH951" s="14">
        <v>0.133993169904189</v>
      </c>
      <c r="AI951" s="14">
        <v>0.127031663300924</v>
      </c>
      <c r="AJ951" s="14">
        <v>6.8325560700840296E-2</v>
      </c>
      <c r="AK951" s="14"/>
      <c r="AL951" s="14">
        <v>0.166506988036458</v>
      </c>
      <c r="AM951" s="14">
        <v>0.134980310326801</v>
      </c>
      <c r="AN951" s="14">
        <v>0.103857010017919</v>
      </c>
      <c r="AO951" s="14">
        <v>0.115921917339998</v>
      </c>
      <c r="AP951" s="14">
        <v>0.137276234686803</v>
      </c>
      <c r="AQ951" s="14">
        <v>4.3677070693529302E-2</v>
      </c>
      <c r="AR951" s="14"/>
      <c r="AS951" s="14">
        <v>0.104604715244154</v>
      </c>
      <c r="AT951" s="14">
        <v>7.1309479128950706E-2</v>
      </c>
      <c r="AU951" s="14">
        <v>0.11048647663692999</v>
      </c>
      <c r="AV951" s="14">
        <v>0.19141514105034901</v>
      </c>
      <c r="AW951" s="14">
        <v>0.37914995818899899</v>
      </c>
      <c r="AX951" s="14"/>
      <c r="AY951" s="14">
        <v>0</v>
      </c>
      <c r="AZ951" s="14">
        <v>0</v>
      </c>
      <c r="BA951" s="14">
        <v>0</v>
      </c>
      <c r="BB951" s="14">
        <v>0</v>
      </c>
      <c r="BC951" s="14">
        <v>0</v>
      </c>
      <c r="BD951" s="14">
        <v>0</v>
      </c>
      <c r="BE951" s="14">
        <v>0</v>
      </c>
      <c r="BF951" s="14">
        <v>0</v>
      </c>
      <c r="BG951" s="14">
        <v>0</v>
      </c>
      <c r="BH951" s="14">
        <v>0</v>
      </c>
      <c r="BI951" s="14">
        <v>0</v>
      </c>
      <c r="BJ951" s="14">
        <v>0</v>
      </c>
      <c r="BK951" s="14">
        <v>0</v>
      </c>
      <c r="BL951" s="14">
        <v>0</v>
      </c>
      <c r="BM951" s="14">
        <v>0</v>
      </c>
      <c r="BN951" s="14">
        <v>0</v>
      </c>
      <c r="BO951" s="14"/>
      <c r="BP951" s="14">
        <v>0.13699085304757899</v>
      </c>
      <c r="BQ951" s="14">
        <v>0.111449686258907</v>
      </c>
      <c r="BR951" s="14">
        <v>0.116234774198195</v>
      </c>
      <c r="BS951" s="14">
        <v>0.106875477090833</v>
      </c>
      <c r="BT951" s="14">
        <v>0.105390221699078</v>
      </c>
      <c r="BU951" s="14"/>
      <c r="BV951" s="14">
        <v>0.300856838614039</v>
      </c>
      <c r="BW951" s="14">
        <v>0.12089968721538</v>
      </c>
      <c r="BX951" s="14">
        <v>8.8318880857192597E-2</v>
      </c>
      <c r="BY951" s="14">
        <v>0.110946426341743</v>
      </c>
      <c r="BZ951" s="14">
        <v>8.2617513921188004E-2</v>
      </c>
      <c r="CA951" s="14"/>
      <c r="CB951" s="14">
        <v>0.28925874376581201</v>
      </c>
      <c r="CC951" s="14">
        <v>0.105996980993471</v>
      </c>
      <c r="CD951" s="14">
        <v>6.1226805632761602E-2</v>
      </c>
      <c r="CE951" s="14">
        <v>6.0356379907727999E-2</v>
      </c>
      <c r="CF951" s="14">
        <v>9.9957580476225993E-2</v>
      </c>
      <c r="CG951" s="14"/>
      <c r="CH951" s="14">
        <v>0.15761840900399099</v>
      </c>
      <c r="CI951" s="14">
        <v>9.8027334797737606E-2</v>
      </c>
      <c r="CJ951" s="14"/>
      <c r="CK951" s="14">
        <v>0.17811048254436701</v>
      </c>
      <c r="CL951" s="14">
        <v>9.6398291366449201E-2</v>
      </c>
      <c r="CM951" s="14"/>
      <c r="CN951" s="14">
        <v>0.20697436834968999</v>
      </c>
      <c r="CO951" s="14">
        <v>8.4728277949480096E-2</v>
      </c>
      <c r="CP951" s="14"/>
      <c r="CQ951" s="14">
        <v>7.4508226901097693E-2</v>
      </c>
      <c r="CR951" s="14">
        <v>0.203402759172679</v>
      </c>
      <c r="CS951" s="14">
        <v>0.120205651529735</v>
      </c>
    </row>
    <row r="952" spans="2:97" x14ac:dyDescent="0.35">
      <c r="B952" t="s">
        <v>386</v>
      </c>
      <c r="C952" s="14">
        <v>0.24542785011301901</v>
      </c>
      <c r="D952" s="14">
        <v>0.25545462163764399</v>
      </c>
      <c r="E952" s="14">
        <v>0.233591704066136</v>
      </c>
      <c r="F952" s="14"/>
      <c r="G952" s="14">
        <v>0.27502114811855599</v>
      </c>
      <c r="H952" s="14">
        <v>0.27418723523738298</v>
      </c>
      <c r="I952" s="14">
        <v>0.311423472582469</v>
      </c>
      <c r="J952" s="14">
        <v>0.24015663969429701</v>
      </c>
      <c r="K952" s="14">
        <v>0.194834484026289</v>
      </c>
      <c r="L952" s="14">
        <v>0.189881456609619</v>
      </c>
      <c r="M952" s="14"/>
      <c r="N952" s="14">
        <v>0.30289695399350602</v>
      </c>
      <c r="O952" s="14">
        <v>0.263425042976697</v>
      </c>
      <c r="P952" s="14">
        <v>0.22326545038359</v>
      </c>
      <c r="Q952" s="14">
        <v>0.188170365034069</v>
      </c>
      <c r="R952" s="14"/>
      <c r="S952" s="14">
        <v>0.25516706064066702</v>
      </c>
      <c r="T952" s="14">
        <v>0.25196789624528498</v>
      </c>
      <c r="U952" s="14">
        <v>0.29497085831648601</v>
      </c>
      <c r="V952" s="14">
        <v>0.22500329479610801</v>
      </c>
      <c r="W952" s="14">
        <v>0.25878677642166498</v>
      </c>
      <c r="X952" s="14">
        <v>0.21188449633911799</v>
      </c>
      <c r="Y952" s="14">
        <v>0.16383560188129401</v>
      </c>
      <c r="Z952" s="14">
        <v>0.35873508821392502</v>
      </c>
      <c r="AA952" s="14">
        <v>0.223755181203001</v>
      </c>
      <c r="AB952" s="14">
        <v>0.309732915918906</v>
      </c>
      <c r="AC952" s="14">
        <v>0.14031089562308499</v>
      </c>
      <c r="AD952" s="14">
        <v>0.36290049986339801</v>
      </c>
      <c r="AE952" s="14"/>
      <c r="AF952" s="14">
        <v>0.22249213842719001</v>
      </c>
      <c r="AG952" s="14">
        <v>0.29994408129896</v>
      </c>
      <c r="AH952" s="14">
        <v>0.199298962657566</v>
      </c>
      <c r="AI952" s="14">
        <v>0.18562856399458799</v>
      </c>
      <c r="AJ952" s="14">
        <v>0.307052031690143</v>
      </c>
      <c r="AK952" s="14"/>
      <c r="AL952" s="14">
        <v>0.36122231706804703</v>
      </c>
      <c r="AM952" s="14">
        <v>0.223154405855748</v>
      </c>
      <c r="AN952" s="14">
        <v>0.213046005416996</v>
      </c>
      <c r="AO952" s="14">
        <v>0.19917087825129201</v>
      </c>
      <c r="AP952" s="14">
        <v>0.24580730385478899</v>
      </c>
      <c r="AQ952" s="14">
        <v>0.18186967284358599</v>
      </c>
      <c r="AR952" s="14"/>
      <c r="AS952" s="14">
        <v>0.16120118313645501</v>
      </c>
      <c r="AT952" s="14">
        <v>0.22794750467313901</v>
      </c>
      <c r="AU952" s="14">
        <v>0.31023269315324198</v>
      </c>
      <c r="AV952" s="14">
        <v>0.31975050478329098</v>
      </c>
      <c r="AW952" s="14">
        <v>0.23375770781640101</v>
      </c>
      <c r="AX952" s="14"/>
      <c r="AY952" s="14">
        <v>0.198583885142116</v>
      </c>
      <c r="AZ952" s="14">
        <v>0</v>
      </c>
      <c r="BA952" s="14">
        <v>0</v>
      </c>
      <c r="BB952" s="14">
        <v>0</v>
      </c>
      <c r="BC952" s="14">
        <v>0</v>
      </c>
      <c r="BD952" s="14">
        <v>0</v>
      </c>
      <c r="BE952" s="14">
        <v>0</v>
      </c>
      <c r="BF952" s="14">
        <v>0</v>
      </c>
      <c r="BG952" s="14">
        <v>0</v>
      </c>
      <c r="BH952" s="14">
        <v>0</v>
      </c>
      <c r="BI952" s="14">
        <v>0</v>
      </c>
      <c r="BJ952" s="14">
        <v>0</v>
      </c>
      <c r="BK952" s="14">
        <v>0</v>
      </c>
      <c r="BL952" s="14">
        <v>0</v>
      </c>
      <c r="BM952" s="14">
        <v>0</v>
      </c>
      <c r="BN952" s="14">
        <v>0</v>
      </c>
      <c r="BO952" s="14"/>
      <c r="BP952" s="14">
        <v>0.23951096546546299</v>
      </c>
      <c r="BQ952" s="14">
        <v>0.28603921713627201</v>
      </c>
      <c r="BR952" s="14">
        <v>0.21082805523631501</v>
      </c>
      <c r="BS952" s="14">
        <v>0.24030296520297201</v>
      </c>
      <c r="BT952" s="14">
        <v>0.23693676121507401</v>
      </c>
      <c r="BU952" s="14"/>
      <c r="BV952" s="14">
        <v>0.24504208022598201</v>
      </c>
      <c r="BW952" s="14">
        <v>0.26120290971167598</v>
      </c>
      <c r="BX952" s="14">
        <v>0.23303077943162101</v>
      </c>
      <c r="BY952" s="14">
        <v>0.25143607148380898</v>
      </c>
      <c r="BZ952" s="14">
        <v>0.19784556062488101</v>
      </c>
      <c r="CA952" s="14"/>
      <c r="CB952" s="14">
        <v>0.30821843343378202</v>
      </c>
      <c r="CC952" s="14">
        <v>0.27560574098930601</v>
      </c>
      <c r="CD952" s="14">
        <v>0.22461821851448499</v>
      </c>
      <c r="CE952" s="14">
        <v>0.263142526932853</v>
      </c>
      <c r="CF952" s="14">
        <v>0.17951421857664401</v>
      </c>
      <c r="CG952" s="14"/>
      <c r="CH952" s="14">
        <v>0.20899317970169401</v>
      </c>
      <c r="CI952" s="14">
        <v>0.25986213219423498</v>
      </c>
      <c r="CJ952" s="14"/>
      <c r="CK952" s="14">
        <v>0.26340613037402</v>
      </c>
      <c r="CL952" s="14">
        <v>0.240152159057159</v>
      </c>
      <c r="CM952" s="14"/>
      <c r="CN952" s="14">
        <v>0.338108679385972</v>
      </c>
      <c r="CO952" s="14">
        <v>0.21500852353118899</v>
      </c>
      <c r="CP952" s="14"/>
      <c r="CQ952" s="14">
        <v>0.22175073452180599</v>
      </c>
      <c r="CR952" s="14">
        <v>0.295875561436927</v>
      </c>
      <c r="CS952" s="14">
        <v>0.25790586072786198</v>
      </c>
    </row>
    <row r="953" spans="2:97" x14ac:dyDescent="0.35">
      <c r="B953" t="s">
        <v>387</v>
      </c>
      <c r="C953" s="14">
        <v>0.18916695741897199</v>
      </c>
      <c r="D953" s="14">
        <v>0.1792167829362</v>
      </c>
      <c r="E953" s="14">
        <v>0.199808128208152</v>
      </c>
      <c r="F953" s="14"/>
      <c r="G953" s="14">
        <v>0.196416334028374</v>
      </c>
      <c r="H953" s="14">
        <v>0.18896972302804699</v>
      </c>
      <c r="I953" s="14">
        <v>0.19665086749310101</v>
      </c>
      <c r="J953" s="14">
        <v>0.237950210749586</v>
      </c>
      <c r="K953" s="14">
        <v>0.185118994872502</v>
      </c>
      <c r="L953" s="14">
        <v>0.14075452549201201</v>
      </c>
      <c r="M953" s="14"/>
      <c r="N953" s="14">
        <v>0.14065110935247199</v>
      </c>
      <c r="O953" s="14">
        <v>0.170399406467103</v>
      </c>
      <c r="P953" s="14">
        <v>0.186676938907405</v>
      </c>
      <c r="Q953" s="14">
        <v>0.26288090044139101</v>
      </c>
      <c r="R953" s="14"/>
      <c r="S953" s="14">
        <v>0.24201311514860599</v>
      </c>
      <c r="T953" s="14">
        <v>0.18851602033572601</v>
      </c>
      <c r="U953" s="14">
        <v>0.211451704604254</v>
      </c>
      <c r="V953" s="14">
        <v>0.10673696282298301</v>
      </c>
      <c r="W953" s="14">
        <v>0.192097867165122</v>
      </c>
      <c r="X953" s="14">
        <v>0.16744857734077401</v>
      </c>
      <c r="Y953" s="14">
        <v>0.23420120765297001</v>
      </c>
      <c r="Z953" s="14">
        <v>0.16916289938955401</v>
      </c>
      <c r="AA953" s="14">
        <v>0.18635858626124999</v>
      </c>
      <c r="AB953" s="14">
        <v>0.131768651275007</v>
      </c>
      <c r="AC953" s="14">
        <v>0.29005748469897102</v>
      </c>
      <c r="AD953" s="14">
        <v>0.10630105842186501</v>
      </c>
      <c r="AE953" s="14"/>
      <c r="AF953" s="14">
        <v>0.18216626362932001</v>
      </c>
      <c r="AG953" s="14">
        <v>0.17485548516469099</v>
      </c>
      <c r="AH953" s="14">
        <v>0.14526433547239401</v>
      </c>
      <c r="AI953" s="14">
        <v>0.15309684047535699</v>
      </c>
      <c r="AJ953" s="14">
        <v>0.19644456171341501</v>
      </c>
      <c r="AK953" s="14"/>
      <c r="AL953" s="14">
        <v>0.15578130188104</v>
      </c>
      <c r="AM953" s="14">
        <v>0.18859900813101901</v>
      </c>
      <c r="AN953" s="14">
        <v>0.17320106626096801</v>
      </c>
      <c r="AO953" s="14">
        <v>0.167854783131904</v>
      </c>
      <c r="AP953" s="14">
        <v>0.20588737826828299</v>
      </c>
      <c r="AQ953" s="14">
        <v>0.21537839582715801</v>
      </c>
      <c r="AR953" s="14"/>
      <c r="AS953" s="14">
        <v>0.24088992413270899</v>
      </c>
      <c r="AT953" s="14">
        <v>0.21640029575509601</v>
      </c>
      <c r="AU953" s="14">
        <v>0.15777461357488401</v>
      </c>
      <c r="AV953" s="14">
        <v>0.15883240420112699</v>
      </c>
      <c r="AW953" s="14">
        <v>4.6238597479026297E-2</v>
      </c>
      <c r="AX953" s="14"/>
      <c r="AY953" s="14">
        <v>0.19370763519044901</v>
      </c>
      <c r="AZ953" s="14">
        <v>0</v>
      </c>
      <c r="BA953" s="14">
        <v>0</v>
      </c>
      <c r="BB953" s="14">
        <v>0</v>
      </c>
      <c r="BC953" s="14">
        <v>0</v>
      </c>
      <c r="BD953" s="14">
        <v>0</v>
      </c>
      <c r="BE953" s="14">
        <v>0</v>
      </c>
      <c r="BF953" s="14">
        <v>0</v>
      </c>
      <c r="BG953" s="14">
        <v>0</v>
      </c>
      <c r="BH953" s="14">
        <v>0</v>
      </c>
      <c r="BI953" s="14">
        <v>0</v>
      </c>
      <c r="BJ953" s="14">
        <v>0</v>
      </c>
      <c r="BK953" s="14">
        <v>0</v>
      </c>
      <c r="BL953" s="14">
        <v>0</v>
      </c>
      <c r="BM953" s="14">
        <v>0</v>
      </c>
      <c r="BN953" s="14">
        <v>0</v>
      </c>
      <c r="BO953" s="14"/>
      <c r="BP953" s="14">
        <v>0.12560581071270999</v>
      </c>
      <c r="BQ953" s="14">
        <v>0.19332140214900301</v>
      </c>
      <c r="BR953" s="14">
        <v>0.27573457894084702</v>
      </c>
      <c r="BS953" s="14">
        <v>0.211407749561106</v>
      </c>
      <c r="BT953" s="14">
        <v>0.174619138080156</v>
      </c>
      <c r="BU953" s="14"/>
      <c r="BV953" s="14">
        <v>9.7261891393096406E-2</v>
      </c>
      <c r="BW953" s="14">
        <v>0.17513228787756999</v>
      </c>
      <c r="BX953" s="14">
        <v>0.21845228517461199</v>
      </c>
      <c r="BY953" s="14">
        <v>0.19395268373705499</v>
      </c>
      <c r="BZ953" s="14">
        <v>0.163156136216973</v>
      </c>
      <c r="CA953" s="14"/>
      <c r="CB953" s="14">
        <v>0.169337522086069</v>
      </c>
      <c r="CC953" s="14">
        <v>0.26230910459784301</v>
      </c>
      <c r="CD953" s="14">
        <v>0.248596651398555</v>
      </c>
      <c r="CE953" s="14">
        <v>0.11115063516505801</v>
      </c>
      <c r="CF953" s="14">
        <v>0.16573840608463999</v>
      </c>
      <c r="CG953" s="14"/>
      <c r="CH953" s="14">
        <v>0.162279397518651</v>
      </c>
      <c r="CI953" s="14">
        <v>0.19981897154989101</v>
      </c>
      <c r="CJ953" s="14"/>
      <c r="CK953" s="14">
        <v>0.17286579769900001</v>
      </c>
      <c r="CL953" s="14">
        <v>0.193950500743823</v>
      </c>
      <c r="CM953" s="14"/>
      <c r="CN953" s="14">
        <v>0.160839923577938</v>
      </c>
      <c r="CO953" s="14">
        <v>0.19846434178923</v>
      </c>
      <c r="CP953" s="14"/>
      <c r="CQ953" s="14">
        <v>0.17408146062202301</v>
      </c>
      <c r="CR953" s="14">
        <v>0.21713149369467899</v>
      </c>
      <c r="CS953" s="14">
        <v>0.225900687412288</v>
      </c>
    </row>
    <row r="954" spans="2:97" x14ac:dyDescent="0.35">
      <c r="B954" t="s">
        <v>388</v>
      </c>
      <c r="C954" s="14">
        <v>0.217420413785095</v>
      </c>
      <c r="D954" s="14">
        <v>0.229435050957049</v>
      </c>
      <c r="E954" s="14">
        <v>0.206945987714688</v>
      </c>
      <c r="F954" s="14"/>
      <c r="G954" s="14">
        <v>0.18904700101056601</v>
      </c>
      <c r="H954" s="14">
        <v>0.14266125498045501</v>
      </c>
      <c r="I954" s="14">
        <v>0.195952557671176</v>
      </c>
      <c r="J954" s="14">
        <v>0.15617186242445799</v>
      </c>
      <c r="K954" s="14">
        <v>0.25108365885539102</v>
      </c>
      <c r="L954" s="14">
        <v>0.33574959836719798</v>
      </c>
      <c r="M954" s="14"/>
      <c r="N954" s="14">
        <v>0.22616350237996399</v>
      </c>
      <c r="O954" s="14">
        <v>0.23123542838567501</v>
      </c>
      <c r="P954" s="14">
        <v>0.20449713566331401</v>
      </c>
      <c r="Q954" s="14">
        <v>0.208868206982538</v>
      </c>
      <c r="R954" s="14"/>
      <c r="S954" s="14">
        <v>0.18671380581879901</v>
      </c>
      <c r="T954" s="14">
        <v>0.19905092158937401</v>
      </c>
      <c r="U954" s="14">
        <v>0.19473318988296201</v>
      </c>
      <c r="V954" s="14">
        <v>0.28875845121195698</v>
      </c>
      <c r="W954" s="14">
        <v>0.202429042186765</v>
      </c>
      <c r="X954" s="14">
        <v>0.256878072905938</v>
      </c>
      <c r="Y954" s="14">
        <v>0.32274700948624202</v>
      </c>
      <c r="Z954" s="14">
        <v>0.124236133335341</v>
      </c>
      <c r="AA954" s="14">
        <v>0.15878674197086901</v>
      </c>
      <c r="AB954" s="14">
        <v>0.26263384204634799</v>
      </c>
      <c r="AC954" s="14">
        <v>0.24188068309021199</v>
      </c>
      <c r="AD954" s="14">
        <v>8.1833604538720697E-2</v>
      </c>
      <c r="AE954" s="14"/>
      <c r="AF954" s="14">
        <v>0.22180686173678199</v>
      </c>
      <c r="AG954" s="14">
        <v>0.215757824825315</v>
      </c>
      <c r="AH954" s="14">
        <v>0.32949461608707897</v>
      </c>
      <c r="AI954" s="14">
        <v>0.20833539189094699</v>
      </c>
      <c r="AJ954" s="14">
        <v>0.163820436509518</v>
      </c>
      <c r="AK954" s="14"/>
      <c r="AL954" s="14">
        <v>0.19002619486220401</v>
      </c>
      <c r="AM954" s="14">
        <v>0.23396568319993999</v>
      </c>
      <c r="AN954" s="14">
        <v>0.28399114376138501</v>
      </c>
      <c r="AO954" s="14">
        <v>0.21132816834659199</v>
      </c>
      <c r="AP954" s="14">
        <v>0.160817033513068</v>
      </c>
      <c r="AQ954" s="14">
        <v>0.26956366597480202</v>
      </c>
      <c r="AR954" s="14"/>
      <c r="AS954" s="14">
        <v>0.221509271685321</v>
      </c>
      <c r="AT954" s="14">
        <v>0.26292365173549198</v>
      </c>
      <c r="AU954" s="14">
        <v>0.196577668807256</v>
      </c>
      <c r="AV954" s="14">
        <v>0.136590643255671</v>
      </c>
      <c r="AW954" s="14">
        <v>0.246135595701933</v>
      </c>
      <c r="AX954" s="14"/>
      <c r="AY954" s="14">
        <v>0.29845570037108299</v>
      </c>
      <c r="AZ954" s="14">
        <v>0</v>
      </c>
      <c r="BA954" s="14">
        <v>0</v>
      </c>
      <c r="BB954" s="14">
        <v>0</v>
      </c>
      <c r="BC954" s="14">
        <v>0</v>
      </c>
      <c r="BD954" s="14">
        <v>0</v>
      </c>
      <c r="BE954" s="14">
        <v>0</v>
      </c>
      <c r="BF954" s="14">
        <v>0</v>
      </c>
      <c r="BG954" s="14">
        <v>0</v>
      </c>
      <c r="BH954" s="14">
        <v>0</v>
      </c>
      <c r="BI954" s="14">
        <v>0</v>
      </c>
      <c r="BJ954" s="14">
        <v>0</v>
      </c>
      <c r="BK954" s="14">
        <v>0</v>
      </c>
      <c r="BL954" s="14">
        <v>0</v>
      </c>
      <c r="BM954" s="14">
        <v>0</v>
      </c>
      <c r="BN954" s="14">
        <v>0</v>
      </c>
      <c r="BO954" s="14"/>
      <c r="BP954" s="14">
        <v>0.22483737093699999</v>
      </c>
      <c r="BQ954" s="14">
        <v>0.239722864412895</v>
      </c>
      <c r="BR954" s="14">
        <v>0.20525161707045</v>
      </c>
      <c r="BS954" s="14">
        <v>0.210893274870254</v>
      </c>
      <c r="BT954" s="14">
        <v>0.197035779740308</v>
      </c>
      <c r="BU954" s="14"/>
      <c r="BV954" s="14">
        <v>0.162298405303819</v>
      </c>
      <c r="BW954" s="14">
        <v>0.21942050139160399</v>
      </c>
      <c r="BX954" s="14">
        <v>0.23186458852566399</v>
      </c>
      <c r="BY954" s="14">
        <v>0.189962195173699</v>
      </c>
      <c r="BZ954" s="14">
        <v>0.24757441426316701</v>
      </c>
      <c r="CA954" s="14"/>
      <c r="CB954" s="14">
        <v>0.116592638399629</v>
      </c>
      <c r="CC954" s="14">
        <v>0.16879682819629499</v>
      </c>
      <c r="CD954" s="14">
        <v>0.275610200589329</v>
      </c>
      <c r="CE954" s="14">
        <v>0.24867695647658</v>
      </c>
      <c r="CF954" s="14">
        <v>0.245742729283141</v>
      </c>
      <c r="CG954" s="14"/>
      <c r="CH954" s="14">
        <v>0.17493093786976899</v>
      </c>
      <c r="CI954" s="14">
        <v>0.23425342130021701</v>
      </c>
      <c r="CJ954" s="14"/>
      <c r="CK954" s="14">
        <v>0.18173460725563001</v>
      </c>
      <c r="CL954" s="14">
        <v>0.227892343669127</v>
      </c>
      <c r="CM954" s="14"/>
      <c r="CN954" s="14">
        <v>0.17560636374570501</v>
      </c>
      <c r="CO954" s="14">
        <v>0.231144452012151</v>
      </c>
      <c r="CP954" s="14"/>
      <c r="CQ954" s="14">
        <v>0.255485534691821</v>
      </c>
      <c r="CR954" s="14">
        <v>0.138929404543847</v>
      </c>
      <c r="CS954" s="14">
        <v>0.17935866673492901</v>
      </c>
    </row>
    <row r="955" spans="2:97" x14ac:dyDescent="0.35">
      <c r="B955" t="s">
        <v>389</v>
      </c>
      <c r="C955" s="14">
        <v>0.198069217669366</v>
      </c>
      <c r="D955" s="14">
        <v>0.178766665462191</v>
      </c>
      <c r="E955" s="14">
        <v>0.21781266760495399</v>
      </c>
      <c r="F955" s="14"/>
      <c r="G955" s="14">
        <v>0.1057686147723</v>
      </c>
      <c r="H955" s="14">
        <v>0.112597322917016</v>
      </c>
      <c r="I955" s="14">
        <v>0.135235562148217</v>
      </c>
      <c r="J955" s="14">
        <v>0.215124718415349</v>
      </c>
      <c r="K955" s="14">
        <v>0.30271312677428402</v>
      </c>
      <c r="L955" s="14">
        <v>0.28705863295396999</v>
      </c>
      <c r="M955" s="14"/>
      <c r="N955" s="14">
        <v>0.18339091910573399</v>
      </c>
      <c r="O955" s="14">
        <v>0.19912708207104701</v>
      </c>
      <c r="P955" s="14">
        <v>0.22191502481870201</v>
      </c>
      <c r="Q955" s="14">
        <v>0.18649517357260301</v>
      </c>
      <c r="R955" s="14"/>
      <c r="S955" s="14">
        <v>0.108184189680256</v>
      </c>
      <c r="T955" s="14">
        <v>0.26509489627699101</v>
      </c>
      <c r="U955" s="14">
        <v>0.18378599116314201</v>
      </c>
      <c r="V955" s="14">
        <v>0.21944360049591299</v>
      </c>
      <c r="W955" s="14">
        <v>0.19352978243299701</v>
      </c>
      <c r="X955" s="14">
        <v>0.18674494510367601</v>
      </c>
      <c r="Y955" s="14">
        <v>0.22450588877549699</v>
      </c>
      <c r="Z955" s="14">
        <v>0.208677506774264</v>
      </c>
      <c r="AA955" s="14">
        <v>0.243971094295651</v>
      </c>
      <c r="AB955" s="14">
        <v>0.17582277007851799</v>
      </c>
      <c r="AC955" s="14">
        <v>0.180129737392587</v>
      </c>
      <c r="AD955" s="14">
        <v>0.10738603457974499</v>
      </c>
      <c r="AE955" s="14"/>
      <c r="AF955" s="14">
        <v>0.26376503294985398</v>
      </c>
      <c r="AG955" s="14">
        <v>0.139948411134492</v>
      </c>
      <c r="AH955" s="14">
        <v>0.174466919798096</v>
      </c>
      <c r="AI955" s="14">
        <v>0.30324194860700299</v>
      </c>
      <c r="AJ955" s="14">
        <v>0.23868249626344901</v>
      </c>
      <c r="AK955" s="14"/>
      <c r="AL955" s="14">
        <v>9.1434871889071095E-2</v>
      </c>
      <c r="AM955" s="14">
        <v>0.20607428352541199</v>
      </c>
      <c r="AN955" s="14">
        <v>0.19833042278271501</v>
      </c>
      <c r="AO955" s="14">
        <v>0.28093735542092102</v>
      </c>
      <c r="AP955" s="14">
        <v>0.223077933774155</v>
      </c>
      <c r="AQ955" s="14">
        <v>0.21380263629502699</v>
      </c>
      <c r="AR955" s="14"/>
      <c r="AS955" s="14">
        <v>0.22915869200358499</v>
      </c>
      <c r="AT955" s="14">
        <v>0.18191840783521199</v>
      </c>
      <c r="AU955" s="14">
        <v>0.19252061516109101</v>
      </c>
      <c r="AV955" s="14">
        <v>0.17753011938346699</v>
      </c>
      <c r="AW955" s="14">
        <v>9.4718140813640495E-2</v>
      </c>
      <c r="AX955" s="14"/>
      <c r="AY955" s="14">
        <v>9.9261038313628994E-2</v>
      </c>
      <c r="AZ955" s="14">
        <v>0</v>
      </c>
      <c r="BA955" s="14">
        <v>0</v>
      </c>
      <c r="BB955" s="14">
        <v>0</v>
      </c>
      <c r="BC955" s="14">
        <v>0</v>
      </c>
      <c r="BD955" s="14">
        <v>0</v>
      </c>
      <c r="BE955" s="14">
        <v>0</v>
      </c>
      <c r="BF955" s="14">
        <v>0</v>
      </c>
      <c r="BG955" s="14">
        <v>0</v>
      </c>
      <c r="BH955" s="14">
        <v>0</v>
      </c>
      <c r="BI955" s="14">
        <v>0</v>
      </c>
      <c r="BJ955" s="14">
        <v>0</v>
      </c>
      <c r="BK955" s="14">
        <v>0</v>
      </c>
      <c r="BL955" s="14">
        <v>0</v>
      </c>
      <c r="BM955" s="14">
        <v>0</v>
      </c>
      <c r="BN955" s="14">
        <v>0</v>
      </c>
      <c r="BO955" s="14"/>
      <c r="BP955" s="14">
        <v>0.26532969317347899</v>
      </c>
      <c r="BQ955" s="14">
        <v>0.147549990118955</v>
      </c>
      <c r="BR955" s="14">
        <v>0.14382784948824701</v>
      </c>
      <c r="BS955" s="14">
        <v>0.20220247045544901</v>
      </c>
      <c r="BT955" s="14">
        <v>0.228123377865496</v>
      </c>
      <c r="BU955" s="14"/>
      <c r="BV955" s="14">
        <v>0.159893695159121</v>
      </c>
      <c r="BW955" s="14">
        <v>0.208375447271998</v>
      </c>
      <c r="BX955" s="14">
        <v>0.18399033724477201</v>
      </c>
      <c r="BY955" s="14">
        <v>0.20798999047908101</v>
      </c>
      <c r="BZ955" s="14">
        <v>0.22825345048794399</v>
      </c>
      <c r="CA955" s="14"/>
      <c r="CB955" s="14">
        <v>7.2268350599878503E-2</v>
      </c>
      <c r="CC955" s="14">
        <v>0.12822516319517899</v>
      </c>
      <c r="CD955" s="14">
        <v>0.15866010209113801</v>
      </c>
      <c r="CE955" s="14">
        <v>0.30742351864855</v>
      </c>
      <c r="CF955" s="14">
        <v>0.27205290154627298</v>
      </c>
      <c r="CG955" s="14"/>
      <c r="CH955" s="14">
        <v>0.279578371910503</v>
      </c>
      <c r="CI955" s="14">
        <v>0.16577782841743699</v>
      </c>
      <c r="CJ955" s="14"/>
      <c r="CK955" s="14">
        <v>0.17060385348909701</v>
      </c>
      <c r="CL955" s="14">
        <v>0.206128874880636</v>
      </c>
      <c r="CM955" s="14"/>
      <c r="CN955" s="14">
        <v>9.9704447522529105E-2</v>
      </c>
      <c r="CO955" s="14">
        <v>0.230354104314381</v>
      </c>
      <c r="CP955" s="14"/>
      <c r="CQ955" s="14">
        <v>0.24806699714156699</v>
      </c>
      <c r="CR955" s="14">
        <v>9.51707722704878E-2</v>
      </c>
      <c r="CS955" s="14">
        <v>0.14671204572518801</v>
      </c>
    </row>
    <row r="956" spans="2:97" x14ac:dyDescent="0.35">
      <c r="B956" t="s">
        <v>167</v>
      </c>
      <c r="C956" s="14">
        <v>3.49790049232769E-2</v>
      </c>
      <c r="D956" s="14">
        <v>1.9224358411232E-2</v>
      </c>
      <c r="E956" s="14">
        <v>5.04187750409879E-2</v>
      </c>
      <c r="F956" s="14"/>
      <c r="G956" s="14">
        <v>1.9653171993819302E-2</v>
      </c>
      <c r="H956" s="14">
        <v>6.46491371537843E-2</v>
      </c>
      <c r="I956" s="14">
        <v>3.6656362521141503E-2</v>
      </c>
      <c r="J956" s="14">
        <v>4.4406954057050099E-2</v>
      </c>
      <c r="K956" s="14">
        <v>2.88023501740516E-2</v>
      </c>
      <c r="L956" s="14">
        <v>1.7905185692137001E-2</v>
      </c>
      <c r="M956" s="14"/>
      <c r="N956" s="14">
        <v>1.3312852220270101E-2</v>
      </c>
      <c r="O956" s="14">
        <v>2.4583539134761599E-2</v>
      </c>
      <c r="P956" s="14">
        <v>3.98380321120387E-2</v>
      </c>
      <c r="Q956" s="14">
        <v>6.5382642784261799E-2</v>
      </c>
      <c r="R956" s="14"/>
      <c r="S956" s="14">
        <v>0</v>
      </c>
      <c r="T956" s="14">
        <v>4.05401748622186E-2</v>
      </c>
      <c r="U956" s="14">
        <v>2.7411029427879399E-2</v>
      </c>
      <c r="V956" s="14">
        <v>3.2187053100780599E-2</v>
      </c>
      <c r="W956" s="14">
        <v>4.8165362368097597E-2</v>
      </c>
      <c r="X956" s="14">
        <v>4.0366512514089598E-2</v>
      </c>
      <c r="Y956" s="14">
        <v>1.22229426416372E-2</v>
      </c>
      <c r="Z956" s="14">
        <v>4.9461083526436501E-2</v>
      </c>
      <c r="AA956" s="14">
        <v>4.5196367744191598E-2</v>
      </c>
      <c r="AB956" s="14">
        <v>2.1628250361160801E-2</v>
      </c>
      <c r="AC956" s="14">
        <v>7.2458572996645002E-2</v>
      </c>
      <c r="AD956" s="14">
        <v>0.120693702907838</v>
      </c>
      <c r="AE956" s="14"/>
      <c r="AF956" s="14">
        <v>1.08908135646363E-2</v>
      </c>
      <c r="AG956" s="14">
        <v>4.2671029614588303E-2</v>
      </c>
      <c r="AH956" s="14">
        <v>1.7481996080675501E-2</v>
      </c>
      <c r="AI956" s="14">
        <v>2.2665591731181899E-2</v>
      </c>
      <c r="AJ956" s="14">
        <v>2.56749131226344E-2</v>
      </c>
      <c r="AK956" s="14"/>
      <c r="AL956" s="14">
        <v>3.5028326263180198E-2</v>
      </c>
      <c r="AM956" s="14">
        <v>1.3226308961079699E-2</v>
      </c>
      <c r="AN956" s="14">
        <v>2.7574351760015998E-2</v>
      </c>
      <c r="AO956" s="14">
        <v>2.47868975092926E-2</v>
      </c>
      <c r="AP956" s="14">
        <v>2.7134115902902399E-2</v>
      </c>
      <c r="AQ956" s="14">
        <v>7.5708558365898002E-2</v>
      </c>
      <c r="AR956" s="14"/>
      <c r="AS956" s="14">
        <v>4.2636213797776303E-2</v>
      </c>
      <c r="AT956" s="14">
        <v>3.9500660872110398E-2</v>
      </c>
      <c r="AU956" s="14">
        <v>3.2407932666597299E-2</v>
      </c>
      <c r="AV956" s="14">
        <v>1.5881187326095801E-2</v>
      </c>
      <c r="AW956" s="14">
        <v>0</v>
      </c>
      <c r="AX956" s="14"/>
      <c r="AY956" s="14">
        <v>0.209991740982724</v>
      </c>
      <c r="AZ956" s="14">
        <v>0</v>
      </c>
      <c r="BA956" s="14">
        <v>0</v>
      </c>
      <c r="BB956" s="14">
        <v>0</v>
      </c>
      <c r="BC956" s="14">
        <v>0</v>
      </c>
      <c r="BD956" s="14">
        <v>0</v>
      </c>
      <c r="BE956" s="14">
        <v>0</v>
      </c>
      <c r="BF956" s="14">
        <v>0</v>
      </c>
      <c r="BG956" s="14">
        <v>0</v>
      </c>
      <c r="BH956" s="14">
        <v>0</v>
      </c>
      <c r="BI956" s="14">
        <v>0</v>
      </c>
      <c r="BJ956" s="14">
        <v>0</v>
      </c>
      <c r="BK956" s="14">
        <v>0</v>
      </c>
      <c r="BL956" s="14">
        <v>0</v>
      </c>
      <c r="BM956" s="14">
        <v>0</v>
      </c>
      <c r="BN956" s="14">
        <v>0</v>
      </c>
      <c r="BO956" s="14"/>
      <c r="BP956" s="14">
        <v>7.7253066637689603E-3</v>
      </c>
      <c r="BQ956" s="14">
        <v>2.19168399239681E-2</v>
      </c>
      <c r="BR956" s="14">
        <v>4.8123125065946501E-2</v>
      </c>
      <c r="BS956" s="14">
        <v>2.8318062819385498E-2</v>
      </c>
      <c r="BT956" s="14">
        <v>5.78947213998878E-2</v>
      </c>
      <c r="BU956" s="14"/>
      <c r="BV956" s="14">
        <v>3.4647089303941003E-2</v>
      </c>
      <c r="BW956" s="14">
        <v>1.4969166531772399E-2</v>
      </c>
      <c r="BX956" s="14">
        <v>4.4343128766137899E-2</v>
      </c>
      <c r="BY956" s="14">
        <v>4.5712632784612697E-2</v>
      </c>
      <c r="BZ956" s="14">
        <v>8.0552924485846999E-2</v>
      </c>
      <c r="CA956" s="14"/>
      <c r="CB956" s="14">
        <v>4.4324311714830297E-2</v>
      </c>
      <c r="CC956" s="14">
        <v>5.9066182027905603E-2</v>
      </c>
      <c r="CD956" s="14">
        <v>3.1288021773730801E-2</v>
      </c>
      <c r="CE956" s="14">
        <v>9.2499828692308196E-3</v>
      </c>
      <c r="CF956" s="14">
        <v>3.6994164033077301E-2</v>
      </c>
      <c r="CG956" s="14"/>
      <c r="CH956" s="14">
        <v>1.65997039953929E-2</v>
      </c>
      <c r="CI956" s="14">
        <v>4.2260311740482601E-2</v>
      </c>
      <c r="CJ956" s="14"/>
      <c r="CK956" s="14">
        <v>3.3279128637885798E-2</v>
      </c>
      <c r="CL956" s="14">
        <v>3.5477830282806003E-2</v>
      </c>
      <c r="CM956" s="14"/>
      <c r="CN956" s="14">
        <v>1.8766217418165899E-2</v>
      </c>
      <c r="CO956" s="14">
        <v>4.0300300403567899E-2</v>
      </c>
      <c r="CP956" s="14"/>
      <c r="CQ956" s="14">
        <v>2.6107046121686201E-2</v>
      </c>
      <c r="CR956" s="14">
        <v>4.9490008881379097E-2</v>
      </c>
      <c r="CS956" s="14">
        <v>6.9917087869999006E-2</v>
      </c>
    </row>
    <row r="957" spans="2:97" x14ac:dyDescent="0.35">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c r="CI957" s="14"/>
      <c r="CJ957" s="14"/>
      <c r="CK957" s="14"/>
      <c r="CL957" s="14"/>
      <c r="CM957" s="14"/>
      <c r="CN957" s="14"/>
      <c r="CO957" s="14"/>
      <c r="CP957" s="14"/>
      <c r="CQ957" s="14"/>
      <c r="CR957" s="14"/>
      <c r="CS957" s="14"/>
    </row>
    <row r="958" spans="2:97" x14ac:dyDescent="0.35">
      <c r="B958" s="6" t="s">
        <v>394</v>
      </c>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c r="CI958" s="14"/>
      <c r="CJ958" s="14"/>
      <c r="CK958" s="14"/>
      <c r="CL958" s="14"/>
      <c r="CM958" s="14"/>
      <c r="CN958" s="14"/>
      <c r="CO958" s="14"/>
      <c r="CP958" s="14"/>
      <c r="CQ958" s="14"/>
      <c r="CR958" s="14"/>
      <c r="CS958" s="14"/>
    </row>
    <row r="959" spans="2:97" x14ac:dyDescent="0.35">
      <c r="B959" s="21" t="s">
        <v>279</v>
      </c>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c r="CI959" s="14"/>
      <c r="CJ959" s="14"/>
      <c r="CK959" s="14"/>
      <c r="CL959" s="14"/>
      <c r="CM959" s="14"/>
      <c r="CN959" s="14"/>
      <c r="CO959" s="14"/>
      <c r="CP959" s="14"/>
      <c r="CQ959" s="14"/>
      <c r="CR959" s="14"/>
      <c r="CS959" s="14"/>
    </row>
    <row r="960" spans="2:97" x14ac:dyDescent="0.35">
      <c r="B960" t="s">
        <v>385</v>
      </c>
      <c r="C960" s="14">
        <v>0.115733707392476</v>
      </c>
      <c r="D960" s="14">
        <v>0.13184464634934101</v>
      </c>
      <c r="E960" s="14">
        <v>9.9582448501618306E-2</v>
      </c>
      <c r="F960" s="14"/>
      <c r="G960" s="14">
        <v>0.12999201366994101</v>
      </c>
      <c r="H960" s="14">
        <v>0.150280395095719</v>
      </c>
      <c r="I960" s="14">
        <v>0.128769283561949</v>
      </c>
      <c r="J960" s="14">
        <v>0.11222716430737199</v>
      </c>
      <c r="K960" s="14">
        <v>6.3512968540095999E-2</v>
      </c>
      <c r="L960" s="14">
        <v>0.10995717309520101</v>
      </c>
      <c r="M960" s="14"/>
      <c r="N960" s="14">
        <v>0.14451212553078699</v>
      </c>
      <c r="O960" s="14">
        <v>0.10862453701696501</v>
      </c>
      <c r="P960" s="14">
        <v>0.103494187195977</v>
      </c>
      <c r="Q960" s="14">
        <v>9.88089246712478E-2</v>
      </c>
      <c r="R960" s="14"/>
      <c r="S960" s="14">
        <v>0.15912557773595201</v>
      </c>
      <c r="T960" s="14">
        <v>0.11579413971916901</v>
      </c>
      <c r="U960" s="14">
        <v>7.8663667576956198E-2</v>
      </c>
      <c r="V960" s="14">
        <v>8.3001168191046401E-2</v>
      </c>
      <c r="W960" s="14">
        <v>0.13428247212019001</v>
      </c>
      <c r="X960" s="14">
        <v>0.152196694402498</v>
      </c>
      <c r="Y960" s="14">
        <v>9.7756300758976997E-2</v>
      </c>
      <c r="Z960" s="14">
        <v>0.188783865803586</v>
      </c>
      <c r="AA960" s="14">
        <v>0.14225220382375001</v>
      </c>
      <c r="AB960" s="14">
        <v>7.1185653979691704E-2</v>
      </c>
      <c r="AC960" s="14">
        <v>2.0379985120870699E-2</v>
      </c>
      <c r="AD960" s="14">
        <v>8.5852069255409905E-2</v>
      </c>
      <c r="AE960" s="14"/>
      <c r="AF960" s="14">
        <v>0.119095720215263</v>
      </c>
      <c r="AG960" s="14">
        <v>0.145033448569032</v>
      </c>
      <c r="AH960" s="14">
        <v>0.106644737358252</v>
      </c>
      <c r="AI960" s="14">
        <v>0.12114545495208601</v>
      </c>
      <c r="AJ960" s="14">
        <v>5.2503590155257199E-2</v>
      </c>
      <c r="AK960" s="14"/>
      <c r="AL960" s="14">
        <v>0.19960442908759499</v>
      </c>
      <c r="AM960" s="14">
        <v>0.14468073766502801</v>
      </c>
      <c r="AN960" s="14">
        <v>8.0150467816264601E-2</v>
      </c>
      <c r="AO960" s="14">
        <v>0.11863484310090699</v>
      </c>
      <c r="AP960" s="14">
        <v>5.9262002306657603E-2</v>
      </c>
      <c r="AQ960" s="14">
        <v>7.2612150555336694E-2</v>
      </c>
      <c r="AR960" s="14"/>
      <c r="AS960" s="14">
        <v>0.106405298706921</v>
      </c>
      <c r="AT960" s="14">
        <v>7.2942110527794396E-2</v>
      </c>
      <c r="AU960" s="14">
        <v>0.13731080392077599</v>
      </c>
      <c r="AV960" s="14">
        <v>0.161133631272151</v>
      </c>
      <c r="AW960" s="14">
        <v>0.19383473999738299</v>
      </c>
      <c r="AX960" s="14"/>
      <c r="AY960" s="14">
        <v>0</v>
      </c>
      <c r="AZ960" s="14">
        <v>0</v>
      </c>
      <c r="BA960" s="14">
        <v>0</v>
      </c>
      <c r="BB960" s="14">
        <v>0</v>
      </c>
      <c r="BC960" s="14">
        <v>0</v>
      </c>
      <c r="BD960" s="14">
        <v>0</v>
      </c>
      <c r="BE960" s="14">
        <v>0</v>
      </c>
      <c r="BF960" s="14">
        <v>0</v>
      </c>
      <c r="BG960" s="14">
        <v>0</v>
      </c>
      <c r="BH960" s="14">
        <v>0</v>
      </c>
      <c r="BI960" s="14">
        <v>0</v>
      </c>
      <c r="BJ960" s="14">
        <v>0</v>
      </c>
      <c r="BK960" s="14">
        <v>0</v>
      </c>
      <c r="BL960" s="14">
        <v>0</v>
      </c>
      <c r="BM960" s="14">
        <v>0</v>
      </c>
      <c r="BN960" s="14">
        <v>0</v>
      </c>
      <c r="BO960" s="14"/>
      <c r="BP960" s="14">
        <v>0.14252461045744499</v>
      </c>
      <c r="BQ960" s="14">
        <v>0.123992941006539</v>
      </c>
      <c r="BR960" s="14">
        <v>9.9078596267324598E-2</v>
      </c>
      <c r="BS960" s="14">
        <v>9.7142104872995502E-2</v>
      </c>
      <c r="BT960" s="14">
        <v>9.1117746263027197E-2</v>
      </c>
      <c r="BU960" s="14"/>
      <c r="BV960" s="14">
        <v>0.24934478984863701</v>
      </c>
      <c r="BW960" s="14">
        <v>0.13365221122438001</v>
      </c>
      <c r="BX960" s="14">
        <v>7.3272299320338796E-2</v>
      </c>
      <c r="BY960" s="14">
        <v>0.12791707578853401</v>
      </c>
      <c r="BZ960" s="14">
        <v>7.8690360723730798E-2</v>
      </c>
      <c r="CA960" s="14"/>
      <c r="CB960" s="14">
        <v>0.28101722718981198</v>
      </c>
      <c r="CC960" s="14">
        <v>9.2557151131026999E-2</v>
      </c>
      <c r="CD960" s="14">
        <v>4.87616962567132E-2</v>
      </c>
      <c r="CE960" s="14">
        <v>7.45059064478268E-2</v>
      </c>
      <c r="CF960" s="14">
        <v>0.10499274303773699</v>
      </c>
      <c r="CG960" s="14"/>
      <c r="CH960" s="14">
        <v>0.14871968234247299</v>
      </c>
      <c r="CI960" s="14">
        <v>0.101863457200351</v>
      </c>
      <c r="CJ960" s="14"/>
      <c r="CK960" s="14">
        <v>0.120146183742528</v>
      </c>
      <c r="CL960" s="14">
        <v>0.11438218246497101</v>
      </c>
      <c r="CM960" s="14"/>
      <c r="CN960" s="14">
        <v>0.17813164563593401</v>
      </c>
      <c r="CO960" s="14">
        <v>9.3333859243252798E-2</v>
      </c>
      <c r="CP960" s="14"/>
      <c r="CQ960" s="14">
        <v>7.7348401321845797E-2</v>
      </c>
      <c r="CR960" s="14">
        <v>0.214498892624154</v>
      </c>
      <c r="CS960" s="14">
        <v>3.9253951514327597E-2</v>
      </c>
    </row>
    <row r="961" spans="2:97" x14ac:dyDescent="0.35">
      <c r="B961" t="s">
        <v>386</v>
      </c>
      <c r="C961" s="14">
        <v>0.201295998754456</v>
      </c>
      <c r="D961" s="14">
        <v>0.223454398040563</v>
      </c>
      <c r="E961" s="14">
        <v>0.17725251752472501</v>
      </c>
      <c r="F961" s="14"/>
      <c r="G961" s="14">
        <v>0.31573540608461798</v>
      </c>
      <c r="H961" s="14">
        <v>0.208418507393867</v>
      </c>
      <c r="I961" s="14">
        <v>0.172033256105626</v>
      </c>
      <c r="J961" s="14">
        <v>0.161120486307193</v>
      </c>
      <c r="K961" s="14">
        <v>0.17749364294967099</v>
      </c>
      <c r="L961" s="14">
        <v>0.19514999169806199</v>
      </c>
      <c r="M961" s="14"/>
      <c r="N961" s="14">
        <v>0.19511521903039</v>
      </c>
      <c r="O961" s="14">
        <v>0.19179792849272001</v>
      </c>
      <c r="P961" s="14">
        <v>0.22451271266624601</v>
      </c>
      <c r="Q961" s="14">
        <v>0.20255695526481601</v>
      </c>
      <c r="R961" s="14"/>
      <c r="S961" s="14">
        <v>0.26296507999181301</v>
      </c>
      <c r="T961" s="14">
        <v>0.19138729599842</v>
      </c>
      <c r="U961" s="14">
        <v>0.21011278903761599</v>
      </c>
      <c r="V961" s="14">
        <v>0.23335485716447801</v>
      </c>
      <c r="W961" s="14">
        <v>0.145944855654939</v>
      </c>
      <c r="X961" s="14">
        <v>0.25604885659335003</v>
      </c>
      <c r="Y961" s="14">
        <v>0.115200495131553</v>
      </c>
      <c r="Z961" s="14">
        <v>0.198977221718311</v>
      </c>
      <c r="AA961" s="14">
        <v>0.19986401773503901</v>
      </c>
      <c r="AB961" s="14">
        <v>0.19225136319075201</v>
      </c>
      <c r="AC961" s="14">
        <v>0.12373110568776299</v>
      </c>
      <c r="AD961" s="14">
        <v>0.20364232156586401</v>
      </c>
      <c r="AE961" s="14"/>
      <c r="AF961" s="14">
        <v>0.19918395019847901</v>
      </c>
      <c r="AG961" s="14">
        <v>0.20577834735690001</v>
      </c>
      <c r="AH961" s="14">
        <v>0.209212990997169</v>
      </c>
      <c r="AI961" s="14">
        <v>0.192034982305886</v>
      </c>
      <c r="AJ961" s="14">
        <v>0.23962423339136199</v>
      </c>
      <c r="AK961" s="14"/>
      <c r="AL961" s="14">
        <v>0.24148953069290499</v>
      </c>
      <c r="AM961" s="14">
        <v>0.223484153425557</v>
      </c>
      <c r="AN961" s="14">
        <v>0.18932737194765001</v>
      </c>
      <c r="AO961" s="14">
        <v>0.20127231681064101</v>
      </c>
      <c r="AP961" s="14">
        <v>0.210561324313458</v>
      </c>
      <c r="AQ961" s="14">
        <v>0.12958783974802901</v>
      </c>
      <c r="AR961" s="14"/>
      <c r="AS961" s="14">
        <v>0.19686945470914399</v>
      </c>
      <c r="AT961" s="14">
        <v>0.20427505788224601</v>
      </c>
      <c r="AU961" s="14">
        <v>0.21116291344325</v>
      </c>
      <c r="AV961" s="14">
        <v>0.24863382707470599</v>
      </c>
      <c r="AW961" s="14">
        <v>0.14838184063093501</v>
      </c>
      <c r="AX961" s="14"/>
      <c r="AY961" s="14">
        <v>0.197940868778404</v>
      </c>
      <c r="AZ961" s="14">
        <v>0</v>
      </c>
      <c r="BA961" s="14">
        <v>0</v>
      </c>
      <c r="BB961" s="14">
        <v>0</v>
      </c>
      <c r="BC961" s="14">
        <v>0</v>
      </c>
      <c r="BD961" s="14">
        <v>0</v>
      </c>
      <c r="BE961" s="14">
        <v>0</v>
      </c>
      <c r="BF961" s="14">
        <v>0</v>
      </c>
      <c r="BG961" s="14">
        <v>0</v>
      </c>
      <c r="BH961" s="14">
        <v>0</v>
      </c>
      <c r="BI961" s="14">
        <v>0</v>
      </c>
      <c r="BJ961" s="14">
        <v>0</v>
      </c>
      <c r="BK961" s="14">
        <v>0</v>
      </c>
      <c r="BL961" s="14">
        <v>0</v>
      </c>
      <c r="BM961" s="14">
        <v>0</v>
      </c>
      <c r="BN961" s="14">
        <v>0</v>
      </c>
      <c r="BO961" s="14"/>
      <c r="BP961" s="14">
        <v>0.176314608317202</v>
      </c>
      <c r="BQ961" s="14">
        <v>0.221528929815136</v>
      </c>
      <c r="BR961" s="14">
        <v>0.20553390511325401</v>
      </c>
      <c r="BS961" s="14">
        <v>0.211241949136382</v>
      </c>
      <c r="BT961" s="14">
        <v>0.20624267164221399</v>
      </c>
      <c r="BU961" s="14"/>
      <c r="BV961" s="14">
        <v>0.17020269703961499</v>
      </c>
      <c r="BW961" s="14">
        <v>0.20704291876012301</v>
      </c>
      <c r="BX961" s="14">
        <v>0.199133808188171</v>
      </c>
      <c r="BY961" s="14">
        <v>0.21754163292689599</v>
      </c>
      <c r="BZ961" s="14">
        <v>0.16875998744444601</v>
      </c>
      <c r="CA961" s="14"/>
      <c r="CB961" s="14">
        <v>0.27394419779808898</v>
      </c>
      <c r="CC961" s="14">
        <v>0.20042414464990699</v>
      </c>
      <c r="CD961" s="14">
        <v>0.204196500087229</v>
      </c>
      <c r="CE961" s="14">
        <v>0.21247468504289499</v>
      </c>
      <c r="CF961" s="14">
        <v>0.131870309800769</v>
      </c>
      <c r="CG961" s="14"/>
      <c r="CH961" s="14">
        <v>0.17315907680804199</v>
      </c>
      <c r="CI961" s="14">
        <v>0.213127273944129</v>
      </c>
      <c r="CJ961" s="14"/>
      <c r="CK961" s="14">
        <v>0.19937104312020501</v>
      </c>
      <c r="CL961" s="14">
        <v>0.20188560543280101</v>
      </c>
      <c r="CM961" s="14"/>
      <c r="CN961" s="14">
        <v>0.24711657071496501</v>
      </c>
      <c r="CO961" s="14">
        <v>0.184847156326018</v>
      </c>
      <c r="CP961" s="14"/>
      <c r="CQ961" s="14">
        <v>0.181978098558496</v>
      </c>
      <c r="CR961" s="14">
        <v>0.25267560172221998</v>
      </c>
      <c r="CS961" s="14">
        <v>0.15343386913134099</v>
      </c>
    </row>
    <row r="962" spans="2:97" x14ac:dyDescent="0.35">
      <c r="B962" t="s">
        <v>387</v>
      </c>
      <c r="C962" s="14">
        <v>0.17664389466378599</v>
      </c>
      <c r="D962" s="14">
        <v>0.197555517173616</v>
      </c>
      <c r="E962" s="14">
        <v>0.15573041024579701</v>
      </c>
      <c r="F962" s="14"/>
      <c r="G962" s="14">
        <v>0.16631142560263901</v>
      </c>
      <c r="H962" s="14">
        <v>0.17650091483870201</v>
      </c>
      <c r="I962" s="14">
        <v>0.217283795365284</v>
      </c>
      <c r="J962" s="14">
        <v>0.17090605424358299</v>
      </c>
      <c r="K962" s="14">
        <v>0.171603138890523</v>
      </c>
      <c r="L962" s="14">
        <v>0.15886866359773</v>
      </c>
      <c r="M962" s="14"/>
      <c r="N962" s="14">
        <v>0.13374027529213001</v>
      </c>
      <c r="O962" s="14">
        <v>0.19748749550391501</v>
      </c>
      <c r="P962" s="14">
        <v>0.20634852722403901</v>
      </c>
      <c r="Q962" s="14">
        <v>0.17793821530249701</v>
      </c>
      <c r="R962" s="14"/>
      <c r="S962" s="14">
        <v>0.20788440843285899</v>
      </c>
      <c r="T962" s="14">
        <v>0.15238614213680299</v>
      </c>
      <c r="U962" s="14">
        <v>0.194642590148741</v>
      </c>
      <c r="V962" s="14">
        <v>0.20299390252185401</v>
      </c>
      <c r="W962" s="14">
        <v>0.195573219477987</v>
      </c>
      <c r="X962" s="14">
        <v>0.17215969239020101</v>
      </c>
      <c r="Y962" s="14">
        <v>0.24927638806902599</v>
      </c>
      <c r="Z962" s="14">
        <v>7.0135377114713002E-2</v>
      </c>
      <c r="AA962" s="14">
        <v>0.149697268678087</v>
      </c>
      <c r="AB962" s="14">
        <v>0.147621868630257</v>
      </c>
      <c r="AC962" s="14">
        <v>0.164613318534197</v>
      </c>
      <c r="AD962" s="14">
        <v>0.14332900463211801</v>
      </c>
      <c r="AE962" s="14"/>
      <c r="AF962" s="14">
        <v>0.16852765543182999</v>
      </c>
      <c r="AG962" s="14">
        <v>0.165149950348458</v>
      </c>
      <c r="AH962" s="14">
        <v>0.17404794761836001</v>
      </c>
      <c r="AI962" s="14">
        <v>0.15368045575651801</v>
      </c>
      <c r="AJ962" s="14">
        <v>0.15657977967193201</v>
      </c>
      <c r="AK962" s="14"/>
      <c r="AL962" s="14">
        <v>0.12615530504872399</v>
      </c>
      <c r="AM962" s="14">
        <v>0.18935400926367699</v>
      </c>
      <c r="AN962" s="14">
        <v>0.187661471054029</v>
      </c>
      <c r="AO962" s="14">
        <v>0.14668648563468101</v>
      </c>
      <c r="AP962" s="14">
        <v>0.20633498119218799</v>
      </c>
      <c r="AQ962" s="14">
        <v>0.24383152833680999</v>
      </c>
      <c r="AR962" s="14"/>
      <c r="AS962" s="14">
        <v>0.18121124200165201</v>
      </c>
      <c r="AT962" s="14">
        <v>0.20570527438074299</v>
      </c>
      <c r="AU962" s="14">
        <v>0.15395551363458901</v>
      </c>
      <c r="AV962" s="14">
        <v>0.14173878221790401</v>
      </c>
      <c r="AW962" s="14">
        <v>0.15550478373202301</v>
      </c>
      <c r="AX962" s="14"/>
      <c r="AY962" s="14">
        <v>0.37789564131915299</v>
      </c>
      <c r="AZ962" s="14">
        <v>0</v>
      </c>
      <c r="BA962" s="14">
        <v>0</v>
      </c>
      <c r="BB962" s="14">
        <v>0</v>
      </c>
      <c r="BC962" s="14">
        <v>0</v>
      </c>
      <c r="BD962" s="14">
        <v>0</v>
      </c>
      <c r="BE962" s="14">
        <v>0</v>
      </c>
      <c r="BF962" s="14">
        <v>0</v>
      </c>
      <c r="BG962" s="14">
        <v>0</v>
      </c>
      <c r="BH962" s="14">
        <v>0</v>
      </c>
      <c r="BI962" s="14">
        <v>0</v>
      </c>
      <c r="BJ962" s="14">
        <v>0</v>
      </c>
      <c r="BK962" s="14">
        <v>0</v>
      </c>
      <c r="BL962" s="14">
        <v>0</v>
      </c>
      <c r="BM962" s="14">
        <v>0</v>
      </c>
      <c r="BN962" s="14">
        <v>0</v>
      </c>
      <c r="BO962" s="14"/>
      <c r="BP962" s="14">
        <v>0.14579257409152699</v>
      </c>
      <c r="BQ962" s="14">
        <v>0.191868713594192</v>
      </c>
      <c r="BR962" s="14">
        <v>0.21467725657372999</v>
      </c>
      <c r="BS962" s="14">
        <v>0.15456463554820299</v>
      </c>
      <c r="BT962" s="14">
        <v>0.166882761823029</v>
      </c>
      <c r="BU962" s="14"/>
      <c r="BV962" s="14">
        <v>0.223914624181282</v>
      </c>
      <c r="BW962" s="14">
        <v>0.152121975805664</v>
      </c>
      <c r="BX962" s="14">
        <v>0.19433281882964101</v>
      </c>
      <c r="BY962" s="14">
        <v>0.15898609147779599</v>
      </c>
      <c r="BZ962" s="14">
        <v>0.22128027497716399</v>
      </c>
      <c r="CA962" s="14"/>
      <c r="CB962" s="14">
        <v>0.161479560650474</v>
      </c>
      <c r="CC962" s="14">
        <v>0.23284756541755999</v>
      </c>
      <c r="CD962" s="14">
        <v>0.16640483151192001</v>
      </c>
      <c r="CE962" s="14">
        <v>0.16557985679462001</v>
      </c>
      <c r="CF962" s="14">
        <v>0.16726356841221099</v>
      </c>
      <c r="CG962" s="14"/>
      <c r="CH962" s="14">
        <v>0.16415861694082201</v>
      </c>
      <c r="CI962" s="14">
        <v>0.18189382060953099</v>
      </c>
      <c r="CJ962" s="14"/>
      <c r="CK962" s="14">
        <v>0.16423376337392201</v>
      </c>
      <c r="CL962" s="14">
        <v>0.18044507125063899</v>
      </c>
      <c r="CM962" s="14"/>
      <c r="CN962" s="14">
        <v>0.16910377604636501</v>
      </c>
      <c r="CO962" s="14">
        <v>0.17935067499679</v>
      </c>
      <c r="CP962" s="14"/>
      <c r="CQ962" s="14">
        <v>0.165964958575015</v>
      </c>
      <c r="CR962" s="14">
        <v>0.180350257937721</v>
      </c>
      <c r="CS962" s="14">
        <v>0.28839797957843599</v>
      </c>
    </row>
    <row r="963" spans="2:97" x14ac:dyDescent="0.35">
      <c r="B963" t="s">
        <v>388</v>
      </c>
      <c r="C963" s="14">
        <v>0.235609917401706</v>
      </c>
      <c r="D963" s="14">
        <v>0.20816919280448001</v>
      </c>
      <c r="E963" s="14">
        <v>0.26394586851858998</v>
      </c>
      <c r="F963" s="14"/>
      <c r="G963" s="14">
        <v>0.204362862441689</v>
      </c>
      <c r="H963" s="14">
        <v>0.22935507382217901</v>
      </c>
      <c r="I963" s="14">
        <v>0.244204207392587</v>
      </c>
      <c r="J963" s="14">
        <v>0.25027222450444597</v>
      </c>
      <c r="K963" s="14">
        <v>0.20545537383272999</v>
      </c>
      <c r="L963" s="14">
        <v>0.26076671043428101</v>
      </c>
      <c r="M963" s="14"/>
      <c r="N963" s="14">
        <v>0.278469312277426</v>
      </c>
      <c r="O963" s="14">
        <v>0.24340886504748899</v>
      </c>
      <c r="P963" s="14">
        <v>0.15951237165075599</v>
      </c>
      <c r="Q963" s="14">
        <v>0.24450888364471601</v>
      </c>
      <c r="R963" s="14"/>
      <c r="S963" s="14">
        <v>0.16655568927535</v>
      </c>
      <c r="T963" s="14">
        <v>0.244570012159981</v>
      </c>
      <c r="U963" s="14">
        <v>0.25524228317606501</v>
      </c>
      <c r="V963" s="14">
        <v>0.18460707553043201</v>
      </c>
      <c r="W963" s="14">
        <v>0.30430436818774997</v>
      </c>
      <c r="X963" s="14">
        <v>0.139364685412319</v>
      </c>
      <c r="Y963" s="14">
        <v>0.25882558930275001</v>
      </c>
      <c r="Z963" s="14">
        <v>0.24766750314510799</v>
      </c>
      <c r="AA963" s="14">
        <v>0.25545652005786601</v>
      </c>
      <c r="AB963" s="14">
        <v>0.283236140899772</v>
      </c>
      <c r="AC963" s="14">
        <v>0.31438524947875301</v>
      </c>
      <c r="AD963" s="14">
        <v>0.31223428604974801</v>
      </c>
      <c r="AE963" s="14"/>
      <c r="AF963" s="14">
        <v>0.25088495133833</v>
      </c>
      <c r="AG963" s="14">
        <v>0.216586351048526</v>
      </c>
      <c r="AH963" s="14">
        <v>0.30667295621044699</v>
      </c>
      <c r="AI963" s="14">
        <v>0.21068732853826599</v>
      </c>
      <c r="AJ963" s="14">
        <v>0.30723347920773902</v>
      </c>
      <c r="AK963" s="14"/>
      <c r="AL963" s="14">
        <v>0.215622823224282</v>
      </c>
      <c r="AM963" s="14">
        <v>0.227989021357446</v>
      </c>
      <c r="AN963" s="14">
        <v>0.30944424126952402</v>
      </c>
      <c r="AO963" s="14">
        <v>0.224028275135713</v>
      </c>
      <c r="AP963" s="14">
        <v>0.252748888541174</v>
      </c>
      <c r="AQ963" s="14">
        <v>0.20080503913981099</v>
      </c>
      <c r="AR963" s="14"/>
      <c r="AS963" s="14">
        <v>0.209154775068779</v>
      </c>
      <c r="AT963" s="14">
        <v>0.27091237795265499</v>
      </c>
      <c r="AU963" s="14">
        <v>0.24720752957646699</v>
      </c>
      <c r="AV963" s="14">
        <v>0.23043460081258799</v>
      </c>
      <c r="AW963" s="14">
        <v>0.300309762350706</v>
      </c>
      <c r="AX963" s="14"/>
      <c r="AY963" s="14">
        <v>0.110598612399436</v>
      </c>
      <c r="AZ963" s="14">
        <v>0</v>
      </c>
      <c r="BA963" s="14">
        <v>0</v>
      </c>
      <c r="BB963" s="14">
        <v>0</v>
      </c>
      <c r="BC963" s="14">
        <v>0</v>
      </c>
      <c r="BD963" s="14">
        <v>0</v>
      </c>
      <c r="BE963" s="14">
        <v>0</v>
      </c>
      <c r="BF963" s="14">
        <v>0</v>
      </c>
      <c r="BG963" s="14">
        <v>0</v>
      </c>
      <c r="BH963" s="14">
        <v>0</v>
      </c>
      <c r="BI963" s="14">
        <v>0</v>
      </c>
      <c r="BJ963" s="14">
        <v>0</v>
      </c>
      <c r="BK963" s="14">
        <v>0</v>
      </c>
      <c r="BL963" s="14">
        <v>0</v>
      </c>
      <c r="BM963" s="14">
        <v>0</v>
      </c>
      <c r="BN963" s="14">
        <v>0</v>
      </c>
      <c r="BO963" s="14"/>
      <c r="BP963" s="14">
        <v>0.266828966817934</v>
      </c>
      <c r="BQ963" s="14">
        <v>0.22962699655181401</v>
      </c>
      <c r="BR963" s="14">
        <v>0.199295117966379</v>
      </c>
      <c r="BS963" s="14">
        <v>0.260942912500433</v>
      </c>
      <c r="BT963" s="14">
        <v>0.226742884035223</v>
      </c>
      <c r="BU963" s="14"/>
      <c r="BV963" s="14">
        <v>0.22337042195016801</v>
      </c>
      <c r="BW963" s="14">
        <v>0.25677283158078601</v>
      </c>
      <c r="BX963" s="14">
        <v>0.22053999804928301</v>
      </c>
      <c r="BY963" s="14">
        <v>0.23775784700684199</v>
      </c>
      <c r="BZ963" s="14">
        <v>0.195401894994716</v>
      </c>
      <c r="CA963" s="14"/>
      <c r="CB963" s="14">
        <v>0.12898998640709899</v>
      </c>
      <c r="CC963" s="14">
        <v>0.28534040938524902</v>
      </c>
      <c r="CD963" s="14">
        <v>0.25515862501291597</v>
      </c>
      <c r="CE963" s="14">
        <v>0.253810841569585</v>
      </c>
      <c r="CF963" s="14">
        <v>0.24691659072622901</v>
      </c>
      <c r="CG963" s="14"/>
      <c r="CH963" s="14">
        <v>0.22596702886005399</v>
      </c>
      <c r="CI963" s="14">
        <v>0.239664649052058</v>
      </c>
      <c r="CJ963" s="14"/>
      <c r="CK963" s="14">
        <v>0.242692473573898</v>
      </c>
      <c r="CL963" s="14">
        <v>0.23344055705667799</v>
      </c>
      <c r="CM963" s="14"/>
      <c r="CN963" s="14">
        <v>0.218523885263152</v>
      </c>
      <c r="CO963" s="14">
        <v>0.241743525917473</v>
      </c>
      <c r="CP963" s="14"/>
      <c r="CQ963" s="14">
        <v>0.25123803707306402</v>
      </c>
      <c r="CR963" s="14">
        <v>0.19129971132901599</v>
      </c>
      <c r="CS963" s="14">
        <v>0.28968848757487797</v>
      </c>
    </row>
    <row r="964" spans="2:97" x14ac:dyDescent="0.35">
      <c r="B964" t="s">
        <v>389</v>
      </c>
      <c r="C964" s="14">
        <v>0.23712712084794599</v>
      </c>
      <c r="D964" s="14">
        <v>0.21533069762429499</v>
      </c>
      <c r="E964" s="14">
        <v>0.25973009657879997</v>
      </c>
      <c r="F964" s="14"/>
      <c r="G964" s="14">
        <v>0.119615642106293</v>
      </c>
      <c r="H964" s="14">
        <v>0.20511098595425001</v>
      </c>
      <c r="I964" s="14">
        <v>0.215659930257636</v>
      </c>
      <c r="J964" s="14">
        <v>0.26984524174441199</v>
      </c>
      <c r="K964" s="14">
        <v>0.36125772405498102</v>
      </c>
      <c r="L964" s="14">
        <v>0.24159126088607999</v>
      </c>
      <c r="M964" s="14"/>
      <c r="N964" s="14">
        <v>0.22378930124838201</v>
      </c>
      <c r="O964" s="14">
        <v>0.219578487428611</v>
      </c>
      <c r="P964" s="14">
        <v>0.28662579453728099</v>
      </c>
      <c r="Q964" s="14">
        <v>0.226765772325798</v>
      </c>
      <c r="R964" s="14"/>
      <c r="S964" s="14">
        <v>0.185016488924307</v>
      </c>
      <c r="T964" s="14">
        <v>0.25304562345201798</v>
      </c>
      <c r="U964" s="14">
        <v>0.261338670060622</v>
      </c>
      <c r="V964" s="14">
        <v>0.27396645250728802</v>
      </c>
      <c r="W964" s="14">
        <v>0.192251841726162</v>
      </c>
      <c r="X964" s="14">
        <v>0.20392580937591401</v>
      </c>
      <c r="Y964" s="14">
        <v>0.23320889234245101</v>
      </c>
      <c r="Z964" s="14">
        <v>0.25343353252785</v>
      </c>
      <c r="AA964" s="14">
        <v>0.20789724626147599</v>
      </c>
      <c r="AB964" s="14">
        <v>0.29244774359480502</v>
      </c>
      <c r="AC964" s="14">
        <v>0.31363800346454301</v>
      </c>
      <c r="AD964" s="14">
        <v>0.254942318496861</v>
      </c>
      <c r="AE964" s="14"/>
      <c r="AF964" s="14">
        <v>0.21555510988425</v>
      </c>
      <c r="AG964" s="14">
        <v>0.23762951672502799</v>
      </c>
      <c r="AH964" s="14">
        <v>0.203421367815771</v>
      </c>
      <c r="AI964" s="14">
        <v>0.30127677694027299</v>
      </c>
      <c r="AJ964" s="14">
        <v>0.22915281145678601</v>
      </c>
      <c r="AK964" s="14"/>
      <c r="AL964" s="14">
        <v>0.188503073266653</v>
      </c>
      <c r="AM964" s="14">
        <v>0.17889615665</v>
      </c>
      <c r="AN964" s="14">
        <v>0.21841592463989301</v>
      </c>
      <c r="AO964" s="14">
        <v>0.28587587228910999</v>
      </c>
      <c r="AP964" s="14">
        <v>0.23894794846117601</v>
      </c>
      <c r="AQ964" s="14">
        <v>0.27449152271822302</v>
      </c>
      <c r="AR964" s="14"/>
      <c r="AS964" s="14">
        <v>0.27329093376079899</v>
      </c>
      <c r="AT964" s="14">
        <v>0.19509151680792799</v>
      </c>
      <c r="AU964" s="14">
        <v>0.22904193345253701</v>
      </c>
      <c r="AV964" s="14">
        <v>0.20028238742576299</v>
      </c>
      <c r="AW964" s="14">
        <v>0.20196887328895399</v>
      </c>
      <c r="AX964" s="14"/>
      <c r="AY964" s="14">
        <v>0.109221583623563</v>
      </c>
      <c r="AZ964" s="14">
        <v>0</v>
      </c>
      <c r="BA964" s="14">
        <v>0</v>
      </c>
      <c r="BB964" s="14">
        <v>0</v>
      </c>
      <c r="BC964" s="14">
        <v>0</v>
      </c>
      <c r="BD964" s="14">
        <v>0</v>
      </c>
      <c r="BE964" s="14">
        <v>0</v>
      </c>
      <c r="BF964" s="14">
        <v>0</v>
      </c>
      <c r="BG964" s="14">
        <v>0</v>
      </c>
      <c r="BH964" s="14">
        <v>0</v>
      </c>
      <c r="BI964" s="14">
        <v>0</v>
      </c>
      <c r="BJ964" s="14">
        <v>0</v>
      </c>
      <c r="BK964" s="14">
        <v>0</v>
      </c>
      <c r="BL964" s="14">
        <v>0</v>
      </c>
      <c r="BM964" s="14">
        <v>0</v>
      </c>
      <c r="BN964" s="14">
        <v>0</v>
      </c>
      <c r="BO964" s="14"/>
      <c r="BP964" s="14">
        <v>0.23890253035408199</v>
      </c>
      <c r="BQ964" s="14">
        <v>0.20228715857051299</v>
      </c>
      <c r="BR964" s="14">
        <v>0.22903866822907401</v>
      </c>
      <c r="BS964" s="14">
        <v>0.25932289752452897</v>
      </c>
      <c r="BT964" s="14">
        <v>0.28533640693765699</v>
      </c>
      <c r="BU964" s="14"/>
      <c r="BV964" s="14">
        <v>0.105485961752645</v>
      </c>
      <c r="BW964" s="14">
        <v>0.212387252912769</v>
      </c>
      <c r="BX964" s="14">
        <v>0.27462999510789599</v>
      </c>
      <c r="BY964" s="14">
        <v>0.239003373376316</v>
      </c>
      <c r="BZ964" s="14">
        <v>0.31839220923039802</v>
      </c>
      <c r="CA964" s="14"/>
      <c r="CB964" s="14">
        <v>0.111918081784321</v>
      </c>
      <c r="CC964" s="14">
        <v>0.14910691114431199</v>
      </c>
      <c r="CD964" s="14">
        <v>0.29087813681248398</v>
      </c>
      <c r="CE964" s="14">
        <v>0.25668117104787902</v>
      </c>
      <c r="CF964" s="14">
        <v>0.33137334179482397</v>
      </c>
      <c r="CG964" s="14"/>
      <c r="CH964" s="14">
        <v>0.25927474698729602</v>
      </c>
      <c r="CI964" s="14">
        <v>0.22781428058234399</v>
      </c>
      <c r="CJ964" s="14"/>
      <c r="CK964" s="14">
        <v>0.23789830993370101</v>
      </c>
      <c r="CL964" s="14">
        <v>0.23689090852848299</v>
      </c>
      <c r="CM964" s="14"/>
      <c r="CN964" s="14">
        <v>0.169791860049226</v>
      </c>
      <c r="CO964" s="14">
        <v>0.26129938774392503</v>
      </c>
      <c r="CP964" s="14"/>
      <c r="CQ964" s="14">
        <v>0.29393017701500701</v>
      </c>
      <c r="CR964" s="14">
        <v>0.115715163234979</v>
      </c>
      <c r="CS964" s="14">
        <v>0.21183470154856901</v>
      </c>
    </row>
    <row r="965" spans="2:97" x14ac:dyDescent="0.35">
      <c r="B965" t="s">
        <v>167</v>
      </c>
      <c r="C965" s="14">
        <v>3.35893609396309E-2</v>
      </c>
      <c r="D965" s="14">
        <v>2.36455480077047E-2</v>
      </c>
      <c r="E965" s="14">
        <v>4.3758658630470397E-2</v>
      </c>
      <c r="F965" s="14"/>
      <c r="G965" s="14">
        <v>6.3982650094820306E-2</v>
      </c>
      <c r="H965" s="14">
        <v>3.0334122895283699E-2</v>
      </c>
      <c r="I965" s="14">
        <v>2.2049527316917901E-2</v>
      </c>
      <c r="J965" s="14">
        <v>3.5628828892993999E-2</v>
      </c>
      <c r="K965" s="14">
        <v>2.0677151731999199E-2</v>
      </c>
      <c r="L965" s="14">
        <v>3.3666200288647197E-2</v>
      </c>
      <c r="M965" s="14"/>
      <c r="N965" s="14">
        <v>2.43737666208843E-2</v>
      </c>
      <c r="O965" s="14">
        <v>3.9102686510299703E-2</v>
      </c>
      <c r="P965" s="14">
        <v>1.95064067257016E-2</v>
      </c>
      <c r="Q965" s="14">
        <v>4.9421248790925999E-2</v>
      </c>
      <c r="R965" s="14"/>
      <c r="S965" s="14">
        <v>1.84527556397194E-2</v>
      </c>
      <c r="T965" s="14">
        <v>4.2816786533609097E-2</v>
      </c>
      <c r="U965" s="14">
        <v>0</v>
      </c>
      <c r="V965" s="14">
        <v>2.20765440849023E-2</v>
      </c>
      <c r="W965" s="14">
        <v>2.76432428329705E-2</v>
      </c>
      <c r="X965" s="14">
        <v>7.6304261825717798E-2</v>
      </c>
      <c r="Y965" s="14">
        <v>4.5732334395242699E-2</v>
      </c>
      <c r="Z965" s="14">
        <v>4.1002499690430801E-2</v>
      </c>
      <c r="AA965" s="14">
        <v>4.4832743443783199E-2</v>
      </c>
      <c r="AB965" s="14">
        <v>1.32572297047223E-2</v>
      </c>
      <c r="AC965" s="14">
        <v>6.3252337713874396E-2</v>
      </c>
      <c r="AD965" s="14">
        <v>0</v>
      </c>
      <c r="AE965" s="14"/>
      <c r="AF965" s="14">
        <v>4.6752612931847702E-2</v>
      </c>
      <c r="AG965" s="14">
        <v>2.9822385952056898E-2</v>
      </c>
      <c r="AH965" s="14">
        <v>0</v>
      </c>
      <c r="AI965" s="14">
        <v>2.1175001506970499E-2</v>
      </c>
      <c r="AJ965" s="14">
        <v>1.49061061169234E-2</v>
      </c>
      <c r="AK965" s="14"/>
      <c r="AL965" s="14">
        <v>2.8624838679841599E-2</v>
      </c>
      <c r="AM965" s="14">
        <v>3.5595921638291499E-2</v>
      </c>
      <c r="AN965" s="14">
        <v>1.50005232726393E-2</v>
      </c>
      <c r="AO965" s="14">
        <v>2.3502207028948601E-2</v>
      </c>
      <c r="AP965" s="14">
        <v>3.2144855185345898E-2</v>
      </c>
      <c r="AQ965" s="14">
        <v>7.8671919501790005E-2</v>
      </c>
      <c r="AR965" s="14"/>
      <c r="AS965" s="14">
        <v>3.3068295752704903E-2</v>
      </c>
      <c r="AT965" s="14">
        <v>5.10736624486339E-2</v>
      </c>
      <c r="AU965" s="14">
        <v>2.13213059723815E-2</v>
      </c>
      <c r="AV965" s="14">
        <v>1.7776771196887298E-2</v>
      </c>
      <c r="AW965" s="14">
        <v>0</v>
      </c>
      <c r="AX965" s="14"/>
      <c r="AY965" s="14">
        <v>0.204343293879443</v>
      </c>
      <c r="AZ965" s="14">
        <v>0</v>
      </c>
      <c r="BA965" s="14">
        <v>0</v>
      </c>
      <c r="BB965" s="14">
        <v>0</v>
      </c>
      <c r="BC965" s="14">
        <v>0</v>
      </c>
      <c r="BD965" s="14">
        <v>0</v>
      </c>
      <c r="BE965" s="14">
        <v>0</v>
      </c>
      <c r="BF965" s="14">
        <v>0</v>
      </c>
      <c r="BG965" s="14">
        <v>0</v>
      </c>
      <c r="BH965" s="14">
        <v>0</v>
      </c>
      <c r="BI965" s="14">
        <v>0</v>
      </c>
      <c r="BJ965" s="14">
        <v>0</v>
      </c>
      <c r="BK965" s="14">
        <v>0</v>
      </c>
      <c r="BL965" s="14">
        <v>0</v>
      </c>
      <c r="BM965" s="14">
        <v>0</v>
      </c>
      <c r="BN965" s="14">
        <v>0</v>
      </c>
      <c r="BO965" s="14"/>
      <c r="BP965" s="14">
        <v>2.96367099618105E-2</v>
      </c>
      <c r="BQ965" s="14">
        <v>3.06952604618063E-2</v>
      </c>
      <c r="BR965" s="14">
        <v>5.2376455850237702E-2</v>
      </c>
      <c r="BS965" s="14">
        <v>1.6785500417458001E-2</v>
      </c>
      <c r="BT965" s="14">
        <v>2.3677529298850399E-2</v>
      </c>
      <c r="BU965" s="14"/>
      <c r="BV965" s="14">
        <v>2.76815052276525E-2</v>
      </c>
      <c r="BW965" s="14">
        <v>3.8022809716277799E-2</v>
      </c>
      <c r="BX965" s="14">
        <v>3.8091080504669299E-2</v>
      </c>
      <c r="BY965" s="14">
        <v>1.8793979423615999E-2</v>
      </c>
      <c r="BZ965" s="14">
        <v>1.74752726295462E-2</v>
      </c>
      <c r="CA965" s="14"/>
      <c r="CB965" s="14">
        <v>4.2650946170205303E-2</v>
      </c>
      <c r="CC965" s="14">
        <v>3.9723818271944197E-2</v>
      </c>
      <c r="CD965" s="14">
        <v>3.4600210318739E-2</v>
      </c>
      <c r="CE965" s="14">
        <v>3.6947539097193699E-2</v>
      </c>
      <c r="CF965" s="14">
        <v>1.7583446228229601E-2</v>
      </c>
      <c r="CG965" s="14"/>
      <c r="CH965" s="14">
        <v>2.8720848061312199E-2</v>
      </c>
      <c r="CI965" s="14">
        <v>3.5636518611587897E-2</v>
      </c>
      <c r="CJ965" s="14"/>
      <c r="CK965" s="14">
        <v>3.5658226255745398E-2</v>
      </c>
      <c r="CL965" s="14">
        <v>3.2955675266426898E-2</v>
      </c>
      <c r="CM965" s="14"/>
      <c r="CN965" s="14">
        <v>1.73322622903592E-2</v>
      </c>
      <c r="CO965" s="14">
        <v>3.9425395772541699E-2</v>
      </c>
      <c r="CP965" s="14"/>
      <c r="CQ965" s="14">
        <v>2.9540327456571799E-2</v>
      </c>
      <c r="CR965" s="14">
        <v>4.54603731519089E-2</v>
      </c>
      <c r="CS965" s="14">
        <v>1.73910106524485E-2</v>
      </c>
    </row>
    <row r="966" spans="2:97" x14ac:dyDescent="0.35">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c r="AA966" s="14"/>
      <c r="AB966" s="14"/>
      <c r="AC966" s="14"/>
      <c r="AD966" s="14"/>
      <c r="AE966" s="14"/>
      <c r="AF966" s="14"/>
      <c r="AG966" s="14"/>
      <c r="AH966" s="14"/>
      <c r="AI966" s="14"/>
      <c r="AJ966" s="14"/>
      <c r="AK966" s="14"/>
      <c r="AL966" s="14"/>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c r="CI966" s="14"/>
      <c r="CJ966" s="14"/>
      <c r="CK966" s="14"/>
      <c r="CL966" s="14"/>
      <c r="CM966" s="14"/>
      <c r="CN966" s="14"/>
      <c r="CO966" s="14"/>
      <c r="CP966" s="14"/>
      <c r="CQ966" s="14"/>
      <c r="CR966" s="14"/>
      <c r="CS966" s="14"/>
    </row>
    <row r="967" spans="2:97" x14ac:dyDescent="0.35">
      <c r="B967" s="6" t="s">
        <v>395</v>
      </c>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c r="AA967" s="14"/>
      <c r="AB967" s="14"/>
      <c r="AC967" s="14"/>
      <c r="AD967" s="14"/>
      <c r="AE967" s="14"/>
      <c r="AF967" s="14"/>
      <c r="AG967" s="14"/>
      <c r="AH967" s="14"/>
      <c r="AI967" s="14"/>
      <c r="AJ967" s="14"/>
      <c r="AK967" s="14"/>
      <c r="AL967" s="14"/>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c r="CI967" s="14"/>
      <c r="CJ967" s="14"/>
      <c r="CK967" s="14"/>
      <c r="CL967" s="14"/>
      <c r="CM967" s="14"/>
      <c r="CN967" s="14"/>
      <c r="CO967" s="14"/>
      <c r="CP967" s="14"/>
      <c r="CQ967" s="14"/>
      <c r="CR967" s="14"/>
      <c r="CS967" s="14"/>
    </row>
    <row r="968" spans="2:97" x14ac:dyDescent="0.35">
      <c r="B968" s="21" t="s">
        <v>279</v>
      </c>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c r="AA968" s="14"/>
      <c r="AB968" s="14"/>
      <c r="AC968" s="14"/>
      <c r="AD968" s="14"/>
      <c r="AE968" s="14"/>
      <c r="AF968" s="14"/>
      <c r="AG968" s="14"/>
      <c r="AH968" s="14"/>
      <c r="AI968" s="14"/>
      <c r="AJ968" s="14"/>
      <c r="AK968" s="14"/>
      <c r="AL968" s="14"/>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c r="CI968" s="14"/>
      <c r="CJ968" s="14"/>
      <c r="CK968" s="14"/>
      <c r="CL968" s="14"/>
      <c r="CM968" s="14"/>
      <c r="CN968" s="14"/>
      <c r="CO968" s="14"/>
      <c r="CP968" s="14"/>
      <c r="CQ968" s="14"/>
      <c r="CR968" s="14"/>
      <c r="CS968" s="14"/>
    </row>
    <row r="969" spans="2:97" x14ac:dyDescent="0.35">
      <c r="B969" t="s">
        <v>385</v>
      </c>
      <c r="C969" s="14">
        <v>6.6130737485206995E-2</v>
      </c>
      <c r="D969" s="14">
        <v>8.7597881838314004E-2</v>
      </c>
      <c r="E969" s="14">
        <v>4.4740200759342402E-2</v>
      </c>
      <c r="F969" s="14"/>
      <c r="G969" s="14">
        <v>7.0242857006104997E-2</v>
      </c>
      <c r="H969" s="14">
        <v>0.12943892064481</v>
      </c>
      <c r="I969" s="14">
        <v>7.3102943255986305E-2</v>
      </c>
      <c r="J969" s="14">
        <v>3.8278986324056102E-2</v>
      </c>
      <c r="K969" s="14">
        <v>5.5734781955669201E-2</v>
      </c>
      <c r="L969" s="14">
        <v>3.2536736817190499E-2</v>
      </c>
      <c r="M969" s="14"/>
      <c r="N969" s="14">
        <v>0.10073166655377</v>
      </c>
      <c r="O969" s="14">
        <v>4.0352651288839102E-2</v>
      </c>
      <c r="P969" s="14">
        <v>6.6549427627688201E-2</v>
      </c>
      <c r="Q969" s="14">
        <v>5.1061225783638003E-2</v>
      </c>
      <c r="R969" s="14"/>
      <c r="S969" s="14">
        <v>0.118520854456078</v>
      </c>
      <c r="T969" s="14">
        <v>5.77935552903125E-2</v>
      </c>
      <c r="U969" s="14">
        <v>6.4607374627153505E-2</v>
      </c>
      <c r="V969" s="14">
        <v>7.3711506714281394E-2</v>
      </c>
      <c r="W969" s="14">
        <v>6.89167211814119E-2</v>
      </c>
      <c r="X969" s="14">
        <v>2.9992521408917901E-2</v>
      </c>
      <c r="Y969" s="14">
        <v>3.6962693669896199E-2</v>
      </c>
      <c r="Z969" s="14">
        <v>0.122548808896905</v>
      </c>
      <c r="AA969" s="14">
        <v>5.9837343436891899E-2</v>
      </c>
      <c r="AB969" s="14">
        <v>3.3364070359652803E-2</v>
      </c>
      <c r="AC969" s="14">
        <v>3.7541038736923001E-2</v>
      </c>
      <c r="AD969" s="14">
        <v>0.105159574921979</v>
      </c>
      <c r="AE969" s="14"/>
      <c r="AF969" s="14">
        <v>5.6075360948693198E-2</v>
      </c>
      <c r="AG969" s="14">
        <v>0.10838544410954799</v>
      </c>
      <c r="AH969" s="14">
        <v>0</v>
      </c>
      <c r="AI969" s="14">
        <v>5.1278497294437397E-2</v>
      </c>
      <c r="AJ969" s="14">
        <v>6.35925698021787E-2</v>
      </c>
      <c r="AK969" s="14"/>
      <c r="AL969" s="14">
        <v>0.13745952947658499</v>
      </c>
      <c r="AM969" s="14">
        <v>7.4780887262093601E-2</v>
      </c>
      <c r="AN969" s="14">
        <v>3.5067129565689602E-2</v>
      </c>
      <c r="AO969" s="14">
        <v>5.0453532113151803E-2</v>
      </c>
      <c r="AP969" s="14">
        <v>4.8733548115563401E-2</v>
      </c>
      <c r="AQ969" s="14">
        <v>6.4315594420656499E-2</v>
      </c>
      <c r="AR969" s="14"/>
      <c r="AS969" s="14">
        <v>6.8334524808114805E-2</v>
      </c>
      <c r="AT969" s="14">
        <v>4.3191429566255102E-2</v>
      </c>
      <c r="AU969" s="14">
        <v>7.1984618920630503E-2</v>
      </c>
      <c r="AV969" s="14">
        <v>8.9988039810332904E-2</v>
      </c>
      <c r="AW969" s="14">
        <v>0.25503847349583503</v>
      </c>
      <c r="AX969" s="14"/>
      <c r="AY969" s="14">
        <v>8.9865048011974896E-2</v>
      </c>
      <c r="AZ969" s="14">
        <v>0</v>
      </c>
      <c r="BA969" s="14">
        <v>0</v>
      </c>
      <c r="BB969" s="14">
        <v>0</v>
      </c>
      <c r="BC969" s="14">
        <v>0</v>
      </c>
      <c r="BD969" s="14">
        <v>0</v>
      </c>
      <c r="BE969" s="14">
        <v>0</v>
      </c>
      <c r="BF969" s="14">
        <v>0</v>
      </c>
      <c r="BG969" s="14">
        <v>0</v>
      </c>
      <c r="BH969" s="14">
        <v>0</v>
      </c>
      <c r="BI969" s="14">
        <v>0</v>
      </c>
      <c r="BJ969" s="14">
        <v>0</v>
      </c>
      <c r="BK969" s="14">
        <v>0</v>
      </c>
      <c r="BL969" s="14">
        <v>0</v>
      </c>
      <c r="BM969" s="14">
        <v>0</v>
      </c>
      <c r="BN969" s="14">
        <v>0</v>
      </c>
      <c r="BO969" s="14"/>
      <c r="BP969" s="14">
        <v>0.11623417246172101</v>
      </c>
      <c r="BQ969" s="14">
        <v>8.0201462065349796E-2</v>
      </c>
      <c r="BR969" s="14">
        <v>1.41190644113574E-2</v>
      </c>
      <c r="BS969" s="14">
        <v>5.2161951617142398E-2</v>
      </c>
      <c r="BT969" s="14">
        <v>2.68402924334851E-2</v>
      </c>
      <c r="BU969" s="14"/>
      <c r="BV969" s="14">
        <v>0.226358525506206</v>
      </c>
      <c r="BW969" s="14">
        <v>7.3100532088151607E-2</v>
      </c>
      <c r="BX969" s="14">
        <v>3.5021798523786903E-2</v>
      </c>
      <c r="BY969" s="14">
        <v>5.6938793630207901E-2</v>
      </c>
      <c r="BZ969" s="14">
        <v>3.1381206666611698E-2</v>
      </c>
      <c r="CA969" s="14"/>
      <c r="CB969" s="14">
        <v>0.166939509084509</v>
      </c>
      <c r="CC969" s="14">
        <v>8.1170939090562902E-2</v>
      </c>
      <c r="CD969" s="14">
        <v>3.8475581203121799E-2</v>
      </c>
      <c r="CE969" s="14">
        <v>2.6248984787690399E-2</v>
      </c>
      <c r="CF969" s="14">
        <v>3.2157012877069797E-2</v>
      </c>
      <c r="CG969" s="14"/>
      <c r="CH969" s="14">
        <v>8.6511814125064604E-2</v>
      </c>
      <c r="CI969" s="14">
        <v>5.7991957408233097E-2</v>
      </c>
      <c r="CJ969" s="14"/>
      <c r="CK969" s="14">
        <v>7.7224039955834697E-2</v>
      </c>
      <c r="CL969" s="14">
        <v>6.2168932356136901E-2</v>
      </c>
      <c r="CM969" s="14"/>
      <c r="CN969" s="14">
        <v>0.16058012399121899</v>
      </c>
      <c r="CO969" s="14">
        <v>3.3879996016656803E-2</v>
      </c>
      <c r="CP969" s="14"/>
      <c r="CQ969" s="14">
        <v>3.2349057522886103E-2</v>
      </c>
      <c r="CR969" s="14">
        <v>0.13049519824405201</v>
      </c>
      <c r="CS969" s="14">
        <v>8.7992859959255695E-2</v>
      </c>
    </row>
    <row r="970" spans="2:97" x14ac:dyDescent="0.35">
      <c r="B970" t="s">
        <v>386</v>
      </c>
      <c r="C970" s="14">
        <v>0.25348052259092502</v>
      </c>
      <c r="D970" s="14">
        <v>0.23823779694790301</v>
      </c>
      <c r="E970" s="14">
        <v>0.26741173221599501</v>
      </c>
      <c r="F970" s="14"/>
      <c r="G970" s="14">
        <v>0.40189141657583999</v>
      </c>
      <c r="H970" s="14">
        <v>0.26180654838082901</v>
      </c>
      <c r="I970" s="14">
        <v>0.23087493438870799</v>
      </c>
      <c r="J970" s="14">
        <v>0.17751103743921101</v>
      </c>
      <c r="K970" s="14">
        <v>0.215157084707878</v>
      </c>
      <c r="L970" s="14">
        <v>0.25162433865177702</v>
      </c>
      <c r="M970" s="14"/>
      <c r="N970" s="14">
        <v>0.31189271904404298</v>
      </c>
      <c r="O970" s="14">
        <v>0.29326077581503102</v>
      </c>
      <c r="P970" s="14">
        <v>0.186302876971327</v>
      </c>
      <c r="Q970" s="14">
        <v>0.20646321706478299</v>
      </c>
      <c r="R970" s="14"/>
      <c r="S970" s="14">
        <v>0.24026911905783699</v>
      </c>
      <c r="T970" s="14">
        <v>0.22912515655308299</v>
      </c>
      <c r="U970" s="14">
        <v>0.217308632863111</v>
      </c>
      <c r="V970" s="14">
        <v>0.24290140351848299</v>
      </c>
      <c r="W970" s="14">
        <v>0.23186324110680601</v>
      </c>
      <c r="X970" s="14">
        <v>0.30159002602658902</v>
      </c>
      <c r="Y970" s="14">
        <v>0.26676947394328399</v>
      </c>
      <c r="Z970" s="14">
        <v>0.204040905900224</v>
      </c>
      <c r="AA970" s="14">
        <v>0.25788417152536802</v>
      </c>
      <c r="AB970" s="14">
        <v>0.31625889851578598</v>
      </c>
      <c r="AC970" s="14">
        <v>0.24102120947035499</v>
      </c>
      <c r="AD970" s="14">
        <v>0.294461846602872</v>
      </c>
      <c r="AE970" s="14"/>
      <c r="AF970" s="14">
        <v>0.20525463473752401</v>
      </c>
      <c r="AG970" s="14">
        <v>0.29203830997094299</v>
      </c>
      <c r="AH970" s="14">
        <v>0.37242884394824199</v>
      </c>
      <c r="AI970" s="14">
        <v>0.26158284065594001</v>
      </c>
      <c r="AJ970" s="14">
        <v>0.267126786234055</v>
      </c>
      <c r="AK970" s="14"/>
      <c r="AL970" s="14">
        <v>0.31931114976882402</v>
      </c>
      <c r="AM970" s="14">
        <v>0.25735854904440297</v>
      </c>
      <c r="AN970" s="14">
        <v>0.341790751641464</v>
      </c>
      <c r="AO970" s="14">
        <v>0.239482116436572</v>
      </c>
      <c r="AP970" s="14">
        <v>0.26436944891682101</v>
      </c>
      <c r="AQ970" s="14">
        <v>0.174594396804722</v>
      </c>
      <c r="AR970" s="14"/>
      <c r="AS970" s="14">
        <v>0.20203634897163</v>
      </c>
      <c r="AT970" s="14">
        <v>0.27524434964121502</v>
      </c>
      <c r="AU970" s="14">
        <v>0.28559958566467603</v>
      </c>
      <c r="AV970" s="14">
        <v>0.30371370175663798</v>
      </c>
      <c r="AW970" s="14">
        <v>0.34891193676281901</v>
      </c>
      <c r="AX970" s="14"/>
      <c r="AY970" s="14">
        <v>0.18647196300809599</v>
      </c>
      <c r="AZ970" s="14">
        <v>0</v>
      </c>
      <c r="BA970" s="14">
        <v>0</v>
      </c>
      <c r="BB970" s="14">
        <v>0</v>
      </c>
      <c r="BC970" s="14">
        <v>0</v>
      </c>
      <c r="BD970" s="14">
        <v>0</v>
      </c>
      <c r="BE970" s="14">
        <v>0</v>
      </c>
      <c r="BF970" s="14">
        <v>0</v>
      </c>
      <c r="BG970" s="14">
        <v>0</v>
      </c>
      <c r="BH970" s="14">
        <v>0</v>
      </c>
      <c r="BI970" s="14">
        <v>0</v>
      </c>
      <c r="BJ970" s="14">
        <v>0</v>
      </c>
      <c r="BK970" s="14">
        <v>0</v>
      </c>
      <c r="BL970" s="14">
        <v>0</v>
      </c>
      <c r="BM970" s="14">
        <v>0</v>
      </c>
      <c r="BN970" s="14">
        <v>0</v>
      </c>
      <c r="BO970" s="14"/>
      <c r="BP970" s="14">
        <v>0.29799541638213001</v>
      </c>
      <c r="BQ970" s="14">
        <v>0.27510651193294999</v>
      </c>
      <c r="BR970" s="14">
        <v>0.27646269257629202</v>
      </c>
      <c r="BS970" s="14">
        <v>0.20497646685127699</v>
      </c>
      <c r="BT970" s="14">
        <v>0.18672013851223401</v>
      </c>
      <c r="BU970" s="14"/>
      <c r="BV970" s="14">
        <v>0.28414480122733499</v>
      </c>
      <c r="BW970" s="14">
        <v>0.31961610068223201</v>
      </c>
      <c r="BX970" s="14">
        <v>0.22147189572267301</v>
      </c>
      <c r="BY970" s="14">
        <v>0.16812880436385999</v>
      </c>
      <c r="BZ970" s="14">
        <v>0.17564724958699501</v>
      </c>
      <c r="CA970" s="14"/>
      <c r="CB970" s="14">
        <v>0.39242883942997198</v>
      </c>
      <c r="CC970" s="14">
        <v>0.24499645070263901</v>
      </c>
      <c r="CD970" s="14">
        <v>0.22862723268961599</v>
      </c>
      <c r="CE970" s="14">
        <v>0.236800831671103</v>
      </c>
      <c r="CF970" s="14">
        <v>0.186620175343328</v>
      </c>
      <c r="CG970" s="14"/>
      <c r="CH970" s="14">
        <v>0.239597854187832</v>
      </c>
      <c r="CI970" s="14">
        <v>0.25902429179462599</v>
      </c>
      <c r="CJ970" s="14"/>
      <c r="CK970" s="14">
        <v>0.29520623846592198</v>
      </c>
      <c r="CL970" s="14">
        <v>0.23857881450125701</v>
      </c>
      <c r="CM970" s="14"/>
      <c r="CN970" s="14">
        <v>0.32424797268994798</v>
      </c>
      <c r="CO970" s="14">
        <v>0.229316228655708</v>
      </c>
      <c r="CP970" s="14"/>
      <c r="CQ970" s="14">
        <v>0.21540803943135101</v>
      </c>
      <c r="CR970" s="14">
        <v>0.33284627887347201</v>
      </c>
      <c r="CS970" s="14">
        <v>0.239300575697274</v>
      </c>
    </row>
    <row r="971" spans="2:97" x14ac:dyDescent="0.35">
      <c r="B971" t="s">
        <v>387</v>
      </c>
      <c r="C971" s="14">
        <v>0.257701171962192</v>
      </c>
      <c r="D971" s="14">
        <v>0.255137867802539</v>
      </c>
      <c r="E971" s="14">
        <v>0.26073260960652</v>
      </c>
      <c r="F971" s="14"/>
      <c r="G971" s="14">
        <v>0.27272964035291303</v>
      </c>
      <c r="H971" s="14">
        <v>0.225471356795588</v>
      </c>
      <c r="I971" s="14">
        <v>0.218596926351421</v>
      </c>
      <c r="J971" s="14">
        <v>0.33172090249401198</v>
      </c>
      <c r="K971" s="14">
        <v>0.27999420770822298</v>
      </c>
      <c r="L971" s="14">
        <v>0.229889185031903</v>
      </c>
      <c r="M971" s="14"/>
      <c r="N971" s="14">
        <v>0.196107247843644</v>
      </c>
      <c r="O971" s="14">
        <v>0.23384772078768001</v>
      </c>
      <c r="P971" s="14">
        <v>0.35129222430324503</v>
      </c>
      <c r="Q971" s="14">
        <v>0.278838997906034</v>
      </c>
      <c r="R971" s="14"/>
      <c r="S971" s="14">
        <v>0.26202568425129202</v>
      </c>
      <c r="T971" s="14">
        <v>0.24782567054361099</v>
      </c>
      <c r="U971" s="14">
        <v>0.33026795370116202</v>
      </c>
      <c r="V971" s="14">
        <v>0.231440982303595</v>
      </c>
      <c r="W971" s="14">
        <v>0.24601349967813901</v>
      </c>
      <c r="X971" s="14">
        <v>0.27514044454263997</v>
      </c>
      <c r="Y971" s="14">
        <v>0.21618877307661699</v>
      </c>
      <c r="Z971" s="14">
        <v>0.19072444675971101</v>
      </c>
      <c r="AA971" s="14">
        <v>0.29641015900774997</v>
      </c>
      <c r="AB971" s="14">
        <v>0.224072550285872</v>
      </c>
      <c r="AC971" s="14">
        <v>0.34069023824829497</v>
      </c>
      <c r="AD971" s="14">
        <v>0.134763893782196</v>
      </c>
      <c r="AE971" s="14"/>
      <c r="AF971" s="14">
        <v>0.21642872644445099</v>
      </c>
      <c r="AG971" s="14">
        <v>0.24860480484327599</v>
      </c>
      <c r="AH971" s="14">
        <v>0.24090821858928901</v>
      </c>
      <c r="AI971" s="14">
        <v>0.197868891204453</v>
      </c>
      <c r="AJ971" s="14">
        <v>0.34000614807568702</v>
      </c>
      <c r="AK971" s="14"/>
      <c r="AL971" s="14">
        <v>0.23735145499691099</v>
      </c>
      <c r="AM971" s="14">
        <v>0.21316738354751899</v>
      </c>
      <c r="AN971" s="14">
        <v>0.24930725505958301</v>
      </c>
      <c r="AO971" s="14">
        <v>0.22899160293936799</v>
      </c>
      <c r="AP971" s="14">
        <v>0.26561002153920898</v>
      </c>
      <c r="AQ971" s="14">
        <v>0.290270220805179</v>
      </c>
      <c r="AR971" s="14"/>
      <c r="AS971" s="14">
        <v>0.283495925510451</v>
      </c>
      <c r="AT971" s="14">
        <v>0.23321658676784099</v>
      </c>
      <c r="AU971" s="14">
        <v>0.24119397557856201</v>
      </c>
      <c r="AV971" s="14">
        <v>0.21170623952890499</v>
      </c>
      <c r="AW971" s="14">
        <v>0.26081949596292198</v>
      </c>
      <c r="AX971" s="14"/>
      <c r="AY971" s="14">
        <v>0.25933000868697598</v>
      </c>
      <c r="AZ971" s="14">
        <v>0</v>
      </c>
      <c r="BA971" s="14">
        <v>0</v>
      </c>
      <c r="BB971" s="14">
        <v>0</v>
      </c>
      <c r="BC971" s="14">
        <v>0</v>
      </c>
      <c r="BD971" s="14">
        <v>0</v>
      </c>
      <c r="BE971" s="14">
        <v>0</v>
      </c>
      <c r="BF971" s="14">
        <v>0</v>
      </c>
      <c r="BG971" s="14">
        <v>0</v>
      </c>
      <c r="BH971" s="14">
        <v>0</v>
      </c>
      <c r="BI971" s="14">
        <v>0</v>
      </c>
      <c r="BJ971" s="14">
        <v>0</v>
      </c>
      <c r="BK971" s="14">
        <v>0</v>
      </c>
      <c r="BL971" s="14">
        <v>0</v>
      </c>
      <c r="BM971" s="14">
        <v>0</v>
      </c>
      <c r="BN971" s="14">
        <v>0</v>
      </c>
      <c r="BO971" s="14"/>
      <c r="BP971" s="14">
        <v>0.24944029416493699</v>
      </c>
      <c r="BQ971" s="14">
        <v>0.204916449924613</v>
      </c>
      <c r="BR971" s="14">
        <v>0.33274049565540798</v>
      </c>
      <c r="BS971" s="14">
        <v>0.25982803963411799</v>
      </c>
      <c r="BT971" s="14">
        <v>0.27999392058748901</v>
      </c>
      <c r="BU971" s="14"/>
      <c r="BV971" s="14">
        <v>0.22096884918661999</v>
      </c>
      <c r="BW971" s="14">
        <v>0.25051167900823701</v>
      </c>
      <c r="BX971" s="14">
        <v>0.26147622512332702</v>
      </c>
      <c r="BY971" s="14">
        <v>0.273629336132301</v>
      </c>
      <c r="BZ971" s="14">
        <v>0.30299895934757798</v>
      </c>
      <c r="CA971" s="14"/>
      <c r="CB971" s="14">
        <v>0.22060074462895901</v>
      </c>
      <c r="CC971" s="14">
        <v>0.26106407052893599</v>
      </c>
      <c r="CD971" s="14">
        <v>0.280546546954761</v>
      </c>
      <c r="CE971" s="14">
        <v>0.28216638005045003</v>
      </c>
      <c r="CF971" s="14">
        <v>0.24114427278054901</v>
      </c>
      <c r="CG971" s="14"/>
      <c r="CH971" s="14">
        <v>0.21999070607374399</v>
      </c>
      <c r="CI971" s="14">
        <v>0.27276010108010201</v>
      </c>
      <c r="CJ971" s="14"/>
      <c r="CK971" s="14">
        <v>0.226334051617504</v>
      </c>
      <c r="CL971" s="14">
        <v>0.26890346438996798</v>
      </c>
      <c r="CM971" s="14"/>
      <c r="CN971" s="14">
        <v>0.25379941550246299</v>
      </c>
      <c r="CO971" s="14">
        <v>0.25903346795172599</v>
      </c>
      <c r="CP971" s="14"/>
      <c r="CQ971" s="14">
        <v>0.26754789524214601</v>
      </c>
      <c r="CR971" s="14">
        <v>0.224338869703959</v>
      </c>
      <c r="CS971" s="14">
        <v>0.33436503129689399</v>
      </c>
    </row>
    <row r="972" spans="2:97" x14ac:dyDescent="0.35">
      <c r="B972" t="s">
        <v>388</v>
      </c>
      <c r="C972" s="14">
        <v>0.22395547618029499</v>
      </c>
      <c r="D972" s="14">
        <v>0.21461292107239199</v>
      </c>
      <c r="E972" s="14">
        <v>0.23371885952971999</v>
      </c>
      <c r="F972" s="14"/>
      <c r="G972" s="14">
        <v>0.177777530793894</v>
      </c>
      <c r="H972" s="14">
        <v>0.19854910685556801</v>
      </c>
      <c r="I972" s="14">
        <v>0.26763408488984097</v>
      </c>
      <c r="J972" s="14">
        <v>0.24037418556604701</v>
      </c>
      <c r="K972" s="14">
        <v>0.22045615950720401</v>
      </c>
      <c r="L972" s="14">
        <v>0.23132901218167301</v>
      </c>
      <c r="M972" s="14"/>
      <c r="N972" s="14">
        <v>0.215286238867305</v>
      </c>
      <c r="O972" s="14">
        <v>0.23588469180448601</v>
      </c>
      <c r="P972" s="14">
        <v>0.192456184742265</v>
      </c>
      <c r="Q972" s="14">
        <v>0.24797555243368699</v>
      </c>
      <c r="R972" s="14"/>
      <c r="S972" s="14">
        <v>0.236099053241007</v>
      </c>
      <c r="T972" s="14">
        <v>0.222269989648266</v>
      </c>
      <c r="U972" s="14">
        <v>0.245518176570866</v>
      </c>
      <c r="V972" s="14">
        <v>0.14881350708937699</v>
      </c>
      <c r="W972" s="14">
        <v>0.29746104763332398</v>
      </c>
      <c r="X972" s="14">
        <v>0.170227738303976</v>
      </c>
      <c r="Y972" s="14">
        <v>0.33633649334398902</v>
      </c>
      <c r="Z972" s="14">
        <v>0.25017616139035698</v>
      </c>
      <c r="AA972" s="14">
        <v>0.14428206195787199</v>
      </c>
      <c r="AB972" s="14">
        <v>0.20772234496626801</v>
      </c>
      <c r="AC972" s="14">
        <v>0.225616137626868</v>
      </c>
      <c r="AD972" s="14">
        <v>0.35227233117148898</v>
      </c>
      <c r="AE972" s="14"/>
      <c r="AF972" s="14">
        <v>0.26045031258072299</v>
      </c>
      <c r="AG972" s="14">
        <v>0.20087286711966401</v>
      </c>
      <c r="AH972" s="14">
        <v>0.30032785948756102</v>
      </c>
      <c r="AI972" s="14">
        <v>0.18104668603485699</v>
      </c>
      <c r="AJ972" s="14">
        <v>0.18443546169092301</v>
      </c>
      <c r="AK972" s="14"/>
      <c r="AL972" s="14">
        <v>0.17708151501307301</v>
      </c>
      <c r="AM972" s="14">
        <v>0.27126981829130697</v>
      </c>
      <c r="AN972" s="14">
        <v>0.21919762541627399</v>
      </c>
      <c r="AO972" s="14">
        <v>0.21147620436157</v>
      </c>
      <c r="AP972" s="14">
        <v>0.28190844246614399</v>
      </c>
      <c r="AQ972" s="14">
        <v>0.26290133722677</v>
      </c>
      <c r="AR972" s="14"/>
      <c r="AS972" s="14">
        <v>0.242846333560056</v>
      </c>
      <c r="AT972" s="14">
        <v>0.21930502978153499</v>
      </c>
      <c r="AU972" s="14">
        <v>0.21929943936110399</v>
      </c>
      <c r="AV972" s="14">
        <v>0.207217397305718</v>
      </c>
      <c r="AW972" s="14">
        <v>0.13523009377842399</v>
      </c>
      <c r="AX972" s="14"/>
      <c r="AY972" s="14">
        <v>0.17291207244779699</v>
      </c>
      <c r="AZ972" s="14">
        <v>0</v>
      </c>
      <c r="BA972" s="14">
        <v>0</v>
      </c>
      <c r="BB972" s="14">
        <v>0</v>
      </c>
      <c r="BC972" s="14">
        <v>0</v>
      </c>
      <c r="BD972" s="14">
        <v>0</v>
      </c>
      <c r="BE972" s="14">
        <v>0</v>
      </c>
      <c r="BF972" s="14">
        <v>0</v>
      </c>
      <c r="BG972" s="14">
        <v>0</v>
      </c>
      <c r="BH972" s="14">
        <v>0</v>
      </c>
      <c r="BI972" s="14">
        <v>0</v>
      </c>
      <c r="BJ972" s="14">
        <v>0</v>
      </c>
      <c r="BK972" s="14">
        <v>0</v>
      </c>
      <c r="BL972" s="14">
        <v>0</v>
      </c>
      <c r="BM972" s="14">
        <v>0</v>
      </c>
      <c r="BN972" s="14">
        <v>0</v>
      </c>
      <c r="BO972" s="14"/>
      <c r="BP972" s="14">
        <v>0.16544556071931199</v>
      </c>
      <c r="BQ972" s="14">
        <v>0.25924255448115202</v>
      </c>
      <c r="BR972" s="14">
        <v>0.21046720542649</v>
      </c>
      <c r="BS972" s="14">
        <v>0.25230220713955798</v>
      </c>
      <c r="BT972" s="14">
        <v>0.24199668153589499</v>
      </c>
      <c r="BU972" s="14"/>
      <c r="BV972" s="14">
        <v>0.111941069409232</v>
      </c>
      <c r="BW972" s="14">
        <v>0.19806561646922199</v>
      </c>
      <c r="BX972" s="14">
        <v>0.25778546097802502</v>
      </c>
      <c r="BY972" s="14">
        <v>0.26725405192120999</v>
      </c>
      <c r="BZ972" s="14">
        <v>0.193565270414643</v>
      </c>
      <c r="CA972" s="14"/>
      <c r="CB972" s="14">
        <v>0.11976879905500699</v>
      </c>
      <c r="CC972" s="14">
        <v>0.24325003378776899</v>
      </c>
      <c r="CD972" s="14">
        <v>0.25253239574445102</v>
      </c>
      <c r="CE972" s="14">
        <v>0.23503593355675401</v>
      </c>
      <c r="CF972" s="14">
        <v>0.259291289309034</v>
      </c>
      <c r="CG972" s="14"/>
      <c r="CH972" s="14">
        <v>0.21242386651700301</v>
      </c>
      <c r="CI972" s="14">
        <v>0.22856039655037499</v>
      </c>
      <c r="CJ972" s="14"/>
      <c r="CK972" s="14">
        <v>0.268515870443293</v>
      </c>
      <c r="CL972" s="14">
        <v>0.208041405594736</v>
      </c>
      <c r="CM972" s="14"/>
      <c r="CN972" s="14">
        <v>0.16851942349312499</v>
      </c>
      <c r="CO972" s="14">
        <v>0.24288470239752499</v>
      </c>
      <c r="CP972" s="14"/>
      <c r="CQ972" s="14">
        <v>0.24874465868380299</v>
      </c>
      <c r="CR972" s="14">
        <v>0.17209451599202999</v>
      </c>
      <c r="CS972" s="14">
        <v>0.23424316331147799</v>
      </c>
    </row>
    <row r="973" spans="2:97" x14ac:dyDescent="0.35">
      <c r="B973" t="s">
        <v>389</v>
      </c>
      <c r="C973" s="14">
        <v>0.16380470291347901</v>
      </c>
      <c r="D973" s="14">
        <v>0.176175314959294</v>
      </c>
      <c r="E973" s="14">
        <v>0.15170411391522201</v>
      </c>
      <c r="F973" s="14"/>
      <c r="G973" s="14">
        <v>6.2845947239835095E-2</v>
      </c>
      <c r="H973" s="14">
        <v>0.15789901583681101</v>
      </c>
      <c r="I973" s="14">
        <v>0.15018134652309001</v>
      </c>
      <c r="J973" s="14">
        <v>0.17804429760013199</v>
      </c>
      <c r="K973" s="14">
        <v>0.17845949988866899</v>
      </c>
      <c r="L973" s="14">
        <v>0.22831889577838299</v>
      </c>
      <c r="M973" s="14"/>
      <c r="N973" s="14">
        <v>0.14841080646052901</v>
      </c>
      <c r="O973" s="14">
        <v>0.17372859709640001</v>
      </c>
      <c r="P973" s="14">
        <v>0.166240717647994</v>
      </c>
      <c r="Q973" s="14">
        <v>0.16402928638061801</v>
      </c>
      <c r="R973" s="14"/>
      <c r="S973" s="14">
        <v>0.121121158506761</v>
      </c>
      <c r="T973" s="14">
        <v>0.190668037709706</v>
      </c>
      <c r="U973" s="14">
        <v>0.14229786223770699</v>
      </c>
      <c r="V973" s="14">
        <v>0.239958914238495</v>
      </c>
      <c r="W973" s="14">
        <v>0.12193069907525</v>
      </c>
      <c r="X973" s="14">
        <v>0.19216027551666601</v>
      </c>
      <c r="Y973" s="14">
        <v>0.131843741463398</v>
      </c>
      <c r="Z973" s="14">
        <v>0.159261970809462</v>
      </c>
      <c r="AA973" s="14">
        <v>0.16924959692519101</v>
      </c>
      <c r="AB973" s="14">
        <v>0.18747738975324299</v>
      </c>
      <c r="AC973" s="14">
        <v>0.15513137591755799</v>
      </c>
      <c r="AD973" s="14">
        <v>0.113342353521464</v>
      </c>
      <c r="AE973" s="14"/>
      <c r="AF973" s="14">
        <v>0.216679801384979</v>
      </c>
      <c r="AG973" s="14">
        <v>0.124060582986634</v>
      </c>
      <c r="AH973" s="14">
        <v>7.5378536863884196E-2</v>
      </c>
      <c r="AI973" s="14">
        <v>0.26718351290454301</v>
      </c>
      <c r="AJ973" s="14">
        <v>0.13267855763665201</v>
      </c>
      <c r="AK973" s="14"/>
      <c r="AL973" s="14">
        <v>0.106102649371555</v>
      </c>
      <c r="AM973" s="14">
        <v>0.14708456725306501</v>
      </c>
      <c r="AN973" s="14">
        <v>0.117884081999531</v>
      </c>
      <c r="AO973" s="14">
        <v>0.247283015202233</v>
      </c>
      <c r="AP973" s="14">
        <v>0.13367229630638899</v>
      </c>
      <c r="AQ973" s="14">
        <v>9.4472922749956403E-2</v>
      </c>
      <c r="AR973" s="14"/>
      <c r="AS973" s="14">
        <v>0.163961992080285</v>
      </c>
      <c r="AT973" s="14">
        <v>0.19529471064614101</v>
      </c>
      <c r="AU973" s="14">
        <v>0.141211084249726</v>
      </c>
      <c r="AV973" s="14">
        <v>0.144638155585675</v>
      </c>
      <c r="AW973" s="14">
        <v>0</v>
      </c>
      <c r="AX973" s="14"/>
      <c r="AY973" s="14">
        <v>0.10982518306575199</v>
      </c>
      <c r="AZ973" s="14">
        <v>0</v>
      </c>
      <c r="BA973" s="14">
        <v>0</v>
      </c>
      <c r="BB973" s="14">
        <v>0</v>
      </c>
      <c r="BC973" s="14">
        <v>0</v>
      </c>
      <c r="BD973" s="14">
        <v>0</v>
      </c>
      <c r="BE973" s="14">
        <v>0</v>
      </c>
      <c r="BF973" s="14">
        <v>0</v>
      </c>
      <c r="BG973" s="14">
        <v>0</v>
      </c>
      <c r="BH973" s="14">
        <v>0</v>
      </c>
      <c r="BI973" s="14">
        <v>0</v>
      </c>
      <c r="BJ973" s="14">
        <v>0</v>
      </c>
      <c r="BK973" s="14">
        <v>0</v>
      </c>
      <c r="BL973" s="14">
        <v>0</v>
      </c>
      <c r="BM973" s="14">
        <v>0</v>
      </c>
      <c r="BN973" s="14">
        <v>0</v>
      </c>
      <c r="BO973" s="14"/>
      <c r="BP973" s="14">
        <v>0.158564689044005</v>
      </c>
      <c r="BQ973" s="14">
        <v>0.157793805771684</v>
      </c>
      <c r="BR973" s="14">
        <v>0.12680893186290701</v>
      </c>
      <c r="BS973" s="14">
        <v>0.18587116425307801</v>
      </c>
      <c r="BT973" s="14">
        <v>0.20394685994428</v>
      </c>
      <c r="BU973" s="14"/>
      <c r="BV973" s="14">
        <v>0.15658675467060701</v>
      </c>
      <c r="BW973" s="14">
        <v>0.13983527849913099</v>
      </c>
      <c r="BX973" s="14">
        <v>0.17296178140806501</v>
      </c>
      <c r="BY973" s="14">
        <v>0.186309597515149</v>
      </c>
      <c r="BZ973" s="14">
        <v>0.24414193444388699</v>
      </c>
      <c r="CA973" s="14"/>
      <c r="CB973" s="14">
        <v>6.80470231406239E-2</v>
      </c>
      <c r="CC973" s="14">
        <v>0.116945254556153</v>
      </c>
      <c r="CD973" s="14">
        <v>0.150127527453704</v>
      </c>
      <c r="CE973" s="14">
        <v>0.19432218042441399</v>
      </c>
      <c r="CF973" s="14">
        <v>0.26336093008369899</v>
      </c>
      <c r="CG973" s="14"/>
      <c r="CH973" s="14">
        <v>0.21310213282833701</v>
      </c>
      <c r="CI973" s="14">
        <v>0.144118748754785</v>
      </c>
      <c r="CJ973" s="14"/>
      <c r="CK973" s="14">
        <v>0.11656047879024201</v>
      </c>
      <c r="CL973" s="14">
        <v>0.180677262725669</v>
      </c>
      <c r="CM973" s="14"/>
      <c r="CN973" s="14">
        <v>7.3742243544066693E-2</v>
      </c>
      <c r="CO973" s="14">
        <v>0.19455748173602699</v>
      </c>
      <c r="CP973" s="14"/>
      <c r="CQ973" s="14">
        <v>0.20535969875538099</v>
      </c>
      <c r="CR973" s="14">
        <v>0.10281034845251701</v>
      </c>
      <c r="CS973" s="14">
        <v>3.3520095985667298E-2</v>
      </c>
    </row>
    <row r="974" spans="2:97" x14ac:dyDescent="0.35">
      <c r="B974" t="s">
        <v>167</v>
      </c>
      <c r="C974" s="14">
        <v>3.4927388867901997E-2</v>
      </c>
      <c r="D974" s="14">
        <v>2.8238217379557499E-2</v>
      </c>
      <c r="E974" s="14">
        <v>4.1692483973199898E-2</v>
      </c>
      <c r="F974" s="14"/>
      <c r="G974" s="14">
        <v>1.45126080314135E-2</v>
      </c>
      <c r="H974" s="14">
        <v>2.6835051486394101E-2</v>
      </c>
      <c r="I974" s="14">
        <v>5.9609764590954101E-2</v>
      </c>
      <c r="J974" s="14">
        <v>3.4070590576540598E-2</v>
      </c>
      <c r="K974" s="14">
        <v>5.0198266232355501E-2</v>
      </c>
      <c r="L974" s="14">
        <v>2.63018315390726E-2</v>
      </c>
      <c r="M974" s="14"/>
      <c r="N974" s="14">
        <v>2.7571321230708001E-2</v>
      </c>
      <c r="O974" s="14">
        <v>2.29255632075639E-2</v>
      </c>
      <c r="P974" s="14">
        <v>3.7158568707479703E-2</v>
      </c>
      <c r="Q974" s="14">
        <v>5.1631720431240903E-2</v>
      </c>
      <c r="R974" s="14"/>
      <c r="S974" s="14">
        <v>2.1964130487026098E-2</v>
      </c>
      <c r="T974" s="14">
        <v>5.2317590255022299E-2</v>
      </c>
      <c r="U974" s="14">
        <v>0</v>
      </c>
      <c r="V974" s="14">
        <v>6.3173686135768195E-2</v>
      </c>
      <c r="W974" s="14">
        <v>3.3814791325068198E-2</v>
      </c>
      <c r="X974" s="14">
        <v>3.0888994201211401E-2</v>
      </c>
      <c r="Y974" s="14">
        <v>1.1898824502816501E-2</v>
      </c>
      <c r="Z974" s="14">
        <v>7.3247706243341107E-2</v>
      </c>
      <c r="AA974" s="14">
        <v>7.2336667146927103E-2</v>
      </c>
      <c r="AB974" s="14">
        <v>3.1104746119177702E-2</v>
      </c>
      <c r="AC974" s="14">
        <v>0</v>
      </c>
      <c r="AD974" s="14">
        <v>0</v>
      </c>
      <c r="AE974" s="14"/>
      <c r="AF974" s="14">
        <v>4.5111163903629903E-2</v>
      </c>
      <c r="AG974" s="14">
        <v>2.60379909699348E-2</v>
      </c>
      <c r="AH974" s="14">
        <v>1.0956541111023999E-2</v>
      </c>
      <c r="AI974" s="14">
        <v>4.1039571905769803E-2</v>
      </c>
      <c r="AJ974" s="14">
        <v>1.21604765605042E-2</v>
      </c>
      <c r="AK974" s="14"/>
      <c r="AL974" s="14">
        <v>2.2693701373051E-2</v>
      </c>
      <c r="AM974" s="14">
        <v>3.6338794601612101E-2</v>
      </c>
      <c r="AN974" s="14">
        <v>3.67531563174587E-2</v>
      </c>
      <c r="AO974" s="14">
        <v>2.2313528947105199E-2</v>
      </c>
      <c r="AP974" s="14">
        <v>5.7062426558726802E-3</v>
      </c>
      <c r="AQ974" s="14">
        <v>0.113445527992716</v>
      </c>
      <c r="AR974" s="14"/>
      <c r="AS974" s="14">
        <v>3.9324875069463597E-2</v>
      </c>
      <c r="AT974" s="14">
        <v>3.3747893597012898E-2</v>
      </c>
      <c r="AU974" s="14">
        <v>4.0711296225300203E-2</v>
      </c>
      <c r="AV974" s="14">
        <v>4.2736466012730803E-2</v>
      </c>
      <c r="AW974" s="14">
        <v>0</v>
      </c>
      <c r="AX974" s="14"/>
      <c r="AY974" s="14">
        <v>0.181595724779404</v>
      </c>
      <c r="AZ974" s="14">
        <v>0</v>
      </c>
      <c r="BA974" s="14">
        <v>0</v>
      </c>
      <c r="BB974" s="14">
        <v>0</v>
      </c>
      <c r="BC974" s="14">
        <v>0</v>
      </c>
      <c r="BD974" s="14">
        <v>0</v>
      </c>
      <c r="BE974" s="14">
        <v>0</v>
      </c>
      <c r="BF974" s="14">
        <v>0</v>
      </c>
      <c r="BG974" s="14">
        <v>0</v>
      </c>
      <c r="BH974" s="14">
        <v>0</v>
      </c>
      <c r="BI974" s="14">
        <v>0</v>
      </c>
      <c r="BJ974" s="14">
        <v>0</v>
      </c>
      <c r="BK974" s="14">
        <v>0</v>
      </c>
      <c r="BL974" s="14">
        <v>0</v>
      </c>
      <c r="BM974" s="14">
        <v>0</v>
      </c>
      <c r="BN974" s="14">
        <v>0</v>
      </c>
      <c r="BO974" s="14"/>
      <c r="BP974" s="14">
        <v>1.23198672278944E-2</v>
      </c>
      <c r="BQ974" s="14">
        <v>2.27392158242514E-2</v>
      </c>
      <c r="BR974" s="14">
        <v>3.9401610067545098E-2</v>
      </c>
      <c r="BS974" s="14">
        <v>4.4860170504827802E-2</v>
      </c>
      <c r="BT974" s="14">
        <v>6.0502106986616899E-2</v>
      </c>
      <c r="BU974" s="14"/>
      <c r="BV974" s="14">
        <v>0</v>
      </c>
      <c r="BW974" s="14">
        <v>1.88707932530271E-2</v>
      </c>
      <c r="BX974" s="14">
        <v>5.1282838244123899E-2</v>
      </c>
      <c r="BY974" s="14">
        <v>4.7739416437271302E-2</v>
      </c>
      <c r="BZ974" s="14">
        <v>5.22653795402847E-2</v>
      </c>
      <c r="CA974" s="14"/>
      <c r="CB974" s="14">
        <v>3.2215084660929198E-2</v>
      </c>
      <c r="CC974" s="14">
        <v>5.2573251333940002E-2</v>
      </c>
      <c r="CD974" s="14">
        <v>4.9690715954345897E-2</v>
      </c>
      <c r="CE974" s="14">
        <v>2.54256895095889E-2</v>
      </c>
      <c r="CF974" s="14">
        <v>1.7426319606320101E-2</v>
      </c>
      <c r="CG974" s="14"/>
      <c r="CH974" s="14">
        <v>2.8373626268019401E-2</v>
      </c>
      <c r="CI974" s="14">
        <v>3.7544504411878198E-2</v>
      </c>
      <c r="CJ974" s="14"/>
      <c r="CK974" s="14">
        <v>1.61593207272057E-2</v>
      </c>
      <c r="CL974" s="14">
        <v>4.16301204322332E-2</v>
      </c>
      <c r="CM974" s="14"/>
      <c r="CN974" s="14">
        <v>1.9110820779177699E-2</v>
      </c>
      <c r="CO974" s="14">
        <v>4.0328123242356698E-2</v>
      </c>
      <c r="CP974" s="14"/>
      <c r="CQ974" s="14">
        <v>3.0590650364434001E-2</v>
      </c>
      <c r="CR974" s="14">
        <v>3.7414788733969799E-2</v>
      </c>
      <c r="CS974" s="14">
        <v>7.0578273749431097E-2</v>
      </c>
    </row>
    <row r="975" spans="2:97" x14ac:dyDescent="0.35">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c r="AA975" s="14"/>
      <c r="AB975" s="14"/>
      <c r="AC975" s="14"/>
      <c r="AD975" s="14"/>
      <c r="AE975" s="14"/>
      <c r="AF975" s="14"/>
      <c r="AG975" s="14"/>
      <c r="AH975" s="14"/>
      <c r="AI975" s="14"/>
      <c r="AJ975" s="14"/>
      <c r="AK975" s="14"/>
      <c r="AL975" s="14"/>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row>
    <row r="976" spans="2:97" x14ac:dyDescent="0.35">
      <c r="B976" s="6" t="s">
        <v>396</v>
      </c>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c r="AA976" s="14"/>
      <c r="AB976" s="14"/>
      <c r="AC976" s="14"/>
      <c r="AD976" s="14"/>
      <c r="AE976" s="14"/>
      <c r="AF976" s="14"/>
      <c r="AG976" s="14"/>
      <c r="AH976" s="14"/>
      <c r="AI976" s="14"/>
      <c r="AJ976" s="14"/>
      <c r="AK976" s="14"/>
      <c r="AL976" s="14"/>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row>
    <row r="977" spans="2:97" x14ac:dyDescent="0.35">
      <c r="B977" s="21" t="s">
        <v>279</v>
      </c>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c r="AA977" s="14"/>
      <c r="AB977" s="14"/>
      <c r="AC977" s="14"/>
      <c r="AD977" s="14"/>
      <c r="AE977" s="14"/>
      <c r="AF977" s="14"/>
      <c r="AG977" s="14"/>
      <c r="AH977" s="14"/>
      <c r="AI977" s="14"/>
      <c r="AJ977" s="14"/>
      <c r="AK977" s="14"/>
      <c r="AL977" s="14"/>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row>
    <row r="978" spans="2:97" x14ac:dyDescent="0.35">
      <c r="B978" t="s">
        <v>385</v>
      </c>
      <c r="C978" s="14">
        <v>0.25126829310835003</v>
      </c>
      <c r="D978" s="14">
        <v>0.32565772277004101</v>
      </c>
      <c r="E978" s="14">
        <v>0.179446128512143</v>
      </c>
      <c r="F978" s="14"/>
      <c r="G978" s="14">
        <v>0.15186698657095499</v>
      </c>
      <c r="H978" s="14">
        <v>0.22434041820725401</v>
      </c>
      <c r="I978" s="14">
        <v>0.19126489002136399</v>
      </c>
      <c r="J978" s="14">
        <v>0.224050290526945</v>
      </c>
      <c r="K978" s="14">
        <v>0.26886430369321401</v>
      </c>
      <c r="L978" s="14">
        <v>0.42094598305442799</v>
      </c>
      <c r="M978" s="14"/>
      <c r="N978" s="14">
        <v>0.30222362525836999</v>
      </c>
      <c r="O978" s="14">
        <v>0.26968331697393599</v>
      </c>
      <c r="P978" s="14">
        <v>0.21276980047159499</v>
      </c>
      <c r="Q978" s="14">
        <v>0.20484355587919101</v>
      </c>
      <c r="R978" s="14"/>
      <c r="S978" s="14">
        <v>0.27954781149031599</v>
      </c>
      <c r="T978" s="14">
        <v>0.25877051902331699</v>
      </c>
      <c r="U978" s="14">
        <v>0.18245739060559599</v>
      </c>
      <c r="V978" s="14">
        <v>0.26217116245976202</v>
      </c>
      <c r="W978" s="14">
        <v>0.24230480128623699</v>
      </c>
      <c r="X978" s="14">
        <v>0.15118588060487501</v>
      </c>
      <c r="Y978" s="14">
        <v>0.26951020952968302</v>
      </c>
      <c r="Z978" s="14">
        <v>0.19971118213293601</v>
      </c>
      <c r="AA978" s="14">
        <v>0.27212238869060401</v>
      </c>
      <c r="AB978" s="14">
        <v>0.29176691046245801</v>
      </c>
      <c r="AC978" s="14">
        <v>0.237745633375122</v>
      </c>
      <c r="AD978" s="14">
        <v>0.36201507537897198</v>
      </c>
      <c r="AE978" s="14"/>
      <c r="AF978" s="14">
        <v>0.39842959975086201</v>
      </c>
      <c r="AG978" s="14">
        <v>0.22210219107193199</v>
      </c>
      <c r="AH978" s="14">
        <v>0.25075316069113401</v>
      </c>
      <c r="AI978" s="14">
        <v>0.35757674568929698</v>
      </c>
      <c r="AJ978" s="14">
        <v>0.16950708407387499</v>
      </c>
      <c r="AK978" s="14"/>
      <c r="AL978" s="14">
        <v>0.20734256066278201</v>
      </c>
      <c r="AM978" s="14">
        <v>0.36693380683848298</v>
      </c>
      <c r="AN978" s="14">
        <v>0.22868658947610801</v>
      </c>
      <c r="AO978" s="14">
        <v>0.38134256165718</v>
      </c>
      <c r="AP978" s="14">
        <v>0.115362836801606</v>
      </c>
      <c r="AQ978" s="14">
        <v>0.1575776051511</v>
      </c>
      <c r="AR978" s="14"/>
      <c r="AS978" s="14">
        <v>0.24055522704410301</v>
      </c>
      <c r="AT978" s="14">
        <v>0.229022242036098</v>
      </c>
      <c r="AU978" s="14">
        <v>0.25118366435230899</v>
      </c>
      <c r="AV978" s="14">
        <v>0.29587163670565703</v>
      </c>
      <c r="AW978" s="14">
        <v>0.28941821697754</v>
      </c>
      <c r="AX978" s="14"/>
      <c r="AY978" s="14">
        <v>0</v>
      </c>
      <c r="AZ978" s="14">
        <v>0</v>
      </c>
      <c r="BA978" s="14">
        <v>0</v>
      </c>
      <c r="BB978" s="14">
        <v>0</v>
      </c>
      <c r="BC978" s="14">
        <v>0</v>
      </c>
      <c r="BD978" s="14">
        <v>0</v>
      </c>
      <c r="BE978" s="14">
        <v>0</v>
      </c>
      <c r="BF978" s="14">
        <v>0</v>
      </c>
      <c r="BG978" s="14">
        <v>0</v>
      </c>
      <c r="BH978" s="14">
        <v>0</v>
      </c>
      <c r="BI978" s="14">
        <v>0</v>
      </c>
      <c r="BJ978" s="14">
        <v>0</v>
      </c>
      <c r="BK978" s="14">
        <v>0</v>
      </c>
      <c r="BL978" s="14">
        <v>0</v>
      </c>
      <c r="BM978" s="14">
        <v>0</v>
      </c>
      <c r="BN978" s="14">
        <v>0</v>
      </c>
      <c r="BO978" s="14"/>
      <c r="BP978" s="14">
        <v>0.40364923838345501</v>
      </c>
      <c r="BQ978" s="14">
        <v>0.210263920888872</v>
      </c>
      <c r="BR978" s="14">
        <v>0.18397004452055901</v>
      </c>
      <c r="BS978" s="14">
        <v>0.22567168248348399</v>
      </c>
      <c r="BT978" s="14">
        <v>0.172843931837837</v>
      </c>
      <c r="BU978" s="14"/>
      <c r="BV978" s="14">
        <v>0.41585306872529099</v>
      </c>
      <c r="BW978" s="14">
        <v>0.26450063649842998</v>
      </c>
      <c r="BX978" s="14">
        <v>0.26558657056239399</v>
      </c>
      <c r="BY978" s="14">
        <v>0.136923244723473</v>
      </c>
      <c r="BZ978" s="14">
        <v>0.13879794705835999</v>
      </c>
      <c r="CA978" s="14"/>
      <c r="CB978" s="14">
        <v>0.33473486062077401</v>
      </c>
      <c r="CC978" s="14">
        <v>0.20560276760549701</v>
      </c>
      <c r="CD978" s="14">
        <v>0.19103853716355801</v>
      </c>
      <c r="CE978" s="14">
        <v>0.244757865455661</v>
      </c>
      <c r="CF978" s="14">
        <v>0.28631202583348803</v>
      </c>
      <c r="CG978" s="14"/>
      <c r="CH978" s="14">
        <v>0.38187493960692598</v>
      </c>
      <c r="CI978" s="14">
        <v>0.194441614280671</v>
      </c>
      <c r="CJ978" s="14"/>
      <c r="CK978" s="14">
        <v>0.15216552833900501</v>
      </c>
      <c r="CL978" s="14">
        <v>0.27943150113916398</v>
      </c>
      <c r="CM978" s="14"/>
      <c r="CN978" s="14">
        <v>0.236679406013659</v>
      </c>
      <c r="CO978" s="14">
        <v>0.25680505567927903</v>
      </c>
      <c r="CP978" s="14"/>
      <c r="CQ978" s="14">
        <v>0.241064776265459</v>
      </c>
      <c r="CR978" s="14">
        <v>0.28343697731916401</v>
      </c>
      <c r="CS978" s="14">
        <v>0.189488611874464</v>
      </c>
    </row>
    <row r="979" spans="2:97" x14ac:dyDescent="0.35">
      <c r="B979" t="s">
        <v>386</v>
      </c>
      <c r="C979" s="14">
        <v>0.30881830563354901</v>
      </c>
      <c r="D979" s="14">
        <v>0.29509343065033</v>
      </c>
      <c r="E979" s="14">
        <v>0.32059028515476201</v>
      </c>
      <c r="F979" s="14"/>
      <c r="G979" s="14">
        <v>0.24751551640461</v>
      </c>
      <c r="H979" s="14">
        <v>0.32741473784388397</v>
      </c>
      <c r="I979" s="14">
        <v>0.34757213126480102</v>
      </c>
      <c r="J979" s="14">
        <v>0.30850874615990298</v>
      </c>
      <c r="K979" s="14">
        <v>0.32843821256136801</v>
      </c>
      <c r="L979" s="14">
        <v>0.28696772972221701</v>
      </c>
      <c r="M979" s="14"/>
      <c r="N979" s="14">
        <v>0.27667078604498602</v>
      </c>
      <c r="O979" s="14">
        <v>0.333682268731605</v>
      </c>
      <c r="P979" s="14">
        <v>0.36275466589574101</v>
      </c>
      <c r="Q979" s="14">
        <v>0.275651551330726</v>
      </c>
      <c r="R979" s="14"/>
      <c r="S979" s="14">
        <v>0.28523703511913001</v>
      </c>
      <c r="T979" s="14">
        <v>0.24222334723858499</v>
      </c>
      <c r="U979" s="14">
        <v>0.43994050249324801</v>
      </c>
      <c r="V979" s="14">
        <v>0.29470234232875497</v>
      </c>
      <c r="W979" s="14">
        <v>0.28284144112127702</v>
      </c>
      <c r="X979" s="14">
        <v>0.37855832311564702</v>
      </c>
      <c r="Y979" s="14">
        <v>0.32649292387311901</v>
      </c>
      <c r="Z979" s="14">
        <v>0.32363627733011002</v>
      </c>
      <c r="AA979" s="14">
        <v>0.33548238372206701</v>
      </c>
      <c r="AB979" s="14">
        <v>0.30632892564686498</v>
      </c>
      <c r="AC979" s="14">
        <v>0.27000422272251501</v>
      </c>
      <c r="AD979" s="14">
        <v>0.161562339941935</v>
      </c>
      <c r="AE979" s="14"/>
      <c r="AF979" s="14">
        <v>0.309875876805975</v>
      </c>
      <c r="AG979" s="14">
        <v>0.32454407271033903</v>
      </c>
      <c r="AH979" s="14">
        <v>0.301952288649531</v>
      </c>
      <c r="AI979" s="14">
        <v>0.37909478311405198</v>
      </c>
      <c r="AJ979" s="14">
        <v>0.245000709366618</v>
      </c>
      <c r="AK979" s="14"/>
      <c r="AL979" s="14">
        <v>0.353097057061311</v>
      </c>
      <c r="AM979" s="14">
        <v>0.329242757705492</v>
      </c>
      <c r="AN979" s="14">
        <v>0.31686659259149302</v>
      </c>
      <c r="AO979" s="14">
        <v>0.33974627521609002</v>
      </c>
      <c r="AP979" s="14">
        <v>0.235182434748267</v>
      </c>
      <c r="AQ979" s="14">
        <v>0.33297715157188701</v>
      </c>
      <c r="AR979" s="14"/>
      <c r="AS979" s="14">
        <v>0.301774046306239</v>
      </c>
      <c r="AT979" s="14">
        <v>0.293113410571893</v>
      </c>
      <c r="AU979" s="14">
        <v>0.33323780129824998</v>
      </c>
      <c r="AV979" s="14">
        <v>0.26147972591804802</v>
      </c>
      <c r="AW979" s="14">
        <v>0.214346582188189</v>
      </c>
      <c r="AX979" s="14"/>
      <c r="AY979" s="14">
        <v>0.194170961601663</v>
      </c>
      <c r="AZ979" s="14">
        <v>0</v>
      </c>
      <c r="BA979" s="14">
        <v>0</v>
      </c>
      <c r="BB979" s="14">
        <v>0</v>
      </c>
      <c r="BC979" s="14">
        <v>0</v>
      </c>
      <c r="BD979" s="14">
        <v>0</v>
      </c>
      <c r="BE979" s="14">
        <v>0</v>
      </c>
      <c r="BF979" s="14">
        <v>0</v>
      </c>
      <c r="BG979" s="14">
        <v>0</v>
      </c>
      <c r="BH979" s="14">
        <v>0</v>
      </c>
      <c r="BI979" s="14">
        <v>0</v>
      </c>
      <c r="BJ979" s="14">
        <v>0</v>
      </c>
      <c r="BK979" s="14">
        <v>0</v>
      </c>
      <c r="BL979" s="14">
        <v>0</v>
      </c>
      <c r="BM979" s="14">
        <v>0</v>
      </c>
      <c r="BN979" s="14">
        <v>0</v>
      </c>
      <c r="BO979" s="14"/>
      <c r="BP979" s="14">
        <v>0.237798814206689</v>
      </c>
      <c r="BQ979" s="14">
        <v>0.37546932420725498</v>
      </c>
      <c r="BR979" s="14">
        <v>0.24757796004919</v>
      </c>
      <c r="BS979" s="14">
        <v>0.32403510307826699</v>
      </c>
      <c r="BT979" s="14">
        <v>0.35353788999354202</v>
      </c>
      <c r="BU979" s="14"/>
      <c r="BV979" s="14">
        <v>0.249242790800947</v>
      </c>
      <c r="BW979" s="14">
        <v>0.30672185602059499</v>
      </c>
      <c r="BX979" s="14">
        <v>0.28354787756354</v>
      </c>
      <c r="BY979" s="14">
        <v>0.40887373882922201</v>
      </c>
      <c r="BZ979" s="14">
        <v>0.26563194356726699</v>
      </c>
      <c r="CA979" s="14"/>
      <c r="CB979" s="14">
        <v>0.30773010163588699</v>
      </c>
      <c r="CC979" s="14">
        <v>0.31694209758667902</v>
      </c>
      <c r="CD979" s="14">
        <v>0.31388301203556002</v>
      </c>
      <c r="CE979" s="14">
        <v>0.31137908064972702</v>
      </c>
      <c r="CF979" s="14">
        <v>0.29662260677971197</v>
      </c>
      <c r="CG979" s="14"/>
      <c r="CH979" s="14">
        <v>0.308681631428396</v>
      </c>
      <c r="CI979" s="14">
        <v>0.30887777229446201</v>
      </c>
      <c r="CJ979" s="14"/>
      <c r="CK979" s="14">
        <v>0.27351216206928203</v>
      </c>
      <c r="CL979" s="14">
        <v>0.31885167118374802</v>
      </c>
      <c r="CM979" s="14"/>
      <c r="CN979" s="14">
        <v>0.31307890543390599</v>
      </c>
      <c r="CO979" s="14">
        <v>0.30720132626074198</v>
      </c>
      <c r="CP979" s="14"/>
      <c r="CQ979" s="14">
        <v>0.30674130942612599</v>
      </c>
      <c r="CR979" s="14">
        <v>0.33622534049422198</v>
      </c>
      <c r="CS979" s="14">
        <v>0.18164387240039701</v>
      </c>
    </row>
    <row r="980" spans="2:97" x14ac:dyDescent="0.35">
      <c r="B980" t="s">
        <v>387</v>
      </c>
      <c r="C980" s="14">
        <v>0.20584536585079999</v>
      </c>
      <c r="D980" s="14">
        <v>0.183558885800542</v>
      </c>
      <c r="E980" s="14">
        <v>0.22800761555337801</v>
      </c>
      <c r="F980" s="14"/>
      <c r="G980" s="14">
        <v>0.28056500671490497</v>
      </c>
      <c r="H980" s="14">
        <v>0.22875666571656</v>
      </c>
      <c r="I980" s="14">
        <v>0.25055216760131599</v>
      </c>
      <c r="J980" s="14">
        <v>0.21294241623735499</v>
      </c>
      <c r="K980" s="14">
        <v>0.167586219803259</v>
      </c>
      <c r="L980" s="14">
        <v>0.107829029070305</v>
      </c>
      <c r="M980" s="14"/>
      <c r="N980" s="14">
        <v>0.171410426704627</v>
      </c>
      <c r="O980" s="14">
        <v>0.138601862361972</v>
      </c>
      <c r="P980" s="14">
        <v>0.20352091810644199</v>
      </c>
      <c r="Q980" s="14">
        <v>0.31626202940853299</v>
      </c>
      <c r="R980" s="14"/>
      <c r="S980" s="14">
        <v>0.20357120235456899</v>
      </c>
      <c r="T980" s="14">
        <v>0.21542914537503299</v>
      </c>
      <c r="U980" s="14">
        <v>0.22145750710086601</v>
      </c>
      <c r="V980" s="14">
        <v>0.18094492828259501</v>
      </c>
      <c r="W980" s="14">
        <v>0.26045842109824402</v>
      </c>
      <c r="X980" s="14">
        <v>0.24145716334845799</v>
      </c>
      <c r="Y980" s="14">
        <v>0.13719779778122901</v>
      </c>
      <c r="Z980" s="14">
        <v>0.25172077829628697</v>
      </c>
      <c r="AA980" s="14">
        <v>0.19794258962823499</v>
      </c>
      <c r="AB980" s="14">
        <v>0.198595177870001</v>
      </c>
      <c r="AC980" s="14">
        <v>0.234761968306409</v>
      </c>
      <c r="AD980" s="14">
        <v>0.11345035300029099</v>
      </c>
      <c r="AE980" s="14"/>
      <c r="AF980" s="14">
        <v>0.130569150295516</v>
      </c>
      <c r="AG980" s="14">
        <v>0.19497949154517399</v>
      </c>
      <c r="AH980" s="14">
        <v>0.206852434017886</v>
      </c>
      <c r="AI980" s="14">
        <v>0.149627980322283</v>
      </c>
      <c r="AJ980" s="14">
        <v>0.20655896722271699</v>
      </c>
      <c r="AK980" s="14"/>
      <c r="AL980" s="14">
        <v>0.24523403121112899</v>
      </c>
      <c r="AM980" s="14">
        <v>0.16761200110638999</v>
      </c>
      <c r="AN980" s="14">
        <v>0.21136824551501401</v>
      </c>
      <c r="AO980" s="14">
        <v>0.17520454381013001</v>
      </c>
      <c r="AP980" s="14">
        <v>0.185625095458816</v>
      </c>
      <c r="AQ980" s="14">
        <v>0.200201236477552</v>
      </c>
      <c r="AR980" s="14"/>
      <c r="AS980" s="14">
        <v>0.228553486880928</v>
      </c>
      <c r="AT980" s="14">
        <v>0.249388244813878</v>
      </c>
      <c r="AU980" s="14">
        <v>0.15201630446165099</v>
      </c>
      <c r="AV980" s="14">
        <v>0.18010784025360799</v>
      </c>
      <c r="AW980" s="14">
        <v>0.13412135967581501</v>
      </c>
      <c r="AX980" s="14"/>
      <c r="AY980" s="14">
        <v>0.41025794089830497</v>
      </c>
      <c r="AZ980" s="14">
        <v>0</v>
      </c>
      <c r="BA980" s="14">
        <v>0</v>
      </c>
      <c r="BB980" s="14">
        <v>0</v>
      </c>
      <c r="BC980" s="14">
        <v>0</v>
      </c>
      <c r="BD980" s="14">
        <v>0</v>
      </c>
      <c r="BE980" s="14">
        <v>0</v>
      </c>
      <c r="BF980" s="14">
        <v>0</v>
      </c>
      <c r="BG980" s="14">
        <v>0</v>
      </c>
      <c r="BH980" s="14">
        <v>0</v>
      </c>
      <c r="BI980" s="14">
        <v>0</v>
      </c>
      <c r="BJ980" s="14">
        <v>0</v>
      </c>
      <c r="BK980" s="14">
        <v>0</v>
      </c>
      <c r="BL980" s="14">
        <v>0</v>
      </c>
      <c r="BM980" s="14">
        <v>0</v>
      </c>
      <c r="BN980" s="14">
        <v>0</v>
      </c>
      <c r="BO980" s="14"/>
      <c r="BP980" s="14">
        <v>0.139390189688991</v>
      </c>
      <c r="BQ980" s="14">
        <v>0.19476878657190799</v>
      </c>
      <c r="BR980" s="14">
        <v>0.32698079470821501</v>
      </c>
      <c r="BS980" s="14">
        <v>0.228129409410566</v>
      </c>
      <c r="BT980" s="14">
        <v>0.21095817606883699</v>
      </c>
      <c r="BU980" s="14"/>
      <c r="BV980" s="14">
        <v>0.16817277203115899</v>
      </c>
      <c r="BW980" s="14">
        <v>0.191323139721673</v>
      </c>
      <c r="BX980" s="14">
        <v>0.210078665201724</v>
      </c>
      <c r="BY980" s="14">
        <v>0.228968927993667</v>
      </c>
      <c r="BZ980" s="14">
        <v>0.29586786451357699</v>
      </c>
      <c r="CA980" s="14"/>
      <c r="CB980" s="14">
        <v>0.22276866688571001</v>
      </c>
      <c r="CC980" s="14">
        <v>0.25129022837085402</v>
      </c>
      <c r="CD980" s="14">
        <v>0.216714235998931</v>
      </c>
      <c r="CE980" s="14">
        <v>0.14085205351472399</v>
      </c>
      <c r="CF980" s="14">
        <v>0.199232668321602</v>
      </c>
      <c r="CG980" s="14"/>
      <c r="CH980" s="14">
        <v>0.178883218275871</v>
      </c>
      <c r="CI980" s="14">
        <v>0.21757653988995401</v>
      </c>
      <c r="CJ980" s="14"/>
      <c r="CK980" s="14">
        <v>0.16587514407151599</v>
      </c>
      <c r="CL980" s="14">
        <v>0.21720417782368201</v>
      </c>
      <c r="CM980" s="14"/>
      <c r="CN980" s="14">
        <v>0.19753483056850701</v>
      </c>
      <c r="CO980" s="14">
        <v>0.20899937344553501</v>
      </c>
      <c r="CP980" s="14"/>
      <c r="CQ980" s="14">
        <v>0.18771783321103599</v>
      </c>
      <c r="CR980" s="14">
        <v>0.22759893178128501</v>
      </c>
      <c r="CS980" s="14">
        <v>0.29056019014287399</v>
      </c>
    </row>
    <row r="981" spans="2:97" x14ac:dyDescent="0.35">
      <c r="B981" t="s">
        <v>388</v>
      </c>
      <c r="C981" s="14">
        <v>9.4355464181483897E-2</v>
      </c>
      <c r="D981" s="14">
        <v>8.9868757687526599E-2</v>
      </c>
      <c r="E981" s="14">
        <v>9.8938548004535706E-2</v>
      </c>
      <c r="F981" s="14"/>
      <c r="G981" s="14">
        <v>0.122140430691015</v>
      </c>
      <c r="H981" s="14">
        <v>8.8440291801493306E-2</v>
      </c>
      <c r="I981" s="14">
        <v>9.3748767046852394E-2</v>
      </c>
      <c r="J981" s="14">
        <v>0.109418959250017</v>
      </c>
      <c r="K981" s="14">
        <v>0.100809512708693</v>
      </c>
      <c r="L981" s="14">
        <v>5.9368537802311799E-2</v>
      </c>
      <c r="M981" s="14"/>
      <c r="N981" s="14">
        <v>0.112193972719172</v>
      </c>
      <c r="O981" s="14">
        <v>8.5805079739085993E-2</v>
      </c>
      <c r="P981" s="14">
        <v>0.11264088281363401</v>
      </c>
      <c r="Q981" s="14">
        <v>6.9665756531446493E-2</v>
      </c>
      <c r="R981" s="14"/>
      <c r="S981" s="14">
        <v>0.108406541141603</v>
      </c>
      <c r="T981" s="14">
        <v>9.8985654621874197E-2</v>
      </c>
      <c r="U981" s="14">
        <v>0.101511565135049</v>
      </c>
      <c r="V981" s="14">
        <v>0.10608691457479701</v>
      </c>
      <c r="W981" s="14">
        <v>7.1060645509644499E-2</v>
      </c>
      <c r="X981" s="14">
        <v>0.114520362314507</v>
      </c>
      <c r="Y981" s="14">
        <v>8.1014676125559806E-2</v>
      </c>
      <c r="Z981" s="14">
        <v>6.5398365599012506E-2</v>
      </c>
      <c r="AA981" s="14">
        <v>6.30042494532074E-2</v>
      </c>
      <c r="AB981" s="14">
        <v>0.117242565072864</v>
      </c>
      <c r="AC981" s="14">
        <v>5.5469227004731197E-2</v>
      </c>
      <c r="AD981" s="14">
        <v>0.15057882401589101</v>
      </c>
      <c r="AE981" s="14"/>
      <c r="AF981" s="14">
        <v>9.1915407235167695E-2</v>
      </c>
      <c r="AG981" s="14">
        <v>8.2104437742656106E-2</v>
      </c>
      <c r="AH981" s="14">
        <v>0.10513857869059</v>
      </c>
      <c r="AI981" s="14">
        <v>3.9824585638360999E-2</v>
      </c>
      <c r="AJ981" s="14">
        <v>0.18829659471875601</v>
      </c>
      <c r="AK981" s="14"/>
      <c r="AL981" s="14">
        <v>7.3024770075106701E-2</v>
      </c>
      <c r="AM981" s="14">
        <v>6.1129108967801001E-2</v>
      </c>
      <c r="AN981" s="14">
        <v>0.12988019659550801</v>
      </c>
      <c r="AO981" s="14">
        <v>5.9870588292760603E-2</v>
      </c>
      <c r="AP981" s="14">
        <v>0.181761370439495</v>
      </c>
      <c r="AQ981" s="14">
        <v>8.1124842109367906E-2</v>
      </c>
      <c r="AR981" s="14"/>
      <c r="AS981" s="14">
        <v>8.5044684720094799E-2</v>
      </c>
      <c r="AT981" s="14">
        <v>9.3930216091125104E-2</v>
      </c>
      <c r="AU981" s="14">
        <v>0.12636026777856099</v>
      </c>
      <c r="AV981" s="14">
        <v>9.2719412768641304E-2</v>
      </c>
      <c r="AW981" s="14">
        <v>0.21682813916278201</v>
      </c>
      <c r="AX981" s="14"/>
      <c r="AY981" s="14">
        <v>8.9480922133902505E-2</v>
      </c>
      <c r="AZ981" s="14">
        <v>0</v>
      </c>
      <c r="BA981" s="14">
        <v>0</v>
      </c>
      <c r="BB981" s="14">
        <v>0</v>
      </c>
      <c r="BC981" s="14">
        <v>0</v>
      </c>
      <c r="BD981" s="14">
        <v>0</v>
      </c>
      <c r="BE981" s="14">
        <v>0</v>
      </c>
      <c r="BF981" s="14">
        <v>0</v>
      </c>
      <c r="BG981" s="14">
        <v>0</v>
      </c>
      <c r="BH981" s="14">
        <v>0</v>
      </c>
      <c r="BI981" s="14">
        <v>0</v>
      </c>
      <c r="BJ981" s="14">
        <v>0</v>
      </c>
      <c r="BK981" s="14">
        <v>0</v>
      </c>
      <c r="BL981" s="14">
        <v>0</v>
      </c>
      <c r="BM981" s="14">
        <v>0</v>
      </c>
      <c r="BN981" s="14">
        <v>0</v>
      </c>
      <c r="BO981" s="14"/>
      <c r="BP981" s="14">
        <v>0.101243756310614</v>
      </c>
      <c r="BQ981" s="14">
        <v>8.2129025033400804E-2</v>
      </c>
      <c r="BR981" s="14">
        <v>0.12553010108958501</v>
      </c>
      <c r="BS981" s="14">
        <v>9.8589773857574003E-2</v>
      </c>
      <c r="BT981" s="14">
        <v>8.0237984304976806E-2</v>
      </c>
      <c r="BU981" s="14"/>
      <c r="BV981" s="14">
        <v>8.4938535038944205E-2</v>
      </c>
      <c r="BW981" s="14">
        <v>0.109782839175529</v>
      </c>
      <c r="BX981" s="14">
        <v>9.1144677793756596E-2</v>
      </c>
      <c r="BY981" s="14">
        <v>4.4770961372974198E-2</v>
      </c>
      <c r="BZ981" s="14">
        <v>0.19338453547025899</v>
      </c>
      <c r="CA981" s="14"/>
      <c r="CB981" s="14">
        <v>6.4308334010363996E-2</v>
      </c>
      <c r="CC981" s="14">
        <v>6.2279850447432901E-2</v>
      </c>
      <c r="CD981" s="14">
        <v>0.127771166186987</v>
      </c>
      <c r="CE981" s="14">
        <v>0.118484249694847</v>
      </c>
      <c r="CF981" s="14">
        <v>9.1362549956502198E-2</v>
      </c>
      <c r="CG981" s="14"/>
      <c r="CH981" s="14">
        <v>5.9926558929336501E-2</v>
      </c>
      <c r="CI981" s="14">
        <v>0.109335408874986</v>
      </c>
      <c r="CJ981" s="14"/>
      <c r="CK981" s="14">
        <v>0.146504608463568</v>
      </c>
      <c r="CL981" s="14">
        <v>7.9535623358036295E-2</v>
      </c>
      <c r="CM981" s="14"/>
      <c r="CN981" s="14">
        <v>9.9570705388324202E-2</v>
      </c>
      <c r="CO981" s="14">
        <v>9.2376180078112602E-2</v>
      </c>
      <c r="CP981" s="14"/>
      <c r="CQ981" s="14">
        <v>0.11227049980975499</v>
      </c>
      <c r="CR981" s="14">
        <v>5.2627457589152597E-2</v>
      </c>
      <c r="CS981" s="14">
        <v>0.121774335019841</v>
      </c>
    </row>
    <row r="982" spans="2:97" x14ac:dyDescent="0.35">
      <c r="B982" t="s">
        <v>389</v>
      </c>
      <c r="C982" s="14">
        <v>8.8886350980005399E-2</v>
      </c>
      <c r="D982" s="14">
        <v>6.9402276140872299E-2</v>
      </c>
      <c r="E982" s="14">
        <v>0.108052889000034</v>
      </c>
      <c r="F982" s="14"/>
      <c r="G982" s="14">
        <v>0.106743326485882</v>
      </c>
      <c r="H982" s="14">
        <v>6.7863670965686199E-2</v>
      </c>
      <c r="I982" s="14">
        <v>5.0578242524044102E-2</v>
      </c>
      <c r="J982" s="14">
        <v>9.9018238872172606E-2</v>
      </c>
      <c r="K982" s="14">
        <v>0.11431342982012099</v>
      </c>
      <c r="L982" s="14">
        <v>0.102433432102498</v>
      </c>
      <c r="M982" s="14"/>
      <c r="N982" s="14">
        <v>9.6040550401995703E-2</v>
      </c>
      <c r="O982" s="14">
        <v>0.11410877403159</v>
      </c>
      <c r="P982" s="14">
        <v>6.4232310243538801E-2</v>
      </c>
      <c r="Q982" s="14">
        <v>7.4666983923728697E-2</v>
      </c>
      <c r="R982" s="14"/>
      <c r="S982" s="14">
        <v>6.6481224313189299E-2</v>
      </c>
      <c r="T982" s="14">
        <v>9.6838633564335502E-2</v>
      </c>
      <c r="U982" s="14">
        <v>5.4633034665241602E-2</v>
      </c>
      <c r="V982" s="14">
        <v>0.11104080262759899</v>
      </c>
      <c r="W982" s="14">
        <v>7.0989488858275204E-2</v>
      </c>
      <c r="X982" s="14">
        <v>6.6941019265941898E-2</v>
      </c>
      <c r="Y982" s="14">
        <v>0.147956317773247</v>
      </c>
      <c r="Z982" s="14">
        <v>0.11869094478589801</v>
      </c>
      <c r="AA982" s="14">
        <v>8.5388434736668004E-2</v>
      </c>
      <c r="AB982" s="14">
        <v>8.6066420947811695E-2</v>
      </c>
      <c r="AC982" s="14">
        <v>0.11291740215309</v>
      </c>
      <c r="AD982" s="14">
        <v>7.1939150168913502E-2</v>
      </c>
      <c r="AE982" s="14"/>
      <c r="AF982" s="14">
        <v>3.2216540137758702E-2</v>
      </c>
      <c r="AG982" s="14">
        <v>0.12694309723459099</v>
      </c>
      <c r="AH982" s="14">
        <v>0.12120881168353299</v>
      </c>
      <c r="AI982" s="14">
        <v>4.0721327644646498E-2</v>
      </c>
      <c r="AJ982" s="14">
        <v>0.14186326311522099</v>
      </c>
      <c r="AK982" s="14"/>
      <c r="AL982" s="14">
        <v>8.6786121616851994E-2</v>
      </c>
      <c r="AM982" s="14">
        <v>5.1975365635043999E-2</v>
      </c>
      <c r="AN982" s="14">
        <v>0.100301240902054</v>
      </c>
      <c r="AO982" s="14">
        <v>3.0462354797460602E-2</v>
      </c>
      <c r="AP982" s="14">
        <v>0.23011580978616</v>
      </c>
      <c r="AQ982" s="14">
        <v>8.7646789742209796E-2</v>
      </c>
      <c r="AR982" s="14"/>
      <c r="AS982" s="14">
        <v>7.9665124561387399E-2</v>
      </c>
      <c r="AT982" s="14">
        <v>7.6435991603323497E-2</v>
      </c>
      <c r="AU982" s="14">
        <v>8.5829454935414995E-2</v>
      </c>
      <c r="AV982" s="14">
        <v>0.14713810618204101</v>
      </c>
      <c r="AW982" s="14">
        <v>0.145285701995675</v>
      </c>
      <c r="AX982" s="14"/>
      <c r="AY982" s="14">
        <v>9.7145211656888705E-2</v>
      </c>
      <c r="AZ982" s="14">
        <v>0</v>
      </c>
      <c r="BA982" s="14">
        <v>0</v>
      </c>
      <c r="BB982" s="14">
        <v>0</v>
      </c>
      <c r="BC982" s="14">
        <v>0</v>
      </c>
      <c r="BD982" s="14">
        <v>0</v>
      </c>
      <c r="BE982" s="14">
        <v>0</v>
      </c>
      <c r="BF982" s="14">
        <v>0</v>
      </c>
      <c r="BG982" s="14">
        <v>0</v>
      </c>
      <c r="BH982" s="14">
        <v>0</v>
      </c>
      <c r="BI982" s="14">
        <v>0</v>
      </c>
      <c r="BJ982" s="14">
        <v>0</v>
      </c>
      <c r="BK982" s="14">
        <v>0</v>
      </c>
      <c r="BL982" s="14">
        <v>0</v>
      </c>
      <c r="BM982" s="14">
        <v>0</v>
      </c>
      <c r="BN982" s="14">
        <v>0</v>
      </c>
      <c r="BO982" s="14"/>
      <c r="BP982" s="14">
        <v>9.4412168132254795E-2</v>
      </c>
      <c r="BQ982" s="14">
        <v>8.2268874083113605E-2</v>
      </c>
      <c r="BR982" s="14">
        <v>5.3899349034675498E-2</v>
      </c>
      <c r="BS982" s="14">
        <v>8.1593682353741606E-2</v>
      </c>
      <c r="BT982" s="14">
        <v>0.129153638399958</v>
      </c>
      <c r="BU982" s="14"/>
      <c r="BV982" s="14">
        <v>5.5579757498252703E-2</v>
      </c>
      <c r="BW982" s="14">
        <v>8.2706344271506901E-2</v>
      </c>
      <c r="BX982" s="14">
        <v>9.6772096640183394E-2</v>
      </c>
      <c r="BY982" s="14">
        <v>0.102438618943788</v>
      </c>
      <c r="BZ982" s="14">
        <v>8.28479788861885E-2</v>
      </c>
      <c r="CA982" s="14"/>
      <c r="CB982" s="14">
        <v>2.2972451174868899E-2</v>
      </c>
      <c r="CC982" s="14">
        <v>9.6297953563281094E-2</v>
      </c>
      <c r="CD982" s="14">
        <v>9.64403248849975E-2</v>
      </c>
      <c r="CE982" s="14">
        <v>0.127201171640068</v>
      </c>
      <c r="CF982" s="14">
        <v>9.6038132853666705E-2</v>
      </c>
      <c r="CG982" s="14"/>
      <c r="CH982" s="14">
        <v>3.94666117072313E-2</v>
      </c>
      <c r="CI982" s="14">
        <v>0.110388776214025</v>
      </c>
      <c r="CJ982" s="14"/>
      <c r="CK982" s="14">
        <v>0.20809865521336399</v>
      </c>
      <c r="CL982" s="14">
        <v>5.5008376619039401E-2</v>
      </c>
      <c r="CM982" s="14"/>
      <c r="CN982" s="14">
        <v>0.120970833549344</v>
      </c>
      <c r="CO982" s="14">
        <v>7.6709674236638201E-2</v>
      </c>
      <c r="CP982" s="14"/>
      <c r="CQ982" s="14">
        <v>0.10535472816078501</v>
      </c>
      <c r="CR982" s="14">
        <v>4.1471125507214698E-2</v>
      </c>
      <c r="CS982" s="14">
        <v>0.16384921498583699</v>
      </c>
    </row>
    <row r="983" spans="2:97" x14ac:dyDescent="0.35">
      <c r="B983" t="s">
        <v>167</v>
      </c>
      <c r="C983" s="14">
        <v>5.0826220245810599E-2</v>
      </c>
      <c r="D983" s="14">
        <v>3.6418926950688497E-2</v>
      </c>
      <c r="E983" s="14">
        <v>6.4964533775147104E-2</v>
      </c>
      <c r="F983" s="14"/>
      <c r="G983" s="14">
        <v>9.1168733132633795E-2</v>
      </c>
      <c r="H983" s="14">
        <v>6.3184215465123206E-2</v>
      </c>
      <c r="I983" s="14">
        <v>6.6283801541622694E-2</v>
      </c>
      <c r="J983" s="14">
        <v>4.6061348953607299E-2</v>
      </c>
      <c r="K983" s="14">
        <v>1.9988321413345601E-2</v>
      </c>
      <c r="L983" s="14">
        <v>2.2455288248240501E-2</v>
      </c>
      <c r="M983" s="14"/>
      <c r="N983" s="14">
        <v>4.1460638870848998E-2</v>
      </c>
      <c r="O983" s="14">
        <v>5.8118698161810499E-2</v>
      </c>
      <c r="P983" s="14">
        <v>4.4081422469047997E-2</v>
      </c>
      <c r="Q983" s="14">
        <v>5.8910122926374202E-2</v>
      </c>
      <c r="R983" s="14"/>
      <c r="S983" s="14">
        <v>5.67561855811929E-2</v>
      </c>
      <c r="T983" s="14">
        <v>8.7752700176855297E-2</v>
      </c>
      <c r="U983" s="14">
        <v>0</v>
      </c>
      <c r="V983" s="14">
        <v>4.5053849726491402E-2</v>
      </c>
      <c r="W983" s="14">
        <v>7.2345202126321506E-2</v>
      </c>
      <c r="X983" s="14">
        <v>4.7337251350570902E-2</v>
      </c>
      <c r="Y983" s="14">
        <v>3.7828074917162002E-2</v>
      </c>
      <c r="Z983" s="14">
        <v>4.0842451855756197E-2</v>
      </c>
      <c r="AA983" s="14">
        <v>4.60599537692188E-2</v>
      </c>
      <c r="AB983" s="14">
        <v>0</v>
      </c>
      <c r="AC983" s="14">
        <v>8.9101546438132506E-2</v>
      </c>
      <c r="AD983" s="14">
        <v>0.14045425749399801</v>
      </c>
      <c r="AE983" s="14"/>
      <c r="AF983" s="14">
        <v>3.6993425774721402E-2</v>
      </c>
      <c r="AG983" s="14">
        <v>4.93267096953076E-2</v>
      </c>
      <c r="AH983" s="14">
        <v>1.40947262673241E-2</v>
      </c>
      <c r="AI983" s="14">
        <v>3.3154577591360798E-2</v>
      </c>
      <c r="AJ983" s="14">
        <v>4.8773381502812303E-2</v>
      </c>
      <c r="AK983" s="14"/>
      <c r="AL983" s="14">
        <v>3.4515459372818497E-2</v>
      </c>
      <c r="AM983" s="14">
        <v>2.3106959746790799E-2</v>
      </c>
      <c r="AN983" s="14">
        <v>1.28971349198227E-2</v>
      </c>
      <c r="AO983" s="14">
        <v>1.3373676226379101E-2</v>
      </c>
      <c r="AP983" s="14">
        <v>5.19524527656555E-2</v>
      </c>
      <c r="AQ983" s="14">
        <v>0.140472374947884</v>
      </c>
      <c r="AR983" s="14"/>
      <c r="AS983" s="14">
        <v>6.4407430487248493E-2</v>
      </c>
      <c r="AT983" s="14">
        <v>5.8109894883682303E-2</v>
      </c>
      <c r="AU983" s="14">
        <v>5.1372507173813503E-2</v>
      </c>
      <c r="AV983" s="14">
        <v>2.26832781720053E-2</v>
      </c>
      <c r="AW983" s="14">
        <v>0</v>
      </c>
      <c r="AX983" s="14"/>
      <c r="AY983" s="14">
        <v>0.20894496370924101</v>
      </c>
      <c r="AZ983" s="14">
        <v>0</v>
      </c>
      <c r="BA983" s="14">
        <v>0</v>
      </c>
      <c r="BB983" s="14">
        <v>0</v>
      </c>
      <c r="BC983" s="14">
        <v>0</v>
      </c>
      <c r="BD983" s="14">
        <v>0</v>
      </c>
      <c r="BE983" s="14">
        <v>0</v>
      </c>
      <c r="BF983" s="14">
        <v>0</v>
      </c>
      <c r="BG983" s="14">
        <v>0</v>
      </c>
      <c r="BH983" s="14">
        <v>0</v>
      </c>
      <c r="BI983" s="14">
        <v>0</v>
      </c>
      <c r="BJ983" s="14">
        <v>0</v>
      </c>
      <c r="BK983" s="14">
        <v>0</v>
      </c>
      <c r="BL983" s="14">
        <v>0</v>
      </c>
      <c r="BM983" s="14">
        <v>0</v>
      </c>
      <c r="BN983" s="14">
        <v>0</v>
      </c>
      <c r="BO983" s="14"/>
      <c r="BP983" s="14">
        <v>2.3505833277996699E-2</v>
      </c>
      <c r="BQ983" s="14">
        <v>5.5100069215450097E-2</v>
      </c>
      <c r="BR983" s="14">
        <v>6.2041750597775502E-2</v>
      </c>
      <c r="BS983" s="14">
        <v>4.1980348816367197E-2</v>
      </c>
      <c r="BT983" s="14">
        <v>5.3268379394848499E-2</v>
      </c>
      <c r="BU983" s="14"/>
      <c r="BV983" s="14">
        <v>2.62130759054068E-2</v>
      </c>
      <c r="BW983" s="14">
        <v>4.4965184312265802E-2</v>
      </c>
      <c r="BX983" s="14">
        <v>5.2870112238401198E-2</v>
      </c>
      <c r="BY983" s="14">
        <v>7.8024508136875101E-2</v>
      </c>
      <c r="BZ983" s="14">
        <v>2.3469730504348502E-2</v>
      </c>
      <c r="CA983" s="14"/>
      <c r="CB983" s="14">
        <v>4.7485585672396802E-2</v>
      </c>
      <c r="CC983" s="14">
        <v>6.7587102426255694E-2</v>
      </c>
      <c r="CD983" s="14">
        <v>5.4152723729966303E-2</v>
      </c>
      <c r="CE983" s="14">
        <v>5.7325579044973402E-2</v>
      </c>
      <c r="CF983" s="14">
        <v>3.0432016255028602E-2</v>
      </c>
      <c r="CG983" s="14"/>
      <c r="CH983" s="14">
        <v>3.1167040052239001E-2</v>
      </c>
      <c r="CI983" s="14">
        <v>5.9379888445902897E-2</v>
      </c>
      <c r="CJ983" s="14"/>
      <c r="CK983" s="14">
        <v>5.3843901843264597E-2</v>
      </c>
      <c r="CL983" s="14">
        <v>4.9968649876329402E-2</v>
      </c>
      <c r="CM983" s="14"/>
      <c r="CN983" s="14">
        <v>3.21653190462593E-2</v>
      </c>
      <c r="CO983" s="14">
        <v>5.79083902996919E-2</v>
      </c>
      <c r="CP983" s="14"/>
      <c r="CQ983" s="14">
        <v>4.6850853126838697E-2</v>
      </c>
      <c r="CR983" s="14">
        <v>5.8640167308962002E-2</v>
      </c>
      <c r="CS983" s="14">
        <v>5.2683775576586697E-2</v>
      </c>
    </row>
    <row r="984" spans="2:97" x14ac:dyDescent="0.35">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14"/>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c r="CI984" s="14"/>
      <c r="CJ984" s="14"/>
      <c r="CK984" s="14"/>
      <c r="CL984" s="14"/>
      <c r="CM984" s="14"/>
      <c r="CN984" s="14"/>
      <c r="CO984" s="14"/>
      <c r="CP984" s="14"/>
      <c r="CQ984" s="14"/>
      <c r="CR984" s="14"/>
      <c r="CS984" s="14"/>
    </row>
    <row r="985" spans="2:97" x14ac:dyDescent="0.35">
      <c r="B985" s="6" t="s">
        <v>397</v>
      </c>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c r="AA985" s="14"/>
      <c r="AB985" s="14"/>
      <c r="AC985" s="14"/>
      <c r="AD985" s="14"/>
      <c r="AE985" s="14"/>
      <c r="AF985" s="14"/>
      <c r="AG985" s="14"/>
      <c r="AH985" s="14"/>
      <c r="AI985" s="14"/>
      <c r="AJ985" s="14"/>
      <c r="AK985" s="14"/>
      <c r="AL985" s="14"/>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c r="CI985" s="14"/>
      <c r="CJ985" s="14"/>
      <c r="CK985" s="14"/>
      <c r="CL985" s="14"/>
      <c r="CM985" s="14"/>
      <c r="CN985" s="14"/>
      <c r="CO985" s="14"/>
      <c r="CP985" s="14"/>
      <c r="CQ985" s="14"/>
      <c r="CR985" s="14"/>
      <c r="CS985" s="14"/>
    </row>
    <row r="986" spans="2:97" x14ac:dyDescent="0.35">
      <c r="B986" s="21" t="s">
        <v>279</v>
      </c>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c r="AA986" s="14"/>
      <c r="AB986" s="14"/>
      <c r="AC986" s="14"/>
      <c r="AD986" s="14"/>
      <c r="AE986" s="14"/>
      <c r="AF986" s="14"/>
      <c r="AG986" s="14"/>
      <c r="AH986" s="14"/>
      <c r="AI986" s="14"/>
      <c r="AJ986" s="14"/>
      <c r="AK986" s="14"/>
      <c r="AL986" s="14"/>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c r="CI986" s="14"/>
      <c r="CJ986" s="14"/>
      <c r="CK986" s="14"/>
      <c r="CL986" s="14"/>
      <c r="CM986" s="14"/>
      <c r="CN986" s="14"/>
      <c r="CO986" s="14"/>
      <c r="CP986" s="14"/>
      <c r="CQ986" s="14"/>
      <c r="CR986" s="14"/>
      <c r="CS986" s="14"/>
    </row>
    <row r="987" spans="2:97" x14ac:dyDescent="0.35">
      <c r="B987" t="s">
        <v>385</v>
      </c>
      <c r="C987" s="14">
        <v>0.19651817339748701</v>
      </c>
      <c r="D987" s="14">
        <v>0.23480555287257501</v>
      </c>
      <c r="E987" s="14">
        <v>0.159949069527131</v>
      </c>
      <c r="F987" s="14"/>
      <c r="G987" s="14">
        <v>0.102898742048114</v>
      </c>
      <c r="H987" s="14">
        <v>0.22087481966532499</v>
      </c>
      <c r="I987" s="14">
        <v>0.13319925090208301</v>
      </c>
      <c r="J987" s="14">
        <v>0.14848057842781301</v>
      </c>
      <c r="K987" s="14">
        <v>0.218627629417327</v>
      </c>
      <c r="L987" s="14">
        <v>0.30555582028168399</v>
      </c>
      <c r="M987" s="14"/>
      <c r="N987" s="14">
        <v>0.219910848212134</v>
      </c>
      <c r="O987" s="14">
        <v>0.188409982168461</v>
      </c>
      <c r="P987" s="14">
        <v>0.239900484451915</v>
      </c>
      <c r="Q987" s="14">
        <v>0.14128917989319201</v>
      </c>
      <c r="R987" s="14"/>
      <c r="S987" s="14">
        <v>0.24929829788548899</v>
      </c>
      <c r="T987" s="14">
        <v>0.19954298725856701</v>
      </c>
      <c r="U987" s="14">
        <v>0.18246937212279499</v>
      </c>
      <c r="V987" s="14">
        <v>0.12039997832279099</v>
      </c>
      <c r="W987" s="14">
        <v>9.40787863505258E-2</v>
      </c>
      <c r="X987" s="14">
        <v>0.17949742052552001</v>
      </c>
      <c r="Y987" s="14">
        <v>0.21231227210124701</v>
      </c>
      <c r="Z987" s="14">
        <v>0.209795098424397</v>
      </c>
      <c r="AA987" s="14">
        <v>0.199354582064629</v>
      </c>
      <c r="AB987" s="14">
        <v>0.26425403692900401</v>
      </c>
      <c r="AC987" s="14">
        <v>0.18677632669474101</v>
      </c>
      <c r="AD987" s="14">
        <v>0.271917879629476</v>
      </c>
      <c r="AE987" s="14"/>
      <c r="AF987" s="14">
        <v>0.30383351599085101</v>
      </c>
      <c r="AG987" s="14">
        <v>0.15496292134752801</v>
      </c>
      <c r="AH987" s="14">
        <v>0.17659902722433801</v>
      </c>
      <c r="AI987" s="14">
        <v>0.29491200430171499</v>
      </c>
      <c r="AJ987" s="14">
        <v>0.14742275644674999</v>
      </c>
      <c r="AK987" s="14"/>
      <c r="AL987" s="14">
        <v>0.12068276886466101</v>
      </c>
      <c r="AM987" s="14">
        <v>0.27595908386868001</v>
      </c>
      <c r="AN987" s="14">
        <v>0.15955378861324601</v>
      </c>
      <c r="AO987" s="14">
        <v>0.28691609525599698</v>
      </c>
      <c r="AP987" s="14">
        <v>8.8548680195284099E-2</v>
      </c>
      <c r="AQ987" s="14">
        <v>0.15410661716732801</v>
      </c>
      <c r="AR987" s="14"/>
      <c r="AS987" s="14">
        <v>0.202516274591204</v>
      </c>
      <c r="AT987" s="14">
        <v>0.16497193280594</v>
      </c>
      <c r="AU987" s="14">
        <v>0.222842552248779</v>
      </c>
      <c r="AV987" s="14">
        <v>0.19395482609906001</v>
      </c>
      <c r="AW987" s="14">
        <v>0.23810179047675101</v>
      </c>
      <c r="AX987" s="14"/>
      <c r="AY987" s="14">
        <v>0.177201993055981</v>
      </c>
      <c r="AZ987" s="14">
        <v>0</v>
      </c>
      <c r="BA987" s="14">
        <v>0</v>
      </c>
      <c r="BB987" s="14">
        <v>0</v>
      </c>
      <c r="BC987" s="14">
        <v>0</v>
      </c>
      <c r="BD987" s="14">
        <v>0</v>
      </c>
      <c r="BE987" s="14">
        <v>0</v>
      </c>
      <c r="BF987" s="14">
        <v>0</v>
      </c>
      <c r="BG987" s="14">
        <v>0</v>
      </c>
      <c r="BH987" s="14">
        <v>0</v>
      </c>
      <c r="BI987" s="14">
        <v>0</v>
      </c>
      <c r="BJ987" s="14">
        <v>0</v>
      </c>
      <c r="BK987" s="14">
        <v>0</v>
      </c>
      <c r="BL987" s="14">
        <v>0</v>
      </c>
      <c r="BM987" s="14">
        <v>0</v>
      </c>
      <c r="BN987" s="14">
        <v>0</v>
      </c>
      <c r="BO987" s="14"/>
      <c r="BP987" s="14">
        <v>0.33018275286078902</v>
      </c>
      <c r="BQ987" s="14">
        <v>0.14106986872662899</v>
      </c>
      <c r="BR987" s="14">
        <v>0.20248291358133899</v>
      </c>
      <c r="BS987" s="14">
        <v>0.145180037874551</v>
      </c>
      <c r="BT987" s="14">
        <v>0.13300455249196899</v>
      </c>
      <c r="BU987" s="14"/>
      <c r="BV987" s="14">
        <v>0.29916245994171098</v>
      </c>
      <c r="BW987" s="14">
        <v>0.23289272535757199</v>
      </c>
      <c r="BX987" s="14">
        <v>0.1654843620301</v>
      </c>
      <c r="BY987" s="14">
        <v>0.15913759352403001</v>
      </c>
      <c r="BZ987" s="14">
        <v>0.107886331532199</v>
      </c>
      <c r="CA987" s="14"/>
      <c r="CB987" s="14">
        <v>0.22329765655976599</v>
      </c>
      <c r="CC987" s="14">
        <v>0.15738797602195501</v>
      </c>
      <c r="CD987" s="14">
        <v>0.15962018078113599</v>
      </c>
      <c r="CE987" s="14">
        <v>0.16754050831863199</v>
      </c>
      <c r="CF987" s="14">
        <v>0.26631363843283601</v>
      </c>
      <c r="CG987" s="14"/>
      <c r="CH987" s="14">
        <v>0.30259662561891099</v>
      </c>
      <c r="CI987" s="14">
        <v>0.15408160318761399</v>
      </c>
      <c r="CJ987" s="14"/>
      <c r="CK987" s="14">
        <v>0.14107195788525601</v>
      </c>
      <c r="CL987" s="14">
        <v>0.214023074871346</v>
      </c>
      <c r="CM987" s="14"/>
      <c r="CN987" s="14">
        <v>0.159252394513445</v>
      </c>
      <c r="CO987" s="14">
        <v>0.209607692278998</v>
      </c>
      <c r="CP987" s="14"/>
      <c r="CQ987" s="14">
        <v>0.199909053619516</v>
      </c>
      <c r="CR987" s="14">
        <v>0.205872736120947</v>
      </c>
      <c r="CS987" s="14">
        <v>9.2874177099151606E-2</v>
      </c>
    </row>
    <row r="988" spans="2:97" x14ac:dyDescent="0.35">
      <c r="B988" t="s">
        <v>386</v>
      </c>
      <c r="C988" s="14">
        <v>0.29965118819901299</v>
      </c>
      <c r="D988" s="14">
        <v>0.30534453040225401</v>
      </c>
      <c r="E988" s="14">
        <v>0.29402967468418301</v>
      </c>
      <c r="F988" s="14"/>
      <c r="G988" s="14">
        <v>0.29927360889773202</v>
      </c>
      <c r="H988" s="14">
        <v>0.287189426808732</v>
      </c>
      <c r="I988" s="14">
        <v>0.33447749247075098</v>
      </c>
      <c r="J988" s="14">
        <v>0.33513251891089901</v>
      </c>
      <c r="K988" s="14">
        <v>0.26688871608708797</v>
      </c>
      <c r="L988" s="14">
        <v>0.28120402767839398</v>
      </c>
      <c r="M988" s="14"/>
      <c r="N988" s="14">
        <v>0.33579472457959803</v>
      </c>
      <c r="O988" s="14">
        <v>0.29652968978312499</v>
      </c>
      <c r="P988" s="14">
        <v>0.26241051936598703</v>
      </c>
      <c r="Q988" s="14">
        <v>0.29686088752030598</v>
      </c>
      <c r="R988" s="14"/>
      <c r="S988" s="14">
        <v>0.34053084299953901</v>
      </c>
      <c r="T988" s="14">
        <v>0.31409429520466298</v>
      </c>
      <c r="U988" s="14">
        <v>0.27279039537836602</v>
      </c>
      <c r="V988" s="14">
        <v>0.28336128198581201</v>
      </c>
      <c r="W988" s="14">
        <v>0.36337706919667201</v>
      </c>
      <c r="X988" s="14">
        <v>0.30393136356791001</v>
      </c>
      <c r="Y988" s="14">
        <v>0.278814465301506</v>
      </c>
      <c r="Z988" s="14">
        <v>0.303175835707791</v>
      </c>
      <c r="AA988" s="14">
        <v>0.29129191018022199</v>
      </c>
      <c r="AB988" s="14">
        <v>0.24408332599750601</v>
      </c>
      <c r="AC988" s="14">
        <v>0.24610196761449901</v>
      </c>
      <c r="AD988" s="14">
        <v>0.33961182026897102</v>
      </c>
      <c r="AE988" s="14"/>
      <c r="AF988" s="14">
        <v>0.30165992696213101</v>
      </c>
      <c r="AG988" s="14">
        <v>0.31411231827403302</v>
      </c>
      <c r="AH988" s="14">
        <v>0.29010841011883898</v>
      </c>
      <c r="AI988" s="14">
        <v>0.36623227107308698</v>
      </c>
      <c r="AJ988" s="14">
        <v>0.24466748290172</v>
      </c>
      <c r="AK988" s="14"/>
      <c r="AL988" s="14">
        <v>0.30291231279027497</v>
      </c>
      <c r="AM988" s="14">
        <v>0.33311529164668002</v>
      </c>
      <c r="AN988" s="14">
        <v>0.28835264798386201</v>
      </c>
      <c r="AO988" s="14">
        <v>0.33395474273181103</v>
      </c>
      <c r="AP988" s="14">
        <v>0.31819775667917599</v>
      </c>
      <c r="AQ988" s="14">
        <v>0.22119959598762601</v>
      </c>
      <c r="AR988" s="14"/>
      <c r="AS988" s="14">
        <v>0.29590484994599298</v>
      </c>
      <c r="AT988" s="14">
        <v>0.33158843296854301</v>
      </c>
      <c r="AU988" s="14">
        <v>0.32943521490510302</v>
      </c>
      <c r="AV988" s="14">
        <v>0.27379675585398799</v>
      </c>
      <c r="AW988" s="14">
        <v>0.21472373301737299</v>
      </c>
      <c r="AX988" s="14"/>
      <c r="AY988" s="14">
        <v>8.2535727845675005E-2</v>
      </c>
      <c r="AZ988" s="14">
        <v>0</v>
      </c>
      <c r="BA988" s="14">
        <v>0</v>
      </c>
      <c r="BB988" s="14">
        <v>0</v>
      </c>
      <c r="BC988" s="14">
        <v>0</v>
      </c>
      <c r="BD988" s="14">
        <v>0</v>
      </c>
      <c r="BE988" s="14">
        <v>0</v>
      </c>
      <c r="BF988" s="14">
        <v>0</v>
      </c>
      <c r="BG988" s="14">
        <v>0</v>
      </c>
      <c r="BH988" s="14">
        <v>0</v>
      </c>
      <c r="BI988" s="14">
        <v>0</v>
      </c>
      <c r="BJ988" s="14">
        <v>0</v>
      </c>
      <c r="BK988" s="14">
        <v>0</v>
      </c>
      <c r="BL988" s="14">
        <v>0</v>
      </c>
      <c r="BM988" s="14">
        <v>0</v>
      </c>
      <c r="BN988" s="14">
        <v>0</v>
      </c>
      <c r="BO988" s="14"/>
      <c r="BP988" s="14">
        <v>0.23557154891318599</v>
      </c>
      <c r="BQ988" s="14">
        <v>0.35449229083967898</v>
      </c>
      <c r="BR988" s="14">
        <v>0.29674939560786101</v>
      </c>
      <c r="BS988" s="14">
        <v>0.36784504835108101</v>
      </c>
      <c r="BT988" s="14">
        <v>0.256804540421046</v>
      </c>
      <c r="BU988" s="14"/>
      <c r="BV988" s="14">
        <v>0.210434504533593</v>
      </c>
      <c r="BW988" s="14">
        <v>0.282614082555459</v>
      </c>
      <c r="BX988" s="14">
        <v>0.31902983234985999</v>
      </c>
      <c r="BY988" s="14">
        <v>0.33741223498931899</v>
      </c>
      <c r="BZ988" s="14">
        <v>0.28643912273496702</v>
      </c>
      <c r="CA988" s="14"/>
      <c r="CB988" s="14">
        <v>0.38475442863030501</v>
      </c>
      <c r="CC988" s="14">
        <v>0.29213953311574897</v>
      </c>
      <c r="CD988" s="14">
        <v>0.26684537778297801</v>
      </c>
      <c r="CE988" s="14">
        <v>0.28664445092448698</v>
      </c>
      <c r="CF988" s="14">
        <v>0.27361737290221799</v>
      </c>
      <c r="CG988" s="14"/>
      <c r="CH988" s="14">
        <v>0.34293389560187099</v>
      </c>
      <c r="CI988" s="14">
        <v>0.28233598786274899</v>
      </c>
      <c r="CJ988" s="14"/>
      <c r="CK988" s="14">
        <v>0.27709164646247703</v>
      </c>
      <c r="CL988" s="14">
        <v>0.30677345167083298</v>
      </c>
      <c r="CM988" s="14"/>
      <c r="CN988" s="14">
        <v>0.33726355429115801</v>
      </c>
      <c r="CO988" s="14">
        <v>0.28643993136003898</v>
      </c>
      <c r="CP988" s="14"/>
      <c r="CQ988" s="14">
        <v>0.27637304300255799</v>
      </c>
      <c r="CR988" s="14">
        <v>0.35047632961946901</v>
      </c>
      <c r="CS988" s="14">
        <v>0.26500203578954401</v>
      </c>
    </row>
    <row r="989" spans="2:97" x14ac:dyDescent="0.35">
      <c r="B989" t="s">
        <v>387</v>
      </c>
      <c r="C989" s="14">
        <v>0.24197556157070699</v>
      </c>
      <c r="D989" s="14">
        <v>0.21121406492757799</v>
      </c>
      <c r="E989" s="14">
        <v>0.273531308000177</v>
      </c>
      <c r="F989" s="14"/>
      <c r="G989" s="14">
        <v>0.26271690014253202</v>
      </c>
      <c r="H989" s="14">
        <v>0.25209258780045701</v>
      </c>
      <c r="I989" s="14">
        <v>0.272877181256866</v>
      </c>
      <c r="J989" s="14">
        <v>0.273990874713744</v>
      </c>
      <c r="K989" s="14">
        <v>0.27251442849500801</v>
      </c>
      <c r="L989" s="14">
        <v>0.15101201368543099</v>
      </c>
      <c r="M989" s="14"/>
      <c r="N989" s="14">
        <v>0.185158523901153</v>
      </c>
      <c r="O989" s="14">
        <v>0.25280452471436299</v>
      </c>
      <c r="P989" s="14">
        <v>0.24246338740679399</v>
      </c>
      <c r="Q989" s="14">
        <v>0.29155641137221999</v>
      </c>
      <c r="R989" s="14"/>
      <c r="S989" s="14">
        <v>0.17055044456516999</v>
      </c>
      <c r="T989" s="14">
        <v>0.27308812276426297</v>
      </c>
      <c r="U989" s="14">
        <v>0.29070206526540998</v>
      </c>
      <c r="V989" s="14">
        <v>0.26073000155021397</v>
      </c>
      <c r="W989" s="14">
        <v>0.18804563141459099</v>
      </c>
      <c r="X989" s="14">
        <v>0.28362262118500098</v>
      </c>
      <c r="Y989" s="14">
        <v>0.17627889933791499</v>
      </c>
      <c r="Z989" s="14">
        <v>0.26714912721066603</v>
      </c>
      <c r="AA989" s="14">
        <v>0.26729496914954398</v>
      </c>
      <c r="AB989" s="14">
        <v>0.29025165352600402</v>
      </c>
      <c r="AC989" s="14">
        <v>0.256981711188772</v>
      </c>
      <c r="AD989" s="14">
        <v>0.113660817703769</v>
      </c>
      <c r="AE989" s="14"/>
      <c r="AF989" s="14">
        <v>0.204135574843539</v>
      </c>
      <c r="AG989" s="14">
        <v>0.24980029608551099</v>
      </c>
      <c r="AH989" s="14">
        <v>0.16485348573290501</v>
      </c>
      <c r="AI989" s="14">
        <v>0.20534146401358999</v>
      </c>
      <c r="AJ989" s="14">
        <v>0.17770159652367401</v>
      </c>
      <c r="AK989" s="14"/>
      <c r="AL989" s="14">
        <v>0.26444749885589802</v>
      </c>
      <c r="AM989" s="14">
        <v>0.226448723828794</v>
      </c>
      <c r="AN989" s="14">
        <v>0.19128785460415901</v>
      </c>
      <c r="AO989" s="14">
        <v>0.23779411875067799</v>
      </c>
      <c r="AP989" s="14">
        <v>0.133110392852375</v>
      </c>
      <c r="AQ989" s="14">
        <v>0.37335798441704798</v>
      </c>
      <c r="AR989" s="14"/>
      <c r="AS989" s="14">
        <v>0.26080192407705399</v>
      </c>
      <c r="AT989" s="14">
        <v>0.23947327257628101</v>
      </c>
      <c r="AU989" s="14">
        <v>0.176848567180595</v>
      </c>
      <c r="AV989" s="14">
        <v>0.229280436822038</v>
      </c>
      <c r="AW989" s="14">
        <v>0.27337866049467302</v>
      </c>
      <c r="AX989" s="14"/>
      <c r="AY989" s="14">
        <v>0.32326446636559197</v>
      </c>
      <c r="AZ989" s="14">
        <v>0</v>
      </c>
      <c r="BA989" s="14">
        <v>0</v>
      </c>
      <c r="BB989" s="14">
        <v>0</v>
      </c>
      <c r="BC989" s="14">
        <v>0</v>
      </c>
      <c r="BD989" s="14">
        <v>0</v>
      </c>
      <c r="BE989" s="14">
        <v>0</v>
      </c>
      <c r="BF989" s="14">
        <v>0</v>
      </c>
      <c r="BG989" s="14">
        <v>0</v>
      </c>
      <c r="BH989" s="14">
        <v>0</v>
      </c>
      <c r="BI989" s="14">
        <v>0</v>
      </c>
      <c r="BJ989" s="14">
        <v>0</v>
      </c>
      <c r="BK989" s="14">
        <v>0</v>
      </c>
      <c r="BL989" s="14">
        <v>0</v>
      </c>
      <c r="BM989" s="14">
        <v>0</v>
      </c>
      <c r="BN989" s="14">
        <v>0</v>
      </c>
      <c r="BO989" s="14"/>
      <c r="BP989" s="14">
        <v>0.13992944507897301</v>
      </c>
      <c r="BQ989" s="14">
        <v>0.24148764740656001</v>
      </c>
      <c r="BR989" s="14">
        <v>0.32642267823006499</v>
      </c>
      <c r="BS989" s="14">
        <v>0.243252370959363</v>
      </c>
      <c r="BT989" s="14">
        <v>0.32393342269960301</v>
      </c>
      <c r="BU989" s="14"/>
      <c r="BV989" s="14">
        <v>0.17253457782709899</v>
      </c>
      <c r="BW989" s="14">
        <v>0.20225300102253099</v>
      </c>
      <c r="BX989" s="14">
        <v>0.27710474173841299</v>
      </c>
      <c r="BY989" s="14">
        <v>0.25714490168826498</v>
      </c>
      <c r="BZ989" s="14">
        <v>0.35895204432972599</v>
      </c>
      <c r="CA989" s="14"/>
      <c r="CB989" s="14">
        <v>0.209458280792265</v>
      </c>
      <c r="CC989" s="14">
        <v>0.25195084671088502</v>
      </c>
      <c r="CD989" s="14">
        <v>0.256787306937316</v>
      </c>
      <c r="CE989" s="14">
        <v>0.23374900976927401</v>
      </c>
      <c r="CF989" s="14">
        <v>0.25827628232889099</v>
      </c>
      <c r="CG989" s="14"/>
      <c r="CH989" s="14">
        <v>0.21676051503313101</v>
      </c>
      <c r="CI989" s="14">
        <v>0.25206281369711803</v>
      </c>
      <c r="CJ989" s="14"/>
      <c r="CK989" s="14">
        <v>0.18003874268168801</v>
      </c>
      <c r="CL989" s="14">
        <v>0.26152960871784497</v>
      </c>
      <c r="CM989" s="14"/>
      <c r="CN989" s="14">
        <v>0.210526078222292</v>
      </c>
      <c r="CO989" s="14">
        <v>0.253022120060301</v>
      </c>
      <c r="CP989" s="14"/>
      <c r="CQ989" s="14">
        <v>0.248799120566462</v>
      </c>
      <c r="CR989" s="14">
        <v>0.210196858810758</v>
      </c>
      <c r="CS989" s="14">
        <v>0.36161546130948502</v>
      </c>
    </row>
    <row r="990" spans="2:97" x14ac:dyDescent="0.35">
      <c r="B990" t="s">
        <v>388</v>
      </c>
      <c r="C990" s="14">
        <v>0.132934776267534</v>
      </c>
      <c r="D990" s="14">
        <v>0.14094167078940101</v>
      </c>
      <c r="E990" s="14">
        <v>0.123928671374211</v>
      </c>
      <c r="F990" s="14"/>
      <c r="G990" s="14">
        <v>0.17669631574741099</v>
      </c>
      <c r="H990" s="14">
        <v>0.112166907780407</v>
      </c>
      <c r="I990" s="14">
        <v>0.16139485913995</v>
      </c>
      <c r="J990" s="14">
        <v>0.110946668487114</v>
      </c>
      <c r="K990" s="14">
        <v>0.11613809188829199</v>
      </c>
      <c r="L990" s="14">
        <v>0.12848659396949</v>
      </c>
      <c r="M990" s="14"/>
      <c r="N990" s="14">
        <v>0.145153209857288</v>
      </c>
      <c r="O990" s="14">
        <v>0.13374656830630499</v>
      </c>
      <c r="P990" s="14">
        <v>0.14119897083205299</v>
      </c>
      <c r="Q990" s="14">
        <v>0.108949306950114</v>
      </c>
      <c r="R990" s="14"/>
      <c r="S990" s="14">
        <v>0.126057598345583</v>
      </c>
      <c r="T990" s="14">
        <v>9.6574241910874103E-2</v>
      </c>
      <c r="U990" s="14">
        <v>0.148242649754737</v>
      </c>
      <c r="V990" s="14">
        <v>0.151818914021804</v>
      </c>
      <c r="W990" s="14">
        <v>0.19233818199899699</v>
      </c>
      <c r="X990" s="14">
        <v>0.118813173810542</v>
      </c>
      <c r="Y990" s="14">
        <v>0.16153815066836</v>
      </c>
      <c r="Z990" s="14">
        <v>0.14462195816058401</v>
      </c>
      <c r="AA990" s="14">
        <v>0.13592961508277099</v>
      </c>
      <c r="AB990" s="14">
        <v>9.9686563524488001E-2</v>
      </c>
      <c r="AC990" s="14">
        <v>0.11719537083818</v>
      </c>
      <c r="AD990" s="14">
        <v>0.153146934888747</v>
      </c>
      <c r="AE990" s="14"/>
      <c r="AF990" s="14">
        <v>0.100488208864437</v>
      </c>
      <c r="AG990" s="14">
        <v>0.14141527729096301</v>
      </c>
      <c r="AH990" s="14">
        <v>0.220811574656569</v>
      </c>
      <c r="AI990" s="14">
        <v>7.8413755351681699E-2</v>
      </c>
      <c r="AJ990" s="14">
        <v>0.204705169864978</v>
      </c>
      <c r="AK990" s="14"/>
      <c r="AL990" s="14">
        <v>0.154715647487775</v>
      </c>
      <c r="AM990" s="14">
        <v>9.2289484763936003E-2</v>
      </c>
      <c r="AN990" s="14">
        <v>0.17834033774140001</v>
      </c>
      <c r="AO990" s="14">
        <v>7.6831519283752106E-2</v>
      </c>
      <c r="AP990" s="14">
        <v>0.249433605335424</v>
      </c>
      <c r="AQ990" s="14">
        <v>9.5914881909739E-2</v>
      </c>
      <c r="AR990" s="14"/>
      <c r="AS990" s="14">
        <v>0.107984265543535</v>
      </c>
      <c r="AT990" s="14">
        <v>0.14620470222946899</v>
      </c>
      <c r="AU990" s="14">
        <v>0.13527700049616001</v>
      </c>
      <c r="AV990" s="14">
        <v>0.17155593639460601</v>
      </c>
      <c r="AW990" s="14">
        <v>0.21698653996933401</v>
      </c>
      <c r="AX990" s="14"/>
      <c r="AY990" s="14">
        <v>7.6921568176854402E-2</v>
      </c>
      <c r="AZ990" s="14">
        <v>0</v>
      </c>
      <c r="BA990" s="14">
        <v>0</v>
      </c>
      <c r="BB990" s="14">
        <v>0</v>
      </c>
      <c r="BC990" s="14">
        <v>0</v>
      </c>
      <c r="BD990" s="14">
        <v>0</v>
      </c>
      <c r="BE990" s="14">
        <v>0</v>
      </c>
      <c r="BF990" s="14">
        <v>0</v>
      </c>
      <c r="BG990" s="14">
        <v>0</v>
      </c>
      <c r="BH990" s="14">
        <v>0</v>
      </c>
      <c r="BI990" s="14">
        <v>0</v>
      </c>
      <c r="BJ990" s="14">
        <v>0</v>
      </c>
      <c r="BK990" s="14">
        <v>0</v>
      </c>
      <c r="BL990" s="14">
        <v>0</v>
      </c>
      <c r="BM990" s="14">
        <v>0</v>
      </c>
      <c r="BN990" s="14">
        <v>0</v>
      </c>
      <c r="BO990" s="14"/>
      <c r="BP990" s="14">
        <v>0.161562700479806</v>
      </c>
      <c r="BQ990" s="14">
        <v>0.14453164379535999</v>
      </c>
      <c r="BR990" s="14">
        <v>7.3611194678311301E-2</v>
      </c>
      <c r="BS990" s="14">
        <v>0.16466450714924</v>
      </c>
      <c r="BT990" s="14">
        <v>9.4245725714583298E-2</v>
      </c>
      <c r="BU990" s="14"/>
      <c r="BV990" s="14">
        <v>0.17889481219641601</v>
      </c>
      <c r="BW990" s="14">
        <v>0.163915193113601</v>
      </c>
      <c r="BX990" s="14">
        <v>0.10562674788945101</v>
      </c>
      <c r="BY990" s="14">
        <v>0.106765068454563</v>
      </c>
      <c r="BZ990" s="14">
        <v>0.107208147740704</v>
      </c>
      <c r="CA990" s="14"/>
      <c r="CB990" s="14">
        <v>0.108622062599516</v>
      </c>
      <c r="CC990" s="14">
        <v>0.13710874969960599</v>
      </c>
      <c r="CD990" s="14">
        <v>0.15479717728040199</v>
      </c>
      <c r="CE990" s="14">
        <v>0.17419521177132999</v>
      </c>
      <c r="CF990" s="14">
        <v>9.1015456256448204E-2</v>
      </c>
      <c r="CG990" s="14"/>
      <c r="CH990" s="14">
        <v>7.89469596246892E-2</v>
      </c>
      <c r="CI990" s="14">
        <v>0.15453254399004501</v>
      </c>
      <c r="CJ990" s="14"/>
      <c r="CK990" s="14">
        <v>0.22208966106156999</v>
      </c>
      <c r="CL990" s="14">
        <v>0.10478772493472201</v>
      </c>
      <c r="CM990" s="14"/>
      <c r="CN990" s="14">
        <v>0.15937922366534499</v>
      </c>
      <c r="CO990" s="14">
        <v>0.123646225111743</v>
      </c>
      <c r="CP990" s="14"/>
      <c r="CQ990" s="14">
        <v>0.13899391638846201</v>
      </c>
      <c r="CR990" s="14">
        <v>0.11325645042284301</v>
      </c>
      <c r="CS990" s="14">
        <v>0.183780406868673</v>
      </c>
    </row>
    <row r="991" spans="2:97" x14ac:dyDescent="0.35">
      <c r="B991" t="s">
        <v>389</v>
      </c>
      <c r="C991" s="14">
        <v>6.7574531695542103E-2</v>
      </c>
      <c r="D991" s="14">
        <v>7.1216481912926399E-2</v>
      </c>
      <c r="E991" s="14">
        <v>6.4361881145210603E-2</v>
      </c>
      <c r="F991" s="14"/>
      <c r="G991" s="14">
        <v>8.3790799965954593E-2</v>
      </c>
      <c r="H991" s="14">
        <v>4.9194576378022298E-2</v>
      </c>
      <c r="I991" s="14">
        <v>4.6593815259352502E-2</v>
      </c>
      <c r="J991" s="14">
        <v>7.0682754581203905E-2</v>
      </c>
      <c r="K991" s="14">
        <v>7.5698230191500807E-2</v>
      </c>
      <c r="L991" s="14">
        <v>7.95631147357614E-2</v>
      </c>
      <c r="M991" s="14"/>
      <c r="N991" s="14">
        <v>7.6092643904995899E-2</v>
      </c>
      <c r="O991" s="14">
        <v>6.6223549154741504E-2</v>
      </c>
      <c r="P991" s="14">
        <v>5.63790519734437E-2</v>
      </c>
      <c r="Q991" s="14">
        <v>7.0489473241909101E-2</v>
      </c>
      <c r="R991" s="14"/>
      <c r="S991" s="14">
        <v>5.62822110162167E-2</v>
      </c>
      <c r="T991" s="14">
        <v>8.9190634470915006E-2</v>
      </c>
      <c r="U991" s="14">
        <v>6.2699438590496398E-2</v>
      </c>
      <c r="V991" s="14">
        <v>8.73286204212331E-2</v>
      </c>
      <c r="W991" s="14">
        <v>4.0822415603611599E-2</v>
      </c>
      <c r="X991" s="14">
        <v>5.72042768866243E-2</v>
      </c>
      <c r="Y991" s="14">
        <v>7.3466058963647704E-2</v>
      </c>
      <c r="Z991" s="14">
        <v>2.3478946145283799E-2</v>
      </c>
      <c r="AA991" s="14">
        <v>5.3968457830438701E-2</v>
      </c>
      <c r="AB991" s="14">
        <v>6.8468135627502494E-2</v>
      </c>
      <c r="AC991" s="14">
        <v>0.12976424800130101</v>
      </c>
      <c r="AD991" s="14">
        <v>5.83746313160746E-2</v>
      </c>
      <c r="AE991" s="14"/>
      <c r="AF991" s="14">
        <v>1.7786660848755399E-2</v>
      </c>
      <c r="AG991" s="14">
        <v>8.5354819637974699E-2</v>
      </c>
      <c r="AH991" s="14">
        <v>0.11928428931446799</v>
      </c>
      <c r="AI991" s="14">
        <v>2.3304534330614898E-2</v>
      </c>
      <c r="AJ991" s="14">
        <v>0.16589450482724</v>
      </c>
      <c r="AK991" s="14"/>
      <c r="AL991" s="14">
        <v>0.117434284918531</v>
      </c>
      <c r="AM991" s="14">
        <v>1.1364522636912301E-2</v>
      </c>
      <c r="AN991" s="14">
        <v>0.122287353691911</v>
      </c>
      <c r="AO991" s="14">
        <v>4.3290011235063403E-2</v>
      </c>
      <c r="AP991" s="14">
        <v>0.141141667817414</v>
      </c>
      <c r="AQ991" s="14">
        <v>2.3990076599364699E-2</v>
      </c>
      <c r="AR991" s="14"/>
      <c r="AS991" s="14">
        <v>7.1349216493802603E-2</v>
      </c>
      <c r="AT991" s="14">
        <v>6.0172824638694701E-2</v>
      </c>
      <c r="AU991" s="14">
        <v>7.1011540465395304E-2</v>
      </c>
      <c r="AV991" s="14">
        <v>8.0821019399197502E-2</v>
      </c>
      <c r="AW991" s="14">
        <v>0</v>
      </c>
      <c r="AX991" s="14"/>
      <c r="AY991" s="14">
        <v>0.17021725982841401</v>
      </c>
      <c r="AZ991" s="14">
        <v>0</v>
      </c>
      <c r="BA991" s="14">
        <v>0</v>
      </c>
      <c r="BB991" s="14">
        <v>0</v>
      </c>
      <c r="BC991" s="14">
        <v>0</v>
      </c>
      <c r="BD991" s="14">
        <v>0</v>
      </c>
      <c r="BE991" s="14">
        <v>0</v>
      </c>
      <c r="BF991" s="14">
        <v>0</v>
      </c>
      <c r="BG991" s="14">
        <v>0</v>
      </c>
      <c r="BH991" s="14">
        <v>0</v>
      </c>
      <c r="BI991" s="14">
        <v>0</v>
      </c>
      <c r="BJ991" s="14">
        <v>0</v>
      </c>
      <c r="BK991" s="14">
        <v>0</v>
      </c>
      <c r="BL991" s="14">
        <v>0</v>
      </c>
      <c r="BM991" s="14">
        <v>0</v>
      </c>
      <c r="BN991" s="14">
        <v>0</v>
      </c>
      <c r="BO991" s="14"/>
      <c r="BP991" s="14">
        <v>7.8019011570412494E-2</v>
      </c>
      <c r="BQ991" s="14">
        <v>8.1415731521840298E-2</v>
      </c>
      <c r="BR991" s="14">
        <v>2.0243448358784E-2</v>
      </c>
      <c r="BS991" s="14">
        <v>3.24131932851352E-2</v>
      </c>
      <c r="BT991" s="14">
        <v>0.102112908859172</v>
      </c>
      <c r="BU991" s="14"/>
      <c r="BV991" s="14">
        <v>7.44476382076108E-2</v>
      </c>
      <c r="BW991" s="14">
        <v>7.1868051343162695E-2</v>
      </c>
      <c r="BX991" s="14">
        <v>6.8815591704246795E-2</v>
      </c>
      <c r="BY991" s="14">
        <v>4.3330234111423102E-2</v>
      </c>
      <c r="BZ991" s="14">
        <v>9.7156234881721606E-2</v>
      </c>
      <c r="CA991" s="14"/>
      <c r="CB991" s="14">
        <v>3.9708834331718498E-2</v>
      </c>
      <c r="CC991" s="14">
        <v>6.4773821596233294E-2</v>
      </c>
      <c r="CD991" s="14">
        <v>7.8635133452601799E-2</v>
      </c>
      <c r="CE991" s="14">
        <v>8.9762127279052903E-2</v>
      </c>
      <c r="CF991" s="14">
        <v>6.2914710472969607E-2</v>
      </c>
      <c r="CG991" s="14"/>
      <c r="CH991" s="14">
        <v>2.4886226236625598E-2</v>
      </c>
      <c r="CI991" s="14">
        <v>8.4651942176291101E-2</v>
      </c>
      <c r="CJ991" s="14"/>
      <c r="CK991" s="14">
        <v>0.12925139859356599</v>
      </c>
      <c r="CL991" s="14">
        <v>4.8102553882591298E-2</v>
      </c>
      <c r="CM991" s="14"/>
      <c r="CN991" s="14">
        <v>8.7397692415484493E-2</v>
      </c>
      <c r="CO991" s="14">
        <v>6.0611692213712702E-2</v>
      </c>
      <c r="CP991" s="14"/>
      <c r="CQ991" s="14">
        <v>7.6729730714903299E-2</v>
      </c>
      <c r="CR991" s="14">
        <v>5.3512648126160002E-2</v>
      </c>
      <c r="CS991" s="14">
        <v>4.2757309560761098E-2</v>
      </c>
    </row>
    <row r="992" spans="2:97" x14ac:dyDescent="0.35">
      <c r="B992" t="s">
        <v>167</v>
      </c>
      <c r="C992" s="14">
        <v>6.1345768869718202E-2</v>
      </c>
      <c r="D992" s="14">
        <v>3.6477699095265902E-2</v>
      </c>
      <c r="E992" s="14">
        <v>8.4199395269087193E-2</v>
      </c>
      <c r="F992" s="14"/>
      <c r="G992" s="14">
        <v>7.4623633198256198E-2</v>
      </c>
      <c r="H992" s="14">
        <v>7.8481681567056899E-2</v>
      </c>
      <c r="I992" s="14">
        <v>5.1457400970997401E-2</v>
      </c>
      <c r="J992" s="14">
        <v>6.0766604879225201E-2</v>
      </c>
      <c r="K992" s="14">
        <v>5.0132903920784601E-2</v>
      </c>
      <c r="L992" s="14">
        <v>5.4178429649239801E-2</v>
      </c>
      <c r="M992" s="14"/>
      <c r="N992" s="14">
        <v>3.7890049544830301E-2</v>
      </c>
      <c r="O992" s="14">
        <v>6.2285685873004197E-2</v>
      </c>
      <c r="P992" s="14">
        <v>5.7647585969807701E-2</v>
      </c>
      <c r="Q992" s="14">
        <v>9.0854741022259294E-2</v>
      </c>
      <c r="R992" s="14"/>
      <c r="S992" s="14">
        <v>5.7280605188002001E-2</v>
      </c>
      <c r="T992" s="14">
        <v>2.75097183907176E-2</v>
      </c>
      <c r="U992" s="14">
        <v>4.3096078888194903E-2</v>
      </c>
      <c r="V992" s="14">
        <v>9.6361203698145104E-2</v>
      </c>
      <c r="W992" s="14">
        <v>0.121337915435602</v>
      </c>
      <c r="X992" s="14">
        <v>5.6931144024403302E-2</v>
      </c>
      <c r="Y992" s="14">
        <v>9.7590153627324205E-2</v>
      </c>
      <c r="Z992" s="14">
        <v>5.1779034351278702E-2</v>
      </c>
      <c r="AA992" s="14">
        <v>5.2160465692395602E-2</v>
      </c>
      <c r="AB992" s="14">
        <v>3.3256284395494599E-2</v>
      </c>
      <c r="AC992" s="14">
        <v>6.3180375662508004E-2</v>
      </c>
      <c r="AD992" s="14">
        <v>6.3287916192963395E-2</v>
      </c>
      <c r="AE992" s="14"/>
      <c r="AF992" s="14">
        <v>7.2096112490286898E-2</v>
      </c>
      <c r="AG992" s="14">
        <v>5.4354367363990401E-2</v>
      </c>
      <c r="AH992" s="14">
        <v>2.83432129528806E-2</v>
      </c>
      <c r="AI992" s="14">
        <v>3.17959709293106E-2</v>
      </c>
      <c r="AJ992" s="14">
        <v>5.9608489435637402E-2</v>
      </c>
      <c r="AK992" s="14"/>
      <c r="AL992" s="14">
        <v>3.9807487082860103E-2</v>
      </c>
      <c r="AM992" s="14">
        <v>6.0822893254997297E-2</v>
      </c>
      <c r="AN992" s="14">
        <v>6.0178017365422297E-2</v>
      </c>
      <c r="AO992" s="14">
        <v>2.1213512742698101E-2</v>
      </c>
      <c r="AP992" s="14">
        <v>6.9567897120327404E-2</v>
      </c>
      <c r="AQ992" s="14">
        <v>0.13143084391889401</v>
      </c>
      <c r="AR992" s="14"/>
      <c r="AS992" s="14">
        <v>6.1443469348411599E-2</v>
      </c>
      <c r="AT992" s="14">
        <v>5.7588834781072802E-2</v>
      </c>
      <c r="AU992" s="14">
        <v>6.4585124703966601E-2</v>
      </c>
      <c r="AV992" s="14">
        <v>5.0591025431112498E-2</v>
      </c>
      <c r="AW992" s="14">
        <v>5.68092760418678E-2</v>
      </c>
      <c r="AX992" s="14"/>
      <c r="AY992" s="14">
        <v>0.16985898472748401</v>
      </c>
      <c r="AZ992" s="14">
        <v>0</v>
      </c>
      <c r="BA992" s="14">
        <v>0</v>
      </c>
      <c r="BB992" s="14">
        <v>0</v>
      </c>
      <c r="BC992" s="14">
        <v>0</v>
      </c>
      <c r="BD992" s="14">
        <v>0</v>
      </c>
      <c r="BE992" s="14">
        <v>0</v>
      </c>
      <c r="BF992" s="14">
        <v>0</v>
      </c>
      <c r="BG992" s="14">
        <v>0</v>
      </c>
      <c r="BH992" s="14">
        <v>0</v>
      </c>
      <c r="BI992" s="14">
        <v>0</v>
      </c>
      <c r="BJ992" s="14">
        <v>0</v>
      </c>
      <c r="BK992" s="14">
        <v>0</v>
      </c>
      <c r="BL992" s="14">
        <v>0</v>
      </c>
      <c r="BM992" s="14">
        <v>0</v>
      </c>
      <c r="BN992" s="14">
        <v>0</v>
      </c>
      <c r="BO992" s="14"/>
      <c r="BP992" s="14">
        <v>5.4734541096833102E-2</v>
      </c>
      <c r="BQ992" s="14">
        <v>3.7002817709932502E-2</v>
      </c>
      <c r="BR992" s="14">
        <v>8.0490369543640194E-2</v>
      </c>
      <c r="BS992" s="14">
        <v>4.6644842380629797E-2</v>
      </c>
      <c r="BT992" s="14">
        <v>8.9898849813627196E-2</v>
      </c>
      <c r="BU992" s="14"/>
      <c r="BV992" s="14">
        <v>6.4526007293571094E-2</v>
      </c>
      <c r="BW992" s="14">
        <v>4.64569466076745E-2</v>
      </c>
      <c r="BX992" s="14">
        <v>6.3938724287930307E-2</v>
      </c>
      <c r="BY992" s="14">
        <v>9.6209967232399704E-2</v>
      </c>
      <c r="BZ992" s="14">
        <v>4.2358118780683199E-2</v>
      </c>
      <c r="CA992" s="14"/>
      <c r="CB992" s="14">
        <v>3.41587370864306E-2</v>
      </c>
      <c r="CC992" s="14">
        <v>9.6639072855571106E-2</v>
      </c>
      <c r="CD992" s="14">
        <v>8.3314823765565801E-2</v>
      </c>
      <c r="CE992" s="14">
        <v>4.8108691937223801E-2</v>
      </c>
      <c r="CF992" s="14">
        <v>4.7862539606636702E-2</v>
      </c>
      <c r="CG992" s="14"/>
      <c r="CH992" s="14">
        <v>3.3875777884772501E-2</v>
      </c>
      <c r="CI992" s="14">
        <v>7.2335109086182695E-2</v>
      </c>
      <c r="CJ992" s="14"/>
      <c r="CK992" s="14">
        <v>5.0456593315442201E-2</v>
      </c>
      <c r="CL992" s="14">
        <v>6.4783585922662201E-2</v>
      </c>
      <c r="CM992" s="14"/>
      <c r="CN992" s="14">
        <v>4.6181056892275398E-2</v>
      </c>
      <c r="CO992" s="14">
        <v>6.6672338975205206E-2</v>
      </c>
      <c r="CP992" s="14"/>
      <c r="CQ992" s="14">
        <v>5.9195135708098902E-2</v>
      </c>
      <c r="CR992" s="14">
        <v>6.6684976899824194E-2</v>
      </c>
      <c r="CS992" s="14">
        <v>5.3970609372385202E-2</v>
      </c>
    </row>
    <row r="993" spans="2:97" x14ac:dyDescent="0.35">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14"/>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c r="CI993" s="14"/>
      <c r="CJ993" s="14"/>
      <c r="CK993" s="14"/>
      <c r="CL993" s="14"/>
      <c r="CM993" s="14"/>
      <c r="CN993" s="14"/>
      <c r="CO993" s="14"/>
      <c r="CP993" s="14"/>
      <c r="CQ993" s="14"/>
      <c r="CR993" s="14"/>
      <c r="CS993" s="14"/>
    </row>
    <row r="994" spans="2:97" x14ac:dyDescent="0.35">
      <c r="B994" s="6" t="s">
        <v>398</v>
      </c>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c r="CI994" s="14"/>
      <c r="CJ994" s="14"/>
      <c r="CK994" s="14"/>
      <c r="CL994" s="14"/>
      <c r="CM994" s="14"/>
      <c r="CN994" s="14"/>
      <c r="CO994" s="14"/>
      <c r="CP994" s="14"/>
      <c r="CQ994" s="14"/>
      <c r="CR994" s="14"/>
      <c r="CS994" s="14"/>
    </row>
    <row r="995" spans="2:97" x14ac:dyDescent="0.35">
      <c r="B995" s="21" t="s">
        <v>279</v>
      </c>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c r="CI995" s="14"/>
      <c r="CJ995" s="14"/>
      <c r="CK995" s="14"/>
      <c r="CL995" s="14"/>
      <c r="CM995" s="14"/>
      <c r="CN995" s="14"/>
      <c r="CO995" s="14"/>
      <c r="CP995" s="14"/>
      <c r="CQ995" s="14"/>
      <c r="CR995" s="14"/>
      <c r="CS995" s="14"/>
    </row>
    <row r="996" spans="2:97" x14ac:dyDescent="0.35">
      <c r="B996" t="s">
        <v>385</v>
      </c>
      <c r="C996" s="14">
        <v>0.287381209786711</v>
      </c>
      <c r="D996" s="14">
        <v>0.343666111294404</v>
      </c>
      <c r="E996" s="14">
        <v>0.23243593143314001</v>
      </c>
      <c r="F996" s="14"/>
      <c r="G996" s="14">
        <v>0.27454314402597801</v>
      </c>
      <c r="H996" s="14">
        <v>0.31260429232042602</v>
      </c>
      <c r="I996" s="14">
        <v>0.23389010061115401</v>
      </c>
      <c r="J996" s="14">
        <v>0.282348720848419</v>
      </c>
      <c r="K996" s="14">
        <v>0.29516901964776898</v>
      </c>
      <c r="L996" s="14">
        <v>0.30901991347436297</v>
      </c>
      <c r="M996" s="14"/>
      <c r="N996" s="14">
        <v>0.303246081953227</v>
      </c>
      <c r="O996" s="14">
        <v>0.35575200507553001</v>
      </c>
      <c r="P996" s="14">
        <v>0.271747871246522</v>
      </c>
      <c r="Q996" s="14">
        <v>0.21457351879828199</v>
      </c>
      <c r="R996" s="14"/>
      <c r="S996" s="14">
        <v>0.25222396555924398</v>
      </c>
      <c r="T996" s="14">
        <v>0.323979321052563</v>
      </c>
      <c r="U996" s="14">
        <v>0.27329775626722802</v>
      </c>
      <c r="V996" s="14">
        <v>0.227172822790219</v>
      </c>
      <c r="W996" s="14">
        <v>0.28670746605300301</v>
      </c>
      <c r="X996" s="14">
        <v>0.33356753708854497</v>
      </c>
      <c r="Y996" s="14">
        <v>0.32321254615306999</v>
      </c>
      <c r="Z996" s="14">
        <v>0.24876357981340599</v>
      </c>
      <c r="AA996" s="14">
        <v>0.22093112847253199</v>
      </c>
      <c r="AB996" s="14">
        <v>0.36326859013979501</v>
      </c>
      <c r="AC996" s="14">
        <v>0.35646850760875798</v>
      </c>
      <c r="AD996" s="14">
        <v>0.19262861196334299</v>
      </c>
      <c r="AE996" s="14"/>
      <c r="AF996" s="14">
        <v>0.29049831069822202</v>
      </c>
      <c r="AG996" s="14">
        <v>0.32423624008688101</v>
      </c>
      <c r="AH996" s="14">
        <v>0.33022323511691398</v>
      </c>
      <c r="AI996" s="14">
        <v>0.18303236899356801</v>
      </c>
      <c r="AJ996" s="14">
        <v>0.36525948652668999</v>
      </c>
      <c r="AK996" s="14"/>
      <c r="AL996" s="14">
        <v>0.35607986493396399</v>
      </c>
      <c r="AM996" s="14">
        <v>0.279856083588639</v>
      </c>
      <c r="AN996" s="14">
        <v>0.36250759029890101</v>
      </c>
      <c r="AO996" s="14">
        <v>0.201777361918521</v>
      </c>
      <c r="AP996" s="14">
        <v>0.35671538363736799</v>
      </c>
      <c r="AQ996" s="14">
        <v>0.22452649292666499</v>
      </c>
      <c r="AR996" s="14"/>
      <c r="AS996" s="14">
        <v>0.247704265015294</v>
      </c>
      <c r="AT996" s="14">
        <v>0.30461439241141602</v>
      </c>
      <c r="AU996" s="14">
        <v>0.30381856478904301</v>
      </c>
      <c r="AV996" s="14">
        <v>0.27457515472648197</v>
      </c>
      <c r="AW996" s="14">
        <v>0.55440067428653195</v>
      </c>
      <c r="AX996" s="14"/>
      <c r="AY996" s="14">
        <v>0.31693487822726601</v>
      </c>
      <c r="AZ996" s="14">
        <v>0</v>
      </c>
      <c r="BA996" s="14">
        <v>0</v>
      </c>
      <c r="BB996" s="14">
        <v>0</v>
      </c>
      <c r="BC996" s="14">
        <v>0</v>
      </c>
      <c r="BD996" s="14">
        <v>0</v>
      </c>
      <c r="BE996" s="14">
        <v>0</v>
      </c>
      <c r="BF996" s="14">
        <v>0</v>
      </c>
      <c r="BG996" s="14">
        <v>0</v>
      </c>
      <c r="BH996" s="14">
        <v>0</v>
      </c>
      <c r="BI996" s="14">
        <v>0</v>
      </c>
      <c r="BJ996" s="14">
        <v>0</v>
      </c>
      <c r="BK996" s="14">
        <v>0</v>
      </c>
      <c r="BL996" s="14">
        <v>0</v>
      </c>
      <c r="BM996" s="14">
        <v>0</v>
      </c>
      <c r="BN996" s="14">
        <v>0</v>
      </c>
      <c r="BO996" s="14"/>
      <c r="BP996" s="14">
        <v>0.41657948276496598</v>
      </c>
      <c r="BQ996" s="14">
        <v>0.26762981473827102</v>
      </c>
      <c r="BR996" s="14">
        <v>0.23646884698392101</v>
      </c>
      <c r="BS996" s="14">
        <v>0.24816873588991201</v>
      </c>
      <c r="BT996" s="14">
        <v>0.22576605176747699</v>
      </c>
      <c r="BU996" s="14"/>
      <c r="BV996" s="14">
        <v>0.36374251890438503</v>
      </c>
      <c r="BW996" s="14">
        <v>0.32634358177878697</v>
      </c>
      <c r="BX996" s="14">
        <v>0.26677510699986201</v>
      </c>
      <c r="BY996" s="14">
        <v>0.22340023157544101</v>
      </c>
      <c r="BZ996" s="14">
        <v>0.21649014391692201</v>
      </c>
      <c r="CA996" s="14"/>
      <c r="CB996" s="14">
        <v>0.41762037450078898</v>
      </c>
      <c r="CC996" s="14">
        <v>0.25911246892727302</v>
      </c>
      <c r="CD996" s="14">
        <v>0.23269357218162501</v>
      </c>
      <c r="CE996" s="14">
        <v>0.296048980448262</v>
      </c>
      <c r="CF996" s="14">
        <v>0.259734826644207</v>
      </c>
      <c r="CG996" s="14"/>
      <c r="CH996" s="14">
        <v>0.25156700336267801</v>
      </c>
      <c r="CI996" s="14">
        <v>0.30214624154747</v>
      </c>
      <c r="CJ996" s="14"/>
      <c r="CK996" s="14">
        <v>0.36429723645891299</v>
      </c>
      <c r="CL996" s="14">
        <v>0.26511928611343499</v>
      </c>
      <c r="CM996" s="14"/>
      <c r="CN996" s="14">
        <v>0.38904924567089699</v>
      </c>
      <c r="CO996" s="14">
        <v>0.25377484377834603</v>
      </c>
      <c r="CP996" s="14"/>
      <c r="CQ996" s="14">
        <v>0.26234765876478799</v>
      </c>
      <c r="CR996" s="14">
        <v>0.335049824867719</v>
      </c>
      <c r="CS996" s="14">
        <v>0.31293717084153699</v>
      </c>
    </row>
    <row r="997" spans="2:97" x14ac:dyDescent="0.35">
      <c r="B997" t="s">
        <v>386</v>
      </c>
      <c r="C997" s="14">
        <v>0.36335903011819098</v>
      </c>
      <c r="D997" s="14">
        <v>0.32162770816330999</v>
      </c>
      <c r="E997" s="14">
        <v>0.404437527531192</v>
      </c>
      <c r="F997" s="14"/>
      <c r="G997" s="14">
        <v>0.33340214003785901</v>
      </c>
      <c r="H997" s="14">
        <v>0.326987392834869</v>
      </c>
      <c r="I997" s="14">
        <v>0.42729305051732203</v>
      </c>
      <c r="J997" s="14">
        <v>0.35619639821364002</v>
      </c>
      <c r="K997" s="14">
        <v>0.38171907207550398</v>
      </c>
      <c r="L997" s="14">
        <v>0.36393650529625499</v>
      </c>
      <c r="M997" s="14"/>
      <c r="N997" s="14">
        <v>0.35961505621345702</v>
      </c>
      <c r="O997" s="14">
        <v>0.32167604479445799</v>
      </c>
      <c r="P997" s="14">
        <v>0.39158060785451598</v>
      </c>
      <c r="Q997" s="14">
        <v>0.38575880337870599</v>
      </c>
      <c r="R997" s="14"/>
      <c r="S997" s="14">
        <v>0.37968106091782999</v>
      </c>
      <c r="T997" s="14">
        <v>0.346908611679207</v>
      </c>
      <c r="U997" s="14">
        <v>0.33326834362287999</v>
      </c>
      <c r="V997" s="14">
        <v>0.422919573447608</v>
      </c>
      <c r="W997" s="14">
        <v>0.312118007138936</v>
      </c>
      <c r="X997" s="14">
        <v>0.24302635044768001</v>
      </c>
      <c r="Y997" s="14">
        <v>0.40087722030970402</v>
      </c>
      <c r="Z997" s="14">
        <v>0.491111517131334</v>
      </c>
      <c r="AA997" s="14">
        <v>0.40297851635890503</v>
      </c>
      <c r="AB997" s="14">
        <v>0.36993358346741001</v>
      </c>
      <c r="AC997" s="14">
        <v>0.35684381271559501</v>
      </c>
      <c r="AD997" s="14">
        <v>0.32230328515885098</v>
      </c>
      <c r="AE997" s="14"/>
      <c r="AF997" s="14">
        <v>0.42565572535028301</v>
      </c>
      <c r="AG997" s="14">
        <v>0.40635968336343398</v>
      </c>
      <c r="AH997" s="14">
        <v>0.38264510193977302</v>
      </c>
      <c r="AI997" s="14">
        <v>0.28914652254496598</v>
      </c>
      <c r="AJ997" s="14">
        <v>0.35213268702831402</v>
      </c>
      <c r="AK997" s="14"/>
      <c r="AL997" s="14">
        <v>0.38804236690884703</v>
      </c>
      <c r="AM997" s="14">
        <v>0.46228099690797098</v>
      </c>
      <c r="AN997" s="14">
        <v>0.38424679625823599</v>
      </c>
      <c r="AO997" s="14">
        <v>0.28721557535652797</v>
      </c>
      <c r="AP997" s="14">
        <v>0.39058394531933699</v>
      </c>
      <c r="AQ997" s="14">
        <v>0.42578604564445</v>
      </c>
      <c r="AR997" s="14"/>
      <c r="AS997" s="14">
        <v>0.366272047431699</v>
      </c>
      <c r="AT997" s="14">
        <v>0.39308965983794403</v>
      </c>
      <c r="AU997" s="14">
        <v>0.37049716641721298</v>
      </c>
      <c r="AV997" s="14">
        <v>0.39037966253904</v>
      </c>
      <c r="AW997" s="14">
        <v>0.15607897068051099</v>
      </c>
      <c r="AX997" s="14"/>
      <c r="AY997" s="14">
        <v>0.16290703754131799</v>
      </c>
      <c r="AZ997" s="14">
        <v>0</v>
      </c>
      <c r="BA997" s="14">
        <v>0</v>
      </c>
      <c r="BB997" s="14">
        <v>0</v>
      </c>
      <c r="BC997" s="14">
        <v>0</v>
      </c>
      <c r="BD997" s="14">
        <v>0</v>
      </c>
      <c r="BE997" s="14">
        <v>0</v>
      </c>
      <c r="BF997" s="14">
        <v>0</v>
      </c>
      <c r="BG997" s="14">
        <v>0</v>
      </c>
      <c r="BH997" s="14">
        <v>0</v>
      </c>
      <c r="BI997" s="14">
        <v>0</v>
      </c>
      <c r="BJ997" s="14">
        <v>0</v>
      </c>
      <c r="BK997" s="14">
        <v>0</v>
      </c>
      <c r="BL997" s="14">
        <v>0</v>
      </c>
      <c r="BM997" s="14">
        <v>0</v>
      </c>
      <c r="BN997" s="14">
        <v>0</v>
      </c>
      <c r="BO997" s="14"/>
      <c r="BP997" s="14">
        <v>0.29040282474519702</v>
      </c>
      <c r="BQ997" s="14">
        <v>0.39032996667949499</v>
      </c>
      <c r="BR997" s="14">
        <v>0.378643657304085</v>
      </c>
      <c r="BS997" s="14">
        <v>0.41060736962614702</v>
      </c>
      <c r="BT997" s="14">
        <v>0.38945264841432797</v>
      </c>
      <c r="BU997" s="14"/>
      <c r="BV997" s="14">
        <v>0.36521184074854401</v>
      </c>
      <c r="BW997" s="14">
        <v>0.37771800417784201</v>
      </c>
      <c r="BX997" s="14">
        <v>0.34759928751911601</v>
      </c>
      <c r="BY997" s="14">
        <v>0.37373547479742503</v>
      </c>
      <c r="BZ997" s="14">
        <v>0.31214139439263899</v>
      </c>
      <c r="CA997" s="14"/>
      <c r="CB997" s="14">
        <v>0.36260671470294897</v>
      </c>
      <c r="CC997" s="14">
        <v>0.378572454907115</v>
      </c>
      <c r="CD997" s="14">
        <v>0.38161878674074101</v>
      </c>
      <c r="CE997" s="14">
        <v>0.36132075146850601</v>
      </c>
      <c r="CF997" s="14">
        <v>0.33876124124919099</v>
      </c>
      <c r="CG997" s="14"/>
      <c r="CH997" s="14">
        <v>0.30483283663800398</v>
      </c>
      <c r="CI997" s="14">
        <v>0.38748747499674102</v>
      </c>
      <c r="CJ997" s="14"/>
      <c r="CK997" s="14">
        <v>0.37034275428561297</v>
      </c>
      <c r="CL997" s="14">
        <v>0.36133772011172199</v>
      </c>
      <c r="CM997" s="14"/>
      <c r="CN997" s="14">
        <v>0.37344952165564499</v>
      </c>
      <c r="CO997" s="14">
        <v>0.36002361846335901</v>
      </c>
      <c r="CP997" s="14"/>
      <c r="CQ997" s="14">
        <v>0.358865278430821</v>
      </c>
      <c r="CR997" s="14">
        <v>0.380240650102597</v>
      </c>
      <c r="CS997" s="14">
        <v>0.32428701063090298</v>
      </c>
    </row>
    <row r="998" spans="2:97" x14ac:dyDescent="0.35">
      <c r="B998" t="s">
        <v>387</v>
      </c>
      <c r="C998" s="14">
        <v>0.195390132310514</v>
      </c>
      <c r="D998" s="14">
        <v>0.18520360965806401</v>
      </c>
      <c r="E998" s="14">
        <v>0.20631983189582101</v>
      </c>
      <c r="F998" s="14"/>
      <c r="G998" s="14">
        <v>0.23331145612086501</v>
      </c>
      <c r="H998" s="14">
        <v>0.21057948747555599</v>
      </c>
      <c r="I998" s="14">
        <v>0.20647035607667499</v>
      </c>
      <c r="J998" s="14">
        <v>0.196780021855606</v>
      </c>
      <c r="K998" s="14">
        <v>0.17531178028880501</v>
      </c>
      <c r="L998" s="14">
        <v>0.162094468574949</v>
      </c>
      <c r="M998" s="14"/>
      <c r="N998" s="14">
        <v>0.17260319948408701</v>
      </c>
      <c r="O998" s="14">
        <v>0.18929469080022401</v>
      </c>
      <c r="P998" s="14">
        <v>0.153513785549686</v>
      </c>
      <c r="Q998" s="14">
        <v>0.26443448162333999</v>
      </c>
      <c r="R998" s="14"/>
      <c r="S998" s="14">
        <v>0.20922927854595499</v>
      </c>
      <c r="T998" s="14">
        <v>0.173268782208157</v>
      </c>
      <c r="U998" s="14">
        <v>0.22920015302525501</v>
      </c>
      <c r="V998" s="14">
        <v>0.17489741713617299</v>
      </c>
      <c r="W998" s="14">
        <v>0.20921710723287301</v>
      </c>
      <c r="X998" s="14">
        <v>0.248583567107522</v>
      </c>
      <c r="Y998" s="14">
        <v>0.138714184617861</v>
      </c>
      <c r="Z998" s="14">
        <v>0.107594457042699</v>
      </c>
      <c r="AA998" s="14">
        <v>0.228855582674581</v>
      </c>
      <c r="AB998" s="14">
        <v>0.20606492424355699</v>
      </c>
      <c r="AC998" s="14">
        <v>0.15517030983612801</v>
      </c>
      <c r="AD998" s="14">
        <v>0.16546197954050099</v>
      </c>
      <c r="AE998" s="14"/>
      <c r="AF998" s="14">
        <v>0.163298292709076</v>
      </c>
      <c r="AG998" s="14">
        <v>0.17354816490717501</v>
      </c>
      <c r="AH998" s="14">
        <v>0.14461511399260099</v>
      </c>
      <c r="AI998" s="14">
        <v>0.18976558978168501</v>
      </c>
      <c r="AJ998" s="14">
        <v>0.12705352722351701</v>
      </c>
      <c r="AK998" s="14"/>
      <c r="AL998" s="14">
        <v>0.169155756577794</v>
      </c>
      <c r="AM998" s="14">
        <v>0.189836727247818</v>
      </c>
      <c r="AN998" s="14">
        <v>0.164332947548154</v>
      </c>
      <c r="AO998" s="14">
        <v>0.20305298361600699</v>
      </c>
      <c r="AP998" s="14">
        <v>0.12881400764248199</v>
      </c>
      <c r="AQ998" s="14">
        <v>0.23764773124130201</v>
      </c>
      <c r="AR998" s="14"/>
      <c r="AS998" s="14">
        <v>0.24648026883874799</v>
      </c>
      <c r="AT998" s="14">
        <v>0.15361507716180101</v>
      </c>
      <c r="AU998" s="14">
        <v>0.20630840684828</v>
      </c>
      <c r="AV998" s="14">
        <v>0.15612739882555199</v>
      </c>
      <c r="AW998" s="14">
        <v>0</v>
      </c>
      <c r="AX998" s="14"/>
      <c r="AY998" s="14">
        <v>0.52015808423141596</v>
      </c>
      <c r="AZ998" s="14">
        <v>0</v>
      </c>
      <c r="BA998" s="14">
        <v>0</v>
      </c>
      <c r="BB998" s="14">
        <v>0</v>
      </c>
      <c r="BC998" s="14">
        <v>0</v>
      </c>
      <c r="BD998" s="14">
        <v>0</v>
      </c>
      <c r="BE998" s="14">
        <v>0</v>
      </c>
      <c r="BF998" s="14">
        <v>0</v>
      </c>
      <c r="BG998" s="14">
        <v>0</v>
      </c>
      <c r="BH998" s="14">
        <v>0</v>
      </c>
      <c r="BI998" s="14">
        <v>0</v>
      </c>
      <c r="BJ998" s="14">
        <v>0</v>
      </c>
      <c r="BK998" s="14">
        <v>0</v>
      </c>
      <c r="BL998" s="14">
        <v>0</v>
      </c>
      <c r="BM998" s="14">
        <v>0</v>
      </c>
      <c r="BN998" s="14">
        <v>0</v>
      </c>
      <c r="BO998" s="14"/>
      <c r="BP998" s="14">
        <v>0.118917817514592</v>
      </c>
      <c r="BQ998" s="14">
        <v>0.21466760434660001</v>
      </c>
      <c r="BR998" s="14">
        <v>0.24412843881660001</v>
      </c>
      <c r="BS998" s="14">
        <v>0.19235877201414101</v>
      </c>
      <c r="BT998" s="14">
        <v>0.22573784852151799</v>
      </c>
      <c r="BU998" s="14"/>
      <c r="BV998" s="14">
        <v>0.111182778374491</v>
      </c>
      <c r="BW998" s="14">
        <v>0.16135837451263199</v>
      </c>
      <c r="BX998" s="14">
        <v>0.22991646488233</v>
      </c>
      <c r="BY998" s="14">
        <v>0.25224858402681999</v>
      </c>
      <c r="BZ998" s="14">
        <v>0.16249575016611301</v>
      </c>
      <c r="CA998" s="14"/>
      <c r="CB998" s="14">
        <v>0.100234919046615</v>
      </c>
      <c r="CC998" s="14">
        <v>0.21165592255093199</v>
      </c>
      <c r="CD998" s="14">
        <v>0.25783746999676099</v>
      </c>
      <c r="CE998" s="14">
        <v>0.16893363017395899</v>
      </c>
      <c r="CF998" s="14">
        <v>0.21681419788973399</v>
      </c>
      <c r="CG998" s="14"/>
      <c r="CH998" s="14">
        <v>0.19583863423260001</v>
      </c>
      <c r="CI998" s="14">
        <v>0.19520522956421399</v>
      </c>
      <c r="CJ998" s="14"/>
      <c r="CK998" s="14">
        <v>0.15769268020445701</v>
      </c>
      <c r="CL998" s="14">
        <v>0.20630096374280599</v>
      </c>
      <c r="CM998" s="14"/>
      <c r="CN998" s="14">
        <v>0.15219342059444699</v>
      </c>
      <c r="CO998" s="14">
        <v>0.209668803986061</v>
      </c>
      <c r="CP998" s="14"/>
      <c r="CQ998" s="14">
        <v>0.21503244126531401</v>
      </c>
      <c r="CR998" s="14">
        <v>0.14127726619315101</v>
      </c>
      <c r="CS998" s="14">
        <v>0.26297621103559998</v>
      </c>
    </row>
    <row r="999" spans="2:97" x14ac:dyDescent="0.35">
      <c r="B999" t="s">
        <v>388</v>
      </c>
      <c r="C999" s="14">
        <v>6.50620373745672E-2</v>
      </c>
      <c r="D999" s="14">
        <v>5.9501657587725701E-2</v>
      </c>
      <c r="E999" s="14">
        <v>7.0862382378127697E-2</v>
      </c>
      <c r="F999" s="14"/>
      <c r="G999" s="14">
        <v>8.0099584342168295E-2</v>
      </c>
      <c r="H999" s="14">
        <v>5.4994775279779903E-2</v>
      </c>
      <c r="I999" s="14">
        <v>5.96948988036742E-2</v>
      </c>
      <c r="J999" s="14">
        <v>8.2229114826025199E-2</v>
      </c>
      <c r="K999" s="14">
        <v>6.8418979776975003E-2</v>
      </c>
      <c r="L999" s="14">
        <v>5.3561399853643103E-2</v>
      </c>
      <c r="M999" s="14"/>
      <c r="N999" s="14">
        <v>8.4354503643357406E-2</v>
      </c>
      <c r="O999" s="14">
        <v>4.8692875904228702E-2</v>
      </c>
      <c r="P999" s="14">
        <v>9.4774213877458005E-2</v>
      </c>
      <c r="Q999" s="14">
        <v>3.4458355152934703E-2</v>
      </c>
      <c r="R999" s="14"/>
      <c r="S999" s="14">
        <v>3.9076795089812703E-2</v>
      </c>
      <c r="T999" s="14">
        <v>8.2078745851359602E-2</v>
      </c>
      <c r="U999" s="14">
        <v>9.1444411606617398E-2</v>
      </c>
      <c r="V999" s="14">
        <v>6.9109963327055907E-2</v>
      </c>
      <c r="W999" s="14">
        <v>9.6046297761634897E-2</v>
      </c>
      <c r="X999" s="14">
        <v>9.8675737596288601E-2</v>
      </c>
      <c r="Y999" s="14">
        <v>6.5816671351487901E-2</v>
      </c>
      <c r="Z999" s="14">
        <v>2.42670291460261E-2</v>
      </c>
      <c r="AA999" s="14">
        <v>5.9784118162593797E-2</v>
      </c>
      <c r="AB999" s="14">
        <v>3.0798291777297801E-2</v>
      </c>
      <c r="AC999" s="14">
        <v>3.80350684873033E-2</v>
      </c>
      <c r="AD999" s="14">
        <v>8.36736573245878E-2</v>
      </c>
      <c r="AE999" s="14"/>
      <c r="AF999" s="14">
        <v>5.4791328047501801E-2</v>
      </c>
      <c r="AG999" s="14">
        <v>5.6862073471378297E-2</v>
      </c>
      <c r="AH999" s="14">
        <v>9.16131862275162E-2</v>
      </c>
      <c r="AI999" s="14">
        <v>0.144518258305293</v>
      </c>
      <c r="AJ999" s="14">
        <v>7.7329914634495303E-2</v>
      </c>
      <c r="AK999" s="14"/>
      <c r="AL999" s="14">
        <v>4.1969018898473501E-2</v>
      </c>
      <c r="AM999" s="14">
        <v>3.5416471784543699E-2</v>
      </c>
      <c r="AN999" s="14">
        <v>6.4625466863292097E-2</v>
      </c>
      <c r="AO999" s="14">
        <v>0.140523511020793</v>
      </c>
      <c r="AP999" s="14">
        <v>6.5871183772465702E-2</v>
      </c>
      <c r="AQ999" s="14">
        <v>2.8604141010164098E-2</v>
      </c>
      <c r="AR999" s="14"/>
      <c r="AS999" s="14">
        <v>4.9822528835806797E-2</v>
      </c>
      <c r="AT999" s="14">
        <v>6.8919214063078604E-2</v>
      </c>
      <c r="AU999" s="14">
        <v>6.9417479257603304E-2</v>
      </c>
      <c r="AV999" s="14">
        <v>8.7573175370709494E-2</v>
      </c>
      <c r="AW999" s="14">
        <v>6.9941433594770994E-2</v>
      </c>
      <c r="AX999" s="14"/>
      <c r="AY999" s="14">
        <v>0</v>
      </c>
      <c r="AZ999" s="14">
        <v>0</v>
      </c>
      <c r="BA999" s="14">
        <v>0</v>
      </c>
      <c r="BB999" s="14">
        <v>0</v>
      </c>
      <c r="BC999" s="14">
        <v>0</v>
      </c>
      <c r="BD999" s="14">
        <v>0</v>
      </c>
      <c r="BE999" s="14">
        <v>0</v>
      </c>
      <c r="BF999" s="14">
        <v>0</v>
      </c>
      <c r="BG999" s="14">
        <v>0</v>
      </c>
      <c r="BH999" s="14">
        <v>0</v>
      </c>
      <c r="BI999" s="14">
        <v>0</v>
      </c>
      <c r="BJ999" s="14">
        <v>0</v>
      </c>
      <c r="BK999" s="14">
        <v>0</v>
      </c>
      <c r="BL999" s="14">
        <v>0</v>
      </c>
      <c r="BM999" s="14">
        <v>0</v>
      </c>
      <c r="BN999" s="14">
        <v>0</v>
      </c>
      <c r="BO999" s="14"/>
      <c r="BP999" s="14">
        <v>7.3219654989899893E-2</v>
      </c>
      <c r="BQ999" s="14">
        <v>6.4760909176120096E-2</v>
      </c>
      <c r="BR999" s="14">
        <v>6.5103283182181004E-2</v>
      </c>
      <c r="BS999" s="14">
        <v>8.4159621367367599E-2</v>
      </c>
      <c r="BT999" s="14">
        <v>3.1841419101873498E-2</v>
      </c>
      <c r="BU999" s="14"/>
      <c r="BV999" s="14">
        <v>4.6194963558214799E-2</v>
      </c>
      <c r="BW999" s="14">
        <v>6.8253054581048994E-2</v>
      </c>
      <c r="BX999" s="14">
        <v>6.9185230056071897E-2</v>
      </c>
      <c r="BY999" s="14">
        <v>6.3542415484118195E-2</v>
      </c>
      <c r="BZ999" s="14">
        <v>3.8933278426957603E-2</v>
      </c>
      <c r="CA999" s="14"/>
      <c r="CB999" s="14">
        <v>7.0171365368931607E-2</v>
      </c>
      <c r="CC999" s="14">
        <v>6.7855101595405698E-2</v>
      </c>
      <c r="CD999" s="14">
        <v>5.0813694260654699E-2</v>
      </c>
      <c r="CE999" s="14">
        <v>8.7897857561384796E-2</v>
      </c>
      <c r="CF999" s="14">
        <v>5.2982943478592101E-2</v>
      </c>
      <c r="CG999" s="14"/>
      <c r="CH999" s="14">
        <v>0.108388970145139</v>
      </c>
      <c r="CI999" s="14">
        <v>4.7199753037464598E-2</v>
      </c>
      <c r="CJ999" s="14"/>
      <c r="CK999" s="14">
        <v>6.5186070771198396E-2</v>
      </c>
      <c r="CL999" s="14">
        <v>6.5026138198176903E-2</v>
      </c>
      <c r="CM999" s="14"/>
      <c r="CN999" s="14">
        <v>5.4122244869475797E-2</v>
      </c>
      <c r="CO999" s="14">
        <v>6.8678185437075906E-2</v>
      </c>
      <c r="CP999" s="14"/>
      <c r="CQ999" s="14">
        <v>6.2877373151041596E-2</v>
      </c>
      <c r="CR999" s="14">
        <v>7.2683193674757895E-2</v>
      </c>
      <c r="CS999" s="14">
        <v>4.91399840941018E-2</v>
      </c>
    </row>
    <row r="1000" spans="2:97" x14ac:dyDescent="0.35">
      <c r="B1000" t="s">
        <v>389</v>
      </c>
      <c r="C1000" s="14">
        <v>6.3411315098721097E-2</v>
      </c>
      <c r="D1000" s="14">
        <v>7.1769428709315103E-2</v>
      </c>
      <c r="E1000" s="14">
        <v>5.5334742159894701E-2</v>
      </c>
      <c r="F1000" s="14"/>
      <c r="G1000" s="14">
        <v>5.04616734863884E-2</v>
      </c>
      <c r="H1000" s="14">
        <v>4.9218040157587503E-2</v>
      </c>
      <c r="I1000" s="14">
        <v>4.0921761788445497E-2</v>
      </c>
      <c r="J1000" s="14">
        <v>6.3167390886064295E-2</v>
      </c>
      <c r="K1000" s="14">
        <v>5.1771086589317103E-2</v>
      </c>
      <c r="L1000" s="14">
        <v>0.106325461995865</v>
      </c>
      <c r="M1000" s="14"/>
      <c r="N1000" s="14">
        <v>5.1055687073763803E-2</v>
      </c>
      <c r="O1000" s="14">
        <v>6.97026225242008E-2</v>
      </c>
      <c r="P1000" s="14">
        <v>7.1471248927628295E-2</v>
      </c>
      <c r="Q1000" s="14">
        <v>5.9853855443326699E-2</v>
      </c>
      <c r="R1000" s="14"/>
      <c r="S1000" s="14">
        <v>8.89608160552018E-2</v>
      </c>
      <c r="T1000" s="14">
        <v>5.69038048359162E-2</v>
      </c>
      <c r="U1000" s="14">
        <v>6.0325825157561401E-2</v>
      </c>
      <c r="V1000" s="14">
        <v>8.2894445943148196E-2</v>
      </c>
      <c r="W1000" s="14">
        <v>4.2084051696873397E-2</v>
      </c>
      <c r="X1000" s="14">
        <v>5.5393322439190602E-2</v>
      </c>
      <c r="Y1000" s="14">
        <v>4.0808435369805898E-2</v>
      </c>
      <c r="Z1000" s="14">
        <v>0.128263416866535</v>
      </c>
      <c r="AA1000" s="14">
        <v>4.4488435909330201E-2</v>
      </c>
      <c r="AB1000" s="14">
        <v>2.9934610371940201E-2</v>
      </c>
      <c r="AC1000" s="14">
        <v>5.8666516997438301E-2</v>
      </c>
      <c r="AD1000" s="14">
        <v>0.19229775711050401</v>
      </c>
      <c r="AE1000" s="14"/>
      <c r="AF1000" s="14">
        <v>4.7114005158564301E-2</v>
      </c>
      <c r="AG1000" s="14">
        <v>1.7433398609232299E-2</v>
      </c>
      <c r="AH1000" s="14">
        <v>3.03106059370855E-2</v>
      </c>
      <c r="AI1000" s="14">
        <v>0.19353726037448701</v>
      </c>
      <c r="AJ1000" s="14">
        <v>2.66519199386386E-2</v>
      </c>
      <c r="AK1000" s="14"/>
      <c r="AL1000" s="14">
        <v>1.72896643463459E-2</v>
      </c>
      <c r="AM1000" s="14">
        <v>1.92331447498824E-2</v>
      </c>
      <c r="AN1000" s="14">
        <v>1.2007093978833001E-2</v>
      </c>
      <c r="AO1000" s="14">
        <v>0.14944692997668299</v>
      </c>
      <c r="AP1000" s="14">
        <v>1.7867516024948401E-2</v>
      </c>
      <c r="AQ1000" s="14">
        <v>4.78095537010952E-2</v>
      </c>
      <c r="AR1000" s="14"/>
      <c r="AS1000" s="14">
        <v>5.6323657288483597E-2</v>
      </c>
      <c r="AT1000" s="14">
        <v>5.6206981243703699E-2</v>
      </c>
      <c r="AU1000" s="14">
        <v>3.8286603354519097E-2</v>
      </c>
      <c r="AV1000" s="14">
        <v>4.1927054348258302E-2</v>
      </c>
      <c r="AW1000" s="14">
        <v>0.219578921438186</v>
      </c>
      <c r="AX1000" s="14"/>
      <c r="AY1000" s="14">
        <v>0</v>
      </c>
      <c r="AZ1000" s="14">
        <v>0</v>
      </c>
      <c r="BA1000" s="14">
        <v>0</v>
      </c>
      <c r="BB1000" s="14">
        <v>0</v>
      </c>
      <c r="BC1000" s="14">
        <v>0</v>
      </c>
      <c r="BD1000" s="14">
        <v>0</v>
      </c>
      <c r="BE1000" s="14">
        <v>0</v>
      </c>
      <c r="BF1000" s="14">
        <v>0</v>
      </c>
      <c r="BG1000" s="14">
        <v>0</v>
      </c>
      <c r="BH1000" s="14">
        <v>0</v>
      </c>
      <c r="BI1000" s="14">
        <v>0</v>
      </c>
      <c r="BJ1000" s="14">
        <v>0</v>
      </c>
      <c r="BK1000" s="14">
        <v>0</v>
      </c>
      <c r="BL1000" s="14">
        <v>0</v>
      </c>
      <c r="BM1000" s="14">
        <v>0</v>
      </c>
      <c r="BN1000" s="14">
        <v>0</v>
      </c>
      <c r="BO1000" s="14"/>
      <c r="BP1000" s="14">
        <v>8.7477548372718705E-2</v>
      </c>
      <c r="BQ1000" s="14">
        <v>5.22448045099232E-2</v>
      </c>
      <c r="BR1000" s="14">
        <v>4.2123601095306398E-2</v>
      </c>
      <c r="BS1000" s="14">
        <v>4.7571028516821899E-2</v>
      </c>
      <c r="BT1000" s="14">
        <v>8.1042377907563606E-2</v>
      </c>
      <c r="BU1000" s="14"/>
      <c r="BV1000" s="14">
        <v>7.8082937821202694E-2</v>
      </c>
      <c r="BW1000" s="14">
        <v>5.1992755255556002E-2</v>
      </c>
      <c r="BX1000" s="14">
        <v>5.6695535359928301E-2</v>
      </c>
      <c r="BY1000" s="14">
        <v>6.36255472819416E-2</v>
      </c>
      <c r="BZ1000" s="14">
        <v>0.187410797241089</v>
      </c>
      <c r="CA1000" s="14"/>
      <c r="CB1000" s="14">
        <v>3.2836000450020497E-2</v>
      </c>
      <c r="CC1000" s="14">
        <v>4.5743613191604103E-2</v>
      </c>
      <c r="CD1000" s="14">
        <v>4.7345960868760702E-2</v>
      </c>
      <c r="CE1000" s="14">
        <v>6.06955675413536E-2</v>
      </c>
      <c r="CF1000" s="14">
        <v>0.112862205655805</v>
      </c>
      <c r="CG1000" s="14"/>
      <c r="CH1000" s="14">
        <v>0.115994282981482</v>
      </c>
      <c r="CI1000" s="14">
        <v>4.1733068715941103E-2</v>
      </c>
      <c r="CJ1000" s="14"/>
      <c r="CK1000" s="14">
        <v>1.6135340829263101E-2</v>
      </c>
      <c r="CL1000" s="14">
        <v>7.7094472904723904E-2</v>
      </c>
      <c r="CM1000" s="14"/>
      <c r="CN1000" s="14">
        <v>1.25277933260624E-2</v>
      </c>
      <c r="CO1000" s="14">
        <v>8.0230861592512998E-2</v>
      </c>
      <c r="CP1000" s="14"/>
      <c r="CQ1000" s="14">
        <v>7.6778648276899397E-2</v>
      </c>
      <c r="CR1000" s="14">
        <v>4.1364567170629703E-2</v>
      </c>
      <c r="CS1000" s="14">
        <v>3.1895719046571597E-2</v>
      </c>
    </row>
    <row r="1001" spans="2:97" x14ac:dyDescent="0.35">
      <c r="B1001" t="s">
        <v>167</v>
      </c>
      <c r="C1001" s="14">
        <v>2.5396275311295399E-2</v>
      </c>
      <c r="D1001" s="14">
        <v>1.8231484587181299E-2</v>
      </c>
      <c r="E1001" s="14">
        <v>3.0609584601824998E-2</v>
      </c>
      <c r="F1001" s="14"/>
      <c r="G1001" s="14">
        <v>2.81820019867411E-2</v>
      </c>
      <c r="H1001" s="14">
        <v>4.56160119317819E-2</v>
      </c>
      <c r="I1001" s="14">
        <v>3.1729832202728701E-2</v>
      </c>
      <c r="J1001" s="14">
        <v>1.9278353370245901E-2</v>
      </c>
      <c r="K1001" s="14">
        <v>2.7610061621630599E-2</v>
      </c>
      <c r="L1001" s="14">
        <v>5.0622508049248498E-3</v>
      </c>
      <c r="M1001" s="14"/>
      <c r="N1001" s="14">
        <v>2.91254716321078E-2</v>
      </c>
      <c r="O1001" s="14">
        <v>1.48817609013584E-2</v>
      </c>
      <c r="P1001" s="14">
        <v>1.6912272544190102E-2</v>
      </c>
      <c r="Q1001" s="14">
        <v>4.0920985603409801E-2</v>
      </c>
      <c r="R1001" s="14"/>
      <c r="S1001" s="14">
        <v>3.0828083831956898E-2</v>
      </c>
      <c r="T1001" s="14">
        <v>1.6860734372796799E-2</v>
      </c>
      <c r="U1001" s="14">
        <v>1.2463510320458801E-2</v>
      </c>
      <c r="V1001" s="14">
        <v>2.3005777355794899E-2</v>
      </c>
      <c r="W1001" s="14">
        <v>5.3827070116680101E-2</v>
      </c>
      <c r="X1001" s="14">
        <v>2.0753485320774302E-2</v>
      </c>
      <c r="Y1001" s="14">
        <v>3.05709421980709E-2</v>
      </c>
      <c r="Z1001" s="14">
        <v>0</v>
      </c>
      <c r="AA1001" s="14">
        <v>4.2962218422057802E-2</v>
      </c>
      <c r="AB1001" s="14">
        <v>0</v>
      </c>
      <c r="AC1001" s="14">
        <v>3.4815784354777703E-2</v>
      </c>
      <c r="AD1001" s="14">
        <v>4.3634708902213201E-2</v>
      </c>
      <c r="AE1001" s="14"/>
      <c r="AF1001" s="14">
        <v>1.8642338036352998E-2</v>
      </c>
      <c r="AG1001" s="14">
        <v>2.15604395618989E-2</v>
      </c>
      <c r="AH1001" s="14">
        <v>2.05927567861099E-2</v>
      </c>
      <c r="AI1001" s="14">
        <v>0</v>
      </c>
      <c r="AJ1001" s="14">
        <v>5.1572464648344897E-2</v>
      </c>
      <c r="AK1001" s="14"/>
      <c r="AL1001" s="14">
        <v>2.74633283345752E-2</v>
      </c>
      <c r="AM1001" s="14">
        <v>1.3376575721144901E-2</v>
      </c>
      <c r="AN1001" s="14">
        <v>1.22801050525845E-2</v>
      </c>
      <c r="AO1001" s="14">
        <v>1.79836381114678E-2</v>
      </c>
      <c r="AP1001" s="14">
        <v>4.0147963603397702E-2</v>
      </c>
      <c r="AQ1001" s="14">
        <v>3.5626035476323502E-2</v>
      </c>
      <c r="AR1001" s="14"/>
      <c r="AS1001" s="14">
        <v>3.33972325899691E-2</v>
      </c>
      <c r="AT1001" s="14">
        <v>2.3554675282056799E-2</v>
      </c>
      <c r="AU1001" s="14">
        <v>1.16717793333425E-2</v>
      </c>
      <c r="AV1001" s="14">
        <v>4.9417554189958302E-2</v>
      </c>
      <c r="AW1001" s="14">
        <v>0</v>
      </c>
      <c r="AX1001" s="14"/>
      <c r="AY1001" s="14">
        <v>0</v>
      </c>
      <c r="AZ1001" s="14">
        <v>0</v>
      </c>
      <c r="BA1001" s="14">
        <v>0</v>
      </c>
      <c r="BB1001" s="14">
        <v>0</v>
      </c>
      <c r="BC1001" s="14">
        <v>0</v>
      </c>
      <c r="BD1001" s="14">
        <v>0</v>
      </c>
      <c r="BE1001" s="14">
        <v>0</v>
      </c>
      <c r="BF1001" s="14">
        <v>0</v>
      </c>
      <c r="BG1001" s="14">
        <v>0</v>
      </c>
      <c r="BH1001" s="14">
        <v>0</v>
      </c>
      <c r="BI1001" s="14">
        <v>0</v>
      </c>
      <c r="BJ1001" s="14">
        <v>0</v>
      </c>
      <c r="BK1001" s="14">
        <v>0</v>
      </c>
      <c r="BL1001" s="14">
        <v>0</v>
      </c>
      <c r="BM1001" s="14">
        <v>0</v>
      </c>
      <c r="BN1001" s="14">
        <v>0</v>
      </c>
      <c r="BO1001" s="14"/>
      <c r="BP1001" s="14">
        <v>1.3402671612626101E-2</v>
      </c>
      <c r="BQ1001" s="14">
        <v>1.0366900549590699E-2</v>
      </c>
      <c r="BR1001" s="14">
        <v>3.3532172617906801E-2</v>
      </c>
      <c r="BS1001" s="14">
        <v>1.7134472585610499E-2</v>
      </c>
      <c r="BT1001" s="14">
        <v>4.6159654287239803E-2</v>
      </c>
      <c r="BU1001" s="14"/>
      <c r="BV1001" s="14">
        <v>3.5584960593162997E-2</v>
      </c>
      <c r="BW1001" s="14">
        <v>1.43342296941344E-2</v>
      </c>
      <c r="BX1001" s="14">
        <v>2.98283751826929E-2</v>
      </c>
      <c r="BY1001" s="14">
        <v>2.34477468342544E-2</v>
      </c>
      <c r="BZ1001" s="14">
        <v>8.2528635856278898E-2</v>
      </c>
      <c r="CA1001" s="14"/>
      <c r="CB1001" s="14">
        <v>1.6530625930695101E-2</v>
      </c>
      <c r="CC1001" s="14">
        <v>3.7060438827669302E-2</v>
      </c>
      <c r="CD1001" s="14">
        <v>2.9690515951458499E-2</v>
      </c>
      <c r="CE1001" s="14">
        <v>2.51032128065336E-2</v>
      </c>
      <c r="CF1001" s="14">
        <v>1.8844585082469799E-2</v>
      </c>
      <c r="CG1001" s="14"/>
      <c r="CH1001" s="14">
        <v>2.3378272640097199E-2</v>
      </c>
      <c r="CI1001" s="14">
        <v>2.6228232138169199E-2</v>
      </c>
      <c r="CJ1001" s="14"/>
      <c r="CK1001" s="14">
        <v>2.63459174505562E-2</v>
      </c>
      <c r="CL1001" s="14">
        <v>2.5121418929136701E-2</v>
      </c>
      <c r="CM1001" s="14"/>
      <c r="CN1001" s="14">
        <v>1.8657773883472999E-2</v>
      </c>
      <c r="CO1001" s="14">
        <v>2.7623686742644999E-2</v>
      </c>
      <c r="CP1001" s="14"/>
      <c r="CQ1001" s="14">
        <v>2.4098600111136199E-2</v>
      </c>
      <c r="CR1001" s="14">
        <v>2.9384497991146001E-2</v>
      </c>
      <c r="CS1001" s="14">
        <v>1.8763904351286501E-2</v>
      </c>
    </row>
    <row r="1002" spans="2:97" x14ac:dyDescent="0.35">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c r="CI1002" s="14"/>
      <c r="CJ1002" s="14"/>
      <c r="CK1002" s="14"/>
      <c r="CL1002" s="14"/>
      <c r="CM1002" s="14"/>
      <c r="CN1002" s="14"/>
      <c r="CO1002" s="14"/>
      <c r="CP1002" s="14"/>
      <c r="CQ1002" s="14"/>
      <c r="CR1002" s="14"/>
      <c r="CS1002" s="14"/>
    </row>
    <row r="1003" spans="2:97" x14ac:dyDescent="0.35">
      <c r="B1003" s="6" t="s">
        <v>403</v>
      </c>
      <c r="C1003" s="14"/>
      <c r="D1003" s="14"/>
      <c r="E1003" s="14"/>
      <c r="F1003" s="14"/>
      <c r="G1003" s="14"/>
      <c r="H1003" s="14"/>
      <c r="I1003" s="14"/>
      <c r="J1003" s="14"/>
      <c r="K1003" s="14"/>
      <c r="L1003" s="14"/>
      <c r="M1003" s="14"/>
      <c r="N1003" s="14"/>
      <c r="O1003" s="14"/>
      <c r="P1003" s="14"/>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c r="CI1003" s="14"/>
      <c r="CJ1003" s="14"/>
      <c r="CK1003" s="14"/>
      <c r="CL1003" s="14"/>
      <c r="CM1003" s="14"/>
      <c r="CN1003" s="14"/>
      <c r="CO1003" s="14"/>
      <c r="CP1003" s="14"/>
      <c r="CQ1003" s="14"/>
      <c r="CR1003" s="14"/>
      <c r="CS1003" s="14"/>
    </row>
    <row r="1004" spans="2:97" x14ac:dyDescent="0.35">
      <c r="B1004" s="21" t="s">
        <v>122</v>
      </c>
      <c r="C1004" s="14"/>
      <c r="D1004" s="14"/>
      <c r="E1004" s="14"/>
      <c r="F1004" s="14"/>
      <c r="G1004" s="14"/>
      <c r="H1004" s="14"/>
      <c r="I1004" s="14"/>
      <c r="J1004" s="14"/>
      <c r="K1004" s="14"/>
      <c r="L1004" s="14"/>
      <c r="M1004" s="14"/>
      <c r="N1004" s="14"/>
      <c r="O1004" s="14"/>
      <c r="P1004" s="14"/>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c r="CI1004" s="14"/>
      <c r="CJ1004" s="14"/>
      <c r="CK1004" s="14"/>
      <c r="CL1004" s="14"/>
      <c r="CM1004" s="14"/>
      <c r="CN1004" s="14"/>
      <c r="CO1004" s="14"/>
      <c r="CP1004" s="14"/>
      <c r="CQ1004" s="14"/>
      <c r="CR1004" s="14"/>
      <c r="CS1004" s="14"/>
    </row>
    <row r="1005" spans="2:97" x14ac:dyDescent="0.35">
      <c r="B1005" t="s">
        <v>399</v>
      </c>
      <c r="C1005" s="14">
        <v>0.21930757049138</v>
      </c>
      <c r="D1005" s="14">
        <v>0.28515056507288999</v>
      </c>
      <c r="E1005" s="14">
        <v>0.155344047776031</v>
      </c>
      <c r="F1005" s="14"/>
      <c r="G1005" s="14">
        <v>0.23893665632566599</v>
      </c>
      <c r="H1005" s="14">
        <v>0.294448019583051</v>
      </c>
      <c r="I1005" s="14">
        <v>0.214280169186258</v>
      </c>
      <c r="J1005" s="14">
        <v>0.233037674812482</v>
      </c>
      <c r="K1005" s="14">
        <v>0.177740200644039</v>
      </c>
      <c r="L1005" s="14">
        <v>0.16582395481955201</v>
      </c>
      <c r="M1005" s="14"/>
      <c r="N1005" s="14">
        <v>0.31637221829138201</v>
      </c>
      <c r="O1005" s="14">
        <v>0.21604631574981401</v>
      </c>
      <c r="P1005" s="14">
        <v>0.193031321022922</v>
      </c>
      <c r="Q1005" s="14">
        <v>0.14350393294813801</v>
      </c>
      <c r="R1005" s="14"/>
      <c r="S1005" s="14">
        <v>0.29556048580696498</v>
      </c>
      <c r="T1005" s="14">
        <v>0.211071305791453</v>
      </c>
      <c r="U1005" s="14">
        <v>0.195257080687745</v>
      </c>
      <c r="V1005" s="14">
        <v>0.21347441891472799</v>
      </c>
      <c r="W1005" s="14">
        <v>0.25621021899728202</v>
      </c>
      <c r="X1005" s="14">
        <v>0.22277647179892701</v>
      </c>
      <c r="Y1005" s="14">
        <v>0.20291591329181699</v>
      </c>
      <c r="Z1005" s="14">
        <v>0.151683657488804</v>
      </c>
      <c r="AA1005" s="14">
        <v>0.19161856807935401</v>
      </c>
      <c r="AB1005" s="14">
        <v>0.22230453302808501</v>
      </c>
      <c r="AC1005" s="14">
        <v>0.168979549056821</v>
      </c>
      <c r="AD1005" s="14">
        <v>0.19399199809239601</v>
      </c>
      <c r="AE1005" s="14"/>
      <c r="AF1005" s="14">
        <v>0.24642464966007999</v>
      </c>
      <c r="AG1005" s="14">
        <v>0.24740196322774</v>
      </c>
      <c r="AH1005" s="14">
        <v>0.25976062952040702</v>
      </c>
      <c r="AI1005" s="14">
        <v>0.169594136003834</v>
      </c>
      <c r="AJ1005" s="14">
        <v>0.20087829105195301</v>
      </c>
      <c r="AK1005" s="14"/>
      <c r="AL1005" s="14">
        <v>0.27864294132545497</v>
      </c>
      <c r="AM1005" s="14">
        <v>0.24581963868374401</v>
      </c>
      <c r="AN1005" s="14">
        <v>0.24802441881919801</v>
      </c>
      <c r="AO1005" s="14">
        <v>0.194560351826153</v>
      </c>
      <c r="AP1005" s="14">
        <v>0.24360381793493999</v>
      </c>
      <c r="AQ1005" s="14">
        <v>0.15223426272344501</v>
      </c>
      <c r="AR1005" s="14"/>
      <c r="AS1005" s="14">
        <v>0.12619396991584</v>
      </c>
      <c r="AT1005" s="14">
        <v>0.188498236445652</v>
      </c>
      <c r="AU1005" s="14">
        <v>0.29505328028206601</v>
      </c>
      <c r="AV1005" s="14">
        <v>0.33317581115577699</v>
      </c>
      <c r="AW1005" s="14">
        <v>0.45054223050988801</v>
      </c>
      <c r="AX1005" s="14"/>
      <c r="AY1005" s="14">
        <v>9.2875928802477095E-2</v>
      </c>
      <c r="AZ1005" s="14">
        <v>0</v>
      </c>
      <c r="BA1005" s="14">
        <v>0</v>
      </c>
      <c r="BB1005" s="14">
        <v>0</v>
      </c>
      <c r="BC1005" s="14">
        <v>0</v>
      </c>
      <c r="BD1005" s="14">
        <v>0</v>
      </c>
      <c r="BE1005" s="14">
        <v>0</v>
      </c>
      <c r="BF1005" s="14">
        <v>0</v>
      </c>
      <c r="BG1005" s="14">
        <v>0</v>
      </c>
      <c r="BH1005" s="14">
        <v>0</v>
      </c>
      <c r="BI1005" s="14">
        <v>0</v>
      </c>
      <c r="BJ1005" s="14">
        <v>0</v>
      </c>
      <c r="BK1005" s="14">
        <v>0</v>
      </c>
      <c r="BL1005" s="14">
        <v>0</v>
      </c>
      <c r="BM1005" s="14">
        <v>0</v>
      </c>
      <c r="BN1005" s="14">
        <v>0</v>
      </c>
      <c r="BO1005" s="14"/>
      <c r="BP1005" s="14">
        <v>0.30148638445015902</v>
      </c>
      <c r="BQ1005" s="14">
        <v>0.21439071976642299</v>
      </c>
      <c r="BR1005" s="14">
        <v>0.190688286139095</v>
      </c>
      <c r="BS1005" s="14">
        <v>0.19967227311323901</v>
      </c>
      <c r="BT1005" s="14">
        <v>0.162063563705835</v>
      </c>
      <c r="BU1005" s="14"/>
      <c r="BV1005" s="14">
        <v>0.403316759861862</v>
      </c>
      <c r="BW1005" s="14">
        <v>0.246744049230118</v>
      </c>
      <c r="BX1005" s="14">
        <v>0.19354128406232701</v>
      </c>
      <c r="BY1005" s="14">
        <v>0.146565882924069</v>
      </c>
      <c r="BZ1005" s="14">
        <v>0.188671523234929</v>
      </c>
      <c r="CA1005" s="14"/>
      <c r="CB1005" s="14">
        <v>0.34401499135222602</v>
      </c>
      <c r="CC1005" s="14">
        <v>0.19284124391126301</v>
      </c>
      <c r="CD1005" s="14">
        <v>0.18071523961345301</v>
      </c>
      <c r="CE1005" s="14">
        <v>0.215176147775892</v>
      </c>
      <c r="CF1005" s="14">
        <v>0.183382315870361</v>
      </c>
      <c r="CG1005" s="14"/>
      <c r="CH1005" s="14">
        <v>0.20651993408165101</v>
      </c>
      <c r="CI1005" s="14">
        <v>0.22464091254566501</v>
      </c>
      <c r="CJ1005" s="14"/>
      <c r="CK1005" s="14">
        <v>0.25851775518789799</v>
      </c>
      <c r="CL1005" s="14">
        <v>0.207260056621523</v>
      </c>
      <c r="CM1005" s="14"/>
      <c r="CN1005" s="14">
        <v>0.29242497655605298</v>
      </c>
      <c r="CO1005" s="14">
        <v>0.19373574038547101</v>
      </c>
      <c r="CP1005" s="14"/>
      <c r="CQ1005" s="14">
        <v>0.19284051845890099</v>
      </c>
      <c r="CR1005" s="14">
        <v>0.28468355868701301</v>
      </c>
      <c r="CS1005" s="14">
        <v>0.16071594164257599</v>
      </c>
    </row>
    <row r="1006" spans="2:97" x14ac:dyDescent="0.35">
      <c r="B1006" t="s">
        <v>400</v>
      </c>
      <c r="C1006" s="14">
        <v>0.37384226553946298</v>
      </c>
      <c r="D1006" s="14">
        <v>0.39178221272970898</v>
      </c>
      <c r="E1006" s="14">
        <v>0.35579854184432103</v>
      </c>
      <c r="F1006" s="14"/>
      <c r="G1006" s="14">
        <v>0.31848382080382398</v>
      </c>
      <c r="H1006" s="14">
        <v>0.36702451352722398</v>
      </c>
      <c r="I1006" s="14">
        <v>0.35416527224356598</v>
      </c>
      <c r="J1006" s="14">
        <v>0.38255816696759998</v>
      </c>
      <c r="K1006" s="14">
        <v>0.36116117961434402</v>
      </c>
      <c r="L1006" s="14">
        <v>0.43350574602477199</v>
      </c>
      <c r="M1006" s="14"/>
      <c r="N1006" s="14">
        <v>0.436232362719567</v>
      </c>
      <c r="O1006" s="14">
        <v>0.40770710080326</v>
      </c>
      <c r="P1006" s="14">
        <v>0.34793723493102102</v>
      </c>
      <c r="Q1006" s="14">
        <v>0.29587215193227601</v>
      </c>
      <c r="R1006" s="14"/>
      <c r="S1006" s="14">
        <v>0.372832498745714</v>
      </c>
      <c r="T1006" s="14">
        <v>0.35827310108614302</v>
      </c>
      <c r="U1006" s="14">
        <v>0.42511772345443999</v>
      </c>
      <c r="V1006" s="14">
        <v>0.35119505165479997</v>
      </c>
      <c r="W1006" s="14">
        <v>0.33924391714117602</v>
      </c>
      <c r="X1006" s="14">
        <v>0.33227898773847198</v>
      </c>
      <c r="Y1006" s="14">
        <v>0.38359591843978003</v>
      </c>
      <c r="Z1006" s="14">
        <v>0.49249590750391298</v>
      </c>
      <c r="AA1006" s="14">
        <v>0.37497285723757001</v>
      </c>
      <c r="AB1006" s="14">
        <v>0.383488617255975</v>
      </c>
      <c r="AC1006" s="14">
        <v>0.34997795048793401</v>
      </c>
      <c r="AD1006" s="14">
        <v>0.40488283443330297</v>
      </c>
      <c r="AE1006" s="14"/>
      <c r="AF1006" s="14">
        <v>0.382422144658073</v>
      </c>
      <c r="AG1006" s="14">
        <v>0.40349330739909001</v>
      </c>
      <c r="AH1006" s="14">
        <v>0.42812722103290801</v>
      </c>
      <c r="AI1006" s="14">
        <v>0.41049124649615698</v>
      </c>
      <c r="AJ1006" s="14">
        <v>0.41629933626388099</v>
      </c>
      <c r="AK1006" s="14"/>
      <c r="AL1006" s="14">
        <v>0.40904792788253302</v>
      </c>
      <c r="AM1006" s="14">
        <v>0.37745625680200101</v>
      </c>
      <c r="AN1006" s="14">
        <v>0.40389392247691502</v>
      </c>
      <c r="AO1006" s="14">
        <v>0.38966249469472902</v>
      </c>
      <c r="AP1006" s="14">
        <v>0.38310139221594702</v>
      </c>
      <c r="AQ1006" s="14">
        <v>0.34289799325301901</v>
      </c>
      <c r="AR1006" s="14"/>
      <c r="AS1006" s="14">
        <v>0.32250644320296401</v>
      </c>
      <c r="AT1006" s="14">
        <v>0.38323965931188803</v>
      </c>
      <c r="AU1006" s="14">
        <v>0.40588372829108099</v>
      </c>
      <c r="AV1006" s="14">
        <v>0.43019532146990802</v>
      </c>
      <c r="AW1006" s="14">
        <v>0.33574985097112803</v>
      </c>
      <c r="AX1006" s="14"/>
      <c r="AY1006" s="14">
        <v>0.23679020382361099</v>
      </c>
      <c r="AZ1006" s="14">
        <v>0</v>
      </c>
      <c r="BA1006" s="14">
        <v>0</v>
      </c>
      <c r="BB1006" s="14">
        <v>0</v>
      </c>
      <c r="BC1006" s="14">
        <v>0</v>
      </c>
      <c r="BD1006" s="14">
        <v>0</v>
      </c>
      <c r="BE1006" s="14">
        <v>0</v>
      </c>
      <c r="BF1006" s="14">
        <v>0</v>
      </c>
      <c r="BG1006" s="14">
        <v>0</v>
      </c>
      <c r="BH1006" s="14">
        <v>0</v>
      </c>
      <c r="BI1006" s="14">
        <v>0</v>
      </c>
      <c r="BJ1006" s="14">
        <v>0</v>
      </c>
      <c r="BK1006" s="14">
        <v>0</v>
      </c>
      <c r="BL1006" s="14">
        <v>0</v>
      </c>
      <c r="BM1006" s="14">
        <v>0</v>
      </c>
      <c r="BN1006" s="14">
        <v>0</v>
      </c>
      <c r="BO1006" s="14"/>
      <c r="BP1006" s="14">
        <v>0.42429207033031302</v>
      </c>
      <c r="BQ1006" s="14">
        <v>0.43825131780798599</v>
      </c>
      <c r="BR1006" s="14">
        <v>0.35408567155773002</v>
      </c>
      <c r="BS1006" s="14">
        <v>0.342507622991018</v>
      </c>
      <c r="BT1006" s="14">
        <v>0.25574948096406303</v>
      </c>
      <c r="BU1006" s="14"/>
      <c r="BV1006" s="14">
        <v>0.34047194193206898</v>
      </c>
      <c r="BW1006" s="14">
        <v>0.43544138850146702</v>
      </c>
      <c r="BX1006" s="14">
        <v>0.361300310444999</v>
      </c>
      <c r="BY1006" s="14">
        <v>0.30791801076234998</v>
      </c>
      <c r="BZ1006" s="14">
        <v>0.23131722556529599</v>
      </c>
      <c r="CA1006" s="14"/>
      <c r="CB1006" s="14">
        <v>0.39127328748847601</v>
      </c>
      <c r="CC1006" s="14">
        <v>0.41313303896387998</v>
      </c>
      <c r="CD1006" s="14">
        <v>0.34958980391897199</v>
      </c>
      <c r="CE1006" s="14">
        <v>0.38169267239522398</v>
      </c>
      <c r="CF1006" s="14">
        <v>0.34485221333899602</v>
      </c>
      <c r="CG1006" s="14"/>
      <c r="CH1006" s="14">
        <v>0.405447163275796</v>
      </c>
      <c r="CI1006" s="14">
        <v>0.36066080457062299</v>
      </c>
      <c r="CJ1006" s="14"/>
      <c r="CK1006" s="14">
        <v>0.405201777095403</v>
      </c>
      <c r="CL1006" s="14">
        <v>0.36420690795708399</v>
      </c>
      <c r="CM1006" s="14"/>
      <c r="CN1006" s="14">
        <v>0.41427106865730001</v>
      </c>
      <c r="CO1006" s="14">
        <v>0.35970283499401801</v>
      </c>
      <c r="CP1006" s="14"/>
      <c r="CQ1006" s="14">
        <v>0.35791117830682001</v>
      </c>
      <c r="CR1006" s="14">
        <v>0.39904982172023201</v>
      </c>
      <c r="CS1006" s="14">
        <v>0.42254453794408597</v>
      </c>
    </row>
    <row r="1007" spans="2:97" x14ac:dyDescent="0.35">
      <c r="B1007" t="s">
        <v>401</v>
      </c>
      <c r="C1007" s="14">
        <v>0.29657002415490202</v>
      </c>
      <c r="D1007" s="14">
        <v>0.22455765767719599</v>
      </c>
      <c r="E1007" s="14">
        <v>0.36734012537376398</v>
      </c>
      <c r="F1007" s="14"/>
      <c r="G1007" s="14">
        <v>0.27073416272335599</v>
      </c>
      <c r="H1007" s="14">
        <v>0.220297927824229</v>
      </c>
      <c r="I1007" s="14">
        <v>0.29803214022684699</v>
      </c>
      <c r="J1007" s="14">
        <v>0.29660511548700902</v>
      </c>
      <c r="K1007" s="14">
        <v>0.35559844235473398</v>
      </c>
      <c r="L1007" s="14">
        <v>0.33511726452608598</v>
      </c>
      <c r="M1007" s="14"/>
      <c r="N1007" s="14">
        <v>0.195967632054033</v>
      </c>
      <c r="O1007" s="14">
        <v>0.282384618406123</v>
      </c>
      <c r="P1007" s="14">
        <v>0.32917485130726698</v>
      </c>
      <c r="Q1007" s="14">
        <v>0.38669815574342498</v>
      </c>
      <c r="R1007" s="14"/>
      <c r="S1007" s="14">
        <v>0.220421132386836</v>
      </c>
      <c r="T1007" s="14">
        <v>0.31071067167910998</v>
      </c>
      <c r="U1007" s="14">
        <v>0.29797451650342799</v>
      </c>
      <c r="V1007" s="14">
        <v>0.35811340062733998</v>
      </c>
      <c r="W1007" s="14">
        <v>0.22899992980152201</v>
      </c>
      <c r="X1007" s="14">
        <v>0.32523246485208601</v>
      </c>
      <c r="Y1007" s="14">
        <v>0.31386339256405799</v>
      </c>
      <c r="Z1007" s="14">
        <v>0.26983047993980702</v>
      </c>
      <c r="AA1007" s="14">
        <v>0.31301512691338801</v>
      </c>
      <c r="AB1007" s="14">
        <v>0.29746613810732497</v>
      </c>
      <c r="AC1007" s="14">
        <v>0.35935806800620801</v>
      </c>
      <c r="AD1007" s="14">
        <v>0.29690841390995798</v>
      </c>
      <c r="AE1007" s="14"/>
      <c r="AF1007" s="14">
        <v>0.282368455086207</v>
      </c>
      <c r="AG1007" s="14">
        <v>0.25347869177931898</v>
      </c>
      <c r="AH1007" s="14">
        <v>0.25604681764628101</v>
      </c>
      <c r="AI1007" s="14">
        <v>0.31092853395280901</v>
      </c>
      <c r="AJ1007" s="14">
        <v>0.274961979773298</v>
      </c>
      <c r="AK1007" s="14"/>
      <c r="AL1007" s="14">
        <v>0.21563419789899699</v>
      </c>
      <c r="AM1007" s="14">
        <v>0.29393768950119797</v>
      </c>
      <c r="AN1007" s="14">
        <v>0.28764863960301201</v>
      </c>
      <c r="AO1007" s="14">
        <v>0.31742417089831598</v>
      </c>
      <c r="AP1007" s="14">
        <v>0.26775484786500697</v>
      </c>
      <c r="AQ1007" s="14">
        <v>0.35593095271676001</v>
      </c>
      <c r="AR1007" s="14"/>
      <c r="AS1007" s="14">
        <v>0.391901325090599</v>
      </c>
      <c r="AT1007" s="14">
        <v>0.31180597161026302</v>
      </c>
      <c r="AU1007" s="14">
        <v>0.22692828433873299</v>
      </c>
      <c r="AV1007" s="14">
        <v>0.160784768127226</v>
      </c>
      <c r="AW1007" s="14">
        <v>0.19195348346875801</v>
      </c>
      <c r="AX1007" s="14"/>
      <c r="AY1007" s="14">
        <v>0.39146319200718699</v>
      </c>
      <c r="AZ1007" s="14">
        <v>0</v>
      </c>
      <c r="BA1007" s="14">
        <v>0</v>
      </c>
      <c r="BB1007" s="14">
        <v>0</v>
      </c>
      <c r="BC1007" s="14">
        <v>0</v>
      </c>
      <c r="BD1007" s="14">
        <v>0</v>
      </c>
      <c r="BE1007" s="14">
        <v>0</v>
      </c>
      <c r="BF1007" s="14">
        <v>0</v>
      </c>
      <c r="BG1007" s="14">
        <v>0</v>
      </c>
      <c r="BH1007" s="14">
        <v>0</v>
      </c>
      <c r="BI1007" s="14">
        <v>0</v>
      </c>
      <c r="BJ1007" s="14">
        <v>0</v>
      </c>
      <c r="BK1007" s="14">
        <v>0</v>
      </c>
      <c r="BL1007" s="14">
        <v>0</v>
      </c>
      <c r="BM1007" s="14">
        <v>0</v>
      </c>
      <c r="BN1007" s="14">
        <v>0</v>
      </c>
      <c r="BO1007" s="14"/>
      <c r="BP1007" s="14">
        <v>0.221024011798787</v>
      </c>
      <c r="BQ1007" s="14">
        <v>0.26776753391317498</v>
      </c>
      <c r="BR1007" s="14">
        <v>0.33364871944410301</v>
      </c>
      <c r="BS1007" s="14">
        <v>0.31568474964986398</v>
      </c>
      <c r="BT1007" s="14">
        <v>0.40958960566952102</v>
      </c>
      <c r="BU1007" s="14"/>
      <c r="BV1007" s="14">
        <v>0.16225442819664099</v>
      </c>
      <c r="BW1007" s="14">
        <v>0.24947133419279599</v>
      </c>
      <c r="BX1007" s="14">
        <v>0.32920034898794998</v>
      </c>
      <c r="BY1007" s="14">
        <v>0.38318101915693298</v>
      </c>
      <c r="BZ1007" s="14">
        <v>0.31927601252620103</v>
      </c>
      <c r="CA1007" s="14"/>
      <c r="CB1007" s="14">
        <v>0.18474458180456499</v>
      </c>
      <c r="CC1007" s="14">
        <v>0.262118435893403</v>
      </c>
      <c r="CD1007" s="14">
        <v>0.36905197645756399</v>
      </c>
      <c r="CE1007" s="14">
        <v>0.30358478119267801</v>
      </c>
      <c r="CF1007" s="14">
        <v>0.33647471890945402</v>
      </c>
      <c r="CG1007" s="14"/>
      <c r="CH1007" s="14">
        <v>0.30702183951151102</v>
      </c>
      <c r="CI1007" s="14">
        <v>0.29221088345063401</v>
      </c>
      <c r="CJ1007" s="14"/>
      <c r="CK1007" s="14">
        <v>0.25061153959724702</v>
      </c>
      <c r="CL1007" s="14">
        <v>0.31069098493158198</v>
      </c>
      <c r="CM1007" s="14"/>
      <c r="CN1007" s="14">
        <v>0.21201905184572101</v>
      </c>
      <c r="CO1007" s="14">
        <v>0.32614059039281401</v>
      </c>
      <c r="CP1007" s="14"/>
      <c r="CQ1007" s="14">
        <v>0.336857740613353</v>
      </c>
      <c r="CR1007" s="14">
        <v>0.21624577489587801</v>
      </c>
      <c r="CS1007" s="14">
        <v>0.27182754154739203</v>
      </c>
    </row>
    <row r="1008" spans="2:97" x14ac:dyDescent="0.35">
      <c r="B1008" t="s">
        <v>402</v>
      </c>
      <c r="C1008" s="14">
        <v>7.6879733836350703E-2</v>
      </c>
      <c r="D1008" s="14">
        <v>6.7747047316896195E-2</v>
      </c>
      <c r="E1008" s="14">
        <v>8.6081567848895299E-2</v>
      </c>
      <c r="F1008" s="14"/>
      <c r="G1008" s="14">
        <v>0.12533159593144999</v>
      </c>
      <c r="H1008" s="14">
        <v>7.2407131116071499E-2</v>
      </c>
      <c r="I1008" s="14">
        <v>9.1136151688323105E-2</v>
      </c>
      <c r="J1008" s="14">
        <v>6.4398688085026398E-2</v>
      </c>
      <c r="K1008" s="14">
        <v>7.3251155778013194E-2</v>
      </c>
      <c r="L1008" s="14">
        <v>4.9395176165817199E-2</v>
      </c>
      <c r="M1008" s="14"/>
      <c r="N1008" s="14">
        <v>3.6755223383362297E-2</v>
      </c>
      <c r="O1008" s="14">
        <v>6.0419363077350602E-2</v>
      </c>
      <c r="P1008" s="14">
        <v>9.2648172449035601E-2</v>
      </c>
      <c r="Q1008" s="14">
        <v>0.123276016409175</v>
      </c>
      <c r="R1008" s="14"/>
      <c r="S1008" s="14">
        <v>8.2658110256273398E-2</v>
      </c>
      <c r="T1008" s="14">
        <v>8.8204676336200202E-2</v>
      </c>
      <c r="U1008" s="14">
        <v>5.6587800524339697E-2</v>
      </c>
      <c r="V1008" s="14">
        <v>3.7420123183966099E-2</v>
      </c>
      <c r="W1008" s="14">
        <v>0.133164665524174</v>
      </c>
      <c r="X1008" s="14">
        <v>6.3430629617317005E-2</v>
      </c>
      <c r="Y1008" s="14">
        <v>6.8045658556841804E-2</v>
      </c>
      <c r="Z1008" s="14">
        <v>6.0415738592883503E-2</v>
      </c>
      <c r="AA1008" s="14">
        <v>8.51035729912622E-2</v>
      </c>
      <c r="AB1008" s="14">
        <v>8.24537799592234E-2</v>
      </c>
      <c r="AC1008" s="14">
        <v>9.7147790404057702E-2</v>
      </c>
      <c r="AD1008" s="14">
        <v>4.70327982676483E-2</v>
      </c>
      <c r="AE1008" s="14"/>
      <c r="AF1008" s="14">
        <v>5.8421968033748703E-2</v>
      </c>
      <c r="AG1008" s="14">
        <v>7.3372391618718905E-2</v>
      </c>
      <c r="AH1008" s="14">
        <v>4.5882466374977997E-2</v>
      </c>
      <c r="AI1008" s="14">
        <v>7.3377164855515695E-2</v>
      </c>
      <c r="AJ1008" s="14">
        <v>8.1973438764549794E-2</v>
      </c>
      <c r="AK1008" s="14"/>
      <c r="AL1008" s="14">
        <v>7.3094093341947705E-2</v>
      </c>
      <c r="AM1008" s="14">
        <v>6.6587673495406605E-2</v>
      </c>
      <c r="AN1008" s="14">
        <v>4.3141667849501401E-2</v>
      </c>
      <c r="AO1008" s="14">
        <v>7.0821950933774497E-2</v>
      </c>
      <c r="AP1008" s="14">
        <v>7.3711381073232801E-2</v>
      </c>
      <c r="AQ1008" s="14">
        <v>8.3262007492577797E-2</v>
      </c>
      <c r="AR1008" s="14"/>
      <c r="AS1008" s="14">
        <v>0.117282630718541</v>
      </c>
      <c r="AT1008" s="14">
        <v>7.8848663985640999E-2</v>
      </c>
      <c r="AU1008" s="14">
        <v>4.6236457751825E-2</v>
      </c>
      <c r="AV1008" s="14">
        <v>4.9766836479242099E-2</v>
      </c>
      <c r="AW1008" s="14">
        <v>2.17544350502261E-2</v>
      </c>
      <c r="AX1008" s="14"/>
      <c r="AY1008" s="14">
        <v>0.19043398599821301</v>
      </c>
      <c r="AZ1008" s="14">
        <v>0</v>
      </c>
      <c r="BA1008" s="14">
        <v>0</v>
      </c>
      <c r="BB1008" s="14">
        <v>0</v>
      </c>
      <c r="BC1008" s="14">
        <v>0</v>
      </c>
      <c r="BD1008" s="14">
        <v>0</v>
      </c>
      <c r="BE1008" s="14">
        <v>0</v>
      </c>
      <c r="BF1008" s="14">
        <v>0</v>
      </c>
      <c r="BG1008" s="14">
        <v>0</v>
      </c>
      <c r="BH1008" s="14">
        <v>0</v>
      </c>
      <c r="BI1008" s="14">
        <v>0</v>
      </c>
      <c r="BJ1008" s="14">
        <v>0</v>
      </c>
      <c r="BK1008" s="14">
        <v>0</v>
      </c>
      <c r="BL1008" s="14">
        <v>0</v>
      </c>
      <c r="BM1008" s="14">
        <v>0</v>
      </c>
      <c r="BN1008" s="14">
        <v>0</v>
      </c>
      <c r="BO1008" s="14"/>
      <c r="BP1008" s="14">
        <v>3.9951317801045001E-2</v>
      </c>
      <c r="BQ1008" s="14">
        <v>5.5286445190624298E-2</v>
      </c>
      <c r="BR1008" s="14">
        <v>8.0204874759517097E-2</v>
      </c>
      <c r="BS1008" s="14">
        <v>0.10905350704566601</v>
      </c>
      <c r="BT1008" s="14">
        <v>0.122823952840139</v>
      </c>
      <c r="BU1008" s="14"/>
      <c r="BV1008" s="14">
        <v>6.9407750273326199E-2</v>
      </c>
      <c r="BW1008" s="14">
        <v>4.5840278746191898E-2</v>
      </c>
      <c r="BX1008" s="14">
        <v>8.0830704723380303E-2</v>
      </c>
      <c r="BY1008" s="14">
        <v>0.116704668421312</v>
      </c>
      <c r="BZ1008" s="14">
        <v>0.17914061278660401</v>
      </c>
      <c r="CA1008" s="14"/>
      <c r="CB1008" s="14">
        <v>5.3037835202019601E-2</v>
      </c>
      <c r="CC1008" s="14">
        <v>7.9764524594171202E-2</v>
      </c>
      <c r="CD1008" s="14">
        <v>7.2972950800389805E-2</v>
      </c>
      <c r="CE1008" s="14">
        <v>8.1214841795981499E-2</v>
      </c>
      <c r="CF1008" s="14">
        <v>9.3005368886774506E-2</v>
      </c>
      <c r="CG1008" s="14"/>
      <c r="CH1008" s="14">
        <v>5.3691627962558899E-2</v>
      </c>
      <c r="CI1008" s="14">
        <v>8.65508017533132E-2</v>
      </c>
      <c r="CJ1008" s="14"/>
      <c r="CK1008" s="14">
        <v>5.7139571733900302E-2</v>
      </c>
      <c r="CL1008" s="14">
        <v>8.2944991589232395E-2</v>
      </c>
      <c r="CM1008" s="14"/>
      <c r="CN1008" s="14">
        <v>6.0114704893111201E-2</v>
      </c>
      <c r="CO1008" s="14">
        <v>8.2743077394763498E-2</v>
      </c>
      <c r="CP1008" s="14"/>
      <c r="CQ1008" s="14">
        <v>8.2558643711207205E-2</v>
      </c>
      <c r="CR1008" s="14">
        <v>5.9636486716239001E-2</v>
      </c>
      <c r="CS1008" s="14">
        <v>0.108543613204013</v>
      </c>
    </row>
    <row r="1009" spans="2:97" x14ac:dyDescent="0.35">
      <c r="B1009" t="s">
        <v>167</v>
      </c>
      <c r="C1009" s="14">
        <v>3.3400405977904599E-2</v>
      </c>
      <c r="D1009" s="14">
        <v>3.0762517203308599E-2</v>
      </c>
      <c r="E1009" s="14">
        <v>3.54357171569884E-2</v>
      </c>
      <c r="F1009" s="14"/>
      <c r="G1009" s="14">
        <v>4.65137642157041E-2</v>
      </c>
      <c r="H1009" s="14">
        <v>4.5822407949423903E-2</v>
      </c>
      <c r="I1009" s="14">
        <v>4.2386266655005403E-2</v>
      </c>
      <c r="J1009" s="14">
        <v>2.3400354647882499E-2</v>
      </c>
      <c r="K1009" s="14">
        <v>3.2249021608870297E-2</v>
      </c>
      <c r="L1009" s="14">
        <v>1.6157858463772701E-2</v>
      </c>
      <c r="M1009" s="14"/>
      <c r="N1009" s="14">
        <v>1.4672563551656101E-2</v>
      </c>
      <c r="O1009" s="14">
        <v>3.3442601963452098E-2</v>
      </c>
      <c r="P1009" s="14">
        <v>3.7208420289755198E-2</v>
      </c>
      <c r="Q1009" s="14">
        <v>5.06497429669861E-2</v>
      </c>
      <c r="R1009" s="14"/>
      <c r="S1009" s="14">
        <v>2.85277728042116E-2</v>
      </c>
      <c r="T1009" s="14">
        <v>3.1740245107093799E-2</v>
      </c>
      <c r="U1009" s="14">
        <v>2.5062878830047899E-2</v>
      </c>
      <c r="V1009" s="14">
        <v>3.9797005619165299E-2</v>
      </c>
      <c r="W1009" s="14">
        <v>4.2381268535846901E-2</v>
      </c>
      <c r="X1009" s="14">
        <v>5.6281445993198398E-2</v>
      </c>
      <c r="Y1009" s="14">
        <v>3.1579117147503201E-2</v>
      </c>
      <c r="Z1009" s="14">
        <v>2.55742164745923E-2</v>
      </c>
      <c r="AA1009" s="14">
        <v>3.5289874778426003E-2</v>
      </c>
      <c r="AB1009" s="14">
        <v>1.42869316493916E-2</v>
      </c>
      <c r="AC1009" s="14">
        <v>2.4536642044979198E-2</v>
      </c>
      <c r="AD1009" s="14">
        <v>5.7183955296694997E-2</v>
      </c>
      <c r="AE1009" s="14"/>
      <c r="AF1009" s="14">
        <v>3.03627825618915E-2</v>
      </c>
      <c r="AG1009" s="14">
        <v>2.2253645975132599E-2</v>
      </c>
      <c r="AH1009" s="14">
        <v>1.01828654254261E-2</v>
      </c>
      <c r="AI1009" s="14">
        <v>3.5608918691684303E-2</v>
      </c>
      <c r="AJ1009" s="14">
        <v>2.5886954146318E-2</v>
      </c>
      <c r="AK1009" s="14"/>
      <c r="AL1009" s="14">
        <v>2.3580839551067601E-2</v>
      </c>
      <c r="AM1009" s="14">
        <v>1.61987415176503E-2</v>
      </c>
      <c r="AN1009" s="14">
        <v>1.7291351251372902E-2</v>
      </c>
      <c r="AO1009" s="14">
        <v>2.7531031647027401E-2</v>
      </c>
      <c r="AP1009" s="14">
        <v>3.1828560910873001E-2</v>
      </c>
      <c r="AQ1009" s="14">
        <v>6.5674783814198195E-2</v>
      </c>
      <c r="AR1009" s="14"/>
      <c r="AS1009" s="14">
        <v>4.2115631072056202E-2</v>
      </c>
      <c r="AT1009" s="14">
        <v>3.7607468646555703E-2</v>
      </c>
      <c r="AU1009" s="14">
        <v>2.5898249336294199E-2</v>
      </c>
      <c r="AV1009" s="14">
        <v>2.6077262767847501E-2</v>
      </c>
      <c r="AW1009" s="14">
        <v>0</v>
      </c>
      <c r="AX1009" s="14"/>
      <c r="AY1009" s="14">
        <v>8.8436689368512095E-2</v>
      </c>
      <c r="AZ1009" s="14">
        <v>0</v>
      </c>
      <c r="BA1009" s="14">
        <v>0</v>
      </c>
      <c r="BB1009" s="14">
        <v>0</v>
      </c>
      <c r="BC1009" s="14">
        <v>0</v>
      </c>
      <c r="BD1009" s="14">
        <v>0</v>
      </c>
      <c r="BE1009" s="14">
        <v>0</v>
      </c>
      <c r="BF1009" s="14">
        <v>0</v>
      </c>
      <c r="BG1009" s="14">
        <v>0</v>
      </c>
      <c r="BH1009" s="14">
        <v>0</v>
      </c>
      <c r="BI1009" s="14">
        <v>0</v>
      </c>
      <c r="BJ1009" s="14">
        <v>0</v>
      </c>
      <c r="BK1009" s="14">
        <v>0</v>
      </c>
      <c r="BL1009" s="14">
        <v>0</v>
      </c>
      <c r="BM1009" s="14">
        <v>0</v>
      </c>
      <c r="BN1009" s="14">
        <v>0</v>
      </c>
      <c r="BO1009" s="14"/>
      <c r="BP1009" s="14">
        <v>1.3246215619696401E-2</v>
      </c>
      <c r="BQ1009" s="14">
        <v>2.4303983321792798E-2</v>
      </c>
      <c r="BR1009" s="14">
        <v>4.1372448099554399E-2</v>
      </c>
      <c r="BS1009" s="14">
        <v>3.30818472002119E-2</v>
      </c>
      <c r="BT1009" s="14">
        <v>4.9773396820443003E-2</v>
      </c>
      <c r="BU1009" s="14"/>
      <c r="BV1009" s="14">
        <v>2.45491197361015E-2</v>
      </c>
      <c r="BW1009" s="14">
        <v>2.2502949329427101E-2</v>
      </c>
      <c r="BX1009" s="14">
        <v>3.51273517813427E-2</v>
      </c>
      <c r="BY1009" s="14">
        <v>4.5630418735336901E-2</v>
      </c>
      <c r="BZ1009" s="14">
        <v>8.1594625886970196E-2</v>
      </c>
      <c r="CA1009" s="14"/>
      <c r="CB1009" s="14">
        <v>2.6929304152713E-2</v>
      </c>
      <c r="CC1009" s="14">
        <v>5.2142756637281899E-2</v>
      </c>
      <c r="CD1009" s="14">
        <v>2.7670029209621E-2</v>
      </c>
      <c r="CE1009" s="14">
        <v>1.8331556840224202E-2</v>
      </c>
      <c r="CF1009" s="14">
        <v>4.2285382994414797E-2</v>
      </c>
      <c r="CG1009" s="14"/>
      <c r="CH1009" s="14">
        <v>2.7319435168483099E-2</v>
      </c>
      <c r="CI1009" s="14">
        <v>3.5936597679765502E-2</v>
      </c>
      <c r="CJ1009" s="14"/>
      <c r="CK1009" s="14">
        <v>2.85293563855517E-2</v>
      </c>
      <c r="CL1009" s="14">
        <v>3.4897058900578502E-2</v>
      </c>
      <c r="CM1009" s="14"/>
      <c r="CN1009" s="14">
        <v>2.1170198047814899E-2</v>
      </c>
      <c r="CO1009" s="14">
        <v>3.7677756832933E-2</v>
      </c>
      <c r="CP1009" s="14"/>
      <c r="CQ1009" s="14">
        <v>2.9831918909719899E-2</v>
      </c>
      <c r="CR1009" s="14">
        <v>4.0384357980638101E-2</v>
      </c>
      <c r="CS1009" s="14">
        <v>3.6368365661934E-2</v>
      </c>
    </row>
    <row r="1010" spans="2:97" x14ac:dyDescent="0.35">
      <c r="C1010" s="14"/>
      <c r="D1010" s="14"/>
      <c r="E1010" s="14"/>
      <c r="F1010" s="14"/>
      <c r="G1010" s="14"/>
      <c r="H1010" s="14"/>
      <c r="I1010" s="14"/>
      <c r="J1010" s="14"/>
      <c r="K1010" s="14"/>
      <c r="L1010" s="14"/>
      <c r="M1010" s="14"/>
      <c r="N1010" s="14"/>
      <c r="O1010" s="14"/>
      <c r="P1010" s="14"/>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c r="CI1010" s="14"/>
      <c r="CJ1010" s="14"/>
      <c r="CK1010" s="14"/>
      <c r="CL1010" s="14"/>
      <c r="CM1010" s="14"/>
      <c r="CN1010" s="14"/>
      <c r="CO1010" s="14"/>
      <c r="CP1010" s="14"/>
      <c r="CQ1010" s="14"/>
      <c r="CR1010" s="14"/>
      <c r="CS1010" s="14"/>
    </row>
    <row r="1011" spans="2:97" x14ac:dyDescent="0.35">
      <c r="B1011" s="6" t="s">
        <v>431</v>
      </c>
      <c r="C1011" s="14"/>
      <c r="D1011" s="14"/>
      <c r="E1011" s="14"/>
      <c r="F1011" s="14"/>
      <c r="G1011" s="14"/>
      <c r="H1011" s="14"/>
      <c r="I1011" s="14"/>
      <c r="J1011" s="14"/>
      <c r="K1011" s="14"/>
      <c r="L1011" s="14"/>
      <c r="M1011" s="14"/>
      <c r="N1011" s="14"/>
      <c r="O1011" s="14"/>
      <c r="P1011" s="14"/>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c r="CI1011" s="14"/>
      <c r="CJ1011" s="14"/>
      <c r="CK1011" s="14"/>
      <c r="CL1011" s="14"/>
      <c r="CM1011" s="14"/>
      <c r="CN1011" s="14"/>
      <c r="CO1011" s="14"/>
      <c r="CP1011" s="14"/>
      <c r="CQ1011" s="14"/>
      <c r="CR1011" s="14"/>
      <c r="CS1011" s="14"/>
    </row>
    <row r="1012" spans="2:97" x14ac:dyDescent="0.35">
      <c r="B1012" s="21" t="s">
        <v>122</v>
      </c>
      <c r="C1012" s="14"/>
      <c r="D1012" s="14"/>
      <c r="E1012" s="14"/>
      <c r="F1012" s="14"/>
      <c r="G1012" s="14"/>
      <c r="H1012" s="14"/>
      <c r="I1012" s="14"/>
      <c r="J1012" s="14"/>
      <c r="K1012" s="14"/>
      <c r="L1012" s="14"/>
      <c r="M1012" s="14"/>
      <c r="N1012" s="14"/>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c r="CI1012" s="14"/>
      <c r="CJ1012" s="14"/>
      <c r="CK1012" s="14"/>
      <c r="CL1012" s="14"/>
      <c r="CM1012" s="14"/>
      <c r="CN1012" s="14"/>
      <c r="CO1012" s="14"/>
      <c r="CP1012" s="14"/>
      <c r="CQ1012" s="14"/>
      <c r="CR1012" s="14"/>
      <c r="CS1012" s="14"/>
    </row>
    <row r="1013" spans="2:97" x14ac:dyDescent="0.35">
      <c r="B1013" t="s">
        <v>404</v>
      </c>
      <c r="C1013" s="14">
        <v>0.34471682824982303</v>
      </c>
      <c r="D1013" s="14">
        <v>0.32221847758155098</v>
      </c>
      <c r="E1013" s="14">
        <v>0.36679999973789001</v>
      </c>
      <c r="F1013" s="14"/>
      <c r="G1013" s="14">
        <v>0.19469203299299701</v>
      </c>
      <c r="H1013" s="14">
        <v>0.31889060867601698</v>
      </c>
      <c r="I1013" s="14">
        <v>0.36158304744854097</v>
      </c>
      <c r="J1013" s="14">
        <v>0.37388072088283902</v>
      </c>
      <c r="K1013" s="14">
        <v>0.41118566438087201</v>
      </c>
      <c r="L1013" s="14">
        <v>0.38327188561167302</v>
      </c>
      <c r="M1013" s="14"/>
      <c r="N1013" s="14">
        <v>0.29997978891341398</v>
      </c>
      <c r="O1013" s="14">
        <v>0.350046228479438</v>
      </c>
      <c r="P1013" s="14">
        <v>0.36070770684817899</v>
      </c>
      <c r="Q1013" s="14">
        <v>0.36942321587084098</v>
      </c>
      <c r="R1013" s="14"/>
      <c r="S1013" s="14">
        <v>0.25416973729090098</v>
      </c>
      <c r="T1013" s="14">
        <v>0.35920842532709402</v>
      </c>
      <c r="U1013" s="14">
        <v>0.314001924709708</v>
      </c>
      <c r="V1013" s="14">
        <v>0.38950764055718601</v>
      </c>
      <c r="W1013" s="14">
        <v>0.29422807635041498</v>
      </c>
      <c r="X1013" s="14">
        <v>0.36277460007888701</v>
      </c>
      <c r="Y1013" s="14">
        <v>0.37222232492250401</v>
      </c>
      <c r="Z1013" s="14">
        <v>0.36469564563260998</v>
      </c>
      <c r="AA1013" s="14">
        <v>0.36809594772203602</v>
      </c>
      <c r="AB1013" s="14">
        <v>0.38812796218627699</v>
      </c>
      <c r="AC1013" s="14">
        <v>0.37851728333340101</v>
      </c>
      <c r="AD1013" s="14">
        <v>0.34439985920424199</v>
      </c>
      <c r="AE1013" s="14"/>
      <c r="AF1013" s="14">
        <v>0.33704065851749798</v>
      </c>
      <c r="AG1013" s="14">
        <v>0.346793048054019</v>
      </c>
      <c r="AH1013" s="14">
        <v>0.28139197880611999</v>
      </c>
      <c r="AI1013" s="14">
        <v>0.36026861410105199</v>
      </c>
      <c r="AJ1013" s="14">
        <v>0.38131131456359701</v>
      </c>
      <c r="AK1013" s="14"/>
      <c r="AL1013" s="14">
        <v>0.31375147714835699</v>
      </c>
      <c r="AM1013" s="14">
        <v>0.3192289319262</v>
      </c>
      <c r="AN1013" s="14">
        <v>0.34849510783788301</v>
      </c>
      <c r="AO1013" s="14">
        <v>0.35796563631615502</v>
      </c>
      <c r="AP1013" s="14">
        <v>0.34995477555633497</v>
      </c>
      <c r="AQ1013" s="14">
        <v>0.36906245904322998</v>
      </c>
      <c r="AR1013" s="14"/>
      <c r="AS1013" s="14">
        <v>0.38253155939143102</v>
      </c>
      <c r="AT1013" s="14">
        <v>0.323741001199226</v>
      </c>
      <c r="AU1013" s="14">
        <v>0.32035951002060598</v>
      </c>
      <c r="AV1013" s="14">
        <v>0.249307493810979</v>
      </c>
      <c r="AW1013" s="14">
        <v>0.30888819681202501</v>
      </c>
      <c r="AX1013" s="14"/>
      <c r="AY1013" s="14">
        <v>0.427799776839699</v>
      </c>
      <c r="AZ1013" s="14">
        <v>0</v>
      </c>
      <c r="BA1013" s="14">
        <v>0</v>
      </c>
      <c r="BB1013" s="14">
        <v>0</v>
      </c>
      <c r="BC1013" s="14">
        <v>0</v>
      </c>
      <c r="BD1013" s="14">
        <v>0</v>
      </c>
      <c r="BE1013" s="14">
        <v>0</v>
      </c>
      <c r="BF1013" s="14">
        <v>0</v>
      </c>
      <c r="BG1013" s="14">
        <v>0</v>
      </c>
      <c r="BH1013" s="14">
        <v>0</v>
      </c>
      <c r="BI1013" s="14">
        <v>0</v>
      </c>
      <c r="BJ1013" s="14">
        <v>0</v>
      </c>
      <c r="BK1013" s="14">
        <v>0</v>
      </c>
      <c r="BL1013" s="14">
        <v>0</v>
      </c>
      <c r="BM1013" s="14">
        <v>0</v>
      </c>
      <c r="BN1013" s="14">
        <v>0</v>
      </c>
      <c r="BO1013" s="14"/>
      <c r="BP1013" s="14">
        <v>0.26995313091310102</v>
      </c>
      <c r="BQ1013" s="14">
        <v>0.34623185970013898</v>
      </c>
      <c r="BR1013" s="14">
        <v>0.34946541210368698</v>
      </c>
      <c r="BS1013" s="14">
        <v>0.35629070664325002</v>
      </c>
      <c r="BT1013" s="14">
        <v>0.45641878037005601</v>
      </c>
      <c r="BU1013" s="14"/>
      <c r="BV1013" s="14">
        <v>0.28553722988987901</v>
      </c>
      <c r="BW1013" s="14">
        <v>0.28743833892821402</v>
      </c>
      <c r="BX1013" s="14">
        <v>0.37945860865111902</v>
      </c>
      <c r="BY1013" s="14">
        <v>0.40633385806315597</v>
      </c>
      <c r="BZ1013" s="14">
        <v>0.418007573945683</v>
      </c>
      <c r="CA1013" s="14"/>
      <c r="CB1013" s="14">
        <v>0.310439136815302</v>
      </c>
      <c r="CC1013" s="14">
        <v>0.296257493121104</v>
      </c>
      <c r="CD1013" s="14">
        <v>0.28861946112584902</v>
      </c>
      <c r="CE1013" s="14">
        <v>0.41962198487202801</v>
      </c>
      <c r="CF1013" s="14">
        <v>0.39475608748084301</v>
      </c>
      <c r="CG1013" s="14"/>
      <c r="CH1013" s="14">
        <v>0.35946700204270199</v>
      </c>
      <c r="CI1013" s="14">
        <v>0.33856497033980898</v>
      </c>
      <c r="CJ1013" s="14"/>
      <c r="CK1013" s="14">
        <v>0.35105690002649498</v>
      </c>
      <c r="CL1013" s="14">
        <v>0.34276881134409998</v>
      </c>
      <c r="CM1013" s="14"/>
      <c r="CN1013" s="14">
        <v>0.307593286125112</v>
      </c>
      <c r="CO1013" s="14">
        <v>0.35770028818415001</v>
      </c>
      <c r="CP1013" s="14"/>
      <c r="CQ1013" s="14">
        <v>0.36784925743699498</v>
      </c>
      <c r="CR1013" s="14">
        <v>0.30776514656800402</v>
      </c>
      <c r="CS1013" s="14">
        <v>0.27607478627329102</v>
      </c>
    </row>
    <row r="1014" spans="2:97" x14ac:dyDescent="0.35">
      <c r="B1014" t="s">
        <v>405</v>
      </c>
      <c r="C1014" s="14">
        <v>0.34020073119058403</v>
      </c>
      <c r="D1014" s="14">
        <v>0.416549462508918</v>
      </c>
      <c r="E1014" s="14">
        <v>0.26650842336706998</v>
      </c>
      <c r="F1014" s="14"/>
      <c r="G1014" s="14">
        <v>0.24214161522226199</v>
      </c>
      <c r="H1014" s="14">
        <v>0.26293213127278797</v>
      </c>
      <c r="I1014" s="14">
        <v>0.31263989337115999</v>
      </c>
      <c r="J1014" s="14">
        <v>0.36631016689555002</v>
      </c>
      <c r="K1014" s="14">
        <v>0.368982026401797</v>
      </c>
      <c r="L1014" s="14">
        <v>0.45013214568251297</v>
      </c>
      <c r="M1014" s="14"/>
      <c r="N1014" s="14">
        <v>0.42782751384072698</v>
      </c>
      <c r="O1014" s="14">
        <v>0.394046493465946</v>
      </c>
      <c r="P1014" s="14">
        <v>0.283579574795564</v>
      </c>
      <c r="Q1014" s="14">
        <v>0.242164098319471</v>
      </c>
      <c r="R1014" s="14"/>
      <c r="S1014" s="14">
        <v>0.31765090399950102</v>
      </c>
      <c r="T1014" s="14">
        <v>0.37550593311778002</v>
      </c>
      <c r="U1014" s="14">
        <v>0.32604712324629698</v>
      </c>
      <c r="V1014" s="14">
        <v>0.37963012852499201</v>
      </c>
      <c r="W1014" s="14">
        <v>0.33931565406035902</v>
      </c>
      <c r="X1014" s="14">
        <v>0.30926368615766098</v>
      </c>
      <c r="Y1014" s="14">
        <v>0.328128086961614</v>
      </c>
      <c r="Z1014" s="14">
        <v>0.350658222099204</v>
      </c>
      <c r="AA1014" s="14">
        <v>0.33655933660717902</v>
      </c>
      <c r="AB1014" s="14">
        <v>0.35613971312245601</v>
      </c>
      <c r="AC1014" s="14">
        <v>0.31186484029414402</v>
      </c>
      <c r="AD1014" s="14">
        <v>0.33802258443755701</v>
      </c>
      <c r="AE1014" s="14"/>
      <c r="AF1014" s="14">
        <v>0.41772010584865499</v>
      </c>
      <c r="AG1014" s="14">
        <v>0.35308437713711599</v>
      </c>
      <c r="AH1014" s="14">
        <v>0.49145900788941899</v>
      </c>
      <c r="AI1014" s="14">
        <v>0.26786967763420899</v>
      </c>
      <c r="AJ1014" s="14">
        <v>0.27884416006074098</v>
      </c>
      <c r="AK1014" s="14"/>
      <c r="AL1014" s="14">
        <v>0.391473371940667</v>
      </c>
      <c r="AM1014" s="14">
        <v>0.406089396952938</v>
      </c>
      <c r="AN1014" s="14">
        <v>0.42410430468956101</v>
      </c>
      <c r="AO1014" s="14">
        <v>0.30906385538217901</v>
      </c>
      <c r="AP1014" s="14">
        <v>0.27179708216527598</v>
      </c>
      <c r="AQ1014" s="14">
        <v>0.30771919525596497</v>
      </c>
      <c r="AR1014" s="14"/>
      <c r="AS1014" s="14">
        <v>0.29923655755603901</v>
      </c>
      <c r="AT1014" s="14">
        <v>0.301953499085586</v>
      </c>
      <c r="AU1014" s="14">
        <v>0.397055287170403</v>
      </c>
      <c r="AV1014" s="14">
        <v>0.40839043719782298</v>
      </c>
      <c r="AW1014" s="14">
        <v>0.51415492123333095</v>
      </c>
      <c r="AX1014" s="14"/>
      <c r="AY1014" s="14">
        <v>0.27092282497232401</v>
      </c>
      <c r="AZ1014" s="14">
        <v>0</v>
      </c>
      <c r="BA1014" s="14">
        <v>0</v>
      </c>
      <c r="BB1014" s="14">
        <v>0</v>
      </c>
      <c r="BC1014" s="14">
        <v>0</v>
      </c>
      <c r="BD1014" s="14">
        <v>0</v>
      </c>
      <c r="BE1014" s="14">
        <v>0</v>
      </c>
      <c r="BF1014" s="14">
        <v>0</v>
      </c>
      <c r="BG1014" s="14">
        <v>0</v>
      </c>
      <c r="BH1014" s="14">
        <v>0</v>
      </c>
      <c r="BI1014" s="14">
        <v>0</v>
      </c>
      <c r="BJ1014" s="14">
        <v>0</v>
      </c>
      <c r="BK1014" s="14">
        <v>0</v>
      </c>
      <c r="BL1014" s="14">
        <v>0</v>
      </c>
      <c r="BM1014" s="14">
        <v>0</v>
      </c>
      <c r="BN1014" s="14">
        <v>0</v>
      </c>
      <c r="BO1014" s="14"/>
      <c r="BP1014" s="14">
        <v>0.50226482492913604</v>
      </c>
      <c r="BQ1014" s="14">
        <v>0.343450875106531</v>
      </c>
      <c r="BR1014" s="14">
        <v>0.29357022388028498</v>
      </c>
      <c r="BS1014" s="14">
        <v>0.28185161585219398</v>
      </c>
      <c r="BT1014" s="14">
        <v>0.21165914130732499</v>
      </c>
      <c r="BU1014" s="14"/>
      <c r="BV1014" s="14">
        <v>0.31288038774926102</v>
      </c>
      <c r="BW1014" s="14">
        <v>0.42011060165837399</v>
      </c>
      <c r="BX1014" s="14">
        <v>0.32854653193834499</v>
      </c>
      <c r="BY1014" s="14">
        <v>0.22581676928927499</v>
      </c>
      <c r="BZ1014" s="14">
        <v>0.196968208263304</v>
      </c>
      <c r="CA1014" s="14"/>
      <c r="CB1014" s="14">
        <v>0.31456971712835702</v>
      </c>
      <c r="CC1014" s="14">
        <v>0.33618547941013299</v>
      </c>
      <c r="CD1014" s="14">
        <v>0.379334134841676</v>
      </c>
      <c r="CE1014" s="14">
        <v>0.36650203900020301</v>
      </c>
      <c r="CF1014" s="14">
        <v>0.30563370977967602</v>
      </c>
      <c r="CG1014" s="14"/>
      <c r="CH1014" s="14">
        <v>0.308742441689764</v>
      </c>
      <c r="CI1014" s="14">
        <v>0.35332104623355398</v>
      </c>
      <c r="CJ1014" s="14"/>
      <c r="CK1014" s="14">
        <v>0.31334522257159603</v>
      </c>
      <c r="CL1014" s="14">
        <v>0.34845221266340698</v>
      </c>
      <c r="CM1014" s="14"/>
      <c r="CN1014" s="14">
        <v>0.37420154538572098</v>
      </c>
      <c r="CO1014" s="14">
        <v>0.32830940338155901</v>
      </c>
      <c r="CP1014" s="14"/>
      <c r="CQ1014" s="14">
        <v>0.34833059962412599</v>
      </c>
      <c r="CR1014" s="14">
        <v>0.32244924649365603</v>
      </c>
      <c r="CS1014" s="14">
        <v>0.34436514146807901</v>
      </c>
    </row>
    <row r="1015" spans="2:97" x14ac:dyDescent="0.35">
      <c r="B1015" t="s">
        <v>406</v>
      </c>
      <c r="C1015" s="14">
        <v>0.333125140021655</v>
      </c>
      <c r="D1015" s="14">
        <v>0.323065724526517</v>
      </c>
      <c r="E1015" s="14">
        <v>0.343578009380344</v>
      </c>
      <c r="F1015" s="14"/>
      <c r="G1015" s="14">
        <v>0.35986801138692198</v>
      </c>
      <c r="H1015" s="14">
        <v>0.32698512207795</v>
      </c>
      <c r="I1015" s="14">
        <v>0.36135960556657898</v>
      </c>
      <c r="J1015" s="14">
        <v>0.37934352314421599</v>
      </c>
      <c r="K1015" s="14">
        <v>0.34582459109464703</v>
      </c>
      <c r="L1015" s="14">
        <v>0.25148184159246301</v>
      </c>
      <c r="M1015" s="14"/>
      <c r="N1015" s="14">
        <v>0.31878744792802199</v>
      </c>
      <c r="O1015" s="14">
        <v>0.365572315097552</v>
      </c>
      <c r="P1015" s="14">
        <v>0.29599302185738002</v>
      </c>
      <c r="Q1015" s="14">
        <v>0.34746193673452502</v>
      </c>
      <c r="R1015" s="14"/>
      <c r="S1015" s="14">
        <v>0.30058704124961899</v>
      </c>
      <c r="T1015" s="14">
        <v>0.33577811362495003</v>
      </c>
      <c r="U1015" s="14">
        <v>0.35247258884670601</v>
      </c>
      <c r="V1015" s="14">
        <v>0.33651664574013102</v>
      </c>
      <c r="W1015" s="14">
        <v>0.37030158351190101</v>
      </c>
      <c r="X1015" s="14">
        <v>0.31553940999896402</v>
      </c>
      <c r="Y1015" s="14">
        <v>0.33447740015480498</v>
      </c>
      <c r="Z1015" s="14">
        <v>0.228447476227191</v>
      </c>
      <c r="AA1015" s="14">
        <v>0.34191220907439102</v>
      </c>
      <c r="AB1015" s="14">
        <v>0.35910250604771898</v>
      </c>
      <c r="AC1015" s="14">
        <v>0.32542630176737303</v>
      </c>
      <c r="AD1015" s="14">
        <v>0.41620954877350502</v>
      </c>
      <c r="AE1015" s="14"/>
      <c r="AF1015" s="14">
        <v>0.29391153685897198</v>
      </c>
      <c r="AG1015" s="14">
        <v>0.32352180765381899</v>
      </c>
      <c r="AH1015" s="14">
        <v>0.38946648070406897</v>
      </c>
      <c r="AI1015" s="14">
        <v>0.30541564373277802</v>
      </c>
      <c r="AJ1015" s="14">
        <v>0.324232511434911</v>
      </c>
      <c r="AK1015" s="14"/>
      <c r="AL1015" s="14">
        <v>0.31076333382154298</v>
      </c>
      <c r="AM1015" s="14">
        <v>0.30571888478061299</v>
      </c>
      <c r="AN1015" s="14">
        <v>0.40662059140217</v>
      </c>
      <c r="AO1015" s="14">
        <v>0.30425145602892201</v>
      </c>
      <c r="AP1015" s="14">
        <v>0.33000959672802399</v>
      </c>
      <c r="AQ1015" s="14">
        <v>0.37519188762435601</v>
      </c>
      <c r="AR1015" s="14"/>
      <c r="AS1015" s="14">
        <v>0.32033482616737802</v>
      </c>
      <c r="AT1015" s="14">
        <v>0.34542623720405502</v>
      </c>
      <c r="AU1015" s="14">
        <v>0.37584351036076002</v>
      </c>
      <c r="AV1015" s="14">
        <v>0.31348048110722199</v>
      </c>
      <c r="AW1015" s="14">
        <v>0.27586246919595397</v>
      </c>
      <c r="AX1015" s="14"/>
      <c r="AY1015" s="14">
        <v>0.41899235573740201</v>
      </c>
      <c r="AZ1015" s="14">
        <v>0</v>
      </c>
      <c r="BA1015" s="14">
        <v>0</v>
      </c>
      <c r="BB1015" s="14">
        <v>0</v>
      </c>
      <c r="BC1015" s="14">
        <v>0</v>
      </c>
      <c r="BD1015" s="14">
        <v>0</v>
      </c>
      <c r="BE1015" s="14">
        <v>0</v>
      </c>
      <c r="BF1015" s="14">
        <v>0</v>
      </c>
      <c r="BG1015" s="14">
        <v>0</v>
      </c>
      <c r="BH1015" s="14">
        <v>0</v>
      </c>
      <c r="BI1015" s="14">
        <v>0</v>
      </c>
      <c r="BJ1015" s="14">
        <v>0</v>
      </c>
      <c r="BK1015" s="14">
        <v>0</v>
      </c>
      <c r="BL1015" s="14">
        <v>0</v>
      </c>
      <c r="BM1015" s="14">
        <v>0</v>
      </c>
      <c r="BN1015" s="14">
        <v>0</v>
      </c>
      <c r="BO1015" s="14"/>
      <c r="BP1015" s="14">
        <v>0.29695755603611401</v>
      </c>
      <c r="BQ1015" s="14">
        <v>0.33785270955706498</v>
      </c>
      <c r="BR1015" s="14">
        <v>0.29701136848362097</v>
      </c>
      <c r="BS1015" s="14">
        <v>0.36198322570044</v>
      </c>
      <c r="BT1015" s="14">
        <v>0.38907972479722502</v>
      </c>
      <c r="BU1015" s="14"/>
      <c r="BV1015" s="14">
        <v>0.25653803397379099</v>
      </c>
      <c r="BW1015" s="14">
        <v>0.320927765406336</v>
      </c>
      <c r="BX1015" s="14">
        <v>0.34049739247958399</v>
      </c>
      <c r="BY1015" s="14">
        <v>0.36809050975003998</v>
      </c>
      <c r="BZ1015" s="14">
        <v>0.36305957611043599</v>
      </c>
      <c r="CA1015" s="14"/>
      <c r="CB1015" s="14">
        <v>0.27501513752252899</v>
      </c>
      <c r="CC1015" s="14">
        <v>0.33483917758596199</v>
      </c>
      <c r="CD1015" s="14">
        <v>0.350495648709304</v>
      </c>
      <c r="CE1015" s="14">
        <v>0.34825275643208498</v>
      </c>
      <c r="CF1015" s="14">
        <v>0.34748996829907802</v>
      </c>
      <c r="CG1015" s="14"/>
      <c r="CH1015" s="14">
        <v>0.29969696104676102</v>
      </c>
      <c r="CI1015" s="14">
        <v>0.34706703725837501</v>
      </c>
      <c r="CJ1015" s="14"/>
      <c r="CK1015" s="14">
        <v>0.32969574470198298</v>
      </c>
      <c r="CL1015" s="14">
        <v>0.33417883788099401</v>
      </c>
      <c r="CM1015" s="14"/>
      <c r="CN1015" s="14">
        <v>0.32606311675089</v>
      </c>
      <c r="CO1015" s="14">
        <v>0.33559498775017399</v>
      </c>
      <c r="CP1015" s="14"/>
      <c r="CQ1015" s="14">
        <v>0.348479209036758</v>
      </c>
      <c r="CR1015" s="14">
        <v>0.29991586382476099</v>
      </c>
      <c r="CS1015" s="14">
        <v>0.33911292748810501</v>
      </c>
    </row>
    <row r="1016" spans="2:97" x14ac:dyDescent="0.35">
      <c r="B1016" t="s">
        <v>407</v>
      </c>
      <c r="C1016" s="14">
        <v>0.32603914632098802</v>
      </c>
      <c r="D1016" s="14">
        <v>0.34764566028180699</v>
      </c>
      <c r="E1016" s="14">
        <v>0.30560456914494599</v>
      </c>
      <c r="F1016" s="14"/>
      <c r="G1016" s="14">
        <v>0.26064444525458902</v>
      </c>
      <c r="H1016" s="14">
        <v>0.30755335475446799</v>
      </c>
      <c r="I1016" s="14">
        <v>0.28436702796600399</v>
      </c>
      <c r="J1016" s="14">
        <v>0.33869408371750997</v>
      </c>
      <c r="K1016" s="14">
        <v>0.33797182952725702</v>
      </c>
      <c r="L1016" s="14">
        <v>0.40004565932722402</v>
      </c>
      <c r="M1016" s="14"/>
      <c r="N1016" s="14">
        <v>0.38179585290721402</v>
      </c>
      <c r="O1016" s="14">
        <v>0.30652728730331302</v>
      </c>
      <c r="P1016" s="14">
        <v>0.32191975926330402</v>
      </c>
      <c r="Q1016" s="14">
        <v>0.29088056335582202</v>
      </c>
      <c r="R1016" s="14"/>
      <c r="S1016" s="14">
        <v>0.31734828290645001</v>
      </c>
      <c r="T1016" s="14">
        <v>0.33597393402388098</v>
      </c>
      <c r="U1016" s="14">
        <v>0.30554742695454801</v>
      </c>
      <c r="V1016" s="14">
        <v>0.33118979365185303</v>
      </c>
      <c r="W1016" s="14">
        <v>0.33716397235584</v>
      </c>
      <c r="X1016" s="14">
        <v>0.32687365792517598</v>
      </c>
      <c r="Y1016" s="14">
        <v>0.35940313518365202</v>
      </c>
      <c r="Z1016" s="14">
        <v>0.30359541844888499</v>
      </c>
      <c r="AA1016" s="14">
        <v>0.29659343788176801</v>
      </c>
      <c r="AB1016" s="14">
        <v>0.33379792244762502</v>
      </c>
      <c r="AC1016" s="14">
        <v>0.33954452381218703</v>
      </c>
      <c r="AD1016" s="14">
        <v>0.33758403532251102</v>
      </c>
      <c r="AE1016" s="14"/>
      <c r="AF1016" s="14">
        <v>0.39056038975154</v>
      </c>
      <c r="AG1016" s="14">
        <v>0.342616785447795</v>
      </c>
      <c r="AH1016" s="14">
        <v>0.37630459056860599</v>
      </c>
      <c r="AI1016" s="14">
        <v>0.25903358396457199</v>
      </c>
      <c r="AJ1016" s="14">
        <v>0.32989070662394099</v>
      </c>
      <c r="AK1016" s="14"/>
      <c r="AL1016" s="14">
        <v>0.345851527452115</v>
      </c>
      <c r="AM1016" s="14">
        <v>0.38091665799545799</v>
      </c>
      <c r="AN1016" s="14">
        <v>0.37477462815549101</v>
      </c>
      <c r="AO1016" s="14">
        <v>0.28736673254984901</v>
      </c>
      <c r="AP1016" s="14">
        <v>0.32375774177231897</v>
      </c>
      <c r="AQ1016" s="14">
        <v>0.32666942895818901</v>
      </c>
      <c r="AR1016" s="14"/>
      <c r="AS1016" s="14">
        <v>0.28769675029936098</v>
      </c>
      <c r="AT1016" s="14">
        <v>0.315015903745194</v>
      </c>
      <c r="AU1016" s="14">
        <v>0.36267475816278599</v>
      </c>
      <c r="AV1016" s="14">
        <v>0.36167672837103498</v>
      </c>
      <c r="AW1016" s="14">
        <v>0.38282566109885502</v>
      </c>
      <c r="AX1016" s="14"/>
      <c r="AY1016" s="14">
        <v>0.30246311436718798</v>
      </c>
      <c r="AZ1016" s="14">
        <v>0</v>
      </c>
      <c r="BA1016" s="14">
        <v>0</v>
      </c>
      <c r="BB1016" s="14">
        <v>0</v>
      </c>
      <c r="BC1016" s="14">
        <v>0</v>
      </c>
      <c r="BD1016" s="14">
        <v>0</v>
      </c>
      <c r="BE1016" s="14">
        <v>0</v>
      </c>
      <c r="BF1016" s="14">
        <v>0</v>
      </c>
      <c r="BG1016" s="14">
        <v>0</v>
      </c>
      <c r="BH1016" s="14">
        <v>0</v>
      </c>
      <c r="BI1016" s="14">
        <v>0</v>
      </c>
      <c r="BJ1016" s="14">
        <v>0</v>
      </c>
      <c r="BK1016" s="14">
        <v>0</v>
      </c>
      <c r="BL1016" s="14">
        <v>0</v>
      </c>
      <c r="BM1016" s="14">
        <v>0</v>
      </c>
      <c r="BN1016" s="14">
        <v>0</v>
      </c>
      <c r="BO1016" s="14"/>
      <c r="BP1016" s="14">
        <v>0.418962412406505</v>
      </c>
      <c r="BQ1016" s="14">
        <v>0.32305373150417599</v>
      </c>
      <c r="BR1016" s="14">
        <v>0.308895547198686</v>
      </c>
      <c r="BS1016" s="14">
        <v>0.294905706565111</v>
      </c>
      <c r="BT1016" s="14">
        <v>0.25041801705347699</v>
      </c>
      <c r="BU1016" s="14"/>
      <c r="BV1016" s="14">
        <v>0.33937173121150299</v>
      </c>
      <c r="BW1016" s="14">
        <v>0.36242740040510402</v>
      </c>
      <c r="BX1016" s="14">
        <v>0.33250195569624202</v>
      </c>
      <c r="BY1016" s="14">
        <v>0.254557391429858</v>
      </c>
      <c r="BZ1016" s="14">
        <v>0.19733753790598699</v>
      </c>
      <c r="CA1016" s="14"/>
      <c r="CB1016" s="14">
        <v>0.33918993233399802</v>
      </c>
      <c r="CC1016" s="14">
        <v>0.312814527463528</v>
      </c>
      <c r="CD1016" s="14">
        <v>0.338839186970887</v>
      </c>
      <c r="CE1016" s="14">
        <v>0.33396038166943198</v>
      </c>
      <c r="CF1016" s="14">
        <v>0.30817624988380299</v>
      </c>
      <c r="CG1016" s="14"/>
      <c r="CH1016" s="14">
        <v>0.30596766414265902</v>
      </c>
      <c r="CI1016" s="14">
        <v>0.33441036337499203</v>
      </c>
      <c r="CJ1016" s="14"/>
      <c r="CK1016" s="14">
        <v>0.31703492382992199</v>
      </c>
      <c r="CL1016" s="14">
        <v>0.32880573607791003</v>
      </c>
      <c r="CM1016" s="14"/>
      <c r="CN1016" s="14">
        <v>0.34126764092650602</v>
      </c>
      <c r="CO1016" s="14">
        <v>0.32071318499686002</v>
      </c>
      <c r="CP1016" s="14"/>
      <c r="CQ1016" s="14">
        <v>0.32621672287104297</v>
      </c>
      <c r="CR1016" s="14">
        <v>0.32962810020170902</v>
      </c>
      <c r="CS1016" s="14">
        <v>0.30252079160861101</v>
      </c>
    </row>
    <row r="1017" spans="2:97" x14ac:dyDescent="0.35">
      <c r="B1017" t="s">
        <v>408</v>
      </c>
      <c r="C1017" s="14">
        <v>0.31344963249534302</v>
      </c>
      <c r="D1017" s="14">
        <v>0.27140616593704497</v>
      </c>
      <c r="E1017" s="14">
        <v>0.35565259505506902</v>
      </c>
      <c r="F1017" s="14"/>
      <c r="G1017" s="14">
        <v>0.24898143329629499</v>
      </c>
      <c r="H1017" s="14">
        <v>0.28035597663873102</v>
      </c>
      <c r="I1017" s="14">
        <v>0.30937005510227999</v>
      </c>
      <c r="J1017" s="14">
        <v>0.31411734978482903</v>
      </c>
      <c r="K1017" s="14">
        <v>0.370106780008577</v>
      </c>
      <c r="L1017" s="14">
        <v>0.34794924133351002</v>
      </c>
      <c r="M1017" s="14"/>
      <c r="N1017" s="14">
        <v>0.240140212643044</v>
      </c>
      <c r="O1017" s="14">
        <v>0.340332091776889</v>
      </c>
      <c r="P1017" s="14">
        <v>0.31725254537062098</v>
      </c>
      <c r="Q1017" s="14">
        <v>0.35975831101795103</v>
      </c>
      <c r="R1017" s="14"/>
      <c r="S1017" s="14">
        <v>0.20246729263778801</v>
      </c>
      <c r="T1017" s="14">
        <v>0.327462817963102</v>
      </c>
      <c r="U1017" s="14">
        <v>0.35375769890820702</v>
      </c>
      <c r="V1017" s="14">
        <v>0.35196570560553803</v>
      </c>
      <c r="W1017" s="14">
        <v>0.305417820515758</v>
      </c>
      <c r="X1017" s="14">
        <v>0.33411187074156301</v>
      </c>
      <c r="Y1017" s="14">
        <v>0.32921626121339997</v>
      </c>
      <c r="Z1017" s="14">
        <v>0.302691879082578</v>
      </c>
      <c r="AA1017" s="14">
        <v>0.32962271393537501</v>
      </c>
      <c r="AB1017" s="14">
        <v>0.33759517993529897</v>
      </c>
      <c r="AC1017" s="14">
        <v>0.316778858081598</v>
      </c>
      <c r="AD1017" s="14">
        <v>0.340202282368676</v>
      </c>
      <c r="AE1017" s="14"/>
      <c r="AF1017" s="14">
        <v>0.28861096877025</v>
      </c>
      <c r="AG1017" s="14">
        <v>0.29843266605089502</v>
      </c>
      <c r="AH1017" s="14">
        <v>0.25510073812960099</v>
      </c>
      <c r="AI1017" s="14">
        <v>0.35898742233588199</v>
      </c>
      <c r="AJ1017" s="14">
        <v>0.316877632325548</v>
      </c>
      <c r="AK1017" s="14"/>
      <c r="AL1017" s="14">
        <v>0.25353481562756203</v>
      </c>
      <c r="AM1017" s="14">
        <v>0.28797153433087902</v>
      </c>
      <c r="AN1017" s="14">
        <v>0.28060716595920199</v>
      </c>
      <c r="AO1017" s="14">
        <v>0.329925862432561</v>
      </c>
      <c r="AP1017" s="14">
        <v>0.31085441306596501</v>
      </c>
      <c r="AQ1017" s="14">
        <v>0.404672328945755</v>
      </c>
      <c r="AR1017" s="14"/>
      <c r="AS1017" s="14">
        <v>0.37813264868657998</v>
      </c>
      <c r="AT1017" s="14">
        <v>0.315656838493937</v>
      </c>
      <c r="AU1017" s="14">
        <v>0.27323403431449</v>
      </c>
      <c r="AV1017" s="14">
        <v>0.24060325448109399</v>
      </c>
      <c r="AW1017" s="14">
        <v>8.9743969284282396E-2</v>
      </c>
      <c r="AX1017" s="14"/>
      <c r="AY1017" s="14">
        <v>0.39389692806237903</v>
      </c>
      <c r="AZ1017" s="14">
        <v>0</v>
      </c>
      <c r="BA1017" s="14">
        <v>0</v>
      </c>
      <c r="BB1017" s="14">
        <v>0</v>
      </c>
      <c r="BC1017" s="14">
        <v>0</v>
      </c>
      <c r="BD1017" s="14">
        <v>0</v>
      </c>
      <c r="BE1017" s="14">
        <v>0</v>
      </c>
      <c r="BF1017" s="14">
        <v>0</v>
      </c>
      <c r="BG1017" s="14">
        <v>0</v>
      </c>
      <c r="BH1017" s="14">
        <v>0</v>
      </c>
      <c r="BI1017" s="14">
        <v>0</v>
      </c>
      <c r="BJ1017" s="14">
        <v>0</v>
      </c>
      <c r="BK1017" s="14">
        <v>0</v>
      </c>
      <c r="BL1017" s="14">
        <v>0</v>
      </c>
      <c r="BM1017" s="14">
        <v>0</v>
      </c>
      <c r="BN1017" s="14">
        <v>0</v>
      </c>
      <c r="BO1017" s="14"/>
      <c r="BP1017" s="14">
        <v>0.25062264040663002</v>
      </c>
      <c r="BQ1017" s="14">
        <v>0.27861760339666303</v>
      </c>
      <c r="BR1017" s="14">
        <v>0.30893700287164899</v>
      </c>
      <c r="BS1017" s="14">
        <v>0.34624861305196802</v>
      </c>
      <c r="BT1017" s="14">
        <v>0.43886930591447398</v>
      </c>
      <c r="BU1017" s="14"/>
      <c r="BV1017" s="14">
        <v>0.20289839156436201</v>
      </c>
      <c r="BW1017" s="14">
        <v>0.261626736205888</v>
      </c>
      <c r="BX1017" s="14">
        <v>0.32626693860116301</v>
      </c>
      <c r="BY1017" s="14">
        <v>0.42739147306013398</v>
      </c>
      <c r="BZ1017" s="14">
        <v>0.406325104291824</v>
      </c>
      <c r="CA1017" s="14"/>
      <c r="CB1017" s="14">
        <v>0.23913511692473499</v>
      </c>
      <c r="CC1017" s="14">
        <v>0.293668243592415</v>
      </c>
      <c r="CD1017" s="14">
        <v>0.29891035659318199</v>
      </c>
      <c r="CE1017" s="14">
        <v>0.34853985769581203</v>
      </c>
      <c r="CF1017" s="14">
        <v>0.36870328611041397</v>
      </c>
      <c r="CG1017" s="14"/>
      <c r="CH1017" s="14">
        <v>0.33078956216675098</v>
      </c>
      <c r="CI1017" s="14">
        <v>0.30621766458730099</v>
      </c>
      <c r="CJ1017" s="14"/>
      <c r="CK1017" s="14">
        <v>0.29694784230827798</v>
      </c>
      <c r="CL1017" s="14">
        <v>0.31851988522929098</v>
      </c>
      <c r="CM1017" s="14"/>
      <c r="CN1017" s="14">
        <v>0.25740704017568899</v>
      </c>
      <c r="CO1017" s="14">
        <v>0.33304977597178498</v>
      </c>
      <c r="CP1017" s="14"/>
      <c r="CQ1017" s="14">
        <v>0.339337248942434</v>
      </c>
      <c r="CR1017" s="14">
        <v>0.260892273281844</v>
      </c>
      <c r="CS1017" s="14">
        <v>0.30315255490125798</v>
      </c>
    </row>
    <row r="1018" spans="2:97" x14ac:dyDescent="0.35">
      <c r="B1018" t="s">
        <v>409</v>
      </c>
      <c r="C1018" s="14">
        <v>0.21855467387215499</v>
      </c>
      <c r="D1018" s="14">
        <v>0.23300993377579601</v>
      </c>
      <c r="E1018" s="14">
        <v>0.204752675208554</v>
      </c>
      <c r="F1018" s="14"/>
      <c r="G1018" s="14">
        <v>0.19011346551205699</v>
      </c>
      <c r="H1018" s="14">
        <v>0.171515991761515</v>
      </c>
      <c r="I1018" s="14">
        <v>0.19903444034364201</v>
      </c>
      <c r="J1018" s="14">
        <v>0.23361702374420301</v>
      </c>
      <c r="K1018" s="14">
        <v>0.232805316973584</v>
      </c>
      <c r="L1018" s="14">
        <v>0.26986464183595499</v>
      </c>
      <c r="M1018" s="14"/>
      <c r="N1018" s="14">
        <v>0.27116015558053502</v>
      </c>
      <c r="O1018" s="14">
        <v>0.20986990181426601</v>
      </c>
      <c r="P1018" s="14">
        <v>0.197374228944981</v>
      </c>
      <c r="Q1018" s="14">
        <v>0.19195655815944901</v>
      </c>
      <c r="R1018" s="14"/>
      <c r="S1018" s="14">
        <v>0.21780617362122801</v>
      </c>
      <c r="T1018" s="14">
        <v>0.22837693259929601</v>
      </c>
      <c r="U1018" s="14">
        <v>0.21095715519765201</v>
      </c>
      <c r="V1018" s="14">
        <v>0.23346054753284101</v>
      </c>
      <c r="W1018" s="14">
        <v>0.23618253087778701</v>
      </c>
      <c r="X1018" s="14">
        <v>0.23157028069236099</v>
      </c>
      <c r="Y1018" s="14">
        <v>0.20561494852008799</v>
      </c>
      <c r="Z1018" s="14">
        <v>0.18315419096888599</v>
      </c>
      <c r="AA1018" s="14">
        <v>0.21066422535309101</v>
      </c>
      <c r="AB1018" s="14">
        <v>0.230763819088802</v>
      </c>
      <c r="AC1018" s="14">
        <v>0.213092546994924</v>
      </c>
      <c r="AD1018" s="14">
        <v>0.15822557967288001</v>
      </c>
      <c r="AE1018" s="14"/>
      <c r="AF1018" s="14">
        <v>0.23881472158550701</v>
      </c>
      <c r="AG1018" s="14">
        <v>0.22456062083669401</v>
      </c>
      <c r="AH1018" s="14">
        <v>0.31438286284655598</v>
      </c>
      <c r="AI1018" s="14">
        <v>0.17560939219622801</v>
      </c>
      <c r="AJ1018" s="14">
        <v>0.178352360096209</v>
      </c>
      <c r="AK1018" s="14"/>
      <c r="AL1018" s="14">
        <v>0.233887232532104</v>
      </c>
      <c r="AM1018" s="14">
        <v>0.21352949136316099</v>
      </c>
      <c r="AN1018" s="14">
        <v>0.25159204649271899</v>
      </c>
      <c r="AO1018" s="14">
        <v>0.20032141306951401</v>
      </c>
      <c r="AP1018" s="14">
        <v>0.21234735247810799</v>
      </c>
      <c r="AQ1018" s="14">
        <v>0.27019489339372399</v>
      </c>
      <c r="AR1018" s="14"/>
      <c r="AS1018" s="14">
        <v>0.21717873190034201</v>
      </c>
      <c r="AT1018" s="14">
        <v>0.20076502319971101</v>
      </c>
      <c r="AU1018" s="14">
        <v>0.24505120146722401</v>
      </c>
      <c r="AV1018" s="14">
        <v>0.232350499574627</v>
      </c>
      <c r="AW1018" s="14">
        <v>0.239164624034022</v>
      </c>
      <c r="AX1018" s="14"/>
      <c r="AY1018" s="14">
        <v>0.16278766388928501</v>
      </c>
      <c r="AZ1018" s="14">
        <v>0</v>
      </c>
      <c r="BA1018" s="14">
        <v>0</v>
      </c>
      <c r="BB1018" s="14">
        <v>0</v>
      </c>
      <c r="BC1018" s="14">
        <v>0</v>
      </c>
      <c r="BD1018" s="14">
        <v>0</v>
      </c>
      <c r="BE1018" s="14">
        <v>0</v>
      </c>
      <c r="BF1018" s="14">
        <v>0</v>
      </c>
      <c r="BG1018" s="14">
        <v>0</v>
      </c>
      <c r="BH1018" s="14">
        <v>0</v>
      </c>
      <c r="BI1018" s="14">
        <v>0</v>
      </c>
      <c r="BJ1018" s="14">
        <v>0</v>
      </c>
      <c r="BK1018" s="14">
        <v>0</v>
      </c>
      <c r="BL1018" s="14">
        <v>0</v>
      </c>
      <c r="BM1018" s="14">
        <v>0</v>
      </c>
      <c r="BN1018" s="14">
        <v>0</v>
      </c>
      <c r="BO1018" s="14"/>
      <c r="BP1018" s="14">
        <v>0.28536707259907501</v>
      </c>
      <c r="BQ1018" s="14">
        <v>0.224917483753308</v>
      </c>
      <c r="BR1018" s="14">
        <v>0.168712495914941</v>
      </c>
      <c r="BS1018" s="14">
        <v>0.21237880967197001</v>
      </c>
      <c r="BT1018" s="14">
        <v>0.15784280210241899</v>
      </c>
      <c r="BU1018" s="14"/>
      <c r="BV1018" s="14">
        <v>0.21044727882141201</v>
      </c>
      <c r="BW1018" s="14">
        <v>0.25335153307330599</v>
      </c>
      <c r="BX1018" s="14">
        <v>0.22146123580892199</v>
      </c>
      <c r="BY1018" s="14">
        <v>0.145053712616455</v>
      </c>
      <c r="BZ1018" s="14">
        <v>0.16976095569070601</v>
      </c>
      <c r="CA1018" s="14"/>
      <c r="CB1018" s="14">
        <v>0.222548964525624</v>
      </c>
      <c r="CC1018" s="14">
        <v>0.240320123399655</v>
      </c>
      <c r="CD1018" s="14">
        <v>0.25623177182922102</v>
      </c>
      <c r="CE1018" s="14">
        <v>0.227269875944759</v>
      </c>
      <c r="CF1018" s="14">
        <v>0.15533941504099899</v>
      </c>
      <c r="CG1018" s="14"/>
      <c r="CH1018" s="14">
        <v>0.183302550208851</v>
      </c>
      <c r="CI1018" s="14">
        <v>0.23325728408191301</v>
      </c>
      <c r="CJ1018" s="14"/>
      <c r="CK1018" s="14">
        <v>0.21335637386300299</v>
      </c>
      <c r="CL1018" s="14">
        <v>0.22015187602625499</v>
      </c>
      <c r="CM1018" s="14"/>
      <c r="CN1018" s="14">
        <v>0.23658997029544401</v>
      </c>
      <c r="CO1018" s="14">
        <v>0.212247071334421</v>
      </c>
      <c r="CP1018" s="14"/>
      <c r="CQ1018" s="14">
        <v>0.21127300809897601</v>
      </c>
      <c r="CR1018" s="14">
        <v>0.23158758457672901</v>
      </c>
      <c r="CS1018" s="14">
        <v>0.23184313177520699</v>
      </c>
    </row>
    <row r="1019" spans="2:97" x14ac:dyDescent="0.35">
      <c r="B1019" t="s">
        <v>410</v>
      </c>
      <c r="C1019" s="14">
        <v>0.20751141237544299</v>
      </c>
      <c r="D1019" s="14">
        <v>0.200358876170802</v>
      </c>
      <c r="E1019" s="14">
        <v>0.21463849189676501</v>
      </c>
      <c r="F1019" s="14"/>
      <c r="G1019" s="14">
        <v>0.20814464606260499</v>
      </c>
      <c r="H1019" s="14">
        <v>0.20705368984292999</v>
      </c>
      <c r="I1019" s="14">
        <v>0.235937216521348</v>
      </c>
      <c r="J1019" s="14">
        <v>0.21487519530109001</v>
      </c>
      <c r="K1019" s="14">
        <v>0.226377473697737</v>
      </c>
      <c r="L1019" s="14">
        <v>0.16574898684602701</v>
      </c>
      <c r="M1019" s="14"/>
      <c r="N1019" s="14">
        <v>0.190626989383859</v>
      </c>
      <c r="O1019" s="14">
        <v>0.22390333828110701</v>
      </c>
      <c r="P1019" s="14">
        <v>0.206928185839764</v>
      </c>
      <c r="Q1019" s="14">
        <v>0.20898472582446501</v>
      </c>
      <c r="R1019" s="14"/>
      <c r="S1019" s="14">
        <v>0.15878343719697199</v>
      </c>
      <c r="T1019" s="14">
        <v>0.23140001998065099</v>
      </c>
      <c r="U1019" s="14">
        <v>0.290537054388815</v>
      </c>
      <c r="V1019" s="14">
        <v>0.24619338839788199</v>
      </c>
      <c r="W1019" s="14">
        <v>0.161568142330799</v>
      </c>
      <c r="X1019" s="14">
        <v>0.183700116278703</v>
      </c>
      <c r="Y1019" s="14">
        <v>0.22084625721356499</v>
      </c>
      <c r="Z1019" s="14">
        <v>0.154047106080029</v>
      </c>
      <c r="AA1019" s="14">
        <v>0.24306164326117199</v>
      </c>
      <c r="AB1019" s="14">
        <v>0.21278422932414701</v>
      </c>
      <c r="AC1019" s="14">
        <v>0.161235337589861</v>
      </c>
      <c r="AD1019" s="14">
        <v>0.13975211736703799</v>
      </c>
      <c r="AE1019" s="14"/>
      <c r="AF1019" s="14">
        <v>0.22073472778313999</v>
      </c>
      <c r="AG1019" s="14">
        <v>0.19865994339909299</v>
      </c>
      <c r="AH1019" s="14">
        <v>0.18820666015981699</v>
      </c>
      <c r="AI1019" s="14">
        <v>0.21980804716472399</v>
      </c>
      <c r="AJ1019" s="14">
        <v>0.23063293246111999</v>
      </c>
      <c r="AK1019" s="14"/>
      <c r="AL1019" s="14">
        <v>0.18195068232943601</v>
      </c>
      <c r="AM1019" s="14">
        <v>0.22299910585619701</v>
      </c>
      <c r="AN1019" s="14">
        <v>0.19237971029457099</v>
      </c>
      <c r="AO1019" s="14">
        <v>0.21225277939033499</v>
      </c>
      <c r="AP1019" s="14">
        <v>0.22490841066329201</v>
      </c>
      <c r="AQ1019" s="14">
        <v>0.20172175081150501</v>
      </c>
      <c r="AR1019" s="14"/>
      <c r="AS1019" s="14">
        <v>0.19686718140971399</v>
      </c>
      <c r="AT1019" s="14">
        <v>0.22229430933344299</v>
      </c>
      <c r="AU1019" s="14">
        <v>0.202020725253757</v>
      </c>
      <c r="AV1019" s="14">
        <v>0.20456506863872601</v>
      </c>
      <c r="AW1019" s="14">
        <v>0.147331138043478</v>
      </c>
      <c r="AX1019" s="14"/>
      <c r="AY1019" s="14">
        <v>0.248980534367198</v>
      </c>
      <c r="AZ1019" s="14">
        <v>0</v>
      </c>
      <c r="BA1019" s="14">
        <v>0</v>
      </c>
      <c r="BB1019" s="14">
        <v>0</v>
      </c>
      <c r="BC1019" s="14">
        <v>0</v>
      </c>
      <c r="BD1019" s="14">
        <v>0</v>
      </c>
      <c r="BE1019" s="14">
        <v>0</v>
      </c>
      <c r="BF1019" s="14">
        <v>0</v>
      </c>
      <c r="BG1019" s="14">
        <v>0</v>
      </c>
      <c r="BH1019" s="14">
        <v>0</v>
      </c>
      <c r="BI1019" s="14">
        <v>0</v>
      </c>
      <c r="BJ1019" s="14">
        <v>0</v>
      </c>
      <c r="BK1019" s="14">
        <v>0</v>
      </c>
      <c r="BL1019" s="14">
        <v>0</v>
      </c>
      <c r="BM1019" s="14">
        <v>0</v>
      </c>
      <c r="BN1019" s="14">
        <v>0</v>
      </c>
      <c r="BO1019" s="14"/>
      <c r="BP1019" s="14">
        <v>0.17565824287571699</v>
      </c>
      <c r="BQ1019" s="14">
        <v>0.19127473898386599</v>
      </c>
      <c r="BR1019" s="14">
        <v>0.22741526883635299</v>
      </c>
      <c r="BS1019" s="14">
        <v>0.22309114251920401</v>
      </c>
      <c r="BT1019" s="14">
        <v>0.24776665716322899</v>
      </c>
      <c r="BU1019" s="14"/>
      <c r="BV1019" s="14">
        <v>0.116943625428999</v>
      </c>
      <c r="BW1019" s="14">
        <v>0.17598411286004301</v>
      </c>
      <c r="BX1019" s="14">
        <v>0.23710068500860301</v>
      </c>
      <c r="BY1019" s="14">
        <v>0.24717509013730299</v>
      </c>
      <c r="BZ1019" s="14">
        <v>0.22555918898138</v>
      </c>
      <c r="CA1019" s="14"/>
      <c r="CB1019" s="14">
        <v>0.20111774459616999</v>
      </c>
      <c r="CC1019" s="14">
        <v>0.19848605719850501</v>
      </c>
      <c r="CD1019" s="14">
        <v>0.19144428619631201</v>
      </c>
      <c r="CE1019" s="14">
        <v>0.21211932504780801</v>
      </c>
      <c r="CF1019" s="14">
        <v>0.23009308994958699</v>
      </c>
      <c r="CG1019" s="14"/>
      <c r="CH1019" s="14">
        <v>0.20452188416387701</v>
      </c>
      <c r="CI1019" s="14">
        <v>0.20875825549971899</v>
      </c>
      <c r="CJ1019" s="14"/>
      <c r="CK1019" s="14">
        <v>0.22994891689479499</v>
      </c>
      <c r="CL1019" s="14">
        <v>0.20061738346448399</v>
      </c>
      <c r="CM1019" s="14"/>
      <c r="CN1019" s="14">
        <v>0.211516985725728</v>
      </c>
      <c r="CO1019" s="14">
        <v>0.206110516929294</v>
      </c>
      <c r="CP1019" s="14"/>
      <c r="CQ1019" s="14">
        <v>0.211822347161115</v>
      </c>
      <c r="CR1019" s="14">
        <v>0.20749925885092299</v>
      </c>
      <c r="CS1019" s="14">
        <v>0.15390820094271099</v>
      </c>
    </row>
    <row r="1020" spans="2:97" x14ac:dyDescent="0.35">
      <c r="B1020" t="s">
        <v>411</v>
      </c>
      <c r="C1020" s="14">
        <v>0.20146782309099001</v>
      </c>
      <c r="D1020" s="14">
        <v>0.16642071277016501</v>
      </c>
      <c r="E1020" s="14">
        <v>0.23514767513815099</v>
      </c>
      <c r="F1020" s="14"/>
      <c r="G1020" s="14">
        <v>0.18848620904897101</v>
      </c>
      <c r="H1020" s="14">
        <v>0.204846142346891</v>
      </c>
      <c r="I1020" s="14">
        <v>0.20926071498072399</v>
      </c>
      <c r="J1020" s="14">
        <v>0.15188688220670599</v>
      </c>
      <c r="K1020" s="14">
        <v>0.20215725711688101</v>
      </c>
      <c r="L1020" s="14">
        <v>0.24072357186032101</v>
      </c>
      <c r="M1020" s="14"/>
      <c r="N1020" s="14">
        <v>0.19927680300626799</v>
      </c>
      <c r="O1020" s="14">
        <v>0.192075298859123</v>
      </c>
      <c r="P1020" s="14">
        <v>0.210512876365572</v>
      </c>
      <c r="Q1020" s="14">
        <v>0.20424245261264801</v>
      </c>
      <c r="R1020" s="14"/>
      <c r="S1020" s="14">
        <v>0.17232507505203401</v>
      </c>
      <c r="T1020" s="14">
        <v>0.21420977508429601</v>
      </c>
      <c r="U1020" s="14">
        <v>0.20892988901172599</v>
      </c>
      <c r="V1020" s="14">
        <v>0.201577885225391</v>
      </c>
      <c r="W1020" s="14">
        <v>0.215567170431992</v>
      </c>
      <c r="X1020" s="14">
        <v>0.21488926470369099</v>
      </c>
      <c r="Y1020" s="14">
        <v>0.21364519996927001</v>
      </c>
      <c r="Z1020" s="14">
        <v>0.14907636380067699</v>
      </c>
      <c r="AA1020" s="14">
        <v>0.14924023200287001</v>
      </c>
      <c r="AB1020" s="14">
        <v>0.21424925903234901</v>
      </c>
      <c r="AC1020" s="14">
        <v>0.24106551073263399</v>
      </c>
      <c r="AD1020" s="14">
        <v>0.31358017319988302</v>
      </c>
      <c r="AE1020" s="14"/>
      <c r="AF1020" s="14">
        <v>0.19228539309144399</v>
      </c>
      <c r="AG1020" s="14">
        <v>0.205497427984312</v>
      </c>
      <c r="AH1020" s="14">
        <v>0.17168128217057099</v>
      </c>
      <c r="AI1020" s="14">
        <v>0.180202797594576</v>
      </c>
      <c r="AJ1020" s="14">
        <v>0.16919653066176801</v>
      </c>
      <c r="AK1020" s="14"/>
      <c r="AL1020" s="14">
        <v>0.19928006328832601</v>
      </c>
      <c r="AM1020" s="14">
        <v>0.20679526894699901</v>
      </c>
      <c r="AN1020" s="14">
        <v>0.181186441065711</v>
      </c>
      <c r="AO1020" s="14">
        <v>0.175517037597227</v>
      </c>
      <c r="AP1020" s="14">
        <v>0.18667863968124199</v>
      </c>
      <c r="AQ1020" s="14">
        <v>0.24604985008731101</v>
      </c>
      <c r="AR1020" s="14"/>
      <c r="AS1020" s="14">
        <v>0.19696477107735999</v>
      </c>
      <c r="AT1020" s="14">
        <v>0.20756430244385399</v>
      </c>
      <c r="AU1020" s="14">
        <v>0.19893156904296599</v>
      </c>
      <c r="AV1020" s="14">
        <v>0.202229222725023</v>
      </c>
      <c r="AW1020" s="14">
        <v>0.165706914844584</v>
      </c>
      <c r="AX1020" s="14"/>
      <c r="AY1020" s="14">
        <v>0.24631716484069099</v>
      </c>
      <c r="AZ1020" s="14">
        <v>0</v>
      </c>
      <c r="BA1020" s="14">
        <v>0</v>
      </c>
      <c r="BB1020" s="14">
        <v>0</v>
      </c>
      <c r="BC1020" s="14">
        <v>0</v>
      </c>
      <c r="BD1020" s="14">
        <v>0</v>
      </c>
      <c r="BE1020" s="14">
        <v>0</v>
      </c>
      <c r="BF1020" s="14">
        <v>0</v>
      </c>
      <c r="BG1020" s="14">
        <v>0</v>
      </c>
      <c r="BH1020" s="14">
        <v>0</v>
      </c>
      <c r="BI1020" s="14">
        <v>0</v>
      </c>
      <c r="BJ1020" s="14">
        <v>0</v>
      </c>
      <c r="BK1020" s="14">
        <v>0</v>
      </c>
      <c r="BL1020" s="14">
        <v>0</v>
      </c>
      <c r="BM1020" s="14">
        <v>0</v>
      </c>
      <c r="BN1020" s="14">
        <v>0</v>
      </c>
      <c r="BO1020" s="14"/>
      <c r="BP1020" s="14">
        <v>0.17971447041810301</v>
      </c>
      <c r="BQ1020" s="14">
        <v>0.22307554759184101</v>
      </c>
      <c r="BR1020" s="14">
        <v>0.195599727248742</v>
      </c>
      <c r="BS1020" s="14">
        <v>0.20268627969561301</v>
      </c>
      <c r="BT1020" s="14">
        <v>0.20715389839985601</v>
      </c>
      <c r="BU1020" s="14"/>
      <c r="BV1020" s="14">
        <v>0.22535495184961701</v>
      </c>
      <c r="BW1020" s="14">
        <v>0.19587625209260601</v>
      </c>
      <c r="BX1020" s="14">
        <v>0.200400938077927</v>
      </c>
      <c r="BY1020" s="14">
        <v>0.21129171480797801</v>
      </c>
      <c r="BZ1020" s="14">
        <v>0.18900833802155001</v>
      </c>
      <c r="CA1020" s="14"/>
      <c r="CB1020" s="14">
        <v>0.22054943547470801</v>
      </c>
      <c r="CC1020" s="14">
        <v>0.18509227468824599</v>
      </c>
      <c r="CD1020" s="14">
        <v>0.19412594755749099</v>
      </c>
      <c r="CE1020" s="14">
        <v>0.19669198959355999</v>
      </c>
      <c r="CF1020" s="14">
        <v>0.21207926797276</v>
      </c>
      <c r="CG1020" s="14"/>
      <c r="CH1020" s="14">
        <v>0.17715539008561099</v>
      </c>
      <c r="CI1020" s="14">
        <v>0.21160781434777401</v>
      </c>
      <c r="CJ1020" s="14"/>
      <c r="CK1020" s="14">
        <v>0.184045359131427</v>
      </c>
      <c r="CL1020" s="14">
        <v>0.206820957176547</v>
      </c>
      <c r="CM1020" s="14"/>
      <c r="CN1020" s="14">
        <v>0.19053465518943699</v>
      </c>
      <c r="CO1020" s="14">
        <v>0.20529155162767501</v>
      </c>
      <c r="CP1020" s="14"/>
      <c r="CQ1020" s="14">
        <v>0.20092506769490301</v>
      </c>
      <c r="CR1020" s="14">
        <v>0.19808857412856701</v>
      </c>
      <c r="CS1020" s="14">
        <v>0.228288010065926</v>
      </c>
    </row>
    <row r="1021" spans="2:97" x14ac:dyDescent="0.35">
      <c r="B1021" t="s">
        <v>412</v>
      </c>
      <c r="C1021" s="14">
        <v>0.184652766815668</v>
      </c>
      <c r="D1021" s="14">
        <v>0.205067665462596</v>
      </c>
      <c r="E1021" s="14">
        <v>0.16548228408141</v>
      </c>
      <c r="F1021" s="14"/>
      <c r="G1021" s="14">
        <v>7.2252928293570703E-2</v>
      </c>
      <c r="H1021" s="14">
        <v>0.11761061311015</v>
      </c>
      <c r="I1021" s="14">
        <v>0.13998071438672399</v>
      </c>
      <c r="J1021" s="14">
        <v>0.18579154998494299</v>
      </c>
      <c r="K1021" s="14">
        <v>0.213442033342922</v>
      </c>
      <c r="L1021" s="14">
        <v>0.32988946812444397</v>
      </c>
      <c r="M1021" s="14"/>
      <c r="N1021" s="14">
        <v>0.198443691801095</v>
      </c>
      <c r="O1021" s="14">
        <v>0.18279105802166001</v>
      </c>
      <c r="P1021" s="14">
        <v>0.174254713671876</v>
      </c>
      <c r="Q1021" s="14">
        <v>0.18179482246411199</v>
      </c>
      <c r="R1021" s="14"/>
      <c r="S1021" s="14">
        <v>0.16462804764004901</v>
      </c>
      <c r="T1021" s="14">
        <v>0.194820679770011</v>
      </c>
      <c r="U1021" s="14">
        <v>0.18129380657817101</v>
      </c>
      <c r="V1021" s="14">
        <v>0.171363340793528</v>
      </c>
      <c r="W1021" s="14">
        <v>0.18118846363101301</v>
      </c>
      <c r="X1021" s="14">
        <v>0.170304895167286</v>
      </c>
      <c r="Y1021" s="14">
        <v>0.20182093358966999</v>
      </c>
      <c r="Z1021" s="14">
        <v>0.26186074109322799</v>
      </c>
      <c r="AA1021" s="14">
        <v>0.18987598779215001</v>
      </c>
      <c r="AB1021" s="14">
        <v>0.18022274911684699</v>
      </c>
      <c r="AC1021" s="14">
        <v>0.21619237207028799</v>
      </c>
      <c r="AD1021" s="14">
        <v>0.12714835718749801</v>
      </c>
      <c r="AE1021" s="14"/>
      <c r="AF1021" s="14">
        <v>0.23698643523690699</v>
      </c>
      <c r="AG1021" s="14">
        <v>0.161920611579327</v>
      </c>
      <c r="AH1021" s="14">
        <v>0.23694882274451201</v>
      </c>
      <c r="AI1021" s="14">
        <v>0.22790897940349</v>
      </c>
      <c r="AJ1021" s="14">
        <v>0.12558897636528399</v>
      </c>
      <c r="AK1021" s="14"/>
      <c r="AL1021" s="14">
        <v>0.17457702130330499</v>
      </c>
      <c r="AM1021" s="14">
        <v>0.228490613507357</v>
      </c>
      <c r="AN1021" s="14">
        <v>0.199669807605838</v>
      </c>
      <c r="AO1021" s="14">
        <v>0.21766263311894499</v>
      </c>
      <c r="AP1021" s="14">
        <v>0.117899050590171</v>
      </c>
      <c r="AQ1021" s="14">
        <v>0.18343890089243001</v>
      </c>
      <c r="AR1021" s="14"/>
      <c r="AS1021" s="14">
        <v>0.20808175837558399</v>
      </c>
      <c r="AT1021" s="14">
        <v>0.17839365962488599</v>
      </c>
      <c r="AU1021" s="14">
        <v>0.17901081636312699</v>
      </c>
      <c r="AV1021" s="14">
        <v>0.176478927410196</v>
      </c>
      <c r="AW1021" s="14">
        <v>0.307683889683529</v>
      </c>
      <c r="AX1021" s="14"/>
      <c r="AY1021" s="14">
        <v>8.3030567771009298E-2</v>
      </c>
      <c r="AZ1021" s="14">
        <v>0</v>
      </c>
      <c r="BA1021" s="14">
        <v>0</v>
      </c>
      <c r="BB1021" s="14">
        <v>0</v>
      </c>
      <c r="BC1021" s="14">
        <v>0</v>
      </c>
      <c r="BD1021" s="14">
        <v>0</v>
      </c>
      <c r="BE1021" s="14">
        <v>0</v>
      </c>
      <c r="BF1021" s="14">
        <v>0</v>
      </c>
      <c r="BG1021" s="14">
        <v>0</v>
      </c>
      <c r="BH1021" s="14">
        <v>0</v>
      </c>
      <c r="BI1021" s="14">
        <v>0</v>
      </c>
      <c r="BJ1021" s="14">
        <v>0</v>
      </c>
      <c r="BK1021" s="14">
        <v>0</v>
      </c>
      <c r="BL1021" s="14">
        <v>0</v>
      </c>
      <c r="BM1021" s="14">
        <v>0</v>
      </c>
      <c r="BN1021" s="14">
        <v>0</v>
      </c>
      <c r="BO1021" s="14"/>
      <c r="BP1021" s="14">
        <v>0.25866391980435899</v>
      </c>
      <c r="BQ1021" s="14">
        <v>0.18600089755833099</v>
      </c>
      <c r="BR1021" s="14">
        <v>0.17739496054219001</v>
      </c>
      <c r="BS1021" s="14">
        <v>0.152074651280249</v>
      </c>
      <c r="BT1021" s="14">
        <v>0.12271451052537199</v>
      </c>
      <c r="BU1021" s="14"/>
      <c r="BV1021" s="14">
        <v>0.18698966152227101</v>
      </c>
      <c r="BW1021" s="14">
        <v>0.21080347251032899</v>
      </c>
      <c r="BX1021" s="14">
        <v>0.182386558667401</v>
      </c>
      <c r="BY1021" s="14">
        <v>0.151498848799552</v>
      </c>
      <c r="BZ1021" s="14">
        <v>9.4141148972182204E-2</v>
      </c>
      <c r="CA1021" s="14"/>
      <c r="CB1021" s="14">
        <v>0.18635789456428301</v>
      </c>
      <c r="CC1021" s="14">
        <v>0.17153231615164599</v>
      </c>
      <c r="CD1021" s="14">
        <v>0.19950655294924499</v>
      </c>
      <c r="CE1021" s="14">
        <v>0.19760690430356401</v>
      </c>
      <c r="CF1021" s="14">
        <v>0.16969772646572701</v>
      </c>
      <c r="CG1021" s="14"/>
      <c r="CH1021" s="14">
        <v>0.22237595730833701</v>
      </c>
      <c r="CI1021" s="14">
        <v>0.16891954827316299</v>
      </c>
      <c r="CJ1021" s="14"/>
      <c r="CK1021" s="14">
        <v>0.14212490637851899</v>
      </c>
      <c r="CL1021" s="14">
        <v>0.197719652178169</v>
      </c>
      <c r="CM1021" s="14"/>
      <c r="CN1021" s="14">
        <v>0.17404629017110099</v>
      </c>
      <c r="CO1021" s="14">
        <v>0.18836223947580699</v>
      </c>
      <c r="CP1021" s="14"/>
      <c r="CQ1021" s="14">
        <v>0.18792098155836401</v>
      </c>
      <c r="CR1021" s="14">
        <v>0.18343504028896901</v>
      </c>
      <c r="CS1021" s="14">
        <v>0.15118983989131099</v>
      </c>
    </row>
    <row r="1022" spans="2:97" x14ac:dyDescent="0.35">
      <c r="B1022" t="s">
        <v>413</v>
      </c>
      <c r="C1022" s="14">
        <v>0.16356264942849999</v>
      </c>
      <c r="D1022" s="14">
        <v>0.157353365439071</v>
      </c>
      <c r="E1022" s="14">
        <v>0.1696330811932</v>
      </c>
      <c r="F1022" s="14"/>
      <c r="G1022" s="14">
        <v>0.21814064585878801</v>
      </c>
      <c r="H1022" s="14">
        <v>0.17748217113324199</v>
      </c>
      <c r="I1022" s="14">
        <v>0.14938621584941</v>
      </c>
      <c r="J1022" s="14">
        <v>0.16385462197911899</v>
      </c>
      <c r="K1022" s="14">
        <v>0.14893287295861701</v>
      </c>
      <c r="L1022" s="14">
        <v>0.13713539981784501</v>
      </c>
      <c r="M1022" s="14"/>
      <c r="N1022" s="14">
        <v>0.16221056349919899</v>
      </c>
      <c r="O1022" s="14">
        <v>0.140518107736714</v>
      </c>
      <c r="P1022" s="14">
        <v>0.149908549636597</v>
      </c>
      <c r="Q1022" s="14">
        <v>0.20024646595122</v>
      </c>
      <c r="R1022" s="14"/>
      <c r="S1022" s="14">
        <v>0.13681557662662</v>
      </c>
      <c r="T1022" s="14">
        <v>0.163230166554647</v>
      </c>
      <c r="U1022" s="14">
        <v>0.182950866935357</v>
      </c>
      <c r="V1022" s="14">
        <v>0.143867806303627</v>
      </c>
      <c r="W1022" s="14">
        <v>0.15927199215107399</v>
      </c>
      <c r="X1022" s="14">
        <v>0.17222752815483</v>
      </c>
      <c r="Y1022" s="14">
        <v>0.19577867410377001</v>
      </c>
      <c r="Z1022" s="14">
        <v>0.13890849675592801</v>
      </c>
      <c r="AA1022" s="14">
        <v>0.168194959018198</v>
      </c>
      <c r="AB1022" s="14">
        <v>0.18801628358269301</v>
      </c>
      <c r="AC1022" s="14">
        <v>0.14055927086952499</v>
      </c>
      <c r="AD1022" s="14">
        <v>0.17626997558869401</v>
      </c>
      <c r="AE1022" s="14"/>
      <c r="AF1022" s="14">
        <v>0.119354946707896</v>
      </c>
      <c r="AG1022" s="14">
        <v>0.16794538153358701</v>
      </c>
      <c r="AH1022" s="14">
        <v>0.16732141164807199</v>
      </c>
      <c r="AI1022" s="14">
        <v>0.13960514824026499</v>
      </c>
      <c r="AJ1022" s="14">
        <v>0.209069885431304</v>
      </c>
      <c r="AK1022" s="14"/>
      <c r="AL1022" s="14">
        <v>0.15991588173225199</v>
      </c>
      <c r="AM1022" s="14">
        <v>0.140500177773976</v>
      </c>
      <c r="AN1022" s="14">
        <v>0.163284330766823</v>
      </c>
      <c r="AO1022" s="14">
        <v>0.12671683525507199</v>
      </c>
      <c r="AP1022" s="14">
        <v>0.22419482061787999</v>
      </c>
      <c r="AQ1022" s="14">
        <v>0.17074275507336101</v>
      </c>
      <c r="AR1022" s="14"/>
      <c r="AS1022" s="14">
        <v>0.15088156858322299</v>
      </c>
      <c r="AT1022" s="14">
        <v>0.175534305285344</v>
      </c>
      <c r="AU1022" s="14">
        <v>0.17591341699337601</v>
      </c>
      <c r="AV1022" s="14">
        <v>0.14267893861408901</v>
      </c>
      <c r="AW1022" s="14">
        <v>8.4303742819801103E-2</v>
      </c>
      <c r="AX1022" s="14"/>
      <c r="AY1022" s="14">
        <v>0.20681164426229401</v>
      </c>
      <c r="AZ1022" s="14">
        <v>0</v>
      </c>
      <c r="BA1022" s="14">
        <v>0</v>
      </c>
      <c r="BB1022" s="14">
        <v>0</v>
      </c>
      <c r="BC1022" s="14">
        <v>0</v>
      </c>
      <c r="BD1022" s="14">
        <v>0</v>
      </c>
      <c r="BE1022" s="14">
        <v>0</v>
      </c>
      <c r="BF1022" s="14">
        <v>0</v>
      </c>
      <c r="BG1022" s="14">
        <v>0</v>
      </c>
      <c r="BH1022" s="14">
        <v>0</v>
      </c>
      <c r="BI1022" s="14">
        <v>0</v>
      </c>
      <c r="BJ1022" s="14">
        <v>0</v>
      </c>
      <c r="BK1022" s="14">
        <v>0</v>
      </c>
      <c r="BL1022" s="14">
        <v>0</v>
      </c>
      <c r="BM1022" s="14">
        <v>0</v>
      </c>
      <c r="BN1022" s="14">
        <v>0</v>
      </c>
      <c r="BO1022" s="14"/>
      <c r="BP1022" s="14">
        <v>0.119695655616497</v>
      </c>
      <c r="BQ1022" s="14">
        <v>0.17006978555563801</v>
      </c>
      <c r="BR1022" s="14">
        <v>0.173789912919527</v>
      </c>
      <c r="BS1022" s="14">
        <v>0.15494399231334799</v>
      </c>
      <c r="BT1022" s="14">
        <v>0.21555004998237101</v>
      </c>
      <c r="BU1022" s="14"/>
      <c r="BV1022" s="14">
        <v>0.107860598390889</v>
      </c>
      <c r="BW1022" s="14">
        <v>0.159858244199275</v>
      </c>
      <c r="BX1022" s="14">
        <v>0.16021480106696201</v>
      </c>
      <c r="BY1022" s="14">
        <v>0.18321559996914499</v>
      </c>
      <c r="BZ1022" s="14">
        <v>0.23216133849354301</v>
      </c>
      <c r="CA1022" s="14"/>
      <c r="CB1022" s="14">
        <v>0.171043134819129</v>
      </c>
      <c r="CC1022" s="14">
        <v>0.166433807143057</v>
      </c>
      <c r="CD1022" s="14">
        <v>0.18246134707720199</v>
      </c>
      <c r="CE1022" s="14">
        <v>0.15220994011073599</v>
      </c>
      <c r="CF1022" s="14">
        <v>0.14668187778320099</v>
      </c>
      <c r="CG1022" s="14"/>
      <c r="CH1022" s="14">
        <v>0.12605988243198901</v>
      </c>
      <c r="CI1022" s="14">
        <v>0.17920393589973399</v>
      </c>
      <c r="CJ1022" s="14"/>
      <c r="CK1022" s="14">
        <v>0.203725880427611</v>
      </c>
      <c r="CL1022" s="14">
        <v>0.15122230759473701</v>
      </c>
      <c r="CM1022" s="14"/>
      <c r="CN1022" s="14">
        <v>0.17866602946666801</v>
      </c>
      <c r="CO1022" s="14">
        <v>0.15828044524281801</v>
      </c>
      <c r="CP1022" s="14"/>
      <c r="CQ1022" s="14">
        <v>0.160706436573129</v>
      </c>
      <c r="CR1022" s="14">
        <v>0.171249693738354</v>
      </c>
      <c r="CS1022" s="14">
        <v>0.15348788982137099</v>
      </c>
    </row>
    <row r="1023" spans="2:97" x14ac:dyDescent="0.35">
      <c r="B1023" t="s">
        <v>414</v>
      </c>
      <c r="C1023" s="14">
        <v>0.15447084280673101</v>
      </c>
      <c r="D1023" s="14">
        <v>0.135828577853527</v>
      </c>
      <c r="E1023" s="14">
        <v>0.172029281251532</v>
      </c>
      <c r="F1023" s="14"/>
      <c r="G1023" s="14">
        <v>0.240126385086632</v>
      </c>
      <c r="H1023" s="14">
        <v>0.18143170004214601</v>
      </c>
      <c r="I1023" s="14">
        <v>0.17050013999974001</v>
      </c>
      <c r="J1023" s="14">
        <v>0.13789773042057701</v>
      </c>
      <c r="K1023" s="14">
        <v>0.130834044646365</v>
      </c>
      <c r="L1023" s="14">
        <v>9.1985384465131007E-2</v>
      </c>
      <c r="M1023" s="14"/>
      <c r="N1023" s="14">
        <v>0.17466935946059101</v>
      </c>
      <c r="O1023" s="14">
        <v>0.154395571050777</v>
      </c>
      <c r="P1023" s="14">
        <v>0.13547805777885999</v>
      </c>
      <c r="Q1023" s="14">
        <v>0.15126086408327</v>
      </c>
      <c r="R1023" s="14"/>
      <c r="S1023" s="14">
        <v>0.19452603157083201</v>
      </c>
      <c r="T1023" s="14">
        <v>0.17230803662142999</v>
      </c>
      <c r="U1023" s="14">
        <v>0.13877729841880901</v>
      </c>
      <c r="V1023" s="14">
        <v>0.132234810474301</v>
      </c>
      <c r="W1023" s="14">
        <v>0.17721663337148699</v>
      </c>
      <c r="X1023" s="14">
        <v>0.17543481937536601</v>
      </c>
      <c r="Y1023" s="14">
        <v>0.12804796665224799</v>
      </c>
      <c r="Z1023" s="14">
        <v>0.13070146670986499</v>
      </c>
      <c r="AA1023" s="14">
        <v>0.12047113251814801</v>
      </c>
      <c r="AB1023" s="14">
        <v>0.13403531398160801</v>
      </c>
      <c r="AC1023" s="14">
        <v>0.15464470535146799</v>
      </c>
      <c r="AD1023" s="14">
        <v>0.17041729342762199</v>
      </c>
      <c r="AE1023" s="14"/>
      <c r="AF1023" s="14">
        <v>0.128853041929159</v>
      </c>
      <c r="AG1023" s="14">
        <v>0.16851094302064601</v>
      </c>
      <c r="AH1023" s="14">
        <v>0.120846340932522</v>
      </c>
      <c r="AI1023" s="14">
        <v>0.11800658287566999</v>
      </c>
      <c r="AJ1023" s="14">
        <v>0.17136437625911799</v>
      </c>
      <c r="AK1023" s="14"/>
      <c r="AL1023" s="14">
        <v>0.13027955755686099</v>
      </c>
      <c r="AM1023" s="14">
        <v>0.162785164217782</v>
      </c>
      <c r="AN1023" s="14">
        <v>0.14232018136567401</v>
      </c>
      <c r="AO1023" s="14">
        <v>0.13868476325979601</v>
      </c>
      <c r="AP1023" s="14">
        <v>0.202914136078682</v>
      </c>
      <c r="AQ1023" s="14">
        <v>0.13836340249881299</v>
      </c>
      <c r="AR1023" s="14"/>
      <c r="AS1023" s="14">
        <v>0.12615243300242801</v>
      </c>
      <c r="AT1023" s="14">
        <v>0.18563276944549201</v>
      </c>
      <c r="AU1023" s="14">
        <v>0.155937658517805</v>
      </c>
      <c r="AV1023" s="14">
        <v>0.154699795511968</v>
      </c>
      <c r="AW1023" s="14">
        <v>0.14912057391119099</v>
      </c>
      <c r="AX1023" s="14"/>
      <c r="AY1023" s="14">
        <v>0.17951848314069899</v>
      </c>
      <c r="AZ1023" s="14">
        <v>0</v>
      </c>
      <c r="BA1023" s="14">
        <v>0</v>
      </c>
      <c r="BB1023" s="14">
        <v>0</v>
      </c>
      <c r="BC1023" s="14">
        <v>0</v>
      </c>
      <c r="BD1023" s="14">
        <v>0</v>
      </c>
      <c r="BE1023" s="14">
        <v>0</v>
      </c>
      <c r="BF1023" s="14">
        <v>0</v>
      </c>
      <c r="BG1023" s="14">
        <v>0</v>
      </c>
      <c r="BH1023" s="14">
        <v>0</v>
      </c>
      <c r="BI1023" s="14">
        <v>0</v>
      </c>
      <c r="BJ1023" s="14">
        <v>0</v>
      </c>
      <c r="BK1023" s="14">
        <v>0</v>
      </c>
      <c r="BL1023" s="14">
        <v>0</v>
      </c>
      <c r="BM1023" s="14">
        <v>0</v>
      </c>
      <c r="BN1023" s="14">
        <v>0</v>
      </c>
      <c r="BO1023" s="14"/>
      <c r="BP1023" s="14">
        <v>0.109106539065134</v>
      </c>
      <c r="BQ1023" s="14">
        <v>0.16743692619721301</v>
      </c>
      <c r="BR1023" s="14">
        <v>0.16843511335849301</v>
      </c>
      <c r="BS1023" s="14">
        <v>0.1894973880601</v>
      </c>
      <c r="BT1023" s="14">
        <v>0.157464317274398</v>
      </c>
      <c r="BU1023" s="14"/>
      <c r="BV1023" s="14">
        <v>0.142351278595298</v>
      </c>
      <c r="BW1023" s="14">
        <v>0.14162240438616</v>
      </c>
      <c r="BX1023" s="14">
        <v>0.17060006563327901</v>
      </c>
      <c r="BY1023" s="14">
        <v>0.162025191813013</v>
      </c>
      <c r="BZ1023" s="14">
        <v>0.1239733557975</v>
      </c>
      <c r="CA1023" s="14"/>
      <c r="CB1023" s="14">
        <v>0.15441310790971799</v>
      </c>
      <c r="CC1023" s="14">
        <v>0.15831531580122599</v>
      </c>
      <c r="CD1023" s="14">
        <v>0.14988651363227501</v>
      </c>
      <c r="CE1023" s="14">
        <v>0.157092504082261</v>
      </c>
      <c r="CF1023" s="14">
        <v>0.152764236439386</v>
      </c>
      <c r="CG1023" s="14"/>
      <c r="CH1023" s="14">
        <v>0.139269317933124</v>
      </c>
      <c r="CI1023" s="14">
        <v>0.160810945801526</v>
      </c>
      <c r="CJ1023" s="14"/>
      <c r="CK1023" s="14">
        <v>0.203477645170316</v>
      </c>
      <c r="CL1023" s="14">
        <v>0.13941327203112</v>
      </c>
      <c r="CM1023" s="14"/>
      <c r="CN1023" s="14">
        <v>0.15530895443898901</v>
      </c>
      <c r="CO1023" s="14">
        <v>0.154177724527193</v>
      </c>
      <c r="CP1023" s="14"/>
      <c r="CQ1023" s="14">
        <v>0.15339274398108499</v>
      </c>
      <c r="CR1023" s="14">
        <v>0.15354438545190599</v>
      </c>
      <c r="CS1023" s="14">
        <v>0.17339453899863999</v>
      </c>
    </row>
    <row r="1024" spans="2:97" x14ac:dyDescent="0.35">
      <c r="B1024" t="s">
        <v>415</v>
      </c>
      <c r="C1024" s="14">
        <v>0.151794802346602</v>
      </c>
      <c r="D1024" s="14">
        <v>0.15065250380968101</v>
      </c>
      <c r="E1024" s="14">
        <v>0.15286080790936801</v>
      </c>
      <c r="F1024" s="14"/>
      <c r="G1024" s="14">
        <v>0.19757054934715701</v>
      </c>
      <c r="H1024" s="14">
        <v>0.167511053855007</v>
      </c>
      <c r="I1024" s="14">
        <v>0.121520014363247</v>
      </c>
      <c r="J1024" s="14">
        <v>0.120339336283816</v>
      </c>
      <c r="K1024" s="14">
        <v>0.11491439812752501</v>
      </c>
      <c r="L1024" s="14">
        <v>0.18347563632929301</v>
      </c>
      <c r="M1024" s="14"/>
      <c r="N1024" s="14">
        <v>0.17650280738406601</v>
      </c>
      <c r="O1024" s="14">
        <v>0.158912842083857</v>
      </c>
      <c r="P1024" s="14">
        <v>0.14786071774795301</v>
      </c>
      <c r="Q1024" s="14">
        <v>0.122957778540877</v>
      </c>
      <c r="R1024" s="14"/>
      <c r="S1024" s="14">
        <v>0.16796549759125001</v>
      </c>
      <c r="T1024" s="14">
        <v>0.163872281290979</v>
      </c>
      <c r="U1024" s="14">
        <v>0.139079635950313</v>
      </c>
      <c r="V1024" s="14">
        <v>0.106356629475228</v>
      </c>
      <c r="W1024" s="14">
        <v>0.17955291868674</v>
      </c>
      <c r="X1024" s="14">
        <v>0.14651250385314399</v>
      </c>
      <c r="Y1024" s="14">
        <v>0.14636270825428799</v>
      </c>
      <c r="Z1024" s="14">
        <v>0.17019030517186801</v>
      </c>
      <c r="AA1024" s="14">
        <v>0.132520154222806</v>
      </c>
      <c r="AB1024" s="14">
        <v>0.14763037174362301</v>
      </c>
      <c r="AC1024" s="14">
        <v>0.178450661233333</v>
      </c>
      <c r="AD1024" s="14">
        <v>0.17377603653292001</v>
      </c>
      <c r="AE1024" s="14"/>
      <c r="AF1024" s="14">
        <v>0.145434434519599</v>
      </c>
      <c r="AG1024" s="14">
        <v>0.16196630000752099</v>
      </c>
      <c r="AH1024" s="14">
        <v>0.19874612890056101</v>
      </c>
      <c r="AI1024" s="14">
        <v>0.119746104100906</v>
      </c>
      <c r="AJ1024" s="14">
        <v>0.20298892280577999</v>
      </c>
      <c r="AK1024" s="14"/>
      <c r="AL1024" s="14">
        <v>0.15197777943781801</v>
      </c>
      <c r="AM1024" s="14">
        <v>0.16037075604542</v>
      </c>
      <c r="AN1024" s="14">
        <v>0.234468831225256</v>
      </c>
      <c r="AO1024" s="14">
        <v>0.118739844517851</v>
      </c>
      <c r="AP1024" s="14">
        <v>0.19529316143221401</v>
      </c>
      <c r="AQ1024" s="14">
        <v>0.122476277331398</v>
      </c>
      <c r="AR1024" s="14"/>
      <c r="AS1024" s="14">
        <v>0.104666213437057</v>
      </c>
      <c r="AT1024" s="14">
        <v>0.16378144301727601</v>
      </c>
      <c r="AU1024" s="14">
        <v>0.18568764880534799</v>
      </c>
      <c r="AV1024" s="14">
        <v>0.17126740157567799</v>
      </c>
      <c r="AW1024" s="14">
        <v>0.20520155325780001</v>
      </c>
      <c r="AX1024" s="14"/>
      <c r="AY1024" s="14">
        <v>0.16148549361398301</v>
      </c>
      <c r="AZ1024" s="14">
        <v>0</v>
      </c>
      <c r="BA1024" s="14">
        <v>0</v>
      </c>
      <c r="BB1024" s="14">
        <v>0</v>
      </c>
      <c r="BC1024" s="14">
        <v>0</v>
      </c>
      <c r="BD1024" s="14">
        <v>0</v>
      </c>
      <c r="BE1024" s="14">
        <v>0</v>
      </c>
      <c r="BF1024" s="14">
        <v>0</v>
      </c>
      <c r="BG1024" s="14">
        <v>0</v>
      </c>
      <c r="BH1024" s="14">
        <v>0</v>
      </c>
      <c r="BI1024" s="14">
        <v>0</v>
      </c>
      <c r="BJ1024" s="14">
        <v>0</v>
      </c>
      <c r="BK1024" s="14">
        <v>0</v>
      </c>
      <c r="BL1024" s="14">
        <v>0</v>
      </c>
      <c r="BM1024" s="14">
        <v>0</v>
      </c>
      <c r="BN1024" s="14">
        <v>0</v>
      </c>
      <c r="BO1024" s="14"/>
      <c r="BP1024" s="14">
        <v>0.189475522518218</v>
      </c>
      <c r="BQ1024" s="14">
        <v>0.14641023544089299</v>
      </c>
      <c r="BR1024" s="14">
        <v>0.15805818715055001</v>
      </c>
      <c r="BS1024" s="14">
        <v>0.133811987886854</v>
      </c>
      <c r="BT1024" s="14">
        <v>0.119627729064521</v>
      </c>
      <c r="BU1024" s="14"/>
      <c r="BV1024" s="14">
        <v>0.13718263995426699</v>
      </c>
      <c r="BW1024" s="14">
        <v>0.17692525498227499</v>
      </c>
      <c r="BX1024" s="14">
        <v>0.15073508694850499</v>
      </c>
      <c r="BY1024" s="14">
        <v>0.107569854773487</v>
      </c>
      <c r="BZ1024" s="14">
        <v>0.123342272723271</v>
      </c>
      <c r="CA1024" s="14"/>
      <c r="CB1024" s="14">
        <v>0.16257459822414799</v>
      </c>
      <c r="CC1024" s="14">
        <v>0.13781202274292301</v>
      </c>
      <c r="CD1024" s="14">
        <v>0.153183526941227</v>
      </c>
      <c r="CE1024" s="14">
        <v>0.17582924223899399</v>
      </c>
      <c r="CF1024" s="14">
        <v>0.13277351638982299</v>
      </c>
      <c r="CG1024" s="14"/>
      <c r="CH1024" s="14">
        <v>0.13229333534637799</v>
      </c>
      <c r="CI1024" s="14">
        <v>0.15992828305719101</v>
      </c>
      <c r="CJ1024" s="14"/>
      <c r="CK1024" s="14">
        <v>0.156733553881308</v>
      </c>
      <c r="CL1024" s="14">
        <v>0.15027734768336501</v>
      </c>
      <c r="CM1024" s="14"/>
      <c r="CN1024" s="14">
        <v>0.14221209260887999</v>
      </c>
      <c r="CO1024" s="14">
        <v>0.15514622629004099</v>
      </c>
      <c r="CP1024" s="14"/>
      <c r="CQ1024" s="14">
        <v>0.15283446379357299</v>
      </c>
      <c r="CR1024" s="14">
        <v>0.151757479349619</v>
      </c>
      <c r="CS1024" s="14">
        <v>0.139071581549918</v>
      </c>
    </row>
    <row r="1025" spans="2:97" x14ac:dyDescent="0.35">
      <c r="B1025" t="s">
        <v>416</v>
      </c>
      <c r="C1025" s="14">
        <v>0.15062652638587201</v>
      </c>
      <c r="D1025" s="14">
        <v>0.147581946601134</v>
      </c>
      <c r="E1025" s="14">
        <v>0.15354179213564401</v>
      </c>
      <c r="F1025" s="14"/>
      <c r="G1025" s="14">
        <v>0.14553531975224199</v>
      </c>
      <c r="H1025" s="14">
        <v>0.157630678442328</v>
      </c>
      <c r="I1025" s="14">
        <v>0.14503744182365699</v>
      </c>
      <c r="J1025" s="14">
        <v>0.15075988730383599</v>
      </c>
      <c r="K1025" s="14">
        <v>0.145252333192185</v>
      </c>
      <c r="L1025" s="14">
        <v>0.156322204937383</v>
      </c>
      <c r="M1025" s="14"/>
      <c r="N1025" s="14">
        <v>0.16065688004100001</v>
      </c>
      <c r="O1025" s="14">
        <v>0.14898065567941299</v>
      </c>
      <c r="P1025" s="14">
        <v>0.15733231605814799</v>
      </c>
      <c r="Q1025" s="14">
        <v>0.13739751390535301</v>
      </c>
      <c r="R1025" s="14"/>
      <c r="S1025" s="14">
        <v>0.17753879931111799</v>
      </c>
      <c r="T1025" s="14">
        <v>0.119999772578176</v>
      </c>
      <c r="U1025" s="14">
        <v>0.148759648962729</v>
      </c>
      <c r="V1025" s="14">
        <v>0.14242043579778901</v>
      </c>
      <c r="W1025" s="14">
        <v>0.146782624224362</v>
      </c>
      <c r="X1025" s="14">
        <v>0.151589686229435</v>
      </c>
      <c r="Y1025" s="14">
        <v>0.18030381995598499</v>
      </c>
      <c r="Z1025" s="14">
        <v>0.162147083005791</v>
      </c>
      <c r="AA1025" s="14">
        <v>0.14438039540714601</v>
      </c>
      <c r="AB1025" s="14">
        <v>0.18458227516981701</v>
      </c>
      <c r="AC1025" s="14">
        <v>0.129852676501541</v>
      </c>
      <c r="AD1025" s="14">
        <v>5.4653982813059103E-2</v>
      </c>
      <c r="AE1025" s="14"/>
      <c r="AF1025" s="14">
        <v>0.168448139443787</v>
      </c>
      <c r="AG1025" s="14">
        <v>0.15851539659442901</v>
      </c>
      <c r="AH1025" s="14">
        <v>0.158126530222467</v>
      </c>
      <c r="AI1025" s="14">
        <v>0.132082954254018</v>
      </c>
      <c r="AJ1025" s="14">
        <v>0.14518610451359301</v>
      </c>
      <c r="AK1025" s="14"/>
      <c r="AL1025" s="14">
        <v>0.180827134634059</v>
      </c>
      <c r="AM1025" s="14">
        <v>0.16108973018233799</v>
      </c>
      <c r="AN1025" s="14">
        <v>0.14463538936508499</v>
      </c>
      <c r="AO1025" s="14">
        <v>0.13310899523807401</v>
      </c>
      <c r="AP1025" s="14">
        <v>0.158694527911764</v>
      </c>
      <c r="AQ1025" s="14">
        <v>0.15259060414808001</v>
      </c>
      <c r="AR1025" s="14"/>
      <c r="AS1025" s="14">
        <v>0.13841589176872099</v>
      </c>
      <c r="AT1025" s="14">
        <v>0.14989757506624099</v>
      </c>
      <c r="AU1025" s="14">
        <v>0.13786047998692699</v>
      </c>
      <c r="AV1025" s="14">
        <v>0.17402781916982901</v>
      </c>
      <c r="AW1025" s="14">
        <v>0.19785891463446401</v>
      </c>
      <c r="AX1025" s="14"/>
      <c r="AY1025" s="14">
        <v>0.116340508278248</v>
      </c>
      <c r="AZ1025" s="14">
        <v>0</v>
      </c>
      <c r="BA1025" s="14">
        <v>0</v>
      </c>
      <c r="BB1025" s="14">
        <v>0</v>
      </c>
      <c r="BC1025" s="14">
        <v>0</v>
      </c>
      <c r="BD1025" s="14">
        <v>0</v>
      </c>
      <c r="BE1025" s="14">
        <v>0</v>
      </c>
      <c r="BF1025" s="14">
        <v>0</v>
      </c>
      <c r="BG1025" s="14">
        <v>0</v>
      </c>
      <c r="BH1025" s="14">
        <v>0</v>
      </c>
      <c r="BI1025" s="14">
        <v>0</v>
      </c>
      <c r="BJ1025" s="14">
        <v>0</v>
      </c>
      <c r="BK1025" s="14">
        <v>0</v>
      </c>
      <c r="BL1025" s="14">
        <v>0</v>
      </c>
      <c r="BM1025" s="14">
        <v>0</v>
      </c>
      <c r="BN1025" s="14">
        <v>0</v>
      </c>
      <c r="BO1025" s="14"/>
      <c r="BP1025" s="14">
        <v>0.16851442820517501</v>
      </c>
      <c r="BQ1025" s="14">
        <v>0.168347782192203</v>
      </c>
      <c r="BR1025" s="14">
        <v>0.14795178779780299</v>
      </c>
      <c r="BS1025" s="14">
        <v>0.157778561854056</v>
      </c>
      <c r="BT1025" s="14">
        <v>9.4863242909764903E-2</v>
      </c>
      <c r="BU1025" s="14"/>
      <c r="BV1025" s="14">
        <v>0.18841066550373001</v>
      </c>
      <c r="BW1025" s="14">
        <v>0.16477029935460999</v>
      </c>
      <c r="BX1025" s="14">
        <v>0.15500472702828</v>
      </c>
      <c r="BY1025" s="14">
        <v>0.111295210433512</v>
      </c>
      <c r="BZ1025" s="14">
        <v>7.9794081054604005E-2</v>
      </c>
      <c r="CA1025" s="14"/>
      <c r="CB1025" s="14">
        <v>0.186225367881766</v>
      </c>
      <c r="CC1025" s="14">
        <v>0.15949010302323799</v>
      </c>
      <c r="CD1025" s="14">
        <v>0.14795750149133599</v>
      </c>
      <c r="CE1025" s="14">
        <v>0.13222354114241999</v>
      </c>
      <c r="CF1025" s="14">
        <v>0.135967186675926</v>
      </c>
      <c r="CG1025" s="14"/>
      <c r="CH1025" s="14">
        <v>0.131030101789742</v>
      </c>
      <c r="CI1025" s="14">
        <v>0.15879961107982299</v>
      </c>
      <c r="CJ1025" s="14"/>
      <c r="CK1025" s="14">
        <v>0.170408121465013</v>
      </c>
      <c r="CL1025" s="14">
        <v>0.144548538155814</v>
      </c>
      <c r="CM1025" s="14"/>
      <c r="CN1025" s="14">
        <v>0.17586832708891201</v>
      </c>
      <c r="CO1025" s="14">
        <v>0.141798545828487</v>
      </c>
      <c r="CP1025" s="14"/>
      <c r="CQ1025" s="14">
        <v>0.13839980623012099</v>
      </c>
      <c r="CR1025" s="14">
        <v>0.177221484722177</v>
      </c>
      <c r="CS1025" s="14">
        <v>0.14496889214330899</v>
      </c>
    </row>
    <row r="1026" spans="2:97" x14ac:dyDescent="0.35">
      <c r="B1026" t="s">
        <v>417</v>
      </c>
      <c r="C1026" s="14">
        <v>0.13784182496591799</v>
      </c>
      <c r="D1026" s="14">
        <v>0.12725523985722101</v>
      </c>
      <c r="E1026" s="14">
        <v>0.14869976199860299</v>
      </c>
      <c r="F1026" s="14"/>
      <c r="G1026" s="14">
        <v>0.102613422058908</v>
      </c>
      <c r="H1026" s="14">
        <v>8.7531330857261502E-2</v>
      </c>
      <c r="I1026" s="14">
        <v>0.12966363731491501</v>
      </c>
      <c r="J1026" s="14">
        <v>0.13181703608258</v>
      </c>
      <c r="K1026" s="14">
        <v>0.166179515126642</v>
      </c>
      <c r="L1026" s="14">
        <v>0.19475688878723599</v>
      </c>
      <c r="M1026" s="14"/>
      <c r="N1026" s="14">
        <v>0.139624721902458</v>
      </c>
      <c r="O1026" s="14">
        <v>0.15080230772615499</v>
      </c>
      <c r="P1026" s="14">
        <v>0.136145411983709</v>
      </c>
      <c r="Q1026" s="14">
        <v>0.12557553682877201</v>
      </c>
      <c r="R1026" s="14"/>
      <c r="S1026" s="14">
        <v>0.118669460821674</v>
      </c>
      <c r="T1026" s="14">
        <v>0.131620180255692</v>
      </c>
      <c r="U1026" s="14">
        <v>8.6140751481393898E-2</v>
      </c>
      <c r="V1026" s="14">
        <v>0.15041741649844501</v>
      </c>
      <c r="W1026" s="14">
        <v>0.15453825188800299</v>
      </c>
      <c r="X1026" s="14">
        <v>0.13021017554349201</v>
      </c>
      <c r="Y1026" s="14">
        <v>0.164165419670671</v>
      </c>
      <c r="Z1026" s="14">
        <v>0.230558564454479</v>
      </c>
      <c r="AA1026" s="14">
        <v>0.132082324284201</v>
      </c>
      <c r="AB1026" s="14">
        <v>0.13072341053648601</v>
      </c>
      <c r="AC1026" s="14">
        <v>0.186740632922829</v>
      </c>
      <c r="AD1026" s="14">
        <v>0.10580297622610101</v>
      </c>
      <c r="AE1026" s="14"/>
      <c r="AF1026" s="14">
        <v>0.17277314460649501</v>
      </c>
      <c r="AG1026" s="14">
        <v>0.126790984571891</v>
      </c>
      <c r="AH1026" s="14">
        <v>0.15138735395375899</v>
      </c>
      <c r="AI1026" s="14">
        <v>0.169935717763535</v>
      </c>
      <c r="AJ1026" s="14">
        <v>9.0450426316661406E-2</v>
      </c>
      <c r="AK1026" s="14"/>
      <c r="AL1026" s="14">
        <v>0.118356247677691</v>
      </c>
      <c r="AM1026" s="14">
        <v>0.13362447087576801</v>
      </c>
      <c r="AN1026" s="14">
        <v>0.20432398256640799</v>
      </c>
      <c r="AO1026" s="14">
        <v>0.16924044732288801</v>
      </c>
      <c r="AP1026" s="14">
        <v>8.7553356842171207E-2</v>
      </c>
      <c r="AQ1026" s="14">
        <v>0.153681451308155</v>
      </c>
      <c r="AR1026" s="14"/>
      <c r="AS1026" s="14">
        <v>0.135058262079713</v>
      </c>
      <c r="AT1026" s="14">
        <v>0.13724848878677601</v>
      </c>
      <c r="AU1026" s="14">
        <v>0.13942808673180701</v>
      </c>
      <c r="AV1026" s="14">
        <v>0.13096691096732199</v>
      </c>
      <c r="AW1026" s="14">
        <v>0.14586929303356699</v>
      </c>
      <c r="AX1026" s="14"/>
      <c r="AY1026" s="14">
        <v>2.71307502148605E-2</v>
      </c>
      <c r="AZ1026" s="14">
        <v>0</v>
      </c>
      <c r="BA1026" s="14">
        <v>0</v>
      </c>
      <c r="BB1026" s="14">
        <v>0</v>
      </c>
      <c r="BC1026" s="14">
        <v>0</v>
      </c>
      <c r="BD1026" s="14">
        <v>0</v>
      </c>
      <c r="BE1026" s="14">
        <v>0</v>
      </c>
      <c r="BF1026" s="14">
        <v>0</v>
      </c>
      <c r="BG1026" s="14">
        <v>0</v>
      </c>
      <c r="BH1026" s="14">
        <v>0</v>
      </c>
      <c r="BI1026" s="14">
        <v>0</v>
      </c>
      <c r="BJ1026" s="14">
        <v>0</v>
      </c>
      <c r="BK1026" s="14">
        <v>0</v>
      </c>
      <c r="BL1026" s="14">
        <v>0</v>
      </c>
      <c r="BM1026" s="14">
        <v>0</v>
      </c>
      <c r="BN1026" s="14">
        <v>0</v>
      </c>
      <c r="BO1026" s="14"/>
      <c r="BP1026" s="14">
        <v>0.16486885639995</v>
      </c>
      <c r="BQ1026" s="14">
        <v>0.13944527958219</v>
      </c>
      <c r="BR1026" s="14">
        <v>0.14836757884975901</v>
      </c>
      <c r="BS1026" s="14">
        <v>0.114984467856342</v>
      </c>
      <c r="BT1026" s="14">
        <v>0.116451880380826</v>
      </c>
      <c r="BU1026" s="14"/>
      <c r="BV1026" s="14">
        <v>0.14880191997574599</v>
      </c>
      <c r="BW1026" s="14">
        <v>0.15740503009521201</v>
      </c>
      <c r="BX1026" s="14">
        <v>0.122704521375482</v>
      </c>
      <c r="BY1026" s="14">
        <v>0.133108860144657</v>
      </c>
      <c r="BZ1026" s="14">
        <v>9.4946052275794807E-2</v>
      </c>
      <c r="CA1026" s="14"/>
      <c r="CB1026" s="14">
        <v>0.12698542697576701</v>
      </c>
      <c r="CC1026" s="14">
        <v>0.13500819207043999</v>
      </c>
      <c r="CD1026" s="14">
        <v>0.15391823438939101</v>
      </c>
      <c r="CE1026" s="14">
        <v>0.13770705131922101</v>
      </c>
      <c r="CF1026" s="14">
        <v>0.13463380684112899</v>
      </c>
      <c r="CG1026" s="14"/>
      <c r="CH1026" s="14">
        <v>0.159632586187956</v>
      </c>
      <c r="CI1026" s="14">
        <v>0.12875354786007501</v>
      </c>
      <c r="CJ1026" s="14"/>
      <c r="CK1026" s="14">
        <v>0.104858706935165</v>
      </c>
      <c r="CL1026" s="14">
        <v>0.147976043282464</v>
      </c>
      <c r="CM1026" s="14"/>
      <c r="CN1026" s="14">
        <v>0.13095789392030199</v>
      </c>
      <c r="CO1026" s="14">
        <v>0.14024938733216999</v>
      </c>
      <c r="CP1026" s="14"/>
      <c r="CQ1026" s="14">
        <v>0.141607690966326</v>
      </c>
      <c r="CR1026" s="14">
        <v>0.12676272581783801</v>
      </c>
      <c r="CS1026" s="14">
        <v>0.156728888303205</v>
      </c>
    </row>
    <row r="1027" spans="2:97" x14ac:dyDescent="0.35">
      <c r="B1027" t="s">
        <v>418</v>
      </c>
      <c r="C1027" s="14">
        <v>0.13308500200757101</v>
      </c>
      <c r="D1027" s="14">
        <v>0.12714845700355101</v>
      </c>
      <c r="E1027" s="14">
        <v>0.13939263347887501</v>
      </c>
      <c r="F1027" s="14"/>
      <c r="G1027" s="14">
        <v>0.16562837183158299</v>
      </c>
      <c r="H1027" s="14">
        <v>0.16137342338103899</v>
      </c>
      <c r="I1027" s="14">
        <v>0.15989900981490601</v>
      </c>
      <c r="J1027" s="14">
        <v>0.110157943029057</v>
      </c>
      <c r="K1027" s="14">
        <v>0.114414109860731</v>
      </c>
      <c r="L1027" s="14">
        <v>9.7767845523228203E-2</v>
      </c>
      <c r="M1027" s="14"/>
      <c r="N1027" s="14">
        <v>0.137701549330602</v>
      </c>
      <c r="O1027" s="14">
        <v>9.7832344903327095E-2</v>
      </c>
      <c r="P1027" s="14">
        <v>0.153857292074529</v>
      </c>
      <c r="Q1027" s="14">
        <v>0.14807350838042799</v>
      </c>
      <c r="R1027" s="14"/>
      <c r="S1027" s="14">
        <v>0.170871197274024</v>
      </c>
      <c r="T1027" s="14">
        <v>0.12167695531083</v>
      </c>
      <c r="U1027" s="14">
        <v>0.137750072222181</v>
      </c>
      <c r="V1027" s="14">
        <v>0.12536601195393601</v>
      </c>
      <c r="W1027" s="14">
        <v>0.10942692485498</v>
      </c>
      <c r="X1027" s="14">
        <v>0.144411810843108</v>
      </c>
      <c r="Y1027" s="14">
        <v>0.14529732205205101</v>
      </c>
      <c r="Z1027" s="14">
        <v>0.18333464607424199</v>
      </c>
      <c r="AA1027" s="14">
        <v>0.13273155024788899</v>
      </c>
      <c r="AB1027" s="14">
        <v>0.11299503476833</v>
      </c>
      <c r="AC1027" s="14">
        <v>7.2125032583299303E-2</v>
      </c>
      <c r="AD1027" s="14">
        <v>0.10140748558702201</v>
      </c>
      <c r="AE1027" s="14"/>
      <c r="AF1027" s="14">
        <v>0.16323589440547001</v>
      </c>
      <c r="AG1027" s="14">
        <v>0.12567969811042601</v>
      </c>
      <c r="AH1027" s="14">
        <v>0.110205038862043</v>
      </c>
      <c r="AI1027" s="14">
        <v>0.14099080220212401</v>
      </c>
      <c r="AJ1027" s="14">
        <v>8.5120260438603504E-2</v>
      </c>
      <c r="AK1027" s="14"/>
      <c r="AL1027" s="14">
        <v>0.12474662431136301</v>
      </c>
      <c r="AM1027" s="14">
        <v>0.15095168212919899</v>
      </c>
      <c r="AN1027" s="14">
        <v>8.6498447842149606E-2</v>
      </c>
      <c r="AO1027" s="14">
        <v>0.146954821316992</v>
      </c>
      <c r="AP1027" s="14">
        <v>0.11916009028081299</v>
      </c>
      <c r="AQ1027" s="14">
        <v>0.12694902469571201</v>
      </c>
      <c r="AR1027" s="14"/>
      <c r="AS1027" s="14">
        <v>0.13726604895348599</v>
      </c>
      <c r="AT1027" s="14">
        <v>0.14246496387455401</v>
      </c>
      <c r="AU1027" s="14">
        <v>0.111024037810462</v>
      </c>
      <c r="AV1027" s="14">
        <v>0.15891145864938699</v>
      </c>
      <c r="AW1027" s="14">
        <v>0.11900736702315499</v>
      </c>
      <c r="AX1027" s="14"/>
      <c r="AY1027" s="14">
        <v>0.120881099081145</v>
      </c>
      <c r="AZ1027" s="14">
        <v>0</v>
      </c>
      <c r="BA1027" s="14">
        <v>0</v>
      </c>
      <c r="BB1027" s="14">
        <v>0</v>
      </c>
      <c r="BC1027" s="14">
        <v>0</v>
      </c>
      <c r="BD1027" s="14">
        <v>0</v>
      </c>
      <c r="BE1027" s="14">
        <v>0</v>
      </c>
      <c r="BF1027" s="14">
        <v>0</v>
      </c>
      <c r="BG1027" s="14">
        <v>0</v>
      </c>
      <c r="BH1027" s="14">
        <v>0</v>
      </c>
      <c r="BI1027" s="14">
        <v>0</v>
      </c>
      <c r="BJ1027" s="14">
        <v>0</v>
      </c>
      <c r="BK1027" s="14">
        <v>0</v>
      </c>
      <c r="BL1027" s="14">
        <v>0</v>
      </c>
      <c r="BM1027" s="14">
        <v>0</v>
      </c>
      <c r="BN1027" s="14">
        <v>0</v>
      </c>
      <c r="BO1027" s="14"/>
      <c r="BP1027" s="14">
        <v>0.10578470004311</v>
      </c>
      <c r="BQ1027" s="14">
        <v>0.13049083349177501</v>
      </c>
      <c r="BR1027" s="14">
        <v>0.16025541187912401</v>
      </c>
      <c r="BS1027" s="14">
        <v>0.14804721383741301</v>
      </c>
      <c r="BT1027" s="14">
        <v>0.13532980018819399</v>
      </c>
      <c r="BU1027" s="14"/>
      <c r="BV1027" s="14">
        <v>0.116643658907747</v>
      </c>
      <c r="BW1027" s="14">
        <v>0.139540563168223</v>
      </c>
      <c r="BX1027" s="14">
        <v>0.12168969236577</v>
      </c>
      <c r="BY1027" s="14">
        <v>0.14426535066680399</v>
      </c>
      <c r="BZ1027" s="14">
        <v>0.15431571424692</v>
      </c>
      <c r="CA1027" s="14"/>
      <c r="CB1027" s="14">
        <v>0.14836102166194601</v>
      </c>
      <c r="CC1027" s="14">
        <v>0.11589975738783</v>
      </c>
      <c r="CD1027" s="14">
        <v>0.12228124045863201</v>
      </c>
      <c r="CE1027" s="14">
        <v>0.13164444628175201</v>
      </c>
      <c r="CF1027" s="14">
        <v>0.14706208210986099</v>
      </c>
      <c r="CG1027" s="14"/>
      <c r="CH1027" s="14">
        <v>0.146516493616827</v>
      </c>
      <c r="CI1027" s="14">
        <v>0.12748312713748799</v>
      </c>
      <c r="CJ1027" s="14"/>
      <c r="CK1027" s="14">
        <v>0.104375683301417</v>
      </c>
      <c r="CL1027" s="14">
        <v>0.14190607535837399</v>
      </c>
      <c r="CM1027" s="14"/>
      <c r="CN1027" s="14">
        <v>0.13678326033851301</v>
      </c>
      <c r="CO1027" s="14">
        <v>0.13179158585926101</v>
      </c>
      <c r="CP1027" s="14"/>
      <c r="CQ1027" s="14">
        <v>0.13381009097157601</v>
      </c>
      <c r="CR1027" s="14">
        <v>0.13970422329514301</v>
      </c>
      <c r="CS1027" s="14">
        <v>8.4759108346270207E-2</v>
      </c>
    </row>
    <row r="1028" spans="2:97" x14ac:dyDescent="0.35">
      <c r="B1028" t="s">
        <v>419</v>
      </c>
      <c r="C1028" s="14">
        <v>0.12883123853564701</v>
      </c>
      <c r="D1028" s="14">
        <v>0.13293037129094301</v>
      </c>
      <c r="E1028" s="14">
        <v>0.123922274369816</v>
      </c>
      <c r="F1028" s="14"/>
      <c r="G1028" s="14">
        <v>0.18356464544231499</v>
      </c>
      <c r="H1028" s="14">
        <v>0.16785320063437301</v>
      </c>
      <c r="I1028" s="14">
        <v>0.13191904390867101</v>
      </c>
      <c r="J1028" s="14">
        <v>0.10896368867659099</v>
      </c>
      <c r="K1028" s="14">
        <v>0.13074921179363</v>
      </c>
      <c r="L1028" s="14">
        <v>7.3048038797292394E-2</v>
      </c>
      <c r="M1028" s="14"/>
      <c r="N1028" s="14">
        <v>0.128842574399024</v>
      </c>
      <c r="O1028" s="14">
        <v>0.13429320628919</v>
      </c>
      <c r="P1028" s="14">
        <v>0.117867668963734</v>
      </c>
      <c r="Q1028" s="14">
        <v>0.13299096670438501</v>
      </c>
      <c r="R1028" s="14"/>
      <c r="S1028" s="14">
        <v>0.16475448037231699</v>
      </c>
      <c r="T1028" s="14">
        <v>0.129258548973713</v>
      </c>
      <c r="U1028" s="14">
        <v>0.13759997484032699</v>
      </c>
      <c r="V1028" s="14">
        <v>0.14027490436873499</v>
      </c>
      <c r="W1028" s="14">
        <v>0.12332261827737601</v>
      </c>
      <c r="X1028" s="14">
        <v>0.13366949095824401</v>
      </c>
      <c r="Y1028" s="14">
        <v>9.2110351696315498E-2</v>
      </c>
      <c r="Z1028" s="14">
        <v>0.122824395736952</v>
      </c>
      <c r="AA1028" s="14">
        <v>0.115448544699904</v>
      </c>
      <c r="AB1028" s="14">
        <v>0.10973784118962</v>
      </c>
      <c r="AC1028" s="14">
        <v>0.131105654840346</v>
      </c>
      <c r="AD1028" s="14">
        <v>0.108347012269032</v>
      </c>
      <c r="AE1028" s="14"/>
      <c r="AF1028" s="14">
        <v>0.103867179133996</v>
      </c>
      <c r="AG1028" s="14">
        <v>0.13122900282425801</v>
      </c>
      <c r="AH1028" s="14">
        <v>0.111796456573548</v>
      </c>
      <c r="AI1028" s="14">
        <v>9.9656250782659897E-2</v>
      </c>
      <c r="AJ1028" s="14">
        <v>0.15527150661022701</v>
      </c>
      <c r="AK1028" s="14"/>
      <c r="AL1028" s="14">
        <v>0.15920251489575801</v>
      </c>
      <c r="AM1028" s="14">
        <v>0.108589077320366</v>
      </c>
      <c r="AN1028" s="14">
        <v>7.9523354682717304E-2</v>
      </c>
      <c r="AO1028" s="14">
        <v>0.1093128315338</v>
      </c>
      <c r="AP1028" s="14">
        <v>0.20006566044600399</v>
      </c>
      <c r="AQ1028" s="14">
        <v>8.6395335236219895E-2</v>
      </c>
      <c r="AR1028" s="14"/>
      <c r="AS1028" s="14">
        <v>0.12813038987292999</v>
      </c>
      <c r="AT1028" s="14">
        <v>0.117864698573115</v>
      </c>
      <c r="AU1028" s="14">
        <v>0.14963851906259101</v>
      </c>
      <c r="AV1028" s="14">
        <v>0.14431570381147699</v>
      </c>
      <c r="AW1028" s="14">
        <v>8.4645044426512397E-2</v>
      </c>
      <c r="AX1028" s="14"/>
      <c r="AY1028" s="14">
        <v>0.150287744127787</v>
      </c>
      <c r="AZ1028" s="14">
        <v>0</v>
      </c>
      <c r="BA1028" s="14">
        <v>0</v>
      </c>
      <c r="BB1028" s="14">
        <v>0</v>
      </c>
      <c r="BC1028" s="14">
        <v>0</v>
      </c>
      <c r="BD1028" s="14">
        <v>0</v>
      </c>
      <c r="BE1028" s="14">
        <v>0</v>
      </c>
      <c r="BF1028" s="14">
        <v>0</v>
      </c>
      <c r="BG1028" s="14">
        <v>0</v>
      </c>
      <c r="BH1028" s="14">
        <v>0</v>
      </c>
      <c r="BI1028" s="14">
        <v>0</v>
      </c>
      <c r="BJ1028" s="14">
        <v>0</v>
      </c>
      <c r="BK1028" s="14">
        <v>0</v>
      </c>
      <c r="BL1028" s="14">
        <v>0</v>
      </c>
      <c r="BM1028" s="14">
        <v>0</v>
      </c>
      <c r="BN1028" s="14">
        <v>0</v>
      </c>
      <c r="BO1028" s="14"/>
      <c r="BP1028" s="14">
        <v>0.115087620049666</v>
      </c>
      <c r="BQ1028" s="14">
        <v>0.12193757856993399</v>
      </c>
      <c r="BR1028" s="14">
        <v>0.13827218642106201</v>
      </c>
      <c r="BS1028" s="14">
        <v>0.15943775070048499</v>
      </c>
      <c r="BT1028" s="14">
        <v>0.12487267291467299</v>
      </c>
      <c r="BU1028" s="14"/>
      <c r="BV1028" s="14">
        <v>0.15503452184338001</v>
      </c>
      <c r="BW1028" s="14">
        <v>0.110180549244704</v>
      </c>
      <c r="BX1028" s="14">
        <v>0.15301807597624001</v>
      </c>
      <c r="BY1028" s="14">
        <v>0.117788753509124</v>
      </c>
      <c r="BZ1028" s="14">
        <v>9.3508346845437601E-2</v>
      </c>
      <c r="CA1028" s="14"/>
      <c r="CB1028" s="14">
        <v>0.15057172468827701</v>
      </c>
      <c r="CC1028" s="14">
        <v>0.14166305989432099</v>
      </c>
      <c r="CD1028" s="14">
        <v>0.127381486295296</v>
      </c>
      <c r="CE1028" s="14">
        <v>0.12031663730435301</v>
      </c>
      <c r="CF1028" s="14">
        <v>0.108903295565467</v>
      </c>
      <c r="CG1028" s="14"/>
      <c r="CH1028" s="14">
        <v>0.112538788568081</v>
      </c>
      <c r="CI1028" s="14">
        <v>0.135626333875803</v>
      </c>
      <c r="CJ1028" s="14"/>
      <c r="CK1028" s="14">
        <v>0.176320291694259</v>
      </c>
      <c r="CL1028" s="14">
        <v>0.114240003349613</v>
      </c>
      <c r="CM1028" s="14"/>
      <c r="CN1028" s="14">
        <v>0.14489430840249701</v>
      </c>
      <c r="CO1028" s="14">
        <v>0.123213395730186</v>
      </c>
      <c r="CP1028" s="14"/>
      <c r="CQ1028" s="14">
        <v>0.119253481872381</v>
      </c>
      <c r="CR1028" s="14">
        <v>0.149124885511769</v>
      </c>
      <c r="CS1028" s="14">
        <v>0.127601828173524</v>
      </c>
    </row>
    <row r="1029" spans="2:97" x14ac:dyDescent="0.35">
      <c r="B1029" t="s">
        <v>420</v>
      </c>
      <c r="C1029" s="14">
        <v>0.116359379709878</v>
      </c>
      <c r="D1029" s="14">
        <v>0.117892229949685</v>
      </c>
      <c r="E1029" s="14">
        <v>0.114560054267416</v>
      </c>
      <c r="F1029" s="14"/>
      <c r="G1029" s="14">
        <v>0.1264448346416</v>
      </c>
      <c r="H1029" s="14">
        <v>8.6396220152999498E-2</v>
      </c>
      <c r="I1029" s="14">
        <v>8.58602567573028E-2</v>
      </c>
      <c r="J1029" s="14">
        <v>0.104577700429514</v>
      </c>
      <c r="K1029" s="14">
        <v>9.5685214437627994E-2</v>
      </c>
      <c r="L1029" s="14">
        <v>0.18231585729615399</v>
      </c>
      <c r="M1029" s="14"/>
      <c r="N1029" s="14">
        <v>0.12023172653537</v>
      </c>
      <c r="O1029" s="14">
        <v>0.109905737577372</v>
      </c>
      <c r="P1029" s="14">
        <v>0.124563849202209</v>
      </c>
      <c r="Q1029" s="14">
        <v>0.113058801345265</v>
      </c>
      <c r="R1029" s="14"/>
      <c r="S1029" s="14">
        <v>9.8678428246488606E-2</v>
      </c>
      <c r="T1029" s="14">
        <v>9.4640359182164693E-2</v>
      </c>
      <c r="U1029" s="14">
        <v>0.13234487729802899</v>
      </c>
      <c r="V1029" s="14">
        <v>0.122880985850382</v>
      </c>
      <c r="W1029" s="14">
        <v>0.14633655639736501</v>
      </c>
      <c r="X1029" s="14">
        <v>0.107137204181428</v>
      </c>
      <c r="Y1029" s="14">
        <v>0.11315415124703999</v>
      </c>
      <c r="Z1029" s="14">
        <v>0.122720399091534</v>
      </c>
      <c r="AA1029" s="14">
        <v>9.3312226838826506E-2</v>
      </c>
      <c r="AB1029" s="14">
        <v>0.17097775055192899</v>
      </c>
      <c r="AC1029" s="14">
        <v>0.13876095120712201</v>
      </c>
      <c r="AD1029" s="14">
        <v>7.2246633275108996E-2</v>
      </c>
      <c r="AE1029" s="14"/>
      <c r="AF1029" s="14">
        <v>0.12425325396220201</v>
      </c>
      <c r="AG1029" s="14">
        <v>0.12869498846712901</v>
      </c>
      <c r="AH1029" s="14">
        <v>0.11217854046307001</v>
      </c>
      <c r="AI1029" s="14">
        <v>0.11985152981800901</v>
      </c>
      <c r="AJ1029" s="14">
        <v>9.6645842521615594E-2</v>
      </c>
      <c r="AK1029" s="14"/>
      <c r="AL1029" s="14">
        <v>0.14593041072316301</v>
      </c>
      <c r="AM1029" s="14">
        <v>0.127619789639591</v>
      </c>
      <c r="AN1029" s="14">
        <v>0.12679689592149301</v>
      </c>
      <c r="AO1029" s="14">
        <v>0.112919021483292</v>
      </c>
      <c r="AP1029" s="14">
        <v>0.100897861876552</v>
      </c>
      <c r="AQ1029" s="14">
        <v>0.11036293717451599</v>
      </c>
      <c r="AR1029" s="14"/>
      <c r="AS1029" s="14">
        <v>0.10859158243303101</v>
      </c>
      <c r="AT1029" s="14">
        <v>0.117532118543471</v>
      </c>
      <c r="AU1029" s="14">
        <v>0.113026080130119</v>
      </c>
      <c r="AV1029" s="14">
        <v>0.102118231080225</v>
      </c>
      <c r="AW1029" s="14">
        <v>0.12718402514510399</v>
      </c>
      <c r="AX1029" s="14"/>
      <c r="AY1029" s="14">
        <v>9.6500531613577106E-2</v>
      </c>
      <c r="AZ1029" s="14">
        <v>0</v>
      </c>
      <c r="BA1029" s="14">
        <v>0</v>
      </c>
      <c r="BB1029" s="14">
        <v>0</v>
      </c>
      <c r="BC1029" s="14">
        <v>0</v>
      </c>
      <c r="BD1029" s="14">
        <v>0</v>
      </c>
      <c r="BE1029" s="14">
        <v>0</v>
      </c>
      <c r="BF1029" s="14">
        <v>0</v>
      </c>
      <c r="BG1029" s="14">
        <v>0</v>
      </c>
      <c r="BH1029" s="14">
        <v>0</v>
      </c>
      <c r="BI1029" s="14">
        <v>0</v>
      </c>
      <c r="BJ1029" s="14">
        <v>0</v>
      </c>
      <c r="BK1029" s="14">
        <v>0</v>
      </c>
      <c r="BL1029" s="14">
        <v>0</v>
      </c>
      <c r="BM1029" s="14">
        <v>0</v>
      </c>
      <c r="BN1029" s="14">
        <v>0</v>
      </c>
      <c r="BO1029" s="14"/>
      <c r="BP1029" s="14">
        <v>0.156883223464682</v>
      </c>
      <c r="BQ1029" s="14">
        <v>0.115387090062466</v>
      </c>
      <c r="BR1029" s="14">
        <v>0.114577469647417</v>
      </c>
      <c r="BS1029" s="14">
        <v>0.10362086901072801</v>
      </c>
      <c r="BT1029" s="14">
        <v>7.5374358955156595E-2</v>
      </c>
      <c r="BU1029" s="14"/>
      <c r="BV1029" s="14">
        <v>0.149886489337338</v>
      </c>
      <c r="BW1029" s="14">
        <v>0.13190998888597599</v>
      </c>
      <c r="BX1029" s="14">
        <v>0.10215021091739</v>
      </c>
      <c r="BY1029" s="14">
        <v>9.3703740707584499E-2</v>
      </c>
      <c r="BZ1029" s="14">
        <v>0.13110072743941201</v>
      </c>
      <c r="CA1029" s="14"/>
      <c r="CB1029" s="14">
        <v>0.13229245819009999</v>
      </c>
      <c r="CC1029" s="14">
        <v>0.13524416064889899</v>
      </c>
      <c r="CD1029" s="14">
        <v>0.120558131839875</v>
      </c>
      <c r="CE1029" s="14">
        <v>0.111090041864401</v>
      </c>
      <c r="CF1029" s="14">
        <v>8.9130286345562207E-2</v>
      </c>
      <c r="CG1029" s="14"/>
      <c r="CH1029" s="14">
        <v>0.121005452839266</v>
      </c>
      <c r="CI1029" s="14">
        <v>0.114421641068091</v>
      </c>
      <c r="CJ1029" s="14"/>
      <c r="CK1029" s="14">
        <v>0.10445908536788399</v>
      </c>
      <c r="CL1029" s="14">
        <v>0.120015801179203</v>
      </c>
      <c r="CM1029" s="14"/>
      <c r="CN1029" s="14">
        <v>0.13627741711067301</v>
      </c>
      <c r="CO1029" s="14">
        <v>0.109393313818457</v>
      </c>
      <c r="CP1029" s="14"/>
      <c r="CQ1029" s="14">
        <v>0.106642616733871</v>
      </c>
      <c r="CR1029" s="14">
        <v>0.13394325845323901</v>
      </c>
      <c r="CS1029" s="14">
        <v>0.13294842691536099</v>
      </c>
    </row>
    <row r="1030" spans="2:97" x14ac:dyDescent="0.35">
      <c r="B1030" t="s">
        <v>421</v>
      </c>
      <c r="C1030" s="14">
        <v>9.3369706882040895E-2</v>
      </c>
      <c r="D1030" s="14">
        <v>8.4833429667527396E-2</v>
      </c>
      <c r="E1030" s="14">
        <v>0.101292910290329</v>
      </c>
      <c r="F1030" s="14"/>
      <c r="G1030" s="14">
        <v>0.104695963556707</v>
      </c>
      <c r="H1030" s="14">
        <v>7.5848639372464902E-2</v>
      </c>
      <c r="I1030" s="14">
        <v>7.9118505684989099E-2</v>
      </c>
      <c r="J1030" s="14">
        <v>8.3806958671238205E-2</v>
      </c>
      <c r="K1030" s="14">
        <v>8.8410536818956401E-2</v>
      </c>
      <c r="L1030" s="14">
        <v>0.122816923760745</v>
      </c>
      <c r="M1030" s="14"/>
      <c r="N1030" s="14">
        <v>8.8154316513212594E-2</v>
      </c>
      <c r="O1030" s="14">
        <v>8.0069618914923396E-2</v>
      </c>
      <c r="P1030" s="14">
        <v>0.101449421907257</v>
      </c>
      <c r="Q1030" s="14">
        <v>0.10412823958560601</v>
      </c>
      <c r="R1030" s="14"/>
      <c r="S1030" s="14">
        <v>6.2940266986181395E-2</v>
      </c>
      <c r="T1030" s="14">
        <v>0.113426265903162</v>
      </c>
      <c r="U1030" s="14">
        <v>8.9573999174241206E-2</v>
      </c>
      <c r="V1030" s="14">
        <v>0.115242503106696</v>
      </c>
      <c r="W1030" s="14">
        <v>0.112682785256161</v>
      </c>
      <c r="X1030" s="14">
        <v>9.2632451487122805E-2</v>
      </c>
      <c r="Y1030" s="14">
        <v>8.8978551990664803E-2</v>
      </c>
      <c r="Z1030" s="14">
        <v>6.1019667591982303E-2</v>
      </c>
      <c r="AA1030" s="14">
        <v>7.8777836340679502E-2</v>
      </c>
      <c r="AB1030" s="14">
        <v>7.4251929007606701E-2</v>
      </c>
      <c r="AC1030" s="14">
        <v>0.103450127081343</v>
      </c>
      <c r="AD1030" s="14">
        <v>0.19897018877164199</v>
      </c>
      <c r="AE1030" s="14"/>
      <c r="AF1030" s="14">
        <v>0.10796115453937399</v>
      </c>
      <c r="AG1030" s="14">
        <v>6.8241271977221907E-2</v>
      </c>
      <c r="AH1030" s="14">
        <v>8.1743335265773098E-2</v>
      </c>
      <c r="AI1030" s="14">
        <v>0.15402948634083899</v>
      </c>
      <c r="AJ1030" s="14">
        <v>6.9733737050053896E-2</v>
      </c>
      <c r="AK1030" s="14"/>
      <c r="AL1030" s="14">
        <v>5.8391677799233099E-2</v>
      </c>
      <c r="AM1030" s="14">
        <v>9.6990914616180396E-2</v>
      </c>
      <c r="AN1030" s="14">
        <v>9.7670293567956798E-2</v>
      </c>
      <c r="AO1030" s="14">
        <v>0.126592363085645</v>
      </c>
      <c r="AP1030" s="14">
        <v>6.4202174240454102E-2</v>
      </c>
      <c r="AQ1030" s="14">
        <v>7.7246879959649004E-2</v>
      </c>
      <c r="AR1030" s="14"/>
      <c r="AS1030" s="14">
        <v>0.123862164936583</v>
      </c>
      <c r="AT1030" s="14">
        <v>9.7587948671224806E-2</v>
      </c>
      <c r="AU1030" s="14">
        <v>7.6347691917107302E-2</v>
      </c>
      <c r="AV1030" s="14">
        <v>6.7324064370058598E-2</v>
      </c>
      <c r="AW1030" s="14">
        <v>0.12260188671518001</v>
      </c>
      <c r="AX1030" s="14"/>
      <c r="AY1030" s="14">
        <v>0.185267041138611</v>
      </c>
      <c r="AZ1030" s="14">
        <v>0</v>
      </c>
      <c r="BA1030" s="14">
        <v>0</v>
      </c>
      <c r="BB1030" s="14">
        <v>0</v>
      </c>
      <c r="BC1030" s="14">
        <v>0</v>
      </c>
      <c r="BD1030" s="14">
        <v>0</v>
      </c>
      <c r="BE1030" s="14">
        <v>0</v>
      </c>
      <c r="BF1030" s="14">
        <v>0</v>
      </c>
      <c r="BG1030" s="14">
        <v>0</v>
      </c>
      <c r="BH1030" s="14">
        <v>0</v>
      </c>
      <c r="BI1030" s="14">
        <v>0</v>
      </c>
      <c r="BJ1030" s="14">
        <v>0</v>
      </c>
      <c r="BK1030" s="14">
        <v>0</v>
      </c>
      <c r="BL1030" s="14">
        <v>0</v>
      </c>
      <c r="BM1030" s="14">
        <v>0</v>
      </c>
      <c r="BN1030" s="14">
        <v>0</v>
      </c>
      <c r="BO1030" s="14"/>
      <c r="BP1030" s="14">
        <v>8.6192932585373E-2</v>
      </c>
      <c r="BQ1030" s="14">
        <v>0.103685744147199</v>
      </c>
      <c r="BR1030" s="14">
        <v>8.8906783000743603E-2</v>
      </c>
      <c r="BS1030" s="14">
        <v>0.117771304107012</v>
      </c>
      <c r="BT1030" s="14">
        <v>6.7513124044280198E-2</v>
      </c>
      <c r="BU1030" s="14"/>
      <c r="BV1030" s="14">
        <v>7.8070182902407595E-2</v>
      </c>
      <c r="BW1030" s="14">
        <v>8.73736501289058E-2</v>
      </c>
      <c r="BX1030" s="14">
        <v>0.104719034293101</v>
      </c>
      <c r="BY1030" s="14">
        <v>8.8543546327866707E-2</v>
      </c>
      <c r="BZ1030" s="14">
        <v>9.1399727931601796E-2</v>
      </c>
      <c r="CA1030" s="14"/>
      <c r="CB1030" s="14">
        <v>6.9335649511380396E-2</v>
      </c>
      <c r="CC1030" s="14">
        <v>8.4284516190397799E-2</v>
      </c>
      <c r="CD1030" s="14">
        <v>9.5064372322921101E-2</v>
      </c>
      <c r="CE1030" s="14">
        <v>0.114029360202031</v>
      </c>
      <c r="CF1030" s="14">
        <v>9.9574374435974097E-2</v>
      </c>
      <c r="CG1030" s="14"/>
      <c r="CH1030" s="14">
        <v>0.12213056985859599</v>
      </c>
      <c r="CI1030" s="14">
        <v>8.1374408054675496E-2</v>
      </c>
      <c r="CJ1030" s="14"/>
      <c r="CK1030" s="14">
        <v>8.09529090836478E-2</v>
      </c>
      <c r="CL1030" s="14">
        <v>9.7184826470310196E-2</v>
      </c>
      <c r="CM1030" s="14"/>
      <c r="CN1030" s="14">
        <v>7.1457892778333101E-2</v>
      </c>
      <c r="CO1030" s="14">
        <v>0.101033069379839</v>
      </c>
      <c r="CP1030" s="14"/>
      <c r="CQ1030" s="14">
        <v>0.102506729125762</v>
      </c>
      <c r="CR1030" s="14">
        <v>8.14336209015043E-2</v>
      </c>
      <c r="CS1030" s="14">
        <v>5.0468474405785203E-2</v>
      </c>
    </row>
    <row r="1031" spans="2:97" x14ac:dyDescent="0.35">
      <c r="B1031" t="s">
        <v>422</v>
      </c>
      <c r="C1031" s="14">
        <v>8.6516450349404597E-2</v>
      </c>
      <c r="D1031" s="14">
        <v>8.2368502307361202E-2</v>
      </c>
      <c r="E1031" s="14">
        <v>8.9703247935879499E-2</v>
      </c>
      <c r="F1031" s="14"/>
      <c r="G1031" s="14">
        <v>8.5503807500413101E-2</v>
      </c>
      <c r="H1031" s="14">
        <v>0.105213868088305</v>
      </c>
      <c r="I1031" s="14">
        <v>9.5537909724379005E-2</v>
      </c>
      <c r="J1031" s="14">
        <v>8.1632161635238495E-2</v>
      </c>
      <c r="K1031" s="14">
        <v>9.0117664414624293E-2</v>
      </c>
      <c r="L1031" s="14">
        <v>6.6150516944003507E-2</v>
      </c>
      <c r="M1031" s="14"/>
      <c r="N1031" s="14">
        <v>7.7266720791877797E-2</v>
      </c>
      <c r="O1031" s="14">
        <v>9.3264843096535599E-2</v>
      </c>
      <c r="P1031" s="14">
        <v>9.5337179621148294E-2</v>
      </c>
      <c r="Q1031" s="14">
        <v>7.9914954403137506E-2</v>
      </c>
      <c r="R1031" s="14"/>
      <c r="S1031" s="14">
        <v>8.2401283916880605E-2</v>
      </c>
      <c r="T1031" s="14">
        <v>8.5369209216478503E-2</v>
      </c>
      <c r="U1031" s="14">
        <v>0.12235275766603</v>
      </c>
      <c r="V1031" s="14">
        <v>9.0623082668745594E-2</v>
      </c>
      <c r="W1031" s="14">
        <v>7.3907365796634594E-2</v>
      </c>
      <c r="X1031" s="14">
        <v>0.10345611229386401</v>
      </c>
      <c r="Y1031" s="14">
        <v>8.4971325171687803E-2</v>
      </c>
      <c r="Z1031" s="14">
        <v>0.114784970224151</v>
      </c>
      <c r="AA1031" s="14">
        <v>9.3661130291328096E-2</v>
      </c>
      <c r="AB1031" s="14">
        <v>3.6764989375271499E-2</v>
      </c>
      <c r="AC1031" s="14">
        <v>0.102518563961721</v>
      </c>
      <c r="AD1031" s="14">
        <v>4.4345098209485602E-2</v>
      </c>
      <c r="AE1031" s="14"/>
      <c r="AF1031" s="14">
        <v>5.3642377839326801E-2</v>
      </c>
      <c r="AG1031" s="14">
        <v>9.0942021942313406E-2</v>
      </c>
      <c r="AH1031" s="14">
        <v>7.9354138188620596E-2</v>
      </c>
      <c r="AI1031" s="14">
        <v>9.4858245827213195E-2</v>
      </c>
      <c r="AJ1031" s="14">
        <v>0.13442723039005899</v>
      </c>
      <c r="AK1031" s="14"/>
      <c r="AL1031" s="14">
        <v>6.7127314627713694E-2</v>
      </c>
      <c r="AM1031" s="14">
        <v>6.6095090685554705E-2</v>
      </c>
      <c r="AN1031" s="14">
        <v>0.104724579041186</v>
      </c>
      <c r="AO1031" s="14">
        <v>8.9050316955879893E-2</v>
      </c>
      <c r="AP1031" s="14">
        <v>0.14055996941766599</v>
      </c>
      <c r="AQ1031" s="14">
        <v>6.7219106326244102E-2</v>
      </c>
      <c r="AR1031" s="14"/>
      <c r="AS1031" s="14">
        <v>8.95708822154241E-2</v>
      </c>
      <c r="AT1031" s="14">
        <v>8.8760656392780801E-2</v>
      </c>
      <c r="AU1031" s="14">
        <v>7.8209974516969594E-2</v>
      </c>
      <c r="AV1031" s="14">
        <v>0.106885352067911</v>
      </c>
      <c r="AW1031" s="14">
        <v>4.8216832742006402E-2</v>
      </c>
      <c r="AX1031" s="14"/>
      <c r="AY1031" s="14">
        <v>9.3237467523448594E-2</v>
      </c>
      <c r="AZ1031" s="14">
        <v>0</v>
      </c>
      <c r="BA1031" s="14">
        <v>0</v>
      </c>
      <c r="BB1031" s="14">
        <v>0</v>
      </c>
      <c r="BC1031" s="14">
        <v>0</v>
      </c>
      <c r="BD1031" s="14">
        <v>0</v>
      </c>
      <c r="BE1031" s="14">
        <v>0</v>
      </c>
      <c r="BF1031" s="14">
        <v>0</v>
      </c>
      <c r="BG1031" s="14">
        <v>0</v>
      </c>
      <c r="BH1031" s="14">
        <v>0</v>
      </c>
      <c r="BI1031" s="14">
        <v>0</v>
      </c>
      <c r="BJ1031" s="14">
        <v>0</v>
      </c>
      <c r="BK1031" s="14">
        <v>0</v>
      </c>
      <c r="BL1031" s="14">
        <v>0</v>
      </c>
      <c r="BM1031" s="14">
        <v>0</v>
      </c>
      <c r="BN1031" s="14">
        <v>0</v>
      </c>
      <c r="BO1031" s="14"/>
      <c r="BP1031" s="14">
        <v>6.2198964139871797E-2</v>
      </c>
      <c r="BQ1031" s="14">
        <v>8.5424443630524705E-2</v>
      </c>
      <c r="BR1031" s="14">
        <v>7.1491697756599304E-2</v>
      </c>
      <c r="BS1031" s="14">
        <v>0.107823111763485</v>
      </c>
      <c r="BT1031" s="14">
        <v>0.117379158016365</v>
      </c>
      <c r="BU1031" s="14"/>
      <c r="BV1031" s="14">
        <v>6.3133831167945895E-2</v>
      </c>
      <c r="BW1031" s="14">
        <v>7.9800935892681404E-2</v>
      </c>
      <c r="BX1031" s="14">
        <v>9.0598584499285498E-2</v>
      </c>
      <c r="BY1031" s="14">
        <v>9.2557314764561999E-2</v>
      </c>
      <c r="BZ1031" s="14">
        <v>0.12261596104097799</v>
      </c>
      <c r="CA1031" s="14"/>
      <c r="CB1031" s="14">
        <v>8.8254900689859403E-2</v>
      </c>
      <c r="CC1031" s="14">
        <v>8.1030374837461602E-2</v>
      </c>
      <c r="CD1031" s="14">
        <v>7.4363041440459202E-2</v>
      </c>
      <c r="CE1031" s="14">
        <v>9.4972531290220194E-2</v>
      </c>
      <c r="CF1031" s="14">
        <v>9.3616832591480806E-2</v>
      </c>
      <c r="CG1031" s="14"/>
      <c r="CH1031" s="14">
        <v>8.2795457971011996E-2</v>
      </c>
      <c r="CI1031" s="14">
        <v>8.8068365378851099E-2</v>
      </c>
      <c r="CJ1031" s="14"/>
      <c r="CK1031" s="14">
        <v>0.10278838073027299</v>
      </c>
      <c r="CL1031" s="14">
        <v>8.15168231232095E-2</v>
      </c>
      <c r="CM1031" s="14"/>
      <c r="CN1031" s="14">
        <v>8.0845858656008907E-2</v>
      </c>
      <c r="CO1031" s="14">
        <v>8.8499663583955501E-2</v>
      </c>
      <c r="CP1031" s="14"/>
      <c r="CQ1031" s="14">
        <v>8.76034307877126E-2</v>
      </c>
      <c r="CR1031" s="14">
        <v>8.9436470650950894E-2</v>
      </c>
      <c r="CS1031" s="14">
        <v>5.5646534289345698E-2</v>
      </c>
    </row>
    <row r="1032" spans="2:97" x14ac:dyDescent="0.35">
      <c r="B1032" t="s">
        <v>423</v>
      </c>
      <c r="C1032" s="14">
        <v>7.6443876591236595E-2</v>
      </c>
      <c r="D1032" s="14">
        <v>7.6012091270173499E-2</v>
      </c>
      <c r="E1032" s="14">
        <v>7.6402528197830694E-2</v>
      </c>
      <c r="F1032" s="14"/>
      <c r="G1032" s="14">
        <v>0.104468161979985</v>
      </c>
      <c r="H1032" s="14">
        <v>8.6836836535056694E-2</v>
      </c>
      <c r="I1032" s="14">
        <v>7.9151369447762604E-2</v>
      </c>
      <c r="J1032" s="14">
        <v>8.1318760045146293E-2</v>
      </c>
      <c r="K1032" s="14">
        <v>6.9009487915962495E-2</v>
      </c>
      <c r="L1032" s="14">
        <v>4.8228764464159801E-2</v>
      </c>
      <c r="M1032" s="14"/>
      <c r="N1032" s="14">
        <v>7.6612446347445295E-2</v>
      </c>
      <c r="O1032" s="14">
        <v>6.5333249797879203E-2</v>
      </c>
      <c r="P1032" s="14">
        <v>8.9779369504706205E-2</v>
      </c>
      <c r="Q1032" s="14">
        <v>7.7000786594383502E-2</v>
      </c>
      <c r="R1032" s="14"/>
      <c r="S1032" s="14">
        <v>8.7736675620277094E-2</v>
      </c>
      <c r="T1032" s="14">
        <v>8.8909591741777705E-2</v>
      </c>
      <c r="U1032" s="14">
        <v>4.9587085245576097E-2</v>
      </c>
      <c r="V1032" s="14">
        <v>5.89700260849189E-2</v>
      </c>
      <c r="W1032" s="14">
        <v>8.5359872162920097E-2</v>
      </c>
      <c r="X1032" s="14">
        <v>9.9028615309849494E-2</v>
      </c>
      <c r="Y1032" s="14">
        <v>6.04495455812077E-2</v>
      </c>
      <c r="Z1032" s="14">
        <v>7.2100729895969301E-2</v>
      </c>
      <c r="AA1032" s="14">
        <v>9.1230255041029301E-2</v>
      </c>
      <c r="AB1032" s="14">
        <v>6.5556266946110595E-2</v>
      </c>
      <c r="AC1032" s="14">
        <v>4.4622739416206703E-2</v>
      </c>
      <c r="AD1032" s="14">
        <v>8.49053477596656E-2</v>
      </c>
      <c r="AE1032" s="14"/>
      <c r="AF1032" s="14">
        <v>7.4170914648059694E-2</v>
      </c>
      <c r="AG1032" s="14">
        <v>7.5568442081994203E-2</v>
      </c>
      <c r="AH1032" s="14">
        <v>7.0782273136957993E-2</v>
      </c>
      <c r="AI1032" s="14">
        <v>0.10725357300992</v>
      </c>
      <c r="AJ1032" s="14">
        <v>8.7613124739618006E-2</v>
      </c>
      <c r="AK1032" s="14"/>
      <c r="AL1032" s="14">
        <v>7.1838870775533803E-2</v>
      </c>
      <c r="AM1032" s="14">
        <v>6.8900658433296097E-2</v>
      </c>
      <c r="AN1032" s="14">
        <v>0.10894553180241801</v>
      </c>
      <c r="AO1032" s="14">
        <v>9.5246105926974398E-2</v>
      </c>
      <c r="AP1032" s="14">
        <v>8.9356473041579093E-2</v>
      </c>
      <c r="AQ1032" s="14">
        <v>4.6594054886310299E-2</v>
      </c>
      <c r="AR1032" s="14"/>
      <c r="AS1032" s="14">
        <v>7.0643915492403106E-2</v>
      </c>
      <c r="AT1032" s="14">
        <v>8.2660610499303899E-2</v>
      </c>
      <c r="AU1032" s="14">
        <v>6.84907515362531E-2</v>
      </c>
      <c r="AV1032" s="14">
        <v>7.9880155849419696E-2</v>
      </c>
      <c r="AW1032" s="14">
        <v>0.121050039743961</v>
      </c>
      <c r="AX1032" s="14"/>
      <c r="AY1032" s="14">
        <v>0.12102804575275</v>
      </c>
      <c r="AZ1032" s="14">
        <v>0</v>
      </c>
      <c r="BA1032" s="14">
        <v>0</v>
      </c>
      <c r="BB1032" s="14">
        <v>0</v>
      </c>
      <c r="BC1032" s="14">
        <v>0</v>
      </c>
      <c r="BD1032" s="14">
        <v>0</v>
      </c>
      <c r="BE1032" s="14">
        <v>0</v>
      </c>
      <c r="BF1032" s="14">
        <v>0</v>
      </c>
      <c r="BG1032" s="14">
        <v>0</v>
      </c>
      <c r="BH1032" s="14">
        <v>0</v>
      </c>
      <c r="BI1032" s="14">
        <v>0</v>
      </c>
      <c r="BJ1032" s="14">
        <v>0</v>
      </c>
      <c r="BK1032" s="14">
        <v>0</v>
      </c>
      <c r="BL1032" s="14">
        <v>0</v>
      </c>
      <c r="BM1032" s="14">
        <v>0</v>
      </c>
      <c r="BN1032" s="14">
        <v>0</v>
      </c>
      <c r="BO1032" s="14"/>
      <c r="BP1032" s="14">
        <v>5.7706416064239298E-2</v>
      </c>
      <c r="BQ1032" s="14">
        <v>9.6371284662395904E-2</v>
      </c>
      <c r="BR1032" s="14">
        <v>7.5252941180837599E-2</v>
      </c>
      <c r="BS1032" s="14">
        <v>8.3078069914194405E-2</v>
      </c>
      <c r="BT1032" s="14">
        <v>7.0547577879577605E-2</v>
      </c>
      <c r="BU1032" s="14"/>
      <c r="BV1032" s="14">
        <v>9.8106128320410907E-2</v>
      </c>
      <c r="BW1032" s="14">
        <v>7.6131479960432E-2</v>
      </c>
      <c r="BX1032" s="14">
        <v>7.9095110555095993E-2</v>
      </c>
      <c r="BY1032" s="14">
        <v>6.5200694872018405E-2</v>
      </c>
      <c r="BZ1032" s="14">
        <v>6.6449628066226493E-2</v>
      </c>
      <c r="CA1032" s="14"/>
      <c r="CB1032" s="14">
        <v>9.9518052272264595E-2</v>
      </c>
      <c r="CC1032" s="14">
        <v>8.0072291678003907E-2</v>
      </c>
      <c r="CD1032" s="14">
        <v>6.9148192067576705E-2</v>
      </c>
      <c r="CE1032" s="14">
        <v>6.8523777429794597E-2</v>
      </c>
      <c r="CF1032" s="14">
        <v>7.0022519013288598E-2</v>
      </c>
      <c r="CG1032" s="14"/>
      <c r="CH1032" s="14">
        <v>8.7159203871128396E-2</v>
      </c>
      <c r="CI1032" s="14">
        <v>7.1974832916848294E-2</v>
      </c>
      <c r="CJ1032" s="14"/>
      <c r="CK1032" s="14">
        <v>7.7494668569308797E-2</v>
      </c>
      <c r="CL1032" s="14">
        <v>7.6121015808301204E-2</v>
      </c>
      <c r="CM1032" s="14"/>
      <c r="CN1032" s="14">
        <v>8.9000261318008006E-2</v>
      </c>
      <c r="CO1032" s="14">
        <v>7.2052449785238906E-2</v>
      </c>
      <c r="CP1032" s="14"/>
      <c r="CQ1032" s="14">
        <v>6.9121108395078998E-2</v>
      </c>
      <c r="CR1032" s="14">
        <v>9.0718526600499394E-2</v>
      </c>
      <c r="CS1032" s="14">
        <v>8.2871985988752006E-2</v>
      </c>
    </row>
    <row r="1033" spans="2:97" x14ac:dyDescent="0.35">
      <c r="B1033" t="s">
        <v>424</v>
      </c>
      <c r="C1033" s="14">
        <v>7.1461554155652696E-2</v>
      </c>
      <c r="D1033" s="14">
        <v>7.3758752335045696E-2</v>
      </c>
      <c r="E1033" s="14">
        <v>6.9503273617116196E-2</v>
      </c>
      <c r="F1033" s="14"/>
      <c r="G1033" s="14">
        <v>0.110601881781829</v>
      </c>
      <c r="H1033" s="14">
        <v>0.110514801714182</v>
      </c>
      <c r="I1033" s="14">
        <v>7.7700237256144306E-2</v>
      </c>
      <c r="J1033" s="14">
        <v>6.3587823327051596E-2</v>
      </c>
      <c r="K1033" s="14">
        <v>4.6632688167878501E-2</v>
      </c>
      <c r="L1033" s="14">
        <v>3.1631411656190503E-2</v>
      </c>
      <c r="M1033" s="14"/>
      <c r="N1033" s="14">
        <v>7.3201977983712099E-2</v>
      </c>
      <c r="O1033" s="14">
        <v>7.0575023928441005E-2</v>
      </c>
      <c r="P1033" s="14">
        <v>8.0518156559911097E-2</v>
      </c>
      <c r="Q1033" s="14">
        <v>6.1854412358274498E-2</v>
      </c>
      <c r="R1033" s="14"/>
      <c r="S1033" s="14">
        <v>0.101432035959293</v>
      </c>
      <c r="T1033" s="14">
        <v>9.2589981906112603E-2</v>
      </c>
      <c r="U1033" s="14">
        <v>6.72317231583347E-2</v>
      </c>
      <c r="V1033" s="14">
        <v>6.9223384022733203E-2</v>
      </c>
      <c r="W1033" s="14">
        <v>4.90348694002826E-2</v>
      </c>
      <c r="X1033" s="14">
        <v>4.2362167426330997E-2</v>
      </c>
      <c r="Y1033" s="14">
        <v>5.4434019169908698E-2</v>
      </c>
      <c r="Z1033" s="14">
        <v>7.0296602761527799E-2</v>
      </c>
      <c r="AA1033" s="14">
        <v>7.3817106435873206E-2</v>
      </c>
      <c r="AB1033" s="14">
        <v>6.1201703139348702E-2</v>
      </c>
      <c r="AC1033" s="14">
        <v>6.2406336915971299E-2</v>
      </c>
      <c r="AD1033" s="14">
        <v>8.1629995189169594E-2</v>
      </c>
      <c r="AE1033" s="14"/>
      <c r="AF1033" s="14">
        <v>7.7090074137029702E-2</v>
      </c>
      <c r="AG1033" s="14">
        <v>6.8449080442501697E-2</v>
      </c>
      <c r="AH1033" s="14">
        <v>5.4846215398874902E-2</v>
      </c>
      <c r="AI1033" s="14">
        <v>6.3843569661145599E-2</v>
      </c>
      <c r="AJ1033" s="14">
        <v>6.9079192501363004E-2</v>
      </c>
      <c r="AK1033" s="14"/>
      <c r="AL1033" s="14">
        <v>7.4557008030908506E-2</v>
      </c>
      <c r="AM1033" s="14">
        <v>8.1275259842003594E-2</v>
      </c>
      <c r="AN1033" s="14">
        <v>6.8971699034304196E-2</v>
      </c>
      <c r="AO1033" s="14">
        <v>7.1524784072638695E-2</v>
      </c>
      <c r="AP1033" s="14">
        <v>6.5726202710159498E-2</v>
      </c>
      <c r="AQ1033" s="14">
        <v>6.4068346080389693E-2</v>
      </c>
      <c r="AR1033" s="14"/>
      <c r="AS1033" s="14">
        <v>5.8817138591609197E-2</v>
      </c>
      <c r="AT1033" s="14">
        <v>7.9218815551168401E-2</v>
      </c>
      <c r="AU1033" s="14">
        <v>7.6490785792435997E-2</v>
      </c>
      <c r="AV1033" s="14">
        <v>8.4821379850158904E-2</v>
      </c>
      <c r="AW1033" s="14">
        <v>8.7034210192465197E-2</v>
      </c>
      <c r="AX1033" s="14"/>
      <c r="AY1033" s="14">
        <v>3.02468306254495E-2</v>
      </c>
      <c r="AZ1033" s="14">
        <v>0</v>
      </c>
      <c r="BA1033" s="14">
        <v>0</v>
      </c>
      <c r="BB1033" s="14">
        <v>0</v>
      </c>
      <c r="BC1033" s="14">
        <v>0</v>
      </c>
      <c r="BD1033" s="14">
        <v>0</v>
      </c>
      <c r="BE1033" s="14">
        <v>0</v>
      </c>
      <c r="BF1033" s="14">
        <v>0</v>
      </c>
      <c r="BG1033" s="14">
        <v>0</v>
      </c>
      <c r="BH1033" s="14">
        <v>0</v>
      </c>
      <c r="BI1033" s="14">
        <v>0</v>
      </c>
      <c r="BJ1033" s="14">
        <v>0</v>
      </c>
      <c r="BK1033" s="14">
        <v>0</v>
      </c>
      <c r="BL1033" s="14">
        <v>0</v>
      </c>
      <c r="BM1033" s="14">
        <v>0</v>
      </c>
      <c r="BN1033" s="14">
        <v>0</v>
      </c>
      <c r="BO1033" s="14"/>
      <c r="BP1033" s="14">
        <v>5.3513207168705099E-2</v>
      </c>
      <c r="BQ1033" s="14">
        <v>8.5140868222947905E-2</v>
      </c>
      <c r="BR1033" s="14">
        <v>7.65892560807621E-2</v>
      </c>
      <c r="BS1033" s="14">
        <v>6.7851241579915206E-2</v>
      </c>
      <c r="BT1033" s="14">
        <v>7.87794537235601E-2</v>
      </c>
      <c r="BU1033" s="14"/>
      <c r="BV1033" s="14">
        <v>0.13954537485964899</v>
      </c>
      <c r="BW1033" s="14">
        <v>5.1704086447987602E-2</v>
      </c>
      <c r="BX1033" s="14">
        <v>7.3801351290496406E-2</v>
      </c>
      <c r="BY1033" s="14">
        <v>7.67439987357212E-2</v>
      </c>
      <c r="BZ1033" s="14">
        <v>0.10498475474562199</v>
      </c>
      <c r="CA1033" s="14"/>
      <c r="CB1033" s="14">
        <v>8.8127149607033606E-2</v>
      </c>
      <c r="CC1033" s="14">
        <v>6.4564741935257894E-2</v>
      </c>
      <c r="CD1033" s="14">
        <v>6.50678079473032E-2</v>
      </c>
      <c r="CE1033" s="14">
        <v>7.2715077014180493E-2</v>
      </c>
      <c r="CF1033" s="14">
        <v>6.9324454727096599E-2</v>
      </c>
      <c r="CG1033" s="14"/>
      <c r="CH1033" s="14">
        <v>7.9133991359522496E-2</v>
      </c>
      <c r="CI1033" s="14">
        <v>6.8261609248935706E-2</v>
      </c>
      <c r="CJ1033" s="14"/>
      <c r="CK1033" s="14">
        <v>8.0591752269077693E-2</v>
      </c>
      <c r="CL1033" s="14">
        <v>6.8656257795602901E-2</v>
      </c>
      <c r="CM1033" s="14"/>
      <c r="CN1033" s="14">
        <v>8.8506515780189698E-2</v>
      </c>
      <c r="CO1033" s="14">
        <v>6.5500307904126004E-2</v>
      </c>
      <c r="CP1033" s="14"/>
      <c r="CQ1033" s="14">
        <v>6.88805332017767E-2</v>
      </c>
      <c r="CR1033" s="14">
        <v>8.0675363545256798E-2</v>
      </c>
      <c r="CS1033" s="14">
        <v>4.8896094652291902E-2</v>
      </c>
    </row>
    <row r="1034" spans="2:97" x14ac:dyDescent="0.35">
      <c r="B1034" t="s">
        <v>425</v>
      </c>
      <c r="C1034" s="14">
        <v>7.0439927030957195E-2</v>
      </c>
      <c r="D1034" s="14">
        <v>7.5389254797857297E-2</v>
      </c>
      <c r="E1034" s="14">
        <v>6.4488048764990993E-2</v>
      </c>
      <c r="F1034" s="14"/>
      <c r="G1034" s="14">
        <v>0.13614270172687901</v>
      </c>
      <c r="H1034" s="14">
        <v>9.9668050168227995E-2</v>
      </c>
      <c r="I1034" s="14">
        <v>7.6189264400497794E-2</v>
      </c>
      <c r="J1034" s="14">
        <v>5.5591613586742597E-2</v>
      </c>
      <c r="K1034" s="14">
        <v>3.3051476664343202E-2</v>
      </c>
      <c r="L1034" s="14">
        <v>3.5499024183012498E-2</v>
      </c>
      <c r="M1034" s="14"/>
      <c r="N1034" s="14">
        <v>7.2938019330054796E-2</v>
      </c>
      <c r="O1034" s="14">
        <v>5.6210871872086801E-2</v>
      </c>
      <c r="P1034" s="14">
        <v>0.100024154166358</v>
      </c>
      <c r="Q1034" s="14">
        <v>5.5991275826902498E-2</v>
      </c>
      <c r="R1034" s="14"/>
      <c r="S1034" s="14">
        <v>0.102709287653448</v>
      </c>
      <c r="T1034" s="14">
        <v>5.0664353473661501E-2</v>
      </c>
      <c r="U1034" s="14">
        <v>5.1647470199191699E-2</v>
      </c>
      <c r="V1034" s="14">
        <v>6.24449589037099E-2</v>
      </c>
      <c r="W1034" s="14">
        <v>7.8276207878908904E-2</v>
      </c>
      <c r="X1034" s="14">
        <v>8.4429623147274799E-2</v>
      </c>
      <c r="Y1034" s="14">
        <v>5.6905559939166198E-2</v>
      </c>
      <c r="Z1034" s="14">
        <v>7.2123898765006203E-2</v>
      </c>
      <c r="AA1034" s="14">
        <v>4.6507116077830202E-2</v>
      </c>
      <c r="AB1034" s="14">
        <v>8.7437002848674603E-2</v>
      </c>
      <c r="AC1034" s="14">
        <v>8.7306252846685098E-2</v>
      </c>
      <c r="AD1034" s="14">
        <v>6.1819671579175499E-2</v>
      </c>
      <c r="AE1034" s="14"/>
      <c r="AF1034" s="14">
        <v>3.4379526953559697E-2</v>
      </c>
      <c r="AG1034" s="14">
        <v>8.5842647050198007E-2</v>
      </c>
      <c r="AH1034" s="14">
        <v>4.6884156586091998E-2</v>
      </c>
      <c r="AI1034" s="14">
        <v>7.5563898535026902E-2</v>
      </c>
      <c r="AJ1034" s="14">
        <v>8.3942503829407905E-2</v>
      </c>
      <c r="AK1034" s="14"/>
      <c r="AL1034" s="14">
        <v>0.11076555959027699</v>
      </c>
      <c r="AM1034" s="14">
        <v>3.2597625266623999E-2</v>
      </c>
      <c r="AN1034" s="14">
        <v>5.6262052983879901E-2</v>
      </c>
      <c r="AO1034" s="14">
        <v>7.1477132297992699E-2</v>
      </c>
      <c r="AP1034" s="14">
        <v>0.102707813949079</v>
      </c>
      <c r="AQ1034" s="14">
        <v>3.22306797828441E-2</v>
      </c>
      <c r="AR1034" s="14"/>
      <c r="AS1034" s="14">
        <v>5.4827902202074501E-2</v>
      </c>
      <c r="AT1034" s="14">
        <v>7.0662777190963103E-2</v>
      </c>
      <c r="AU1034" s="14">
        <v>8.1338319346175497E-2</v>
      </c>
      <c r="AV1034" s="14">
        <v>7.8563973994726394E-2</v>
      </c>
      <c r="AW1034" s="14">
        <v>4.2794301418102199E-2</v>
      </c>
      <c r="AX1034" s="14"/>
      <c r="AY1034" s="14">
        <v>0</v>
      </c>
      <c r="AZ1034" s="14">
        <v>0</v>
      </c>
      <c r="BA1034" s="14">
        <v>0</v>
      </c>
      <c r="BB1034" s="14">
        <v>0</v>
      </c>
      <c r="BC1034" s="14">
        <v>0</v>
      </c>
      <c r="BD1034" s="14">
        <v>0</v>
      </c>
      <c r="BE1034" s="14">
        <v>0</v>
      </c>
      <c r="BF1034" s="14">
        <v>0</v>
      </c>
      <c r="BG1034" s="14">
        <v>0</v>
      </c>
      <c r="BH1034" s="14">
        <v>0</v>
      </c>
      <c r="BI1034" s="14">
        <v>0</v>
      </c>
      <c r="BJ1034" s="14">
        <v>0</v>
      </c>
      <c r="BK1034" s="14">
        <v>0</v>
      </c>
      <c r="BL1034" s="14">
        <v>0</v>
      </c>
      <c r="BM1034" s="14">
        <v>0</v>
      </c>
      <c r="BN1034" s="14">
        <v>0</v>
      </c>
      <c r="BO1034" s="14"/>
      <c r="BP1034" s="14">
        <v>5.8004102179661399E-2</v>
      </c>
      <c r="BQ1034" s="14">
        <v>8.2032220606578596E-2</v>
      </c>
      <c r="BR1034" s="14">
        <v>7.30011362500739E-2</v>
      </c>
      <c r="BS1034" s="14">
        <v>9.5013653295171002E-2</v>
      </c>
      <c r="BT1034" s="14">
        <v>4.4265097697047402E-2</v>
      </c>
      <c r="BU1034" s="14"/>
      <c r="BV1034" s="14">
        <v>9.4389478577593403E-2</v>
      </c>
      <c r="BW1034" s="14">
        <v>7.6930581525133004E-2</v>
      </c>
      <c r="BX1034" s="14">
        <v>6.5517517857577506E-2</v>
      </c>
      <c r="BY1034" s="14">
        <v>5.94895209302468E-2</v>
      </c>
      <c r="BZ1034" s="14">
        <v>5.9535333492272101E-2</v>
      </c>
      <c r="CA1034" s="14"/>
      <c r="CB1034" s="14">
        <v>0.12724464563617399</v>
      </c>
      <c r="CC1034" s="14">
        <v>6.5097739664466497E-2</v>
      </c>
      <c r="CD1034" s="14">
        <v>5.7641454332333503E-2</v>
      </c>
      <c r="CE1034" s="14">
        <v>6.4889300838650896E-2</v>
      </c>
      <c r="CF1034" s="14">
        <v>4.8183572965962401E-2</v>
      </c>
      <c r="CG1034" s="14"/>
      <c r="CH1034" s="14">
        <v>7.0505317236309595E-2</v>
      </c>
      <c r="CI1034" s="14">
        <v>7.0412654725038396E-2</v>
      </c>
      <c r="CJ1034" s="14"/>
      <c r="CK1034" s="14">
        <v>0.101570275640486</v>
      </c>
      <c r="CL1034" s="14">
        <v>6.0874980842880198E-2</v>
      </c>
      <c r="CM1034" s="14"/>
      <c r="CN1034" s="14">
        <v>9.5231847124975705E-2</v>
      </c>
      <c r="CO1034" s="14">
        <v>6.17692861703837E-2</v>
      </c>
      <c r="CP1034" s="14"/>
      <c r="CQ1034" s="14">
        <v>5.6473989608013898E-2</v>
      </c>
      <c r="CR1034" s="14">
        <v>0.102331783945928</v>
      </c>
      <c r="CS1034" s="14">
        <v>5.4989960224404999E-2</v>
      </c>
    </row>
    <row r="1035" spans="2:97" x14ac:dyDescent="0.35">
      <c r="B1035" t="s">
        <v>426</v>
      </c>
      <c r="C1035" s="14">
        <v>6.7037224520844499E-2</v>
      </c>
      <c r="D1035" s="14">
        <v>6.7148029005213106E-2</v>
      </c>
      <c r="E1035" s="14">
        <v>6.7192305213384207E-2</v>
      </c>
      <c r="F1035" s="14"/>
      <c r="G1035" s="14">
        <v>0.10210454268342201</v>
      </c>
      <c r="H1035" s="14">
        <v>9.0760687358297801E-2</v>
      </c>
      <c r="I1035" s="14">
        <v>6.4511760355930897E-2</v>
      </c>
      <c r="J1035" s="14">
        <v>7.2230911172333601E-2</v>
      </c>
      <c r="K1035" s="14">
        <v>5.0272786106918502E-2</v>
      </c>
      <c r="L1035" s="14">
        <v>3.3529464899578101E-2</v>
      </c>
      <c r="M1035" s="14"/>
      <c r="N1035" s="14">
        <v>5.6580330817316102E-2</v>
      </c>
      <c r="O1035" s="14">
        <v>7.4925071014572006E-2</v>
      </c>
      <c r="P1035" s="14">
        <v>7.6822371422266805E-2</v>
      </c>
      <c r="Q1035" s="14">
        <v>6.2334411977526302E-2</v>
      </c>
      <c r="R1035" s="14"/>
      <c r="S1035" s="14">
        <v>0.10507629073656501</v>
      </c>
      <c r="T1035" s="14">
        <v>7.2109578033210997E-2</v>
      </c>
      <c r="U1035" s="14">
        <v>7.2244360178570194E-2</v>
      </c>
      <c r="V1035" s="14">
        <v>4.7386463914643601E-2</v>
      </c>
      <c r="W1035" s="14">
        <v>5.5420999371740103E-2</v>
      </c>
      <c r="X1035" s="14">
        <v>5.56215614275474E-2</v>
      </c>
      <c r="Y1035" s="14">
        <v>6.0509651163948498E-2</v>
      </c>
      <c r="Z1035" s="14">
        <v>6.9701478458791793E-2</v>
      </c>
      <c r="AA1035" s="14">
        <v>5.5114849857508599E-2</v>
      </c>
      <c r="AB1035" s="14">
        <v>7.4077273226851106E-2</v>
      </c>
      <c r="AC1035" s="14">
        <v>5.9265940178048801E-2</v>
      </c>
      <c r="AD1035" s="14">
        <v>2.3251418881726601E-2</v>
      </c>
      <c r="AE1035" s="14"/>
      <c r="AF1035" s="14">
        <v>5.6877170015655301E-2</v>
      </c>
      <c r="AG1035" s="14">
        <v>7.2659264165143206E-2</v>
      </c>
      <c r="AH1035" s="14">
        <v>4.4039688576446398E-2</v>
      </c>
      <c r="AI1035" s="14">
        <v>9.4997133318696705E-2</v>
      </c>
      <c r="AJ1035" s="14">
        <v>7.9920292278511496E-2</v>
      </c>
      <c r="AK1035" s="14"/>
      <c r="AL1035" s="14">
        <v>8.0838429255825198E-2</v>
      </c>
      <c r="AM1035" s="14">
        <v>6.7598749984022197E-2</v>
      </c>
      <c r="AN1035" s="14">
        <v>4.37947468511359E-2</v>
      </c>
      <c r="AO1035" s="14">
        <v>7.2731210879023594E-2</v>
      </c>
      <c r="AP1035" s="14">
        <v>7.3591745002798206E-2</v>
      </c>
      <c r="AQ1035" s="14">
        <v>4.8527159389680302E-2</v>
      </c>
      <c r="AR1035" s="14"/>
      <c r="AS1035" s="14">
        <v>6.7481548887580803E-2</v>
      </c>
      <c r="AT1035" s="14">
        <v>6.3626309370533304E-2</v>
      </c>
      <c r="AU1035" s="14">
        <v>7.28109833123015E-2</v>
      </c>
      <c r="AV1035" s="14">
        <v>6.7039410950001405E-2</v>
      </c>
      <c r="AW1035" s="14">
        <v>3.6519272299730399E-2</v>
      </c>
      <c r="AX1035" s="14"/>
      <c r="AY1035" s="14">
        <v>9.2537538160799002E-2</v>
      </c>
      <c r="AZ1035" s="14">
        <v>0</v>
      </c>
      <c r="BA1035" s="14">
        <v>0</v>
      </c>
      <c r="BB1035" s="14">
        <v>0</v>
      </c>
      <c r="BC1035" s="14">
        <v>0</v>
      </c>
      <c r="BD1035" s="14">
        <v>0</v>
      </c>
      <c r="BE1035" s="14">
        <v>0</v>
      </c>
      <c r="BF1035" s="14">
        <v>0</v>
      </c>
      <c r="BG1035" s="14">
        <v>0</v>
      </c>
      <c r="BH1035" s="14">
        <v>0</v>
      </c>
      <c r="BI1035" s="14">
        <v>0</v>
      </c>
      <c r="BJ1035" s="14">
        <v>0</v>
      </c>
      <c r="BK1035" s="14">
        <v>0</v>
      </c>
      <c r="BL1035" s="14">
        <v>0</v>
      </c>
      <c r="BM1035" s="14">
        <v>0</v>
      </c>
      <c r="BN1035" s="14">
        <v>0</v>
      </c>
      <c r="BO1035" s="14"/>
      <c r="BP1035" s="14">
        <v>4.8262216331580399E-2</v>
      </c>
      <c r="BQ1035" s="14">
        <v>6.0201259365774099E-2</v>
      </c>
      <c r="BR1035" s="14">
        <v>9.0151878774921604E-2</v>
      </c>
      <c r="BS1035" s="14">
        <v>6.7924650379655394E-2</v>
      </c>
      <c r="BT1035" s="14">
        <v>7.7670929268184197E-2</v>
      </c>
      <c r="BU1035" s="14"/>
      <c r="BV1035" s="14">
        <v>0.118978768828905</v>
      </c>
      <c r="BW1035" s="14">
        <v>6.2139986276365099E-2</v>
      </c>
      <c r="BX1035" s="14">
        <v>5.45110941003819E-2</v>
      </c>
      <c r="BY1035" s="14">
        <v>8.4078155849388603E-2</v>
      </c>
      <c r="BZ1035" s="14">
        <v>7.5927142465004399E-2</v>
      </c>
      <c r="CA1035" s="14"/>
      <c r="CB1035" s="14">
        <v>9.4842261078215806E-2</v>
      </c>
      <c r="CC1035" s="14">
        <v>5.2422807923363901E-2</v>
      </c>
      <c r="CD1035" s="14">
        <v>6.4774053653244401E-2</v>
      </c>
      <c r="CE1035" s="14">
        <v>7.0634438674106098E-2</v>
      </c>
      <c r="CF1035" s="14">
        <v>5.6624192127373199E-2</v>
      </c>
      <c r="CG1035" s="14"/>
      <c r="CH1035" s="14">
        <v>7.0451584344499898E-2</v>
      </c>
      <c r="CI1035" s="14">
        <v>6.5613196791833694E-2</v>
      </c>
      <c r="CJ1035" s="14"/>
      <c r="CK1035" s="14">
        <v>7.6791219703252506E-2</v>
      </c>
      <c r="CL1035" s="14">
        <v>6.4040263574190195E-2</v>
      </c>
      <c r="CM1035" s="14"/>
      <c r="CN1035" s="14">
        <v>8.5350591869075301E-2</v>
      </c>
      <c r="CO1035" s="14">
        <v>6.0632370414261103E-2</v>
      </c>
      <c r="CP1035" s="14"/>
      <c r="CQ1035" s="14">
        <v>6.3615237662297999E-2</v>
      </c>
      <c r="CR1035" s="14">
        <v>7.8257223767777398E-2</v>
      </c>
      <c r="CS1035" s="14">
        <v>4.30320151929105E-2</v>
      </c>
    </row>
    <row r="1036" spans="2:97" x14ac:dyDescent="0.35">
      <c r="B1036" t="s">
        <v>427</v>
      </c>
      <c r="C1036" s="14">
        <v>6.2393699404670697E-2</v>
      </c>
      <c r="D1036" s="14">
        <v>4.6176664651322502E-2</v>
      </c>
      <c r="E1036" s="14">
        <v>7.7870207887052706E-2</v>
      </c>
      <c r="F1036" s="14"/>
      <c r="G1036" s="14">
        <v>7.7810830171846299E-2</v>
      </c>
      <c r="H1036" s="14">
        <v>7.8775552193712198E-2</v>
      </c>
      <c r="I1036" s="14">
        <v>6.25032512553758E-2</v>
      </c>
      <c r="J1036" s="14">
        <v>6.9331437934128895E-2</v>
      </c>
      <c r="K1036" s="14">
        <v>5.1654027117015E-2</v>
      </c>
      <c r="L1036" s="14">
        <v>4.0300376053813897E-2</v>
      </c>
      <c r="M1036" s="14"/>
      <c r="N1036" s="14">
        <v>6.1767153729547102E-2</v>
      </c>
      <c r="O1036" s="14">
        <v>4.9630777192995003E-2</v>
      </c>
      <c r="P1036" s="14">
        <v>6.6010895303175499E-2</v>
      </c>
      <c r="Q1036" s="14">
        <v>7.2578894188186999E-2</v>
      </c>
      <c r="R1036" s="14"/>
      <c r="S1036" s="14">
        <v>7.7418100057710798E-2</v>
      </c>
      <c r="T1036" s="14">
        <v>6.8814842222634801E-2</v>
      </c>
      <c r="U1036" s="14">
        <v>3.8190533911065798E-2</v>
      </c>
      <c r="V1036" s="14">
        <v>5.40084356353666E-2</v>
      </c>
      <c r="W1036" s="14">
        <v>5.1168225880021199E-2</v>
      </c>
      <c r="X1036" s="14">
        <v>8.0273904072569596E-2</v>
      </c>
      <c r="Y1036" s="14">
        <v>6.8695573809878605E-2</v>
      </c>
      <c r="Z1036" s="14">
        <v>6.0163783608516597E-2</v>
      </c>
      <c r="AA1036" s="14">
        <v>6.9394706191631697E-2</v>
      </c>
      <c r="AB1036" s="14">
        <v>3.82363518428111E-2</v>
      </c>
      <c r="AC1036" s="14">
        <v>6.2214292308082002E-2</v>
      </c>
      <c r="AD1036" s="14">
        <v>5.9881135160948402E-2</v>
      </c>
      <c r="AE1036" s="14"/>
      <c r="AF1036" s="14">
        <v>4.9123673433556198E-2</v>
      </c>
      <c r="AG1036" s="14">
        <v>5.7824519578140401E-2</v>
      </c>
      <c r="AH1036" s="14">
        <v>7.6674759818790503E-2</v>
      </c>
      <c r="AI1036" s="14">
        <v>6.9691332938904699E-2</v>
      </c>
      <c r="AJ1036" s="14">
        <v>6.4585993613197099E-2</v>
      </c>
      <c r="AK1036" s="14"/>
      <c r="AL1036" s="14">
        <v>8.0707706470887694E-2</v>
      </c>
      <c r="AM1036" s="14">
        <v>4.9339348067397697E-2</v>
      </c>
      <c r="AN1036" s="14">
        <v>5.6984122474558002E-2</v>
      </c>
      <c r="AO1036" s="14">
        <v>6.7754103744591204E-2</v>
      </c>
      <c r="AP1036" s="14">
        <v>5.4457762413122897E-2</v>
      </c>
      <c r="AQ1036" s="14">
        <v>4.85872225141772E-2</v>
      </c>
      <c r="AR1036" s="14"/>
      <c r="AS1036" s="14">
        <v>6.7801215255228905E-2</v>
      </c>
      <c r="AT1036" s="14">
        <v>4.9457200041279799E-2</v>
      </c>
      <c r="AU1036" s="14">
        <v>6.2848971375702098E-2</v>
      </c>
      <c r="AV1036" s="14">
        <v>5.8710385857689097E-2</v>
      </c>
      <c r="AW1036" s="14">
        <v>0.12540324568530001</v>
      </c>
      <c r="AX1036" s="14"/>
      <c r="AY1036" s="14">
        <v>3.7049492336551498E-2</v>
      </c>
      <c r="AZ1036" s="14">
        <v>0</v>
      </c>
      <c r="BA1036" s="14">
        <v>0</v>
      </c>
      <c r="BB1036" s="14">
        <v>0</v>
      </c>
      <c r="BC1036" s="14">
        <v>0</v>
      </c>
      <c r="BD1036" s="14">
        <v>0</v>
      </c>
      <c r="BE1036" s="14">
        <v>0</v>
      </c>
      <c r="BF1036" s="14">
        <v>0</v>
      </c>
      <c r="BG1036" s="14">
        <v>0</v>
      </c>
      <c r="BH1036" s="14">
        <v>0</v>
      </c>
      <c r="BI1036" s="14">
        <v>0</v>
      </c>
      <c r="BJ1036" s="14">
        <v>0</v>
      </c>
      <c r="BK1036" s="14">
        <v>0</v>
      </c>
      <c r="BL1036" s="14">
        <v>0</v>
      </c>
      <c r="BM1036" s="14">
        <v>0</v>
      </c>
      <c r="BN1036" s="14">
        <v>0</v>
      </c>
      <c r="BO1036" s="14"/>
      <c r="BP1036" s="14">
        <v>4.7170355226737501E-2</v>
      </c>
      <c r="BQ1036" s="14">
        <v>5.6226678824970101E-2</v>
      </c>
      <c r="BR1036" s="14">
        <v>7.6495905284945098E-2</v>
      </c>
      <c r="BS1036" s="14">
        <v>7.1324512259240996E-2</v>
      </c>
      <c r="BT1036" s="14">
        <v>7.6297169995284797E-2</v>
      </c>
      <c r="BU1036" s="14"/>
      <c r="BV1036" s="14">
        <v>9.1349629112312397E-2</v>
      </c>
      <c r="BW1036" s="14">
        <v>5.2991411363920299E-2</v>
      </c>
      <c r="BX1036" s="14">
        <v>6.0896537540428598E-2</v>
      </c>
      <c r="BY1036" s="14">
        <v>8.1242168362726394E-2</v>
      </c>
      <c r="BZ1036" s="14">
        <v>4.6794690515650397E-2</v>
      </c>
      <c r="CA1036" s="14"/>
      <c r="CB1036" s="14">
        <v>7.2311059853200105E-2</v>
      </c>
      <c r="CC1036" s="14">
        <v>6.6984240607117704E-2</v>
      </c>
      <c r="CD1036" s="14">
        <v>6.2278007481106401E-2</v>
      </c>
      <c r="CE1036" s="14">
        <v>4.2680202082495997E-2</v>
      </c>
      <c r="CF1036" s="14">
        <v>6.92214270276785E-2</v>
      </c>
      <c r="CG1036" s="14"/>
      <c r="CH1036" s="14">
        <v>7.3553269906955099E-2</v>
      </c>
      <c r="CI1036" s="14">
        <v>5.7739375121387798E-2</v>
      </c>
      <c r="CJ1036" s="14"/>
      <c r="CK1036" s="14">
        <v>5.56953140200801E-2</v>
      </c>
      <c r="CL1036" s="14">
        <v>6.44518098535527E-2</v>
      </c>
      <c r="CM1036" s="14"/>
      <c r="CN1036" s="14">
        <v>7.8732596273441105E-2</v>
      </c>
      <c r="CO1036" s="14">
        <v>5.6679389812278998E-2</v>
      </c>
      <c r="CP1036" s="14"/>
      <c r="CQ1036" s="14">
        <v>5.8383951019510397E-2</v>
      </c>
      <c r="CR1036" s="14">
        <v>7.0017606288359999E-2</v>
      </c>
      <c r="CS1036" s="14">
        <v>6.70564306740037E-2</v>
      </c>
    </row>
    <row r="1037" spans="2:97" x14ac:dyDescent="0.35">
      <c r="B1037" t="s">
        <v>428</v>
      </c>
      <c r="C1037" s="14">
        <v>4.49357424640024E-2</v>
      </c>
      <c r="D1037" s="14">
        <v>4.8246438645573098E-2</v>
      </c>
      <c r="E1037" s="14">
        <v>4.1885678828858998E-2</v>
      </c>
      <c r="F1037" s="14"/>
      <c r="G1037" s="14">
        <v>7.5428555548835596E-2</v>
      </c>
      <c r="H1037" s="14">
        <v>6.05250942797338E-2</v>
      </c>
      <c r="I1037" s="14">
        <v>5.4591344603772303E-2</v>
      </c>
      <c r="J1037" s="14">
        <v>3.5915929311377298E-2</v>
      </c>
      <c r="K1037" s="14">
        <v>3.1084178788568201E-2</v>
      </c>
      <c r="L1037" s="14">
        <v>2.07699424156974E-2</v>
      </c>
      <c r="M1037" s="14"/>
      <c r="N1037" s="14">
        <v>4.1389565749025602E-2</v>
      </c>
      <c r="O1037" s="14">
        <v>4.1208385893717198E-2</v>
      </c>
      <c r="P1037" s="14">
        <v>5.6467720773421499E-2</v>
      </c>
      <c r="Q1037" s="14">
        <v>4.1669917338917201E-2</v>
      </c>
      <c r="R1037" s="14"/>
      <c r="S1037" s="14">
        <v>6.5465957717723997E-2</v>
      </c>
      <c r="T1037" s="14">
        <v>4.9769924840118697E-2</v>
      </c>
      <c r="U1037" s="14">
        <v>5.0552117048610998E-2</v>
      </c>
      <c r="V1037" s="14">
        <v>3.1779184291109902E-2</v>
      </c>
      <c r="W1037" s="14">
        <v>1.8558543609130899E-2</v>
      </c>
      <c r="X1037" s="14">
        <v>3.1439177492159E-2</v>
      </c>
      <c r="Y1037" s="14">
        <v>3.4226833527082903E-2</v>
      </c>
      <c r="Z1037" s="14">
        <v>6.3496421886715906E-2</v>
      </c>
      <c r="AA1037" s="14">
        <v>2.4601961946597199E-2</v>
      </c>
      <c r="AB1037" s="14">
        <v>4.6511296989815203E-2</v>
      </c>
      <c r="AC1037" s="14">
        <v>7.3893905178033195E-2</v>
      </c>
      <c r="AD1037" s="14">
        <v>8.0023630023908707E-2</v>
      </c>
      <c r="AE1037" s="14"/>
      <c r="AF1037" s="14">
        <v>3.0852317843978998E-2</v>
      </c>
      <c r="AG1037" s="14">
        <v>4.7257910913742401E-2</v>
      </c>
      <c r="AH1037" s="14">
        <v>5.7402570154231003E-2</v>
      </c>
      <c r="AI1037" s="14">
        <v>5.9291507446861798E-2</v>
      </c>
      <c r="AJ1037" s="14">
        <v>5.6224583099375197E-2</v>
      </c>
      <c r="AK1037" s="14"/>
      <c r="AL1037" s="14">
        <v>6.0612320408130901E-2</v>
      </c>
      <c r="AM1037" s="14">
        <v>5.00808726667872E-2</v>
      </c>
      <c r="AN1037" s="14">
        <v>6.1486803193191102E-2</v>
      </c>
      <c r="AO1037" s="14">
        <v>4.7998152163360203E-2</v>
      </c>
      <c r="AP1037" s="14">
        <v>3.9090780021598298E-2</v>
      </c>
      <c r="AQ1037" s="14">
        <v>2.6316136741171101E-2</v>
      </c>
      <c r="AR1037" s="14"/>
      <c r="AS1037" s="14">
        <v>4.4811433783856998E-2</v>
      </c>
      <c r="AT1037" s="14">
        <v>4.2029500353879597E-2</v>
      </c>
      <c r="AU1037" s="14">
        <v>4.2897219995725502E-2</v>
      </c>
      <c r="AV1037" s="14">
        <v>5.9886975381938101E-2</v>
      </c>
      <c r="AW1037" s="14">
        <v>8.6039173759016999E-2</v>
      </c>
      <c r="AX1037" s="14"/>
      <c r="AY1037" s="14">
        <v>0</v>
      </c>
      <c r="AZ1037" s="14">
        <v>0</v>
      </c>
      <c r="BA1037" s="14">
        <v>0</v>
      </c>
      <c r="BB1037" s="14">
        <v>0</v>
      </c>
      <c r="BC1037" s="14">
        <v>0</v>
      </c>
      <c r="BD1037" s="14">
        <v>0</v>
      </c>
      <c r="BE1037" s="14">
        <v>0</v>
      </c>
      <c r="BF1037" s="14">
        <v>0</v>
      </c>
      <c r="BG1037" s="14">
        <v>0</v>
      </c>
      <c r="BH1037" s="14">
        <v>0</v>
      </c>
      <c r="BI1037" s="14">
        <v>0</v>
      </c>
      <c r="BJ1037" s="14">
        <v>0</v>
      </c>
      <c r="BK1037" s="14">
        <v>0</v>
      </c>
      <c r="BL1037" s="14">
        <v>0</v>
      </c>
      <c r="BM1037" s="14">
        <v>0</v>
      </c>
      <c r="BN1037" s="14">
        <v>0</v>
      </c>
      <c r="BO1037" s="14"/>
      <c r="BP1037" s="14">
        <v>3.78136295715059E-2</v>
      </c>
      <c r="BQ1037" s="14">
        <v>6.0590752841298799E-2</v>
      </c>
      <c r="BR1037" s="14">
        <v>4.2739236051191599E-2</v>
      </c>
      <c r="BS1037" s="14">
        <v>4.1316903892956301E-2</v>
      </c>
      <c r="BT1037" s="14">
        <v>3.5470746827146002E-2</v>
      </c>
      <c r="BU1037" s="14"/>
      <c r="BV1037" s="14">
        <v>6.3666129322072607E-2</v>
      </c>
      <c r="BW1037" s="14">
        <v>4.4010983285326703E-2</v>
      </c>
      <c r="BX1037" s="14">
        <v>3.7655807523457999E-2</v>
      </c>
      <c r="BY1037" s="14">
        <v>4.6354555317099803E-2</v>
      </c>
      <c r="BZ1037" s="14">
        <v>7.9974256117862505E-2</v>
      </c>
      <c r="CA1037" s="14"/>
      <c r="CB1037" s="14">
        <v>5.0318529770813601E-2</v>
      </c>
      <c r="CC1037" s="14">
        <v>4.6424140079303199E-2</v>
      </c>
      <c r="CD1037" s="14">
        <v>4.5745370032118399E-2</v>
      </c>
      <c r="CE1037" s="14">
        <v>4.5043458574537697E-2</v>
      </c>
      <c r="CF1037" s="14">
        <v>3.9024960643153001E-2</v>
      </c>
      <c r="CG1037" s="14"/>
      <c r="CH1037" s="14">
        <v>5.4665507912836003E-2</v>
      </c>
      <c r="CI1037" s="14">
        <v>4.0877747258014602E-2</v>
      </c>
      <c r="CJ1037" s="14"/>
      <c r="CK1037" s="14">
        <v>4.7542738588309E-2</v>
      </c>
      <c r="CL1037" s="14">
        <v>4.4134730629721702E-2</v>
      </c>
      <c r="CM1037" s="14"/>
      <c r="CN1037" s="14">
        <v>5.3731644023555597E-2</v>
      </c>
      <c r="CO1037" s="14">
        <v>4.18594941065287E-2</v>
      </c>
      <c r="CP1037" s="14"/>
      <c r="CQ1037" s="14">
        <v>4.3044823004796E-2</v>
      </c>
      <c r="CR1037" s="14">
        <v>4.9753385781354499E-2</v>
      </c>
      <c r="CS1037" s="14">
        <v>3.9877553846204901E-2</v>
      </c>
    </row>
    <row r="1038" spans="2:97" x14ac:dyDescent="0.35">
      <c r="B1038" t="s">
        <v>429</v>
      </c>
      <c r="C1038" s="14">
        <v>3.7147018280819302E-2</v>
      </c>
      <c r="D1038" s="14">
        <v>3.6553005555082403E-2</v>
      </c>
      <c r="E1038" s="14">
        <v>3.7871676349014199E-2</v>
      </c>
      <c r="F1038" s="14"/>
      <c r="G1038" s="14">
        <v>6.4267634533585402E-2</v>
      </c>
      <c r="H1038" s="14">
        <v>4.5180990554023602E-2</v>
      </c>
      <c r="I1038" s="14">
        <v>5.1191028386549799E-2</v>
      </c>
      <c r="J1038" s="14">
        <v>2.94147421116621E-2</v>
      </c>
      <c r="K1038" s="14">
        <v>2.9290069281858601E-2</v>
      </c>
      <c r="L1038" s="14">
        <v>1.2750316596577899E-2</v>
      </c>
      <c r="M1038" s="14"/>
      <c r="N1038" s="14">
        <v>3.8258310782395603E-2</v>
      </c>
      <c r="O1038" s="14">
        <v>3.2406580738709397E-2</v>
      </c>
      <c r="P1038" s="14">
        <v>4.0215733486984498E-2</v>
      </c>
      <c r="Q1038" s="14">
        <v>3.8619915664200498E-2</v>
      </c>
      <c r="R1038" s="14"/>
      <c r="S1038" s="14">
        <v>6.7670595308452097E-2</v>
      </c>
      <c r="T1038" s="14">
        <v>3.1810921542469998E-2</v>
      </c>
      <c r="U1038" s="14">
        <v>4.6947437945027398E-2</v>
      </c>
      <c r="V1038" s="14">
        <v>4.0628801985259901E-2</v>
      </c>
      <c r="W1038" s="14">
        <v>2.7217409041079201E-2</v>
      </c>
      <c r="X1038" s="14">
        <v>4.2887167530606403E-2</v>
      </c>
      <c r="Y1038" s="14">
        <v>2.2702249071722001E-2</v>
      </c>
      <c r="Z1038" s="14">
        <v>7.4221352008707999E-3</v>
      </c>
      <c r="AA1038" s="14">
        <v>2.5827080353029001E-2</v>
      </c>
      <c r="AB1038" s="14">
        <v>3.1366190851028701E-2</v>
      </c>
      <c r="AC1038" s="14">
        <v>3.8406085051215802E-2</v>
      </c>
      <c r="AD1038" s="14">
        <v>2.20142799540686E-2</v>
      </c>
      <c r="AE1038" s="14"/>
      <c r="AF1038" s="14">
        <v>3.5590990792550799E-2</v>
      </c>
      <c r="AG1038" s="14">
        <v>4.1478631474736898E-2</v>
      </c>
      <c r="AH1038" s="14">
        <v>3.1154438782863801E-2</v>
      </c>
      <c r="AI1038" s="14">
        <v>4.5078865358427297E-2</v>
      </c>
      <c r="AJ1038" s="14">
        <v>3.8305545511558903E-2</v>
      </c>
      <c r="AK1038" s="14"/>
      <c r="AL1038" s="14">
        <v>5.1607847108306099E-2</v>
      </c>
      <c r="AM1038" s="14">
        <v>3.9094234921966398E-2</v>
      </c>
      <c r="AN1038" s="14">
        <v>2.7262649497632199E-2</v>
      </c>
      <c r="AO1038" s="14">
        <v>4.08477126779518E-2</v>
      </c>
      <c r="AP1038" s="14">
        <v>2.5259458130838498E-2</v>
      </c>
      <c r="AQ1038" s="14">
        <v>2.5840455690250501E-2</v>
      </c>
      <c r="AR1038" s="14"/>
      <c r="AS1038" s="14">
        <v>3.3624500902803903E-2</v>
      </c>
      <c r="AT1038" s="14">
        <v>3.4386623534821303E-2</v>
      </c>
      <c r="AU1038" s="14">
        <v>4.1776858346617103E-2</v>
      </c>
      <c r="AV1038" s="14">
        <v>3.1028451048003398E-2</v>
      </c>
      <c r="AW1038" s="14">
        <v>6.1201582519606203E-2</v>
      </c>
      <c r="AX1038" s="14"/>
      <c r="AY1038" s="14">
        <v>0</v>
      </c>
      <c r="AZ1038" s="14">
        <v>0</v>
      </c>
      <c r="BA1038" s="14">
        <v>0</v>
      </c>
      <c r="BB1038" s="14">
        <v>0</v>
      </c>
      <c r="BC1038" s="14">
        <v>0</v>
      </c>
      <c r="BD1038" s="14">
        <v>0</v>
      </c>
      <c r="BE1038" s="14">
        <v>0</v>
      </c>
      <c r="BF1038" s="14">
        <v>0</v>
      </c>
      <c r="BG1038" s="14">
        <v>0</v>
      </c>
      <c r="BH1038" s="14">
        <v>0</v>
      </c>
      <c r="BI1038" s="14">
        <v>0</v>
      </c>
      <c r="BJ1038" s="14">
        <v>0</v>
      </c>
      <c r="BK1038" s="14">
        <v>0</v>
      </c>
      <c r="BL1038" s="14">
        <v>0</v>
      </c>
      <c r="BM1038" s="14">
        <v>0</v>
      </c>
      <c r="BN1038" s="14">
        <v>0</v>
      </c>
      <c r="BO1038" s="14"/>
      <c r="BP1038" s="14">
        <v>1.68501906027766E-2</v>
      </c>
      <c r="BQ1038" s="14">
        <v>4.1223999148185003E-2</v>
      </c>
      <c r="BR1038" s="14">
        <v>5.6467019465850803E-2</v>
      </c>
      <c r="BS1038" s="14">
        <v>4.0129105927035003E-2</v>
      </c>
      <c r="BT1038" s="14">
        <v>4.1849719435769497E-2</v>
      </c>
      <c r="BU1038" s="14"/>
      <c r="BV1038" s="14">
        <v>4.6429735339798599E-2</v>
      </c>
      <c r="BW1038" s="14">
        <v>3.5775666028238499E-2</v>
      </c>
      <c r="BX1038" s="14">
        <v>3.5818372048622302E-2</v>
      </c>
      <c r="BY1038" s="14">
        <v>3.7698104773696901E-2</v>
      </c>
      <c r="BZ1038" s="14">
        <v>4.4388070169108999E-2</v>
      </c>
      <c r="CA1038" s="14"/>
      <c r="CB1038" s="14">
        <v>5.6338814325718502E-2</v>
      </c>
      <c r="CC1038" s="14">
        <v>5.3280757199850197E-2</v>
      </c>
      <c r="CD1038" s="14">
        <v>3.4388191676347997E-2</v>
      </c>
      <c r="CE1038" s="14">
        <v>1.6191751793254099E-2</v>
      </c>
      <c r="CF1038" s="14">
        <v>3.09887406379224E-2</v>
      </c>
      <c r="CG1038" s="14"/>
      <c r="CH1038" s="14">
        <v>4.4157374124723002E-2</v>
      </c>
      <c r="CI1038" s="14">
        <v>3.4223207778250699E-2</v>
      </c>
      <c r="CJ1038" s="14"/>
      <c r="CK1038" s="14">
        <v>3.9397426526280699E-2</v>
      </c>
      <c r="CL1038" s="14">
        <v>3.6455569751314199E-2</v>
      </c>
      <c r="CM1038" s="14"/>
      <c r="CN1038" s="14">
        <v>5.1157712582107599E-2</v>
      </c>
      <c r="CO1038" s="14">
        <v>3.2246966246404198E-2</v>
      </c>
      <c r="CP1038" s="14"/>
      <c r="CQ1038" s="14">
        <v>2.7324607638696301E-2</v>
      </c>
      <c r="CR1038" s="14">
        <v>5.5294638851372403E-2</v>
      </c>
      <c r="CS1038" s="14">
        <v>5.1704589204430697E-2</v>
      </c>
    </row>
    <row r="1039" spans="2:97" x14ac:dyDescent="0.35">
      <c r="B1039" t="s">
        <v>167</v>
      </c>
      <c r="C1039" s="14">
        <v>3.3317121916636501E-2</v>
      </c>
      <c r="D1039" s="14">
        <v>3.1555708436537898E-2</v>
      </c>
      <c r="E1039" s="14">
        <v>3.4497948114601697E-2</v>
      </c>
      <c r="F1039" s="14"/>
      <c r="G1039" s="14">
        <v>2.0960863158526001E-2</v>
      </c>
      <c r="H1039" s="14">
        <v>3.7924142459442603E-2</v>
      </c>
      <c r="I1039" s="14">
        <v>3.4605760570859297E-2</v>
      </c>
      <c r="J1039" s="14">
        <v>3.2227444873682898E-2</v>
      </c>
      <c r="K1039" s="14">
        <v>3.3752939981634401E-2</v>
      </c>
      <c r="L1039" s="14">
        <v>3.7290188478716103E-2</v>
      </c>
      <c r="M1039" s="14"/>
      <c r="N1039" s="14">
        <v>9.3368856147740403E-3</v>
      </c>
      <c r="O1039" s="14">
        <v>3.29668080769875E-2</v>
      </c>
      <c r="P1039" s="14">
        <v>3.0013164950132201E-2</v>
      </c>
      <c r="Q1039" s="14">
        <v>6.17608579662145E-2</v>
      </c>
      <c r="R1039" s="14"/>
      <c r="S1039" s="14">
        <v>3.3619286597119102E-2</v>
      </c>
      <c r="T1039" s="14">
        <v>3.6008378308350499E-2</v>
      </c>
      <c r="U1039" s="14">
        <v>3.7396420661101201E-2</v>
      </c>
      <c r="V1039" s="14">
        <v>2.0175304989128302E-2</v>
      </c>
      <c r="W1039" s="14">
        <v>3.7794615409110201E-2</v>
      </c>
      <c r="X1039" s="14">
        <v>2.5880500370716999E-2</v>
      </c>
      <c r="Y1039" s="14">
        <v>4.5055948212418998E-2</v>
      </c>
      <c r="Z1039" s="14">
        <v>2.5553632428182298E-2</v>
      </c>
      <c r="AA1039" s="14">
        <v>3.8506679815532602E-2</v>
      </c>
      <c r="AB1039" s="14">
        <v>2.2714814296059298E-2</v>
      </c>
      <c r="AC1039" s="14">
        <v>5.0496792486938502E-2</v>
      </c>
      <c r="AD1039" s="14">
        <v>2.38179667186941E-2</v>
      </c>
      <c r="AE1039" s="14"/>
      <c r="AF1039" s="14">
        <v>3.9034494597151699E-2</v>
      </c>
      <c r="AG1039" s="14">
        <v>2.5450505191365502E-2</v>
      </c>
      <c r="AH1039" s="14">
        <v>9.0687051063916592E-3</v>
      </c>
      <c r="AI1039" s="14">
        <v>3.2902154695505198E-2</v>
      </c>
      <c r="AJ1039" s="14">
        <v>3.5358343126625197E-2</v>
      </c>
      <c r="AK1039" s="14"/>
      <c r="AL1039" s="14">
        <v>2.24717217230667E-2</v>
      </c>
      <c r="AM1039" s="14">
        <v>3.2868950191774E-2</v>
      </c>
      <c r="AN1039" s="14">
        <v>1.2624626754594401E-2</v>
      </c>
      <c r="AO1039" s="14">
        <v>2.9034414560981499E-2</v>
      </c>
      <c r="AP1039" s="14">
        <v>2.22412578393082E-2</v>
      </c>
      <c r="AQ1039" s="14">
        <v>6.1481198758407303E-2</v>
      </c>
      <c r="AR1039" s="14"/>
      <c r="AS1039" s="14">
        <v>5.3575220361940297E-2</v>
      </c>
      <c r="AT1039" s="14">
        <v>3.32756938304338E-2</v>
      </c>
      <c r="AU1039" s="14">
        <v>1.29696484722097E-2</v>
      </c>
      <c r="AV1039" s="14">
        <v>2.6923251617943799E-2</v>
      </c>
      <c r="AW1039" s="14">
        <v>0</v>
      </c>
      <c r="AX1039" s="14"/>
      <c r="AY1039" s="14">
        <v>0.116132615182524</v>
      </c>
      <c r="AZ1039" s="14">
        <v>0</v>
      </c>
      <c r="BA1039" s="14">
        <v>0</v>
      </c>
      <c r="BB1039" s="14">
        <v>0</v>
      </c>
      <c r="BC1039" s="14">
        <v>0</v>
      </c>
      <c r="BD1039" s="14">
        <v>0</v>
      </c>
      <c r="BE1039" s="14">
        <v>0</v>
      </c>
      <c r="BF1039" s="14">
        <v>0</v>
      </c>
      <c r="BG1039" s="14">
        <v>0</v>
      </c>
      <c r="BH1039" s="14">
        <v>0</v>
      </c>
      <c r="BI1039" s="14">
        <v>0</v>
      </c>
      <c r="BJ1039" s="14">
        <v>0</v>
      </c>
      <c r="BK1039" s="14">
        <v>0</v>
      </c>
      <c r="BL1039" s="14">
        <v>0</v>
      </c>
      <c r="BM1039" s="14">
        <v>0</v>
      </c>
      <c r="BN1039" s="14">
        <v>0</v>
      </c>
      <c r="BO1039" s="14"/>
      <c r="BP1039" s="14">
        <v>2.8630131582259698E-2</v>
      </c>
      <c r="BQ1039" s="14">
        <v>1.36284272620635E-2</v>
      </c>
      <c r="BR1039" s="14">
        <v>3.6168717123171698E-2</v>
      </c>
      <c r="BS1039" s="14">
        <v>2.3606566127406199E-2</v>
      </c>
      <c r="BT1039" s="14">
        <v>5.8712998267011901E-2</v>
      </c>
      <c r="BU1039" s="14"/>
      <c r="BV1039" s="14">
        <v>5.2473872070197602E-2</v>
      </c>
      <c r="BW1039" s="14">
        <v>1.7275148472683001E-2</v>
      </c>
      <c r="BX1039" s="14">
        <v>3.0219941844914298E-2</v>
      </c>
      <c r="BY1039" s="14">
        <v>5.5955482062977603E-2</v>
      </c>
      <c r="BZ1039" s="14">
        <v>8.7693189246589406E-2</v>
      </c>
      <c r="CA1039" s="14"/>
      <c r="CB1039" s="14">
        <v>2.2075053787936501E-2</v>
      </c>
      <c r="CC1039" s="14">
        <v>5.1312262249570098E-2</v>
      </c>
      <c r="CD1039" s="14">
        <v>2.8705849757606899E-2</v>
      </c>
      <c r="CE1039" s="14">
        <v>2.35178279292125E-2</v>
      </c>
      <c r="CF1039" s="14">
        <v>4.0718200568051303E-2</v>
      </c>
      <c r="CG1039" s="14"/>
      <c r="CH1039" s="14">
        <v>3.0004682163851E-2</v>
      </c>
      <c r="CI1039" s="14">
        <v>3.4698641821470297E-2</v>
      </c>
      <c r="CJ1039" s="14"/>
      <c r="CK1039" s="14">
        <v>2.1291076575352001E-2</v>
      </c>
      <c r="CL1039" s="14">
        <v>3.7012180972594302E-2</v>
      </c>
      <c r="CM1039" s="14"/>
      <c r="CN1039" s="14">
        <v>1.9534656740760901E-2</v>
      </c>
      <c r="CO1039" s="14">
        <v>3.8137353881736002E-2</v>
      </c>
      <c r="CP1039" s="14"/>
      <c r="CQ1039" s="14">
        <v>3.12618774342577E-2</v>
      </c>
      <c r="CR1039" s="14">
        <v>3.1222995516620701E-2</v>
      </c>
      <c r="CS1039" s="14">
        <v>7.1339604220391706E-2</v>
      </c>
    </row>
    <row r="1040" spans="2:97" x14ac:dyDescent="0.35">
      <c r="B1040" t="s">
        <v>430</v>
      </c>
      <c r="C1040" s="14">
        <v>2.4108279317193899E-2</v>
      </c>
      <c r="D1040" s="14">
        <v>2.4648594285515701E-2</v>
      </c>
      <c r="E1040" s="14">
        <v>2.36763264441423E-2</v>
      </c>
      <c r="F1040" s="14"/>
      <c r="G1040" s="14">
        <v>4.6830235603641301E-2</v>
      </c>
      <c r="H1040" s="14">
        <v>3.6882394710402E-2</v>
      </c>
      <c r="I1040" s="14">
        <v>3.2121489352460002E-2</v>
      </c>
      <c r="J1040" s="14">
        <v>3.0867204394423101E-2</v>
      </c>
      <c r="K1040" s="14">
        <v>4.1827272250228396E-3</v>
      </c>
      <c r="L1040" s="14">
        <v>0</v>
      </c>
      <c r="M1040" s="14"/>
      <c r="N1040" s="14">
        <v>2.7223712235528798E-2</v>
      </c>
      <c r="O1040" s="14">
        <v>1.7341804506335799E-2</v>
      </c>
      <c r="P1040" s="14">
        <v>2.37760761245344E-2</v>
      </c>
      <c r="Q1040" s="14">
        <v>2.8356374348835402E-2</v>
      </c>
      <c r="R1040" s="14"/>
      <c r="S1040" s="14">
        <v>2.47535643575022E-2</v>
      </c>
      <c r="T1040" s="14">
        <v>2.1965710885327502E-2</v>
      </c>
      <c r="U1040" s="14">
        <v>2.13189223807548E-2</v>
      </c>
      <c r="V1040" s="14">
        <v>3.36995839086177E-2</v>
      </c>
      <c r="W1040" s="14">
        <v>3.3145173952908003E-2</v>
      </c>
      <c r="X1040" s="14">
        <v>2.0203906519027998E-2</v>
      </c>
      <c r="Y1040" s="14">
        <v>3.3428933279416997E-2</v>
      </c>
      <c r="Z1040" s="14">
        <v>2.1019727143358199E-2</v>
      </c>
      <c r="AA1040" s="14">
        <v>1.65226543564642E-2</v>
      </c>
      <c r="AB1040" s="14">
        <v>1.80855262336658E-2</v>
      </c>
      <c r="AC1040" s="14">
        <v>2.51034474284784E-2</v>
      </c>
      <c r="AD1040" s="14">
        <v>2.31493052840114E-2</v>
      </c>
      <c r="AE1040" s="14"/>
      <c r="AF1040" s="14">
        <v>1.48064586432537E-2</v>
      </c>
      <c r="AG1040" s="14">
        <v>3.4826114238942898E-2</v>
      </c>
      <c r="AH1040" s="14">
        <v>1.9865174172701401E-2</v>
      </c>
      <c r="AI1040" s="14">
        <v>2.7420384387944498E-2</v>
      </c>
      <c r="AJ1040" s="14">
        <v>2.4809361041321799E-2</v>
      </c>
      <c r="AK1040" s="14"/>
      <c r="AL1040" s="14">
        <v>4.0991163710720403E-2</v>
      </c>
      <c r="AM1040" s="14">
        <v>1.4630579950841899E-2</v>
      </c>
      <c r="AN1040" s="14">
        <v>2.15328782597041E-2</v>
      </c>
      <c r="AO1040" s="14">
        <v>2.7847923719281201E-2</v>
      </c>
      <c r="AP1040" s="14">
        <v>2.7701580740168201E-2</v>
      </c>
      <c r="AQ1040" s="14">
        <v>3.3147584650204099E-3</v>
      </c>
      <c r="AR1040" s="14"/>
      <c r="AS1040" s="14">
        <v>2.6143418542230401E-2</v>
      </c>
      <c r="AT1040" s="14">
        <v>2.0699894930156799E-2</v>
      </c>
      <c r="AU1040" s="14">
        <v>2.2519595416297802E-2</v>
      </c>
      <c r="AV1040" s="14">
        <v>3.4476433572055203E-2</v>
      </c>
      <c r="AW1040" s="14">
        <v>8.0251059699727206E-2</v>
      </c>
      <c r="AX1040" s="14"/>
      <c r="AY1040" s="14">
        <v>2.7889641422322801E-2</v>
      </c>
      <c r="AZ1040" s="14">
        <v>0</v>
      </c>
      <c r="BA1040" s="14">
        <v>0</v>
      </c>
      <c r="BB1040" s="14">
        <v>0</v>
      </c>
      <c r="BC1040" s="14">
        <v>0</v>
      </c>
      <c r="BD1040" s="14">
        <v>0</v>
      </c>
      <c r="BE1040" s="14">
        <v>0</v>
      </c>
      <c r="BF1040" s="14">
        <v>0</v>
      </c>
      <c r="BG1040" s="14">
        <v>0</v>
      </c>
      <c r="BH1040" s="14">
        <v>0</v>
      </c>
      <c r="BI1040" s="14">
        <v>0</v>
      </c>
      <c r="BJ1040" s="14">
        <v>0</v>
      </c>
      <c r="BK1040" s="14">
        <v>0</v>
      </c>
      <c r="BL1040" s="14">
        <v>0</v>
      </c>
      <c r="BM1040" s="14">
        <v>0</v>
      </c>
      <c r="BN1040" s="14">
        <v>0</v>
      </c>
      <c r="BO1040" s="14"/>
      <c r="BP1040" s="14">
        <v>1.53573264192389E-2</v>
      </c>
      <c r="BQ1040" s="14">
        <v>2.9479648247685699E-2</v>
      </c>
      <c r="BR1040" s="14">
        <v>2.5909947076557902E-2</v>
      </c>
      <c r="BS1040" s="14">
        <v>3.3381150603457803E-2</v>
      </c>
      <c r="BT1040" s="14">
        <v>1.9361885938520399E-2</v>
      </c>
      <c r="BU1040" s="14"/>
      <c r="BV1040" s="14">
        <v>3.3021977047326401E-2</v>
      </c>
      <c r="BW1040" s="14">
        <v>2.37377176179926E-2</v>
      </c>
      <c r="BX1040" s="14">
        <v>2.2775502123240799E-2</v>
      </c>
      <c r="BY1040" s="14">
        <v>2.4920629710854701E-2</v>
      </c>
      <c r="BZ1040" s="14">
        <v>2.2479259408678998E-2</v>
      </c>
      <c r="CA1040" s="14"/>
      <c r="CB1040" s="14">
        <v>4.0678524498153297E-2</v>
      </c>
      <c r="CC1040" s="14">
        <v>1.05937710553392E-2</v>
      </c>
      <c r="CD1040" s="14">
        <v>2.0801163796085501E-2</v>
      </c>
      <c r="CE1040" s="14">
        <v>2.73175353638971E-2</v>
      </c>
      <c r="CF1040" s="14">
        <v>2.2502822172624701E-2</v>
      </c>
      <c r="CG1040" s="14"/>
      <c r="CH1040" s="14">
        <v>3.53226411353217E-2</v>
      </c>
      <c r="CI1040" s="14">
        <v>1.94311032089424E-2</v>
      </c>
      <c r="CJ1040" s="14"/>
      <c r="CK1040" s="14">
        <v>2.7037402215860699E-2</v>
      </c>
      <c r="CL1040" s="14">
        <v>2.3208292514751299E-2</v>
      </c>
      <c r="CM1040" s="14"/>
      <c r="CN1040" s="14">
        <v>4.2830494256253203E-2</v>
      </c>
      <c r="CO1040" s="14">
        <v>1.7560436260446802E-2</v>
      </c>
      <c r="CP1040" s="14"/>
      <c r="CQ1040" s="14">
        <v>2.3436134558493499E-2</v>
      </c>
      <c r="CR1040" s="14">
        <v>2.7440934768654002E-2</v>
      </c>
      <c r="CS1040" s="14">
        <v>1.26914129876956E-2</v>
      </c>
    </row>
    <row r="1041" spans="2:97" x14ac:dyDescent="0.35">
      <c r="B1041" t="s">
        <v>254</v>
      </c>
      <c r="C1041" s="14">
        <v>4.8765630838245502E-3</v>
      </c>
      <c r="D1041" s="14">
        <v>5.9584283176685997E-3</v>
      </c>
      <c r="E1041" s="14">
        <v>3.8413810391567001E-3</v>
      </c>
      <c r="F1041" s="14"/>
      <c r="G1041" s="14">
        <v>4.3385039567184099E-3</v>
      </c>
      <c r="H1041" s="14">
        <v>1.90756851733288E-3</v>
      </c>
      <c r="I1041" s="14">
        <v>2.17094114395683E-3</v>
      </c>
      <c r="J1041" s="14">
        <v>7.7822902098477701E-3</v>
      </c>
      <c r="K1041" s="14">
        <v>8.6583466649478094E-3</v>
      </c>
      <c r="L1041" s="14">
        <v>4.9617298518712903E-3</v>
      </c>
      <c r="M1041" s="14"/>
      <c r="N1041" s="14">
        <v>7.0046556437297304E-3</v>
      </c>
      <c r="O1041" s="14">
        <v>7.6087322071516396E-3</v>
      </c>
      <c r="P1041" s="14">
        <v>2.9554462724031101E-3</v>
      </c>
      <c r="Q1041" s="14">
        <v>1.4828939654103401E-3</v>
      </c>
      <c r="R1041" s="14"/>
      <c r="S1041" s="14">
        <v>2.5726489868940499E-3</v>
      </c>
      <c r="T1041" s="14">
        <v>7.5766735170272803E-3</v>
      </c>
      <c r="U1041" s="14">
        <v>8.1384209439646204E-3</v>
      </c>
      <c r="V1041" s="14">
        <v>7.1889203784632101E-3</v>
      </c>
      <c r="W1041" s="14">
        <v>4.7251698276213902E-3</v>
      </c>
      <c r="X1041" s="14">
        <v>4.2729363029582598E-3</v>
      </c>
      <c r="Y1041" s="14">
        <v>1.52478512357275E-2</v>
      </c>
      <c r="Z1041" s="14">
        <v>0</v>
      </c>
      <c r="AA1041" s="14">
        <v>0</v>
      </c>
      <c r="AB1041" s="14">
        <v>3.3246945370219E-3</v>
      </c>
      <c r="AC1041" s="14">
        <v>0</v>
      </c>
      <c r="AD1041" s="14">
        <v>0</v>
      </c>
      <c r="AE1041" s="14"/>
      <c r="AF1041" s="14">
        <v>4.3576705641723903E-3</v>
      </c>
      <c r="AG1041" s="14">
        <v>9.6421491993321502E-4</v>
      </c>
      <c r="AH1041" s="14">
        <v>4.9088940423290001E-3</v>
      </c>
      <c r="AI1041" s="14">
        <v>9.9636953767644892E-3</v>
      </c>
      <c r="AJ1041" s="14">
        <v>9.1555975369242894E-3</v>
      </c>
      <c r="AK1041" s="14"/>
      <c r="AL1041" s="14">
        <v>1.6739253583946199E-3</v>
      </c>
      <c r="AM1041" s="14">
        <v>2.7157938067603601E-3</v>
      </c>
      <c r="AN1041" s="14">
        <v>0</v>
      </c>
      <c r="AO1041" s="14">
        <v>9.7529846624730809E-3</v>
      </c>
      <c r="AP1041" s="14">
        <v>8.8321818492250008E-3</v>
      </c>
      <c r="AQ1041" s="14">
        <v>3.2779069218409301E-3</v>
      </c>
      <c r="AR1041" s="14"/>
      <c r="AS1041" s="14">
        <v>2.7129288960596899E-3</v>
      </c>
      <c r="AT1041" s="14">
        <v>4.1911348413123098E-3</v>
      </c>
      <c r="AU1041" s="14">
        <v>7.7708644179962701E-3</v>
      </c>
      <c r="AV1041" s="14">
        <v>2.5784637135356598E-3</v>
      </c>
      <c r="AW1041" s="14">
        <v>0</v>
      </c>
      <c r="AX1041" s="14"/>
      <c r="AY1041" s="14">
        <v>0</v>
      </c>
      <c r="AZ1041" s="14">
        <v>0</v>
      </c>
      <c r="BA1041" s="14">
        <v>0</v>
      </c>
      <c r="BB1041" s="14">
        <v>0</v>
      </c>
      <c r="BC1041" s="14">
        <v>0</v>
      </c>
      <c r="BD1041" s="14">
        <v>0</v>
      </c>
      <c r="BE1041" s="14">
        <v>0</v>
      </c>
      <c r="BF1041" s="14">
        <v>0</v>
      </c>
      <c r="BG1041" s="14">
        <v>0</v>
      </c>
      <c r="BH1041" s="14">
        <v>0</v>
      </c>
      <c r="BI1041" s="14">
        <v>0</v>
      </c>
      <c r="BJ1041" s="14">
        <v>0</v>
      </c>
      <c r="BK1041" s="14">
        <v>0</v>
      </c>
      <c r="BL1041" s="14">
        <v>0</v>
      </c>
      <c r="BM1041" s="14">
        <v>0</v>
      </c>
      <c r="BN1041" s="14">
        <v>0</v>
      </c>
      <c r="BO1041" s="14"/>
      <c r="BP1041" s="14">
        <v>1.21522390272628E-2</v>
      </c>
      <c r="BQ1041" s="14">
        <v>3.4613659741189302E-3</v>
      </c>
      <c r="BR1041" s="14">
        <v>0</v>
      </c>
      <c r="BS1041" s="14">
        <v>4.1065246527189903E-3</v>
      </c>
      <c r="BT1041" s="14">
        <v>1.8066508962901601E-3</v>
      </c>
      <c r="BU1041" s="14"/>
      <c r="BV1041" s="14">
        <v>4.7314878143238396E-3</v>
      </c>
      <c r="BW1041" s="14">
        <v>6.0442924610938304E-3</v>
      </c>
      <c r="BX1041" s="14">
        <v>5.5721177496540096E-3</v>
      </c>
      <c r="BY1041" s="14">
        <v>1.90620444592848E-3</v>
      </c>
      <c r="BZ1041" s="14">
        <v>0</v>
      </c>
      <c r="CA1041" s="14"/>
      <c r="CB1041" s="14">
        <v>1.9144105666678299E-3</v>
      </c>
      <c r="CC1041" s="14">
        <v>1.6605614431403301E-3</v>
      </c>
      <c r="CD1041" s="14">
        <v>3.3337022992716999E-3</v>
      </c>
      <c r="CE1041" s="14">
        <v>7.7985364227035397E-3</v>
      </c>
      <c r="CF1041" s="14">
        <v>8.5510915251156595E-3</v>
      </c>
      <c r="CG1041" s="14"/>
      <c r="CH1041" s="14">
        <v>7.7262264428597004E-3</v>
      </c>
      <c r="CI1041" s="14">
        <v>3.68805342134034E-3</v>
      </c>
      <c r="CJ1041" s="14"/>
      <c r="CK1041" s="14">
        <v>5.4788960070370901E-3</v>
      </c>
      <c r="CL1041" s="14">
        <v>4.69149345707224E-3</v>
      </c>
      <c r="CM1041" s="14"/>
      <c r="CN1041" s="14">
        <v>1.1537133766105199E-3</v>
      </c>
      <c r="CO1041" s="14">
        <v>6.1785797354889102E-3</v>
      </c>
      <c r="CP1041" s="14"/>
      <c r="CQ1041" s="14">
        <v>6.5991192112611098E-3</v>
      </c>
      <c r="CR1041" s="14">
        <v>2.0853962502078299E-3</v>
      </c>
      <c r="CS1041" s="14">
        <v>0</v>
      </c>
    </row>
    <row r="1042" spans="2:97" x14ac:dyDescent="0.35">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c r="CI1042" s="14"/>
      <c r="CJ1042" s="14"/>
      <c r="CK1042" s="14"/>
      <c r="CL1042" s="14"/>
      <c r="CM1042" s="14"/>
      <c r="CN1042" s="14"/>
      <c r="CO1042" s="14"/>
      <c r="CP1042" s="14"/>
      <c r="CQ1042" s="14"/>
      <c r="CR1042" s="14"/>
      <c r="CS1042" s="14"/>
    </row>
    <row r="1043" spans="2:97" x14ac:dyDescent="0.35">
      <c r="B1043" s="6" t="s">
        <v>435</v>
      </c>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c r="CI1043" s="14"/>
      <c r="CJ1043" s="14"/>
      <c r="CK1043" s="14"/>
      <c r="CL1043" s="14"/>
      <c r="CM1043" s="14"/>
      <c r="CN1043" s="14"/>
      <c r="CO1043" s="14"/>
      <c r="CP1043" s="14"/>
      <c r="CQ1043" s="14"/>
      <c r="CR1043" s="14"/>
      <c r="CS1043" s="14"/>
    </row>
    <row r="1044" spans="2:97" x14ac:dyDescent="0.35">
      <c r="B1044" s="21" t="s">
        <v>279</v>
      </c>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c r="CI1044" s="14"/>
      <c r="CJ1044" s="14"/>
      <c r="CK1044" s="14"/>
      <c r="CL1044" s="14"/>
      <c r="CM1044" s="14"/>
      <c r="CN1044" s="14"/>
      <c r="CO1044" s="14"/>
      <c r="CP1044" s="14"/>
      <c r="CQ1044" s="14"/>
      <c r="CR1044" s="14"/>
      <c r="CS1044" s="14"/>
    </row>
    <row r="1045" spans="2:97" x14ac:dyDescent="0.35">
      <c r="B1045" t="s">
        <v>432</v>
      </c>
      <c r="C1045" s="14">
        <v>0.212388112207786</v>
      </c>
      <c r="D1045" s="14">
        <v>0.23614706195861199</v>
      </c>
      <c r="E1045" s="14">
        <v>0.18877799415518501</v>
      </c>
      <c r="F1045" s="14"/>
      <c r="G1045" s="14">
        <v>0.241593264508185</v>
      </c>
      <c r="H1045" s="14">
        <v>0.362494278204405</v>
      </c>
      <c r="I1045" s="14">
        <v>0.22174751029501999</v>
      </c>
      <c r="J1045" s="14">
        <v>0.15281912195495501</v>
      </c>
      <c r="K1045" s="14">
        <v>0.193931615730078</v>
      </c>
      <c r="L1045" s="14">
        <v>0.118046197769667</v>
      </c>
      <c r="M1045" s="14"/>
      <c r="N1045" s="14">
        <v>0.23613421954378999</v>
      </c>
      <c r="O1045" s="14">
        <v>0.24774883987274399</v>
      </c>
      <c r="P1045" s="14">
        <v>0.22119569601275299</v>
      </c>
      <c r="Q1045" s="14">
        <v>0.143261111614991</v>
      </c>
      <c r="R1045" s="14"/>
      <c r="S1045" s="14">
        <v>0.27695427643306098</v>
      </c>
      <c r="T1045" s="14">
        <v>0.18409556184255499</v>
      </c>
      <c r="U1045" s="14">
        <v>0.27012439789746201</v>
      </c>
      <c r="V1045" s="14">
        <v>0.18947435826776901</v>
      </c>
      <c r="W1045" s="14">
        <v>0.25889486920026999</v>
      </c>
      <c r="X1045" s="14">
        <v>0.18567717416089299</v>
      </c>
      <c r="Y1045" s="14">
        <v>0.11594283828318901</v>
      </c>
      <c r="Z1045" s="14">
        <v>0.22646829571968799</v>
      </c>
      <c r="AA1045" s="14">
        <v>0.25200790365821701</v>
      </c>
      <c r="AB1045" s="14">
        <v>0.18714031333268</v>
      </c>
      <c r="AC1045" s="14">
        <v>6.5451723507282303E-2</v>
      </c>
      <c r="AD1045" s="14">
        <v>0.28293533686257599</v>
      </c>
      <c r="AE1045" s="14"/>
      <c r="AF1045" s="14">
        <v>0.199972114747407</v>
      </c>
      <c r="AG1045" s="14">
        <v>0.22802239995152099</v>
      </c>
      <c r="AH1045" s="14">
        <v>0.22530107253909901</v>
      </c>
      <c r="AI1045" s="14">
        <v>0.25466585746598702</v>
      </c>
      <c r="AJ1045" s="14">
        <v>0.118516057364549</v>
      </c>
      <c r="AK1045" s="14"/>
      <c r="AL1045" s="14">
        <v>0.26311156568719002</v>
      </c>
      <c r="AM1045" s="14">
        <v>0.23760536042220101</v>
      </c>
      <c r="AN1045" s="14">
        <v>0.253302361007122</v>
      </c>
      <c r="AO1045" s="14">
        <v>0.24666297938922399</v>
      </c>
      <c r="AP1045" s="14">
        <v>0.20620311186284099</v>
      </c>
      <c r="AQ1045" s="14">
        <v>6.3736961774460504E-2</v>
      </c>
      <c r="AR1045" s="14"/>
      <c r="AS1045" s="14">
        <v>0.17211922392229601</v>
      </c>
      <c r="AT1045" s="14">
        <v>0.171344717287779</v>
      </c>
      <c r="AU1045" s="14">
        <v>0.28044992439619998</v>
      </c>
      <c r="AV1045" s="14">
        <v>0.23937897639043401</v>
      </c>
      <c r="AW1045" s="14">
        <v>0.28280438702002503</v>
      </c>
      <c r="AX1045" s="14"/>
      <c r="AY1045" s="14">
        <v>0.10619629087713101</v>
      </c>
      <c r="AZ1045" s="14">
        <v>0</v>
      </c>
      <c r="BA1045" s="14">
        <v>0</v>
      </c>
      <c r="BB1045" s="14">
        <v>0</v>
      </c>
      <c r="BC1045" s="14">
        <v>0</v>
      </c>
      <c r="BD1045" s="14">
        <v>0</v>
      </c>
      <c r="BE1045" s="14">
        <v>0</v>
      </c>
      <c r="BF1045" s="14">
        <v>0</v>
      </c>
      <c r="BG1045" s="14">
        <v>0</v>
      </c>
      <c r="BH1045" s="14">
        <v>0</v>
      </c>
      <c r="BI1045" s="14">
        <v>0</v>
      </c>
      <c r="BJ1045" s="14">
        <v>0</v>
      </c>
      <c r="BK1045" s="14">
        <v>0</v>
      </c>
      <c r="BL1045" s="14">
        <v>0</v>
      </c>
      <c r="BM1045" s="14">
        <v>0</v>
      </c>
      <c r="BN1045" s="14">
        <v>0</v>
      </c>
      <c r="BO1045" s="14"/>
      <c r="BP1045" s="14">
        <v>0.20359085204246199</v>
      </c>
      <c r="BQ1045" s="14">
        <v>0.23668028947157099</v>
      </c>
      <c r="BR1045" s="14">
        <v>0.215539036134724</v>
      </c>
      <c r="BS1045" s="14">
        <v>0.22173017061119299</v>
      </c>
      <c r="BT1045" s="14">
        <v>0.165230964479192</v>
      </c>
      <c r="BU1045" s="14"/>
      <c r="BV1045" s="14">
        <v>0.284675507211475</v>
      </c>
      <c r="BW1045" s="14">
        <v>0.20777001411131699</v>
      </c>
      <c r="BX1045" s="14">
        <v>0.22006004923696401</v>
      </c>
      <c r="BY1045" s="14">
        <v>0.17162047584540599</v>
      </c>
      <c r="BZ1045" s="14">
        <v>0.24087722996816199</v>
      </c>
      <c r="CA1045" s="14"/>
      <c r="CB1045" s="14">
        <v>0.29808572439879399</v>
      </c>
      <c r="CC1045" s="14">
        <v>0.202078406746456</v>
      </c>
      <c r="CD1045" s="14">
        <v>0.19687616266966801</v>
      </c>
      <c r="CE1045" s="14">
        <v>0.15677223343955199</v>
      </c>
      <c r="CF1045" s="14">
        <v>0.21932267464229099</v>
      </c>
      <c r="CG1045" s="14"/>
      <c r="CH1045" s="14">
        <v>0.25670330827995202</v>
      </c>
      <c r="CI1045" s="14">
        <v>0.193248851585687</v>
      </c>
      <c r="CJ1045" s="14"/>
      <c r="CK1045" s="14">
        <v>0.20072349894250099</v>
      </c>
      <c r="CL1045" s="14">
        <v>0.21624100606134999</v>
      </c>
      <c r="CM1045" s="14"/>
      <c r="CN1045" s="14">
        <v>0.255504588353069</v>
      </c>
      <c r="CO1045" s="14">
        <v>0.198379321696209</v>
      </c>
      <c r="CP1045" s="14"/>
      <c r="CQ1045" s="14">
        <v>0.19159958921840201</v>
      </c>
      <c r="CR1045" s="14">
        <v>0.260392653791158</v>
      </c>
      <c r="CS1045" s="14">
        <v>0.18536420452968799</v>
      </c>
    </row>
    <row r="1046" spans="2:97" x14ac:dyDescent="0.35">
      <c r="B1046" t="s">
        <v>433</v>
      </c>
      <c r="C1046" s="14">
        <v>0.139379396954422</v>
      </c>
      <c r="D1046" s="14">
        <v>0.14231244661894901</v>
      </c>
      <c r="E1046" s="14">
        <v>0.13476509496081299</v>
      </c>
      <c r="F1046" s="14"/>
      <c r="G1046" s="14">
        <v>0.25467279755233901</v>
      </c>
      <c r="H1046" s="14">
        <v>0.110098791580493</v>
      </c>
      <c r="I1046" s="14">
        <v>0.16362793061848699</v>
      </c>
      <c r="J1046" s="14">
        <v>0.17741211636446799</v>
      </c>
      <c r="K1046" s="14">
        <v>7.1685157745125405E-2</v>
      </c>
      <c r="L1046" s="14">
        <v>8.4678573135536603E-2</v>
      </c>
      <c r="M1046" s="14"/>
      <c r="N1046" s="14">
        <v>0.14723944152207999</v>
      </c>
      <c r="O1046" s="14">
        <v>0.105779268949411</v>
      </c>
      <c r="P1046" s="14">
        <v>0.159990076103976</v>
      </c>
      <c r="Q1046" s="14">
        <v>0.14862991500115399</v>
      </c>
      <c r="R1046" s="14"/>
      <c r="S1046" s="14">
        <v>0.140201272320545</v>
      </c>
      <c r="T1046" s="14">
        <v>0.10846547881066999</v>
      </c>
      <c r="U1046" s="14">
        <v>0.143807443719939</v>
      </c>
      <c r="V1046" s="14">
        <v>8.8977394432645199E-2</v>
      </c>
      <c r="W1046" s="14">
        <v>0.15367489830886499</v>
      </c>
      <c r="X1046" s="14">
        <v>0.1334495037716</v>
      </c>
      <c r="Y1046" s="14">
        <v>0.149797630801218</v>
      </c>
      <c r="Z1046" s="14">
        <v>0.171519710934249</v>
      </c>
      <c r="AA1046" s="14">
        <v>0.196860371788842</v>
      </c>
      <c r="AB1046" s="14">
        <v>0.121694043486548</v>
      </c>
      <c r="AC1046" s="14">
        <v>0.15540680059279799</v>
      </c>
      <c r="AD1046" s="14">
        <v>0.12999351228369699</v>
      </c>
      <c r="AE1046" s="14"/>
      <c r="AF1046" s="14">
        <v>0.110229475313497</v>
      </c>
      <c r="AG1046" s="14">
        <v>0.150945857412324</v>
      </c>
      <c r="AH1046" s="14">
        <v>0.14732081712001499</v>
      </c>
      <c r="AI1046" s="14">
        <v>0.15521476356712</v>
      </c>
      <c r="AJ1046" s="14">
        <v>0.227857624393908</v>
      </c>
      <c r="AK1046" s="14"/>
      <c r="AL1046" s="14">
        <v>0.14415511094762901</v>
      </c>
      <c r="AM1046" s="14">
        <v>0.101430143464722</v>
      </c>
      <c r="AN1046" s="14">
        <v>0.12729926260942001</v>
      </c>
      <c r="AO1046" s="14">
        <v>0.144592732771402</v>
      </c>
      <c r="AP1046" s="14">
        <v>0.20153035253427001</v>
      </c>
      <c r="AQ1046" s="14">
        <v>0.11902204332801</v>
      </c>
      <c r="AR1046" s="14"/>
      <c r="AS1046" s="14">
        <v>0.118413404964133</v>
      </c>
      <c r="AT1046" s="14">
        <v>0.17534050202495499</v>
      </c>
      <c r="AU1046" s="14">
        <v>0.14693368437541901</v>
      </c>
      <c r="AV1046" s="14">
        <v>0.108238183728529</v>
      </c>
      <c r="AW1046" s="14">
        <v>0.15126493667317101</v>
      </c>
      <c r="AX1046" s="14"/>
      <c r="AY1046" s="14">
        <v>0.106791972263799</v>
      </c>
      <c r="AZ1046" s="14">
        <v>0</v>
      </c>
      <c r="BA1046" s="14">
        <v>0</v>
      </c>
      <c r="BB1046" s="14">
        <v>0</v>
      </c>
      <c r="BC1046" s="14">
        <v>0</v>
      </c>
      <c r="BD1046" s="14">
        <v>0</v>
      </c>
      <c r="BE1046" s="14">
        <v>0</v>
      </c>
      <c r="BF1046" s="14">
        <v>0</v>
      </c>
      <c r="BG1046" s="14">
        <v>0</v>
      </c>
      <c r="BH1046" s="14">
        <v>0</v>
      </c>
      <c r="BI1046" s="14">
        <v>0</v>
      </c>
      <c r="BJ1046" s="14">
        <v>0</v>
      </c>
      <c r="BK1046" s="14">
        <v>0</v>
      </c>
      <c r="BL1046" s="14">
        <v>0</v>
      </c>
      <c r="BM1046" s="14">
        <v>0</v>
      </c>
      <c r="BN1046" s="14">
        <v>0</v>
      </c>
      <c r="BO1046" s="14"/>
      <c r="BP1046" s="14">
        <v>0.10961723917464999</v>
      </c>
      <c r="BQ1046" s="14">
        <v>0.136096186439495</v>
      </c>
      <c r="BR1046" s="14">
        <v>0.18173548203209799</v>
      </c>
      <c r="BS1046" s="14">
        <v>0.153405274455507</v>
      </c>
      <c r="BT1046" s="14">
        <v>0.14301450138182301</v>
      </c>
      <c r="BU1046" s="14"/>
      <c r="BV1046" s="14">
        <v>0.19368643860652601</v>
      </c>
      <c r="BW1046" s="14">
        <v>0.15842213893392701</v>
      </c>
      <c r="BX1046" s="14">
        <v>0.11167973218086499</v>
      </c>
      <c r="BY1046" s="14">
        <v>0.134685218357152</v>
      </c>
      <c r="BZ1046" s="14">
        <v>0.14993784375899899</v>
      </c>
      <c r="CA1046" s="14"/>
      <c r="CB1046" s="14">
        <v>0.162090052129403</v>
      </c>
      <c r="CC1046" s="14">
        <v>0.14903468983229901</v>
      </c>
      <c r="CD1046" s="14">
        <v>0.182538570593195</v>
      </c>
      <c r="CE1046" s="14">
        <v>8.6195766570003302E-2</v>
      </c>
      <c r="CF1046" s="14">
        <v>0.12426899545565</v>
      </c>
      <c r="CG1046" s="14"/>
      <c r="CH1046" s="14">
        <v>0.134768347982787</v>
      </c>
      <c r="CI1046" s="14">
        <v>0.141370859834687</v>
      </c>
      <c r="CJ1046" s="14"/>
      <c r="CK1046" s="14">
        <v>0.16564055833635999</v>
      </c>
      <c r="CL1046" s="14">
        <v>0.13070517304534199</v>
      </c>
      <c r="CM1046" s="14"/>
      <c r="CN1046" s="14">
        <v>0.14165680302624301</v>
      </c>
      <c r="CO1046" s="14">
        <v>0.13863945465342201</v>
      </c>
      <c r="CP1046" s="14"/>
      <c r="CQ1046" s="14">
        <v>0.13042715923518999</v>
      </c>
      <c r="CR1046" s="14">
        <v>0.155919747455076</v>
      </c>
      <c r="CS1046" s="14">
        <v>0.153197757923073</v>
      </c>
    </row>
    <row r="1047" spans="2:97" x14ac:dyDescent="0.35">
      <c r="B1047" t="s">
        <v>434</v>
      </c>
      <c r="C1047" s="14">
        <v>0.55023205661339103</v>
      </c>
      <c r="D1047" s="14">
        <v>0.55143401151893701</v>
      </c>
      <c r="E1047" s="14">
        <v>0.55007155677540198</v>
      </c>
      <c r="F1047" s="14"/>
      <c r="G1047" s="14">
        <v>0.440634562859131</v>
      </c>
      <c r="H1047" s="14">
        <v>0.47122065077783398</v>
      </c>
      <c r="I1047" s="14">
        <v>0.50048396837417297</v>
      </c>
      <c r="J1047" s="14">
        <v>0.56316000223642704</v>
      </c>
      <c r="K1047" s="14">
        <v>0.60112147059300103</v>
      </c>
      <c r="L1047" s="14">
        <v>0.68353487856973905</v>
      </c>
      <c r="M1047" s="14"/>
      <c r="N1047" s="14">
        <v>0.54595112326528705</v>
      </c>
      <c r="O1047" s="14">
        <v>0.56159370890037097</v>
      </c>
      <c r="P1047" s="14">
        <v>0.51121861804716495</v>
      </c>
      <c r="Q1047" s="14">
        <v>0.58234923313206999</v>
      </c>
      <c r="R1047" s="14"/>
      <c r="S1047" s="14">
        <v>0.52140164751538998</v>
      </c>
      <c r="T1047" s="14">
        <v>0.53585139714636298</v>
      </c>
      <c r="U1047" s="14">
        <v>0.45032851154416997</v>
      </c>
      <c r="V1047" s="14">
        <v>0.64512614562525095</v>
      </c>
      <c r="W1047" s="14">
        <v>0.48237664512723899</v>
      </c>
      <c r="X1047" s="14">
        <v>0.61350128127542103</v>
      </c>
      <c r="Y1047" s="14">
        <v>0.63682516049448901</v>
      </c>
      <c r="Z1047" s="14">
        <v>0.50985205147462997</v>
      </c>
      <c r="AA1047" s="14">
        <v>0.44150032936281602</v>
      </c>
      <c r="AB1047" s="14">
        <v>0.62665152095020005</v>
      </c>
      <c r="AC1047" s="14">
        <v>0.73552067176872105</v>
      </c>
      <c r="AD1047" s="14">
        <v>0.45780256078852399</v>
      </c>
      <c r="AE1047" s="14"/>
      <c r="AF1047" s="14">
        <v>0.59307764713362998</v>
      </c>
      <c r="AG1047" s="14">
        <v>0.53596764316015599</v>
      </c>
      <c r="AH1047" s="14">
        <v>0.50816852695825798</v>
      </c>
      <c r="AI1047" s="14">
        <v>0.54113582329875398</v>
      </c>
      <c r="AJ1047" s="14">
        <v>0.51090280247481801</v>
      </c>
      <c r="AK1047" s="14"/>
      <c r="AL1047" s="14">
        <v>0.51843070872400998</v>
      </c>
      <c r="AM1047" s="14">
        <v>0.60321526262701697</v>
      </c>
      <c r="AN1047" s="14">
        <v>0.52163099637383703</v>
      </c>
      <c r="AO1047" s="14">
        <v>0.52949224383072102</v>
      </c>
      <c r="AP1047" s="14">
        <v>0.52516642062386298</v>
      </c>
      <c r="AQ1047" s="14">
        <v>0.59592277128451199</v>
      </c>
      <c r="AR1047" s="14"/>
      <c r="AS1047" s="14">
        <v>0.57872655004487294</v>
      </c>
      <c r="AT1047" s="14">
        <v>0.54484583131875997</v>
      </c>
      <c r="AU1047" s="14">
        <v>0.514986747454097</v>
      </c>
      <c r="AV1047" s="14">
        <v>0.60333320559821502</v>
      </c>
      <c r="AW1047" s="14">
        <v>0.56593067630680405</v>
      </c>
      <c r="AX1047" s="14"/>
      <c r="AY1047" s="14">
        <v>0.667171110817248</v>
      </c>
      <c r="AZ1047" s="14">
        <v>0</v>
      </c>
      <c r="BA1047" s="14">
        <v>0</v>
      </c>
      <c r="BB1047" s="14">
        <v>0</v>
      </c>
      <c r="BC1047" s="14">
        <v>0</v>
      </c>
      <c r="BD1047" s="14">
        <v>0</v>
      </c>
      <c r="BE1047" s="14">
        <v>0</v>
      </c>
      <c r="BF1047" s="14">
        <v>0</v>
      </c>
      <c r="BG1047" s="14">
        <v>0</v>
      </c>
      <c r="BH1047" s="14">
        <v>0</v>
      </c>
      <c r="BI1047" s="14">
        <v>0</v>
      </c>
      <c r="BJ1047" s="14">
        <v>0</v>
      </c>
      <c r="BK1047" s="14">
        <v>0</v>
      </c>
      <c r="BL1047" s="14">
        <v>0</v>
      </c>
      <c r="BM1047" s="14">
        <v>0</v>
      </c>
      <c r="BN1047" s="14">
        <v>0</v>
      </c>
      <c r="BO1047" s="14"/>
      <c r="BP1047" s="14">
        <v>0.59814873817466196</v>
      </c>
      <c r="BQ1047" s="14">
        <v>0.53466685828566496</v>
      </c>
      <c r="BR1047" s="14">
        <v>0.52624881450445005</v>
      </c>
      <c r="BS1047" s="14">
        <v>0.56119865452398998</v>
      </c>
      <c r="BT1047" s="14">
        <v>0.53047761051173403</v>
      </c>
      <c r="BU1047" s="14"/>
      <c r="BV1047" s="14">
        <v>0.46768008659489202</v>
      </c>
      <c r="BW1047" s="14">
        <v>0.55691030289249699</v>
      </c>
      <c r="BX1047" s="14">
        <v>0.55960086168194301</v>
      </c>
      <c r="BY1047" s="14">
        <v>0.54814326411689096</v>
      </c>
      <c r="BZ1047" s="14">
        <v>0.52376129504084401</v>
      </c>
      <c r="CA1047" s="14"/>
      <c r="CB1047" s="14">
        <v>0.48919070229224998</v>
      </c>
      <c r="CC1047" s="14">
        <v>0.49262078345468002</v>
      </c>
      <c r="CD1047" s="14">
        <v>0.52950036811010504</v>
      </c>
      <c r="CE1047" s="14">
        <v>0.68938273832908803</v>
      </c>
      <c r="CF1047" s="14">
        <v>0.53299344550019601</v>
      </c>
      <c r="CG1047" s="14"/>
      <c r="CH1047" s="14">
        <v>0.53589774670967705</v>
      </c>
      <c r="CI1047" s="14">
        <v>0.55642289220482899</v>
      </c>
      <c r="CJ1047" s="14"/>
      <c r="CK1047" s="14">
        <v>0.53951619579465204</v>
      </c>
      <c r="CL1047" s="14">
        <v>0.55377157167018498</v>
      </c>
      <c r="CM1047" s="14"/>
      <c r="CN1047" s="14">
        <v>0.53508296238181596</v>
      </c>
      <c r="CO1047" s="14">
        <v>0.55515408425811696</v>
      </c>
      <c r="CP1047" s="14"/>
      <c r="CQ1047" s="14">
        <v>0.58309360463904703</v>
      </c>
      <c r="CR1047" s="14">
        <v>0.49158858546522399</v>
      </c>
      <c r="CS1047" s="14">
        <v>0.48674183072031202</v>
      </c>
    </row>
    <row r="1048" spans="2:97" x14ac:dyDescent="0.35">
      <c r="B1048" t="s">
        <v>167</v>
      </c>
      <c r="C1048" s="14">
        <v>9.8000434224401203E-2</v>
      </c>
      <c r="D1048" s="14">
        <v>7.0106479903501995E-2</v>
      </c>
      <c r="E1048" s="14">
        <v>0.1263853541086</v>
      </c>
      <c r="F1048" s="14"/>
      <c r="G1048" s="14">
        <v>6.3099375080345202E-2</v>
      </c>
      <c r="H1048" s="14">
        <v>5.6186279437267603E-2</v>
      </c>
      <c r="I1048" s="14">
        <v>0.11414059071231999</v>
      </c>
      <c r="J1048" s="14">
        <v>0.10660875944414901</v>
      </c>
      <c r="K1048" s="14">
        <v>0.13326175593179501</v>
      </c>
      <c r="L1048" s="14">
        <v>0.113740350525057</v>
      </c>
      <c r="M1048" s="14"/>
      <c r="N1048" s="14">
        <v>7.0675215668843397E-2</v>
      </c>
      <c r="O1048" s="14">
        <v>8.4878182277474207E-2</v>
      </c>
      <c r="P1048" s="14">
        <v>0.107595609836105</v>
      </c>
      <c r="Q1048" s="14">
        <v>0.12575974025178499</v>
      </c>
      <c r="R1048" s="14"/>
      <c r="S1048" s="14">
        <v>6.1442803731003401E-2</v>
      </c>
      <c r="T1048" s="14">
        <v>0.17158756220041299</v>
      </c>
      <c r="U1048" s="14">
        <v>0.13573964683842801</v>
      </c>
      <c r="V1048" s="14">
        <v>7.6422101674335205E-2</v>
      </c>
      <c r="W1048" s="14">
        <v>0.10505358736362599</v>
      </c>
      <c r="X1048" s="14">
        <v>6.7372040792086196E-2</v>
      </c>
      <c r="Y1048" s="14">
        <v>9.7434370421103297E-2</v>
      </c>
      <c r="Z1048" s="14">
        <v>9.2159941871432699E-2</v>
      </c>
      <c r="AA1048" s="14">
        <v>0.10963139519012501</v>
      </c>
      <c r="AB1048" s="14">
        <v>6.4514122230572193E-2</v>
      </c>
      <c r="AC1048" s="14">
        <v>4.36208041311986E-2</v>
      </c>
      <c r="AD1048" s="14">
        <v>0.129268590065202</v>
      </c>
      <c r="AE1048" s="14"/>
      <c r="AF1048" s="14">
        <v>9.6720762805465904E-2</v>
      </c>
      <c r="AG1048" s="14">
        <v>8.5064099475998495E-2</v>
      </c>
      <c r="AH1048" s="14">
        <v>0.11920958338262901</v>
      </c>
      <c r="AI1048" s="14">
        <v>4.8983555668138903E-2</v>
      </c>
      <c r="AJ1048" s="14">
        <v>0.14272351576672501</v>
      </c>
      <c r="AK1048" s="14"/>
      <c r="AL1048" s="14">
        <v>7.43026146411713E-2</v>
      </c>
      <c r="AM1048" s="14">
        <v>5.7749233486059801E-2</v>
      </c>
      <c r="AN1048" s="14">
        <v>9.7767380009621305E-2</v>
      </c>
      <c r="AO1048" s="14">
        <v>7.9252044008652697E-2</v>
      </c>
      <c r="AP1048" s="14">
        <v>6.7100114979027195E-2</v>
      </c>
      <c r="AQ1048" s="14">
        <v>0.22131822361301701</v>
      </c>
      <c r="AR1048" s="14"/>
      <c r="AS1048" s="14">
        <v>0.130740821068698</v>
      </c>
      <c r="AT1048" s="14">
        <v>0.108468949368506</v>
      </c>
      <c r="AU1048" s="14">
        <v>5.7629643774283097E-2</v>
      </c>
      <c r="AV1048" s="14">
        <v>4.9049634282821997E-2</v>
      </c>
      <c r="AW1048" s="14">
        <v>0</v>
      </c>
      <c r="AX1048" s="14"/>
      <c r="AY1048" s="14">
        <v>0.119840626041821</v>
      </c>
      <c r="AZ1048" s="14">
        <v>0</v>
      </c>
      <c r="BA1048" s="14">
        <v>0</v>
      </c>
      <c r="BB1048" s="14">
        <v>0</v>
      </c>
      <c r="BC1048" s="14">
        <v>0</v>
      </c>
      <c r="BD1048" s="14">
        <v>0</v>
      </c>
      <c r="BE1048" s="14">
        <v>0</v>
      </c>
      <c r="BF1048" s="14">
        <v>0</v>
      </c>
      <c r="BG1048" s="14">
        <v>0</v>
      </c>
      <c r="BH1048" s="14">
        <v>0</v>
      </c>
      <c r="BI1048" s="14">
        <v>0</v>
      </c>
      <c r="BJ1048" s="14">
        <v>0</v>
      </c>
      <c r="BK1048" s="14">
        <v>0</v>
      </c>
      <c r="BL1048" s="14">
        <v>0</v>
      </c>
      <c r="BM1048" s="14">
        <v>0</v>
      </c>
      <c r="BN1048" s="14">
        <v>0</v>
      </c>
      <c r="BO1048" s="14"/>
      <c r="BP1048" s="14">
        <v>8.8643170608226005E-2</v>
      </c>
      <c r="BQ1048" s="14">
        <v>9.2556665803268795E-2</v>
      </c>
      <c r="BR1048" s="14">
        <v>7.6476667328728695E-2</v>
      </c>
      <c r="BS1048" s="14">
        <v>6.3665900409310097E-2</v>
      </c>
      <c r="BT1048" s="14">
        <v>0.16127692362725099</v>
      </c>
      <c r="BU1048" s="14"/>
      <c r="BV1048" s="14">
        <v>5.39579675871062E-2</v>
      </c>
      <c r="BW1048" s="14">
        <v>7.6897544062259404E-2</v>
      </c>
      <c r="BX1048" s="14">
        <v>0.108659356900228</v>
      </c>
      <c r="BY1048" s="14">
        <v>0.145551041680551</v>
      </c>
      <c r="BZ1048" s="14">
        <v>8.5423631231994507E-2</v>
      </c>
      <c r="CA1048" s="14"/>
      <c r="CB1048" s="14">
        <v>5.0633521179552499E-2</v>
      </c>
      <c r="CC1048" s="14">
        <v>0.156266119966565</v>
      </c>
      <c r="CD1048" s="14">
        <v>9.1084898627031494E-2</v>
      </c>
      <c r="CE1048" s="14">
        <v>6.7649261661356597E-2</v>
      </c>
      <c r="CF1048" s="14">
        <v>0.123414884401863</v>
      </c>
      <c r="CG1048" s="14"/>
      <c r="CH1048" s="14">
        <v>7.2630597027583704E-2</v>
      </c>
      <c r="CI1048" s="14">
        <v>0.108957396374798</v>
      </c>
      <c r="CJ1048" s="14"/>
      <c r="CK1048" s="14">
        <v>9.4119746926486406E-2</v>
      </c>
      <c r="CL1048" s="14">
        <v>9.9282249223123398E-2</v>
      </c>
      <c r="CM1048" s="14"/>
      <c r="CN1048" s="14">
        <v>6.77556462388718E-2</v>
      </c>
      <c r="CO1048" s="14">
        <v>0.107827139392252</v>
      </c>
      <c r="CP1048" s="14"/>
      <c r="CQ1048" s="14">
        <v>9.4879646907360296E-2</v>
      </c>
      <c r="CR1048" s="14">
        <v>9.20990132885421E-2</v>
      </c>
      <c r="CS1048" s="14">
        <v>0.17469620682692699</v>
      </c>
    </row>
    <row r="1049" spans="2:97" x14ac:dyDescent="0.35">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c r="CI1049" s="14"/>
      <c r="CJ1049" s="14"/>
      <c r="CK1049" s="14"/>
      <c r="CL1049" s="14"/>
      <c r="CM1049" s="14"/>
      <c r="CN1049" s="14"/>
      <c r="CO1049" s="14"/>
      <c r="CP1049" s="14"/>
      <c r="CQ1049" s="14"/>
      <c r="CR1049" s="14"/>
      <c r="CS1049" s="14"/>
    </row>
    <row r="1050" spans="2:97" x14ac:dyDescent="0.35">
      <c r="B1050" s="6" t="s">
        <v>435</v>
      </c>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c r="CI1050" s="14"/>
      <c r="CJ1050" s="14"/>
      <c r="CK1050" s="14"/>
      <c r="CL1050" s="14"/>
      <c r="CM1050" s="14"/>
      <c r="CN1050" s="14"/>
      <c r="CO1050" s="14"/>
      <c r="CP1050" s="14"/>
      <c r="CQ1050" s="14"/>
      <c r="CR1050" s="14"/>
      <c r="CS1050" s="14"/>
    </row>
    <row r="1051" spans="2:97" x14ac:dyDescent="0.35">
      <c r="B1051" s="21" t="s">
        <v>279</v>
      </c>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c r="CI1051" s="14"/>
      <c r="CJ1051" s="14"/>
      <c r="CK1051" s="14"/>
      <c r="CL1051" s="14"/>
      <c r="CM1051" s="14"/>
      <c r="CN1051" s="14"/>
      <c r="CO1051" s="14"/>
      <c r="CP1051" s="14"/>
      <c r="CQ1051" s="14"/>
      <c r="CR1051" s="14"/>
      <c r="CS1051" s="14"/>
    </row>
    <row r="1052" spans="2:97" x14ac:dyDescent="0.35">
      <c r="B1052" t="s">
        <v>436</v>
      </c>
      <c r="C1052" s="14">
        <v>0.19711505454996001</v>
      </c>
      <c r="D1052" s="14">
        <v>0.23385461524638801</v>
      </c>
      <c r="E1052" s="14">
        <v>0.16236462988352199</v>
      </c>
      <c r="F1052" s="14"/>
      <c r="G1052" s="14">
        <v>0.27597417980303501</v>
      </c>
      <c r="H1052" s="14">
        <v>0.36716802681491301</v>
      </c>
      <c r="I1052" s="14">
        <v>0.20160865389936899</v>
      </c>
      <c r="J1052" s="14">
        <v>0.15372497975041999</v>
      </c>
      <c r="K1052" s="14">
        <v>0.13432586421449</v>
      </c>
      <c r="L1052" s="14">
        <v>0.102088931816383</v>
      </c>
      <c r="M1052" s="14"/>
      <c r="N1052" s="14">
        <v>0.246484997426408</v>
      </c>
      <c r="O1052" s="14">
        <v>0.19956016579331001</v>
      </c>
      <c r="P1052" s="14">
        <v>0.181385380476309</v>
      </c>
      <c r="Q1052" s="14">
        <v>0.156071789363421</v>
      </c>
      <c r="R1052" s="14"/>
      <c r="S1052" s="14">
        <v>0.24246853979940999</v>
      </c>
      <c r="T1052" s="14">
        <v>0.17526468038927201</v>
      </c>
      <c r="U1052" s="14">
        <v>0.202633239907684</v>
      </c>
      <c r="V1052" s="14">
        <v>0.158671307871389</v>
      </c>
      <c r="W1052" s="14">
        <v>0.254605435001935</v>
      </c>
      <c r="X1052" s="14">
        <v>0.24834446727667001</v>
      </c>
      <c r="Y1052" s="14">
        <v>0.230624310337112</v>
      </c>
      <c r="Z1052" s="14">
        <v>0.155154467975052</v>
      </c>
      <c r="AA1052" s="14">
        <v>0.157017212364047</v>
      </c>
      <c r="AB1052" s="14">
        <v>0.162744046617462</v>
      </c>
      <c r="AC1052" s="14">
        <v>0.16633818467675701</v>
      </c>
      <c r="AD1052" s="14">
        <v>0.18956625943170299</v>
      </c>
      <c r="AE1052" s="14"/>
      <c r="AF1052" s="14">
        <v>0.21715843748126601</v>
      </c>
      <c r="AG1052" s="14">
        <v>0.200233779064901</v>
      </c>
      <c r="AH1052" s="14">
        <v>0.279715959141209</v>
      </c>
      <c r="AI1052" s="14">
        <v>0.21952422417711601</v>
      </c>
      <c r="AJ1052" s="14">
        <v>0.20086374914974101</v>
      </c>
      <c r="AK1052" s="14"/>
      <c r="AL1052" s="14">
        <v>0.26867621496838001</v>
      </c>
      <c r="AM1052" s="14">
        <v>0.233648840897316</v>
      </c>
      <c r="AN1052" s="14">
        <v>0.209186634162665</v>
      </c>
      <c r="AO1052" s="14">
        <v>0.21569597072572999</v>
      </c>
      <c r="AP1052" s="14">
        <v>0.15506673061305801</v>
      </c>
      <c r="AQ1052" s="14">
        <v>0.13106365692034899</v>
      </c>
      <c r="AR1052" s="14"/>
      <c r="AS1052" s="14">
        <v>0.15729849354314501</v>
      </c>
      <c r="AT1052" s="14">
        <v>0.209871924312409</v>
      </c>
      <c r="AU1052" s="14">
        <v>0.22624924256185999</v>
      </c>
      <c r="AV1052" s="14">
        <v>0.20017990918532899</v>
      </c>
      <c r="AW1052" s="14">
        <v>0.297779447435221</v>
      </c>
      <c r="AX1052" s="14"/>
      <c r="AY1052" s="14">
        <v>5.8258418500589403E-2</v>
      </c>
      <c r="AZ1052" s="14">
        <v>0</v>
      </c>
      <c r="BA1052" s="14">
        <v>0</v>
      </c>
      <c r="BB1052" s="14">
        <v>0</v>
      </c>
      <c r="BC1052" s="14">
        <v>0</v>
      </c>
      <c r="BD1052" s="14">
        <v>0</v>
      </c>
      <c r="BE1052" s="14">
        <v>0</v>
      </c>
      <c r="BF1052" s="14">
        <v>0</v>
      </c>
      <c r="BG1052" s="14">
        <v>0</v>
      </c>
      <c r="BH1052" s="14">
        <v>0</v>
      </c>
      <c r="BI1052" s="14">
        <v>0</v>
      </c>
      <c r="BJ1052" s="14">
        <v>0</v>
      </c>
      <c r="BK1052" s="14">
        <v>0</v>
      </c>
      <c r="BL1052" s="14">
        <v>0</v>
      </c>
      <c r="BM1052" s="14">
        <v>0</v>
      </c>
      <c r="BN1052" s="14">
        <v>0</v>
      </c>
      <c r="BO1052" s="14"/>
      <c r="BP1052" s="14">
        <v>0.21449578645283701</v>
      </c>
      <c r="BQ1052" s="14">
        <v>0.227392627039703</v>
      </c>
      <c r="BR1052" s="14">
        <v>0.17879177646872399</v>
      </c>
      <c r="BS1052" s="14">
        <v>0.230170565217308</v>
      </c>
      <c r="BT1052" s="14">
        <v>0.12531258144158799</v>
      </c>
      <c r="BU1052" s="14"/>
      <c r="BV1052" s="14">
        <v>0.376063349908417</v>
      </c>
      <c r="BW1052" s="14">
        <v>0.22366816183264901</v>
      </c>
      <c r="BX1052" s="14">
        <v>0.15562675277780999</v>
      </c>
      <c r="BY1052" s="14">
        <v>0.20181032093773599</v>
      </c>
      <c r="BZ1052" s="14">
        <v>5.6605202953216097E-2</v>
      </c>
      <c r="CA1052" s="14"/>
      <c r="CB1052" s="14">
        <v>0.296486007381909</v>
      </c>
      <c r="CC1052" s="14">
        <v>0.19866158888066801</v>
      </c>
      <c r="CD1052" s="14">
        <v>0.20074465450644799</v>
      </c>
      <c r="CE1052" s="14">
        <v>0.122563228444248</v>
      </c>
      <c r="CF1052" s="14">
        <v>0.18463443026210999</v>
      </c>
      <c r="CG1052" s="14"/>
      <c r="CH1052" s="14">
        <v>0.23648140412020899</v>
      </c>
      <c r="CI1052" s="14">
        <v>0.181240212836697</v>
      </c>
      <c r="CJ1052" s="14"/>
      <c r="CK1052" s="14">
        <v>0.19081034990038101</v>
      </c>
      <c r="CL1052" s="14">
        <v>0.19894433262501501</v>
      </c>
      <c r="CM1052" s="14"/>
      <c r="CN1052" s="14">
        <v>0.28886279214175398</v>
      </c>
      <c r="CO1052" s="14">
        <v>0.163629745424937</v>
      </c>
      <c r="CP1052" s="14"/>
      <c r="CQ1052" s="14">
        <v>0.169851132262233</v>
      </c>
      <c r="CR1052" s="14">
        <v>0.27012274357147797</v>
      </c>
      <c r="CS1052" s="14">
        <v>0.11239083627510001</v>
      </c>
    </row>
    <row r="1053" spans="2:97" x14ac:dyDescent="0.35">
      <c r="B1053" t="s">
        <v>437</v>
      </c>
      <c r="C1053" s="14">
        <v>0.25227728131384097</v>
      </c>
      <c r="D1053" s="14">
        <v>0.25049501933172602</v>
      </c>
      <c r="E1053" s="14">
        <v>0.25592745724371202</v>
      </c>
      <c r="F1053" s="14"/>
      <c r="G1053" s="14">
        <v>0.28846415481460103</v>
      </c>
      <c r="H1053" s="14">
        <v>0.20927391430477399</v>
      </c>
      <c r="I1053" s="14">
        <v>0.28952419065613999</v>
      </c>
      <c r="J1053" s="14">
        <v>0.29826027695902801</v>
      </c>
      <c r="K1053" s="14">
        <v>0.22331216118342601</v>
      </c>
      <c r="L1053" s="14">
        <v>0.21223424482953199</v>
      </c>
      <c r="M1053" s="14"/>
      <c r="N1053" s="14">
        <v>0.242248023074149</v>
      </c>
      <c r="O1053" s="14">
        <v>0.228283361588248</v>
      </c>
      <c r="P1053" s="14">
        <v>0.29402291512675699</v>
      </c>
      <c r="Q1053" s="14">
        <v>0.24973484334093901</v>
      </c>
      <c r="R1053" s="14"/>
      <c r="S1053" s="14">
        <v>0.19138680879860001</v>
      </c>
      <c r="T1053" s="14">
        <v>0.24176782746402201</v>
      </c>
      <c r="U1053" s="14">
        <v>0.25404026299889099</v>
      </c>
      <c r="V1053" s="14">
        <v>0.240411421900531</v>
      </c>
      <c r="W1053" s="14">
        <v>0.18171199927597401</v>
      </c>
      <c r="X1053" s="14">
        <v>0.39434124172259699</v>
      </c>
      <c r="Y1053" s="14">
        <v>0.196737995626344</v>
      </c>
      <c r="Z1053" s="14">
        <v>0.174099670897428</v>
      </c>
      <c r="AA1053" s="14">
        <v>0.26889740093582598</v>
      </c>
      <c r="AB1053" s="14">
        <v>0.33430861176791399</v>
      </c>
      <c r="AC1053" s="14">
        <v>0.247537126023989</v>
      </c>
      <c r="AD1053" s="14">
        <v>0.375220415932772</v>
      </c>
      <c r="AE1053" s="14"/>
      <c r="AF1053" s="14">
        <v>0.21875866750796399</v>
      </c>
      <c r="AG1053" s="14">
        <v>0.265040869746831</v>
      </c>
      <c r="AH1053" s="14">
        <v>0.27603144864743201</v>
      </c>
      <c r="AI1053" s="14">
        <v>0.15956163935701401</v>
      </c>
      <c r="AJ1053" s="14">
        <v>0.31234420864485002</v>
      </c>
      <c r="AK1053" s="14"/>
      <c r="AL1053" s="14">
        <v>0.256200841384505</v>
      </c>
      <c r="AM1053" s="14">
        <v>0.22919183983817401</v>
      </c>
      <c r="AN1053" s="14">
        <v>0.297203274973176</v>
      </c>
      <c r="AO1053" s="14">
        <v>0.208868894617081</v>
      </c>
      <c r="AP1053" s="14">
        <v>0.35752490506062101</v>
      </c>
      <c r="AQ1053" s="14">
        <v>0.17237390988523199</v>
      </c>
      <c r="AR1053" s="14"/>
      <c r="AS1053" s="14">
        <v>0.26704186880030001</v>
      </c>
      <c r="AT1053" s="14">
        <v>0.245586042504396</v>
      </c>
      <c r="AU1053" s="14">
        <v>0.28975132830503603</v>
      </c>
      <c r="AV1053" s="14">
        <v>0.23729343323066701</v>
      </c>
      <c r="AW1053" s="14">
        <v>0.17882111975441201</v>
      </c>
      <c r="AX1053" s="14"/>
      <c r="AY1053" s="14">
        <v>0</v>
      </c>
      <c r="AZ1053" s="14">
        <v>0</v>
      </c>
      <c r="BA1053" s="14">
        <v>0</v>
      </c>
      <c r="BB1053" s="14">
        <v>0</v>
      </c>
      <c r="BC1053" s="14">
        <v>0</v>
      </c>
      <c r="BD1053" s="14">
        <v>0</v>
      </c>
      <c r="BE1053" s="14">
        <v>0</v>
      </c>
      <c r="BF1053" s="14">
        <v>0</v>
      </c>
      <c r="BG1053" s="14">
        <v>0</v>
      </c>
      <c r="BH1053" s="14">
        <v>0</v>
      </c>
      <c r="BI1053" s="14">
        <v>0</v>
      </c>
      <c r="BJ1053" s="14">
        <v>0</v>
      </c>
      <c r="BK1053" s="14">
        <v>0</v>
      </c>
      <c r="BL1053" s="14">
        <v>0</v>
      </c>
      <c r="BM1053" s="14">
        <v>0</v>
      </c>
      <c r="BN1053" s="14">
        <v>0</v>
      </c>
      <c r="BO1053" s="14"/>
      <c r="BP1053" s="14">
        <v>0.226796874367136</v>
      </c>
      <c r="BQ1053" s="14">
        <v>0.28081280345029103</v>
      </c>
      <c r="BR1053" s="14">
        <v>0.207657235123126</v>
      </c>
      <c r="BS1053" s="14">
        <v>0.30355742196781399</v>
      </c>
      <c r="BT1053" s="14">
        <v>0.239670392841483</v>
      </c>
      <c r="BU1053" s="14"/>
      <c r="BV1053" s="14">
        <v>0.19425573514296901</v>
      </c>
      <c r="BW1053" s="14">
        <v>0.28653178273625202</v>
      </c>
      <c r="BX1053" s="14">
        <v>0.23811991025728399</v>
      </c>
      <c r="BY1053" s="14">
        <v>0.21342117710602199</v>
      </c>
      <c r="BZ1053" s="14">
        <v>0.31685818428662899</v>
      </c>
      <c r="CA1053" s="14"/>
      <c r="CB1053" s="14">
        <v>0.22358926366668899</v>
      </c>
      <c r="CC1053" s="14">
        <v>0.27285990119593501</v>
      </c>
      <c r="CD1053" s="14">
        <v>0.20701217171736899</v>
      </c>
      <c r="CE1053" s="14">
        <v>0.28427174685371398</v>
      </c>
      <c r="CF1053" s="14">
        <v>0.26830148889371902</v>
      </c>
      <c r="CG1053" s="14"/>
      <c r="CH1053" s="14">
        <v>0.21293224495628901</v>
      </c>
      <c r="CI1053" s="14">
        <v>0.26814352827850002</v>
      </c>
      <c r="CJ1053" s="14"/>
      <c r="CK1053" s="14">
        <v>0.31328683218071801</v>
      </c>
      <c r="CL1053" s="14">
        <v>0.23457566958533699</v>
      </c>
      <c r="CM1053" s="14"/>
      <c r="CN1053" s="14">
        <v>0.238826688149712</v>
      </c>
      <c r="CO1053" s="14">
        <v>0.25718636443499199</v>
      </c>
      <c r="CP1053" s="14"/>
      <c r="CQ1053" s="14">
        <v>0.25439324789850898</v>
      </c>
      <c r="CR1053" s="14">
        <v>0.235955746092294</v>
      </c>
      <c r="CS1053" s="14">
        <v>0.32168797002032801</v>
      </c>
    </row>
    <row r="1054" spans="2:97" x14ac:dyDescent="0.35">
      <c r="B1054" t="s">
        <v>438</v>
      </c>
      <c r="C1054" s="14">
        <v>0.443687667733771</v>
      </c>
      <c r="D1054" s="14">
        <v>0.42700340350766203</v>
      </c>
      <c r="E1054" s="14">
        <v>0.45893690960261802</v>
      </c>
      <c r="F1054" s="14"/>
      <c r="G1054" s="14">
        <v>0.34892591237487902</v>
      </c>
      <c r="H1054" s="14">
        <v>0.31528283659789202</v>
      </c>
      <c r="I1054" s="14">
        <v>0.387500574437592</v>
      </c>
      <c r="J1054" s="14">
        <v>0.446430111416386</v>
      </c>
      <c r="K1054" s="14">
        <v>0.50792222623594696</v>
      </c>
      <c r="L1054" s="14">
        <v>0.59449775885669098</v>
      </c>
      <c r="M1054" s="14"/>
      <c r="N1054" s="14">
        <v>0.46041722601498197</v>
      </c>
      <c r="O1054" s="14">
        <v>0.44610888851627001</v>
      </c>
      <c r="P1054" s="14">
        <v>0.40537647001632299</v>
      </c>
      <c r="Q1054" s="14">
        <v>0.45608983462088198</v>
      </c>
      <c r="R1054" s="14"/>
      <c r="S1054" s="14">
        <v>0.46181907453147097</v>
      </c>
      <c r="T1054" s="14">
        <v>0.50573989897844795</v>
      </c>
      <c r="U1054" s="14">
        <v>0.44710850392537099</v>
      </c>
      <c r="V1054" s="14">
        <v>0.46699428695677198</v>
      </c>
      <c r="W1054" s="14">
        <v>0.45820363764890998</v>
      </c>
      <c r="X1054" s="14">
        <v>0.28674518456381298</v>
      </c>
      <c r="Y1054" s="14">
        <v>0.397185626620224</v>
      </c>
      <c r="Z1054" s="14">
        <v>0.50707502774180702</v>
      </c>
      <c r="AA1054" s="14">
        <v>0.44801553451068399</v>
      </c>
      <c r="AB1054" s="14">
        <v>0.492743544090326</v>
      </c>
      <c r="AC1054" s="14">
        <v>0.451654244843256</v>
      </c>
      <c r="AD1054" s="14">
        <v>0.238432851575545</v>
      </c>
      <c r="AE1054" s="14"/>
      <c r="AF1054" s="14">
        <v>0.46276966106969297</v>
      </c>
      <c r="AG1054" s="14">
        <v>0.433550560955975</v>
      </c>
      <c r="AH1054" s="14">
        <v>0.41882803625895398</v>
      </c>
      <c r="AI1054" s="14">
        <v>0.48085856350619199</v>
      </c>
      <c r="AJ1054" s="14">
        <v>0.40575588047016498</v>
      </c>
      <c r="AK1054" s="14"/>
      <c r="AL1054" s="14">
        <v>0.39694297995511701</v>
      </c>
      <c r="AM1054" s="14">
        <v>0.47117543587055399</v>
      </c>
      <c r="AN1054" s="14">
        <v>0.471055472415147</v>
      </c>
      <c r="AO1054" s="14">
        <v>0.47121190550013298</v>
      </c>
      <c r="AP1054" s="14">
        <v>0.38916616725137099</v>
      </c>
      <c r="AQ1054" s="14">
        <v>0.48722539185877201</v>
      </c>
      <c r="AR1054" s="14"/>
      <c r="AS1054" s="14">
        <v>0.44026091069385698</v>
      </c>
      <c r="AT1054" s="14">
        <v>0.42097120263267901</v>
      </c>
      <c r="AU1054" s="14">
        <v>0.41678560827508498</v>
      </c>
      <c r="AV1054" s="14">
        <v>0.49418743004965299</v>
      </c>
      <c r="AW1054" s="14">
        <v>0.47638599804790699</v>
      </c>
      <c r="AX1054" s="14"/>
      <c r="AY1054" s="14">
        <v>0.70462844855705897</v>
      </c>
      <c r="AZ1054" s="14">
        <v>0</v>
      </c>
      <c r="BA1054" s="14">
        <v>0</v>
      </c>
      <c r="BB1054" s="14">
        <v>0</v>
      </c>
      <c r="BC1054" s="14">
        <v>0</v>
      </c>
      <c r="BD1054" s="14">
        <v>0</v>
      </c>
      <c r="BE1054" s="14">
        <v>0</v>
      </c>
      <c r="BF1054" s="14">
        <v>0</v>
      </c>
      <c r="BG1054" s="14">
        <v>0</v>
      </c>
      <c r="BH1054" s="14">
        <v>0</v>
      </c>
      <c r="BI1054" s="14">
        <v>0</v>
      </c>
      <c r="BJ1054" s="14">
        <v>0</v>
      </c>
      <c r="BK1054" s="14">
        <v>0</v>
      </c>
      <c r="BL1054" s="14">
        <v>0</v>
      </c>
      <c r="BM1054" s="14">
        <v>0</v>
      </c>
      <c r="BN1054" s="14">
        <v>0</v>
      </c>
      <c r="BO1054" s="14"/>
      <c r="BP1054" s="14">
        <v>0.47869773610412097</v>
      </c>
      <c r="BQ1054" s="14">
        <v>0.405915446897882</v>
      </c>
      <c r="BR1054" s="14">
        <v>0.48790518266347399</v>
      </c>
      <c r="BS1054" s="14">
        <v>0.36416475923810698</v>
      </c>
      <c r="BT1054" s="14">
        <v>0.50322043556016005</v>
      </c>
      <c r="BU1054" s="14"/>
      <c r="BV1054" s="14">
        <v>0.29059823514406402</v>
      </c>
      <c r="BW1054" s="14">
        <v>0.42336578850644702</v>
      </c>
      <c r="BX1054" s="14">
        <v>0.49695758976369397</v>
      </c>
      <c r="BY1054" s="14">
        <v>0.41882360509939198</v>
      </c>
      <c r="BZ1054" s="14">
        <v>0.49199546533989702</v>
      </c>
      <c r="CA1054" s="14"/>
      <c r="CB1054" s="14">
        <v>0.40920456760514701</v>
      </c>
      <c r="CC1054" s="14">
        <v>0.36527638516998101</v>
      </c>
      <c r="CD1054" s="14">
        <v>0.48856137103578301</v>
      </c>
      <c r="CE1054" s="14">
        <v>0.50971001794343096</v>
      </c>
      <c r="CF1054" s="14">
        <v>0.43039929102545299</v>
      </c>
      <c r="CG1054" s="14"/>
      <c r="CH1054" s="14">
        <v>0.43512200580307903</v>
      </c>
      <c r="CI1054" s="14">
        <v>0.447141849510936</v>
      </c>
      <c r="CJ1054" s="14"/>
      <c r="CK1054" s="14">
        <v>0.42226883687704397</v>
      </c>
      <c r="CL1054" s="14">
        <v>0.449902232865246</v>
      </c>
      <c r="CM1054" s="14"/>
      <c r="CN1054" s="14">
        <v>0.40315371815025203</v>
      </c>
      <c r="CO1054" s="14">
        <v>0.45848140398807602</v>
      </c>
      <c r="CP1054" s="14"/>
      <c r="CQ1054" s="14">
        <v>0.474460539882962</v>
      </c>
      <c r="CR1054" s="14">
        <v>0.38994937555678599</v>
      </c>
      <c r="CS1054" s="14">
        <v>0.37027320009450199</v>
      </c>
    </row>
    <row r="1055" spans="2:97" x14ac:dyDescent="0.35">
      <c r="B1055" t="s">
        <v>167</v>
      </c>
      <c r="C1055" s="14">
        <v>0.106919996402429</v>
      </c>
      <c r="D1055" s="14">
        <v>8.8646961914224207E-2</v>
      </c>
      <c r="E1055" s="14">
        <v>0.122771003270148</v>
      </c>
      <c r="F1055" s="14"/>
      <c r="G1055" s="14">
        <v>8.6635753007484703E-2</v>
      </c>
      <c r="H1055" s="14">
        <v>0.10827522228242099</v>
      </c>
      <c r="I1055" s="14">
        <v>0.1213665810069</v>
      </c>
      <c r="J1055" s="14">
        <v>0.101584631874166</v>
      </c>
      <c r="K1055" s="14">
        <v>0.13443974836613701</v>
      </c>
      <c r="L1055" s="14">
        <v>9.1179064497393603E-2</v>
      </c>
      <c r="M1055" s="14"/>
      <c r="N1055" s="14">
        <v>5.0849753484460698E-2</v>
      </c>
      <c r="O1055" s="14">
        <v>0.12604758410217101</v>
      </c>
      <c r="P1055" s="14">
        <v>0.11921523438061001</v>
      </c>
      <c r="Q1055" s="14">
        <v>0.138103532674758</v>
      </c>
      <c r="R1055" s="14"/>
      <c r="S1055" s="14">
        <v>0.10432557687052001</v>
      </c>
      <c r="T1055" s="14">
        <v>7.7227593168258404E-2</v>
      </c>
      <c r="U1055" s="14">
        <v>9.6217993168054197E-2</v>
      </c>
      <c r="V1055" s="14">
        <v>0.133922983271308</v>
      </c>
      <c r="W1055" s="14">
        <v>0.10547892807318</v>
      </c>
      <c r="X1055" s="14">
        <v>7.0569106436920007E-2</v>
      </c>
      <c r="Y1055" s="14">
        <v>0.175452067416319</v>
      </c>
      <c r="Z1055" s="14">
        <v>0.16367083338571201</v>
      </c>
      <c r="AA1055" s="14">
        <v>0.126069852189443</v>
      </c>
      <c r="AB1055" s="14">
        <v>1.02037975242984E-2</v>
      </c>
      <c r="AC1055" s="14">
        <v>0.13447044445599701</v>
      </c>
      <c r="AD1055" s="14">
        <v>0.19678047305998</v>
      </c>
      <c r="AE1055" s="14"/>
      <c r="AF1055" s="14">
        <v>0.101313233941077</v>
      </c>
      <c r="AG1055" s="14">
        <v>0.101174790232293</v>
      </c>
      <c r="AH1055" s="14">
        <v>2.5424555952405101E-2</v>
      </c>
      <c r="AI1055" s="14">
        <v>0.14005557295967799</v>
      </c>
      <c r="AJ1055" s="14">
        <v>8.1036161735244E-2</v>
      </c>
      <c r="AK1055" s="14"/>
      <c r="AL1055" s="14">
        <v>7.8179963691997797E-2</v>
      </c>
      <c r="AM1055" s="14">
        <v>6.5983883393956305E-2</v>
      </c>
      <c r="AN1055" s="14">
        <v>2.2554618449012E-2</v>
      </c>
      <c r="AO1055" s="14">
        <v>0.10422322915705599</v>
      </c>
      <c r="AP1055" s="14">
        <v>9.8242197074949994E-2</v>
      </c>
      <c r="AQ1055" s="14">
        <v>0.20933704133564701</v>
      </c>
      <c r="AR1055" s="14"/>
      <c r="AS1055" s="14">
        <v>0.135398726962697</v>
      </c>
      <c r="AT1055" s="14">
        <v>0.123570830550516</v>
      </c>
      <c r="AU1055" s="14">
        <v>6.7213820858019302E-2</v>
      </c>
      <c r="AV1055" s="14">
        <v>6.8339227534351399E-2</v>
      </c>
      <c r="AW1055" s="14">
        <v>4.7013434762459699E-2</v>
      </c>
      <c r="AX1055" s="14"/>
      <c r="AY1055" s="14">
        <v>0.23711313294235201</v>
      </c>
      <c r="AZ1055" s="14">
        <v>0</v>
      </c>
      <c r="BA1055" s="14">
        <v>0</v>
      </c>
      <c r="BB1055" s="14">
        <v>0</v>
      </c>
      <c r="BC1055" s="14">
        <v>0</v>
      </c>
      <c r="BD1055" s="14">
        <v>0</v>
      </c>
      <c r="BE1055" s="14">
        <v>0</v>
      </c>
      <c r="BF1055" s="14">
        <v>0</v>
      </c>
      <c r="BG1055" s="14">
        <v>0</v>
      </c>
      <c r="BH1055" s="14">
        <v>0</v>
      </c>
      <c r="BI1055" s="14">
        <v>0</v>
      </c>
      <c r="BJ1055" s="14">
        <v>0</v>
      </c>
      <c r="BK1055" s="14">
        <v>0</v>
      </c>
      <c r="BL1055" s="14">
        <v>0</v>
      </c>
      <c r="BM1055" s="14">
        <v>0</v>
      </c>
      <c r="BN1055" s="14">
        <v>0</v>
      </c>
      <c r="BO1055" s="14"/>
      <c r="BP1055" s="14">
        <v>8.0009603075906099E-2</v>
      </c>
      <c r="BQ1055" s="14">
        <v>8.58791226121247E-2</v>
      </c>
      <c r="BR1055" s="14">
        <v>0.12564580574467599</v>
      </c>
      <c r="BS1055" s="14">
        <v>0.102107253576772</v>
      </c>
      <c r="BT1055" s="14">
        <v>0.13179659015677</v>
      </c>
      <c r="BU1055" s="14"/>
      <c r="BV1055" s="14">
        <v>0.13908267980455</v>
      </c>
      <c r="BW1055" s="14">
        <v>6.6434266924652305E-2</v>
      </c>
      <c r="BX1055" s="14">
        <v>0.109295747201211</v>
      </c>
      <c r="BY1055" s="14">
        <v>0.16594489685684999</v>
      </c>
      <c r="BZ1055" s="14">
        <v>0.13454114742025799</v>
      </c>
      <c r="CA1055" s="14"/>
      <c r="CB1055" s="14">
        <v>7.0720161346254903E-2</v>
      </c>
      <c r="CC1055" s="14">
        <v>0.163202124753416</v>
      </c>
      <c r="CD1055" s="14">
        <v>0.10368180274039999</v>
      </c>
      <c r="CE1055" s="14">
        <v>8.3455006758606801E-2</v>
      </c>
      <c r="CF1055" s="14">
        <v>0.116664789818718</v>
      </c>
      <c r="CG1055" s="14"/>
      <c r="CH1055" s="14">
        <v>0.115464345120423</v>
      </c>
      <c r="CI1055" s="14">
        <v>0.103474409373867</v>
      </c>
      <c r="CJ1055" s="14"/>
      <c r="CK1055" s="14">
        <v>7.3633981041856894E-2</v>
      </c>
      <c r="CL1055" s="14">
        <v>0.116577764924402</v>
      </c>
      <c r="CM1055" s="14"/>
      <c r="CN1055" s="14">
        <v>6.9156801558281397E-2</v>
      </c>
      <c r="CO1055" s="14">
        <v>0.120702486151994</v>
      </c>
      <c r="CP1055" s="14"/>
      <c r="CQ1055" s="14">
        <v>0.101295079956297</v>
      </c>
      <c r="CR1055" s="14">
        <v>0.10397213477944101</v>
      </c>
      <c r="CS1055" s="14">
        <v>0.19564799361007101</v>
      </c>
    </row>
    <row r="1056" spans="2:97" x14ac:dyDescent="0.35">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c r="CI1056" s="14"/>
      <c r="CJ1056" s="14"/>
      <c r="CK1056" s="14"/>
      <c r="CL1056" s="14"/>
      <c r="CM1056" s="14"/>
      <c r="CN1056" s="14"/>
      <c r="CO1056" s="14"/>
      <c r="CP1056" s="14"/>
      <c r="CQ1056" s="14"/>
      <c r="CR1056" s="14"/>
      <c r="CS1056" s="14"/>
    </row>
    <row r="1057" spans="2:97" x14ac:dyDescent="0.35">
      <c r="B1057" s="6" t="s">
        <v>435</v>
      </c>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c r="CI1057" s="14"/>
      <c r="CJ1057" s="14"/>
      <c r="CK1057" s="14"/>
      <c r="CL1057" s="14"/>
      <c r="CM1057" s="14"/>
      <c r="CN1057" s="14"/>
      <c r="CO1057" s="14"/>
      <c r="CP1057" s="14"/>
      <c r="CQ1057" s="14"/>
      <c r="CR1057" s="14"/>
      <c r="CS1057" s="14"/>
    </row>
    <row r="1058" spans="2:97" x14ac:dyDescent="0.35">
      <c r="B1058" s="21" t="s">
        <v>279</v>
      </c>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c r="CI1058" s="14"/>
      <c r="CJ1058" s="14"/>
      <c r="CK1058" s="14"/>
      <c r="CL1058" s="14"/>
      <c r="CM1058" s="14"/>
      <c r="CN1058" s="14"/>
      <c r="CO1058" s="14"/>
      <c r="CP1058" s="14"/>
      <c r="CQ1058" s="14"/>
      <c r="CR1058" s="14"/>
      <c r="CS1058" s="14"/>
    </row>
    <row r="1059" spans="2:97" x14ac:dyDescent="0.35">
      <c r="B1059" t="s">
        <v>439</v>
      </c>
      <c r="C1059" s="14">
        <v>0.21903957724373099</v>
      </c>
      <c r="D1059" s="14">
        <v>0.22400301171550499</v>
      </c>
      <c r="E1059" s="14">
        <v>0.21430037889145301</v>
      </c>
      <c r="F1059" s="14"/>
      <c r="G1059" s="14">
        <v>0.228244279269744</v>
      </c>
      <c r="H1059" s="14">
        <v>0.31432775419923698</v>
      </c>
      <c r="I1059" s="14">
        <v>0.20534561743010801</v>
      </c>
      <c r="J1059" s="14">
        <v>0.16971457260998599</v>
      </c>
      <c r="K1059" s="14">
        <v>0.19868039541138399</v>
      </c>
      <c r="L1059" s="14">
        <v>0.19823204463534699</v>
      </c>
      <c r="M1059" s="14"/>
      <c r="N1059" s="14">
        <v>0.28687188869590602</v>
      </c>
      <c r="O1059" s="14">
        <v>0.181331266324358</v>
      </c>
      <c r="P1059" s="14">
        <v>0.22666853979912199</v>
      </c>
      <c r="Q1059" s="14">
        <v>0.17022679293332599</v>
      </c>
      <c r="R1059" s="14"/>
      <c r="S1059" s="14">
        <v>0.31216935371599902</v>
      </c>
      <c r="T1059" s="14">
        <v>0.19454675315912801</v>
      </c>
      <c r="U1059" s="14">
        <v>8.7013152732265897E-2</v>
      </c>
      <c r="V1059" s="14">
        <v>0.15208837293906799</v>
      </c>
      <c r="W1059" s="14">
        <v>0.24344951603290399</v>
      </c>
      <c r="X1059" s="14">
        <v>0.258373793110179</v>
      </c>
      <c r="Y1059" s="14">
        <v>0.21690749304655199</v>
      </c>
      <c r="Z1059" s="14">
        <v>0.335880515246816</v>
      </c>
      <c r="AA1059" s="14">
        <v>0.17873259020698601</v>
      </c>
      <c r="AB1059" s="14">
        <v>0.24873484704604501</v>
      </c>
      <c r="AC1059" s="14">
        <v>0.245724106241997</v>
      </c>
      <c r="AD1059" s="14">
        <v>0.102322480634207</v>
      </c>
      <c r="AE1059" s="14"/>
      <c r="AF1059" s="14">
        <v>0.22339595057949199</v>
      </c>
      <c r="AG1059" s="14">
        <v>0.25419276462159801</v>
      </c>
      <c r="AH1059" s="14">
        <v>0.19384943752793499</v>
      </c>
      <c r="AI1059" s="14">
        <v>0.21291752338904599</v>
      </c>
      <c r="AJ1059" s="14">
        <v>0.156749077949393</v>
      </c>
      <c r="AK1059" s="14"/>
      <c r="AL1059" s="14">
        <v>0.33410971580295901</v>
      </c>
      <c r="AM1059" s="14">
        <v>0.217867296922892</v>
      </c>
      <c r="AN1059" s="14">
        <v>0.14762899836590701</v>
      </c>
      <c r="AO1059" s="14">
        <v>0.222724435500505</v>
      </c>
      <c r="AP1059" s="14">
        <v>0.146937071353963</v>
      </c>
      <c r="AQ1059" s="14">
        <v>0.18331040495133799</v>
      </c>
      <c r="AR1059" s="14"/>
      <c r="AS1059" s="14">
        <v>0.185765653949374</v>
      </c>
      <c r="AT1059" s="14">
        <v>0.21833071207180499</v>
      </c>
      <c r="AU1059" s="14">
        <v>0.24524106059496301</v>
      </c>
      <c r="AV1059" s="14">
        <v>0.248836000636694</v>
      </c>
      <c r="AW1059" s="14">
        <v>0.38848925143563701</v>
      </c>
      <c r="AX1059" s="14"/>
      <c r="AY1059" s="14">
        <v>0.38502662440726299</v>
      </c>
      <c r="AZ1059" s="14">
        <v>0</v>
      </c>
      <c r="BA1059" s="14">
        <v>0</v>
      </c>
      <c r="BB1059" s="14">
        <v>0</v>
      </c>
      <c r="BC1059" s="14">
        <v>0</v>
      </c>
      <c r="BD1059" s="14">
        <v>0</v>
      </c>
      <c r="BE1059" s="14">
        <v>0</v>
      </c>
      <c r="BF1059" s="14">
        <v>0</v>
      </c>
      <c r="BG1059" s="14">
        <v>0</v>
      </c>
      <c r="BH1059" s="14">
        <v>0</v>
      </c>
      <c r="BI1059" s="14">
        <v>0</v>
      </c>
      <c r="BJ1059" s="14">
        <v>0</v>
      </c>
      <c r="BK1059" s="14">
        <v>0</v>
      </c>
      <c r="BL1059" s="14">
        <v>0</v>
      </c>
      <c r="BM1059" s="14">
        <v>0</v>
      </c>
      <c r="BN1059" s="14">
        <v>0</v>
      </c>
      <c r="BO1059" s="14"/>
      <c r="BP1059" s="14">
        <v>0.220052842689405</v>
      </c>
      <c r="BQ1059" s="14">
        <v>0.299283708997857</v>
      </c>
      <c r="BR1059" s="14">
        <v>0.21389375939133801</v>
      </c>
      <c r="BS1059" s="14">
        <v>0.168644875663085</v>
      </c>
      <c r="BT1059" s="14">
        <v>0.13203379550258701</v>
      </c>
      <c r="BU1059" s="14"/>
      <c r="BV1059" s="14">
        <v>0.29152688874770899</v>
      </c>
      <c r="BW1059" s="14">
        <v>0.28853212446855298</v>
      </c>
      <c r="BX1059" s="14">
        <v>0.15273969466260501</v>
      </c>
      <c r="BY1059" s="14">
        <v>0.189118596373544</v>
      </c>
      <c r="BZ1059" s="14">
        <v>9.4322488594055107E-2</v>
      </c>
      <c r="CA1059" s="14"/>
      <c r="CB1059" s="14">
        <v>0.32467444612104301</v>
      </c>
      <c r="CC1059" s="14">
        <v>0.24178563442590001</v>
      </c>
      <c r="CD1059" s="14">
        <v>0.16563977891624301</v>
      </c>
      <c r="CE1059" s="14">
        <v>0.20800620534520101</v>
      </c>
      <c r="CF1059" s="14">
        <v>0.17981260264274901</v>
      </c>
      <c r="CG1059" s="14"/>
      <c r="CH1059" s="14">
        <v>0.235876424886036</v>
      </c>
      <c r="CI1059" s="14">
        <v>0.211953479491542</v>
      </c>
      <c r="CJ1059" s="14"/>
      <c r="CK1059" s="14">
        <v>0.20963966070450901</v>
      </c>
      <c r="CL1059" s="14">
        <v>0.22172924781488801</v>
      </c>
      <c r="CM1059" s="14"/>
      <c r="CN1059" s="14">
        <v>0.29169315060742501</v>
      </c>
      <c r="CO1059" s="14">
        <v>0.19322082472692201</v>
      </c>
      <c r="CP1059" s="14"/>
      <c r="CQ1059" s="14">
        <v>0.183485699665277</v>
      </c>
      <c r="CR1059" s="14">
        <v>0.28486923589025698</v>
      </c>
      <c r="CS1059" s="14">
        <v>0.25687566907494203</v>
      </c>
    </row>
    <row r="1060" spans="2:97" x14ac:dyDescent="0.35">
      <c r="B1060" t="s">
        <v>440</v>
      </c>
      <c r="C1060" s="14">
        <v>0.21738707464472501</v>
      </c>
      <c r="D1060" s="14">
        <v>0.23376297063826501</v>
      </c>
      <c r="E1060" s="14">
        <v>0.20086910463295199</v>
      </c>
      <c r="F1060" s="14"/>
      <c r="G1060" s="14">
        <v>0.31626181948243798</v>
      </c>
      <c r="H1060" s="14">
        <v>0.26057014083461799</v>
      </c>
      <c r="I1060" s="14">
        <v>0.27764606277283799</v>
      </c>
      <c r="J1060" s="14">
        <v>0.23974912254686501</v>
      </c>
      <c r="K1060" s="14">
        <v>0.17656121116225601</v>
      </c>
      <c r="L1060" s="14">
        <v>7.9242347649805395E-2</v>
      </c>
      <c r="M1060" s="14"/>
      <c r="N1060" s="14">
        <v>0.199660445766211</v>
      </c>
      <c r="O1060" s="14">
        <v>0.269012595524319</v>
      </c>
      <c r="P1060" s="14">
        <v>0.18656502809233799</v>
      </c>
      <c r="Q1060" s="14">
        <v>0.21551769010765601</v>
      </c>
      <c r="R1060" s="14"/>
      <c r="S1060" s="14">
        <v>0.251586857272662</v>
      </c>
      <c r="T1060" s="14">
        <v>0.22657310254166299</v>
      </c>
      <c r="U1060" s="14">
        <v>0.206137793763076</v>
      </c>
      <c r="V1060" s="14">
        <v>0.27405632950152198</v>
      </c>
      <c r="W1060" s="14">
        <v>0.216623392692672</v>
      </c>
      <c r="X1060" s="14">
        <v>0.12946455739659399</v>
      </c>
      <c r="Y1060" s="14">
        <v>0.19911358339848201</v>
      </c>
      <c r="Z1060" s="14">
        <v>0.127039780514243</v>
      </c>
      <c r="AA1060" s="14">
        <v>0.25514262771935298</v>
      </c>
      <c r="AB1060" s="14">
        <v>0.20896259632619499</v>
      </c>
      <c r="AC1060" s="14">
        <v>0.193808240398569</v>
      </c>
      <c r="AD1060" s="14">
        <v>0.26909047923137103</v>
      </c>
      <c r="AE1060" s="14"/>
      <c r="AF1060" s="14">
        <v>0.182613150721674</v>
      </c>
      <c r="AG1060" s="14">
        <v>0.224207072859895</v>
      </c>
      <c r="AH1060" s="14">
        <v>0.24314938832518601</v>
      </c>
      <c r="AI1060" s="14">
        <v>0.19619862108976299</v>
      </c>
      <c r="AJ1060" s="14">
        <v>0.28769630238135502</v>
      </c>
      <c r="AK1060" s="14"/>
      <c r="AL1060" s="14">
        <v>0.23503438172813301</v>
      </c>
      <c r="AM1060" s="14">
        <v>0.18612721670524501</v>
      </c>
      <c r="AN1060" s="14">
        <v>0.16366268061269501</v>
      </c>
      <c r="AO1060" s="14">
        <v>0.23141606190105901</v>
      </c>
      <c r="AP1060" s="14">
        <v>0.28501493028206698</v>
      </c>
      <c r="AQ1060" s="14">
        <v>0.17828654685768</v>
      </c>
      <c r="AR1060" s="14"/>
      <c r="AS1060" s="14">
        <v>0.223122098869874</v>
      </c>
      <c r="AT1060" s="14">
        <v>0.23821623090521801</v>
      </c>
      <c r="AU1060" s="14">
        <v>0.19899861118054099</v>
      </c>
      <c r="AV1060" s="14">
        <v>0.25289562321867798</v>
      </c>
      <c r="AW1060" s="14">
        <v>6.2215000695338099E-2</v>
      </c>
      <c r="AX1060" s="14"/>
      <c r="AY1060" s="14">
        <v>0</v>
      </c>
      <c r="AZ1060" s="14">
        <v>0</v>
      </c>
      <c r="BA1060" s="14">
        <v>0</v>
      </c>
      <c r="BB1060" s="14">
        <v>0</v>
      </c>
      <c r="BC1060" s="14">
        <v>0</v>
      </c>
      <c r="BD1060" s="14">
        <v>0</v>
      </c>
      <c r="BE1060" s="14">
        <v>0</v>
      </c>
      <c r="BF1060" s="14">
        <v>0</v>
      </c>
      <c r="BG1060" s="14">
        <v>0</v>
      </c>
      <c r="BH1060" s="14">
        <v>0</v>
      </c>
      <c r="BI1060" s="14">
        <v>0</v>
      </c>
      <c r="BJ1060" s="14">
        <v>0</v>
      </c>
      <c r="BK1060" s="14">
        <v>0</v>
      </c>
      <c r="BL1060" s="14">
        <v>0</v>
      </c>
      <c r="BM1060" s="14">
        <v>0</v>
      </c>
      <c r="BN1060" s="14">
        <v>0</v>
      </c>
      <c r="BO1060" s="14"/>
      <c r="BP1060" s="14">
        <v>0.15794925687192801</v>
      </c>
      <c r="BQ1060" s="14">
        <v>0.221759316692311</v>
      </c>
      <c r="BR1060" s="14">
        <v>0.21317528021968199</v>
      </c>
      <c r="BS1060" s="14">
        <v>0.277840123858766</v>
      </c>
      <c r="BT1060" s="14">
        <v>0.244494077192868</v>
      </c>
      <c r="BU1060" s="14"/>
      <c r="BV1060" s="14">
        <v>0.214551872056471</v>
      </c>
      <c r="BW1060" s="14">
        <v>0.19174819987404701</v>
      </c>
      <c r="BX1060" s="14">
        <v>0.23069823225712999</v>
      </c>
      <c r="BY1060" s="14">
        <v>0.228644561259226</v>
      </c>
      <c r="BZ1060" s="14">
        <v>0.32045672622344101</v>
      </c>
      <c r="CA1060" s="14"/>
      <c r="CB1060" s="14">
        <v>0.20661518028832199</v>
      </c>
      <c r="CC1060" s="14">
        <v>0.20576224808308599</v>
      </c>
      <c r="CD1060" s="14">
        <v>0.23843806272509399</v>
      </c>
      <c r="CE1060" s="14">
        <v>0.21592431231253301</v>
      </c>
      <c r="CF1060" s="14">
        <v>0.21432033101282699</v>
      </c>
      <c r="CG1060" s="14"/>
      <c r="CH1060" s="14">
        <v>0.24016334862488001</v>
      </c>
      <c r="CI1060" s="14">
        <v>0.207801259812709</v>
      </c>
      <c r="CJ1060" s="14"/>
      <c r="CK1060" s="14">
        <v>0.27117205290408603</v>
      </c>
      <c r="CL1060" s="14">
        <v>0.201997164256592</v>
      </c>
      <c r="CM1060" s="14"/>
      <c r="CN1060" s="14">
        <v>0.24775482260048801</v>
      </c>
      <c r="CO1060" s="14">
        <v>0.20659534985181299</v>
      </c>
      <c r="CP1060" s="14"/>
      <c r="CQ1060" s="14">
        <v>0.22386657788932601</v>
      </c>
      <c r="CR1060" s="14">
        <v>0.20053993032449699</v>
      </c>
      <c r="CS1060" s="14">
        <v>0.237691822435078</v>
      </c>
    </row>
    <row r="1061" spans="2:97" x14ac:dyDescent="0.35">
      <c r="B1061" t="s">
        <v>441</v>
      </c>
      <c r="C1061" s="14">
        <v>0.443191233292134</v>
      </c>
      <c r="D1061" s="14">
        <v>0.45812152183314803</v>
      </c>
      <c r="E1061" s="14">
        <v>0.426813683088406</v>
      </c>
      <c r="F1061" s="14"/>
      <c r="G1061" s="14">
        <v>0.33043096480336298</v>
      </c>
      <c r="H1061" s="14">
        <v>0.329211954558082</v>
      </c>
      <c r="I1061" s="14">
        <v>0.40719297268853999</v>
      </c>
      <c r="J1061" s="14">
        <v>0.45448409533414402</v>
      </c>
      <c r="K1061" s="14">
        <v>0.51379898538026003</v>
      </c>
      <c r="L1061" s="14">
        <v>0.58366156962410798</v>
      </c>
      <c r="M1061" s="14"/>
      <c r="N1061" s="14">
        <v>0.45736381854948099</v>
      </c>
      <c r="O1061" s="14">
        <v>0.418519033375992</v>
      </c>
      <c r="P1061" s="14">
        <v>0.46460373313292602</v>
      </c>
      <c r="Q1061" s="14">
        <v>0.43456094616532798</v>
      </c>
      <c r="R1061" s="14"/>
      <c r="S1061" s="14">
        <v>0.34286274035264303</v>
      </c>
      <c r="T1061" s="14">
        <v>0.47490501496476001</v>
      </c>
      <c r="U1061" s="14">
        <v>0.57583010959682801</v>
      </c>
      <c r="V1061" s="14">
        <v>0.43509641856751502</v>
      </c>
      <c r="W1061" s="14">
        <v>0.36568905627332798</v>
      </c>
      <c r="X1061" s="14">
        <v>0.52296926457419901</v>
      </c>
      <c r="Y1061" s="14">
        <v>0.46515667736479599</v>
      </c>
      <c r="Z1061" s="14">
        <v>0.38201625276607099</v>
      </c>
      <c r="AA1061" s="14">
        <v>0.42301368716042798</v>
      </c>
      <c r="AB1061" s="14">
        <v>0.42946757034697203</v>
      </c>
      <c r="AC1061" s="14">
        <v>0.51750797323198805</v>
      </c>
      <c r="AD1061" s="14">
        <v>0.39760600844743699</v>
      </c>
      <c r="AE1061" s="14"/>
      <c r="AF1061" s="14">
        <v>0.482237502821245</v>
      </c>
      <c r="AG1061" s="14">
        <v>0.40991971204272898</v>
      </c>
      <c r="AH1061" s="14">
        <v>0.47768805698428901</v>
      </c>
      <c r="AI1061" s="14">
        <v>0.52319046428539195</v>
      </c>
      <c r="AJ1061" s="14">
        <v>0.45809276791271403</v>
      </c>
      <c r="AK1061" s="14"/>
      <c r="AL1061" s="14">
        <v>0.34048870228544498</v>
      </c>
      <c r="AM1061" s="14">
        <v>0.49532476818029397</v>
      </c>
      <c r="AN1061" s="14">
        <v>0.56956257801124099</v>
      </c>
      <c r="AO1061" s="14">
        <v>0.45358776773561199</v>
      </c>
      <c r="AP1061" s="14">
        <v>0.44487641969584402</v>
      </c>
      <c r="AQ1061" s="14">
        <v>0.40375755138455499</v>
      </c>
      <c r="AR1061" s="14"/>
      <c r="AS1061" s="14">
        <v>0.441477477321566</v>
      </c>
      <c r="AT1061" s="14">
        <v>0.42156014365605399</v>
      </c>
      <c r="AU1061" s="14">
        <v>0.47102211366683</v>
      </c>
      <c r="AV1061" s="14">
        <v>0.413303350607377</v>
      </c>
      <c r="AW1061" s="14">
        <v>0.48057125023272301</v>
      </c>
      <c r="AX1061" s="14"/>
      <c r="AY1061" s="14">
        <v>0.226348435736592</v>
      </c>
      <c r="AZ1061" s="14">
        <v>0</v>
      </c>
      <c r="BA1061" s="14">
        <v>0</v>
      </c>
      <c r="BB1061" s="14">
        <v>0</v>
      </c>
      <c r="BC1061" s="14">
        <v>0</v>
      </c>
      <c r="BD1061" s="14">
        <v>0</v>
      </c>
      <c r="BE1061" s="14">
        <v>0</v>
      </c>
      <c r="BF1061" s="14">
        <v>0</v>
      </c>
      <c r="BG1061" s="14">
        <v>0</v>
      </c>
      <c r="BH1061" s="14">
        <v>0</v>
      </c>
      <c r="BI1061" s="14">
        <v>0</v>
      </c>
      <c r="BJ1061" s="14">
        <v>0</v>
      </c>
      <c r="BK1061" s="14">
        <v>0</v>
      </c>
      <c r="BL1061" s="14">
        <v>0</v>
      </c>
      <c r="BM1061" s="14">
        <v>0</v>
      </c>
      <c r="BN1061" s="14">
        <v>0</v>
      </c>
      <c r="BO1061" s="14"/>
      <c r="BP1061" s="14">
        <v>0.53172593381405397</v>
      </c>
      <c r="BQ1061" s="14">
        <v>0.39227864403767099</v>
      </c>
      <c r="BR1061" s="14">
        <v>0.44521575196791902</v>
      </c>
      <c r="BS1061" s="14">
        <v>0.44334147048023598</v>
      </c>
      <c r="BT1061" s="14">
        <v>0.41746534492536602</v>
      </c>
      <c r="BU1061" s="14"/>
      <c r="BV1061" s="14">
        <v>0.36549870620067598</v>
      </c>
      <c r="BW1061" s="14">
        <v>0.43903709153582199</v>
      </c>
      <c r="BX1061" s="14">
        <v>0.47956653682307798</v>
      </c>
      <c r="BY1061" s="14">
        <v>0.43658332823195201</v>
      </c>
      <c r="BZ1061" s="14">
        <v>0.31964894042683101</v>
      </c>
      <c r="CA1061" s="14"/>
      <c r="CB1061" s="14">
        <v>0.42412971172719299</v>
      </c>
      <c r="CC1061" s="14">
        <v>0.452543698523102</v>
      </c>
      <c r="CD1061" s="14">
        <v>0.45479031985805801</v>
      </c>
      <c r="CE1061" s="14">
        <v>0.40747561611187799</v>
      </c>
      <c r="CF1061" s="14">
        <v>0.470484467384992</v>
      </c>
      <c r="CG1061" s="14"/>
      <c r="CH1061" s="14">
        <v>0.451974566364087</v>
      </c>
      <c r="CI1061" s="14">
        <v>0.43949460562998699</v>
      </c>
      <c r="CJ1061" s="14"/>
      <c r="CK1061" s="14">
        <v>0.41832975961492802</v>
      </c>
      <c r="CL1061" s="14">
        <v>0.45030503838031499</v>
      </c>
      <c r="CM1061" s="14"/>
      <c r="CN1061" s="14">
        <v>0.400492883917209</v>
      </c>
      <c r="CO1061" s="14">
        <v>0.45836485881869798</v>
      </c>
      <c r="CP1061" s="14"/>
      <c r="CQ1061" s="14">
        <v>0.445479561210255</v>
      </c>
      <c r="CR1061" s="14">
        <v>0.44333877594794802</v>
      </c>
      <c r="CS1061" s="14">
        <v>0.41616678191987999</v>
      </c>
    </row>
    <row r="1062" spans="2:97" x14ac:dyDescent="0.35">
      <c r="B1062" t="s">
        <v>167</v>
      </c>
      <c r="C1062" s="14">
        <v>0.12038211481941</v>
      </c>
      <c r="D1062" s="14">
        <v>8.4112495813081903E-2</v>
      </c>
      <c r="E1062" s="14">
        <v>0.158016833387189</v>
      </c>
      <c r="F1062" s="14"/>
      <c r="G1062" s="14">
        <v>0.12506293644445399</v>
      </c>
      <c r="H1062" s="14">
        <v>9.5890150408062994E-2</v>
      </c>
      <c r="I1062" s="14">
        <v>0.109815347108514</v>
      </c>
      <c r="J1062" s="14">
        <v>0.13605220950900501</v>
      </c>
      <c r="K1062" s="14">
        <v>0.110959408046099</v>
      </c>
      <c r="L1062" s="14">
        <v>0.13886403809073899</v>
      </c>
      <c r="M1062" s="14"/>
      <c r="N1062" s="14">
        <v>5.6103846988401401E-2</v>
      </c>
      <c r="O1062" s="14">
        <v>0.131137104775331</v>
      </c>
      <c r="P1062" s="14">
        <v>0.12216269897561401</v>
      </c>
      <c r="Q1062" s="14">
        <v>0.179694570793689</v>
      </c>
      <c r="R1062" s="14"/>
      <c r="S1062" s="14">
        <v>9.3381048658695898E-2</v>
      </c>
      <c r="T1062" s="14">
        <v>0.103975129334449</v>
      </c>
      <c r="U1062" s="14">
        <v>0.13101894390783</v>
      </c>
      <c r="V1062" s="14">
        <v>0.13875887899189601</v>
      </c>
      <c r="W1062" s="14">
        <v>0.174238035001096</v>
      </c>
      <c r="X1062" s="14">
        <v>8.9192384919027895E-2</v>
      </c>
      <c r="Y1062" s="14">
        <v>0.11882224619017</v>
      </c>
      <c r="Z1062" s="14">
        <v>0.15506345147287001</v>
      </c>
      <c r="AA1062" s="14">
        <v>0.14311109491323301</v>
      </c>
      <c r="AB1062" s="14">
        <v>0.112834986280788</v>
      </c>
      <c r="AC1062" s="14">
        <v>4.2959680127445797E-2</v>
      </c>
      <c r="AD1062" s="14">
        <v>0.230981031686985</v>
      </c>
      <c r="AE1062" s="14"/>
      <c r="AF1062" s="14">
        <v>0.11175339587758901</v>
      </c>
      <c r="AG1062" s="14">
        <v>0.111680450475779</v>
      </c>
      <c r="AH1062" s="14">
        <v>8.5313117162590296E-2</v>
      </c>
      <c r="AI1062" s="14">
        <v>6.7693391235799497E-2</v>
      </c>
      <c r="AJ1062" s="14">
        <v>9.7461851756537293E-2</v>
      </c>
      <c r="AK1062" s="14"/>
      <c r="AL1062" s="14">
        <v>9.0367200183463503E-2</v>
      </c>
      <c r="AM1062" s="14">
        <v>0.100680718191569</v>
      </c>
      <c r="AN1062" s="14">
        <v>0.119145743010157</v>
      </c>
      <c r="AO1062" s="14">
        <v>9.2271734862824195E-2</v>
      </c>
      <c r="AP1062" s="14">
        <v>0.123171578668126</v>
      </c>
      <c r="AQ1062" s="14">
        <v>0.23464549680642699</v>
      </c>
      <c r="AR1062" s="14"/>
      <c r="AS1062" s="14">
        <v>0.149634769859186</v>
      </c>
      <c r="AT1062" s="14">
        <v>0.121892913366923</v>
      </c>
      <c r="AU1062" s="14">
        <v>8.47382145576661E-2</v>
      </c>
      <c r="AV1062" s="14">
        <v>8.4965025537251507E-2</v>
      </c>
      <c r="AW1062" s="14">
        <v>6.8724497636301493E-2</v>
      </c>
      <c r="AX1062" s="14"/>
      <c r="AY1062" s="14">
        <v>0.38862493985614499</v>
      </c>
      <c r="AZ1062" s="14">
        <v>0</v>
      </c>
      <c r="BA1062" s="14">
        <v>0</v>
      </c>
      <c r="BB1062" s="14">
        <v>0</v>
      </c>
      <c r="BC1062" s="14">
        <v>0</v>
      </c>
      <c r="BD1062" s="14">
        <v>0</v>
      </c>
      <c r="BE1062" s="14">
        <v>0</v>
      </c>
      <c r="BF1062" s="14">
        <v>0</v>
      </c>
      <c r="BG1062" s="14">
        <v>0</v>
      </c>
      <c r="BH1062" s="14">
        <v>0</v>
      </c>
      <c r="BI1062" s="14">
        <v>0</v>
      </c>
      <c r="BJ1062" s="14">
        <v>0</v>
      </c>
      <c r="BK1062" s="14">
        <v>0</v>
      </c>
      <c r="BL1062" s="14">
        <v>0</v>
      </c>
      <c r="BM1062" s="14">
        <v>0</v>
      </c>
      <c r="BN1062" s="14">
        <v>0</v>
      </c>
      <c r="BO1062" s="14"/>
      <c r="BP1062" s="14">
        <v>9.0271966624613204E-2</v>
      </c>
      <c r="BQ1062" s="14">
        <v>8.6678330272161E-2</v>
      </c>
      <c r="BR1062" s="14">
        <v>0.12771520842106099</v>
      </c>
      <c r="BS1062" s="14">
        <v>0.11017352999791299</v>
      </c>
      <c r="BT1062" s="14">
        <v>0.20600678237917899</v>
      </c>
      <c r="BU1062" s="14"/>
      <c r="BV1062" s="14">
        <v>0.128422532995144</v>
      </c>
      <c r="BW1062" s="14">
        <v>8.0682584121578901E-2</v>
      </c>
      <c r="BX1062" s="14">
        <v>0.13699553625718799</v>
      </c>
      <c r="BY1062" s="14">
        <v>0.145653514135277</v>
      </c>
      <c r="BZ1062" s="14">
        <v>0.26557184475567303</v>
      </c>
      <c r="CA1062" s="14"/>
      <c r="CB1062" s="14">
        <v>4.4580661863441402E-2</v>
      </c>
      <c r="CC1062" s="14">
        <v>9.9908418967912194E-2</v>
      </c>
      <c r="CD1062" s="14">
        <v>0.14113183850060501</v>
      </c>
      <c r="CE1062" s="14">
        <v>0.168593866230388</v>
      </c>
      <c r="CF1062" s="14">
        <v>0.135382598959432</v>
      </c>
      <c r="CG1062" s="14"/>
      <c r="CH1062" s="14">
        <v>7.1985660124997006E-2</v>
      </c>
      <c r="CI1062" s="14">
        <v>0.14075065506576301</v>
      </c>
      <c r="CJ1062" s="14"/>
      <c r="CK1062" s="14">
        <v>0.100858526776477</v>
      </c>
      <c r="CL1062" s="14">
        <v>0.12596854954820499</v>
      </c>
      <c r="CM1062" s="14"/>
      <c r="CN1062" s="14">
        <v>6.0059142874878499E-2</v>
      </c>
      <c r="CO1062" s="14">
        <v>0.14181896660256699</v>
      </c>
      <c r="CP1062" s="14"/>
      <c r="CQ1062" s="14">
        <v>0.14716816123514201</v>
      </c>
      <c r="CR1062" s="14">
        <v>7.1252057837297905E-2</v>
      </c>
      <c r="CS1062" s="14">
        <v>8.9265726570100595E-2</v>
      </c>
    </row>
    <row r="1063" spans="2:97" x14ac:dyDescent="0.35">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c r="BZ1063" s="14"/>
      <c r="CA1063" s="14"/>
      <c r="CB1063" s="14"/>
      <c r="CC1063" s="14"/>
      <c r="CD1063" s="14"/>
      <c r="CE1063" s="14"/>
      <c r="CF1063" s="14"/>
      <c r="CG1063" s="14"/>
      <c r="CH1063" s="14"/>
      <c r="CI1063" s="14"/>
      <c r="CJ1063" s="14"/>
      <c r="CK1063" s="14"/>
      <c r="CL1063" s="14"/>
      <c r="CM1063" s="14"/>
      <c r="CN1063" s="14"/>
      <c r="CO1063" s="14"/>
      <c r="CP1063" s="14"/>
      <c r="CQ1063" s="14"/>
      <c r="CR1063" s="14"/>
      <c r="CS1063" s="14"/>
    </row>
    <row r="1064" spans="2:97" x14ac:dyDescent="0.35">
      <c r="B1064" s="6" t="s">
        <v>345</v>
      </c>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c r="CI1064" s="14"/>
      <c r="CJ1064" s="14"/>
      <c r="CK1064" s="14"/>
      <c r="CL1064" s="14"/>
      <c r="CM1064" s="14"/>
      <c r="CN1064" s="14"/>
      <c r="CO1064" s="14"/>
      <c r="CP1064" s="14"/>
      <c r="CQ1064" s="14"/>
      <c r="CR1064" s="14"/>
      <c r="CS1064" s="14"/>
    </row>
    <row r="1065" spans="2:97" x14ac:dyDescent="0.35">
      <c r="B1065" s="21" t="s">
        <v>122</v>
      </c>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c r="BZ1065" s="14"/>
      <c r="CA1065" s="14"/>
      <c r="CB1065" s="14"/>
      <c r="CC1065" s="14"/>
      <c r="CD1065" s="14"/>
      <c r="CE1065" s="14"/>
      <c r="CF1065" s="14"/>
      <c r="CG1065" s="14"/>
      <c r="CH1065" s="14"/>
      <c r="CI1065" s="14"/>
      <c r="CJ1065" s="14"/>
      <c r="CK1065" s="14"/>
      <c r="CL1065" s="14"/>
      <c r="CM1065" s="14"/>
      <c r="CN1065" s="14"/>
      <c r="CO1065" s="14"/>
      <c r="CP1065" s="14"/>
      <c r="CQ1065" s="14"/>
      <c r="CR1065" s="14"/>
      <c r="CS1065" s="14"/>
    </row>
    <row r="1066" spans="2:97" x14ac:dyDescent="0.35">
      <c r="B1066" t="s">
        <v>442</v>
      </c>
      <c r="C1066" s="14">
        <v>0.56928217233031997</v>
      </c>
      <c r="D1066" s="14">
        <v>0.60319133132261105</v>
      </c>
      <c r="E1066" s="14">
        <v>0.53642801641331805</v>
      </c>
      <c r="F1066" s="14"/>
      <c r="G1066" s="14">
        <v>0.51652112240025305</v>
      </c>
      <c r="H1066" s="14">
        <v>0.54420530814697099</v>
      </c>
      <c r="I1066" s="14">
        <v>0.54523887889025902</v>
      </c>
      <c r="J1066" s="14">
        <v>0.51380621002763505</v>
      </c>
      <c r="K1066" s="14">
        <v>0.61294840581171495</v>
      </c>
      <c r="L1066" s="14">
        <v>0.65994143563594199</v>
      </c>
      <c r="M1066" s="14"/>
      <c r="N1066" s="14">
        <v>0.63718121700918595</v>
      </c>
      <c r="O1066" s="14">
        <v>0.57171212646066005</v>
      </c>
      <c r="P1066" s="14">
        <v>0.573771642846023</v>
      </c>
      <c r="Q1066" s="14">
        <v>0.48922944575583299</v>
      </c>
      <c r="R1066" s="14"/>
      <c r="S1066" s="14">
        <v>0.59596111796321805</v>
      </c>
      <c r="T1066" s="14">
        <v>0.52994604238701504</v>
      </c>
      <c r="U1066" s="14">
        <v>0.55230966452045205</v>
      </c>
      <c r="V1066" s="14">
        <v>0.56762190046383099</v>
      </c>
      <c r="W1066" s="14">
        <v>0.57714969615705003</v>
      </c>
      <c r="X1066" s="14">
        <v>0.59677337605723602</v>
      </c>
      <c r="Y1066" s="14">
        <v>0.58131130524323904</v>
      </c>
      <c r="Z1066" s="14">
        <v>0.62693297121373304</v>
      </c>
      <c r="AA1066" s="14">
        <v>0.51257512120398696</v>
      </c>
      <c r="AB1066" s="14">
        <v>0.59396463346861095</v>
      </c>
      <c r="AC1066" s="14">
        <v>0.61032511436575299</v>
      </c>
      <c r="AD1066" s="14">
        <v>0.52142978486192204</v>
      </c>
      <c r="AE1066" s="14"/>
      <c r="AF1066" s="14">
        <v>0.63585669483576002</v>
      </c>
      <c r="AG1066" s="14">
        <v>0.61804163914697297</v>
      </c>
      <c r="AH1066" s="14">
        <v>0.61029278378335405</v>
      </c>
      <c r="AI1066" s="14">
        <v>0.52948807785456198</v>
      </c>
      <c r="AJ1066" s="14">
        <v>0.47940075472553001</v>
      </c>
      <c r="AK1066" s="14"/>
      <c r="AL1066" s="14">
        <v>0.64994383018314805</v>
      </c>
      <c r="AM1066" s="14">
        <v>0.63484423721836902</v>
      </c>
      <c r="AN1066" s="14">
        <v>0.63789161065625899</v>
      </c>
      <c r="AO1066" s="14">
        <v>0.58160874417102904</v>
      </c>
      <c r="AP1066" s="14">
        <v>0.49234579007970702</v>
      </c>
      <c r="AQ1066" s="14">
        <v>0.49093279482361402</v>
      </c>
      <c r="AR1066" s="14"/>
      <c r="AS1066" s="14">
        <v>0.543590814423903</v>
      </c>
      <c r="AT1066" s="14">
        <v>0.55221673836584695</v>
      </c>
      <c r="AU1066" s="14">
        <v>0.59314076619321199</v>
      </c>
      <c r="AV1066" s="14">
        <v>0.61101942433077405</v>
      </c>
      <c r="AW1066" s="14">
        <v>0.68523908989998095</v>
      </c>
      <c r="AX1066" s="14"/>
      <c r="AY1066" s="14">
        <v>0.48947476925038702</v>
      </c>
      <c r="AZ1066" s="14">
        <v>0</v>
      </c>
      <c r="BA1066" s="14">
        <v>0</v>
      </c>
      <c r="BB1066" s="14">
        <v>0</v>
      </c>
      <c r="BC1066" s="14">
        <v>0</v>
      </c>
      <c r="BD1066" s="14">
        <v>0</v>
      </c>
      <c r="BE1066" s="14">
        <v>0</v>
      </c>
      <c r="BF1066" s="14">
        <v>0</v>
      </c>
      <c r="BG1066" s="14">
        <v>0</v>
      </c>
      <c r="BH1066" s="14">
        <v>0</v>
      </c>
      <c r="BI1066" s="14">
        <v>0</v>
      </c>
      <c r="BJ1066" s="14">
        <v>0</v>
      </c>
      <c r="BK1066" s="14">
        <v>0</v>
      </c>
      <c r="BL1066" s="14">
        <v>0</v>
      </c>
      <c r="BM1066" s="14">
        <v>0</v>
      </c>
      <c r="BN1066" s="14">
        <v>0</v>
      </c>
      <c r="BO1066" s="14"/>
      <c r="BP1066" s="14">
        <v>0.65480545438359805</v>
      </c>
      <c r="BQ1066" s="14">
        <v>0.56243100570356097</v>
      </c>
      <c r="BR1066" s="14">
        <v>0.55516542347779896</v>
      </c>
      <c r="BS1066" s="14">
        <v>0.56845159543315005</v>
      </c>
      <c r="BT1066" s="14">
        <v>0.49168489024377399</v>
      </c>
      <c r="BU1066" s="14"/>
      <c r="BV1066" s="14">
        <v>0.55494659057260198</v>
      </c>
      <c r="BW1066" s="14">
        <v>0.62135236974415597</v>
      </c>
      <c r="BX1066" s="14">
        <v>0.55101416870040598</v>
      </c>
      <c r="BY1066" s="14">
        <v>0.53813773002200604</v>
      </c>
      <c r="BZ1066" s="14">
        <v>0.404403263661058</v>
      </c>
      <c r="CA1066" s="14"/>
      <c r="CB1066" s="14">
        <v>0.65835603573041102</v>
      </c>
      <c r="CC1066" s="14">
        <v>0.58502745487212304</v>
      </c>
      <c r="CD1066" s="14">
        <v>0.54848538699162896</v>
      </c>
      <c r="CE1066" s="14">
        <v>0.57170640399456296</v>
      </c>
      <c r="CF1066" s="14">
        <v>0.50538505856377602</v>
      </c>
      <c r="CG1066" s="14"/>
      <c r="CH1066" s="14">
        <v>0.59786698249771897</v>
      </c>
      <c r="CI1066" s="14">
        <v>0.55736029988299596</v>
      </c>
      <c r="CJ1066" s="14"/>
      <c r="CK1066" s="14">
        <v>0.54862233227971902</v>
      </c>
      <c r="CL1066" s="14">
        <v>0.57563000546309095</v>
      </c>
      <c r="CM1066" s="14"/>
      <c r="CN1066" s="14">
        <v>0.65365539622345203</v>
      </c>
      <c r="CO1066" s="14">
        <v>0.53977377121206205</v>
      </c>
      <c r="CP1066" s="14"/>
      <c r="CQ1066" s="14">
        <v>0.54051927503848496</v>
      </c>
      <c r="CR1066" s="14">
        <v>0.64627622932126405</v>
      </c>
      <c r="CS1066" s="14">
        <v>0.47030045745757998</v>
      </c>
    </row>
    <row r="1067" spans="2:97" x14ac:dyDescent="0.35">
      <c r="B1067" t="s">
        <v>443</v>
      </c>
      <c r="C1067" s="14">
        <v>0.30961638338369701</v>
      </c>
      <c r="D1067" s="14">
        <v>0.319726317826939</v>
      </c>
      <c r="E1067" s="14">
        <v>0.30033597927820399</v>
      </c>
      <c r="F1067" s="14"/>
      <c r="G1067" s="14">
        <v>0.38120487530317898</v>
      </c>
      <c r="H1067" s="14">
        <v>0.34996384133578801</v>
      </c>
      <c r="I1067" s="14">
        <v>0.31961897835056402</v>
      </c>
      <c r="J1067" s="14">
        <v>0.34785892409819102</v>
      </c>
      <c r="K1067" s="14">
        <v>0.25532648007319397</v>
      </c>
      <c r="L1067" s="14">
        <v>0.22653015577431501</v>
      </c>
      <c r="M1067" s="14"/>
      <c r="N1067" s="14">
        <v>0.289844277514899</v>
      </c>
      <c r="O1067" s="14">
        <v>0.31831244920922702</v>
      </c>
      <c r="P1067" s="14">
        <v>0.30721073861022802</v>
      </c>
      <c r="Q1067" s="14">
        <v>0.32657618661902399</v>
      </c>
      <c r="R1067" s="14"/>
      <c r="S1067" s="14">
        <v>0.32095319198262701</v>
      </c>
      <c r="T1067" s="14">
        <v>0.35866207228735197</v>
      </c>
      <c r="U1067" s="14">
        <v>0.31242162758947201</v>
      </c>
      <c r="V1067" s="14">
        <v>0.31928640848199202</v>
      </c>
      <c r="W1067" s="14">
        <v>0.29211645434834899</v>
      </c>
      <c r="X1067" s="14">
        <v>0.29656426442331102</v>
      </c>
      <c r="Y1067" s="14">
        <v>0.248628579557434</v>
      </c>
      <c r="Z1067" s="14">
        <v>0.27175024207496901</v>
      </c>
      <c r="AA1067" s="14">
        <v>0.32934748698089</v>
      </c>
      <c r="AB1067" s="14">
        <v>0.298946695488924</v>
      </c>
      <c r="AC1067" s="14">
        <v>0.24148946283249101</v>
      </c>
      <c r="AD1067" s="14">
        <v>0.37365917582734098</v>
      </c>
      <c r="AE1067" s="14"/>
      <c r="AF1067" s="14">
        <v>0.26452747106157498</v>
      </c>
      <c r="AG1067" s="14">
        <v>0.27808860245892097</v>
      </c>
      <c r="AH1067" s="14">
        <v>0.316151071875104</v>
      </c>
      <c r="AI1067" s="14">
        <v>0.35431112424842698</v>
      </c>
      <c r="AJ1067" s="14">
        <v>0.4208534009837</v>
      </c>
      <c r="AK1067" s="14"/>
      <c r="AL1067" s="14">
        <v>0.26270189810313099</v>
      </c>
      <c r="AM1067" s="14">
        <v>0.26277471226356902</v>
      </c>
      <c r="AN1067" s="14">
        <v>0.29623799939841799</v>
      </c>
      <c r="AO1067" s="14">
        <v>0.30616945983972199</v>
      </c>
      <c r="AP1067" s="14">
        <v>0.401365521813844</v>
      </c>
      <c r="AQ1067" s="14">
        <v>0.29017965167315601</v>
      </c>
      <c r="AR1067" s="14"/>
      <c r="AS1067" s="14">
        <v>0.29095722429343501</v>
      </c>
      <c r="AT1067" s="14">
        <v>0.32303180417685501</v>
      </c>
      <c r="AU1067" s="14">
        <v>0.32978242938499802</v>
      </c>
      <c r="AV1067" s="14">
        <v>0.29160077977964199</v>
      </c>
      <c r="AW1067" s="14">
        <v>0.27407054862034902</v>
      </c>
      <c r="AX1067" s="14"/>
      <c r="AY1067" s="14">
        <v>0.23959403962158901</v>
      </c>
      <c r="AZ1067" s="14">
        <v>0</v>
      </c>
      <c r="BA1067" s="14">
        <v>0</v>
      </c>
      <c r="BB1067" s="14">
        <v>0</v>
      </c>
      <c r="BC1067" s="14">
        <v>0</v>
      </c>
      <c r="BD1067" s="14">
        <v>0</v>
      </c>
      <c r="BE1067" s="14">
        <v>0</v>
      </c>
      <c r="BF1067" s="14">
        <v>0</v>
      </c>
      <c r="BG1067" s="14">
        <v>0</v>
      </c>
      <c r="BH1067" s="14">
        <v>0</v>
      </c>
      <c r="BI1067" s="14">
        <v>0</v>
      </c>
      <c r="BJ1067" s="14">
        <v>0</v>
      </c>
      <c r="BK1067" s="14">
        <v>0</v>
      </c>
      <c r="BL1067" s="14">
        <v>0</v>
      </c>
      <c r="BM1067" s="14">
        <v>0</v>
      </c>
      <c r="BN1067" s="14">
        <v>0</v>
      </c>
      <c r="BO1067" s="14"/>
      <c r="BP1067" s="14">
        <v>0.268724022773912</v>
      </c>
      <c r="BQ1067" s="14">
        <v>0.34914302109525802</v>
      </c>
      <c r="BR1067" s="14">
        <v>0.30378267696243999</v>
      </c>
      <c r="BS1067" s="14">
        <v>0.316039263183715</v>
      </c>
      <c r="BT1067" s="14">
        <v>0.30574646196201599</v>
      </c>
      <c r="BU1067" s="14"/>
      <c r="BV1067" s="14">
        <v>0.33394124304540901</v>
      </c>
      <c r="BW1067" s="14">
        <v>0.29616455288427801</v>
      </c>
      <c r="BX1067" s="14">
        <v>0.31510925754890901</v>
      </c>
      <c r="BY1067" s="14">
        <v>0.287802520441101</v>
      </c>
      <c r="BZ1067" s="14">
        <v>0.42181518521971001</v>
      </c>
      <c r="CA1067" s="14"/>
      <c r="CB1067" s="14">
        <v>0.25717901631168999</v>
      </c>
      <c r="CC1067" s="14">
        <v>0.25873342014648298</v>
      </c>
      <c r="CD1067" s="14">
        <v>0.33006873274370002</v>
      </c>
      <c r="CE1067" s="14">
        <v>0.32067800370864302</v>
      </c>
      <c r="CF1067" s="14">
        <v>0.361086569350764</v>
      </c>
      <c r="CG1067" s="14"/>
      <c r="CH1067" s="14">
        <v>0.29840443861896299</v>
      </c>
      <c r="CI1067" s="14">
        <v>0.31429255141100998</v>
      </c>
      <c r="CJ1067" s="14"/>
      <c r="CK1067" s="14">
        <v>0.361308404512171</v>
      </c>
      <c r="CL1067" s="14">
        <v>0.29373376649917399</v>
      </c>
      <c r="CM1067" s="14"/>
      <c r="CN1067" s="14">
        <v>0.27358177587640298</v>
      </c>
      <c r="CO1067" s="14">
        <v>0.32221900307037699</v>
      </c>
      <c r="CP1067" s="14"/>
      <c r="CQ1067" s="14">
        <v>0.33838901773841401</v>
      </c>
      <c r="CR1067" s="14">
        <v>0.24114183738939601</v>
      </c>
      <c r="CS1067" s="14">
        <v>0.35789715854234799</v>
      </c>
    </row>
    <row r="1068" spans="2:97" x14ac:dyDescent="0.35">
      <c r="B1068" t="s">
        <v>167</v>
      </c>
      <c r="C1068" s="14">
        <v>0.121101444285983</v>
      </c>
      <c r="D1068" s="14">
        <v>7.7082350850449594E-2</v>
      </c>
      <c r="E1068" s="14">
        <v>0.16323600430847701</v>
      </c>
      <c r="F1068" s="14"/>
      <c r="G1068" s="14">
        <v>0.102274002296568</v>
      </c>
      <c r="H1068" s="14">
        <v>0.105830850517241</v>
      </c>
      <c r="I1068" s="14">
        <v>0.13514214275917799</v>
      </c>
      <c r="J1068" s="14">
        <v>0.13833486587417401</v>
      </c>
      <c r="K1068" s="14">
        <v>0.131725114115091</v>
      </c>
      <c r="L1068" s="14">
        <v>0.113528408589743</v>
      </c>
      <c r="M1068" s="14"/>
      <c r="N1068" s="14">
        <v>7.2974505475915594E-2</v>
      </c>
      <c r="O1068" s="14">
        <v>0.10997542433011299</v>
      </c>
      <c r="P1068" s="14">
        <v>0.119017618543749</v>
      </c>
      <c r="Q1068" s="14">
        <v>0.18419436762514299</v>
      </c>
      <c r="R1068" s="14"/>
      <c r="S1068" s="14">
        <v>8.3085690054154102E-2</v>
      </c>
      <c r="T1068" s="14">
        <v>0.111391885325633</v>
      </c>
      <c r="U1068" s="14">
        <v>0.135268707890076</v>
      </c>
      <c r="V1068" s="14">
        <v>0.11309169105417601</v>
      </c>
      <c r="W1068" s="14">
        <v>0.13073384949460101</v>
      </c>
      <c r="X1068" s="14">
        <v>0.10666235951945301</v>
      </c>
      <c r="Y1068" s="14">
        <v>0.17006011519932701</v>
      </c>
      <c r="Z1068" s="14">
        <v>0.101316786711298</v>
      </c>
      <c r="AA1068" s="14">
        <v>0.15807739181512301</v>
      </c>
      <c r="AB1068" s="14">
        <v>0.107088671042465</v>
      </c>
      <c r="AC1068" s="14">
        <v>0.14818542280175701</v>
      </c>
      <c r="AD1068" s="14">
        <v>0.104911039310737</v>
      </c>
      <c r="AE1068" s="14"/>
      <c r="AF1068" s="14">
        <v>9.9615834102664599E-2</v>
      </c>
      <c r="AG1068" s="14">
        <v>0.10386975839410501</v>
      </c>
      <c r="AH1068" s="14">
        <v>7.3556144341541896E-2</v>
      </c>
      <c r="AI1068" s="14">
        <v>0.116200797897012</v>
      </c>
      <c r="AJ1068" s="14">
        <v>9.97458442907697E-2</v>
      </c>
      <c r="AK1068" s="14"/>
      <c r="AL1068" s="14">
        <v>8.7354271713721093E-2</v>
      </c>
      <c r="AM1068" s="14">
        <v>0.102381050518062</v>
      </c>
      <c r="AN1068" s="14">
        <v>6.5870389945322502E-2</v>
      </c>
      <c r="AO1068" s="14">
        <v>0.112221795989249</v>
      </c>
      <c r="AP1068" s="14">
        <v>0.10628868810644899</v>
      </c>
      <c r="AQ1068" s="14">
        <v>0.21888755350323</v>
      </c>
      <c r="AR1068" s="14"/>
      <c r="AS1068" s="14">
        <v>0.16545196128266301</v>
      </c>
      <c r="AT1068" s="14">
        <v>0.124751457457298</v>
      </c>
      <c r="AU1068" s="14">
        <v>7.7076804421790504E-2</v>
      </c>
      <c r="AV1068" s="14">
        <v>9.7379795889583398E-2</v>
      </c>
      <c r="AW1068" s="14">
        <v>4.0690361479670097E-2</v>
      </c>
      <c r="AX1068" s="14"/>
      <c r="AY1068" s="14">
        <v>0.270931191128024</v>
      </c>
      <c r="AZ1068" s="14">
        <v>0</v>
      </c>
      <c r="BA1068" s="14">
        <v>0</v>
      </c>
      <c r="BB1068" s="14">
        <v>0</v>
      </c>
      <c r="BC1068" s="14">
        <v>0</v>
      </c>
      <c r="BD1068" s="14">
        <v>0</v>
      </c>
      <c r="BE1068" s="14">
        <v>0</v>
      </c>
      <c r="BF1068" s="14">
        <v>0</v>
      </c>
      <c r="BG1068" s="14">
        <v>0</v>
      </c>
      <c r="BH1068" s="14">
        <v>0</v>
      </c>
      <c r="BI1068" s="14">
        <v>0</v>
      </c>
      <c r="BJ1068" s="14">
        <v>0</v>
      </c>
      <c r="BK1068" s="14">
        <v>0</v>
      </c>
      <c r="BL1068" s="14">
        <v>0</v>
      </c>
      <c r="BM1068" s="14">
        <v>0</v>
      </c>
      <c r="BN1068" s="14">
        <v>0</v>
      </c>
      <c r="BO1068" s="14"/>
      <c r="BP1068" s="14">
        <v>7.6470522842489994E-2</v>
      </c>
      <c r="BQ1068" s="14">
        <v>8.8425973201181604E-2</v>
      </c>
      <c r="BR1068" s="14">
        <v>0.14105189955976</v>
      </c>
      <c r="BS1068" s="14">
        <v>0.11550914138313501</v>
      </c>
      <c r="BT1068" s="14">
        <v>0.20256864779420999</v>
      </c>
      <c r="BU1068" s="14"/>
      <c r="BV1068" s="14">
        <v>0.11111216638198899</v>
      </c>
      <c r="BW1068" s="14">
        <v>8.2483077371566502E-2</v>
      </c>
      <c r="BX1068" s="14">
        <v>0.13387657375068501</v>
      </c>
      <c r="BY1068" s="14">
        <v>0.17405974953689299</v>
      </c>
      <c r="BZ1068" s="14">
        <v>0.17378155111923199</v>
      </c>
      <c r="CA1068" s="14"/>
      <c r="CB1068" s="14">
        <v>8.4464947957898606E-2</v>
      </c>
      <c r="CC1068" s="14">
        <v>0.156239124981394</v>
      </c>
      <c r="CD1068" s="14">
        <v>0.121445880264671</v>
      </c>
      <c r="CE1068" s="14">
        <v>0.107615592296794</v>
      </c>
      <c r="CF1068" s="14">
        <v>0.13352837208546001</v>
      </c>
      <c r="CG1068" s="14"/>
      <c r="CH1068" s="14">
        <v>0.103728578883318</v>
      </c>
      <c r="CI1068" s="14">
        <v>0.12834714870599401</v>
      </c>
      <c r="CJ1068" s="14"/>
      <c r="CK1068" s="14">
        <v>9.0069263208109498E-2</v>
      </c>
      <c r="CL1068" s="14">
        <v>0.130636228037735</v>
      </c>
      <c r="CM1068" s="14"/>
      <c r="CN1068" s="14">
        <v>7.2762827900145793E-2</v>
      </c>
      <c r="CO1068" s="14">
        <v>0.13800722571756099</v>
      </c>
      <c r="CP1068" s="14"/>
      <c r="CQ1068" s="14">
        <v>0.121091707223101</v>
      </c>
      <c r="CR1068" s="14">
        <v>0.11258193328934001</v>
      </c>
      <c r="CS1068" s="14">
        <v>0.171802384000072</v>
      </c>
    </row>
    <row r="1069" spans="2:97" x14ac:dyDescent="0.35">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c r="CI1069" s="14"/>
      <c r="CJ1069" s="14"/>
      <c r="CK1069" s="14"/>
      <c r="CL1069" s="14"/>
      <c r="CM1069" s="14"/>
      <c r="CN1069" s="14"/>
      <c r="CO1069" s="14"/>
      <c r="CP1069" s="14"/>
      <c r="CQ1069" s="14"/>
      <c r="CR1069" s="14"/>
      <c r="CS1069" s="14"/>
    </row>
    <row r="1070" spans="2:97" x14ac:dyDescent="0.35">
      <c r="B1070" s="6" t="s">
        <v>457</v>
      </c>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c r="CI1070" s="14"/>
      <c r="CJ1070" s="14"/>
      <c r="CK1070" s="14"/>
      <c r="CL1070" s="14"/>
      <c r="CM1070" s="14"/>
      <c r="CN1070" s="14"/>
      <c r="CO1070" s="14"/>
      <c r="CP1070" s="14"/>
      <c r="CQ1070" s="14"/>
      <c r="CR1070" s="14"/>
      <c r="CS1070" s="14"/>
    </row>
    <row r="1071" spans="2:97" x14ac:dyDescent="0.35">
      <c r="B1071" s="21" t="s">
        <v>122</v>
      </c>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c r="CI1071" s="14"/>
      <c r="CJ1071" s="14"/>
      <c r="CK1071" s="14"/>
      <c r="CL1071" s="14"/>
      <c r="CM1071" s="14"/>
      <c r="CN1071" s="14"/>
      <c r="CO1071" s="14"/>
      <c r="CP1071" s="14"/>
      <c r="CQ1071" s="14"/>
      <c r="CR1071" s="14"/>
      <c r="CS1071" s="14"/>
    </row>
    <row r="1072" spans="2:97" x14ac:dyDescent="0.35">
      <c r="B1072" t="s">
        <v>452</v>
      </c>
      <c r="C1072" s="14">
        <v>0.221440307734214</v>
      </c>
      <c r="D1072" s="14">
        <v>0.24740108194073501</v>
      </c>
      <c r="E1072" s="14">
        <v>0.19635187899043199</v>
      </c>
      <c r="F1072" s="14"/>
      <c r="G1072" s="14">
        <v>0.24717946311405001</v>
      </c>
      <c r="H1072" s="14">
        <v>0.314484136417713</v>
      </c>
      <c r="I1072" s="14">
        <v>0.24729023554356</v>
      </c>
      <c r="J1072" s="14">
        <v>0.190686877047686</v>
      </c>
      <c r="K1072" s="14">
        <v>0.18665235444074199</v>
      </c>
      <c r="L1072" s="14">
        <v>0.155740616580232</v>
      </c>
      <c r="M1072" s="14"/>
      <c r="N1072" s="14">
        <v>0.282806324453588</v>
      </c>
      <c r="O1072" s="14">
        <v>0.22038715557369601</v>
      </c>
      <c r="P1072" s="14">
        <v>0.22605271340136401</v>
      </c>
      <c r="Q1072" s="14">
        <v>0.15325502881243599</v>
      </c>
      <c r="R1072" s="14"/>
      <c r="S1072" s="14">
        <v>0.28316543728056298</v>
      </c>
      <c r="T1072" s="14">
        <v>0.20227576112137799</v>
      </c>
      <c r="U1072" s="14">
        <v>0.21903193717348399</v>
      </c>
      <c r="V1072" s="14">
        <v>0.21581283566717199</v>
      </c>
      <c r="W1072" s="14">
        <v>0.214301517820399</v>
      </c>
      <c r="X1072" s="14">
        <v>0.220626531060752</v>
      </c>
      <c r="Y1072" s="14">
        <v>0.21558445437253301</v>
      </c>
      <c r="Z1072" s="14">
        <v>0.22352849541425199</v>
      </c>
      <c r="AA1072" s="14">
        <v>0.22752461940472399</v>
      </c>
      <c r="AB1072" s="14">
        <v>0.1877375772255</v>
      </c>
      <c r="AC1072" s="14">
        <v>0.19613190753194801</v>
      </c>
      <c r="AD1072" s="14">
        <v>0.192137477446233</v>
      </c>
      <c r="AE1072" s="14"/>
      <c r="AF1072" s="14">
        <v>0.27236891098966998</v>
      </c>
      <c r="AG1072" s="14">
        <v>0.27206283656557001</v>
      </c>
      <c r="AH1072" s="14">
        <v>0.154446169896926</v>
      </c>
      <c r="AI1072" s="14">
        <v>0.19920210980457001</v>
      </c>
      <c r="AJ1072" s="14">
        <v>0.17676641734905199</v>
      </c>
      <c r="AK1072" s="14"/>
      <c r="AL1072" s="14">
        <v>0.305585118790349</v>
      </c>
      <c r="AM1072" s="14">
        <v>0.270355213056445</v>
      </c>
      <c r="AN1072" s="14">
        <v>0.17902391760228301</v>
      </c>
      <c r="AO1072" s="14">
        <v>0.228900868378688</v>
      </c>
      <c r="AP1072" s="14">
        <v>0.18804185999499301</v>
      </c>
      <c r="AQ1072" s="14">
        <v>0.15183365398420201</v>
      </c>
      <c r="AR1072" s="14"/>
      <c r="AS1072" s="14">
        <v>0.18494930813119201</v>
      </c>
      <c r="AT1072" s="14">
        <v>0.20521423708512901</v>
      </c>
      <c r="AU1072" s="14">
        <v>0.23701724969858501</v>
      </c>
      <c r="AV1072" s="14">
        <v>0.30814863130014403</v>
      </c>
      <c r="AW1072" s="14">
        <v>0.42057235288084799</v>
      </c>
      <c r="AX1072" s="14"/>
      <c r="AY1072" s="14">
        <v>0.20912320419705499</v>
      </c>
      <c r="AZ1072" s="14">
        <v>0</v>
      </c>
      <c r="BA1072" s="14">
        <v>0</v>
      </c>
      <c r="BB1072" s="14">
        <v>0</v>
      </c>
      <c r="BC1072" s="14">
        <v>0</v>
      </c>
      <c r="BD1072" s="14">
        <v>0</v>
      </c>
      <c r="BE1072" s="14">
        <v>0</v>
      </c>
      <c r="BF1072" s="14">
        <v>0</v>
      </c>
      <c r="BG1072" s="14">
        <v>0</v>
      </c>
      <c r="BH1072" s="14">
        <v>0</v>
      </c>
      <c r="BI1072" s="14">
        <v>0</v>
      </c>
      <c r="BJ1072" s="14">
        <v>0</v>
      </c>
      <c r="BK1072" s="14">
        <v>0</v>
      </c>
      <c r="BL1072" s="14">
        <v>0</v>
      </c>
      <c r="BM1072" s="14">
        <v>0</v>
      </c>
      <c r="BN1072" s="14">
        <v>0</v>
      </c>
      <c r="BO1072" s="14"/>
      <c r="BP1072" s="14">
        <v>0.26727845397528799</v>
      </c>
      <c r="BQ1072" s="14">
        <v>0.206066834474667</v>
      </c>
      <c r="BR1072" s="14">
        <v>0.22027978397624401</v>
      </c>
      <c r="BS1072" s="14">
        <v>0.199842919999974</v>
      </c>
      <c r="BT1072" s="14">
        <v>0.209526391793151</v>
      </c>
      <c r="BU1072" s="14"/>
      <c r="BV1072" s="14">
        <v>0.36997845641766303</v>
      </c>
      <c r="BW1072" s="14">
        <v>0.23555260591879401</v>
      </c>
      <c r="BX1072" s="14">
        <v>0.195696163948094</v>
      </c>
      <c r="BY1072" s="14">
        <v>0.190638516629311</v>
      </c>
      <c r="BZ1072" s="14">
        <v>0.20661931839030401</v>
      </c>
      <c r="CA1072" s="14"/>
      <c r="CB1072" s="14">
        <v>0.39834334524054399</v>
      </c>
      <c r="CC1072" s="14">
        <v>0.20725927731568</v>
      </c>
      <c r="CD1072" s="14">
        <v>0.17385561403352201</v>
      </c>
      <c r="CE1072" s="14">
        <v>0.16396983974264101</v>
      </c>
      <c r="CF1072" s="14">
        <v>0.19162169403957999</v>
      </c>
      <c r="CG1072" s="14"/>
      <c r="CH1072" s="14">
        <v>0.26165538846826802</v>
      </c>
      <c r="CI1072" s="14">
        <v>0.20466779603438001</v>
      </c>
      <c r="CJ1072" s="14"/>
      <c r="CK1072" s="14">
        <v>0.23823093845528401</v>
      </c>
      <c r="CL1072" s="14">
        <v>0.21628130738618301</v>
      </c>
      <c r="CM1072" s="14"/>
      <c r="CN1072" s="14">
        <v>0.308586853551018</v>
      </c>
      <c r="CO1072" s="14">
        <v>0.19096197454535699</v>
      </c>
      <c r="CP1072" s="14"/>
      <c r="CQ1072" s="14">
        <v>0.17724842371566299</v>
      </c>
      <c r="CR1072" s="14">
        <v>0.323813892834247</v>
      </c>
      <c r="CS1072" s="14">
        <v>0.16388823697549201</v>
      </c>
    </row>
    <row r="1073" spans="2:97" x14ac:dyDescent="0.35">
      <c r="B1073" t="s">
        <v>453</v>
      </c>
      <c r="C1073" s="14">
        <v>0.40508815076387</v>
      </c>
      <c r="D1073" s="14">
        <v>0.411139848556548</v>
      </c>
      <c r="E1073" s="14">
        <v>0.399514703294025</v>
      </c>
      <c r="F1073" s="14"/>
      <c r="G1073" s="14">
        <v>0.40083422923239898</v>
      </c>
      <c r="H1073" s="14">
        <v>0.41587945269740301</v>
      </c>
      <c r="I1073" s="14">
        <v>0.426510239283938</v>
      </c>
      <c r="J1073" s="14">
        <v>0.39440554224622398</v>
      </c>
      <c r="K1073" s="14">
        <v>0.40903699803384502</v>
      </c>
      <c r="L1073" s="14">
        <v>0.38771256865097198</v>
      </c>
      <c r="M1073" s="14"/>
      <c r="N1073" s="14">
        <v>0.444146859492625</v>
      </c>
      <c r="O1073" s="14">
        <v>0.42946416372901303</v>
      </c>
      <c r="P1073" s="14">
        <v>0.388072984573956</v>
      </c>
      <c r="Q1073" s="14">
        <v>0.353134454889523</v>
      </c>
      <c r="R1073" s="14"/>
      <c r="S1073" s="14">
        <v>0.42441908162102598</v>
      </c>
      <c r="T1073" s="14">
        <v>0.39130335443446601</v>
      </c>
      <c r="U1073" s="14">
        <v>0.39725862436829101</v>
      </c>
      <c r="V1073" s="14">
        <v>0.41954405445616</v>
      </c>
      <c r="W1073" s="14">
        <v>0.41012897296394801</v>
      </c>
      <c r="X1073" s="14">
        <v>0.45032748361674002</v>
      </c>
      <c r="Y1073" s="14">
        <v>0.39241980637059498</v>
      </c>
      <c r="Z1073" s="14">
        <v>0.35197425399513999</v>
      </c>
      <c r="AA1073" s="14">
        <v>0.38808523895650998</v>
      </c>
      <c r="AB1073" s="14">
        <v>0.42087342466040201</v>
      </c>
      <c r="AC1073" s="14">
        <v>0.35979399320988098</v>
      </c>
      <c r="AD1073" s="14">
        <v>0.39968854165171702</v>
      </c>
      <c r="AE1073" s="14"/>
      <c r="AF1073" s="14">
        <v>0.400843065474981</v>
      </c>
      <c r="AG1073" s="14">
        <v>0.409923624700397</v>
      </c>
      <c r="AH1073" s="14">
        <v>0.50020594891778702</v>
      </c>
      <c r="AI1073" s="14">
        <v>0.37294752348770699</v>
      </c>
      <c r="AJ1073" s="14">
        <v>0.41424620387979899</v>
      </c>
      <c r="AK1073" s="14"/>
      <c r="AL1073" s="14">
        <v>0.44063113205210902</v>
      </c>
      <c r="AM1073" s="14">
        <v>0.40463089392713603</v>
      </c>
      <c r="AN1073" s="14">
        <v>0.48560611656166602</v>
      </c>
      <c r="AO1073" s="14">
        <v>0.37644912768954297</v>
      </c>
      <c r="AP1073" s="14">
        <v>0.41507625256738001</v>
      </c>
      <c r="AQ1073" s="14">
        <v>0.387534174845729</v>
      </c>
      <c r="AR1073" s="14"/>
      <c r="AS1073" s="14">
        <v>0.361997434885443</v>
      </c>
      <c r="AT1073" s="14">
        <v>0.40714368120200201</v>
      </c>
      <c r="AU1073" s="14">
        <v>0.45380161148603099</v>
      </c>
      <c r="AV1073" s="14">
        <v>0.42364445200440798</v>
      </c>
      <c r="AW1073" s="14">
        <v>0.29694791083303901</v>
      </c>
      <c r="AX1073" s="14"/>
      <c r="AY1073" s="14">
        <v>0.37046005554657502</v>
      </c>
      <c r="AZ1073" s="14">
        <v>0</v>
      </c>
      <c r="BA1073" s="14">
        <v>0</v>
      </c>
      <c r="BB1073" s="14">
        <v>0</v>
      </c>
      <c r="BC1073" s="14">
        <v>0</v>
      </c>
      <c r="BD1073" s="14">
        <v>0</v>
      </c>
      <c r="BE1073" s="14">
        <v>0</v>
      </c>
      <c r="BF1073" s="14">
        <v>0</v>
      </c>
      <c r="BG1073" s="14">
        <v>0</v>
      </c>
      <c r="BH1073" s="14">
        <v>0</v>
      </c>
      <c r="BI1073" s="14">
        <v>0</v>
      </c>
      <c r="BJ1073" s="14">
        <v>0</v>
      </c>
      <c r="BK1073" s="14">
        <v>0</v>
      </c>
      <c r="BL1073" s="14">
        <v>0</v>
      </c>
      <c r="BM1073" s="14">
        <v>0</v>
      </c>
      <c r="BN1073" s="14">
        <v>0</v>
      </c>
      <c r="BO1073" s="14"/>
      <c r="BP1073" s="14">
        <v>0.43177804573838602</v>
      </c>
      <c r="BQ1073" s="14">
        <v>0.46572203418322899</v>
      </c>
      <c r="BR1073" s="14">
        <v>0.41384752165786498</v>
      </c>
      <c r="BS1073" s="14">
        <v>0.41028481943901401</v>
      </c>
      <c r="BT1073" s="14">
        <v>0.27696088623263199</v>
      </c>
      <c r="BU1073" s="14"/>
      <c r="BV1073" s="14">
        <v>0.39285407608124001</v>
      </c>
      <c r="BW1073" s="14">
        <v>0.47263252783579401</v>
      </c>
      <c r="BX1073" s="14">
        <v>0.395026741361304</v>
      </c>
      <c r="BY1073" s="14">
        <v>0.31046008420520899</v>
      </c>
      <c r="BZ1073" s="14">
        <v>0.26302077476889402</v>
      </c>
      <c r="CA1073" s="14"/>
      <c r="CB1073" s="14">
        <v>0.430739368464298</v>
      </c>
      <c r="CC1073" s="14">
        <v>0.46834284441538898</v>
      </c>
      <c r="CD1073" s="14">
        <v>0.44642271008917001</v>
      </c>
      <c r="CE1073" s="14">
        <v>0.40989189395333597</v>
      </c>
      <c r="CF1073" s="14">
        <v>0.29351212004538701</v>
      </c>
      <c r="CG1073" s="14"/>
      <c r="CH1073" s="14">
        <v>0.39079129071163499</v>
      </c>
      <c r="CI1073" s="14">
        <v>0.41105094502214301</v>
      </c>
      <c r="CJ1073" s="14"/>
      <c r="CK1073" s="14">
        <v>0.41704503562053002</v>
      </c>
      <c r="CL1073" s="14">
        <v>0.40141434159245698</v>
      </c>
      <c r="CM1073" s="14"/>
      <c r="CN1073" s="14">
        <v>0.436096180071887</v>
      </c>
      <c r="CO1073" s="14">
        <v>0.39424350924742702</v>
      </c>
      <c r="CP1073" s="14"/>
      <c r="CQ1073" s="14">
        <v>0.38009783195535302</v>
      </c>
      <c r="CR1073" s="14">
        <v>0.45030904439515901</v>
      </c>
      <c r="CS1073" s="14">
        <v>0.44776904375267901</v>
      </c>
    </row>
    <row r="1074" spans="2:97" x14ac:dyDescent="0.35">
      <c r="B1074" t="s">
        <v>454</v>
      </c>
      <c r="C1074" s="14">
        <v>0.21577823102223301</v>
      </c>
      <c r="D1074" s="14">
        <v>0.20078288551260901</v>
      </c>
      <c r="E1074" s="14">
        <v>0.23047638846100299</v>
      </c>
      <c r="F1074" s="14"/>
      <c r="G1074" s="14">
        <v>0.22166373718896601</v>
      </c>
      <c r="H1074" s="14">
        <v>0.13869616838453899</v>
      </c>
      <c r="I1074" s="14">
        <v>0.18005648257866799</v>
      </c>
      <c r="J1074" s="14">
        <v>0.24614818854977399</v>
      </c>
      <c r="K1074" s="14">
        <v>0.22497309199200999</v>
      </c>
      <c r="L1074" s="14">
        <v>0.27299368893665898</v>
      </c>
      <c r="M1074" s="14"/>
      <c r="N1074" s="14">
        <v>0.18640784122485601</v>
      </c>
      <c r="O1074" s="14">
        <v>0.21335055027962499</v>
      </c>
      <c r="P1074" s="14">
        <v>0.204769647395802</v>
      </c>
      <c r="Q1074" s="14">
        <v>0.25837711074174102</v>
      </c>
      <c r="R1074" s="14"/>
      <c r="S1074" s="14">
        <v>0.155926498609712</v>
      </c>
      <c r="T1074" s="14">
        <v>0.23083653391011699</v>
      </c>
      <c r="U1074" s="14">
        <v>0.221500850349093</v>
      </c>
      <c r="V1074" s="14">
        <v>0.20468004239767201</v>
      </c>
      <c r="W1074" s="14">
        <v>0.22566172678005</v>
      </c>
      <c r="X1074" s="14">
        <v>0.18667466471274499</v>
      </c>
      <c r="Y1074" s="14">
        <v>0.22405048836594299</v>
      </c>
      <c r="Z1074" s="14">
        <v>0.225522843840266</v>
      </c>
      <c r="AA1074" s="14">
        <v>0.25614309312899097</v>
      </c>
      <c r="AB1074" s="14">
        <v>0.23425398495240099</v>
      </c>
      <c r="AC1074" s="14">
        <v>0.228829176721498</v>
      </c>
      <c r="AD1074" s="14">
        <v>0.25202001064296498</v>
      </c>
      <c r="AE1074" s="14"/>
      <c r="AF1074" s="14">
        <v>0.18553708893937301</v>
      </c>
      <c r="AG1074" s="14">
        <v>0.18748960043988899</v>
      </c>
      <c r="AH1074" s="14">
        <v>0.23312838897942401</v>
      </c>
      <c r="AI1074" s="14">
        <v>0.24136924645559901</v>
      </c>
      <c r="AJ1074" s="14">
        <v>0.27973624160874</v>
      </c>
      <c r="AK1074" s="14"/>
      <c r="AL1074" s="14">
        <v>0.15895287371252501</v>
      </c>
      <c r="AM1074" s="14">
        <v>0.1962606192469</v>
      </c>
      <c r="AN1074" s="14">
        <v>0.22377272783289801</v>
      </c>
      <c r="AO1074" s="14">
        <v>0.234039852984333</v>
      </c>
      <c r="AP1074" s="14">
        <v>0.25290741011592599</v>
      </c>
      <c r="AQ1074" s="14">
        <v>0.21906323873967001</v>
      </c>
      <c r="AR1074" s="14"/>
      <c r="AS1074" s="14">
        <v>0.24589196883938799</v>
      </c>
      <c r="AT1074" s="14">
        <v>0.230282570084197</v>
      </c>
      <c r="AU1074" s="14">
        <v>0.19748130075003301</v>
      </c>
      <c r="AV1074" s="14">
        <v>0.14866074083130701</v>
      </c>
      <c r="AW1074" s="14">
        <v>0.24221204053452799</v>
      </c>
      <c r="AX1074" s="14"/>
      <c r="AY1074" s="14">
        <v>0.116502237013239</v>
      </c>
      <c r="AZ1074" s="14">
        <v>0</v>
      </c>
      <c r="BA1074" s="14">
        <v>0</v>
      </c>
      <c r="BB1074" s="14">
        <v>0</v>
      </c>
      <c r="BC1074" s="14">
        <v>0</v>
      </c>
      <c r="BD1074" s="14">
        <v>0</v>
      </c>
      <c r="BE1074" s="14">
        <v>0</v>
      </c>
      <c r="BF1074" s="14">
        <v>0</v>
      </c>
      <c r="BG1074" s="14">
        <v>0</v>
      </c>
      <c r="BH1074" s="14">
        <v>0</v>
      </c>
      <c r="BI1074" s="14">
        <v>0</v>
      </c>
      <c r="BJ1074" s="14">
        <v>0</v>
      </c>
      <c r="BK1074" s="14">
        <v>0</v>
      </c>
      <c r="BL1074" s="14">
        <v>0</v>
      </c>
      <c r="BM1074" s="14">
        <v>0</v>
      </c>
      <c r="BN1074" s="14">
        <v>0</v>
      </c>
      <c r="BO1074" s="14"/>
      <c r="BP1074" s="14">
        <v>0.196511168729431</v>
      </c>
      <c r="BQ1074" s="14">
        <v>0.21633095041824699</v>
      </c>
      <c r="BR1074" s="14">
        <v>0.233222415497636</v>
      </c>
      <c r="BS1074" s="14">
        <v>0.23098856391411501</v>
      </c>
      <c r="BT1074" s="14">
        <v>0.21737870793578401</v>
      </c>
      <c r="BU1074" s="14"/>
      <c r="BV1074" s="14">
        <v>0.12450392227474399</v>
      </c>
      <c r="BW1074" s="14">
        <v>0.193409896711772</v>
      </c>
      <c r="BX1074" s="14">
        <v>0.23969528438603599</v>
      </c>
      <c r="BY1074" s="14">
        <v>0.265304279759978</v>
      </c>
      <c r="BZ1074" s="14">
        <v>0.168061962155268</v>
      </c>
      <c r="CA1074" s="14"/>
      <c r="CB1074" s="14">
        <v>0.10114312484875999</v>
      </c>
      <c r="CC1074" s="14">
        <v>0.17282433373966499</v>
      </c>
      <c r="CD1074" s="14">
        <v>0.221856810732039</v>
      </c>
      <c r="CE1074" s="14">
        <v>0.279454286550197</v>
      </c>
      <c r="CF1074" s="14">
        <v>0.275456366760916</v>
      </c>
      <c r="CG1074" s="14"/>
      <c r="CH1074" s="14">
        <v>0.20031172254514601</v>
      </c>
      <c r="CI1074" s="14">
        <v>0.22222885078110099</v>
      </c>
      <c r="CJ1074" s="14"/>
      <c r="CK1074" s="14">
        <v>0.20849544566689601</v>
      </c>
      <c r="CL1074" s="14">
        <v>0.21801590111378499</v>
      </c>
      <c r="CM1074" s="14"/>
      <c r="CN1074" s="14">
        <v>0.15720561812029901</v>
      </c>
      <c r="CO1074" s="14">
        <v>0.236263215194984</v>
      </c>
      <c r="CP1074" s="14"/>
      <c r="CQ1074" s="14">
        <v>0.25925100501881099</v>
      </c>
      <c r="CR1074" s="14">
        <v>0.12904773359660901</v>
      </c>
      <c r="CS1074" s="14">
        <v>0.18941207767814799</v>
      </c>
    </row>
    <row r="1075" spans="2:97" x14ac:dyDescent="0.35">
      <c r="B1075" t="s">
        <v>455</v>
      </c>
      <c r="C1075" s="14">
        <v>6.7534686076143102E-2</v>
      </c>
      <c r="D1075" s="14">
        <v>7.3672905581360804E-2</v>
      </c>
      <c r="E1075" s="14">
        <v>6.18177760890306E-2</v>
      </c>
      <c r="F1075" s="14"/>
      <c r="G1075" s="14">
        <v>4.7176747248521701E-2</v>
      </c>
      <c r="H1075" s="14">
        <v>5.2286723351338098E-2</v>
      </c>
      <c r="I1075" s="14">
        <v>5.9605031477879503E-2</v>
      </c>
      <c r="J1075" s="14">
        <v>5.9338314757973097E-2</v>
      </c>
      <c r="K1075" s="14">
        <v>9.7227723163297697E-2</v>
      </c>
      <c r="L1075" s="14">
        <v>8.6643762593607704E-2</v>
      </c>
      <c r="M1075" s="14"/>
      <c r="N1075" s="14">
        <v>2.51181164979037E-2</v>
      </c>
      <c r="O1075" s="14">
        <v>5.73031843353645E-2</v>
      </c>
      <c r="P1075" s="14">
        <v>9.0432917364150697E-2</v>
      </c>
      <c r="Q1075" s="14">
        <v>0.10469289085302901</v>
      </c>
      <c r="R1075" s="14"/>
      <c r="S1075" s="14">
        <v>6.1125621158781299E-2</v>
      </c>
      <c r="T1075" s="14">
        <v>5.8495250706688998E-2</v>
      </c>
      <c r="U1075" s="14">
        <v>7.4417900242853205E-2</v>
      </c>
      <c r="V1075" s="14">
        <v>6.3595579282682696E-2</v>
      </c>
      <c r="W1075" s="14">
        <v>6.9448869128784299E-2</v>
      </c>
      <c r="X1075" s="14">
        <v>5.5291214409552598E-2</v>
      </c>
      <c r="Y1075" s="14">
        <v>6.9791316037290399E-2</v>
      </c>
      <c r="Z1075" s="14">
        <v>8.2778910688793006E-2</v>
      </c>
      <c r="AA1075" s="14">
        <v>4.1450370233750103E-2</v>
      </c>
      <c r="AB1075" s="14">
        <v>8.7202351226001798E-2</v>
      </c>
      <c r="AC1075" s="14">
        <v>0.126153219560171</v>
      </c>
      <c r="AD1075" s="14">
        <v>7.5173095647855501E-2</v>
      </c>
      <c r="AE1075" s="14"/>
      <c r="AF1075" s="14">
        <v>5.8147593996506299E-2</v>
      </c>
      <c r="AG1075" s="14">
        <v>5.7003289329910098E-2</v>
      </c>
      <c r="AH1075" s="14">
        <v>8.8538880128145203E-2</v>
      </c>
      <c r="AI1075" s="14">
        <v>9.5948006163448701E-2</v>
      </c>
      <c r="AJ1075" s="14">
        <v>5.8236841964090499E-2</v>
      </c>
      <c r="AK1075" s="14"/>
      <c r="AL1075" s="14">
        <v>3.89210459225586E-2</v>
      </c>
      <c r="AM1075" s="14">
        <v>4.4616975327724601E-2</v>
      </c>
      <c r="AN1075" s="14">
        <v>8.1628731768568302E-2</v>
      </c>
      <c r="AO1075" s="14">
        <v>8.7920854970033505E-2</v>
      </c>
      <c r="AP1075" s="14">
        <v>7.1664435487106007E-2</v>
      </c>
      <c r="AQ1075" s="14">
        <v>4.4502120258348002E-2</v>
      </c>
      <c r="AR1075" s="14"/>
      <c r="AS1075" s="14">
        <v>8.5266744638234498E-2</v>
      </c>
      <c r="AT1075" s="14">
        <v>5.72858401632831E-2</v>
      </c>
      <c r="AU1075" s="14">
        <v>5.8051338610840802E-2</v>
      </c>
      <c r="AV1075" s="14">
        <v>4.6548627489097598E-2</v>
      </c>
      <c r="AW1075" s="14">
        <v>0</v>
      </c>
      <c r="AX1075" s="14"/>
      <c r="AY1075" s="14">
        <v>0.12687375936077699</v>
      </c>
      <c r="AZ1075" s="14">
        <v>0</v>
      </c>
      <c r="BA1075" s="14">
        <v>0</v>
      </c>
      <c r="BB1075" s="14">
        <v>0</v>
      </c>
      <c r="BC1075" s="14">
        <v>0</v>
      </c>
      <c r="BD1075" s="14">
        <v>0</v>
      </c>
      <c r="BE1075" s="14">
        <v>0</v>
      </c>
      <c r="BF1075" s="14">
        <v>0</v>
      </c>
      <c r="BG1075" s="14">
        <v>0</v>
      </c>
      <c r="BH1075" s="14">
        <v>0</v>
      </c>
      <c r="BI1075" s="14">
        <v>0</v>
      </c>
      <c r="BJ1075" s="14">
        <v>0</v>
      </c>
      <c r="BK1075" s="14">
        <v>0</v>
      </c>
      <c r="BL1075" s="14">
        <v>0</v>
      </c>
      <c r="BM1075" s="14">
        <v>0</v>
      </c>
      <c r="BN1075" s="14">
        <v>0</v>
      </c>
      <c r="BO1075" s="14"/>
      <c r="BP1075" s="14">
        <v>4.4490240255984997E-2</v>
      </c>
      <c r="BQ1075" s="14">
        <v>4.5725794889715198E-2</v>
      </c>
      <c r="BR1075" s="14">
        <v>4.2577777306065399E-2</v>
      </c>
      <c r="BS1075" s="14">
        <v>9.4971485420977594E-2</v>
      </c>
      <c r="BT1075" s="14">
        <v>0.13244828452607299</v>
      </c>
      <c r="BU1075" s="14"/>
      <c r="BV1075" s="14">
        <v>3.81824176441301E-2</v>
      </c>
      <c r="BW1075" s="14">
        <v>3.8564884155210102E-2</v>
      </c>
      <c r="BX1075" s="14">
        <v>7.3021083324717906E-2</v>
      </c>
      <c r="BY1075" s="14">
        <v>8.8757262007353205E-2</v>
      </c>
      <c r="BZ1075" s="14">
        <v>0.23648390771889399</v>
      </c>
      <c r="CA1075" s="14"/>
      <c r="CB1075" s="14">
        <v>2.2895201001523601E-2</v>
      </c>
      <c r="CC1075" s="14">
        <v>2.9747039337181098E-2</v>
      </c>
      <c r="CD1075" s="14">
        <v>6.1701027238415598E-2</v>
      </c>
      <c r="CE1075" s="14">
        <v>6.6803251585420803E-2</v>
      </c>
      <c r="CF1075" s="14">
        <v>0.13717288518562001</v>
      </c>
      <c r="CG1075" s="14"/>
      <c r="CH1075" s="14">
        <v>7.1044499827490004E-2</v>
      </c>
      <c r="CI1075" s="14">
        <v>6.6070847358573201E-2</v>
      </c>
      <c r="CJ1075" s="14"/>
      <c r="CK1075" s="14">
        <v>6.7976609134312999E-2</v>
      </c>
      <c r="CL1075" s="14">
        <v>6.7398903135717794E-2</v>
      </c>
      <c r="CM1075" s="14"/>
      <c r="CN1075" s="14">
        <v>4.3799480238865998E-2</v>
      </c>
      <c r="CO1075" s="14">
        <v>7.5835755327187906E-2</v>
      </c>
      <c r="CP1075" s="14"/>
      <c r="CQ1075" s="14">
        <v>9.0455578773396397E-2</v>
      </c>
      <c r="CR1075" s="14">
        <v>2.41822198321682E-2</v>
      </c>
      <c r="CS1075" s="14">
        <v>3.9527463187561597E-2</v>
      </c>
    </row>
    <row r="1076" spans="2:97" x14ac:dyDescent="0.35">
      <c r="B1076" t="s">
        <v>167</v>
      </c>
      <c r="C1076" s="14">
        <v>9.0158624403538806E-2</v>
      </c>
      <c r="D1076" s="14">
        <v>6.7003278408747702E-2</v>
      </c>
      <c r="E1076" s="14">
        <v>0.11183925316550999</v>
      </c>
      <c r="F1076" s="14"/>
      <c r="G1076" s="14">
        <v>8.3145823216063494E-2</v>
      </c>
      <c r="H1076" s="14">
        <v>7.8653519149007006E-2</v>
      </c>
      <c r="I1076" s="14">
        <v>8.6538011115953703E-2</v>
      </c>
      <c r="J1076" s="14">
        <v>0.109421077398343</v>
      </c>
      <c r="K1076" s="14">
        <v>8.2109832370104899E-2</v>
      </c>
      <c r="L1076" s="14">
        <v>9.6909363238527904E-2</v>
      </c>
      <c r="M1076" s="14"/>
      <c r="N1076" s="14">
        <v>6.1520858331027203E-2</v>
      </c>
      <c r="O1076" s="14">
        <v>7.9494946082302106E-2</v>
      </c>
      <c r="P1076" s="14">
        <v>9.0671737264727603E-2</v>
      </c>
      <c r="Q1076" s="14">
        <v>0.13054051470327099</v>
      </c>
      <c r="R1076" s="14"/>
      <c r="S1076" s="14">
        <v>7.5363361329917403E-2</v>
      </c>
      <c r="T1076" s="14">
        <v>0.11708909982735</v>
      </c>
      <c r="U1076" s="14">
        <v>8.7790687866278694E-2</v>
      </c>
      <c r="V1076" s="14">
        <v>9.6367488196312703E-2</v>
      </c>
      <c r="W1076" s="14">
        <v>8.0458913306819493E-2</v>
      </c>
      <c r="X1076" s="14">
        <v>8.7080106200209798E-2</v>
      </c>
      <c r="Y1076" s="14">
        <v>9.8153934853639296E-2</v>
      </c>
      <c r="Z1076" s="14">
        <v>0.116195496061548</v>
      </c>
      <c r="AA1076" s="14">
        <v>8.6796678276024303E-2</v>
      </c>
      <c r="AB1076" s="14">
        <v>6.9932661935695195E-2</v>
      </c>
      <c r="AC1076" s="14">
        <v>8.9091702976502304E-2</v>
      </c>
      <c r="AD1076" s="14">
        <v>8.0980874611229797E-2</v>
      </c>
      <c r="AE1076" s="14"/>
      <c r="AF1076" s="14">
        <v>8.3103340599470693E-2</v>
      </c>
      <c r="AG1076" s="14">
        <v>7.3520648964233506E-2</v>
      </c>
      <c r="AH1076" s="14">
        <v>2.36806120777187E-2</v>
      </c>
      <c r="AI1076" s="14">
        <v>9.0533114088675204E-2</v>
      </c>
      <c r="AJ1076" s="14">
        <v>7.1014295198318006E-2</v>
      </c>
      <c r="AK1076" s="14"/>
      <c r="AL1076" s="14">
        <v>5.5909829522457898E-2</v>
      </c>
      <c r="AM1076" s="14">
        <v>8.4136298441795307E-2</v>
      </c>
      <c r="AN1076" s="14">
        <v>2.99685062345839E-2</v>
      </c>
      <c r="AO1076" s="14">
        <v>7.2689295977403298E-2</v>
      </c>
      <c r="AP1076" s="14">
        <v>7.2310041834595107E-2</v>
      </c>
      <c r="AQ1076" s="14">
        <v>0.19706681217205099</v>
      </c>
      <c r="AR1076" s="14"/>
      <c r="AS1076" s="14">
        <v>0.121894543505742</v>
      </c>
      <c r="AT1076" s="14">
        <v>0.10007367146538999</v>
      </c>
      <c r="AU1076" s="14">
        <v>5.3648499454510501E-2</v>
      </c>
      <c r="AV1076" s="14">
        <v>7.2997548375042104E-2</v>
      </c>
      <c r="AW1076" s="14">
        <v>4.0267695751585002E-2</v>
      </c>
      <c r="AX1076" s="14"/>
      <c r="AY1076" s="14">
        <v>0.177040743882354</v>
      </c>
      <c r="AZ1076" s="14">
        <v>0</v>
      </c>
      <c r="BA1076" s="14">
        <v>0</v>
      </c>
      <c r="BB1076" s="14">
        <v>0</v>
      </c>
      <c r="BC1076" s="14">
        <v>0</v>
      </c>
      <c r="BD1076" s="14">
        <v>0</v>
      </c>
      <c r="BE1076" s="14">
        <v>0</v>
      </c>
      <c r="BF1076" s="14">
        <v>0</v>
      </c>
      <c r="BG1076" s="14">
        <v>0</v>
      </c>
      <c r="BH1076" s="14">
        <v>0</v>
      </c>
      <c r="BI1076" s="14">
        <v>0</v>
      </c>
      <c r="BJ1076" s="14">
        <v>0</v>
      </c>
      <c r="BK1076" s="14">
        <v>0</v>
      </c>
      <c r="BL1076" s="14">
        <v>0</v>
      </c>
      <c r="BM1076" s="14">
        <v>0</v>
      </c>
      <c r="BN1076" s="14">
        <v>0</v>
      </c>
      <c r="BO1076" s="14"/>
      <c r="BP1076" s="14">
        <v>5.9942091300910799E-2</v>
      </c>
      <c r="BQ1076" s="14">
        <v>6.6154386034142504E-2</v>
      </c>
      <c r="BR1076" s="14">
        <v>9.0072501562189503E-2</v>
      </c>
      <c r="BS1076" s="14">
        <v>6.3912211225919502E-2</v>
      </c>
      <c r="BT1076" s="14">
        <v>0.16368572951235899</v>
      </c>
      <c r="BU1076" s="14"/>
      <c r="BV1076" s="14">
        <v>7.4481127582223902E-2</v>
      </c>
      <c r="BW1076" s="14">
        <v>5.98400853784294E-2</v>
      </c>
      <c r="BX1076" s="14">
        <v>9.6560726979849104E-2</v>
      </c>
      <c r="BY1076" s="14">
        <v>0.144839857398149</v>
      </c>
      <c r="BZ1076" s="14">
        <v>0.12581403696664001</v>
      </c>
      <c r="CA1076" s="14"/>
      <c r="CB1076" s="14">
        <v>4.6878960444874801E-2</v>
      </c>
      <c r="CC1076" s="14">
        <v>0.121826505192085</v>
      </c>
      <c r="CD1076" s="14">
        <v>9.6163837906853594E-2</v>
      </c>
      <c r="CE1076" s="14">
        <v>7.9880728168405205E-2</v>
      </c>
      <c r="CF1076" s="14">
        <v>0.10223693396849701</v>
      </c>
      <c r="CG1076" s="14"/>
      <c r="CH1076" s="14">
        <v>7.6197098447461004E-2</v>
      </c>
      <c r="CI1076" s="14">
        <v>9.5981560803802199E-2</v>
      </c>
      <c r="CJ1076" s="14"/>
      <c r="CK1076" s="14">
        <v>6.8251971122976707E-2</v>
      </c>
      <c r="CL1076" s="14">
        <v>9.6889546771857502E-2</v>
      </c>
      <c r="CM1076" s="14"/>
      <c r="CN1076" s="14">
        <v>5.4311868017930101E-2</v>
      </c>
      <c r="CO1076" s="14">
        <v>0.10269554568504401</v>
      </c>
      <c r="CP1076" s="14"/>
      <c r="CQ1076" s="14">
        <v>9.2947160536776804E-2</v>
      </c>
      <c r="CR1076" s="14">
        <v>7.2647109341816493E-2</v>
      </c>
      <c r="CS1076" s="14">
        <v>0.15940317840611901</v>
      </c>
    </row>
    <row r="1077" spans="2:97" x14ac:dyDescent="0.35">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c r="CI1077" s="14"/>
      <c r="CJ1077" s="14"/>
      <c r="CK1077" s="14"/>
      <c r="CL1077" s="14"/>
      <c r="CM1077" s="14"/>
      <c r="CN1077" s="14"/>
      <c r="CO1077" s="14"/>
      <c r="CP1077" s="14"/>
      <c r="CQ1077" s="14"/>
      <c r="CR1077" s="14"/>
      <c r="CS1077" s="14"/>
    </row>
    <row r="1078" spans="2:97" x14ac:dyDescent="0.35">
      <c r="B1078" s="6" t="s">
        <v>458</v>
      </c>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c r="Y1078" s="14"/>
      <c r="Z1078" s="14"/>
      <c r="AA1078" s="14"/>
      <c r="AB1078" s="14"/>
      <c r="AC1078" s="14"/>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c r="CI1078" s="14"/>
      <c r="CJ1078" s="14"/>
      <c r="CK1078" s="14"/>
      <c r="CL1078" s="14"/>
      <c r="CM1078" s="14"/>
      <c r="CN1078" s="14"/>
      <c r="CO1078" s="14"/>
      <c r="CP1078" s="14"/>
      <c r="CQ1078" s="14"/>
      <c r="CR1078" s="14"/>
      <c r="CS1078" s="14"/>
    </row>
    <row r="1079" spans="2:97" x14ac:dyDescent="0.35">
      <c r="B1079" s="21" t="s">
        <v>122</v>
      </c>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c r="Y1079" s="14"/>
      <c r="Z1079" s="14"/>
      <c r="AA1079" s="14"/>
      <c r="AB1079" s="14"/>
      <c r="AC1079" s="14"/>
      <c r="AD1079" s="14"/>
      <c r="AE1079" s="14"/>
      <c r="AF1079" s="14"/>
      <c r="AG1079" s="14"/>
      <c r="AH1079" s="14"/>
      <c r="AI1079" s="14"/>
      <c r="AJ1079" s="14"/>
      <c r="AK1079" s="14"/>
      <c r="AL1079" s="14"/>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c r="CI1079" s="14"/>
      <c r="CJ1079" s="14"/>
      <c r="CK1079" s="14"/>
      <c r="CL1079" s="14"/>
      <c r="CM1079" s="14"/>
      <c r="CN1079" s="14"/>
      <c r="CO1079" s="14"/>
      <c r="CP1079" s="14"/>
      <c r="CQ1079" s="14"/>
      <c r="CR1079" s="14"/>
      <c r="CS1079" s="14"/>
    </row>
    <row r="1080" spans="2:97" x14ac:dyDescent="0.35">
      <c r="B1080" t="s">
        <v>452</v>
      </c>
      <c r="C1080" s="14">
        <v>0.44595980226982301</v>
      </c>
      <c r="D1080" s="14">
        <v>0.49795158726092198</v>
      </c>
      <c r="E1080" s="14">
        <v>0.39641926936160199</v>
      </c>
      <c r="F1080" s="14"/>
      <c r="G1080" s="14">
        <v>0.31990804387956201</v>
      </c>
      <c r="H1080" s="14">
        <v>0.39383631071766501</v>
      </c>
      <c r="I1080" s="14">
        <v>0.40094609221406402</v>
      </c>
      <c r="J1080" s="14">
        <v>0.49513466669103101</v>
      </c>
      <c r="K1080" s="14">
        <v>0.48277663214541999</v>
      </c>
      <c r="L1080" s="14">
        <v>0.54401540755014099</v>
      </c>
      <c r="M1080" s="14"/>
      <c r="N1080" s="14">
        <v>0.46806995958793701</v>
      </c>
      <c r="O1080" s="14">
        <v>0.49498027560601299</v>
      </c>
      <c r="P1080" s="14">
        <v>0.415541595646094</v>
      </c>
      <c r="Q1080" s="14">
        <v>0.39483638429645201</v>
      </c>
      <c r="R1080" s="14"/>
      <c r="S1080" s="14">
        <v>0.420534622268603</v>
      </c>
      <c r="T1080" s="14">
        <v>0.46282683106018402</v>
      </c>
      <c r="U1080" s="14">
        <v>0.394467363271719</v>
      </c>
      <c r="V1080" s="14">
        <v>0.43420926948827399</v>
      </c>
      <c r="W1080" s="14">
        <v>0.4119684276683</v>
      </c>
      <c r="X1080" s="14">
        <v>0.38321518774168201</v>
      </c>
      <c r="Y1080" s="14">
        <v>0.41629448028344201</v>
      </c>
      <c r="Z1080" s="14">
        <v>0.44554798310513399</v>
      </c>
      <c r="AA1080" s="14">
        <v>0.49200597391317202</v>
      </c>
      <c r="AB1080" s="14">
        <v>0.52131436280236698</v>
      </c>
      <c r="AC1080" s="14">
        <v>0.50284397631959399</v>
      </c>
      <c r="AD1080" s="14">
        <v>0.521709594554711</v>
      </c>
      <c r="AE1080" s="14"/>
      <c r="AF1080" s="14">
        <v>0.46024047835797899</v>
      </c>
      <c r="AG1080" s="14">
        <v>0.46717587650594</v>
      </c>
      <c r="AH1080" s="14">
        <v>0.46686828760972598</v>
      </c>
      <c r="AI1080" s="14">
        <v>0.440421132572486</v>
      </c>
      <c r="AJ1080" s="14">
        <v>0.50519676939361802</v>
      </c>
      <c r="AK1080" s="14"/>
      <c r="AL1080" s="14">
        <v>0.47372823746289899</v>
      </c>
      <c r="AM1080" s="14">
        <v>0.44944539072997902</v>
      </c>
      <c r="AN1080" s="14">
        <v>0.52830656301006695</v>
      </c>
      <c r="AO1080" s="14">
        <v>0.41843726386959501</v>
      </c>
      <c r="AP1080" s="14">
        <v>0.46615662855276002</v>
      </c>
      <c r="AQ1080" s="14">
        <v>0.383398252119171</v>
      </c>
      <c r="AR1080" s="14"/>
      <c r="AS1080" s="14">
        <v>0.39817486367834398</v>
      </c>
      <c r="AT1080" s="14">
        <v>0.44141321801470901</v>
      </c>
      <c r="AU1080" s="14">
        <v>0.48382641989296499</v>
      </c>
      <c r="AV1080" s="14">
        <v>0.48932083179445901</v>
      </c>
      <c r="AW1080" s="14">
        <v>0.62671817098021698</v>
      </c>
      <c r="AX1080" s="14"/>
      <c r="AY1080" s="14">
        <v>0.37853385969675402</v>
      </c>
      <c r="AZ1080" s="14">
        <v>0</v>
      </c>
      <c r="BA1080" s="14">
        <v>0</v>
      </c>
      <c r="BB1080" s="14">
        <v>0</v>
      </c>
      <c r="BC1080" s="14">
        <v>0</v>
      </c>
      <c r="BD1080" s="14">
        <v>0</v>
      </c>
      <c r="BE1080" s="14">
        <v>0</v>
      </c>
      <c r="BF1080" s="14">
        <v>0</v>
      </c>
      <c r="BG1080" s="14">
        <v>0</v>
      </c>
      <c r="BH1080" s="14">
        <v>0</v>
      </c>
      <c r="BI1080" s="14">
        <v>0</v>
      </c>
      <c r="BJ1080" s="14">
        <v>0</v>
      </c>
      <c r="BK1080" s="14">
        <v>0</v>
      </c>
      <c r="BL1080" s="14">
        <v>0</v>
      </c>
      <c r="BM1080" s="14">
        <v>0</v>
      </c>
      <c r="BN1080" s="14">
        <v>0</v>
      </c>
      <c r="BO1080" s="14"/>
      <c r="BP1080" s="14">
        <v>0.55670256694721199</v>
      </c>
      <c r="BQ1080" s="14">
        <v>0.43032042736578102</v>
      </c>
      <c r="BR1080" s="14">
        <v>0.37805951092683698</v>
      </c>
      <c r="BS1080" s="14">
        <v>0.41743284590140001</v>
      </c>
      <c r="BT1080" s="14">
        <v>0.41876552952736801</v>
      </c>
      <c r="BU1080" s="14"/>
      <c r="BV1080" s="14">
        <v>0.47072243896442401</v>
      </c>
      <c r="BW1080" s="14">
        <v>0.45777932490788598</v>
      </c>
      <c r="BX1080" s="14">
        <v>0.44109121929009198</v>
      </c>
      <c r="BY1080" s="14">
        <v>0.42198569951292197</v>
      </c>
      <c r="BZ1080" s="14">
        <v>0.43404865167800599</v>
      </c>
      <c r="CA1080" s="14"/>
      <c r="CB1080" s="14">
        <v>0.45168341560550801</v>
      </c>
      <c r="CC1080" s="14">
        <v>0.39178619086544197</v>
      </c>
      <c r="CD1080" s="14">
        <v>0.39995280015546403</v>
      </c>
      <c r="CE1080" s="14">
        <v>0.49027615003488501</v>
      </c>
      <c r="CF1080" s="14">
        <v>0.48696551823603601</v>
      </c>
      <c r="CG1080" s="14"/>
      <c r="CH1080" s="14">
        <v>0.42596300103561102</v>
      </c>
      <c r="CI1080" s="14">
        <v>0.454299872127648</v>
      </c>
      <c r="CJ1080" s="14"/>
      <c r="CK1080" s="14">
        <v>0.49738611886841</v>
      </c>
      <c r="CL1080" s="14">
        <v>0.43015882435318198</v>
      </c>
      <c r="CM1080" s="14"/>
      <c r="CN1080" s="14">
        <v>0.47636338029946901</v>
      </c>
      <c r="CO1080" s="14">
        <v>0.43532655946443499</v>
      </c>
      <c r="CP1080" s="14"/>
      <c r="CQ1080" s="14">
        <v>0.45981305106793602</v>
      </c>
      <c r="CR1080" s="14">
        <v>0.42750156475922402</v>
      </c>
      <c r="CS1080" s="14">
        <v>0.38305845277628497</v>
      </c>
    </row>
    <row r="1081" spans="2:97" x14ac:dyDescent="0.35">
      <c r="B1081" t="s">
        <v>453</v>
      </c>
      <c r="C1081" s="14">
        <v>0.32069624654582002</v>
      </c>
      <c r="D1081" s="14">
        <v>0.31220160472150998</v>
      </c>
      <c r="E1081" s="14">
        <v>0.32957541228074999</v>
      </c>
      <c r="F1081" s="14"/>
      <c r="G1081" s="14">
        <v>0.33063767588296</v>
      </c>
      <c r="H1081" s="14">
        <v>0.30487650347080503</v>
      </c>
      <c r="I1081" s="14">
        <v>0.33302915127723498</v>
      </c>
      <c r="J1081" s="14">
        <v>0.30167595113838602</v>
      </c>
      <c r="K1081" s="14">
        <v>0.336187669367911</v>
      </c>
      <c r="L1081" s="14">
        <v>0.32203103194072802</v>
      </c>
      <c r="M1081" s="14"/>
      <c r="N1081" s="14">
        <v>0.35580032839155501</v>
      </c>
      <c r="O1081" s="14">
        <v>0.29978172156761601</v>
      </c>
      <c r="P1081" s="14">
        <v>0.32180705958556499</v>
      </c>
      <c r="Q1081" s="14">
        <v>0.30602315207083203</v>
      </c>
      <c r="R1081" s="14"/>
      <c r="S1081" s="14">
        <v>0.34995195947423602</v>
      </c>
      <c r="T1081" s="14">
        <v>0.29217272391958699</v>
      </c>
      <c r="U1081" s="14">
        <v>0.37819942519391703</v>
      </c>
      <c r="V1081" s="14">
        <v>0.34013619107360998</v>
      </c>
      <c r="W1081" s="14">
        <v>0.32238945668881303</v>
      </c>
      <c r="X1081" s="14">
        <v>0.363289457126386</v>
      </c>
      <c r="Y1081" s="14">
        <v>0.29155518839676298</v>
      </c>
      <c r="Z1081" s="14">
        <v>0.37005868550474702</v>
      </c>
      <c r="AA1081" s="14">
        <v>0.286822409807096</v>
      </c>
      <c r="AB1081" s="14">
        <v>0.273634703957783</v>
      </c>
      <c r="AC1081" s="14">
        <v>0.30120730930109202</v>
      </c>
      <c r="AD1081" s="14">
        <v>0.27408807663791002</v>
      </c>
      <c r="AE1081" s="14"/>
      <c r="AF1081" s="14">
        <v>0.35223802989791803</v>
      </c>
      <c r="AG1081" s="14">
        <v>0.33093008401651403</v>
      </c>
      <c r="AH1081" s="14">
        <v>0.34874229148279401</v>
      </c>
      <c r="AI1081" s="14">
        <v>0.31218044090911901</v>
      </c>
      <c r="AJ1081" s="14">
        <v>0.25781732113973499</v>
      </c>
      <c r="AK1081" s="14"/>
      <c r="AL1081" s="14">
        <v>0.31637746319929899</v>
      </c>
      <c r="AM1081" s="14">
        <v>0.34812448204847102</v>
      </c>
      <c r="AN1081" s="14">
        <v>0.28685627219482301</v>
      </c>
      <c r="AO1081" s="14">
        <v>0.34382749549118302</v>
      </c>
      <c r="AP1081" s="14">
        <v>0.30835343690088401</v>
      </c>
      <c r="AQ1081" s="14">
        <v>0.329401090986575</v>
      </c>
      <c r="AR1081" s="14"/>
      <c r="AS1081" s="14">
        <v>0.32326304827461999</v>
      </c>
      <c r="AT1081" s="14">
        <v>0.29370385083463402</v>
      </c>
      <c r="AU1081" s="14">
        <v>0.33929450997711202</v>
      </c>
      <c r="AV1081" s="14">
        <v>0.33429591144161902</v>
      </c>
      <c r="AW1081" s="14">
        <v>0.21134017513949999</v>
      </c>
      <c r="AX1081" s="14"/>
      <c r="AY1081" s="14">
        <v>0.32024801816940102</v>
      </c>
      <c r="AZ1081" s="14">
        <v>0</v>
      </c>
      <c r="BA1081" s="14">
        <v>0</v>
      </c>
      <c r="BB1081" s="14">
        <v>0</v>
      </c>
      <c r="BC1081" s="14">
        <v>0</v>
      </c>
      <c r="BD1081" s="14">
        <v>0</v>
      </c>
      <c r="BE1081" s="14">
        <v>0</v>
      </c>
      <c r="BF1081" s="14">
        <v>0</v>
      </c>
      <c r="BG1081" s="14">
        <v>0</v>
      </c>
      <c r="BH1081" s="14">
        <v>0</v>
      </c>
      <c r="BI1081" s="14">
        <v>0</v>
      </c>
      <c r="BJ1081" s="14">
        <v>0</v>
      </c>
      <c r="BK1081" s="14">
        <v>0</v>
      </c>
      <c r="BL1081" s="14">
        <v>0</v>
      </c>
      <c r="BM1081" s="14">
        <v>0</v>
      </c>
      <c r="BN1081" s="14">
        <v>0</v>
      </c>
      <c r="BO1081" s="14"/>
      <c r="BP1081" s="14">
        <v>0.29695375530096402</v>
      </c>
      <c r="BQ1081" s="14">
        <v>0.38483883202130398</v>
      </c>
      <c r="BR1081" s="14">
        <v>0.34250400254501101</v>
      </c>
      <c r="BS1081" s="14">
        <v>0.33323359026113197</v>
      </c>
      <c r="BT1081" s="14">
        <v>0.23022940939485101</v>
      </c>
      <c r="BU1081" s="14"/>
      <c r="BV1081" s="14">
        <v>0.299656882671678</v>
      </c>
      <c r="BW1081" s="14">
        <v>0.35609814851197202</v>
      </c>
      <c r="BX1081" s="14">
        <v>0.31887168436273899</v>
      </c>
      <c r="BY1081" s="14">
        <v>0.26718011532865299</v>
      </c>
      <c r="BZ1081" s="14">
        <v>0.25299004445531798</v>
      </c>
      <c r="CA1081" s="14"/>
      <c r="CB1081" s="14">
        <v>0.38513194232395598</v>
      </c>
      <c r="CC1081" s="14">
        <v>0.32497120434258098</v>
      </c>
      <c r="CD1081" s="14">
        <v>0.35502981397501499</v>
      </c>
      <c r="CE1081" s="14">
        <v>0.28570419000534403</v>
      </c>
      <c r="CF1081" s="14">
        <v>0.269519417351125</v>
      </c>
      <c r="CG1081" s="14"/>
      <c r="CH1081" s="14">
        <v>0.35487828574675001</v>
      </c>
      <c r="CI1081" s="14">
        <v>0.30643993667507302</v>
      </c>
      <c r="CJ1081" s="14"/>
      <c r="CK1081" s="14">
        <v>0.31099197363155601</v>
      </c>
      <c r="CL1081" s="14">
        <v>0.32367793009147</v>
      </c>
      <c r="CM1081" s="14"/>
      <c r="CN1081" s="14">
        <v>0.335080921790467</v>
      </c>
      <c r="CO1081" s="14">
        <v>0.31566539970260199</v>
      </c>
      <c r="CP1081" s="14"/>
      <c r="CQ1081" s="14">
        <v>0.30191368581434702</v>
      </c>
      <c r="CR1081" s="14">
        <v>0.35891961743824502</v>
      </c>
      <c r="CS1081" s="14">
        <v>0.32762823579330103</v>
      </c>
    </row>
    <row r="1082" spans="2:97" x14ac:dyDescent="0.35">
      <c r="B1082" t="s">
        <v>454</v>
      </c>
      <c r="C1082" s="14">
        <v>9.8546864483258001E-2</v>
      </c>
      <c r="D1082" s="14">
        <v>8.64058488080129E-2</v>
      </c>
      <c r="E1082" s="14">
        <v>0.109550136983396</v>
      </c>
      <c r="F1082" s="14"/>
      <c r="G1082" s="14">
        <v>0.17117429141038201</v>
      </c>
      <c r="H1082" s="14">
        <v>0.13694444673528</v>
      </c>
      <c r="I1082" s="14">
        <v>0.11797591108891101</v>
      </c>
      <c r="J1082" s="14">
        <v>7.0380780377370403E-2</v>
      </c>
      <c r="K1082" s="14">
        <v>8.281115425893E-2</v>
      </c>
      <c r="L1082" s="14">
        <v>3.6704594589645298E-2</v>
      </c>
      <c r="M1082" s="14"/>
      <c r="N1082" s="14">
        <v>8.86614644611389E-2</v>
      </c>
      <c r="O1082" s="14">
        <v>8.8151174357870496E-2</v>
      </c>
      <c r="P1082" s="14">
        <v>0.105311214384063</v>
      </c>
      <c r="Q1082" s="14">
        <v>0.115269649459978</v>
      </c>
      <c r="R1082" s="14"/>
      <c r="S1082" s="14">
        <v>0.106087260420148</v>
      </c>
      <c r="T1082" s="14">
        <v>0.10591535727048899</v>
      </c>
      <c r="U1082" s="14">
        <v>0.101814716782366</v>
      </c>
      <c r="V1082" s="14">
        <v>8.9054141973231901E-2</v>
      </c>
      <c r="W1082" s="14">
        <v>0.12499721474360199</v>
      </c>
      <c r="X1082" s="14">
        <v>0.106691427784555</v>
      </c>
      <c r="Y1082" s="14">
        <v>0.12300684146188499</v>
      </c>
      <c r="Z1082" s="14">
        <v>6.0699986881335398E-2</v>
      </c>
      <c r="AA1082" s="14">
        <v>7.4377645273606005E-2</v>
      </c>
      <c r="AB1082" s="14">
        <v>9.1948744084286604E-2</v>
      </c>
      <c r="AC1082" s="14">
        <v>7.4998303389257406E-2</v>
      </c>
      <c r="AD1082" s="14">
        <v>9.7818689752681806E-2</v>
      </c>
      <c r="AE1082" s="14"/>
      <c r="AF1082" s="14">
        <v>7.3803686380213604E-2</v>
      </c>
      <c r="AG1082" s="14">
        <v>9.0640763394270199E-2</v>
      </c>
      <c r="AH1082" s="14">
        <v>0.100362114600396</v>
      </c>
      <c r="AI1082" s="14">
        <v>9.7273022384332497E-2</v>
      </c>
      <c r="AJ1082" s="14">
        <v>0.110267674010288</v>
      </c>
      <c r="AK1082" s="14"/>
      <c r="AL1082" s="14">
        <v>9.3475733318832396E-2</v>
      </c>
      <c r="AM1082" s="14">
        <v>9.9012095697363106E-2</v>
      </c>
      <c r="AN1082" s="14">
        <v>8.9572118105018597E-2</v>
      </c>
      <c r="AO1082" s="14">
        <v>0.114653282538103</v>
      </c>
      <c r="AP1082" s="14">
        <v>0.10543938838056199</v>
      </c>
      <c r="AQ1082" s="14">
        <v>7.8592697594692895E-2</v>
      </c>
      <c r="AR1082" s="14"/>
      <c r="AS1082" s="14">
        <v>0.100762090727345</v>
      </c>
      <c r="AT1082" s="14">
        <v>0.114181969869804</v>
      </c>
      <c r="AU1082" s="14">
        <v>8.4923809963062799E-2</v>
      </c>
      <c r="AV1082" s="14">
        <v>8.0003284932716606E-2</v>
      </c>
      <c r="AW1082" s="14">
        <v>0.10215864982321</v>
      </c>
      <c r="AX1082" s="14"/>
      <c r="AY1082" s="14">
        <v>8.5954499280081406E-2</v>
      </c>
      <c r="AZ1082" s="14">
        <v>0</v>
      </c>
      <c r="BA1082" s="14">
        <v>0</v>
      </c>
      <c r="BB1082" s="14">
        <v>0</v>
      </c>
      <c r="BC1082" s="14">
        <v>0</v>
      </c>
      <c r="BD1082" s="14">
        <v>0</v>
      </c>
      <c r="BE1082" s="14">
        <v>0</v>
      </c>
      <c r="BF1082" s="14">
        <v>0</v>
      </c>
      <c r="BG1082" s="14">
        <v>0</v>
      </c>
      <c r="BH1082" s="14">
        <v>0</v>
      </c>
      <c r="BI1082" s="14">
        <v>0</v>
      </c>
      <c r="BJ1082" s="14">
        <v>0</v>
      </c>
      <c r="BK1082" s="14">
        <v>0</v>
      </c>
      <c r="BL1082" s="14">
        <v>0</v>
      </c>
      <c r="BM1082" s="14">
        <v>0</v>
      </c>
      <c r="BN1082" s="14">
        <v>0</v>
      </c>
      <c r="BO1082" s="14"/>
      <c r="BP1082" s="14">
        <v>6.3127929915795494E-2</v>
      </c>
      <c r="BQ1082" s="14">
        <v>7.6553997586150904E-2</v>
      </c>
      <c r="BR1082" s="14">
        <v>0.13756276428266001</v>
      </c>
      <c r="BS1082" s="14">
        <v>0.130727388356108</v>
      </c>
      <c r="BT1082" s="14">
        <v>0.121911502642884</v>
      </c>
      <c r="BU1082" s="14"/>
      <c r="BV1082" s="14">
        <v>9.3392211469116096E-2</v>
      </c>
      <c r="BW1082" s="14">
        <v>8.52609427669168E-2</v>
      </c>
      <c r="BX1082" s="14">
        <v>0.105094404873202</v>
      </c>
      <c r="BY1082" s="14">
        <v>0.114794604482297</v>
      </c>
      <c r="BZ1082" s="14">
        <v>0.108665621881885</v>
      </c>
      <c r="CA1082" s="14"/>
      <c r="CB1082" s="14">
        <v>7.2215065144969406E-2</v>
      </c>
      <c r="CC1082" s="14">
        <v>0.112098272319766</v>
      </c>
      <c r="CD1082" s="14">
        <v>0.109852842410799</v>
      </c>
      <c r="CE1082" s="14">
        <v>0.105877570512286</v>
      </c>
      <c r="CF1082" s="14">
        <v>9.0155210143039094E-2</v>
      </c>
      <c r="CG1082" s="14"/>
      <c r="CH1082" s="14">
        <v>0.103334320640578</v>
      </c>
      <c r="CI1082" s="14">
        <v>9.65501591939633E-2</v>
      </c>
      <c r="CJ1082" s="14"/>
      <c r="CK1082" s="14">
        <v>8.9280171317091497E-2</v>
      </c>
      <c r="CL1082" s="14">
        <v>0.101394099590952</v>
      </c>
      <c r="CM1082" s="14"/>
      <c r="CN1082" s="14">
        <v>9.2359828474506897E-2</v>
      </c>
      <c r="CO1082" s="14">
        <v>0.100710697176324</v>
      </c>
      <c r="CP1082" s="14"/>
      <c r="CQ1082" s="14">
        <v>0.101869672132176</v>
      </c>
      <c r="CR1082" s="14">
        <v>9.23960009261275E-2</v>
      </c>
      <c r="CS1082" s="14">
        <v>9.3691870320076601E-2</v>
      </c>
    </row>
    <row r="1083" spans="2:97" x14ac:dyDescent="0.35">
      <c r="B1083" t="s">
        <v>455</v>
      </c>
      <c r="C1083" s="14">
        <v>3.7243022527512402E-2</v>
      </c>
      <c r="D1083" s="14">
        <v>4.0089564610289501E-2</v>
      </c>
      <c r="E1083" s="14">
        <v>3.4615107177516702E-2</v>
      </c>
      <c r="F1083" s="14"/>
      <c r="G1083" s="14">
        <v>8.7154889574139194E-2</v>
      </c>
      <c r="H1083" s="14">
        <v>5.7389002323541299E-2</v>
      </c>
      <c r="I1083" s="14">
        <v>3.9256117462293301E-2</v>
      </c>
      <c r="J1083" s="14">
        <v>2.3649160391288698E-2</v>
      </c>
      <c r="K1083" s="14">
        <v>1.7474580973628199E-2</v>
      </c>
      <c r="L1083" s="14">
        <v>1.0378959528808299E-2</v>
      </c>
      <c r="M1083" s="14"/>
      <c r="N1083" s="14">
        <v>2.0328269343548401E-2</v>
      </c>
      <c r="O1083" s="14">
        <v>3.2581066641216599E-2</v>
      </c>
      <c r="P1083" s="14">
        <v>7.1480824724127007E-2</v>
      </c>
      <c r="Q1083" s="14">
        <v>3.0712547204142099E-2</v>
      </c>
      <c r="R1083" s="14"/>
      <c r="S1083" s="14">
        <v>3.6026103158284799E-2</v>
      </c>
      <c r="T1083" s="14">
        <v>4.3577085096935003E-2</v>
      </c>
      <c r="U1083" s="14">
        <v>4.03647817044313E-2</v>
      </c>
      <c r="V1083" s="14">
        <v>4.1274139453394698E-2</v>
      </c>
      <c r="W1083" s="14">
        <v>3.8660062574979101E-2</v>
      </c>
      <c r="X1083" s="14">
        <v>5.8237104781333801E-2</v>
      </c>
      <c r="Y1083" s="14">
        <v>5.1460445390115898E-2</v>
      </c>
      <c r="Z1083" s="14">
        <v>2.4119635904026899E-2</v>
      </c>
      <c r="AA1083" s="14">
        <v>2.5348856151444499E-2</v>
      </c>
      <c r="AB1083" s="14">
        <v>2.7820388838311401E-2</v>
      </c>
      <c r="AC1083" s="14">
        <v>2.5480168942508801E-2</v>
      </c>
      <c r="AD1083" s="14">
        <v>0</v>
      </c>
      <c r="AE1083" s="14"/>
      <c r="AF1083" s="14">
        <v>2.9704045671234601E-2</v>
      </c>
      <c r="AG1083" s="14">
        <v>3.4564596957151E-2</v>
      </c>
      <c r="AH1083" s="14">
        <v>2.9357161509839701E-2</v>
      </c>
      <c r="AI1083" s="14">
        <v>6.1478749425109898E-2</v>
      </c>
      <c r="AJ1083" s="14">
        <v>8.2664344052786901E-2</v>
      </c>
      <c r="AK1083" s="14"/>
      <c r="AL1083" s="14">
        <v>4.5895825826410802E-2</v>
      </c>
      <c r="AM1083" s="14">
        <v>2.5214742907113001E-2</v>
      </c>
      <c r="AN1083" s="14">
        <v>3.9432236116353797E-2</v>
      </c>
      <c r="AO1083" s="14">
        <v>4.4394018734437699E-2</v>
      </c>
      <c r="AP1083" s="14">
        <v>5.7104060192551702E-2</v>
      </c>
      <c r="AQ1083" s="14">
        <v>6.6985112946789799E-3</v>
      </c>
      <c r="AR1083" s="14"/>
      <c r="AS1083" s="14">
        <v>4.7993151690593899E-2</v>
      </c>
      <c r="AT1083" s="14">
        <v>4.0124670330594699E-2</v>
      </c>
      <c r="AU1083" s="14">
        <v>3.22130282740112E-2</v>
      </c>
      <c r="AV1083" s="14">
        <v>2.4077395673465101E-2</v>
      </c>
      <c r="AW1083" s="14">
        <v>1.95153083054878E-2</v>
      </c>
      <c r="AX1083" s="14"/>
      <c r="AY1083" s="14">
        <v>3.3413505111605603E-2</v>
      </c>
      <c r="AZ1083" s="14">
        <v>0</v>
      </c>
      <c r="BA1083" s="14">
        <v>0</v>
      </c>
      <c r="BB1083" s="14">
        <v>0</v>
      </c>
      <c r="BC1083" s="14">
        <v>0</v>
      </c>
      <c r="BD1083" s="14">
        <v>0</v>
      </c>
      <c r="BE1083" s="14">
        <v>0</v>
      </c>
      <c r="BF1083" s="14">
        <v>0</v>
      </c>
      <c r="BG1083" s="14">
        <v>0</v>
      </c>
      <c r="BH1083" s="14">
        <v>0</v>
      </c>
      <c r="BI1083" s="14">
        <v>0</v>
      </c>
      <c r="BJ1083" s="14">
        <v>0</v>
      </c>
      <c r="BK1083" s="14">
        <v>0</v>
      </c>
      <c r="BL1083" s="14">
        <v>0</v>
      </c>
      <c r="BM1083" s="14">
        <v>0</v>
      </c>
      <c r="BN1083" s="14">
        <v>0</v>
      </c>
      <c r="BO1083" s="14"/>
      <c r="BP1083" s="14">
        <v>2.6571206798042299E-2</v>
      </c>
      <c r="BQ1083" s="14">
        <v>3.6295847145841401E-2</v>
      </c>
      <c r="BR1083" s="14">
        <v>3.8565830591429102E-2</v>
      </c>
      <c r="BS1083" s="14">
        <v>3.7090233925161101E-2</v>
      </c>
      <c r="BT1083" s="14">
        <v>5.4612140112498597E-2</v>
      </c>
      <c r="BU1083" s="14"/>
      <c r="BV1083" s="14">
        <v>3.7144084250195601E-2</v>
      </c>
      <c r="BW1083" s="14">
        <v>3.2131155045334599E-2</v>
      </c>
      <c r="BX1083" s="14">
        <v>3.8469083248139101E-2</v>
      </c>
      <c r="BY1083" s="14">
        <v>4.4702992012389503E-2</v>
      </c>
      <c r="BZ1083" s="14">
        <v>4.4647446327714099E-2</v>
      </c>
      <c r="CA1083" s="14"/>
      <c r="CB1083" s="14">
        <v>3.6788227959150301E-2</v>
      </c>
      <c r="CC1083" s="14">
        <v>3.8759568987381497E-2</v>
      </c>
      <c r="CD1083" s="14">
        <v>3.3114687927393499E-2</v>
      </c>
      <c r="CE1083" s="14">
        <v>3.1336257434510503E-2</v>
      </c>
      <c r="CF1083" s="14">
        <v>4.43460799091034E-2</v>
      </c>
      <c r="CG1083" s="14"/>
      <c r="CH1083" s="14">
        <v>3.3678129725356901E-2</v>
      </c>
      <c r="CI1083" s="14">
        <v>3.87298330757299E-2</v>
      </c>
      <c r="CJ1083" s="14"/>
      <c r="CK1083" s="14">
        <v>4.4636808882312203E-2</v>
      </c>
      <c r="CL1083" s="14">
        <v>3.4971246856225803E-2</v>
      </c>
      <c r="CM1083" s="14"/>
      <c r="CN1083" s="14">
        <v>3.7793647474612398E-2</v>
      </c>
      <c r="CO1083" s="14">
        <v>3.7050448852416998E-2</v>
      </c>
      <c r="CP1083" s="14"/>
      <c r="CQ1083" s="14">
        <v>3.6935515779623097E-2</v>
      </c>
      <c r="CR1083" s="14">
        <v>3.5690632013048701E-2</v>
      </c>
      <c r="CS1083" s="14">
        <v>5.0288210255704797E-2</v>
      </c>
    </row>
    <row r="1084" spans="2:97" x14ac:dyDescent="0.35">
      <c r="B1084" t="s">
        <v>167</v>
      </c>
      <c r="C1084" s="14">
        <v>9.7554064173586197E-2</v>
      </c>
      <c r="D1084" s="14">
        <v>6.3351394599265407E-2</v>
      </c>
      <c r="E1084" s="14">
        <v>0.12984007419673499</v>
      </c>
      <c r="F1084" s="14"/>
      <c r="G1084" s="14">
        <v>9.1125099252956601E-2</v>
      </c>
      <c r="H1084" s="14">
        <v>0.106953736752709</v>
      </c>
      <c r="I1084" s="14">
        <v>0.108792727957496</v>
      </c>
      <c r="J1084" s="14">
        <v>0.109159441401924</v>
      </c>
      <c r="K1084" s="14">
        <v>8.0749963254111004E-2</v>
      </c>
      <c r="L1084" s="14">
        <v>8.6870006390678101E-2</v>
      </c>
      <c r="M1084" s="14"/>
      <c r="N1084" s="14">
        <v>6.7139978215820795E-2</v>
      </c>
      <c r="O1084" s="14">
        <v>8.4505761827284101E-2</v>
      </c>
      <c r="P1084" s="14">
        <v>8.5859305660151694E-2</v>
      </c>
      <c r="Q1084" s="14">
        <v>0.153158266968595</v>
      </c>
      <c r="R1084" s="14"/>
      <c r="S1084" s="14">
        <v>8.74000546787288E-2</v>
      </c>
      <c r="T1084" s="14">
        <v>9.5508002652804597E-2</v>
      </c>
      <c r="U1084" s="14">
        <v>8.5153713047566901E-2</v>
      </c>
      <c r="V1084" s="14">
        <v>9.5326258011489404E-2</v>
      </c>
      <c r="W1084" s="14">
        <v>0.10198483832430601</v>
      </c>
      <c r="X1084" s="14">
        <v>8.8566822566043604E-2</v>
      </c>
      <c r="Y1084" s="14">
        <v>0.117683044467795</v>
      </c>
      <c r="Z1084" s="14">
        <v>9.9573708604756395E-2</v>
      </c>
      <c r="AA1084" s="14">
        <v>0.121445114854681</v>
      </c>
      <c r="AB1084" s="14">
        <v>8.5281800317251494E-2</v>
      </c>
      <c r="AC1084" s="14">
        <v>9.5470242047547699E-2</v>
      </c>
      <c r="AD1084" s="14">
        <v>0.106383639054697</v>
      </c>
      <c r="AE1084" s="14"/>
      <c r="AF1084" s="14">
        <v>8.4013759692654996E-2</v>
      </c>
      <c r="AG1084" s="14">
        <v>7.6688679126124204E-2</v>
      </c>
      <c r="AH1084" s="14">
        <v>5.4670144797244101E-2</v>
      </c>
      <c r="AI1084" s="14">
        <v>8.8646654708952805E-2</v>
      </c>
      <c r="AJ1084" s="14">
        <v>4.4053891403572097E-2</v>
      </c>
      <c r="AK1084" s="14"/>
      <c r="AL1084" s="14">
        <v>7.0522740192558303E-2</v>
      </c>
      <c r="AM1084" s="14">
        <v>7.8203288617073596E-2</v>
      </c>
      <c r="AN1084" s="14">
        <v>5.5832810573737499E-2</v>
      </c>
      <c r="AO1084" s="14">
        <v>7.8687939366681503E-2</v>
      </c>
      <c r="AP1084" s="14">
        <v>6.2946485973242497E-2</v>
      </c>
      <c r="AQ1084" s="14">
        <v>0.201909448004882</v>
      </c>
      <c r="AR1084" s="14"/>
      <c r="AS1084" s="14">
        <v>0.129806845629097</v>
      </c>
      <c r="AT1084" s="14">
        <v>0.110576290950259</v>
      </c>
      <c r="AU1084" s="14">
        <v>5.9742231892848399E-2</v>
      </c>
      <c r="AV1084" s="14">
        <v>7.2302576157739606E-2</v>
      </c>
      <c r="AW1084" s="14">
        <v>4.0267695751585002E-2</v>
      </c>
      <c r="AX1084" s="14"/>
      <c r="AY1084" s="14">
        <v>0.18185011774215801</v>
      </c>
      <c r="AZ1084" s="14">
        <v>0</v>
      </c>
      <c r="BA1084" s="14">
        <v>0</v>
      </c>
      <c r="BB1084" s="14">
        <v>0</v>
      </c>
      <c r="BC1084" s="14">
        <v>0</v>
      </c>
      <c r="BD1084" s="14">
        <v>0</v>
      </c>
      <c r="BE1084" s="14">
        <v>0</v>
      </c>
      <c r="BF1084" s="14">
        <v>0</v>
      </c>
      <c r="BG1084" s="14">
        <v>0</v>
      </c>
      <c r="BH1084" s="14">
        <v>0</v>
      </c>
      <c r="BI1084" s="14">
        <v>0</v>
      </c>
      <c r="BJ1084" s="14">
        <v>0</v>
      </c>
      <c r="BK1084" s="14">
        <v>0</v>
      </c>
      <c r="BL1084" s="14">
        <v>0</v>
      </c>
      <c r="BM1084" s="14">
        <v>0</v>
      </c>
      <c r="BN1084" s="14">
        <v>0</v>
      </c>
      <c r="BO1084" s="14"/>
      <c r="BP1084" s="14">
        <v>5.6644541037986398E-2</v>
      </c>
      <c r="BQ1084" s="14">
        <v>7.1990895880922695E-2</v>
      </c>
      <c r="BR1084" s="14">
        <v>0.103307891654063</v>
      </c>
      <c r="BS1084" s="14">
        <v>8.1515941556198401E-2</v>
      </c>
      <c r="BT1084" s="14">
        <v>0.174481418322398</v>
      </c>
      <c r="BU1084" s="14"/>
      <c r="BV1084" s="14">
        <v>9.9084382644585994E-2</v>
      </c>
      <c r="BW1084" s="14">
        <v>6.8730428767889998E-2</v>
      </c>
      <c r="BX1084" s="14">
        <v>9.6473608225827595E-2</v>
      </c>
      <c r="BY1084" s="14">
        <v>0.151336588663739</v>
      </c>
      <c r="BZ1084" s="14">
        <v>0.159648235657077</v>
      </c>
      <c r="CA1084" s="14"/>
      <c r="CB1084" s="14">
        <v>5.4181348966416798E-2</v>
      </c>
      <c r="CC1084" s="14">
        <v>0.132384763484829</v>
      </c>
      <c r="CD1084" s="14">
        <v>0.102049855531328</v>
      </c>
      <c r="CE1084" s="14">
        <v>8.6805832012975107E-2</v>
      </c>
      <c r="CF1084" s="14">
        <v>0.10901377436069699</v>
      </c>
      <c r="CG1084" s="14"/>
      <c r="CH1084" s="14">
        <v>8.21462628517029E-2</v>
      </c>
      <c r="CI1084" s="14">
        <v>0.103980198927586</v>
      </c>
      <c r="CJ1084" s="14"/>
      <c r="CK1084" s="14">
        <v>5.7704927300630898E-2</v>
      </c>
      <c r="CL1084" s="14">
        <v>0.10979789910817001</v>
      </c>
      <c r="CM1084" s="14"/>
      <c r="CN1084" s="14">
        <v>5.8402221960945397E-2</v>
      </c>
      <c r="CO1084" s="14">
        <v>0.11124689480422199</v>
      </c>
      <c r="CP1084" s="14"/>
      <c r="CQ1084" s="14">
        <v>9.9468075205918105E-2</v>
      </c>
      <c r="CR1084" s="14">
        <v>8.5492184863354304E-2</v>
      </c>
      <c r="CS1084" s="14">
        <v>0.14533323085463301</v>
      </c>
    </row>
    <row r="1085" spans="2:97" x14ac:dyDescent="0.35">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c r="BU1085" s="14"/>
      <c r="BV1085" s="14"/>
      <c r="BW1085" s="14"/>
      <c r="BX1085" s="14"/>
      <c r="BY1085" s="14"/>
      <c r="BZ1085" s="14"/>
      <c r="CA1085" s="14"/>
      <c r="CB1085" s="14"/>
      <c r="CC1085" s="14"/>
      <c r="CD1085" s="14"/>
      <c r="CE1085" s="14"/>
      <c r="CF1085" s="14"/>
      <c r="CG1085" s="14"/>
      <c r="CH1085" s="14"/>
      <c r="CI1085" s="14"/>
      <c r="CJ1085" s="14"/>
      <c r="CK1085" s="14"/>
      <c r="CL1085" s="14"/>
      <c r="CM1085" s="14"/>
      <c r="CN1085" s="14"/>
      <c r="CO1085" s="14"/>
      <c r="CP1085" s="14"/>
      <c r="CQ1085" s="14"/>
      <c r="CR1085" s="14"/>
      <c r="CS1085" s="14"/>
    </row>
    <row r="1086" spans="2:97" x14ac:dyDescent="0.35">
      <c r="B1086" s="6" t="s">
        <v>459</v>
      </c>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c r="CI1086" s="14"/>
      <c r="CJ1086" s="14"/>
      <c r="CK1086" s="14"/>
      <c r="CL1086" s="14"/>
      <c r="CM1086" s="14"/>
      <c r="CN1086" s="14"/>
      <c r="CO1086" s="14"/>
      <c r="CP1086" s="14"/>
      <c r="CQ1086" s="14"/>
      <c r="CR1086" s="14"/>
      <c r="CS1086" s="14"/>
    </row>
    <row r="1087" spans="2:97" x14ac:dyDescent="0.35">
      <c r="B1087" s="21" t="s">
        <v>122</v>
      </c>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c r="CI1087" s="14"/>
      <c r="CJ1087" s="14"/>
      <c r="CK1087" s="14"/>
      <c r="CL1087" s="14"/>
      <c r="CM1087" s="14"/>
      <c r="CN1087" s="14"/>
      <c r="CO1087" s="14"/>
      <c r="CP1087" s="14"/>
      <c r="CQ1087" s="14"/>
      <c r="CR1087" s="14"/>
      <c r="CS1087" s="14"/>
    </row>
    <row r="1088" spans="2:97" x14ac:dyDescent="0.35">
      <c r="B1088" t="s">
        <v>452</v>
      </c>
      <c r="C1088" s="14">
        <v>0.20607775060814101</v>
      </c>
      <c r="D1088" s="14">
        <v>0.22673089587192799</v>
      </c>
      <c r="E1088" s="14">
        <v>0.186101521120246</v>
      </c>
      <c r="F1088" s="14"/>
      <c r="G1088" s="14">
        <v>0.21569182290709099</v>
      </c>
      <c r="H1088" s="14">
        <v>0.29052867952137201</v>
      </c>
      <c r="I1088" s="14">
        <v>0.22122744172043499</v>
      </c>
      <c r="J1088" s="14">
        <v>0.17157184056711799</v>
      </c>
      <c r="K1088" s="14">
        <v>0.16282523876702801</v>
      </c>
      <c r="L1088" s="14">
        <v>0.17548413406395499</v>
      </c>
      <c r="M1088" s="14"/>
      <c r="N1088" s="14">
        <v>0.25295973276827599</v>
      </c>
      <c r="O1088" s="14">
        <v>0.200323078165871</v>
      </c>
      <c r="P1088" s="14">
        <v>0.20480012051358401</v>
      </c>
      <c r="Q1088" s="14">
        <v>0.16496981459009699</v>
      </c>
      <c r="R1088" s="14"/>
      <c r="S1088" s="14">
        <v>0.25591169559499499</v>
      </c>
      <c r="T1088" s="14">
        <v>0.189062115699171</v>
      </c>
      <c r="U1088" s="14">
        <v>0.206430076154726</v>
      </c>
      <c r="V1088" s="14">
        <v>0.18624539254171299</v>
      </c>
      <c r="W1088" s="14">
        <v>0.194391938602546</v>
      </c>
      <c r="X1088" s="14">
        <v>0.17904042238824899</v>
      </c>
      <c r="Y1088" s="14">
        <v>0.17339827196094301</v>
      </c>
      <c r="Z1088" s="14">
        <v>0.25188712583675399</v>
      </c>
      <c r="AA1088" s="14">
        <v>0.226525542476534</v>
      </c>
      <c r="AB1088" s="14">
        <v>0.18981717534841699</v>
      </c>
      <c r="AC1088" s="14">
        <v>0.175054970793521</v>
      </c>
      <c r="AD1088" s="14">
        <v>0.26498490460511898</v>
      </c>
      <c r="AE1088" s="14"/>
      <c r="AF1088" s="14">
        <v>0.25074791145493702</v>
      </c>
      <c r="AG1088" s="14">
        <v>0.22887436865383301</v>
      </c>
      <c r="AH1088" s="14">
        <v>0.16039534738276701</v>
      </c>
      <c r="AI1088" s="14">
        <v>0.20121085222332999</v>
      </c>
      <c r="AJ1088" s="14">
        <v>0.170053775578657</v>
      </c>
      <c r="AK1088" s="14"/>
      <c r="AL1088" s="14">
        <v>0.25519092867190002</v>
      </c>
      <c r="AM1088" s="14">
        <v>0.26856961036355798</v>
      </c>
      <c r="AN1088" s="14">
        <v>0.16752098076313399</v>
      </c>
      <c r="AO1088" s="14">
        <v>0.21227336031616101</v>
      </c>
      <c r="AP1088" s="14">
        <v>0.181789080722213</v>
      </c>
      <c r="AQ1088" s="14">
        <v>0.144599697818446</v>
      </c>
      <c r="AR1088" s="14"/>
      <c r="AS1088" s="14">
        <v>0.18279828290043099</v>
      </c>
      <c r="AT1088" s="14">
        <v>0.190487738666934</v>
      </c>
      <c r="AU1088" s="14">
        <v>0.22009966796494401</v>
      </c>
      <c r="AV1088" s="14">
        <v>0.26100858617768202</v>
      </c>
      <c r="AW1088" s="14">
        <v>0.35909683306308599</v>
      </c>
      <c r="AX1088" s="14"/>
      <c r="AY1088" s="14">
        <v>0.12581976881169199</v>
      </c>
      <c r="AZ1088" s="14">
        <v>0</v>
      </c>
      <c r="BA1088" s="14">
        <v>0</v>
      </c>
      <c r="BB1088" s="14">
        <v>0</v>
      </c>
      <c r="BC1088" s="14">
        <v>0</v>
      </c>
      <c r="BD1088" s="14">
        <v>0</v>
      </c>
      <c r="BE1088" s="14">
        <v>0</v>
      </c>
      <c r="BF1088" s="14">
        <v>0</v>
      </c>
      <c r="BG1088" s="14">
        <v>0</v>
      </c>
      <c r="BH1088" s="14">
        <v>0</v>
      </c>
      <c r="BI1088" s="14">
        <v>0</v>
      </c>
      <c r="BJ1088" s="14">
        <v>0</v>
      </c>
      <c r="BK1088" s="14">
        <v>0</v>
      </c>
      <c r="BL1088" s="14">
        <v>0</v>
      </c>
      <c r="BM1088" s="14">
        <v>0</v>
      </c>
      <c r="BN1088" s="14">
        <v>0</v>
      </c>
      <c r="BO1088" s="14"/>
      <c r="BP1088" s="14">
        <v>0.26153410129968102</v>
      </c>
      <c r="BQ1088" s="14">
        <v>0.19044584852715399</v>
      </c>
      <c r="BR1088" s="14">
        <v>0.192389349183995</v>
      </c>
      <c r="BS1088" s="14">
        <v>0.16414367917466199</v>
      </c>
      <c r="BT1088" s="14">
        <v>0.205833828064105</v>
      </c>
      <c r="BU1088" s="14"/>
      <c r="BV1088" s="14">
        <v>0.32324223864832302</v>
      </c>
      <c r="BW1088" s="14">
        <v>0.23210059220149801</v>
      </c>
      <c r="BX1088" s="14">
        <v>0.16427410320410299</v>
      </c>
      <c r="BY1088" s="14">
        <v>0.19277111053739501</v>
      </c>
      <c r="BZ1088" s="14">
        <v>0.20281654721435899</v>
      </c>
      <c r="CA1088" s="14"/>
      <c r="CB1088" s="14">
        <v>0.33945108361953902</v>
      </c>
      <c r="CC1088" s="14">
        <v>0.203386582096208</v>
      </c>
      <c r="CD1088" s="14">
        <v>0.15626857607237299</v>
      </c>
      <c r="CE1088" s="14">
        <v>0.16411309880150299</v>
      </c>
      <c r="CF1088" s="14">
        <v>0.18853603536000599</v>
      </c>
      <c r="CG1088" s="14"/>
      <c r="CH1088" s="14">
        <v>0.23769941316888901</v>
      </c>
      <c r="CI1088" s="14">
        <v>0.19288929753065601</v>
      </c>
      <c r="CJ1088" s="14"/>
      <c r="CK1088" s="14">
        <v>0.21413435135650599</v>
      </c>
      <c r="CL1088" s="14">
        <v>0.203602322093559</v>
      </c>
      <c r="CM1088" s="14"/>
      <c r="CN1088" s="14">
        <v>0.25233978440097299</v>
      </c>
      <c r="CO1088" s="14">
        <v>0.18989822603012599</v>
      </c>
      <c r="CP1088" s="14"/>
      <c r="CQ1088" s="14">
        <v>0.17048366435784901</v>
      </c>
      <c r="CR1088" s="14">
        <v>0.29092542679407601</v>
      </c>
      <c r="CS1088" s="14">
        <v>0.145524684329914</v>
      </c>
    </row>
    <row r="1089" spans="2:97" x14ac:dyDescent="0.35">
      <c r="B1089" t="s">
        <v>453</v>
      </c>
      <c r="C1089" s="14">
        <v>0.34745479574128801</v>
      </c>
      <c r="D1089" s="14">
        <v>0.357100028447634</v>
      </c>
      <c r="E1089" s="14">
        <v>0.33803390749074802</v>
      </c>
      <c r="F1089" s="14"/>
      <c r="G1089" s="14">
        <v>0.33499883492050903</v>
      </c>
      <c r="H1089" s="14">
        <v>0.333214264551419</v>
      </c>
      <c r="I1089" s="14">
        <v>0.37592480953445001</v>
      </c>
      <c r="J1089" s="14">
        <v>0.30935620810230902</v>
      </c>
      <c r="K1089" s="14">
        <v>0.381422304333145</v>
      </c>
      <c r="L1089" s="14">
        <v>0.35231267797872701</v>
      </c>
      <c r="M1089" s="14"/>
      <c r="N1089" s="14">
        <v>0.39961336253004998</v>
      </c>
      <c r="O1089" s="14">
        <v>0.36077693280891998</v>
      </c>
      <c r="P1089" s="14">
        <v>0.31583121031313599</v>
      </c>
      <c r="Q1089" s="14">
        <v>0.30785170770459203</v>
      </c>
      <c r="R1089" s="14"/>
      <c r="S1089" s="14">
        <v>0.34523198036187402</v>
      </c>
      <c r="T1089" s="14">
        <v>0.33559967612381397</v>
      </c>
      <c r="U1089" s="14">
        <v>0.36179978218988101</v>
      </c>
      <c r="V1089" s="14">
        <v>0.376218755486249</v>
      </c>
      <c r="W1089" s="14">
        <v>0.328331925753029</v>
      </c>
      <c r="X1089" s="14">
        <v>0.37508276672636798</v>
      </c>
      <c r="Y1089" s="14">
        <v>0.389288162954182</v>
      </c>
      <c r="Z1089" s="14">
        <v>0.305581824337397</v>
      </c>
      <c r="AA1089" s="14">
        <v>0.32429531354826902</v>
      </c>
      <c r="AB1089" s="14">
        <v>0.34446540565837902</v>
      </c>
      <c r="AC1089" s="14">
        <v>0.371637311004408</v>
      </c>
      <c r="AD1089" s="14">
        <v>0.244837487567337</v>
      </c>
      <c r="AE1089" s="14"/>
      <c r="AF1089" s="14">
        <v>0.37632977257975397</v>
      </c>
      <c r="AG1089" s="14">
        <v>0.36676051264038001</v>
      </c>
      <c r="AH1089" s="14">
        <v>0.40222044635207099</v>
      </c>
      <c r="AI1089" s="14">
        <v>0.37209085321901197</v>
      </c>
      <c r="AJ1089" s="14">
        <v>0.27835485311548702</v>
      </c>
      <c r="AK1089" s="14"/>
      <c r="AL1089" s="14">
        <v>0.39543368356471098</v>
      </c>
      <c r="AM1089" s="14">
        <v>0.37520487952289699</v>
      </c>
      <c r="AN1089" s="14">
        <v>0.41749261646149499</v>
      </c>
      <c r="AO1089" s="14">
        <v>0.35563565808995601</v>
      </c>
      <c r="AP1089" s="14">
        <v>0.28376641577497902</v>
      </c>
      <c r="AQ1089" s="14">
        <v>0.35157889250017899</v>
      </c>
      <c r="AR1089" s="14"/>
      <c r="AS1089" s="14">
        <v>0.33460020964956599</v>
      </c>
      <c r="AT1089" s="14">
        <v>0.33115239447938699</v>
      </c>
      <c r="AU1089" s="14">
        <v>0.36024052773008403</v>
      </c>
      <c r="AV1089" s="14">
        <v>0.37998558721929498</v>
      </c>
      <c r="AW1089" s="14">
        <v>0.31635408170809598</v>
      </c>
      <c r="AX1089" s="14"/>
      <c r="AY1089" s="14">
        <v>0.32329693373924301</v>
      </c>
      <c r="AZ1089" s="14">
        <v>0</v>
      </c>
      <c r="BA1089" s="14">
        <v>0</v>
      </c>
      <c r="BB1089" s="14">
        <v>0</v>
      </c>
      <c r="BC1089" s="14">
        <v>0</v>
      </c>
      <c r="BD1089" s="14">
        <v>0</v>
      </c>
      <c r="BE1089" s="14">
        <v>0</v>
      </c>
      <c r="BF1089" s="14">
        <v>0</v>
      </c>
      <c r="BG1089" s="14">
        <v>0</v>
      </c>
      <c r="BH1089" s="14">
        <v>0</v>
      </c>
      <c r="BI1089" s="14">
        <v>0</v>
      </c>
      <c r="BJ1089" s="14">
        <v>0</v>
      </c>
      <c r="BK1089" s="14">
        <v>0</v>
      </c>
      <c r="BL1089" s="14">
        <v>0</v>
      </c>
      <c r="BM1089" s="14">
        <v>0</v>
      </c>
      <c r="BN1089" s="14">
        <v>0</v>
      </c>
      <c r="BO1089" s="14"/>
      <c r="BP1089" s="14">
        <v>0.34959322577030499</v>
      </c>
      <c r="BQ1089" s="14">
        <v>0.39953022881414002</v>
      </c>
      <c r="BR1089" s="14">
        <v>0.37549123792525202</v>
      </c>
      <c r="BS1089" s="14">
        <v>0.35274748481521001</v>
      </c>
      <c r="BT1089" s="14">
        <v>0.24838445733423201</v>
      </c>
      <c r="BU1089" s="14"/>
      <c r="BV1089" s="14">
        <v>0.31367564021859501</v>
      </c>
      <c r="BW1089" s="14">
        <v>0.38837804986450702</v>
      </c>
      <c r="BX1089" s="14">
        <v>0.351986402074074</v>
      </c>
      <c r="BY1089" s="14">
        <v>0.27945298715086803</v>
      </c>
      <c r="BZ1089" s="14">
        <v>0.25061193414975302</v>
      </c>
      <c r="CA1089" s="14"/>
      <c r="CB1089" s="14">
        <v>0.40132593821149498</v>
      </c>
      <c r="CC1089" s="14">
        <v>0.376510568945923</v>
      </c>
      <c r="CD1089" s="14">
        <v>0.37026225861302497</v>
      </c>
      <c r="CE1089" s="14">
        <v>0.33948565219247501</v>
      </c>
      <c r="CF1089" s="14">
        <v>0.271016221433105</v>
      </c>
      <c r="CG1089" s="14"/>
      <c r="CH1089" s="14">
        <v>0.368198971852853</v>
      </c>
      <c r="CI1089" s="14">
        <v>0.338803018095098</v>
      </c>
      <c r="CJ1089" s="14"/>
      <c r="CK1089" s="14">
        <v>0.33882561616639001</v>
      </c>
      <c r="CL1089" s="14">
        <v>0.35010615179632099</v>
      </c>
      <c r="CM1089" s="14"/>
      <c r="CN1089" s="14">
        <v>0.39374458972492998</v>
      </c>
      <c r="CO1089" s="14">
        <v>0.33126556240962202</v>
      </c>
      <c r="CP1089" s="14"/>
      <c r="CQ1089" s="14">
        <v>0.32450161283391099</v>
      </c>
      <c r="CR1089" s="14">
        <v>0.38816006010857601</v>
      </c>
      <c r="CS1089" s="14">
        <v>0.39158030425180401</v>
      </c>
    </row>
    <row r="1090" spans="2:97" x14ac:dyDescent="0.35">
      <c r="B1090" t="s">
        <v>454</v>
      </c>
      <c r="C1090" s="14">
        <v>0.225841866146723</v>
      </c>
      <c r="D1090" s="14">
        <v>0.22685733918906301</v>
      </c>
      <c r="E1090" s="14">
        <v>0.22452316934851901</v>
      </c>
      <c r="F1090" s="14"/>
      <c r="G1090" s="14">
        <v>0.25041521394257099</v>
      </c>
      <c r="H1090" s="14">
        <v>0.17555872266515499</v>
      </c>
      <c r="I1090" s="14">
        <v>0.194682495241884</v>
      </c>
      <c r="J1090" s="14">
        <v>0.25373040589896401</v>
      </c>
      <c r="K1090" s="14">
        <v>0.23068391218261899</v>
      </c>
      <c r="L1090" s="14">
        <v>0.25003660747407902</v>
      </c>
      <c r="M1090" s="14"/>
      <c r="N1090" s="14">
        <v>0.195624282325809</v>
      </c>
      <c r="O1090" s="14">
        <v>0.22697845643772999</v>
      </c>
      <c r="P1090" s="14">
        <v>0.249412606457486</v>
      </c>
      <c r="Q1090" s="14">
        <v>0.23399382518112899</v>
      </c>
      <c r="R1090" s="14"/>
      <c r="S1090" s="14">
        <v>0.21025690095028099</v>
      </c>
      <c r="T1090" s="14">
        <v>0.221429144348046</v>
      </c>
      <c r="U1090" s="14">
        <v>0.21509922634037201</v>
      </c>
      <c r="V1090" s="14">
        <v>0.2107622496481</v>
      </c>
      <c r="W1090" s="14">
        <v>0.27978947979958002</v>
      </c>
      <c r="X1090" s="14">
        <v>0.21783862743912799</v>
      </c>
      <c r="Y1090" s="14">
        <v>0.232915009680352</v>
      </c>
      <c r="Z1090" s="14">
        <v>0.22943106457993301</v>
      </c>
      <c r="AA1090" s="14">
        <v>0.22265042426724199</v>
      </c>
      <c r="AB1090" s="14">
        <v>0.24938452902819799</v>
      </c>
      <c r="AC1090" s="14">
        <v>0.22621539546490699</v>
      </c>
      <c r="AD1090" s="14">
        <v>0.20651328822679499</v>
      </c>
      <c r="AE1090" s="14"/>
      <c r="AF1090" s="14">
        <v>0.19999470302830299</v>
      </c>
      <c r="AG1090" s="14">
        <v>0.21116003611269199</v>
      </c>
      <c r="AH1090" s="14">
        <v>0.29151243900946</v>
      </c>
      <c r="AI1090" s="14">
        <v>0.21240465964989799</v>
      </c>
      <c r="AJ1090" s="14">
        <v>0.30868094062885698</v>
      </c>
      <c r="AK1090" s="14"/>
      <c r="AL1090" s="14">
        <v>0.17801809961624299</v>
      </c>
      <c r="AM1090" s="14">
        <v>0.197944057065288</v>
      </c>
      <c r="AN1090" s="14">
        <v>0.253999081880453</v>
      </c>
      <c r="AO1090" s="14">
        <v>0.22249577974495599</v>
      </c>
      <c r="AP1090" s="14">
        <v>0.29957246021432699</v>
      </c>
      <c r="AQ1090" s="14">
        <v>0.19368247503986399</v>
      </c>
      <c r="AR1090" s="14"/>
      <c r="AS1090" s="14">
        <v>0.21123560708353001</v>
      </c>
      <c r="AT1090" s="14">
        <v>0.239257696797116</v>
      </c>
      <c r="AU1090" s="14">
        <v>0.24641630146886101</v>
      </c>
      <c r="AV1090" s="14">
        <v>0.194008975613434</v>
      </c>
      <c r="AW1090" s="14">
        <v>0.24147963217328799</v>
      </c>
      <c r="AX1090" s="14"/>
      <c r="AY1090" s="14">
        <v>0.18394712185214801</v>
      </c>
      <c r="AZ1090" s="14">
        <v>0</v>
      </c>
      <c r="BA1090" s="14">
        <v>0</v>
      </c>
      <c r="BB1090" s="14">
        <v>0</v>
      </c>
      <c r="BC1090" s="14">
        <v>0</v>
      </c>
      <c r="BD1090" s="14">
        <v>0</v>
      </c>
      <c r="BE1090" s="14">
        <v>0</v>
      </c>
      <c r="BF1090" s="14">
        <v>0</v>
      </c>
      <c r="BG1090" s="14">
        <v>0</v>
      </c>
      <c r="BH1090" s="14">
        <v>0</v>
      </c>
      <c r="BI1090" s="14">
        <v>0</v>
      </c>
      <c r="BJ1090" s="14">
        <v>0</v>
      </c>
      <c r="BK1090" s="14">
        <v>0</v>
      </c>
      <c r="BL1090" s="14">
        <v>0</v>
      </c>
      <c r="BM1090" s="14">
        <v>0</v>
      </c>
      <c r="BN1090" s="14">
        <v>0</v>
      </c>
      <c r="BO1090" s="14"/>
      <c r="BP1090" s="14">
        <v>0.22434461603202399</v>
      </c>
      <c r="BQ1090" s="14">
        <v>0.219440148079558</v>
      </c>
      <c r="BR1090" s="14">
        <v>0.22961011366161099</v>
      </c>
      <c r="BS1090" s="14">
        <v>0.260370339397474</v>
      </c>
      <c r="BT1090" s="14">
        <v>0.20568636605823301</v>
      </c>
      <c r="BU1090" s="14"/>
      <c r="BV1090" s="14">
        <v>0.19794835321818999</v>
      </c>
      <c r="BW1090" s="14">
        <v>0.21718273067252</v>
      </c>
      <c r="BX1090" s="14">
        <v>0.24527151977617101</v>
      </c>
      <c r="BY1090" s="14">
        <v>0.22395629701974101</v>
      </c>
      <c r="BZ1090" s="14">
        <v>0.188770320248597</v>
      </c>
      <c r="CA1090" s="14"/>
      <c r="CB1090" s="14">
        <v>0.146307554124255</v>
      </c>
      <c r="CC1090" s="14">
        <v>0.224447993126625</v>
      </c>
      <c r="CD1090" s="14">
        <v>0.23794948081985701</v>
      </c>
      <c r="CE1090" s="14">
        <v>0.25857045656129701</v>
      </c>
      <c r="CF1090" s="14">
        <v>0.24620407266244099</v>
      </c>
      <c r="CG1090" s="14"/>
      <c r="CH1090" s="14">
        <v>0.198257629153822</v>
      </c>
      <c r="CI1090" s="14">
        <v>0.23734642934166</v>
      </c>
      <c r="CJ1090" s="14"/>
      <c r="CK1090" s="14">
        <v>0.23865491592212801</v>
      </c>
      <c r="CL1090" s="14">
        <v>0.221904996272757</v>
      </c>
      <c r="CM1090" s="14"/>
      <c r="CN1090" s="14">
        <v>0.19356291740981801</v>
      </c>
      <c r="CO1090" s="14">
        <v>0.23713099465283199</v>
      </c>
      <c r="CP1090" s="14"/>
      <c r="CQ1090" s="14">
        <v>0.247920827325643</v>
      </c>
      <c r="CR1090" s="14">
        <v>0.17892970965853899</v>
      </c>
      <c r="CS1090" s="14">
        <v>0.22945113285219601</v>
      </c>
    </row>
    <row r="1091" spans="2:97" x14ac:dyDescent="0.35">
      <c r="B1091" t="s">
        <v>455</v>
      </c>
      <c r="C1091" s="14">
        <v>0.11367498523535401</v>
      </c>
      <c r="D1091" s="14">
        <v>0.121195441006252</v>
      </c>
      <c r="E1091" s="14">
        <v>0.10679209523836899</v>
      </c>
      <c r="F1091" s="14"/>
      <c r="G1091" s="14">
        <v>0.12005434284307</v>
      </c>
      <c r="H1091" s="14">
        <v>9.2591491809577695E-2</v>
      </c>
      <c r="I1091" s="14">
        <v>9.5257694442055299E-2</v>
      </c>
      <c r="J1091" s="14">
        <v>0.13243876603718899</v>
      </c>
      <c r="K1091" s="14">
        <v>0.139473518102812</v>
      </c>
      <c r="L1091" s="14">
        <v>0.109099810647362</v>
      </c>
      <c r="M1091" s="14"/>
      <c r="N1091" s="14">
        <v>7.6644320537880797E-2</v>
      </c>
      <c r="O1091" s="14">
        <v>0.11045701669711901</v>
      </c>
      <c r="P1091" s="14">
        <v>0.13832919426774601</v>
      </c>
      <c r="Q1091" s="14">
        <v>0.13672566605903699</v>
      </c>
      <c r="R1091" s="14"/>
      <c r="S1091" s="14">
        <v>0.109667133029394</v>
      </c>
      <c r="T1091" s="14">
        <v>0.120070352034519</v>
      </c>
      <c r="U1091" s="14">
        <v>9.9390784811932295E-2</v>
      </c>
      <c r="V1091" s="14">
        <v>0.124263038318293</v>
      </c>
      <c r="W1091" s="14">
        <v>8.8505579617733199E-2</v>
      </c>
      <c r="X1091" s="14">
        <v>0.114693361333138</v>
      </c>
      <c r="Y1091" s="14">
        <v>0.10005951353190599</v>
      </c>
      <c r="Z1091" s="14">
        <v>0.104002161979647</v>
      </c>
      <c r="AA1091" s="14">
        <v>0.108307284171493</v>
      </c>
      <c r="AB1091" s="14">
        <v>0.13808544906205</v>
      </c>
      <c r="AC1091" s="14">
        <v>0.111625727355397</v>
      </c>
      <c r="AD1091" s="14">
        <v>0.16580879265817899</v>
      </c>
      <c r="AE1091" s="14"/>
      <c r="AF1091" s="14">
        <v>7.2468836540322795E-2</v>
      </c>
      <c r="AG1091" s="14">
        <v>0.105325813474009</v>
      </c>
      <c r="AH1091" s="14">
        <v>0.112498866506736</v>
      </c>
      <c r="AI1091" s="14">
        <v>0.13830846855196899</v>
      </c>
      <c r="AJ1091" s="14">
        <v>0.15662301829508499</v>
      </c>
      <c r="AK1091" s="14"/>
      <c r="AL1091" s="14">
        <v>9.1765295853269799E-2</v>
      </c>
      <c r="AM1091" s="14">
        <v>6.5296887783427002E-2</v>
      </c>
      <c r="AN1091" s="14">
        <v>0.11420342253422799</v>
      </c>
      <c r="AO1091" s="14">
        <v>0.11956427844272501</v>
      </c>
      <c r="AP1091" s="14">
        <v>0.15708928399577299</v>
      </c>
      <c r="AQ1091" s="14">
        <v>7.4417622751551296E-2</v>
      </c>
      <c r="AR1091" s="14"/>
      <c r="AS1091" s="14">
        <v>0.12666624760203499</v>
      </c>
      <c r="AT1091" s="14">
        <v>0.116448361103761</v>
      </c>
      <c r="AU1091" s="14">
        <v>0.10036036857821901</v>
      </c>
      <c r="AV1091" s="14">
        <v>8.9323532050737897E-2</v>
      </c>
      <c r="AW1091" s="14">
        <v>4.2801757303944601E-2</v>
      </c>
      <c r="AX1091" s="14"/>
      <c r="AY1091" s="14">
        <v>9.2907301680526605E-2</v>
      </c>
      <c r="AZ1091" s="14">
        <v>0</v>
      </c>
      <c r="BA1091" s="14">
        <v>0</v>
      </c>
      <c r="BB1091" s="14">
        <v>0</v>
      </c>
      <c r="BC1091" s="14">
        <v>0</v>
      </c>
      <c r="BD1091" s="14">
        <v>0</v>
      </c>
      <c r="BE1091" s="14">
        <v>0</v>
      </c>
      <c r="BF1091" s="14">
        <v>0</v>
      </c>
      <c r="BG1091" s="14">
        <v>0</v>
      </c>
      <c r="BH1091" s="14">
        <v>0</v>
      </c>
      <c r="BI1091" s="14">
        <v>0</v>
      </c>
      <c r="BJ1091" s="14">
        <v>0</v>
      </c>
      <c r="BK1091" s="14">
        <v>0</v>
      </c>
      <c r="BL1091" s="14">
        <v>0</v>
      </c>
      <c r="BM1091" s="14">
        <v>0</v>
      </c>
      <c r="BN1091" s="14">
        <v>0</v>
      </c>
      <c r="BO1091" s="14"/>
      <c r="BP1091" s="14">
        <v>9.1059045723274196E-2</v>
      </c>
      <c r="BQ1091" s="14">
        <v>0.109608796501745</v>
      </c>
      <c r="BR1091" s="14">
        <v>8.9758590733609603E-2</v>
      </c>
      <c r="BS1091" s="14">
        <v>0.131421494560442</v>
      </c>
      <c r="BT1091" s="14">
        <v>0.15971319114534599</v>
      </c>
      <c r="BU1091" s="14"/>
      <c r="BV1091" s="14">
        <v>5.8250773864752997E-2</v>
      </c>
      <c r="BW1091" s="14">
        <v>8.3098020717218196E-2</v>
      </c>
      <c r="BX1091" s="14">
        <v>0.128546735848622</v>
      </c>
      <c r="BY1091" s="14">
        <v>0.155450741830676</v>
      </c>
      <c r="BZ1091" s="14">
        <v>0.18512620596252399</v>
      </c>
      <c r="CA1091" s="14"/>
      <c r="CB1091" s="14">
        <v>4.4621108755999499E-2</v>
      </c>
      <c r="CC1091" s="14">
        <v>6.2038092219795601E-2</v>
      </c>
      <c r="CD1091" s="14">
        <v>0.12216196532589101</v>
      </c>
      <c r="CE1091" s="14">
        <v>0.13593938219409399</v>
      </c>
      <c r="CF1091" s="14">
        <v>0.179705899630866</v>
      </c>
      <c r="CG1091" s="14"/>
      <c r="CH1091" s="14">
        <v>0.102567513599883</v>
      </c>
      <c r="CI1091" s="14">
        <v>0.118307580633919</v>
      </c>
      <c r="CJ1091" s="14"/>
      <c r="CK1091" s="14">
        <v>0.137585739885911</v>
      </c>
      <c r="CL1091" s="14">
        <v>0.106328293284757</v>
      </c>
      <c r="CM1091" s="14"/>
      <c r="CN1091" s="14">
        <v>9.2985286392585006E-2</v>
      </c>
      <c r="CO1091" s="14">
        <v>0.12091092934532</v>
      </c>
      <c r="CP1091" s="14"/>
      <c r="CQ1091" s="14">
        <v>0.14719206561967399</v>
      </c>
      <c r="CR1091" s="14">
        <v>5.1568008522380603E-2</v>
      </c>
      <c r="CS1091" s="14">
        <v>6.5078968567645598E-2</v>
      </c>
    </row>
    <row r="1092" spans="2:97" x14ac:dyDescent="0.35">
      <c r="B1092" t="s">
        <v>167</v>
      </c>
      <c r="C1092" s="14">
        <v>0.106950602268494</v>
      </c>
      <c r="D1092" s="14">
        <v>6.81162954851222E-2</v>
      </c>
      <c r="E1092" s="14">
        <v>0.144549306802119</v>
      </c>
      <c r="F1092" s="14"/>
      <c r="G1092" s="14">
        <v>7.8839785386758204E-2</v>
      </c>
      <c r="H1092" s="14">
        <v>0.108106841452477</v>
      </c>
      <c r="I1092" s="14">
        <v>0.112907559061176</v>
      </c>
      <c r="J1092" s="14">
        <v>0.13290277939442</v>
      </c>
      <c r="K1092" s="14">
        <v>8.5595026614395497E-2</v>
      </c>
      <c r="L1092" s="14">
        <v>0.113066769835877</v>
      </c>
      <c r="M1092" s="14"/>
      <c r="N1092" s="14">
        <v>7.5158301837984401E-2</v>
      </c>
      <c r="O1092" s="14">
        <v>0.101464515890359</v>
      </c>
      <c r="P1092" s="14">
        <v>9.1626868448047405E-2</v>
      </c>
      <c r="Q1092" s="14">
        <v>0.156458986465145</v>
      </c>
      <c r="R1092" s="14"/>
      <c r="S1092" s="14">
        <v>7.8932290063455798E-2</v>
      </c>
      <c r="T1092" s="14">
        <v>0.13383871179445</v>
      </c>
      <c r="U1092" s="14">
        <v>0.117280130503089</v>
      </c>
      <c r="V1092" s="14">
        <v>0.102510564005645</v>
      </c>
      <c r="W1092" s="14">
        <v>0.10898107622711201</v>
      </c>
      <c r="X1092" s="14">
        <v>0.113344822113117</v>
      </c>
      <c r="Y1092" s="14">
        <v>0.104339041872617</v>
      </c>
      <c r="Z1092" s="14">
        <v>0.109097823266269</v>
      </c>
      <c r="AA1092" s="14">
        <v>0.118221435536462</v>
      </c>
      <c r="AB1092" s="14">
        <v>7.8247440902956503E-2</v>
      </c>
      <c r="AC1092" s="14">
        <v>0.115466595381767</v>
      </c>
      <c r="AD1092" s="14">
        <v>0.117855526942571</v>
      </c>
      <c r="AE1092" s="14"/>
      <c r="AF1092" s="14">
        <v>0.10045877639668301</v>
      </c>
      <c r="AG1092" s="14">
        <v>8.7879269119085807E-2</v>
      </c>
      <c r="AH1092" s="14">
        <v>3.3372900748965699E-2</v>
      </c>
      <c r="AI1092" s="14">
        <v>7.5985166355790806E-2</v>
      </c>
      <c r="AJ1092" s="14">
        <v>8.6287412381913994E-2</v>
      </c>
      <c r="AK1092" s="14"/>
      <c r="AL1092" s="14">
        <v>7.9591992293876104E-2</v>
      </c>
      <c r="AM1092" s="14">
        <v>9.2984565264829996E-2</v>
      </c>
      <c r="AN1092" s="14">
        <v>4.6783898360689601E-2</v>
      </c>
      <c r="AO1092" s="14">
        <v>9.0030923406201405E-2</v>
      </c>
      <c r="AP1092" s="14">
        <v>7.7782759292708295E-2</v>
      </c>
      <c r="AQ1092" s="14">
        <v>0.23572131188995901</v>
      </c>
      <c r="AR1092" s="14"/>
      <c r="AS1092" s="14">
        <v>0.144699652764438</v>
      </c>
      <c r="AT1092" s="14">
        <v>0.12265380895280199</v>
      </c>
      <c r="AU1092" s="14">
        <v>7.2883134257891294E-2</v>
      </c>
      <c r="AV1092" s="14">
        <v>7.5673318938850806E-2</v>
      </c>
      <c r="AW1092" s="14">
        <v>4.0267695751585002E-2</v>
      </c>
      <c r="AX1092" s="14"/>
      <c r="AY1092" s="14">
        <v>0.27402887391639102</v>
      </c>
      <c r="AZ1092" s="14">
        <v>0</v>
      </c>
      <c r="BA1092" s="14">
        <v>0</v>
      </c>
      <c r="BB1092" s="14">
        <v>0</v>
      </c>
      <c r="BC1092" s="14">
        <v>0</v>
      </c>
      <c r="BD1092" s="14">
        <v>0</v>
      </c>
      <c r="BE1092" s="14">
        <v>0</v>
      </c>
      <c r="BF1092" s="14">
        <v>0</v>
      </c>
      <c r="BG1092" s="14">
        <v>0</v>
      </c>
      <c r="BH1092" s="14">
        <v>0</v>
      </c>
      <c r="BI1092" s="14">
        <v>0</v>
      </c>
      <c r="BJ1092" s="14">
        <v>0</v>
      </c>
      <c r="BK1092" s="14">
        <v>0</v>
      </c>
      <c r="BL1092" s="14">
        <v>0</v>
      </c>
      <c r="BM1092" s="14">
        <v>0</v>
      </c>
      <c r="BN1092" s="14">
        <v>0</v>
      </c>
      <c r="BO1092" s="14"/>
      <c r="BP1092" s="14">
        <v>7.3469011174714799E-2</v>
      </c>
      <c r="BQ1092" s="14">
        <v>8.0974978077402796E-2</v>
      </c>
      <c r="BR1092" s="14">
        <v>0.11275070849553299</v>
      </c>
      <c r="BS1092" s="14">
        <v>9.1317002052211299E-2</v>
      </c>
      <c r="BT1092" s="14">
        <v>0.180382157398083</v>
      </c>
      <c r="BU1092" s="14"/>
      <c r="BV1092" s="14">
        <v>0.106882994050139</v>
      </c>
      <c r="BW1092" s="14">
        <v>7.9240606544257394E-2</v>
      </c>
      <c r="BX1092" s="14">
        <v>0.109921239097029</v>
      </c>
      <c r="BY1092" s="14">
        <v>0.14836886346132</v>
      </c>
      <c r="BZ1092" s="14">
        <v>0.172674992424767</v>
      </c>
      <c r="CA1092" s="14"/>
      <c r="CB1092" s="14">
        <v>6.8294315288711896E-2</v>
      </c>
      <c r="CC1092" s="14">
        <v>0.133616763611448</v>
      </c>
      <c r="CD1092" s="14">
        <v>0.113357719168853</v>
      </c>
      <c r="CE1092" s="14">
        <v>0.101891410250631</v>
      </c>
      <c r="CF1092" s="14">
        <v>0.114537770913582</v>
      </c>
      <c r="CG1092" s="14"/>
      <c r="CH1092" s="14">
        <v>9.3276472224552806E-2</v>
      </c>
      <c r="CI1092" s="14">
        <v>0.112653674398667</v>
      </c>
      <c r="CJ1092" s="14"/>
      <c r="CK1092" s="14">
        <v>7.0799376669065606E-2</v>
      </c>
      <c r="CL1092" s="14">
        <v>0.118058236552606</v>
      </c>
      <c r="CM1092" s="14"/>
      <c r="CN1092" s="14">
        <v>6.7367422071694202E-2</v>
      </c>
      <c r="CO1092" s="14">
        <v>0.12079428756210001</v>
      </c>
      <c r="CP1092" s="14"/>
      <c r="CQ1092" s="14">
        <v>0.109901829862922</v>
      </c>
      <c r="CR1092" s="14">
        <v>9.0416794916429094E-2</v>
      </c>
      <c r="CS1092" s="14">
        <v>0.168364909998441</v>
      </c>
    </row>
    <row r="1093" spans="2:97" x14ac:dyDescent="0.35">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c r="CI1093" s="14"/>
      <c r="CJ1093" s="14"/>
      <c r="CK1093" s="14"/>
      <c r="CL1093" s="14"/>
      <c r="CM1093" s="14"/>
      <c r="CN1093" s="14"/>
      <c r="CO1093" s="14"/>
      <c r="CP1093" s="14"/>
      <c r="CQ1093" s="14"/>
      <c r="CR1093" s="14"/>
      <c r="CS1093" s="14"/>
    </row>
    <row r="1094" spans="2:97" x14ac:dyDescent="0.35">
      <c r="B1094" s="6" t="s">
        <v>460</v>
      </c>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c r="CI1094" s="14"/>
      <c r="CJ1094" s="14"/>
      <c r="CK1094" s="14"/>
      <c r="CL1094" s="14"/>
      <c r="CM1094" s="14"/>
      <c r="CN1094" s="14"/>
      <c r="CO1094" s="14"/>
      <c r="CP1094" s="14"/>
      <c r="CQ1094" s="14"/>
      <c r="CR1094" s="14"/>
      <c r="CS1094" s="14"/>
    </row>
    <row r="1095" spans="2:97" x14ac:dyDescent="0.35">
      <c r="B1095" s="21" t="s">
        <v>122</v>
      </c>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c r="CI1095" s="14"/>
      <c r="CJ1095" s="14"/>
      <c r="CK1095" s="14"/>
      <c r="CL1095" s="14"/>
      <c r="CM1095" s="14"/>
      <c r="CN1095" s="14"/>
      <c r="CO1095" s="14"/>
      <c r="CP1095" s="14"/>
      <c r="CQ1095" s="14"/>
      <c r="CR1095" s="14"/>
      <c r="CS1095" s="14"/>
    </row>
    <row r="1096" spans="2:97" x14ac:dyDescent="0.35">
      <c r="B1096" t="s">
        <v>452</v>
      </c>
      <c r="C1096" s="14">
        <v>0.26609976377856998</v>
      </c>
      <c r="D1096" s="14">
        <v>0.291634071734934</v>
      </c>
      <c r="E1096" s="14">
        <v>0.24097959981610401</v>
      </c>
      <c r="F1096" s="14"/>
      <c r="G1096" s="14">
        <v>0.19970004929601501</v>
      </c>
      <c r="H1096" s="14">
        <v>0.331724559750396</v>
      </c>
      <c r="I1096" s="14">
        <v>0.26310878363010298</v>
      </c>
      <c r="J1096" s="14">
        <v>0.24334343544623199</v>
      </c>
      <c r="K1096" s="14">
        <v>0.26446740469667601</v>
      </c>
      <c r="L1096" s="14">
        <v>0.27853676521968901</v>
      </c>
      <c r="M1096" s="14"/>
      <c r="N1096" s="14">
        <v>0.33604179299470199</v>
      </c>
      <c r="O1096" s="14">
        <v>0.26499724021645499</v>
      </c>
      <c r="P1096" s="14">
        <v>0.26216746751041398</v>
      </c>
      <c r="Q1096" s="14">
        <v>0.198279650995209</v>
      </c>
      <c r="R1096" s="14"/>
      <c r="S1096" s="14">
        <v>0.297860436549434</v>
      </c>
      <c r="T1096" s="14">
        <v>0.25132055948140197</v>
      </c>
      <c r="U1096" s="14">
        <v>0.25980408275482098</v>
      </c>
      <c r="V1096" s="14">
        <v>0.25028841553130998</v>
      </c>
      <c r="W1096" s="14">
        <v>0.25353728117034102</v>
      </c>
      <c r="X1096" s="14">
        <v>0.28961943469811902</v>
      </c>
      <c r="Y1096" s="14">
        <v>0.26748328299110302</v>
      </c>
      <c r="Z1096" s="14">
        <v>0.28782860461495902</v>
      </c>
      <c r="AA1096" s="14">
        <v>0.264995089680507</v>
      </c>
      <c r="AB1096" s="14">
        <v>0.255293245496306</v>
      </c>
      <c r="AC1096" s="14">
        <v>0.24325762429828801</v>
      </c>
      <c r="AD1096" s="14">
        <v>0.246573198587418</v>
      </c>
      <c r="AE1096" s="14"/>
      <c r="AF1096" s="14">
        <v>0.36063598804510899</v>
      </c>
      <c r="AG1096" s="14">
        <v>0.28898521029087498</v>
      </c>
      <c r="AH1096" s="14">
        <v>0.202922858441304</v>
      </c>
      <c r="AI1096" s="14">
        <v>0.27704487801043298</v>
      </c>
      <c r="AJ1096" s="14">
        <v>0.195399315528514</v>
      </c>
      <c r="AK1096" s="14"/>
      <c r="AL1096" s="14">
        <v>0.30248899160199699</v>
      </c>
      <c r="AM1096" s="14">
        <v>0.342408513202208</v>
      </c>
      <c r="AN1096" s="14">
        <v>0.23932340574730701</v>
      </c>
      <c r="AO1096" s="14">
        <v>0.288217619915975</v>
      </c>
      <c r="AP1096" s="14">
        <v>0.20748543350780799</v>
      </c>
      <c r="AQ1096" s="14">
        <v>0.244053408201375</v>
      </c>
      <c r="AR1096" s="14"/>
      <c r="AS1096" s="14">
        <v>0.23369280499839101</v>
      </c>
      <c r="AT1096" s="14">
        <v>0.26030020249214197</v>
      </c>
      <c r="AU1096" s="14">
        <v>0.282060914929887</v>
      </c>
      <c r="AV1096" s="14">
        <v>0.34416037189486498</v>
      </c>
      <c r="AW1096" s="14">
        <v>0.46880799520451999</v>
      </c>
      <c r="AX1096" s="14"/>
      <c r="AY1096" s="14">
        <v>0.18487986405616999</v>
      </c>
      <c r="AZ1096" s="14">
        <v>0</v>
      </c>
      <c r="BA1096" s="14">
        <v>0</v>
      </c>
      <c r="BB1096" s="14">
        <v>0</v>
      </c>
      <c r="BC1096" s="14">
        <v>0</v>
      </c>
      <c r="BD1096" s="14">
        <v>0</v>
      </c>
      <c r="BE1096" s="14">
        <v>0</v>
      </c>
      <c r="BF1096" s="14">
        <v>0</v>
      </c>
      <c r="BG1096" s="14">
        <v>0</v>
      </c>
      <c r="BH1096" s="14">
        <v>0</v>
      </c>
      <c r="BI1096" s="14">
        <v>0</v>
      </c>
      <c r="BJ1096" s="14">
        <v>0</v>
      </c>
      <c r="BK1096" s="14">
        <v>0</v>
      </c>
      <c r="BL1096" s="14">
        <v>0</v>
      </c>
      <c r="BM1096" s="14">
        <v>0</v>
      </c>
      <c r="BN1096" s="14">
        <v>0</v>
      </c>
      <c r="BO1096" s="14"/>
      <c r="BP1096" s="14">
        <v>0.36180958982717898</v>
      </c>
      <c r="BQ1096" s="14">
        <v>0.24743146748403</v>
      </c>
      <c r="BR1096" s="14">
        <v>0.24090808173227099</v>
      </c>
      <c r="BS1096" s="14">
        <v>0.24013308245432299</v>
      </c>
      <c r="BT1096" s="14">
        <v>0.21979592774175999</v>
      </c>
      <c r="BU1096" s="14"/>
      <c r="BV1096" s="14">
        <v>0.34588200306039302</v>
      </c>
      <c r="BW1096" s="14">
        <v>0.30054983947952801</v>
      </c>
      <c r="BX1096" s="14">
        <v>0.23943660501890199</v>
      </c>
      <c r="BY1096" s="14">
        <v>0.23170893867719899</v>
      </c>
      <c r="BZ1096" s="14">
        <v>0.19632869837672101</v>
      </c>
      <c r="CA1096" s="14"/>
      <c r="CB1096" s="14">
        <v>0.38032188530599198</v>
      </c>
      <c r="CC1096" s="14">
        <v>0.25819560651420598</v>
      </c>
      <c r="CD1096" s="14">
        <v>0.228178215428398</v>
      </c>
      <c r="CE1096" s="14">
        <v>0.230494903292632</v>
      </c>
      <c r="CF1096" s="14">
        <v>0.25120274876089999</v>
      </c>
      <c r="CG1096" s="14"/>
      <c r="CH1096" s="14">
        <v>0.32039901573979301</v>
      </c>
      <c r="CI1096" s="14">
        <v>0.24345316399092801</v>
      </c>
      <c r="CJ1096" s="14"/>
      <c r="CK1096" s="14">
        <v>0.26598285962990997</v>
      </c>
      <c r="CL1096" s="14">
        <v>0.26613568312869201</v>
      </c>
      <c r="CM1096" s="14"/>
      <c r="CN1096" s="14">
        <v>0.33795582219999498</v>
      </c>
      <c r="CO1096" s="14">
        <v>0.24096907305894</v>
      </c>
      <c r="CP1096" s="14"/>
      <c r="CQ1096" s="14">
        <v>0.23720982713962999</v>
      </c>
      <c r="CR1096" s="14">
        <v>0.33650562629006397</v>
      </c>
      <c r="CS1096" s="14">
        <v>0.207813434448886</v>
      </c>
    </row>
    <row r="1097" spans="2:97" x14ac:dyDescent="0.35">
      <c r="B1097" t="s">
        <v>453</v>
      </c>
      <c r="C1097" s="14">
        <v>0.48373914670753998</v>
      </c>
      <c r="D1097" s="14">
        <v>0.481567267203595</v>
      </c>
      <c r="E1097" s="14">
        <v>0.48634899928190001</v>
      </c>
      <c r="F1097" s="14"/>
      <c r="G1097" s="14">
        <v>0.462111141684099</v>
      </c>
      <c r="H1097" s="14">
        <v>0.41171417573223901</v>
      </c>
      <c r="I1097" s="14">
        <v>0.46816382437338</v>
      </c>
      <c r="J1097" s="14">
        <v>0.48242635939689699</v>
      </c>
      <c r="K1097" s="14">
        <v>0.51746882438488795</v>
      </c>
      <c r="L1097" s="14">
        <v>0.54793137467602304</v>
      </c>
      <c r="M1097" s="14"/>
      <c r="N1097" s="14">
        <v>0.50077303986772803</v>
      </c>
      <c r="O1097" s="14">
        <v>0.50737974961202903</v>
      </c>
      <c r="P1097" s="14">
        <v>0.44030200376810702</v>
      </c>
      <c r="Q1097" s="14">
        <v>0.47657644679828698</v>
      </c>
      <c r="R1097" s="14"/>
      <c r="S1097" s="14">
        <v>0.44282687983677599</v>
      </c>
      <c r="T1097" s="14">
        <v>0.49144166780047299</v>
      </c>
      <c r="U1097" s="14">
        <v>0.47537539919448202</v>
      </c>
      <c r="V1097" s="14">
        <v>0.51566595548370897</v>
      </c>
      <c r="W1097" s="14">
        <v>0.45594359442861099</v>
      </c>
      <c r="X1097" s="14">
        <v>0.47019046573400702</v>
      </c>
      <c r="Y1097" s="14">
        <v>0.46347444278606598</v>
      </c>
      <c r="Z1097" s="14">
        <v>0.492225310391811</v>
      </c>
      <c r="AA1097" s="14">
        <v>0.46322181379253202</v>
      </c>
      <c r="AB1097" s="14">
        <v>0.52265082810507901</v>
      </c>
      <c r="AC1097" s="14">
        <v>0.57094939525616795</v>
      </c>
      <c r="AD1097" s="14">
        <v>0.52984947571929897</v>
      </c>
      <c r="AE1097" s="14"/>
      <c r="AF1097" s="14">
        <v>0.45582049073566799</v>
      </c>
      <c r="AG1097" s="14">
        <v>0.48322353126504097</v>
      </c>
      <c r="AH1097" s="14">
        <v>0.61119301427293204</v>
      </c>
      <c r="AI1097" s="14">
        <v>0.44076074947935501</v>
      </c>
      <c r="AJ1097" s="14">
        <v>0.500929712906653</v>
      </c>
      <c r="AK1097" s="14"/>
      <c r="AL1097" s="14">
        <v>0.50743572659345304</v>
      </c>
      <c r="AM1097" s="14">
        <v>0.45769516571220498</v>
      </c>
      <c r="AN1097" s="14">
        <v>0.60167529751752502</v>
      </c>
      <c r="AO1097" s="14">
        <v>0.45858623015845301</v>
      </c>
      <c r="AP1097" s="14">
        <v>0.491614372603565</v>
      </c>
      <c r="AQ1097" s="14">
        <v>0.43675745457601101</v>
      </c>
      <c r="AR1097" s="14"/>
      <c r="AS1097" s="14">
        <v>0.48275967580092699</v>
      </c>
      <c r="AT1097" s="14">
        <v>0.46306867552752901</v>
      </c>
      <c r="AU1097" s="14">
        <v>0.50504964927524498</v>
      </c>
      <c r="AV1097" s="14">
        <v>0.47143601287181303</v>
      </c>
      <c r="AW1097" s="14">
        <v>0.38071632859814403</v>
      </c>
      <c r="AX1097" s="14"/>
      <c r="AY1097" s="14">
        <v>0.42806404260005299</v>
      </c>
      <c r="AZ1097" s="14">
        <v>0</v>
      </c>
      <c r="BA1097" s="14">
        <v>0</v>
      </c>
      <c r="BB1097" s="14">
        <v>0</v>
      </c>
      <c r="BC1097" s="14">
        <v>0</v>
      </c>
      <c r="BD1097" s="14">
        <v>0</v>
      </c>
      <c r="BE1097" s="14">
        <v>0</v>
      </c>
      <c r="BF1097" s="14">
        <v>0</v>
      </c>
      <c r="BG1097" s="14">
        <v>0</v>
      </c>
      <c r="BH1097" s="14">
        <v>0</v>
      </c>
      <c r="BI1097" s="14">
        <v>0</v>
      </c>
      <c r="BJ1097" s="14">
        <v>0</v>
      </c>
      <c r="BK1097" s="14">
        <v>0</v>
      </c>
      <c r="BL1097" s="14">
        <v>0</v>
      </c>
      <c r="BM1097" s="14">
        <v>0</v>
      </c>
      <c r="BN1097" s="14">
        <v>0</v>
      </c>
      <c r="BO1097" s="14"/>
      <c r="BP1097" s="14">
        <v>0.49066799316423299</v>
      </c>
      <c r="BQ1097" s="14">
        <v>0.51558501567177994</v>
      </c>
      <c r="BR1097" s="14">
        <v>0.49598322387690902</v>
      </c>
      <c r="BS1097" s="14">
        <v>0.48383752558105397</v>
      </c>
      <c r="BT1097" s="14">
        <v>0.43183762377745299</v>
      </c>
      <c r="BU1097" s="14"/>
      <c r="BV1097" s="14">
        <v>0.38846343939573802</v>
      </c>
      <c r="BW1097" s="14">
        <v>0.50377678341349097</v>
      </c>
      <c r="BX1097" s="14">
        <v>0.506545299011124</v>
      </c>
      <c r="BY1097" s="14">
        <v>0.44024792867270401</v>
      </c>
      <c r="BZ1097" s="14">
        <v>0.41793224365315002</v>
      </c>
      <c r="CA1097" s="14"/>
      <c r="CB1097" s="14">
        <v>0.46479155097599201</v>
      </c>
      <c r="CC1097" s="14">
        <v>0.51370556697826197</v>
      </c>
      <c r="CD1097" s="14">
        <v>0.501750858626962</v>
      </c>
      <c r="CE1097" s="14">
        <v>0.52508373731099101</v>
      </c>
      <c r="CF1097" s="14">
        <v>0.422151399375431</v>
      </c>
      <c r="CG1097" s="14"/>
      <c r="CH1097" s="14">
        <v>0.446770664510593</v>
      </c>
      <c r="CI1097" s="14">
        <v>0.49915759891142603</v>
      </c>
      <c r="CJ1097" s="14"/>
      <c r="CK1097" s="14">
        <v>0.49051449371137101</v>
      </c>
      <c r="CL1097" s="14">
        <v>0.48165738943877201</v>
      </c>
      <c r="CM1097" s="14"/>
      <c r="CN1097" s="14">
        <v>0.490606043060615</v>
      </c>
      <c r="CO1097" s="14">
        <v>0.48133754199606599</v>
      </c>
      <c r="CP1097" s="14"/>
      <c r="CQ1097" s="14">
        <v>0.48037846075421098</v>
      </c>
      <c r="CR1097" s="14">
        <v>0.48419995750282602</v>
      </c>
      <c r="CS1097" s="14">
        <v>0.52284718334846803</v>
      </c>
    </row>
    <row r="1098" spans="2:97" x14ac:dyDescent="0.35">
      <c r="B1098" t="s">
        <v>454</v>
      </c>
      <c r="C1098" s="14">
        <v>0.14283065856330601</v>
      </c>
      <c r="D1098" s="14">
        <v>0.14251792801456201</v>
      </c>
      <c r="E1098" s="14">
        <v>0.14369591456056499</v>
      </c>
      <c r="F1098" s="14"/>
      <c r="G1098" s="14">
        <v>0.212999056001342</v>
      </c>
      <c r="H1098" s="14">
        <v>0.143966043152219</v>
      </c>
      <c r="I1098" s="14">
        <v>0.16559310067649</v>
      </c>
      <c r="J1098" s="14">
        <v>0.15114927351088001</v>
      </c>
      <c r="K1098" s="14">
        <v>0.121196776036586</v>
      </c>
      <c r="L1098" s="14">
        <v>8.4676725612611095E-2</v>
      </c>
      <c r="M1098" s="14"/>
      <c r="N1098" s="14">
        <v>9.7279686551650799E-2</v>
      </c>
      <c r="O1098" s="14">
        <v>0.130016362006836</v>
      </c>
      <c r="P1098" s="14">
        <v>0.18174991621152201</v>
      </c>
      <c r="Q1098" s="14">
        <v>0.17136135972219399</v>
      </c>
      <c r="R1098" s="14"/>
      <c r="S1098" s="14">
        <v>0.15831154133234401</v>
      </c>
      <c r="T1098" s="14">
        <v>0.13238976660198401</v>
      </c>
      <c r="U1098" s="14">
        <v>0.138957793804976</v>
      </c>
      <c r="V1098" s="14">
        <v>0.12151770117989</v>
      </c>
      <c r="W1098" s="14">
        <v>0.18882976208576699</v>
      </c>
      <c r="X1098" s="14">
        <v>0.141391767347368</v>
      </c>
      <c r="Y1098" s="14">
        <v>0.16067664911124599</v>
      </c>
      <c r="Z1098" s="14">
        <v>0.116942266502526</v>
      </c>
      <c r="AA1098" s="14">
        <v>0.15829772939096801</v>
      </c>
      <c r="AB1098" s="14">
        <v>0.12661453981535301</v>
      </c>
      <c r="AC1098" s="14">
        <v>9.52513351169363E-2</v>
      </c>
      <c r="AD1098" s="14">
        <v>0.144710669589529</v>
      </c>
      <c r="AE1098" s="14"/>
      <c r="AF1098" s="14">
        <v>0.100775148867373</v>
      </c>
      <c r="AG1098" s="14">
        <v>0.123137460322467</v>
      </c>
      <c r="AH1098" s="14">
        <v>0.12604489380737399</v>
      </c>
      <c r="AI1098" s="14">
        <v>0.194197373849059</v>
      </c>
      <c r="AJ1098" s="14">
        <v>0.207122871480587</v>
      </c>
      <c r="AK1098" s="14"/>
      <c r="AL1098" s="14">
        <v>0.107611214073667</v>
      </c>
      <c r="AM1098" s="14">
        <v>0.124159379592915</v>
      </c>
      <c r="AN1098" s="14">
        <v>0.114906548601293</v>
      </c>
      <c r="AO1098" s="14">
        <v>0.16300379193796299</v>
      </c>
      <c r="AP1098" s="14">
        <v>0.18883337072953399</v>
      </c>
      <c r="AQ1098" s="14">
        <v>0.117069360430896</v>
      </c>
      <c r="AR1098" s="14"/>
      <c r="AS1098" s="14">
        <v>0.15070349427840701</v>
      </c>
      <c r="AT1098" s="14">
        <v>0.16901035705242401</v>
      </c>
      <c r="AU1098" s="14">
        <v>0.126269905514618</v>
      </c>
      <c r="AV1098" s="14">
        <v>0.10332825589495399</v>
      </c>
      <c r="AW1098" s="14">
        <v>0.12965305692478701</v>
      </c>
      <c r="AX1098" s="14"/>
      <c r="AY1098" s="14">
        <v>0.121341220128014</v>
      </c>
      <c r="AZ1098" s="14">
        <v>0</v>
      </c>
      <c r="BA1098" s="14">
        <v>0</v>
      </c>
      <c r="BB1098" s="14">
        <v>0</v>
      </c>
      <c r="BC1098" s="14">
        <v>0</v>
      </c>
      <c r="BD1098" s="14">
        <v>0</v>
      </c>
      <c r="BE1098" s="14">
        <v>0</v>
      </c>
      <c r="BF1098" s="14">
        <v>0</v>
      </c>
      <c r="BG1098" s="14">
        <v>0</v>
      </c>
      <c r="BH1098" s="14">
        <v>0</v>
      </c>
      <c r="BI1098" s="14">
        <v>0</v>
      </c>
      <c r="BJ1098" s="14">
        <v>0</v>
      </c>
      <c r="BK1098" s="14">
        <v>0</v>
      </c>
      <c r="BL1098" s="14">
        <v>0</v>
      </c>
      <c r="BM1098" s="14">
        <v>0</v>
      </c>
      <c r="BN1098" s="14">
        <v>0</v>
      </c>
      <c r="BO1098" s="14"/>
      <c r="BP1098" s="14">
        <v>8.3332903794294894E-2</v>
      </c>
      <c r="BQ1098" s="14">
        <v>0.15335389561566401</v>
      </c>
      <c r="BR1098" s="14">
        <v>0.15030187371860601</v>
      </c>
      <c r="BS1098" s="14">
        <v>0.17272093711626599</v>
      </c>
      <c r="BT1098" s="14">
        <v>0.17309931492347899</v>
      </c>
      <c r="BU1098" s="14"/>
      <c r="BV1098" s="14">
        <v>0.15895390428284101</v>
      </c>
      <c r="BW1098" s="14">
        <v>0.11849929529813701</v>
      </c>
      <c r="BX1098" s="14">
        <v>0.14580545883704099</v>
      </c>
      <c r="BY1098" s="14">
        <v>0.16543030528644401</v>
      </c>
      <c r="BZ1098" s="14">
        <v>0.22305730051301201</v>
      </c>
      <c r="CA1098" s="14"/>
      <c r="CB1098" s="14">
        <v>9.8835044372204098E-2</v>
      </c>
      <c r="CC1098" s="14">
        <v>0.104946515252945</v>
      </c>
      <c r="CD1098" s="14">
        <v>0.15470531887464101</v>
      </c>
      <c r="CE1098" s="14">
        <v>0.14920126446344401</v>
      </c>
      <c r="CF1098" s="14">
        <v>0.188510982947901</v>
      </c>
      <c r="CG1098" s="14"/>
      <c r="CH1098" s="14">
        <v>0.14718157327381701</v>
      </c>
      <c r="CI1098" s="14">
        <v>0.141016021701835</v>
      </c>
      <c r="CJ1098" s="14"/>
      <c r="CK1098" s="14">
        <v>0.154502926024526</v>
      </c>
      <c r="CL1098" s="14">
        <v>0.139244299426767</v>
      </c>
      <c r="CM1098" s="14"/>
      <c r="CN1098" s="14">
        <v>0.10779198798110699</v>
      </c>
      <c r="CO1098" s="14">
        <v>0.15508496269538</v>
      </c>
      <c r="CP1098" s="14"/>
      <c r="CQ1098" s="14">
        <v>0.16560347680048701</v>
      </c>
      <c r="CR1098" s="14">
        <v>9.5610514370057006E-2</v>
      </c>
      <c r="CS1098" s="14">
        <v>0.13962922451679999</v>
      </c>
    </row>
    <row r="1099" spans="2:97" x14ac:dyDescent="0.35">
      <c r="B1099" t="s">
        <v>455</v>
      </c>
      <c r="C1099" s="14">
        <v>2.74538115436627E-2</v>
      </c>
      <c r="D1099" s="14">
        <v>2.5259687928884E-2</v>
      </c>
      <c r="E1099" s="14">
        <v>2.96998003414609E-2</v>
      </c>
      <c r="F1099" s="14"/>
      <c r="G1099" s="14">
        <v>5.2006170294552498E-2</v>
      </c>
      <c r="H1099" s="14">
        <v>2.8623246501827699E-2</v>
      </c>
      <c r="I1099" s="14">
        <v>2.5405969973150502E-2</v>
      </c>
      <c r="J1099" s="14">
        <v>2.20015404538654E-2</v>
      </c>
      <c r="K1099" s="14">
        <v>3.06552261581493E-2</v>
      </c>
      <c r="L1099" s="14">
        <v>1.41705295120827E-2</v>
      </c>
      <c r="M1099" s="14"/>
      <c r="N1099" s="14">
        <v>1.3851050001450101E-2</v>
      </c>
      <c r="O1099" s="14">
        <v>1.9084587504617501E-2</v>
      </c>
      <c r="P1099" s="14">
        <v>3.8801848395158101E-2</v>
      </c>
      <c r="Q1099" s="14">
        <v>4.1208530608472099E-2</v>
      </c>
      <c r="R1099" s="14"/>
      <c r="S1099" s="14">
        <v>3.6785214987446101E-2</v>
      </c>
      <c r="T1099" s="14">
        <v>2.9810988122036901E-2</v>
      </c>
      <c r="U1099" s="14">
        <v>3.0789504415238499E-2</v>
      </c>
      <c r="V1099" s="14">
        <v>2.5881417690204599E-2</v>
      </c>
      <c r="W1099" s="14">
        <v>4.0900140155280998E-2</v>
      </c>
      <c r="X1099" s="14">
        <v>1.72612800178676E-2</v>
      </c>
      <c r="Y1099" s="14">
        <v>3.5060098045996503E-2</v>
      </c>
      <c r="Z1099" s="14">
        <v>3.1774147037800599E-2</v>
      </c>
      <c r="AA1099" s="14">
        <v>1.4255875262150801E-2</v>
      </c>
      <c r="AB1099" s="14">
        <v>2.14537504148271E-2</v>
      </c>
      <c r="AC1099" s="14">
        <v>3.2889928038194703E-2</v>
      </c>
      <c r="AD1099" s="14">
        <v>0</v>
      </c>
      <c r="AE1099" s="14"/>
      <c r="AF1099" s="14">
        <v>1.48697617554466E-2</v>
      </c>
      <c r="AG1099" s="14">
        <v>2.4924373194305599E-2</v>
      </c>
      <c r="AH1099" s="14">
        <v>2.48044605450497E-2</v>
      </c>
      <c r="AI1099" s="14">
        <v>3.9226797704077901E-2</v>
      </c>
      <c r="AJ1099" s="14">
        <v>3.0716624863503E-2</v>
      </c>
      <c r="AK1099" s="14"/>
      <c r="AL1099" s="14">
        <v>2.9705612647169401E-2</v>
      </c>
      <c r="AM1099" s="14">
        <v>1.71781576418077E-2</v>
      </c>
      <c r="AN1099" s="14">
        <v>8.5132025619011707E-3</v>
      </c>
      <c r="AO1099" s="14">
        <v>3.29122951960601E-2</v>
      </c>
      <c r="AP1099" s="14">
        <v>3.0051774824578499E-2</v>
      </c>
      <c r="AQ1099" s="14">
        <v>1.61457461677952E-2</v>
      </c>
      <c r="AR1099" s="14"/>
      <c r="AS1099" s="14">
        <v>2.90459294657728E-2</v>
      </c>
      <c r="AT1099" s="14">
        <v>2.3655966599289899E-2</v>
      </c>
      <c r="AU1099" s="14">
        <v>2.85332389154479E-2</v>
      </c>
      <c r="AV1099" s="14">
        <v>1.8933945441383299E-2</v>
      </c>
      <c r="AW1099" s="14">
        <v>0</v>
      </c>
      <c r="AX1099" s="14"/>
      <c r="AY1099" s="14">
        <v>5.9709114931460701E-2</v>
      </c>
      <c r="AZ1099" s="14">
        <v>0</v>
      </c>
      <c r="BA1099" s="14">
        <v>0</v>
      </c>
      <c r="BB1099" s="14">
        <v>0</v>
      </c>
      <c r="BC1099" s="14">
        <v>0</v>
      </c>
      <c r="BD1099" s="14">
        <v>0</v>
      </c>
      <c r="BE1099" s="14">
        <v>0</v>
      </c>
      <c r="BF1099" s="14">
        <v>0</v>
      </c>
      <c r="BG1099" s="14">
        <v>0</v>
      </c>
      <c r="BH1099" s="14">
        <v>0</v>
      </c>
      <c r="BI1099" s="14">
        <v>0</v>
      </c>
      <c r="BJ1099" s="14">
        <v>0</v>
      </c>
      <c r="BK1099" s="14">
        <v>0</v>
      </c>
      <c r="BL1099" s="14">
        <v>0</v>
      </c>
      <c r="BM1099" s="14">
        <v>0</v>
      </c>
      <c r="BN1099" s="14">
        <v>0</v>
      </c>
      <c r="BO1099" s="14"/>
      <c r="BP1099" s="14">
        <v>1.5526094877565001E-2</v>
      </c>
      <c r="BQ1099" s="14">
        <v>2.4296819606154499E-2</v>
      </c>
      <c r="BR1099" s="14">
        <v>2.7818220690063199E-2</v>
      </c>
      <c r="BS1099" s="14">
        <v>3.6793799401321998E-2</v>
      </c>
      <c r="BT1099" s="14">
        <v>3.8569871919330402E-2</v>
      </c>
      <c r="BU1099" s="14"/>
      <c r="BV1099" s="14">
        <v>2.1441404747976199E-2</v>
      </c>
      <c r="BW1099" s="14">
        <v>2.2273519673076E-2</v>
      </c>
      <c r="BX1099" s="14">
        <v>2.07232572665377E-2</v>
      </c>
      <c r="BY1099" s="14">
        <v>4.6847864224558299E-2</v>
      </c>
      <c r="BZ1099" s="14">
        <v>6.6116801468584299E-2</v>
      </c>
      <c r="CA1099" s="14"/>
      <c r="CB1099" s="14">
        <v>1.53929000372868E-2</v>
      </c>
      <c r="CC1099" s="14">
        <v>1.6483096579498601E-2</v>
      </c>
      <c r="CD1099" s="14">
        <v>2.1241090519728199E-2</v>
      </c>
      <c r="CE1099" s="14">
        <v>3.1354526367988703E-2</v>
      </c>
      <c r="CF1099" s="14">
        <v>4.7858254880764603E-2</v>
      </c>
      <c r="CG1099" s="14"/>
      <c r="CH1099" s="14">
        <v>2.5873714869330999E-2</v>
      </c>
      <c r="CI1099" s="14">
        <v>2.8112822777094201E-2</v>
      </c>
      <c r="CJ1099" s="14"/>
      <c r="CK1099" s="14">
        <v>1.99033268209481E-2</v>
      </c>
      <c r="CL1099" s="14">
        <v>2.9773733526308199E-2</v>
      </c>
      <c r="CM1099" s="14"/>
      <c r="CN1099" s="14">
        <v>1.61527839880596E-2</v>
      </c>
      <c r="CO1099" s="14">
        <v>3.1406194050482797E-2</v>
      </c>
      <c r="CP1099" s="14"/>
      <c r="CQ1099" s="14">
        <v>3.3863229259156198E-2</v>
      </c>
      <c r="CR1099" s="14">
        <v>1.7449136745366901E-2</v>
      </c>
      <c r="CS1099" s="14">
        <v>7.0472858529434298E-3</v>
      </c>
    </row>
    <row r="1100" spans="2:97" x14ac:dyDescent="0.35">
      <c r="B1100" t="s">
        <v>167</v>
      </c>
      <c r="C1100" s="14">
        <v>7.9876619406921007E-2</v>
      </c>
      <c r="D1100" s="14">
        <v>5.9021045118025001E-2</v>
      </c>
      <c r="E1100" s="14">
        <v>9.9275685999970595E-2</v>
      </c>
      <c r="F1100" s="14"/>
      <c r="G1100" s="14">
        <v>7.3183582723991794E-2</v>
      </c>
      <c r="H1100" s="14">
        <v>8.3971974863318102E-2</v>
      </c>
      <c r="I1100" s="14">
        <v>7.7728321346875406E-2</v>
      </c>
      <c r="J1100" s="14">
        <v>0.101079391192126</v>
      </c>
      <c r="K1100" s="14">
        <v>6.6211768723700604E-2</v>
      </c>
      <c r="L1100" s="14">
        <v>7.4684604979593797E-2</v>
      </c>
      <c r="M1100" s="14"/>
      <c r="N1100" s="14">
        <v>5.2054430584469201E-2</v>
      </c>
      <c r="O1100" s="14">
        <v>7.8522060660061899E-2</v>
      </c>
      <c r="P1100" s="14">
        <v>7.6978764114798703E-2</v>
      </c>
      <c r="Q1100" s="14">
        <v>0.112574011875837</v>
      </c>
      <c r="R1100" s="14"/>
      <c r="S1100" s="14">
        <v>6.4215927293999803E-2</v>
      </c>
      <c r="T1100" s="14">
        <v>9.50370179941043E-2</v>
      </c>
      <c r="U1100" s="14">
        <v>9.5073219830482697E-2</v>
      </c>
      <c r="V1100" s="14">
        <v>8.6646510114886402E-2</v>
      </c>
      <c r="W1100" s="14">
        <v>6.0789222160001301E-2</v>
      </c>
      <c r="X1100" s="14">
        <v>8.1537052202638405E-2</v>
      </c>
      <c r="Y1100" s="14">
        <v>7.3305527065588599E-2</v>
      </c>
      <c r="Z1100" s="14">
        <v>7.1229671452903695E-2</v>
      </c>
      <c r="AA1100" s="14">
        <v>9.9229491873842807E-2</v>
      </c>
      <c r="AB1100" s="14">
        <v>7.3987636168435497E-2</v>
      </c>
      <c r="AC1100" s="14">
        <v>5.76517172904129E-2</v>
      </c>
      <c r="AD1100" s="14">
        <v>7.8866656103753194E-2</v>
      </c>
      <c r="AE1100" s="14"/>
      <c r="AF1100" s="14">
        <v>6.78986105964033E-2</v>
      </c>
      <c r="AG1100" s="14">
        <v>7.9729424927311707E-2</v>
      </c>
      <c r="AH1100" s="14">
        <v>3.5034772933340702E-2</v>
      </c>
      <c r="AI1100" s="14">
        <v>4.8770200957074697E-2</v>
      </c>
      <c r="AJ1100" s="14">
        <v>6.5831475220743299E-2</v>
      </c>
      <c r="AK1100" s="14"/>
      <c r="AL1100" s="14">
        <v>5.2758455083713601E-2</v>
      </c>
      <c r="AM1100" s="14">
        <v>5.8558783850864903E-2</v>
      </c>
      <c r="AN1100" s="14">
        <v>3.5581545571974398E-2</v>
      </c>
      <c r="AO1100" s="14">
        <v>5.7280062791550103E-2</v>
      </c>
      <c r="AP1100" s="14">
        <v>8.2015048334514604E-2</v>
      </c>
      <c r="AQ1100" s="14">
        <v>0.18597403062392301</v>
      </c>
      <c r="AR1100" s="14"/>
      <c r="AS1100" s="14">
        <v>0.103798095456503</v>
      </c>
      <c r="AT1100" s="14">
        <v>8.3964798328615406E-2</v>
      </c>
      <c r="AU1100" s="14">
        <v>5.8086291364802402E-2</v>
      </c>
      <c r="AV1100" s="14">
        <v>6.2141413896985402E-2</v>
      </c>
      <c r="AW1100" s="14">
        <v>2.0822619272549001E-2</v>
      </c>
      <c r="AX1100" s="14"/>
      <c r="AY1100" s="14">
        <v>0.20600575828430301</v>
      </c>
      <c r="AZ1100" s="14">
        <v>0</v>
      </c>
      <c r="BA1100" s="14">
        <v>0</v>
      </c>
      <c r="BB1100" s="14">
        <v>0</v>
      </c>
      <c r="BC1100" s="14">
        <v>0</v>
      </c>
      <c r="BD1100" s="14">
        <v>0</v>
      </c>
      <c r="BE1100" s="14">
        <v>0</v>
      </c>
      <c r="BF1100" s="14">
        <v>0</v>
      </c>
      <c r="BG1100" s="14">
        <v>0</v>
      </c>
      <c r="BH1100" s="14">
        <v>0</v>
      </c>
      <c r="BI1100" s="14">
        <v>0</v>
      </c>
      <c r="BJ1100" s="14">
        <v>0</v>
      </c>
      <c r="BK1100" s="14">
        <v>0</v>
      </c>
      <c r="BL1100" s="14">
        <v>0</v>
      </c>
      <c r="BM1100" s="14">
        <v>0</v>
      </c>
      <c r="BN1100" s="14">
        <v>0</v>
      </c>
      <c r="BO1100" s="14"/>
      <c r="BP1100" s="14">
        <v>4.8663418336728E-2</v>
      </c>
      <c r="BQ1100" s="14">
        <v>5.9332801622372401E-2</v>
      </c>
      <c r="BR1100" s="14">
        <v>8.4988599982150803E-2</v>
      </c>
      <c r="BS1100" s="14">
        <v>6.6514655447035095E-2</v>
      </c>
      <c r="BT1100" s="14">
        <v>0.13669726163797699</v>
      </c>
      <c r="BU1100" s="14"/>
      <c r="BV1100" s="14">
        <v>8.5259248513052499E-2</v>
      </c>
      <c r="BW1100" s="14">
        <v>5.4900562135768001E-2</v>
      </c>
      <c r="BX1100" s="14">
        <v>8.7489379866394199E-2</v>
      </c>
      <c r="BY1100" s="14">
        <v>0.115764963139094</v>
      </c>
      <c r="BZ1100" s="14">
        <v>9.6564955988533097E-2</v>
      </c>
      <c r="CA1100" s="14"/>
      <c r="CB1100" s="14">
        <v>4.0658619308524699E-2</v>
      </c>
      <c r="CC1100" s="14">
        <v>0.10666921467509</v>
      </c>
      <c r="CD1100" s="14">
        <v>9.4124516550270598E-2</v>
      </c>
      <c r="CE1100" s="14">
        <v>6.3865568564944103E-2</v>
      </c>
      <c r="CF1100" s="14">
        <v>9.0276614035003894E-2</v>
      </c>
      <c r="CG1100" s="14"/>
      <c r="CH1100" s="14">
        <v>5.9775031606465301E-2</v>
      </c>
      <c r="CI1100" s="14">
        <v>8.8260392618717307E-2</v>
      </c>
      <c r="CJ1100" s="14"/>
      <c r="CK1100" s="14">
        <v>6.9096393813245102E-2</v>
      </c>
      <c r="CL1100" s="14">
        <v>8.3188894479461595E-2</v>
      </c>
      <c r="CM1100" s="14"/>
      <c r="CN1100" s="14">
        <v>4.7493362770223903E-2</v>
      </c>
      <c r="CO1100" s="14">
        <v>9.1202228199131E-2</v>
      </c>
      <c r="CP1100" s="14"/>
      <c r="CQ1100" s="14">
        <v>8.2945006046515501E-2</v>
      </c>
      <c r="CR1100" s="14">
        <v>6.6234765091686201E-2</v>
      </c>
      <c r="CS1100" s="14">
        <v>0.122662871832903</v>
      </c>
    </row>
    <row r="1101" spans="2:97" x14ac:dyDescent="0.35">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c r="CI1101" s="14"/>
      <c r="CJ1101" s="14"/>
      <c r="CK1101" s="14"/>
      <c r="CL1101" s="14"/>
      <c r="CM1101" s="14"/>
      <c r="CN1101" s="14"/>
      <c r="CO1101" s="14"/>
      <c r="CP1101" s="14"/>
      <c r="CQ1101" s="14"/>
      <c r="CR1101" s="14"/>
      <c r="CS1101" s="14"/>
    </row>
    <row r="1102" spans="2:97" x14ac:dyDescent="0.35">
      <c r="B1102" s="6" t="s">
        <v>461</v>
      </c>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c r="Y1102" s="14"/>
      <c r="Z1102" s="14"/>
      <c r="AA1102" s="14"/>
      <c r="AB1102" s="14"/>
      <c r="AC1102" s="14"/>
      <c r="AD1102" s="14"/>
      <c r="AE1102" s="14"/>
      <c r="AF1102" s="14"/>
      <c r="AG1102" s="14"/>
      <c r="AH1102" s="14"/>
      <c r="AI1102" s="14"/>
      <c r="AJ1102" s="14"/>
      <c r="AK1102" s="14"/>
      <c r="AL1102" s="14"/>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c r="CI1102" s="14"/>
      <c r="CJ1102" s="14"/>
      <c r="CK1102" s="14"/>
      <c r="CL1102" s="14"/>
      <c r="CM1102" s="14"/>
      <c r="CN1102" s="14"/>
      <c r="CO1102" s="14"/>
      <c r="CP1102" s="14"/>
      <c r="CQ1102" s="14"/>
      <c r="CR1102" s="14"/>
      <c r="CS1102" s="14"/>
    </row>
    <row r="1103" spans="2:97" x14ac:dyDescent="0.35">
      <c r="B1103" s="21" t="s">
        <v>122</v>
      </c>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c r="Y1103" s="14"/>
      <c r="Z1103" s="14"/>
      <c r="AA1103" s="14"/>
      <c r="AB1103" s="14"/>
      <c r="AC1103" s="14"/>
      <c r="AD1103" s="14"/>
      <c r="AE1103" s="14"/>
      <c r="AF1103" s="14"/>
      <c r="AG1103" s="14"/>
      <c r="AH1103" s="14"/>
      <c r="AI1103" s="14"/>
      <c r="AJ1103" s="14"/>
      <c r="AK1103" s="14"/>
      <c r="AL1103" s="14"/>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c r="CI1103" s="14"/>
      <c r="CJ1103" s="14"/>
      <c r="CK1103" s="14"/>
      <c r="CL1103" s="14"/>
      <c r="CM1103" s="14"/>
      <c r="CN1103" s="14"/>
      <c r="CO1103" s="14"/>
      <c r="CP1103" s="14"/>
      <c r="CQ1103" s="14"/>
      <c r="CR1103" s="14"/>
      <c r="CS1103" s="14"/>
    </row>
    <row r="1104" spans="2:97" x14ac:dyDescent="0.35">
      <c r="B1104" t="s">
        <v>452</v>
      </c>
      <c r="C1104" s="14">
        <v>0.47353478572544699</v>
      </c>
      <c r="D1104" s="14">
        <v>0.51687002156442496</v>
      </c>
      <c r="E1104" s="14">
        <v>0.43177647767774402</v>
      </c>
      <c r="F1104" s="14"/>
      <c r="G1104" s="14">
        <v>0.34270705753578401</v>
      </c>
      <c r="H1104" s="14">
        <v>0.40644569884203902</v>
      </c>
      <c r="I1104" s="14">
        <v>0.41527113982882502</v>
      </c>
      <c r="J1104" s="14">
        <v>0.54481193436492303</v>
      </c>
      <c r="K1104" s="14">
        <v>0.51684246761532804</v>
      </c>
      <c r="L1104" s="14">
        <v>0.57545497067928497</v>
      </c>
      <c r="M1104" s="14"/>
      <c r="N1104" s="14">
        <v>0.477552393283669</v>
      </c>
      <c r="O1104" s="14">
        <v>0.52412279852302801</v>
      </c>
      <c r="P1104" s="14">
        <v>0.45065955769646499</v>
      </c>
      <c r="Q1104" s="14">
        <v>0.43798651619510398</v>
      </c>
      <c r="R1104" s="14"/>
      <c r="S1104" s="14">
        <v>0.44845991513099498</v>
      </c>
      <c r="T1104" s="14">
        <v>0.52236616607647601</v>
      </c>
      <c r="U1104" s="14">
        <v>0.45369216084432101</v>
      </c>
      <c r="V1104" s="14">
        <v>0.45813570839310602</v>
      </c>
      <c r="W1104" s="14">
        <v>0.45992969159568903</v>
      </c>
      <c r="X1104" s="14">
        <v>0.449125785570471</v>
      </c>
      <c r="Y1104" s="14">
        <v>0.44139401539089601</v>
      </c>
      <c r="Z1104" s="14">
        <v>0.42857265366184699</v>
      </c>
      <c r="AA1104" s="14">
        <v>0.49819089688578799</v>
      </c>
      <c r="AB1104" s="14">
        <v>0.51054752927381797</v>
      </c>
      <c r="AC1104" s="14">
        <v>0.477972226550677</v>
      </c>
      <c r="AD1104" s="14">
        <v>0.51998062046208304</v>
      </c>
      <c r="AE1104" s="14"/>
      <c r="AF1104" s="14">
        <v>0.51772648652035802</v>
      </c>
      <c r="AG1104" s="14">
        <v>0.469495171500937</v>
      </c>
      <c r="AH1104" s="14">
        <v>0.46806803711953199</v>
      </c>
      <c r="AI1104" s="14">
        <v>0.46892960135176298</v>
      </c>
      <c r="AJ1104" s="14">
        <v>0.543968138004851</v>
      </c>
      <c r="AK1104" s="14"/>
      <c r="AL1104" s="14">
        <v>0.45790139118461198</v>
      </c>
      <c r="AM1104" s="14">
        <v>0.49752806625186902</v>
      </c>
      <c r="AN1104" s="14">
        <v>0.52270894131752199</v>
      </c>
      <c r="AO1104" s="14">
        <v>0.45134189409847703</v>
      </c>
      <c r="AP1104" s="14">
        <v>0.50573980621599401</v>
      </c>
      <c r="AQ1104" s="14">
        <v>0.44764860182565802</v>
      </c>
      <c r="AR1104" s="14"/>
      <c r="AS1104" s="14">
        <v>0.44378093009504799</v>
      </c>
      <c r="AT1104" s="14">
        <v>0.46655682161865197</v>
      </c>
      <c r="AU1104" s="14">
        <v>0.50201904295543198</v>
      </c>
      <c r="AV1104" s="14">
        <v>0.48970287644575999</v>
      </c>
      <c r="AW1104" s="14">
        <v>0.49572976017301601</v>
      </c>
      <c r="AX1104" s="14"/>
      <c r="AY1104" s="14">
        <v>0.34085865332481302</v>
      </c>
      <c r="AZ1104" s="14">
        <v>0</v>
      </c>
      <c r="BA1104" s="14">
        <v>0</v>
      </c>
      <c r="BB1104" s="14">
        <v>0</v>
      </c>
      <c r="BC1104" s="14">
        <v>0</v>
      </c>
      <c r="BD1104" s="14">
        <v>0</v>
      </c>
      <c r="BE1104" s="14">
        <v>0</v>
      </c>
      <c r="BF1104" s="14">
        <v>0</v>
      </c>
      <c r="BG1104" s="14">
        <v>0</v>
      </c>
      <c r="BH1104" s="14">
        <v>0</v>
      </c>
      <c r="BI1104" s="14">
        <v>0</v>
      </c>
      <c r="BJ1104" s="14">
        <v>0</v>
      </c>
      <c r="BK1104" s="14">
        <v>0</v>
      </c>
      <c r="BL1104" s="14">
        <v>0</v>
      </c>
      <c r="BM1104" s="14">
        <v>0</v>
      </c>
      <c r="BN1104" s="14">
        <v>0</v>
      </c>
      <c r="BO1104" s="14"/>
      <c r="BP1104" s="14">
        <v>0.60008160644485997</v>
      </c>
      <c r="BQ1104" s="14">
        <v>0.44205685500549202</v>
      </c>
      <c r="BR1104" s="14">
        <v>0.40012320442632299</v>
      </c>
      <c r="BS1104" s="14">
        <v>0.42732089809698798</v>
      </c>
      <c r="BT1104" s="14">
        <v>0.48170531314561399</v>
      </c>
      <c r="BU1104" s="14"/>
      <c r="BV1104" s="14">
        <v>0.53583841835373003</v>
      </c>
      <c r="BW1104" s="14">
        <v>0.48535988004503</v>
      </c>
      <c r="BX1104" s="14">
        <v>0.45009087042295998</v>
      </c>
      <c r="BY1104" s="14">
        <v>0.46961101211367801</v>
      </c>
      <c r="BZ1104" s="14">
        <v>0.487620794538554</v>
      </c>
      <c r="CA1104" s="14"/>
      <c r="CB1104" s="14">
        <v>0.43516639148904701</v>
      </c>
      <c r="CC1104" s="14">
        <v>0.41102552947559001</v>
      </c>
      <c r="CD1104" s="14">
        <v>0.46128810397896403</v>
      </c>
      <c r="CE1104" s="14">
        <v>0.50797638230616304</v>
      </c>
      <c r="CF1104" s="14">
        <v>0.53318365425107495</v>
      </c>
      <c r="CG1104" s="14"/>
      <c r="CH1104" s="14">
        <v>0.45371437357386002</v>
      </c>
      <c r="CI1104" s="14">
        <v>0.48180128895358898</v>
      </c>
      <c r="CJ1104" s="14"/>
      <c r="CK1104" s="14">
        <v>0.51950809743896398</v>
      </c>
      <c r="CL1104" s="14">
        <v>0.459409269235315</v>
      </c>
      <c r="CM1104" s="14"/>
      <c r="CN1104" s="14">
        <v>0.47740387651868799</v>
      </c>
      <c r="CO1104" s="14">
        <v>0.47218162321936002</v>
      </c>
      <c r="CP1104" s="14"/>
      <c r="CQ1104" s="14">
        <v>0.501779924313423</v>
      </c>
      <c r="CR1104" s="14">
        <v>0.43469331793313498</v>
      </c>
      <c r="CS1104" s="14">
        <v>0.35245401716473201</v>
      </c>
    </row>
    <row r="1105" spans="2:97" x14ac:dyDescent="0.35">
      <c r="B1105" t="s">
        <v>453</v>
      </c>
      <c r="C1105" s="14">
        <v>0.29528980643308</v>
      </c>
      <c r="D1105" s="14">
        <v>0.28734330646606598</v>
      </c>
      <c r="E1105" s="14">
        <v>0.30353508872627999</v>
      </c>
      <c r="F1105" s="14"/>
      <c r="G1105" s="14">
        <v>0.31906280588201802</v>
      </c>
      <c r="H1105" s="14">
        <v>0.31287301235342202</v>
      </c>
      <c r="I1105" s="14">
        <v>0.30461703009966401</v>
      </c>
      <c r="J1105" s="14">
        <v>0.248829344998932</v>
      </c>
      <c r="K1105" s="14">
        <v>0.31077575204077201</v>
      </c>
      <c r="L1105" s="14">
        <v>0.28490714670505202</v>
      </c>
      <c r="M1105" s="14"/>
      <c r="N1105" s="14">
        <v>0.34407280949812602</v>
      </c>
      <c r="O1105" s="14">
        <v>0.27708912158473298</v>
      </c>
      <c r="P1105" s="14">
        <v>0.29850748656682202</v>
      </c>
      <c r="Q1105" s="14">
        <v>0.25843835482322097</v>
      </c>
      <c r="R1105" s="14"/>
      <c r="S1105" s="14">
        <v>0.29148664217710102</v>
      </c>
      <c r="T1105" s="14">
        <v>0.27103047739698</v>
      </c>
      <c r="U1105" s="14">
        <v>0.306910431271677</v>
      </c>
      <c r="V1105" s="14">
        <v>0.31420041262424597</v>
      </c>
      <c r="W1105" s="14">
        <v>0.295394105233652</v>
      </c>
      <c r="X1105" s="14">
        <v>0.29193245814449797</v>
      </c>
      <c r="Y1105" s="14">
        <v>0.28385338044631803</v>
      </c>
      <c r="Z1105" s="14">
        <v>0.34438526490375199</v>
      </c>
      <c r="AA1105" s="14">
        <v>0.29801851704763899</v>
      </c>
      <c r="AB1105" s="14">
        <v>0.29284268205193897</v>
      </c>
      <c r="AC1105" s="14">
        <v>0.33734430677049299</v>
      </c>
      <c r="AD1105" s="14">
        <v>0.23282946911997099</v>
      </c>
      <c r="AE1105" s="14"/>
      <c r="AF1105" s="14">
        <v>0.28679942071227099</v>
      </c>
      <c r="AG1105" s="14">
        <v>0.30487683331514498</v>
      </c>
      <c r="AH1105" s="14">
        <v>0.36548921440374399</v>
      </c>
      <c r="AI1105" s="14">
        <v>0.32688805620274602</v>
      </c>
      <c r="AJ1105" s="14">
        <v>0.24031620164116399</v>
      </c>
      <c r="AK1105" s="14"/>
      <c r="AL1105" s="14">
        <v>0.329911218669872</v>
      </c>
      <c r="AM1105" s="14">
        <v>0.30194557060294103</v>
      </c>
      <c r="AN1105" s="14">
        <v>0.25200707168810699</v>
      </c>
      <c r="AO1105" s="14">
        <v>0.32478664200782298</v>
      </c>
      <c r="AP1105" s="14">
        <v>0.26389963676792699</v>
      </c>
      <c r="AQ1105" s="14">
        <v>0.28862277556080801</v>
      </c>
      <c r="AR1105" s="14"/>
      <c r="AS1105" s="14">
        <v>0.27893528303563198</v>
      </c>
      <c r="AT1105" s="14">
        <v>0.28248667672431199</v>
      </c>
      <c r="AU1105" s="14">
        <v>0.32551190334406999</v>
      </c>
      <c r="AV1105" s="14">
        <v>0.327656080624114</v>
      </c>
      <c r="AW1105" s="14">
        <v>0.29356087533219</v>
      </c>
      <c r="AX1105" s="14"/>
      <c r="AY1105" s="14">
        <v>0.32203936643710501</v>
      </c>
      <c r="AZ1105" s="14">
        <v>0</v>
      </c>
      <c r="BA1105" s="14">
        <v>0</v>
      </c>
      <c r="BB1105" s="14">
        <v>0</v>
      </c>
      <c r="BC1105" s="14">
        <v>0</v>
      </c>
      <c r="BD1105" s="14">
        <v>0</v>
      </c>
      <c r="BE1105" s="14">
        <v>0</v>
      </c>
      <c r="BF1105" s="14">
        <v>0</v>
      </c>
      <c r="BG1105" s="14">
        <v>0</v>
      </c>
      <c r="BH1105" s="14">
        <v>0</v>
      </c>
      <c r="BI1105" s="14">
        <v>0</v>
      </c>
      <c r="BJ1105" s="14">
        <v>0</v>
      </c>
      <c r="BK1105" s="14">
        <v>0</v>
      </c>
      <c r="BL1105" s="14">
        <v>0</v>
      </c>
      <c r="BM1105" s="14">
        <v>0</v>
      </c>
      <c r="BN1105" s="14">
        <v>0</v>
      </c>
      <c r="BO1105" s="14"/>
      <c r="BP1105" s="14">
        <v>0.27145790263145497</v>
      </c>
      <c r="BQ1105" s="14">
        <v>0.36872272736079897</v>
      </c>
      <c r="BR1105" s="14">
        <v>0.31100718200305899</v>
      </c>
      <c r="BS1105" s="14">
        <v>0.31924620489343403</v>
      </c>
      <c r="BT1105" s="14">
        <v>0.179712290038789</v>
      </c>
      <c r="BU1105" s="14"/>
      <c r="BV1105" s="14">
        <v>0.25073472542150499</v>
      </c>
      <c r="BW1105" s="14">
        <v>0.33337764067616299</v>
      </c>
      <c r="BX1105" s="14">
        <v>0.303143213086008</v>
      </c>
      <c r="BY1105" s="14">
        <v>0.221355109074378</v>
      </c>
      <c r="BZ1105" s="14">
        <v>0.231948742399813</v>
      </c>
      <c r="CA1105" s="14"/>
      <c r="CB1105" s="14">
        <v>0.37282327645293301</v>
      </c>
      <c r="CC1105" s="14">
        <v>0.31789415320642</v>
      </c>
      <c r="CD1105" s="14">
        <v>0.29254396627775098</v>
      </c>
      <c r="CE1105" s="14">
        <v>0.27196997378444798</v>
      </c>
      <c r="CF1105" s="14">
        <v>0.242703747537173</v>
      </c>
      <c r="CG1105" s="14"/>
      <c r="CH1105" s="14">
        <v>0.31806123664665698</v>
      </c>
      <c r="CI1105" s="14">
        <v>0.28579252151638601</v>
      </c>
      <c r="CJ1105" s="14"/>
      <c r="CK1105" s="14">
        <v>0.28187373451334102</v>
      </c>
      <c r="CL1105" s="14">
        <v>0.29941195770023299</v>
      </c>
      <c r="CM1105" s="14"/>
      <c r="CN1105" s="14">
        <v>0.32881931608961801</v>
      </c>
      <c r="CO1105" s="14">
        <v>0.28356331105230798</v>
      </c>
      <c r="CP1105" s="14"/>
      <c r="CQ1105" s="14">
        <v>0.26772145510995599</v>
      </c>
      <c r="CR1105" s="14">
        <v>0.341430137195743</v>
      </c>
      <c r="CS1105" s="14">
        <v>0.36461110268969399</v>
      </c>
    </row>
    <row r="1106" spans="2:97" x14ac:dyDescent="0.35">
      <c r="B1106" t="s">
        <v>454</v>
      </c>
      <c r="C1106" s="14">
        <v>9.6776822358693296E-2</v>
      </c>
      <c r="D1106" s="14">
        <v>9.3992939492889199E-2</v>
      </c>
      <c r="E1106" s="14">
        <v>9.9869587334584994E-2</v>
      </c>
      <c r="F1106" s="14"/>
      <c r="G1106" s="14">
        <v>0.16045501855088401</v>
      </c>
      <c r="H1106" s="14">
        <v>0.119931327098388</v>
      </c>
      <c r="I1106" s="14">
        <v>0.13220324140581599</v>
      </c>
      <c r="J1106" s="14">
        <v>7.9489172983811904E-2</v>
      </c>
      <c r="K1106" s="14">
        <v>6.5028364153232002E-2</v>
      </c>
      <c r="L1106" s="14">
        <v>4.2215886834787303E-2</v>
      </c>
      <c r="M1106" s="14"/>
      <c r="N1106" s="14">
        <v>8.0732813170712805E-2</v>
      </c>
      <c r="O1106" s="14">
        <v>8.7659895682941594E-2</v>
      </c>
      <c r="P1106" s="14">
        <v>0.112695384434291</v>
      </c>
      <c r="Q1106" s="14">
        <v>0.110756295498084</v>
      </c>
      <c r="R1106" s="14"/>
      <c r="S1106" s="14">
        <v>0.12635722433466301</v>
      </c>
      <c r="T1106" s="14">
        <v>0.10059112263542</v>
      </c>
      <c r="U1106" s="14">
        <v>0.110948046915714</v>
      </c>
      <c r="V1106" s="14">
        <v>7.0865819971858396E-2</v>
      </c>
      <c r="W1106" s="14">
        <v>0.109545466143554</v>
      </c>
      <c r="X1106" s="14">
        <v>0.115204653906968</v>
      </c>
      <c r="Y1106" s="14">
        <v>0.10805401441825099</v>
      </c>
      <c r="Z1106" s="14">
        <v>7.9169665177280704E-2</v>
      </c>
      <c r="AA1106" s="14">
        <v>6.5735699689248403E-2</v>
      </c>
      <c r="AB1106" s="14">
        <v>8.6320631555636698E-2</v>
      </c>
      <c r="AC1106" s="14">
        <v>8.2446755694050994E-2</v>
      </c>
      <c r="AD1106" s="14">
        <v>5.9442846437087901E-2</v>
      </c>
      <c r="AE1106" s="14"/>
      <c r="AF1106" s="14">
        <v>8.9042239896564998E-2</v>
      </c>
      <c r="AG1106" s="14">
        <v>9.8196809947130204E-2</v>
      </c>
      <c r="AH1106" s="14">
        <v>7.8999367216040894E-2</v>
      </c>
      <c r="AI1106" s="14">
        <v>8.9001852973647405E-2</v>
      </c>
      <c r="AJ1106" s="14">
        <v>0.10132026854972</v>
      </c>
      <c r="AK1106" s="14"/>
      <c r="AL1106" s="14">
        <v>9.7699565416804093E-2</v>
      </c>
      <c r="AM1106" s="14">
        <v>9.12416904688967E-2</v>
      </c>
      <c r="AN1106" s="14">
        <v>0.12437029328139799</v>
      </c>
      <c r="AO1106" s="14">
        <v>0.10246509699499499</v>
      </c>
      <c r="AP1106" s="14">
        <v>0.12239364704145</v>
      </c>
      <c r="AQ1106" s="14">
        <v>4.8230228671627101E-2</v>
      </c>
      <c r="AR1106" s="14"/>
      <c r="AS1106" s="14">
        <v>0.100077333544058</v>
      </c>
      <c r="AT1106" s="14">
        <v>0.10255699259283201</v>
      </c>
      <c r="AU1106" s="14">
        <v>9.29404988126033E-2</v>
      </c>
      <c r="AV1106" s="14">
        <v>8.1638281883001901E-2</v>
      </c>
      <c r="AW1106" s="14">
        <v>0.12908430285658601</v>
      </c>
      <c r="AX1106" s="14"/>
      <c r="AY1106" s="14">
        <v>5.69195192035283E-2</v>
      </c>
      <c r="AZ1106" s="14">
        <v>0</v>
      </c>
      <c r="BA1106" s="14">
        <v>0</v>
      </c>
      <c r="BB1106" s="14">
        <v>0</v>
      </c>
      <c r="BC1106" s="14">
        <v>0</v>
      </c>
      <c r="BD1106" s="14">
        <v>0</v>
      </c>
      <c r="BE1106" s="14">
        <v>0</v>
      </c>
      <c r="BF1106" s="14">
        <v>0</v>
      </c>
      <c r="BG1106" s="14">
        <v>0</v>
      </c>
      <c r="BH1106" s="14">
        <v>0</v>
      </c>
      <c r="BI1106" s="14">
        <v>0</v>
      </c>
      <c r="BJ1106" s="14">
        <v>0</v>
      </c>
      <c r="BK1106" s="14">
        <v>0</v>
      </c>
      <c r="BL1106" s="14">
        <v>0</v>
      </c>
      <c r="BM1106" s="14">
        <v>0</v>
      </c>
      <c r="BN1106" s="14">
        <v>0</v>
      </c>
      <c r="BO1106" s="14"/>
      <c r="BP1106" s="14">
        <v>5.3243168321303901E-2</v>
      </c>
      <c r="BQ1106" s="14">
        <v>9.0771033985958094E-2</v>
      </c>
      <c r="BR1106" s="14">
        <v>0.14233710697020499</v>
      </c>
      <c r="BS1106" s="14">
        <v>0.12131539204323501</v>
      </c>
      <c r="BT1106" s="14">
        <v>0.10782393386030301</v>
      </c>
      <c r="BU1106" s="14"/>
      <c r="BV1106" s="14">
        <v>7.4510505128225907E-2</v>
      </c>
      <c r="BW1106" s="14">
        <v>7.80883736949817E-2</v>
      </c>
      <c r="BX1106" s="14">
        <v>0.11547460452264199</v>
      </c>
      <c r="BY1106" s="14">
        <v>0.118906273607973</v>
      </c>
      <c r="BZ1106" s="14">
        <v>5.8256650787968003E-2</v>
      </c>
      <c r="CA1106" s="14"/>
      <c r="CB1106" s="14">
        <v>0.10432743970132401</v>
      </c>
      <c r="CC1106" s="14">
        <v>9.2328892151364902E-2</v>
      </c>
      <c r="CD1106" s="14">
        <v>0.107771737593765</v>
      </c>
      <c r="CE1106" s="14">
        <v>8.8732044612262806E-2</v>
      </c>
      <c r="CF1106" s="14">
        <v>9.0843055469562603E-2</v>
      </c>
      <c r="CG1106" s="14"/>
      <c r="CH1106" s="14">
        <v>0.109558306659744</v>
      </c>
      <c r="CI1106" s="14">
        <v>9.1446046165594902E-2</v>
      </c>
      <c r="CJ1106" s="14"/>
      <c r="CK1106" s="14">
        <v>0.110397185061999</v>
      </c>
      <c r="CL1106" s="14">
        <v>9.2591901786382894E-2</v>
      </c>
      <c r="CM1106" s="14"/>
      <c r="CN1106" s="14">
        <v>0.100089239591556</v>
      </c>
      <c r="CO1106" s="14">
        <v>9.5618348948904502E-2</v>
      </c>
      <c r="CP1106" s="14"/>
      <c r="CQ1106" s="14">
        <v>9.5983934133015106E-2</v>
      </c>
      <c r="CR1106" s="14">
        <v>9.7698729566115097E-2</v>
      </c>
      <c r="CS1106" s="14">
        <v>0.101175763801975</v>
      </c>
    </row>
    <row r="1107" spans="2:97" x14ac:dyDescent="0.35">
      <c r="B1107" t="s">
        <v>455</v>
      </c>
      <c r="C1107" s="14">
        <v>3.4430309436919201E-2</v>
      </c>
      <c r="D1107" s="14">
        <v>3.3330581405446397E-2</v>
      </c>
      <c r="E1107" s="14">
        <v>3.4421828867477799E-2</v>
      </c>
      <c r="F1107" s="14"/>
      <c r="G1107" s="14">
        <v>8.6366997040147997E-2</v>
      </c>
      <c r="H1107" s="14">
        <v>4.7043517092484499E-2</v>
      </c>
      <c r="I1107" s="14">
        <v>3.8534835301798499E-2</v>
      </c>
      <c r="J1107" s="14">
        <v>1.5020272857037199E-2</v>
      </c>
      <c r="K1107" s="14">
        <v>2.6697009843837299E-2</v>
      </c>
      <c r="L1107" s="14">
        <v>7.3176243834578297E-3</v>
      </c>
      <c r="M1107" s="14"/>
      <c r="N1107" s="14">
        <v>2.5312056955661001E-2</v>
      </c>
      <c r="O1107" s="14">
        <v>3.0284581096134501E-2</v>
      </c>
      <c r="P1107" s="14">
        <v>4.4315611320448103E-2</v>
      </c>
      <c r="Q1107" s="14">
        <v>4.03156468739925E-2</v>
      </c>
      <c r="R1107" s="14"/>
      <c r="S1107" s="14">
        <v>2.87014858843311E-2</v>
      </c>
      <c r="T1107" s="14">
        <v>2.6836550617608802E-2</v>
      </c>
      <c r="U1107" s="14">
        <v>3.0940157131063298E-2</v>
      </c>
      <c r="V1107" s="14">
        <v>3.33488107260499E-2</v>
      </c>
      <c r="W1107" s="14">
        <v>4.1944340436290202E-2</v>
      </c>
      <c r="X1107" s="14">
        <v>4.3985734862798401E-2</v>
      </c>
      <c r="Y1107" s="14">
        <v>5.36567361604737E-2</v>
      </c>
      <c r="Z1107" s="14">
        <v>3.6322732051704103E-2</v>
      </c>
      <c r="AA1107" s="14">
        <v>2.5851508732946001E-2</v>
      </c>
      <c r="AB1107" s="14">
        <v>3.9331452753740302E-2</v>
      </c>
      <c r="AC1107" s="14">
        <v>1.9085021439458501E-2</v>
      </c>
      <c r="AD1107" s="14">
        <v>4.8925501857383598E-2</v>
      </c>
      <c r="AE1107" s="14"/>
      <c r="AF1107" s="14">
        <v>1.6500377392141399E-2</v>
      </c>
      <c r="AG1107" s="14">
        <v>3.6746168676705597E-2</v>
      </c>
      <c r="AH1107" s="14">
        <v>4.6923234570149401E-2</v>
      </c>
      <c r="AI1107" s="14">
        <v>4.7439907519596897E-2</v>
      </c>
      <c r="AJ1107" s="14">
        <v>5.2181183320855397E-2</v>
      </c>
      <c r="AK1107" s="14"/>
      <c r="AL1107" s="14">
        <v>3.4162699576898797E-2</v>
      </c>
      <c r="AM1107" s="14">
        <v>3.30255218670105E-2</v>
      </c>
      <c r="AN1107" s="14">
        <v>2.48867033647431E-2</v>
      </c>
      <c r="AO1107" s="14">
        <v>4.6213418610298498E-2</v>
      </c>
      <c r="AP1107" s="14">
        <v>3.48414027009466E-2</v>
      </c>
      <c r="AQ1107" s="14">
        <v>1.8939082187431601E-2</v>
      </c>
      <c r="AR1107" s="14"/>
      <c r="AS1107" s="14">
        <v>4.5778069156538703E-2</v>
      </c>
      <c r="AT1107" s="14">
        <v>4.0181517591368697E-2</v>
      </c>
      <c r="AU1107" s="14">
        <v>2.36248345684896E-2</v>
      </c>
      <c r="AV1107" s="14">
        <v>2.23995096209306E-2</v>
      </c>
      <c r="AW1107" s="14">
        <v>6.0802442365658398E-2</v>
      </c>
      <c r="AX1107" s="14"/>
      <c r="AY1107" s="14">
        <v>6.5238904422910193E-2</v>
      </c>
      <c r="AZ1107" s="14">
        <v>0</v>
      </c>
      <c r="BA1107" s="14">
        <v>0</v>
      </c>
      <c r="BB1107" s="14">
        <v>0</v>
      </c>
      <c r="BC1107" s="14">
        <v>0</v>
      </c>
      <c r="BD1107" s="14">
        <v>0</v>
      </c>
      <c r="BE1107" s="14">
        <v>0</v>
      </c>
      <c r="BF1107" s="14">
        <v>0</v>
      </c>
      <c r="BG1107" s="14">
        <v>0</v>
      </c>
      <c r="BH1107" s="14">
        <v>0</v>
      </c>
      <c r="BI1107" s="14">
        <v>0</v>
      </c>
      <c r="BJ1107" s="14">
        <v>0</v>
      </c>
      <c r="BK1107" s="14">
        <v>0</v>
      </c>
      <c r="BL1107" s="14">
        <v>0</v>
      </c>
      <c r="BM1107" s="14">
        <v>0</v>
      </c>
      <c r="BN1107" s="14">
        <v>0</v>
      </c>
      <c r="BO1107" s="14"/>
      <c r="BP1107" s="14">
        <v>1.75132399781266E-2</v>
      </c>
      <c r="BQ1107" s="14">
        <v>2.5143705606597101E-2</v>
      </c>
      <c r="BR1107" s="14">
        <v>3.9839491905797698E-2</v>
      </c>
      <c r="BS1107" s="14">
        <v>5.26113829332501E-2</v>
      </c>
      <c r="BT1107" s="14">
        <v>4.8084858552542999E-2</v>
      </c>
      <c r="BU1107" s="14"/>
      <c r="BV1107" s="14">
        <v>2.9277635615478501E-2</v>
      </c>
      <c r="BW1107" s="14">
        <v>2.6375936008197098E-2</v>
      </c>
      <c r="BX1107" s="14">
        <v>3.4871622349042099E-2</v>
      </c>
      <c r="BY1107" s="14">
        <v>4.3036600488289799E-2</v>
      </c>
      <c r="BZ1107" s="14">
        <v>7.6348225444566098E-2</v>
      </c>
      <c r="CA1107" s="14"/>
      <c r="CB1107" s="14">
        <v>2.45080069750504E-2</v>
      </c>
      <c r="CC1107" s="14">
        <v>3.6376081441992898E-2</v>
      </c>
      <c r="CD1107" s="14">
        <v>3.4369850265164599E-2</v>
      </c>
      <c r="CE1107" s="14">
        <v>4.0440844531417601E-2</v>
      </c>
      <c r="CF1107" s="14">
        <v>3.4041458552591101E-2</v>
      </c>
      <c r="CG1107" s="14"/>
      <c r="CH1107" s="14">
        <v>3.5465334207166702E-2</v>
      </c>
      <c r="CI1107" s="14">
        <v>3.3998631450658401E-2</v>
      </c>
      <c r="CJ1107" s="14"/>
      <c r="CK1107" s="14">
        <v>2.2037097902772598E-2</v>
      </c>
      <c r="CL1107" s="14">
        <v>3.8238182034442403E-2</v>
      </c>
      <c r="CM1107" s="14"/>
      <c r="CN1107" s="14">
        <v>2.4034555036519099E-2</v>
      </c>
      <c r="CO1107" s="14">
        <v>3.8066084824173098E-2</v>
      </c>
      <c r="CP1107" s="14"/>
      <c r="CQ1107" s="14">
        <v>3.6581678199135499E-2</v>
      </c>
      <c r="CR1107" s="14">
        <v>3.1855070195558E-2</v>
      </c>
      <c r="CS1107" s="14">
        <v>2.29326624243134E-2</v>
      </c>
    </row>
    <row r="1108" spans="2:97" x14ac:dyDescent="0.35">
      <c r="B1108" t="s">
        <v>167</v>
      </c>
      <c r="C1108" s="14">
        <v>9.9968276045860296E-2</v>
      </c>
      <c r="D1108" s="14">
        <v>6.8463151071172998E-2</v>
      </c>
      <c r="E1108" s="14">
        <v>0.13039701739391299</v>
      </c>
      <c r="F1108" s="14"/>
      <c r="G1108" s="14">
        <v>9.1408120991165506E-2</v>
      </c>
      <c r="H1108" s="14">
        <v>0.113706444613667</v>
      </c>
      <c r="I1108" s="14">
        <v>0.109373753363896</v>
      </c>
      <c r="J1108" s="14">
        <v>0.111849274795295</v>
      </c>
      <c r="K1108" s="14">
        <v>8.0656406346830703E-2</v>
      </c>
      <c r="L1108" s="14">
        <v>9.0104371397417601E-2</v>
      </c>
      <c r="M1108" s="14"/>
      <c r="N1108" s="14">
        <v>7.2329927091831794E-2</v>
      </c>
      <c r="O1108" s="14">
        <v>8.0843603113163395E-2</v>
      </c>
      <c r="P1108" s="14">
        <v>9.3821959981974706E-2</v>
      </c>
      <c r="Q1108" s="14">
        <v>0.152503186609598</v>
      </c>
      <c r="R1108" s="14"/>
      <c r="S1108" s="14">
        <v>0.104994732472911</v>
      </c>
      <c r="T1108" s="14">
        <v>7.9175683273515304E-2</v>
      </c>
      <c r="U1108" s="14">
        <v>9.7509203837225597E-2</v>
      </c>
      <c r="V1108" s="14">
        <v>0.12344924828474001</v>
      </c>
      <c r="W1108" s="14">
        <v>9.3186396590814097E-2</v>
      </c>
      <c r="X1108" s="14">
        <v>9.9751367515264894E-2</v>
      </c>
      <c r="Y1108" s="14">
        <v>0.11304185358406101</v>
      </c>
      <c r="Z1108" s="14">
        <v>0.111549684205416</v>
      </c>
      <c r="AA1108" s="14">
        <v>0.112203377644379</v>
      </c>
      <c r="AB1108" s="14">
        <v>7.0957704364866397E-2</v>
      </c>
      <c r="AC1108" s="14">
        <v>8.3151689545320095E-2</v>
      </c>
      <c r="AD1108" s="14">
        <v>0.13882156212347499</v>
      </c>
      <c r="AE1108" s="14"/>
      <c r="AF1108" s="14">
        <v>8.9931475478664896E-2</v>
      </c>
      <c r="AG1108" s="14">
        <v>9.0685016560082099E-2</v>
      </c>
      <c r="AH1108" s="14">
        <v>4.0520146690533401E-2</v>
      </c>
      <c r="AI1108" s="14">
        <v>6.7740581952246706E-2</v>
      </c>
      <c r="AJ1108" s="14">
        <v>6.22142084834095E-2</v>
      </c>
      <c r="AK1108" s="14"/>
      <c r="AL1108" s="14">
        <v>8.0325125151812907E-2</v>
      </c>
      <c r="AM1108" s="14">
        <v>7.62591508092825E-2</v>
      </c>
      <c r="AN1108" s="14">
        <v>7.6026990348228907E-2</v>
      </c>
      <c r="AO1108" s="14">
        <v>7.5192948288407196E-2</v>
      </c>
      <c r="AP1108" s="14">
        <v>7.3125507273681306E-2</v>
      </c>
      <c r="AQ1108" s="14">
        <v>0.196559311754475</v>
      </c>
      <c r="AR1108" s="14"/>
      <c r="AS1108" s="14">
        <v>0.13142838416872299</v>
      </c>
      <c r="AT1108" s="14">
        <v>0.10821799147283501</v>
      </c>
      <c r="AU1108" s="14">
        <v>5.5903720319404597E-2</v>
      </c>
      <c r="AV1108" s="14">
        <v>7.8603251426193205E-2</v>
      </c>
      <c r="AW1108" s="14">
        <v>2.0822619272549001E-2</v>
      </c>
      <c r="AX1108" s="14"/>
      <c r="AY1108" s="14">
        <v>0.21494355661164299</v>
      </c>
      <c r="AZ1108" s="14">
        <v>0</v>
      </c>
      <c r="BA1108" s="14">
        <v>0</v>
      </c>
      <c r="BB1108" s="14">
        <v>0</v>
      </c>
      <c r="BC1108" s="14">
        <v>0</v>
      </c>
      <c r="BD1108" s="14">
        <v>0</v>
      </c>
      <c r="BE1108" s="14">
        <v>0</v>
      </c>
      <c r="BF1108" s="14">
        <v>0</v>
      </c>
      <c r="BG1108" s="14">
        <v>0</v>
      </c>
      <c r="BH1108" s="14">
        <v>0</v>
      </c>
      <c r="BI1108" s="14">
        <v>0</v>
      </c>
      <c r="BJ1108" s="14">
        <v>0</v>
      </c>
      <c r="BK1108" s="14">
        <v>0</v>
      </c>
      <c r="BL1108" s="14">
        <v>0</v>
      </c>
      <c r="BM1108" s="14">
        <v>0</v>
      </c>
      <c r="BN1108" s="14">
        <v>0</v>
      </c>
      <c r="BO1108" s="14"/>
      <c r="BP1108" s="14">
        <v>5.7704082624254902E-2</v>
      </c>
      <c r="BQ1108" s="14">
        <v>7.3305678041153594E-2</v>
      </c>
      <c r="BR1108" s="14">
        <v>0.10669301469461499</v>
      </c>
      <c r="BS1108" s="14">
        <v>7.9506122033093096E-2</v>
      </c>
      <c r="BT1108" s="14">
        <v>0.18267360440275099</v>
      </c>
      <c r="BU1108" s="14"/>
      <c r="BV1108" s="14">
        <v>0.10963871548106</v>
      </c>
      <c r="BW1108" s="14">
        <v>7.6798169575628905E-2</v>
      </c>
      <c r="BX1108" s="14">
        <v>9.6419689619346993E-2</v>
      </c>
      <c r="BY1108" s="14">
        <v>0.14709100471568101</v>
      </c>
      <c r="BZ1108" s="14">
        <v>0.14582558682909799</v>
      </c>
      <c r="CA1108" s="14"/>
      <c r="CB1108" s="14">
        <v>6.3174885381645396E-2</v>
      </c>
      <c r="CC1108" s="14">
        <v>0.14237534372463201</v>
      </c>
      <c r="CD1108" s="14">
        <v>0.104026341884354</v>
      </c>
      <c r="CE1108" s="14">
        <v>9.0880754765708505E-2</v>
      </c>
      <c r="CF1108" s="14">
        <v>9.9228084189597804E-2</v>
      </c>
      <c r="CG1108" s="14"/>
      <c r="CH1108" s="14">
        <v>8.3200748912572606E-2</v>
      </c>
      <c r="CI1108" s="14">
        <v>0.106961511913772</v>
      </c>
      <c r="CJ1108" s="14"/>
      <c r="CK1108" s="14">
        <v>6.6183885082923194E-2</v>
      </c>
      <c r="CL1108" s="14">
        <v>0.11034868924362699</v>
      </c>
      <c r="CM1108" s="14"/>
      <c r="CN1108" s="14">
        <v>6.9653012763619307E-2</v>
      </c>
      <c r="CO1108" s="14">
        <v>0.110570631955254</v>
      </c>
      <c r="CP1108" s="14"/>
      <c r="CQ1108" s="14">
        <v>9.7933008244469599E-2</v>
      </c>
      <c r="CR1108" s="14">
        <v>9.4322745109448894E-2</v>
      </c>
      <c r="CS1108" s="14">
        <v>0.15882645391928499</v>
      </c>
    </row>
    <row r="1109" spans="2:97" x14ac:dyDescent="0.35">
      <c r="C1109" s="14"/>
      <c r="D1109" s="14"/>
      <c r="E1109" s="14"/>
      <c r="F1109" s="14"/>
      <c r="G1109" s="14"/>
      <c r="H1109" s="14"/>
      <c r="I1109" s="14"/>
      <c r="J1109" s="14"/>
      <c r="K1109" s="14"/>
      <c r="L1109" s="14"/>
      <c r="M1109" s="14"/>
      <c r="N1109" s="14"/>
      <c r="O1109" s="14"/>
      <c r="P1109" s="14"/>
      <c r="Q1109" s="14"/>
      <c r="R1109" s="14"/>
      <c r="S1109" s="14"/>
      <c r="T1109" s="14"/>
      <c r="U1109" s="14"/>
      <c r="V1109" s="14"/>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c r="CI1109" s="14"/>
      <c r="CJ1109" s="14"/>
      <c r="CK1109" s="14"/>
      <c r="CL1109" s="14"/>
      <c r="CM1109" s="14"/>
      <c r="CN1109" s="14"/>
      <c r="CO1109" s="14"/>
      <c r="CP1109" s="14"/>
      <c r="CQ1109" s="14"/>
      <c r="CR1109" s="14"/>
      <c r="CS1109" s="14"/>
    </row>
    <row r="1110" spans="2:97" x14ac:dyDescent="0.35">
      <c r="B1110" s="6" t="s">
        <v>462</v>
      </c>
      <c r="C1110" s="14"/>
      <c r="D1110" s="14"/>
      <c r="E1110" s="14"/>
      <c r="F1110" s="14"/>
      <c r="G1110" s="14"/>
      <c r="H1110" s="14"/>
      <c r="I1110" s="14"/>
      <c r="J1110" s="14"/>
      <c r="K1110" s="14"/>
      <c r="L1110" s="14"/>
      <c r="M1110" s="14"/>
      <c r="N1110" s="14"/>
      <c r="O1110" s="14"/>
      <c r="P1110" s="14"/>
      <c r="Q1110" s="14"/>
      <c r="R1110" s="14"/>
      <c r="S1110" s="14"/>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c r="CI1110" s="14"/>
      <c r="CJ1110" s="14"/>
      <c r="CK1110" s="14"/>
      <c r="CL1110" s="14"/>
      <c r="CM1110" s="14"/>
      <c r="CN1110" s="14"/>
      <c r="CO1110" s="14"/>
      <c r="CP1110" s="14"/>
      <c r="CQ1110" s="14"/>
      <c r="CR1110" s="14"/>
      <c r="CS1110" s="14"/>
    </row>
    <row r="1111" spans="2:97" x14ac:dyDescent="0.35">
      <c r="B1111" s="21" t="s">
        <v>122</v>
      </c>
      <c r="C1111" s="14"/>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14"/>
      <c r="CE1111" s="14"/>
      <c r="CF1111" s="14"/>
      <c r="CG1111" s="14"/>
      <c r="CH1111" s="14"/>
      <c r="CI1111" s="14"/>
      <c r="CJ1111" s="14"/>
      <c r="CK1111" s="14"/>
      <c r="CL1111" s="14"/>
      <c r="CM1111" s="14"/>
      <c r="CN1111" s="14"/>
      <c r="CO1111" s="14"/>
      <c r="CP1111" s="14"/>
      <c r="CQ1111" s="14"/>
      <c r="CR1111" s="14"/>
      <c r="CS1111" s="14"/>
    </row>
    <row r="1112" spans="2:97" x14ac:dyDescent="0.35">
      <c r="B1112" t="s">
        <v>452</v>
      </c>
      <c r="C1112" s="14">
        <v>0.25296931098773401</v>
      </c>
      <c r="D1112" s="14">
        <v>0.26625811364221502</v>
      </c>
      <c r="E1112" s="14">
        <v>0.239088454748875</v>
      </c>
      <c r="F1112" s="14"/>
      <c r="G1112" s="14">
        <v>0.25774569307497103</v>
      </c>
      <c r="H1112" s="14">
        <v>0.319487567538289</v>
      </c>
      <c r="I1112" s="14">
        <v>0.27610444843501702</v>
      </c>
      <c r="J1112" s="14">
        <v>0.21365808131226</v>
      </c>
      <c r="K1112" s="14">
        <v>0.21050208847122001</v>
      </c>
      <c r="L1112" s="14">
        <v>0.23709201260235099</v>
      </c>
      <c r="M1112" s="14"/>
      <c r="N1112" s="14">
        <v>0.31539471502310801</v>
      </c>
      <c r="O1112" s="14">
        <v>0.24011288446653301</v>
      </c>
      <c r="P1112" s="14">
        <v>0.27287556983057698</v>
      </c>
      <c r="Q1112" s="14">
        <v>0.18160585275813099</v>
      </c>
      <c r="R1112" s="14"/>
      <c r="S1112" s="14">
        <v>0.28328972818027098</v>
      </c>
      <c r="T1112" s="14">
        <v>0.24877074848955</v>
      </c>
      <c r="U1112" s="14">
        <v>0.26440830621611</v>
      </c>
      <c r="V1112" s="14">
        <v>0.24437350029809499</v>
      </c>
      <c r="W1112" s="14">
        <v>0.233627883543571</v>
      </c>
      <c r="X1112" s="14">
        <v>0.24964859210508</v>
      </c>
      <c r="Y1112" s="14">
        <v>0.23007431361941499</v>
      </c>
      <c r="Z1112" s="14">
        <v>0.23207512035148001</v>
      </c>
      <c r="AA1112" s="14">
        <v>0.26743621875376999</v>
      </c>
      <c r="AB1112" s="14">
        <v>0.258025488934289</v>
      </c>
      <c r="AC1112" s="14">
        <v>0.26370636893246002</v>
      </c>
      <c r="AD1112" s="14">
        <v>0.18287678997666099</v>
      </c>
      <c r="AE1112" s="14"/>
      <c r="AF1112" s="14">
        <v>0.32484779897643401</v>
      </c>
      <c r="AG1112" s="14">
        <v>0.29375898446972998</v>
      </c>
      <c r="AH1112" s="14">
        <v>0.174773027681876</v>
      </c>
      <c r="AI1112" s="14">
        <v>0.26518539953516201</v>
      </c>
      <c r="AJ1112" s="14">
        <v>0.22848400790599699</v>
      </c>
      <c r="AK1112" s="14"/>
      <c r="AL1112" s="14">
        <v>0.31250441897567</v>
      </c>
      <c r="AM1112" s="14">
        <v>0.33393549392959299</v>
      </c>
      <c r="AN1112" s="14">
        <v>0.24496670410306301</v>
      </c>
      <c r="AO1112" s="14">
        <v>0.26034028848909002</v>
      </c>
      <c r="AP1112" s="14">
        <v>0.23178942416933901</v>
      </c>
      <c r="AQ1112" s="14">
        <v>0.17722978483629301</v>
      </c>
      <c r="AR1112" s="14"/>
      <c r="AS1112" s="14">
        <v>0.22822665604050199</v>
      </c>
      <c r="AT1112" s="14">
        <v>0.23612730933526799</v>
      </c>
      <c r="AU1112" s="14">
        <v>0.27051339576162498</v>
      </c>
      <c r="AV1112" s="14">
        <v>0.298780493469674</v>
      </c>
      <c r="AW1112" s="14">
        <v>0.41819246908463398</v>
      </c>
      <c r="AX1112" s="14"/>
      <c r="AY1112" s="14">
        <v>0.12625874857125599</v>
      </c>
      <c r="AZ1112" s="14">
        <v>0</v>
      </c>
      <c r="BA1112" s="14">
        <v>0</v>
      </c>
      <c r="BB1112" s="14">
        <v>0</v>
      </c>
      <c r="BC1112" s="14">
        <v>0</v>
      </c>
      <c r="BD1112" s="14">
        <v>0</v>
      </c>
      <c r="BE1112" s="14">
        <v>0</v>
      </c>
      <c r="BF1112" s="14">
        <v>0</v>
      </c>
      <c r="BG1112" s="14">
        <v>0</v>
      </c>
      <c r="BH1112" s="14">
        <v>0</v>
      </c>
      <c r="BI1112" s="14">
        <v>0</v>
      </c>
      <c r="BJ1112" s="14">
        <v>0</v>
      </c>
      <c r="BK1112" s="14">
        <v>0</v>
      </c>
      <c r="BL1112" s="14">
        <v>0</v>
      </c>
      <c r="BM1112" s="14">
        <v>0</v>
      </c>
      <c r="BN1112" s="14">
        <v>0</v>
      </c>
      <c r="BO1112" s="14"/>
      <c r="BP1112" s="14">
        <v>0.33008246316578699</v>
      </c>
      <c r="BQ1112" s="14">
        <v>0.24559714272142899</v>
      </c>
      <c r="BR1112" s="14">
        <v>0.220135662343317</v>
      </c>
      <c r="BS1112" s="14">
        <v>0.212824305710828</v>
      </c>
      <c r="BT1112" s="14">
        <v>0.23222359832755299</v>
      </c>
      <c r="BU1112" s="14"/>
      <c r="BV1112" s="14">
        <v>0.378288213382033</v>
      </c>
      <c r="BW1112" s="14">
        <v>0.289110829292682</v>
      </c>
      <c r="BX1112" s="14">
        <v>0.214918611901429</v>
      </c>
      <c r="BY1112" s="14">
        <v>0.21507465142645801</v>
      </c>
      <c r="BZ1112" s="14">
        <v>0.20837956977194</v>
      </c>
      <c r="CA1112" s="14"/>
      <c r="CB1112" s="14">
        <v>0.42054444254067602</v>
      </c>
      <c r="CC1112" s="14">
        <v>0.24679715738232799</v>
      </c>
      <c r="CD1112" s="14">
        <v>0.19652116680953299</v>
      </c>
      <c r="CE1112" s="14">
        <v>0.20536791337023</v>
      </c>
      <c r="CF1112" s="14">
        <v>0.22334409739136199</v>
      </c>
      <c r="CG1112" s="14"/>
      <c r="CH1112" s="14">
        <v>0.30255028938681799</v>
      </c>
      <c r="CI1112" s="14">
        <v>0.232290562490688</v>
      </c>
      <c r="CJ1112" s="14"/>
      <c r="CK1112" s="14">
        <v>0.28543777844763102</v>
      </c>
      <c r="CL1112" s="14">
        <v>0.24299322148232499</v>
      </c>
      <c r="CM1112" s="14"/>
      <c r="CN1112" s="14">
        <v>0.33042018654392602</v>
      </c>
      <c r="CO1112" s="14">
        <v>0.225881908167057</v>
      </c>
      <c r="CP1112" s="14"/>
      <c r="CQ1112" s="14">
        <v>0.20904166482664599</v>
      </c>
      <c r="CR1112" s="14">
        <v>0.35705613072620201</v>
      </c>
      <c r="CS1112" s="14">
        <v>0.181955873010064</v>
      </c>
    </row>
    <row r="1113" spans="2:97" x14ac:dyDescent="0.35">
      <c r="B1113" t="s">
        <v>453</v>
      </c>
      <c r="C1113" s="14">
        <v>0.41791170050564902</v>
      </c>
      <c r="D1113" s="14">
        <v>0.412458595543305</v>
      </c>
      <c r="E1113" s="14">
        <v>0.424103786565109</v>
      </c>
      <c r="F1113" s="14"/>
      <c r="G1113" s="14">
        <v>0.38620377641501602</v>
      </c>
      <c r="H1113" s="14">
        <v>0.37774216037362701</v>
      </c>
      <c r="I1113" s="14">
        <v>0.43073982232246699</v>
      </c>
      <c r="J1113" s="14">
        <v>0.40405706185694001</v>
      </c>
      <c r="K1113" s="14">
        <v>0.43352282987067497</v>
      </c>
      <c r="L1113" s="14">
        <v>0.46203527813897999</v>
      </c>
      <c r="M1113" s="14"/>
      <c r="N1113" s="14">
        <v>0.43622061072892698</v>
      </c>
      <c r="O1113" s="14">
        <v>0.44205359688548401</v>
      </c>
      <c r="P1113" s="14">
        <v>0.395348132127122</v>
      </c>
      <c r="Q1113" s="14">
        <v>0.39363786410774998</v>
      </c>
      <c r="R1113" s="14"/>
      <c r="S1113" s="14">
        <v>0.41462038236003601</v>
      </c>
      <c r="T1113" s="14">
        <v>0.41723016060884999</v>
      </c>
      <c r="U1113" s="14">
        <v>0.42863818854929697</v>
      </c>
      <c r="V1113" s="14">
        <v>0.42308815626316898</v>
      </c>
      <c r="W1113" s="14">
        <v>0.440759799991223</v>
      </c>
      <c r="X1113" s="14">
        <v>0.39812526230970802</v>
      </c>
      <c r="Y1113" s="14">
        <v>0.439940763634458</v>
      </c>
      <c r="Z1113" s="14">
        <v>0.44205764761560801</v>
      </c>
      <c r="AA1113" s="14">
        <v>0.40788002675979801</v>
      </c>
      <c r="AB1113" s="14">
        <v>0.41091887881287498</v>
      </c>
      <c r="AC1113" s="14">
        <v>0.37593369762645401</v>
      </c>
      <c r="AD1113" s="14">
        <v>0.43468272828020099</v>
      </c>
      <c r="AE1113" s="14"/>
      <c r="AF1113" s="14">
        <v>0.42616441804580901</v>
      </c>
      <c r="AG1113" s="14">
        <v>0.399997057625393</v>
      </c>
      <c r="AH1113" s="14">
        <v>0.53718183285343102</v>
      </c>
      <c r="AI1113" s="14">
        <v>0.380408261113721</v>
      </c>
      <c r="AJ1113" s="14">
        <v>0.40136127789110299</v>
      </c>
      <c r="AK1113" s="14"/>
      <c r="AL1113" s="14">
        <v>0.43908443064890901</v>
      </c>
      <c r="AM1113" s="14">
        <v>0.427074848341298</v>
      </c>
      <c r="AN1113" s="14">
        <v>0.45913005112639099</v>
      </c>
      <c r="AO1113" s="14">
        <v>0.40585056035091899</v>
      </c>
      <c r="AP1113" s="14">
        <v>0.38712416506504399</v>
      </c>
      <c r="AQ1113" s="14">
        <v>0.45047826592920498</v>
      </c>
      <c r="AR1113" s="14"/>
      <c r="AS1113" s="14">
        <v>0.38562124353532301</v>
      </c>
      <c r="AT1113" s="14">
        <v>0.42064113776866302</v>
      </c>
      <c r="AU1113" s="14">
        <v>0.43449503591539901</v>
      </c>
      <c r="AV1113" s="14">
        <v>0.47291078271442</v>
      </c>
      <c r="AW1113" s="14">
        <v>0.34050118344700703</v>
      </c>
      <c r="AX1113" s="14"/>
      <c r="AY1113" s="14">
        <v>0.41437265574459398</v>
      </c>
      <c r="AZ1113" s="14">
        <v>0</v>
      </c>
      <c r="BA1113" s="14">
        <v>0</v>
      </c>
      <c r="BB1113" s="14">
        <v>0</v>
      </c>
      <c r="BC1113" s="14">
        <v>0</v>
      </c>
      <c r="BD1113" s="14">
        <v>0</v>
      </c>
      <c r="BE1113" s="14">
        <v>0</v>
      </c>
      <c r="BF1113" s="14">
        <v>0</v>
      </c>
      <c r="BG1113" s="14">
        <v>0</v>
      </c>
      <c r="BH1113" s="14">
        <v>0</v>
      </c>
      <c r="BI1113" s="14">
        <v>0</v>
      </c>
      <c r="BJ1113" s="14">
        <v>0</v>
      </c>
      <c r="BK1113" s="14">
        <v>0</v>
      </c>
      <c r="BL1113" s="14">
        <v>0</v>
      </c>
      <c r="BM1113" s="14">
        <v>0</v>
      </c>
      <c r="BN1113" s="14">
        <v>0</v>
      </c>
      <c r="BO1113" s="14"/>
      <c r="BP1113" s="14">
        <v>0.43115840788250898</v>
      </c>
      <c r="BQ1113" s="14">
        <v>0.45899636583599301</v>
      </c>
      <c r="BR1113" s="14">
        <v>0.442768344882361</v>
      </c>
      <c r="BS1113" s="14">
        <v>0.412479188770151</v>
      </c>
      <c r="BT1113" s="14">
        <v>0.32735720227482901</v>
      </c>
      <c r="BU1113" s="14"/>
      <c r="BV1113" s="14">
        <v>0.39219521836323901</v>
      </c>
      <c r="BW1113" s="14">
        <v>0.45405916139124097</v>
      </c>
      <c r="BX1113" s="14">
        <v>0.42634138827659601</v>
      </c>
      <c r="BY1113" s="14">
        <v>0.36033282429849101</v>
      </c>
      <c r="BZ1113" s="14">
        <v>0.28196121741837998</v>
      </c>
      <c r="CA1113" s="14"/>
      <c r="CB1113" s="14">
        <v>0.40841229269479801</v>
      </c>
      <c r="CC1113" s="14">
        <v>0.43909691704742798</v>
      </c>
      <c r="CD1113" s="14">
        <v>0.44935650159109303</v>
      </c>
      <c r="CE1113" s="14">
        <v>0.45100998213035698</v>
      </c>
      <c r="CF1113" s="14">
        <v>0.35214269414821397</v>
      </c>
      <c r="CG1113" s="14"/>
      <c r="CH1113" s="14">
        <v>0.39005916405656299</v>
      </c>
      <c r="CI1113" s="14">
        <v>0.42952816340800398</v>
      </c>
      <c r="CJ1113" s="14"/>
      <c r="CK1113" s="14">
        <v>0.38616471878707997</v>
      </c>
      <c r="CL1113" s="14">
        <v>0.42766611011990702</v>
      </c>
      <c r="CM1113" s="14"/>
      <c r="CN1113" s="14">
        <v>0.42112246356180899</v>
      </c>
      <c r="CO1113" s="14">
        <v>0.41678877927797597</v>
      </c>
      <c r="CP1113" s="14"/>
      <c r="CQ1113" s="14">
        <v>0.41447373006869997</v>
      </c>
      <c r="CR1113" s="14">
        <v>0.41899290971397601</v>
      </c>
      <c r="CS1113" s="14">
        <v>0.45429874548536903</v>
      </c>
    </row>
    <row r="1114" spans="2:97" x14ac:dyDescent="0.35">
      <c r="B1114" t="s">
        <v>454</v>
      </c>
      <c r="C1114" s="14">
        <v>0.17671073670578799</v>
      </c>
      <c r="D1114" s="14">
        <v>0.18483471438158899</v>
      </c>
      <c r="E1114" s="14">
        <v>0.16891460915932799</v>
      </c>
      <c r="F1114" s="14"/>
      <c r="G1114" s="14">
        <v>0.23928372923865801</v>
      </c>
      <c r="H1114" s="14">
        <v>0.146647178480037</v>
      </c>
      <c r="I1114" s="14">
        <v>0.155811548236574</v>
      </c>
      <c r="J1114" s="14">
        <v>0.21217222595414501</v>
      </c>
      <c r="K1114" s="14">
        <v>0.16721453103751699</v>
      </c>
      <c r="L1114" s="14">
        <v>0.15436881371651801</v>
      </c>
      <c r="M1114" s="14"/>
      <c r="N1114" s="14">
        <v>0.14975717499234101</v>
      </c>
      <c r="O1114" s="14">
        <v>0.168842607105399</v>
      </c>
      <c r="P1114" s="14">
        <v>0.17322430337217101</v>
      </c>
      <c r="Q1114" s="14">
        <v>0.21802017883048599</v>
      </c>
      <c r="R1114" s="14"/>
      <c r="S1114" s="14">
        <v>0.170876174583973</v>
      </c>
      <c r="T1114" s="14">
        <v>0.16862689537172301</v>
      </c>
      <c r="U1114" s="14">
        <v>0.14736538236284</v>
      </c>
      <c r="V1114" s="14">
        <v>0.19296239384800801</v>
      </c>
      <c r="W1114" s="14">
        <v>0.17696539936613001</v>
      </c>
      <c r="X1114" s="14">
        <v>0.22678372354213</v>
      </c>
      <c r="Y1114" s="14">
        <v>0.16725366028917299</v>
      </c>
      <c r="Z1114" s="14">
        <v>0.16999230867271201</v>
      </c>
      <c r="AA1114" s="14">
        <v>0.160258110568894</v>
      </c>
      <c r="AB1114" s="14">
        <v>0.17616525914630601</v>
      </c>
      <c r="AC1114" s="14">
        <v>0.17338986001355999</v>
      </c>
      <c r="AD1114" s="14">
        <v>0.21943273241439501</v>
      </c>
      <c r="AE1114" s="14"/>
      <c r="AF1114" s="14">
        <v>0.12824408968176401</v>
      </c>
      <c r="AG1114" s="14">
        <v>0.162715688653715</v>
      </c>
      <c r="AH1114" s="14">
        <v>0.17176701119064899</v>
      </c>
      <c r="AI1114" s="14">
        <v>0.20656102268955601</v>
      </c>
      <c r="AJ1114" s="14">
        <v>0.21896345372293499</v>
      </c>
      <c r="AK1114" s="14"/>
      <c r="AL1114" s="14">
        <v>0.141587632383431</v>
      </c>
      <c r="AM1114" s="14">
        <v>0.128279206144609</v>
      </c>
      <c r="AN1114" s="14">
        <v>0.18005420000404601</v>
      </c>
      <c r="AO1114" s="14">
        <v>0.189022008799059</v>
      </c>
      <c r="AP1114" s="14">
        <v>0.22866071220152001</v>
      </c>
      <c r="AQ1114" s="14">
        <v>0.134303723681828</v>
      </c>
      <c r="AR1114" s="14"/>
      <c r="AS1114" s="14">
        <v>0.19875231761499801</v>
      </c>
      <c r="AT1114" s="14">
        <v>0.181918963516353</v>
      </c>
      <c r="AU1114" s="14">
        <v>0.17109776489393699</v>
      </c>
      <c r="AV1114" s="14">
        <v>0.118613670338196</v>
      </c>
      <c r="AW1114" s="14">
        <v>0.132633334686797</v>
      </c>
      <c r="AX1114" s="14"/>
      <c r="AY1114" s="14">
        <v>0.126572983501024</v>
      </c>
      <c r="AZ1114" s="14">
        <v>0</v>
      </c>
      <c r="BA1114" s="14">
        <v>0</v>
      </c>
      <c r="BB1114" s="14">
        <v>0</v>
      </c>
      <c r="BC1114" s="14">
        <v>0</v>
      </c>
      <c r="BD1114" s="14">
        <v>0</v>
      </c>
      <c r="BE1114" s="14">
        <v>0</v>
      </c>
      <c r="BF1114" s="14">
        <v>0</v>
      </c>
      <c r="BG1114" s="14">
        <v>0</v>
      </c>
      <c r="BH1114" s="14">
        <v>0</v>
      </c>
      <c r="BI1114" s="14">
        <v>0</v>
      </c>
      <c r="BJ1114" s="14">
        <v>0</v>
      </c>
      <c r="BK1114" s="14">
        <v>0</v>
      </c>
      <c r="BL1114" s="14">
        <v>0</v>
      </c>
      <c r="BM1114" s="14">
        <v>0</v>
      </c>
      <c r="BN1114" s="14">
        <v>0</v>
      </c>
      <c r="BO1114" s="14"/>
      <c r="BP1114" s="14">
        <v>0.13011462503058499</v>
      </c>
      <c r="BQ1114" s="14">
        <v>0.172331947809203</v>
      </c>
      <c r="BR1114" s="14">
        <v>0.203417400277354</v>
      </c>
      <c r="BS1114" s="14">
        <v>0.221366794749907</v>
      </c>
      <c r="BT1114" s="14">
        <v>0.18789174182523599</v>
      </c>
      <c r="BU1114" s="14"/>
      <c r="BV1114" s="14">
        <v>0.10067436461281799</v>
      </c>
      <c r="BW1114" s="14">
        <v>0.15326171100812699</v>
      </c>
      <c r="BX1114" s="14">
        <v>0.19559860062512499</v>
      </c>
      <c r="BY1114" s="14">
        <v>0.20895663518749799</v>
      </c>
      <c r="BZ1114" s="14">
        <v>0.21802500902348701</v>
      </c>
      <c r="CA1114" s="14"/>
      <c r="CB1114" s="14">
        <v>0.11184914316408399</v>
      </c>
      <c r="CC1114" s="14">
        <v>0.140148304936974</v>
      </c>
      <c r="CD1114" s="14">
        <v>0.191822648498752</v>
      </c>
      <c r="CE1114" s="14">
        <v>0.19480818430437999</v>
      </c>
      <c r="CF1114" s="14">
        <v>0.22407349367808499</v>
      </c>
      <c r="CG1114" s="14"/>
      <c r="CH1114" s="14">
        <v>0.176073684318485</v>
      </c>
      <c r="CI1114" s="14">
        <v>0.17697643227134199</v>
      </c>
      <c r="CJ1114" s="14"/>
      <c r="CK1114" s="14">
        <v>0.194311430110928</v>
      </c>
      <c r="CL1114" s="14">
        <v>0.171302840783881</v>
      </c>
      <c r="CM1114" s="14"/>
      <c r="CN1114" s="14">
        <v>0.14629136849398799</v>
      </c>
      <c r="CO1114" s="14">
        <v>0.187349501915171</v>
      </c>
      <c r="CP1114" s="14"/>
      <c r="CQ1114" s="14">
        <v>0.20479591074096201</v>
      </c>
      <c r="CR1114" s="14">
        <v>0.122413267278593</v>
      </c>
      <c r="CS1114" s="14">
        <v>0.14938281693594599</v>
      </c>
    </row>
    <row r="1115" spans="2:97" x14ac:dyDescent="0.35">
      <c r="B1115" t="s">
        <v>455</v>
      </c>
      <c r="C1115" s="14">
        <v>5.3625274526183798E-2</v>
      </c>
      <c r="D1115" s="14">
        <v>6.4807994552948306E-2</v>
      </c>
      <c r="E1115" s="14">
        <v>4.29377263644731E-2</v>
      </c>
      <c r="F1115" s="14"/>
      <c r="G1115" s="14">
        <v>5.2964147488855001E-2</v>
      </c>
      <c r="H1115" s="14">
        <v>6.7184123492038894E-2</v>
      </c>
      <c r="I1115" s="14">
        <v>4.6866766298781802E-2</v>
      </c>
      <c r="J1115" s="14">
        <v>4.3587960592255698E-2</v>
      </c>
      <c r="K1115" s="14">
        <v>7.8483072525348099E-2</v>
      </c>
      <c r="L1115" s="14">
        <v>3.9966605244818598E-2</v>
      </c>
      <c r="M1115" s="14"/>
      <c r="N1115" s="14">
        <v>3.5342253302409497E-2</v>
      </c>
      <c r="O1115" s="14">
        <v>4.9465646057597297E-2</v>
      </c>
      <c r="P1115" s="14">
        <v>7.4239253356776405E-2</v>
      </c>
      <c r="Q1115" s="14">
        <v>6.0226561691701798E-2</v>
      </c>
      <c r="R1115" s="14"/>
      <c r="S1115" s="14">
        <v>4.0471211748104301E-2</v>
      </c>
      <c r="T1115" s="14">
        <v>6.2244900726532403E-2</v>
      </c>
      <c r="U1115" s="14">
        <v>3.9517992961892102E-2</v>
      </c>
      <c r="V1115" s="14">
        <v>4.8400720070987599E-2</v>
      </c>
      <c r="W1115" s="14">
        <v>6.4643024241128902E-2</v>
      </c>
      <c r="X1115" s="14">
        <v>3.8581866275585901E-2</v>
      </c>
      <c r="Y1115" s="14">
        <v>5.4106890362547802E-2</v>
      </c>
      <c r="Z1115" s="14">
        <v>4.8323063764165203E-2</v>
      </c>
      <c r="AA1115" s="14">
        <v>5.7757149300554401E-2</v>
      </c>
      <c r="AB1115" s="14">
        <v>6.3157967794386899E-2</v>
      </c>
      <c r="AC1115" s="14">
        <v>8.7320450190561297E-2</v>
      </c>
      <c r="AD1115" s="14">
        <v>5.6372755718407802E-2</v>
      </c>
      <c r="AE1115" s="14"/>
      <c r="AF1115" s="14">
        <v>2.6906317401842701E-2</v>
      </c>
      <c r="AG1115" s="14">
        <v>5.4812435014220798E-2</v>
      </c>
      <c r="AH1115" s="14">
        <v>6.1489032100572397E-2</v>
      </c>
      <c r="AI1115" s="14">
        <v>5.4454669519241702E-2</v>
      </c>
      <c r="AJ1115" s="14">
        <v>8.4444078673597198E-2</v>
      </c>
      <c r="AK1115" s="14"/>
      <c r="AL1115" s="14">
        <v>2.9314514212065101E-2</v>
      </c>
      <c r="AM1115" s="14">
        <v>2.78481352761865E-2</v>
      </c>
      <c r="AN1115" s="14">
        <v>5.0363983819183597E-2</v>
      </c>
      <c r="AO1115" s="14">
        <v>6.6788496704243194E-2</v>
      </c>
      <c r="AP1115" s="14">
        <v>8.5220883925113206E-2</v>
      </c>
      <c r="AQ1115" s="14">
        <v>4.1120411939731899E-2</v>
      </c>
      <c r="AR1115" s="14"/>
      <c r="AS1115" s="14">
        <v>6.1867075180980703E-2</v>
      </c>
      <c r="AT1115" s="14">
        <v>4.5928151267244401E-2</v>
      </c>
      <c r="AU1115" s="14">
        <v>5.2940513310491898E-2</v>
      </c>
      <c r="AV1115" s="14">
        <v>3.49197742898366E-2</v>
      </c>
      <c r="AW1115" s="14">
        <v>4.1637850099229198E-2</v>
      </c>
      <c r="AX1115" s="14"/>
      <c r="AY1115" s="14">
        <v>9.4896738279252699E-2</v>
      </c>
      <c r="AZ1115" s="14">
        <v>0</v>
      </c>
      <c r="BA1115" s="14">
        <v>0</v>
      </c>
      <c r="BB1115" s="14">
        <v>0</v>
      </c>
      <c r="BC1115" s="14">
        <v>0</v>
      </c>
      <c r="BD1115" s="14">
        <v>0</v>
      </c>
      <c r="BE1115" s="14">
        <v>0</v>
      </c>
      <c r="BF1115" s="14">
        <v>0</v>
      </c>
      <c r="BG1115" s="14">
        <v>0</v>
      </c>
      <c r="BH1115" s="14">
        <v>0</v>
      </c>
      <c r="BI1115" s="14">
        <v>0</v>
      </c>
      <c r="BJ1115" s="14">
        <v>0</v>
      </c>
      <c r="BK1115" s="14">
        <v>0</v>
      </c>
      <c r="BL1115" s="14">
        <v>0</v>
      </c>
      <c r="BM1115" s="14">
        <v>0</v>
      </c>
      <c r="BN1115" s="14">
        <v>0</v>
      </c>
      <c r="BO1115" s="14"/>
      <c r="BP1115" s="14">
        <v>3.9130728229677898E-2</v>
      </c>
      <c r="BQ1115" s="14">
        <v>4.2282488496042901E-2</v>
      </c>
      <c r="BR1115" s="14">
        <v>3.6103193810236203E-2</v>
      </c>
      <c r="BS1115" s="14">
        <v>8.2636799445692605E-2</v>
      </c>
      <c r="BT1115" s="14">
        <v>7.9526526595553995E-2</v>
      </c>
      <c r="BU1115" s="14"/>
      <c r="BV1115" s="14">
        <v>3.1873327447851603E-2</v>
      </c>
      <c r="BW1115" s="14">
        <v>3.97680607507363E-2</v>
      </c>
      <c r="BX1115" s="14">
        <v>5.7810055543601697E-2</v>
      </c>
      <c r="BY1115" s="14">
        <v>6.5434247971483894E-2</v>
      </c>
      <c r="BZ1115" s="14">
        <v>0.126964825649066</v>
      </c>
      <c r="CA1115" s="14"/>
      <c r="CB1115" s="14">
        <v>2.00675998207809E-2</v>
      </c>
      <c r="CC1115" s="14">
        <v>4.0061788980513699E-2</v>
      </c>
      <c r="CD1115" s="14">
        <v>4.7393498379723203E-2</v>
      </c>
      <c r="CE1115" s="14">
        <v>5.3307395918210203E-2</v>
      </c>
      <c r="CF1115" s="14">
        <v>9.5250139357726998E-2</v>
      </c>
      <c r="CG1115" s="14"/>
      <c r="CH1115" s="14">
        <v>5.41477231457234E-2</v>
      </c>
      <c r="CI1115" s="14">
        <v>5.3407376776786301E-2</v>
      </c>
      <c r="CJ1115" s="14"/>
      <c r="CK1115" s="14">
        <v>6.7349155839635702E-2</v>
      </c>
      <c r="CL1115" s="14">
        <v>4.9408547373486801E-2</v>
      </c>
      <c r="CM1115" s="14"/>
      <c r="CN1115" s="14">
        <v>3.6170853841036202E-2</v>
      </c>
      <c r="CO1115" s="14">
        <v>5.9729723581212597E-2</v>
      </c>
      <c r="CP1115" s="14"/>
      <c r="CQ1115" s="14">
        <v>6.6632767658904204E-2</v>
      </c>
      <c r="CR1115" s="14">
        <v>2.4599223739043202E-2</v>
      </c>
      <c r="CS1115" s="14">
        <v>6.3994734701647696E-2</v>
      </c>
    </row>
    <row r="1116" spans="2:97" x14ac:dyDescent="0.35">
      <c r="B1116" t="s">
        <v>167</v>
      </c>
      <c r="C1116" s="14">
        <v>9.8782977274645606E-2</v>
      </c>
      <c r="D1116" s="14">
        <v>7.1640581879942905E-2</v>
      </c>
      <c r="E1116" s="14">
        <v>0.124955423162215</v>
      </c>
      <c r="F1116" s="14"/>
      <c r="G1116" s="14">
        <v>6.3802653782499802E-2</v>
      </c>
      <c r="H1116" s="14">
        <v>8.8938970116008903E-2</v>
      </c>
      <c r="I1116" s="14">
        <v>9.0477414707159406E-2</v>
      </c>
      <c r="J1116" s="14">
        <v>0.12652467028439901</v>
      </c>
      <c r="K1116" s="14">
        <v>0.11027747809523999</v>
      </c>
      <c r="L1116" s="14">
        <v>0.106537290297332</v>
      </c>
      <c r="M1116" s="14"/>
      <c r="N1116" s="14">
        <v>6.3285245953213901E-2</v>
      </c>
      <c r="O1116" s="14">
        <v>9.9525265484986095E-2</v>
      </c>
      <c r="P1116" s="14">
        <v>8.4312741313354006E-2</v>
      </c>
      <c r="Q1116" s="14">
        <v>0.146509542611932</v>
      </c>
      <c r="R1116" s="14"/>
      <c r="S1116" s="14">
        <v>9.0742503127615795E-2</v>
      </c>
      <c r="T1116" s="14">
        <v>0.103127294803344</v>
      </c>
      <c r="U1116" s="14">
        <v>0.12007012990986</v>
      </c>
      <c r="V1116" s="14">
        <v>9.1175229519740594E-2</v>
      </c>
      <c r="W1116" s="14">
        <v>8.4003892857946599E-2</v>
      </c>
      <c r="X1116" s="14">
        <v>8.6860555767495906E-2</v>
      </c>
      <c r="Y1116" s="14">
        <v>0.10862437209440599</v>
      </c>
      <c r="Z1116" s="14">
        <v>0.107551859596035</v>
      </c>
      <c r="AA1116" s="14">
        <v>0.10666849461698399</v>
      </c>
      <c r="AB1116" s="14">
        <v>9.1732405312143495E-2</v>
      </c>
      <c r="AC1116" s="14">
        <v>9.9649623236964899E-2</v>
      </c>
      <c r="AD1116" s="14">
        <v>0.106634993610336</v>
      </c>
      <c r="AE1116" s="14"/>
      <c r="AF1116" s="14">
        <v>9.3837375894151503E-2</v>
      </c>
      <c r="AG1116" s="14">
        <v>8.8715834236940502E-2</v>
      </c>
      <c r="AH1116" s="14">
        <v>5.4789096173471899E-2</v>
      </c>
      <c r="AI1116" s="14">
        <v>9.3390647142319899E-2</v>
      </c>
      <c r="AJ1116" s="14">
        <v>6.6747181806367697E-2</v>
      </c>
      <c r="AK1116" s="14"/>
      <c r="AL1116" s="14">
        <v>7.7509003779924798E-2</v>
      </c>
      <c r="AM1116" s="14">
        <v>8.2862316308313005E-2</v>
      </c>
      <c r="AN1116" s="14">
        <v>6.5485060947316306E-2</v>
      </c>
      <c r="AO1116" s="14">
        <v>7.7998645656688806E-2</v>
      </c>
      <c r="AP1116" s="14">
        <v>6.7204814638983798E-2</v>
      </c>
      <c r="AQ1116" s="14">
        <v>0.19686781361294201</v>
      </c>
      <c r="AR1116" s="14"/>
      <c r="AS1116" s="14">
        <v>0.12553270762819599</v>
      </c>
      <c r="AT1116" s="14">
        <v>0.115384438112472</v>
      </c>
      <c r="AU1116" s="14">
        <v>7.0953290118546494E-2</v>
      </c>
      <c r="AV1116" s="14">
        <v>7.4775279187873897E-2</v>
      </c>
      <c r="AW1116" s="14">
        <v>6.7035162682332602E-2</v>
      </c>
      <c r="AX1116" s="14"/>
      <c r="AY1116" s="14">
        <v>0.23789887390387299</v>
      </c>
      <c r="AZ1116" s="14">
        <v>0</v>
      </c>
      <c r="BA1116" s="14">
        <v>0</v>
      </c>
      <c r="BB1116" s="14">
        <v>0</v>
      </c>
      <c r="BC1116" s="14">
        <v>0</v>
      </c>
      <c r="BD1116" s="14">
        <v>0</v>
      </c>
      <c r="BE1116" s="14">
        <v>0</v>
      </c>
      <c r="BF1116" s="14">
        <v>0</v>
      </c>
      <c r="BG1116" s="14">
        <v>0</v>
      </c>
      <c r="BH1116" s="14">
        <v>0</v>
      </c>
      <c r="BI1116" s="14">
        <v>0</v>
      </c>
      <c r="BJ1116" s="14">
        <v>0</v>
      </c>
      <c r="BK1116" s="14">
        <v>0</v>
      </c>
      <c r="BL1116" s="14">
        <v>0</v>
      </c>
      <c r="BM1116" s="14">
        <v>0</v>
      </c>
      <c r="BN1116" s="14">
        <v>0</v>
      </c>
      <c r="BO1116" s="14"/>
      <c r="BP1116" s="14">
        <v>6.9513775691441002E-2</v>
      </c>
      <c r="BQ1116" s="14">
        <v>8.0792055137332494E-2</v>
      </c>
      <c r="BR1116" s="14">
        <v>9.7575398686731998E-2</v>
      </c>
      <c r="BS1116" s="14">
        <v>7.0692911323421301E-2</v>
      </c>
      <c r="BT1116" s="14">
        <v>0.173000930976828</v>
      </c>
      <c r="BU1116" s="14"/>
      <c r="BV1116" s="14">
        <v>9.69688761940595E-2</v>
      </c>
      <c r="BW1116" s="14">
        <v>6.3800237557213105E-2</v>
      </c>
      <c r="BX1116" s="14">
        <v>0.105331343653249</v>
      </c>
      <c r="BY1116" s="14">
        <v>0.15020164111606901</v>
      </c>
      <c r="BZ1116" s="14">
        <v>0.16466937813712701</v>
      </c>
      <c r="CA1116" s="14"/>
      <c r="CB1116" s="14">
        <v>3.9126521779661E-2</v>
      </c>
      <c r="CC1116" s="14">
        <v>0.13389583165275701</v>
      </c>
      <c r="CD1116" s="14">
        <v>0.114906184720899</v>
      </c>
      <c r="CE1116" s="14">
        <v>9.5506524276822893E-2</v>
      </c>
      <c r="CF1116" s="14">
        <v>0.10518957542461201</v>
      </c>
      <c r="CG1116" s="14"/>
      <c r="CH1116" s="14">
        <v>7.7169139092410299E-2</v>
      </c>
      <c r="CI1116" s="14">
        <v>0.107797465053179</v>
      </c>
      <c r="CJ1116" s="14"/>
      <c r="CK1116" s="14">
        <v>6.6736916814725003E-2</v>
      </c>
      <c r="CL1116" s="14">
        <v>0.108629280240401</v>
      </c>
      <c r="CM1116" s="14"/>
      <c r="CN1116" s="14">
        <v>6.5995127559241196E-2</v>
      </c>
      <c r="CO1116" s="14">
        <v>0.110250087058584</v>
      </c>
      <c r="CP1116" s="14"/>
      <c r="CQ1116" s="14">
        <v>0.105055926704788</v>
      </c>
      <c r="CR1116" s="14">
        <v>7.6938468542185695E-2</v>
      </c>
      <c r="CS1116" s="14">
        <v>0.150367829866974</v>
      </c>
    </row>
    <row r="1117" spans="2:97" x14ac:dyDescent="0.35">
      <c r="C1117" s="14"/>
      <c r="D1117" s="14"/>
      <c r="E1117" s="14"/>
      <c r="F1117" s="14"/>
      <c r="G1117" s="14"/>
      <c r="H1117" s="14"/>
      <c r="I1117" s="14"/>
      <c r="J1117" s="14"/>
      <c r="K1117" s="14"/>
      <c r="L1117" s="14"/>
      <c r="M1117" s="14"/>
      <c r="N1117" s="14"/>
      <c r="O1117" s="14"/>
      <c r="P1117" s="14"/>
      <c r="Q1117" s="14"/>
      <c r="R1117" s="14"/>
      <c r="S1117" s="14"/>
      <c r="T1117" s="14"/>
      <c r="U1117" s="14"/>
      <c r="V1117" s="14"/>
      <c r="W1117" s="14"/>
      <c r="X1117" s="14"/>
      <c r="Y1117" s="14"/>
      <c r="Z1117" s="14"/>
      <c r="AA1117" s="14"/>
      <c r="AB1117" s="14"/>
      <c r="AC1117" s="14"/>
      <c r="AD1117" s="14"/>
      <c r="AE1117" s="14"/>
      <c r="AF1117" s="14"/>
      <c r="AG1117" s="14"/>
      <c r="AH1117" s="14"/>
      <c r="AI1117" s="14"/>
      <c r="AJ1117" s="14"/>
      <c r="AK1117" s="14"/>
      <c r="AL1117" s="14"/>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c r="CI1117" s="14"/>
      <c r="CJ1117" s="14"/>
      <c r="CK1117" s="14"/>
      <c r="CL1117" s="14"/>
      <c r="CM1117" s="14"/>
      <c r="CN1117" s="14"/>
      <c r="CO1117" s="14"/>
      <c r="CP1117" s="14"/>
      <c r="CQ1117" s="14"/>
      <c r="CR1117" s="14"/>
      <c r="CS1117" s="14"/>
    </row>
    <row r="1118" spans="2:97" x14ac:dyDescent="0.35">
      <c r="B1118" s="6" t="s">
        <v>463</v>
      </c>
      <c r="C1118" s="14"/>
      <c r="D1118" s="14"/>
      <c r="E1118" s="14"/>
      <c r="F1118" s="14"/>
      <c r="G1118" s="14"/>
      <c r="H1118" s="14"/>
      <c r="I1118" s="14"/>
      <c r="J1118" s="14"/>
      <c r="K1118" s="14"/>
      <c r="L1118" s="14"/>
      <c r="M1118" s="14"/>
      <c r="N1118" s="14"/>
      <c r="O1118" s="14"/>
      <c r="P1118" s="14"/>
      <c r="Q1118" s="14"/>
      <c r="R1118" s="14"/>
      <c r="S1118" s="14"/>
      <c r="T1118" s="14"/>
      <c r="U1118" s="14"/>
      <c r="V1118" s="14"/>
      <c r="W1118" s="14"/>
      <c r="X1118" s="14"/>
      <c r="Y1118" s="14"/>
      <c r="Z1118" s="14"/>
      <c r="AA1118" s="14"/>
      <c r="AB1118" s="14"/>
      <c r="AC1118" s="14"/>
      <c r="AD1118" s="14"/>
      <c r="AE1118" s="14"/>
      <c r="AF1118" s="14"/>
      <c r="AG1118" s="14"/>
      <c r="AH1118" s="14"/>
      <c r="AI1118" s="14"/>
      <c r="AJ1118" s="14"/>
      <c r="AK1118" s="14"/>
      <c r="AL1118" s="14"/>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c r="CI1118" s="14"/>
      <c r="CJ1118" s="14"/>
      <c r="CK1118" s="14"/>
      <c r="CL1118" s="14"/>
      <c r="CM1118" s="14"/>
      <c r="CN1118" s="14"/>
      <c r="CO1118" s="14"/>
      <c r="CP1118" s="14"/>
      <c r="CQ1118" s="14"/>
      <c r="CR1118" s="14"/>
      <c r="CS1118" s="14"/>
    </row>
    <row r="1119" spans="2:97" x14ac:dyDescent="0.35">
      <c r="B1119" s="21" t="s">
        <v>122</v>
      </c>
      <c r="C1119" s="14"/>
      <c r="D1119" s="14"/>
      <c r="E1119" s="14"/>
      <c r="F1119" s="14"/>
      <c r="G1119" s="14"/>
      <c r="H1119" s="14"/>
      <c r="I1119" s="14"/>
      <c r="J1119" s="14"/>
      <c r="K1119" s="14"/>
      <c r="L1119" s="14"/>
      <c r="M1119" s="14"/>
      <c r="N1119" s="14"/>
      <c r="O1119" s="14"/>
      <c r="P1119" s="14"/>
      <c r="Q1119" s="14"/>
      <c r="R1119" s="14"/>
      <c r="S1119" s="14"/>
      <c r="T1119" s="14"/>
      <c r="U1119" s="14"/>
      <c r="V1119" s="14"/>
      <c r="W1119" s="14"/>
      <c r="X1119" s="14"/>
      <c r="Y1119" s="14"/>
      <c r="Z1119" s="14"/>
      <c r="AA1119" s="14"/>
      <c r="AB1119" s="14"/>
      <c r="AC1119" s="14"/>
      <c r="AD1119" s="14"/>
      <c r="AE1119" s="14"/>
      <c r="AF1119" s="14"/>
      <c r="AG1119" s="14"/>
      <c r="AH1119" s="14"/>
      <c r="AI1119" s="14"/>
      <c r="AJ1119" s="14"/>
      <c r="AK1119" s="14"/>
      <c r="AL1119" s="14"/>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c r="CI1119" s="14"/>
      <c r="CJ1119" s="14"/>
      <c r="CK1119" s="14"/>
      <c r="CL1119" s="14"/>
      <c r="CM1119" s="14"/>
      <c r="CN1119" s="14"/>
      <c r="CO1119" s="14"/>
      <c r="CP1119" s="14"/>
      <c r="CQ1119" s="14"/>
      <c r="CR1119" s="14"/>
      <c r="CS1119" s="14"/>
    </row>
    <row r="1120" spans="2:97" x14ac:dyDescent="0.35">
      <c r="B1120" t="s">
        <v>452</v>
      </c>
      <c r="C1120" s="14">
        <v>0.17614365964468601</v>
      </c>
      <c r="D1120" s="14">
        <v>0.194647582119236</v>
      </c>
      <c r="E1120" s="14">
        <v>0.15750159065507099</v>
      </c>
      <c r="F1120" s="14"/>
      <c r="G1120" s="14">
        <v>0.16307638140882699</v>
      </c>
      <c r="H1120" s="14">
        <v>0.24721476562873301</v>
      </c>
      <c r="I1120" s="14">
        <v>0.175717110134576</v>
      </c>
      <c r="J1120" s="14">
        <v>0.17203513639161799</v>
      </c>
      <c r="K1120" s="14">
        <v>0.15029501882819801</v>
      </c>
      <c r="L1120" s="14">
        <v>0.14783179591633699</v>
      </c>
      <c r="M1120" s="14"/>
      <c r="N1120" s="14">
        <v>0.20813739471852799</v>
      </c>
      <c r="O1120" s="14">
        <v>0.18435795505677299</v>
      </c>
      <c r="P1120" s="14">
        <v>0.18038858403633201</v>
      </c>
      <c r="Q1120" s="14">
        <v>0.12985320949881801</v>
      </c>
      <c r="R1120" s="14"/>
      <c r="S1120" s="14">
        <v>0.22949138712988101</v>
      </c>
      <c r="T1120" s="14">
        <v>0.16938142194403399</v>
      </c>
      <c r="U1120" s="14">
        <v>0.16791586237928399</v>
      </c>
      <c r="V1120" s="14">
        <v>0.17346406547097601</v>
      </c>
      <c r="W1120" s="14">
        <v>0.16397103441847899</v>
      </c>
      <c r="X1120" s="14">
        <v>0.15986575317976101</v>
      </c>
      <c r="Y1120" s="14">
        <v>0.187719180283208</v>
      </c>
      <c r="Z1120" s="14">
        <v>0.17885722653741901</v>
      </c>
      <c r="AA1120" s="14">
        <v>0.16955689332634399</v>
      </c>
      <c r="AB1120" s="14">
        <v>0.173503369260983</v>
      </c>
      <c r="AC1120" s="14">
        <v>0.13117435407701999</v>
      </c>
      <c r="AD1120" s="14">
        <v>0.135887659187162</v>
      </c>
      <c r="AE1120" s="14"/>
      <c r="AF1120" s="14">
        <v>0.23049026689743299</v>
      </c>
      <c r="AG1120" s="14">
        <v>0.20241948515278901</v>
      </c>
      <c r="AH1120" s="14">
        <v>0.14706037224629501</v>
      </c>
      <c r="AI1120" s="14">
        <v>0.15640154458581099</v>
      </c>
      <c r="AJ1120" s="14">
        <v>0.160538309532266</v>
      </c>
      <c r="AK1120" s="14"/>
      <c r="AL1120" s="14">
        <v>0.223490419225223</v>
      </c>
      <c r="AM1120" s="14">
        <v>0.221816061844164</v>
      </c>
      <c r="AN1120" s="14">
        <v>0.17815301568664299</v>
      </c>
      <c r="AO1120" s="14">
        <v>0.16945714801595399</v>
      </c>
      <c r="AP1120" s="14">
        <v>0.16771429882449199</v>
      </c>
      <c r="AQ1120" s="14">
        <v>0.10037058283674501</v>
      </c>
      <c r="AR1120" s="14"/>
      <c r="AS1120" s="14">
        <v>0.15042797250322201</v>
      </c>
      <c r="AT1120" s="14">
        <v>0.14963203902212099</v>
      </c>
      <c r="AU1120" s="14">
        <v>0.19050940327020099</v>
      </c>
      <c r="AV1120" s="14">
        <v>0.23813720679082701</v>
      </c>
      <c r="AW1120" s="14">
        <v>0.33289300136627897</v>
      </c>
      <c r="AX1120" s="14"/>
      <c r="AY1120" s="14">
        <v>0.122373073623601</v>
      </c>
      <c r="AZ1120" s="14">
        <v>0</v>
      </c>
      <c r="BA1120" s="14">
        <v>0</v>
      </c>
      <c r="BB1120" s="14">
        <v>0</v>
      </c>
      <c r="BC1120" s="14">
        <v>0</v>
      </c>
      <c r="BD1120" s="14">
        <v>0</v>
      </c>
      <c r="BE1120" s="14">
        <v>0</v>
      </c>
      <c r="BF1120" s="14">
        <v>0</v>
      </c>
      <c r="BG1120" s="14">
        <v>0</v>
      </c>
      <c r="BH1120" s="14">
        <v>0</v>
      </c>
      <c r="BI1120" s="14">
        <v>0</v>
      </c>
      <c r="BJ1120" s="14">
        <v>0</v>
      </c>
      <c r="BK1120" s="14">
        <v>0</v>
      </c>
      <c r="BL1120" s="14">
        <v>0</v>
      </c>
      <c r="BM1120" s="14">
        <v>0</v>
      </c>
      <c r="BN1120" s="14">
        <v>0</v>
      </c>
      <c r="BO1120" s="14"/>
      <c r="BP1120" s="14">
        <v>0.22892562639514899</v>
      </c>
      <c r="BQ1120" s="14">
        <v>0.15772831387894301</v>
      </c>
      <c r="BR1120" s="14">
        <v>0.169436480863176</v>
      </c>
      <c r="BS1120" s="14">
        <v>0.15587419545894099</v>
      </c>
      <c r="BT1120" s="14">
        <v>0.156284479643682</v>
      </c>
      <c r="BU1120" s="14"/>
      <c r="BV1120" s="14">
        <v>0.29008121113824997</v>
      </c>
      <c r="BW1120" s="14">
        <v>0.18277080562996501</v>
      </c>
      <c r="BX1120" s="14">
        <v>0.16171393215812899</v>
      </c>
      <c r="BY1120" s="14">
        <v>0.147323565887231</v>
      </c>
      <c r="BZ1120" s="14">
        <v>0.17578277402533199</v>
      </c>
      <c r="CA1120" s="14"/>
      <c r="CB1120" s="14">
        <v>0.30913885559964999</v>
      </c>
      <c r="CC1120" s="14">
        <v>0.14725506359662599</v>
      </c>
      <c r="CD1120" s="14">
        <v>0.142315398140199</v>
      </c>
      <c r="CE1120" s="14">
        <v>0.120526700247023</v>
      </c>
      <c r="CF1120" s="14">
        <v>0.17732573328435899</v>
      </c>
      <c r="CG1120" s="14"/>
      <c r="CH1120" s="14">
        <v>0.20226281171504201</v>
      </c>
      <c r="CI1120" s="14">
        <v>0.16525013970904501</v>
      </c>
      <c r="CJ1120" s="14"/>
      <c r="CK1120" s="14">
        <v>0.2187372613028</v>
      </c>
      <c r="CL1120" s="14">
        <v>0.16305657498250001</v>
      </c>
      <c r="CM1120" s="14"/>
      <c r="CN1120" s="14">
        <v>0.23602780982500801</v>
      </c>
      <c r="CO1120" s="14">
        <v>0.155199982935293</v>
      </c>
      <c r="CP1120" s="14"/>
      <c r="CQ1120" s="14">
        <v>0.14810641228936999</v>
      </c>
      <c r="CR1120" s="14">
        <v>0.247284531128282</v>
      </c>
      <c r="CS1120" s="14">
        <v>0.10287681881263699</v>
      </c>
    </row>
    <row r="1121" spans="2:97" x14ac:dyDescent="0.35">
      <c r="B1121" t="s">
        <v>453</v>
      </c>
      <c r="C1121" s="14">
        <v>0.34709935892693999</v>
      </c>
      <c r="D1121" s="14">
        <v>0.36640263275281498</v>
      </c>
      <c r="E1121" s="14">
        <v>0.32888754416096699</v>
      </c>
      <c r="F1121" s="14"/>
      <c r="G1121" s="14">
        <v>0.33876088230616003</v>
      </c>
      <c r="H1121" s="14">
        <v>0.33336831096693398</v>
      </c>
      <c r="I1121" s="14">
        <v>0.39828451953411298</v>
      </c>
      <c r="J1121" s="14">
        <v>0.32846345321742498</v>
      </c>
      <c r="K1121" s="14">
        <v>0.36190412854855197</v>
      </c>
      <c r="L1121" s="14">
        <v>0.32742303697137098</v>
      </c>
      <c r="M1121" s="14"/>
      <c r="N1121" s="14">
        <v>0.37831044133033598</v>
      </c>
      <c r="O1121" s="14">
        <v>0.34919770237929099</v>
      </c>
      <c r="P1121" s="14">
        <v>0.328348664266645</v>
      </c>
      <c r="Q1121" s="14">
        <v>0.33048530067543602</v>
      </c>
      <c r="R1121" s="14"/>
      <c r="S1121" s="14">
        <v>0.34417744450905102</v>
      </c>
      <c r="T1121" s="14">
        <v>0.32078034211328499</v>
      </c>
      <c r="U1121" s="14">
        <v>0.38864460461435801</v>
      </c>
      <c r="V1121" s="14">
        <v>0.35305727502984002</v>
      </c>
      <c r="W1121" s="14">
        <v>0.37926246382415102</v>
      </c>
      <c r="X1121" s="14">
        <v>0.38229034719877603</v>
      </c>
      <c r="Y1121" s="14">
        <v>0.33094827294443402</v>
      </c>
      <c r="Z1121" s="14">
        <v>0.32381110012900799</v>
      </c>
      <c r="AA1121" s="14">
        <v>0.36252690306001201</v>
      </c>
      <c r="AB1121" s="14">
        <v>0.279136941222275</v>
      </c>
      <c r="AC1121" s="14">
        <v>0.38451794118291199</v>
      </c>
      <c r="AD1121" s="14">
        <v>0.32448148824216999</v>
      </c>
      <c r="AE1121" s="14"/>
      <c r="AF1121" s="14">
        <v>0.340145742160051</v>
      </c>
      <c r="AG1121" s="14">
        <v>0.35155227990454402</v>
      </c>
      <c r="AH1121" s="14">
        <v>0.39708539330852999</v>
      </c>
      <c r="AI1121" s="14">
        <v>0.34594942013689101</v>
      </c>
      <c r="AJ1121" s="14">
        <v>0.30974080061819398</v>
      </c>
      <c r="AK1121" s="14"/>
      <c r="AL1121" s="14">
        <v>0.40362095082607902</v>
      </c>
      <c r="AM1121" s="14">
        <v>0.33706014283283797</v>
      </c>
      <c r="AN1121" s="14">
        <v>0.34566632381835699</v>
      </c>
      <c r="AO1121" s="14">
        <v>0.35624924638373201</v>
      </c>
      <c r="AP1121" s="14">
        <v>0.31632668835600097</v>
      </c>
      <c r="AQ1121" s="14">
        <v>0.36749624668110797</v>
      </c>
      <c r="AR1121" s="14"/>
      <c r="AS1121" s="14">
        <v>0.31608296941347302</v>
      </c>
      <c r="AT1121" s="14">
        <v>0.354866906016582</v>
      </c>
      <c r="AU1121" s="14">
        <v>0.38031682805436301</v>
      </c>
      <c r="AV1121" s="14">
        <v>0.37151755485126797</v>
      </c>
      <c r="AW1121" s="14">
        <v>0.21264163801559699</v>
      </c>
      <c r="AX1121" s="14"/>
      <c r="AY1121" s="14">
        <v>0.25940466618140301</v>
      </c>
      <c r="AZ1121" s="14">
        <v>0</v>
      </c>
      <c r="BA1121" s="14">
        <v>0</v>
      </c>
      <c r="BB1121" s="14">
        <v>0</v>
      </c>
      <c r="BC1121" s="14">
        <v>0</v>
      </c>
      <c r="BD1121" s="14">
        <v>0</v>
      </c>
      <c r="BE1121" s="14">
        <v>0</v>
      </c>
      <c r="BF1121" s="14">
        <v>0</v>
      </c>
      <c r="BG1121" s="14">
        <v>0</v>
      </c>
      <c r="BH1121" s="14">
        <v>0</v>
      </c>
      <c r="BI1121" s="14">
        <v>0</v>
      </c>
      <c r="BJ1121" s="14">
        <v>0</v>
      </c>
      <c r="BK1121" s="14">
        <v>0</v>
      </c>
      <c r="BL1121" s="14">
        <v>0</v>
      </c>
      <c r="BM1121" s="14">
        <v>0</v>
      </c>
      <c r="BN1121" s="14">
        <v>0</v>
      </c>
      <c r="BO1121" s="14"/>
      <c r="BP1121" s="14">
        <v>0.35597273094882398</v>
      </c>
      <c r="BQ1121" s="14">
        <v>0.37748754279748697</v>
      </c>
      <c r="BR1121" s="14">
        <v>0.33567408017815498</v>
      </c>
      <c r="BS1121" s="14">
        <v>0.36112360666054</v>
      </c>
      <c r="BT1121" s="14">
        <v>0.29005089476130103</v>
      </c>
      <c r="BU1121" s="14"/>
      <c r="BV1121" s="14">
        <v>0.29544937133954502</v>
      </c>
      <c r="BW1121" s="14">
        <v>0.38705639119032698</v>
      </c>
      <c r="BX1121" s="14">
        <v>0.33565341163715101</v>
      </c>
      <c r="BY1121" s="14">
        <v>0.32567452601248698</v>
      </c>
      <c r="BZ1121" s="14">
        <v>0.24893325137130301</v>
      </c>
      <c r="CA1121" s="14"/>
      <c r="CB1121" s="14">
        <v>0.44030461818504901</v>
      </c>
      <c r="CC1121" s="14">
        <v>0.38910225455465403</v>
      </c>
      <c r="CD1121" s="14">
        <v>0.33675249900839699</v>
      </c>
      <c r="CE1121" s="14">
        <v>0.33482327253798999</v>
      </c>
      <c r="CF1121" s="14">
        <v>0.26428288354363499</v>
      </c>
      <c r="CG1121" s="14"/>
      <c r="CH1121" s="14">
        <v>0.35988175732816302</v>
      </c>
      <c r="CI1121" s="14">
        <v>0.341768201489901</v>
      </c>
      <c r="CJ1121" s="14"/>
      <c r="CK1121" s="14">
        <v>0.33882236675243399</v>
      </c>
      <c r="CL1121" s="14">
        <v>0.34964250374492201</v>
      </c>
      <c r="CM1121" s="14"/>
      <c r="CN1121" s="14">
        <v>0.38327735424408599</v>
      </c>
      <c r="CO1121" s="14">
        <v>0.33444659128083198</v>
      </c>
      <c r="CP1121" s="14"/>
      <c r="CQ1121" s="14">
        <v>0.30973929797955202</v>
      </c>
      <c r="CR1121" s="14">
        <v>0.419511289965462</v>
      </c>
      <c r="CS1121" s="14">
        <v>0.38236450447944698</v>
      </c>
    </row>
    <row r="1122" spans="2:97" x14ac:dyDescent="0.35">
      <c r="B1122" t="s">
        <v>454</v>
      </c>
      <c r="C1122" s="14">
        <v>0.27667857990648398</v>
      </c>
      <c r="D1122" s="14">
        <v>0.27092549451728798</v>
      </c>
      <c r="E1122" s="14">
        <v>0.28274831235171199</v>
      </c>
      <c r="F1122" s="14"/>
      <c r="G1122" s="14">
        <v>0.29276149729346901</v>
      </c>
      <c r="H1122" s="14">
        <v>0.22258924421866899</v>
      </c>
      <c r="I1122" s="14">
        <v>0.25501947848099399</v>
      </c>
      <c r="J1122" s="14">
        <v>0.30561507946442901</v>
      </c>
      <c r="K1122" s="14">
        <v>0.27659300315996599</v>
      </c>
      <c r="L1122" s="14">
        <v>0.30433887815315303</v>
      </c>
      <c r="M1122" s="14"/>
      <c r="N1122" s="14">
        <v>0.25776151771766198</v>
      </c>
      <c r="O1122" s="14">
        <v>0.27325660884744801</v>
      </c>
      <c r="P1122" s="14">
        <v>0.29319022345922502</v>
      </c>
      <c r="Q1122" s="14">
        <v>0.284169661676547</v>
      </c>
      <c r="R1122" s="14"/>
      <c r="S1122" s="14">
        <v>0.24197739408063601</v>
      </c>
      <c r="T1122" s="14">
        <v>0.304844633767481</v>
      </c>
      <c r="U1122" s="14">
        <v>0.247485631999838</v>
      </c>
      <c r="V1122" s="14">
        <v>0.28233009288540001</v>
      </c>
      <c r="W1122" s="14">
        <v>0.28550552034275301</v>
      </c>
      <c r="X1122" s="14">
        <v>0.254685173069017</v>
      </c>
      <c r="Y1122" s="14">
        <v>0.30034194685898302</v>
      </c>
      <c r="Z1122" s="14">
        <v>0.27659668858408498</v>
      </c>
      <c r="AA1122" s="14">
        <v>0.24540306619728799</v>
      </c>
      <c r="AB1122" s="14">
        <v>0.32300099192263898</v>
      </c>
      <c r="AC1122" s="14">
        <v>0.31828727632378601</v>
      </c>
      <c r="AD1122" s="14">
        <v>0.26678288592076399</v>
      </c>
      <c r="AE1122" s="14"/>
      <c r="AF1122" s="14">
        <v>0.260572988612148</v>
      </c>
      <c r="AG1122" s="14">
        <v>0.255680146634369</v>
      </c>
      <c r="AH1122" s="14">
        <v>0.32421099433531902</v>
      </c>
      <c r="AI1122" s="14">
        <v>0.30364778484493499</v>
      </c>
      <c r="AJ1122" s="14">
        <v>0.31810790357290097</v>
      </c>
      <c r="AK1122" s="14"/>
      <c r="AL1122" s="14">
        <v>0.219713494961782</v>
      </c>
      <c r="AM1122" s="14">
        <v>0.27378946047124603</v>
      </c>
      <c r="AN1122" s="14">
        <v>0.34365523310812202</v>
      </c>
      <c r="AO1122" s="14">
        <v>0.28533509614564101</v>
      </c>
      <c r="AP1122" s="14">
        <v>0.31650050217675202</v>
      </c>
      <c r="AQ1122" s="14">
        <v>0.23739481977346899</v>
      </c>
      <c r="AR1122" s="14"/>
      <c r="AS1122" s="14">
        <v>0.28717450390677202</v>
      </c>
      <c r="AT1122" s="14">
        <v>0.30180381576050702</v>
      </c>
      <c r="AU1122" s="14">
        <v>0.26145972256223499</v>
      </c>
      <c r="AV1122" s="14">
        <v>0.24117384414253601</v>
      </c>
      <c r="AW1122" s="14">
        <v>0.37155460871892398</v>
      </c>
      <c r="AX1122" s="14"/>
      <c r="AY1122" s="14">
        <v>0.213795136805569</v>
      </c>
      <c r="AZ1122" s="14">
        <v>0</v>
      </c>
      <c r="BA1122" s="14">
        <v>0</v>
      </c>
      <c r="BB1122" s="14">
        <v>0</v>
      </c>
      <c r="BC1122" s="14">
        <v>0</v>
      </c>
      <c r="BD1122" s="14">
        <v>0</v>
      </c>
      <c r="BE1122" s="14">
        <v>0</v>
      </c>
      <c r="BF1122" s="14">
        <v>0</v>
      </c>
      <c r="BG1122" s="14">
        <v>0</v>
      </c>
      <c r="BH1122" s="14">
        <v>0</v>
      </c>
      <c r="BI1122" s="14">
        <v>0</v>
      </c>
      <c r="BJ1122" s="14">
        <v>0</v>
      </c>
      <c r="BK1122" s="14">
        <v>0</v>
      </c>
      <c r="BL1122" s="14">
        <v>0</v>
      </c>
      <c r="BM1122" s="14">
        <v>0</v>
      </c>
      <c r="BN1122" s="14">
        <v>0</v>
      </c>
      <c r="BO1122" s="14"/>
      <c r="BP1122" s="14">
        <v>0.25577562033799001</v>
      </c>
      <c r="BQ1122" s="14">
        <v>0.29178569720568798</v>
      </c>
      <c r="BR1122" s="14">
        <v>0.28328967280100897</v>
      </c>
      <c r="BS1122" s="14">
        <v>0.29711285789933101</v>
      </c>
      <c r="BT1122" s="14">
        <v>0.27245343643507403</v>
      </c>
      <c r="BU1122" s="14"/>
      <c r="BV1122" s="14">
        <v>0.20400162093020699</v>
      </c>
      <c r="BW1122" s="14">
        <v>0.27185626896284998</v>
      </c>
      <c r="BX1122" s="14">
        <v>0.29335785127594999</v>
      </c>
      <c r="BY1122" s="14">
        <v>0.29113208160536502</v>
      </c>
      <c r="BZ1122" s="14">
        <v>0.23539843696903201</v>
      </c>
      <c r="CA1122" s="14"/>
      <c r="CB1122" s="14">
        <v>0.13257972907048701</v>
      </c>
      <c r="CC1122" s="14">
        <v>0.27297082553948399</v>
      </c>
      <c r="CD1122" s="14">
        <v>0.31749917301858499</v>
      </c>
      <c r="CE1122" s="14">
        <v>0.331139795955816</v>
      </c>
      <c r="CF1122" s="14">
        <v>0.301692287993644</v>
      </c>
      <c r="CG1122" s="14"/>
      <c r="CH1122" s="14">
        <v>0.25352294229863997</v>
      </c>
      <c r="CI1122" s="14">
        <v>0.28633610627732597</v>
      </c>
      <c r="CJ1122" s="14"/>
      <c r="CK1122" s="14">
        <v>0.269567537506542</v>
      </c>
      <c r="CL1122" s="14">
        <v>0.27886348116633503</v>
      </c>
      <c r="CM1122" s="14"/>
      <c r="CN1122" s="14">
        <v>0.230095609683485</v>
      </c>
      <c r="CO1122" s="14">
        <v>0.29297034768770802</v>
      </c>
      <c r="CP1122" s="14"/>
      <c r="CQ1122" s="14">
        <v>0.317017256575162</v>
      </c>
      <c r="CR1122" s="14">
        <v>0.18963346320164601</v>
      </c>
      <c r="CS1122" s="14">
        <v>0.291202883324094</v>
      </c>
    </row>
    <row r="1123" spans="2:97" x14ac:dyDescent="0.35">
      <c r="B1123" t="s">
        <v>455</v>
      </c>
      <c r="C1123" s="14">
        <v>0.100775492723905</v>
      </c>
      <c r="D1123" s="14">
        <v>9.9603795615457E-2</v>
      </c>
      <c r="E1123" s="14">
        <v>0.102312813366435</v>
      </c>
      <c r="F1123" s="14"/>
      <c r="G1123" s="14">
        <v>0.108968072295654</v>
      </c>
      <c r="H1123" s="14">
        <v>8.7093019318360804E-2</v>
      </c>
      <c r="I1123" s="14">
        <v>8.6771299158262302E-2</v>
      </c>
      <c r="J1123" s="14">
        <v>8.8771109958541206E-2</v>
      </c>
      <c r="K1123" s="14">
        <v>0.119685540089634</v>
      </c>
      <c r="L1123" s="14">
        <v>0.11494345960888799</v>
      </c>
      <c r="M1123" s="14"/>
      <c r="N1123" s="14">
        <v>7.6091245545414396E-2</v>
      </c>
      <c r="O1123" s="14">
        <v>9.7657670886776599E-2</v>
      </c>
      <c r="P1123" s="14">
        <v>0.118499636752481</v>
      </c>
      <c r="Q1123" s="14">
        <v>0.116316481734976</v>
      </c>
      <c r="R1123" s="14"/>
      <c r="S1123" s="14">
        <v>9.9925042025090297E-2</v>
      </c>
      <c r="T1123" s="14">
        <v>8.4133682470558399E-2</v>
      </c>
      <c r="U1123" s="14">
        <v>7.9723790642418899E-2</v>
      </c>
      <c r="V1123" s="14">
        <v>8.9273259453597598E-2</v>
      </c>
      <c r="W1123" s="14">
        <v>8.6941096129108997E-2</v>
      </c>
      <c r="X1123" s="14">
        <v>9.4186629592039606E-2</v>
      </c>
      <c r="Y1123" s="14">
        <v>9.0183898720747099E-2</v>
      </c>
      <c r="Z1123" s="14">
        <v>0.12849993973375901</v>
      </c>
      <c r="AA1123" s="14">
        <v>0.110424170990176</v>
      </c>
      <c r="AB1123" s="14">
        <v>0.12468674078556601</v>
      </c>
      <c r="AC1123" s="14">
        <v>0.10897475814254</v>
      </c>
      <c r="AD1123" s="14">
        <v>0.18981772106283201</v>
      </c>
      <c r="AE1123" s="14"/>
      <c r="AF1123" s="14">
        <v>6.7798606942986298E-2</v>
      </c>
      <c r="AG1123" s="14">
        <v>0.10112537623026099</v>
      </c>
      <c r="AH1123" s="14">
        <v>8.8348083385525106E-2</v>
      </c>
      <c r="AI1123" s="14">
        <v>0.11722826551317</v>
      </c>
      <c r="AJ1123" s="14">
        <v>0.122306740637616</v>
      </c>
      <c r="AK1123" s="14"/>
      <c r="AL1123" s="14">
        <v>7.8825719917952397E-2</v>
      </c>
      <c r="AM1123" s="14">
        <v>7.5168158382592803E-2</v>
      </c>
      <c r="AN1123" s="14">
        <v>9.4228244555621399E-2</v>
      </c>
      <c r="AO1123" s="14">
        <v>0.11264653003393101</v>
      </c>
      <c r="AP1123" s="14">
        <v>0.117523227704981</v>
      </c>
      <c r="AQ1123" s="14">
        <v>7.8908921093047202E-2</v>
      </c>
      <c r="AR1123" s="14"/>
      <c r="AS1123" s="14">
        <v>0.1237116136211</v>
      </c>
      <c r="AT1123" s="14">
        <v>9.0148859766904593E-2</v>
      </c>
      <c r="AU1123" s="14">
        <v>8.6651858711259105E-2</v>
      </c>
      <c r="AV1123" s="14">
        <v>7.3919788059802496E-2</v>
      </c>
      <c r="AW1123" s="14">
        <v>4.2643056147615703E-2</v>
      </c>
      <c r="AX1123" s="14"/>
      <c r="AY1123" s="14">
        <v>0.15430086452766201</v>
      </c>
      <c r="AZ1123" s="14">
        <v>0</v>
      </c>
      <c r="BA1123" s="14">
        <v>0</v>
      </c>
      <c r="BB1123" s="14">
        <v>0</v>
      </c>
      <c r="BC1123" s="14">
        <v>0</v>
      </c>
      <c r="BD1123" s="14">
        <v>0</v>
      </c>
      <c r="BE1123" s="14">
        <v>0</v>
      </c>
      <c r="BF1123" s="14">
        <v>0</v>
      </c>
      <c r="BG1123" s="14">
        <v>0</v>
      </c>
      <c r="BH1123" s="14">
        <v>0</v>
      </c>
      <c r="BI1123" s="14">
        <v>0</v>
      </c>
      <c r="BJ1123" s="14">
        <v>0</v>
      </c>
      <c r="BK1123" s="14">
        <v>0</v>
      </c>
      <c r="BL1123" s="14">
        <v>0</v>
      </c>
      <c r="BM1123" s="14">
        <v>0</v>
      </c>
      <c r="BN1123" s="14">
        <v>0</v>
      </c>
      <c r="BO1123" s="14"/>
      <c r="BP1123" s="14">
        <v>9.0196282920569998E-2</v>
      </c>
      <c r="BQ1123" s="14">
        <v>9.02839812720551E-2</v>
      </c>
      <c r="BR1123" s="14">
        <v>0.11135662029104899</v>
      </c>
      <c r="BS1123" s="14">
        <v>0.105949179314373</v>
      </c>
      <c r="BT1123" s="14">
        <v>0.12301352929123199</v>
      </c>
      <c r="BU1123" s="14"/>
      <c r="BV1123" s="14">
        <v>0.10004406145411</v>
      </c>
      <c r="BW1123" s="14">
        <v>8.6172665073608407E-2</v>
      </c>
      <c r="BX1123" s="14">
        <v>9.6887701157028203E-2</v>
      </c>
      <c r="BY1123" s="14">
        <v>0.11267725197541199</v>
      </c>
      <c r="BZ1123" s="14">
        <v>0.21544916252405799</v>
      </c>
      <c r="CA1123" s="14"/>
      <c r="CB1123" s="14">
        <v>6.4585821372032504E-2</v>
      </c>
      <c r="CC1123" s="14">
        <v>6.3686378483413394E-2</v>
      </c>
      <c r="CD1123" s="14">
        <v>8.2910098560268694E-2</v>
      </c>
      <c r="CE1123" s="14">
        <v>0.122047863516362</v>
      </c>
      <c r="CF1123" s="14">
        <v>0.156163026120124</v>
      </c>
      <c r="CG1123" s="14"/>
      <c r="CH1123" s="14">
        <v>0.112331505790699</v>
      </c>
      <c r="CI1123" s="14">
        <v>9.5955824061593406E-2</v>
      </c>
      <c r="CJ1123" s="14"/>
      <c r="CK1123" s="14">
        <v>0.10482245487391099</v>
      </c>
      <c r="CL1123" s="14">
        <v>9.9532044548122298E-2</v>
      </c>
      <c r="CM1123" s="14"/>
      <c r="CN1123" s="14">
        <v>8.7446899609829501E-2</v>
      </c>
      <c r="CO1123" s="14">
        <v>0.105436989035227</v>
      </c>
      <c r="CP1123" s="14"/>
      <c r="CQ1123" s="14">
        <v>0.12119407791148699</v>
      </c>
      <c r="CR1123" s="14">
        <v>6.2863188845284995E-2</v>
      </c>
      <c r="CS1123" s="14">
        <v>7.1626612730175301E-2</v>
      </c>
    </row>
    <row r="1124" spans="2:97" x14ac:dyDescent="0.35">
      <c r="B1124" t="s">
        <v>167</v>
      </c>
      <c r="C1124" s="14">
        <v>9.9302908797985798E-2</v>
      </c>
      <c r="D1124" s="14">
        <v>6.8420494995204695E-2</v>
      </c>
      <c r="E1124" s="14">
        <v>0.12854973946581399</v>
      </c>
      <c r="F1124" s="14"/>
      <c r="G1124" s="14">
        <v>9.6433166695890707E-2</v>
      </c>
      <c r="H1124" s="14">
        <v>0.109734659867304</v>
      </c>
      <c r="I1124" s="14">
        <v>8.4207592692054495E-2</v>
      </c>
      <c r="J1124" s="14">
        <v>0.10511522096798701</v>
      </c>
      <c r="K1124" s="14">
        <v>9.1522309373649705E-2</v>
      </c>
      <c r="L1124" s="14">
        <v>0.105462829350251</v>
      </c>
      <c r="M1124" s="14"/>
      <c r="N1124" s="14">
        <v>7.9699400688059502E-2</v>
      </c>
      <c r="O1124" s="14">
        <v>9.5530062829711798E-2</v>
      </c>
      <c r="P1124" s="14">
        <v>7.9572891485317501E-2</v>
      </c>
      <c r="Q1124" s="14">
        <v>0.13917534641422299</v>
      </c>
      <c r="R1124" s="14"/>
      <c r="S1124" s="14">
        <v>8.4428732255342198E-2</v>
      </c>
      <c r="T1124" s="14">
        <v>0.12085991970464099</v>
      </c>
      <c r="U1124" s="14">
        <v>0.1162301103641</v>
      </c>
      <c r="V1124" s="14">
        <v>0.101875307160186</v>
      </c>
      <c r="W1124" s="14">
        <v>8.4319885285508794E-2</v>
      </c>
      <c r="X1124" s="14">
        <v>0.108972096960406</v>
      </c>
      <c r="Y1124" s="14">
        <v>9.0806701192628306E-2</v>
      </c>
      <c r="Z1124" s="14">
        <v>9.2235045015729003E-2</v>
      </c>
      <c r="AA1124" s="14">
        <v>0.11208896642618001</v>
      </c>
      <c r="AB1124" s="14">
        <v>9.9671956808536702E-2</v>
      </c>
      <c r="AC1124" s="14">
        <v>5.7045670273742299E-2</v>
      </c>
      <c r="AD1124" s="14">
        <v>8.3030245587072005E-2</v>
      </c>
      <c r="AE1124" s="14"/>
      <c r="AF1124" s="14">
        <v>0.100992395387382</v>
      </c>
      <c r="AG1124" s="14">
        <v>8.9222712078036295E-2</v>
      </c>
      <c r="AH1124" s="14">
        <v>4.3295156724330097E-2</v>
      </c>
      <c r="AI1124" s="14">
        <v>7.6772984919192599E-2</v>
      </c>
      <c r="AJ1124" s="14">
        <v>8.9306245639022799E-2</v>
      </c>
      <c r="AK1124" s="14"/>
      <c r="AL1124" s="14">
        <v>7.4349415068963504E-2</v>
      </c>
      <c r="AM1124" s="14">
        <v>9.2166176469159602E-2</v>
      </c>
      <c r="AN1124" s="14">
        <v>3.8297182831256299E-2</v>
      </c>
      <c r="AO1124" s="14">
        <v>7.6311979420742401E-2</v>
      </c>
      <c r="AP1124" s="14">
        <v>8.1935282937773204E-2</v>
      </c>
      <c r="AQ1124" s="14">
        <v>0.21582942961563001</v>
      </c>
      <c r="AR1124" s="14"/>
      <c r="AS1124" s="14">
        <v>0.122602940555434</v>
      </c>
      <c r="AT1124" s="14">
        <v>0.10354837943388499</v>
      </c>
      <c r="AU1124" s="14">
        <v>8.1062187401942001E-2</v>
      </c>
      <c r="AV1124" s="14">
        <v>7.5251606155566794E-2</v>
      </c>
      <c r="AW1124" s="14">
        <v>4.0267695751585002E-2</v>
      </c>
      <c r="AX1124" s="14"/>
      <c r="AY1124" s="14">
        <v>0.25012625886176398</v>
      </c>
      <c r="AZ1124" s="14">
        <v>0</v>
      </c>
      <c r="BA1124" s="14">
        <v>0</v>
      </c>
      <c r="BB1124" s="14">
        <v>0</v>
      </c>
      <c r="BC1124" s="14">
        <v>0</v>
      </c>
      <c r="BD1124" s="14">
        <v>0</v>
      </c>
      <c r="BE1124" s="14">
        <v>0</v>
      </c>
      <c r="BF1124" s="14">
        <v>0</v>
      </c>
      <c r="BG1124" s="14">
        <v>0</v>
      </c>
      <c r="BH1124" s="14">
        <v>0</v>
      </c>
      <c r="BI1124" s="14">
        <v>0</v>
      </c>
      <c r="BJ1124" s="14">
        <v>0</v>
      </c>
      <c r="BK1124" s="14">
        <v>0</v>
      </c>
      <c r="BL1124" s="14">
        <v>0</v>
      </c>
      <c r="BM1124" s="14">
        <v>0</v>
      </c>
      <c r="BN1124" s="14">
        <v>0</v>
      </c>
      <c r="BO1124" s="14"/>
      <c r="BP1124" s="14">
        <v>6.9129739397466305E-2</v>
      </c>
      <c r="BQ1124" s="14">
        <v>8.2714464845827798E-2</v>
      </c>
      <c r="BR1124" s="14">
        <v>0.100243145866611</v>
      </c>
      <c r="BS1124" s="14">
        <v>7.9940160666815002E-2</v>
      </c>
      <c r="BT1124" s="14">
        <v>0.15819765986871101</v>
      </c>
      <c r="BU1124" s="14"/>
      <c r="BV1124" s="14">
        <v>0.110423735137888</v>
      </c>
      <c r="BW1124" s="14">
        <v>7.21438691432498E-2</v>
      </c>
      <c r="BX1124" s="14">
        <v>0.11238710377174101</v>
      </c>
      <c r="BY1124" s="14">
        <v>0.12319257451950499</v>
      </c>
      <c r="BZ1124" s="14">
        <v>0.124436375110275</v>
      </c>
      <c r="CA1124" s="14"/>
      <c r="CB1124" s="14">
        <v>5.3390975772781499E-2</v>
      </c>
      <c r="CC1124" s="14">
        <v>0.12698547782582201</v>
      </c>
      <c r="CD1124" s="14">
        <v>0.12052283127254999</v>
      </c>
      <c r="CE1124" s="14">
        <v>9.1462367742809594E-2</v>
      </c>
      <c r="CF1124" s="14">
        <v>0.100536069058238</v>
      </c>
      <c r="CG1124" s="14"/>
      <c r="CH1124" s="14">
        <v>7.2000982867455696E-2</v>
      </c>
      <c r="CI1124" s="14">
        <v>0.110689728462134</v>
      </c>
      <c r="CJ1124" s="14"/>
      <c r="CK1124" s="14">
        <v>6.8050379564313507E-2</v>
      </c>
      <c r="CL1124" s="14">
        <v>0.10890539555812</v>
      </c>
      <c r="CM1124" s="14"/>
      <c r="CN1124" s="14">
        <v>6.3152326637591405E-2</v>
      </c>
      <c r="CO1124" s="14">
        <v>0.11194608906094</v>
      </c>
      <c r="CP1124" s="14"/>
      <c r="CQ1124" s="14">
        <v>0.10394295524442899</v>
      </c>
      <c r="CR1124" s="14">
        <v>8.0707526859325099E-2</v>
      </c>
      <c r="CS1124" s="14">
        <v>0.15192918065364699</v>
      </c>
    </row>
    <row r="1125" spans="2:97" x14ac:dyDescent="0.35">
      <c r="C1125" s="14"/>
      <c r="D1125" s="14"/>
      <c r="E1125" s="14"/>
      <c r="F1125" s="14"/>
      <c r="G1125" s="14"/>
      <c r="H1125" s="14"/>
      <c r="I1125" s="14"/>
      <c r="J1125" s="14"/>
      <c r="K1125" s="14"/>
      <c r="L1125" s="14"/>
      <c r="M1125" s="14"/>
      <c r="N1125" s="14"/>
      <c r="O1125" s="14"/>
      <c r="P1125" s="14"/>
      <c r="Q1125" s="14"/>
      <c r="R1125" s="14"/>
      <c r="S1125" s="14"/>
      <c r="T1125" s="14"/>
      <c r="U1125" s="14"/>
      <c r="V1125" s="14"/>
      <c r="W1125" s="14"/>
      <c r="X1125" s="14"/>
      <c r="Y1125" s="14"/>
      <c r="Z1125" s="14"/>
      <c r="AA1125" s="14"/>
      <c r="AB1125" s="14"/>
      <c r="AC1125" s="14"/>
      <c r="AD1125" s="14"/>
      <c r="AE1125" s="14"/>
      <c r="AF1125" s="14"/>
      <c r="AG1125" s="14"/>
      <c r="AH1125" s="14"/>
      <c r="AI1125" s="14"/>
      <c r="AJ1125" s="14"/>
      <c r="AK1125" s="14"/>
      <c r="AL1125" s="14"/>
      <c r="AM1125" s="14"/>
      <c r="AN1125" s="14"/>
      <c r="AO1125" s="14"/>
      <c r="AP1125" s="14"/>
      <c r="AQ1125" s="14"/>
      <c r="AR1125" s="14"/>
      <c r="AS1125" s="14"/>
      <c r="AT1125" s="14"/>
      <c r="AU1125" s="14"/>
      <c r="AV1125" s="14"/>
      <c r="AW1125" s="14"/>
      <c r="AX1125" s="14"/>
      <c r="AY1125" s="14"/>
      <c r="AZ1125" s="14"/>
      <c r="BA1125" s="14"/>
      <c r="BB1125" s="14"/>
      <c r="BC1125" s="14"/>
      <c r="BD1125" s="14"/>
      <c r="BE1125" s="14"/>
      <c r="BF1125" s="14"/>
      <c r="BG1125" s="14"/>
      <c r="BH1125" s="14"/>
      <c r="BI1125" s="14"/>
      <c r="BJ1125" s="14"/>
      <c r="BK1125" s="14"/>
      <c r="BL1125" s="14"/>
      <c r="BM1125" s="14"/>
      <c r="BN1125" s="14"/>
      <c r="BO1125" s="14"/>
      <c r="BP1125" s="14"/>
      <c r="BQ1125" s="14"/>
      <c r="BR1125" s="14"/>
      <c r="BS1125" s="14"/>
      <c r="BT1125" s="14"/>
      <c r="BU1125" s="14"/>
      <c r="BV1125" s="14"/>
      <c r="BW1125" s="14"/>
      <c r="BX1125" s="14"/>
      <c r="BY1125" s="14"/>
      <c r="BZ1125" s="14"/>
      <c r="CA1125" s="14"/>
      <c r="CB1125" s="14"/>
      <c r="CC1125" s="14"/>
      <c r="CD1125" s="14"/>
      <c r="CE1125" s="14"/>
      <c r="CF1125" s="14"/>
      <c r="CG1125" s="14"/>
      <c r="CH1125" s="14"/>
      <c r="CI1125" s="14"/>
      <c r="CJ1125" s="14"/>
      <c r="CK1125" s="14"/>
      <c r="CL1125" s="14"/>
      <c r="CM1125" s="14"/>
      <c r="CN1125" s="14"/>
      <c r="CO1125" s="14"/>
      <c r="CP1125" s="14"/>
      <c r="CQ1125" s="14"/>
      <c r="CR1125" s="14"/>
      <c r="CS1125" s="14"/>
    </row>
    <row r="1126" spans="2:97" x14ac:dyDescent="0.35">
      <c r="B1126" s="6" t="s">
        <v>464</v>
      </c>
      <c r="C1126" s="14"/>
      <c r="D1126" s="14"/>
      <c r="E1126" s="14"/>
      <c r="F1126" s="14"/>
      <c r="G1126" s="14"/>
      <c r="H1126" s="14"/>
      <c r="I1126" s="14"/>
      <c r="J1126" s="14"/>
      <c r="K1126" s="14"/>
      <c r="L1126" s="14"/>
      <c r="M1126" s="14"/>
      <c r="N1126" s="14"/>
      <c r="O1126" s="14"/>
      <c r="P1126" s="14"/>
      <c r="Q1126" s="14"/>
      <c r="R1126" s="14"/>
      <c r="S1126" s="14"/>
      <c r="T1126" s="14"/>
      <c r="U1126" s="14"/>
      <c r="V1126" s="14"/>
      <c r="W1126" s="14"/>
      <c r="X1126" s="14"/>
      <c r="Y1126" s="14"/>
      <c r="Z1126" s="14"/>
      <c r="AA1126" s="14"/>
      <c r="AB1126" s="14"/>
      <c r="AC1126" s="14"/>
      <c r="AD1126" s="14"/>
      <c r="AE1126" s="14"/>
      <c r="AF1126" s="14"/>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c r="CI1126" s="14"/>
      <c r="CJ1126" s="14"/>
      <c r="CK1126" s="14"/>
      <c r="CL1126" s="14"/>
      <c r="CM1126" s="14"/>
      <c r="CN1126" s="14"/>
      <c r="CO1126" s="14"/>
      <c r="CP1126" s="14"/>
      <c r="CQ1126" s="14"/>
      <c r="CR1126" s="14"/>
      <c r="CS1126" s="14"/>
    </row>
    <row r="1127" spans="2:97" x14ac:dyDescent="0.35">
      <c r="B1127" s="21" t="s">
        <v>122</v>
      </c>
      <c r="C1127" s="14"/>
      <c r="D1127" s="14"/>
      <c r="E1127" s="14"/>
      <c r="F1127" s="14"/>
      <c r="G1127" s="14"/>
      <c r="H1127" s="14"/>
      <c r="I1127" s="14"/>
      <c r="J1127" s="14"/>
      <c r="K1127" s="14"/>
      <c r="L1127" s="14"/>
      <c r="M1127" s="14"/>
      <c r="N1127" s="14"/>
      <c r="O1127" s="14"/>
      <c r="P1127" s="14"/>
      <c r="Q1127" s="14"/>
      <c r="R1127" s="14"/>
      <c r="S1127" s="14"/>
      <c r="T1127" s="14"/>
      <c r="U1127" s="14"/>
      <c r="V1127" s="14"/>
      <c r="W1127" s="14"/>
      <c r="X1127" s="14"/>
      <c r="Y1127" s="14"/>
      <c r="Z1127" s="14"/>
      <c r="AA1127" s="14"/>
      <c r="AB1127" s="14"/>
      <c r="AC1127" s="14"/>
      <c r="AD1127" s="14"/>
      <c r="AE1127" s="14"/>
      <c r="AF1127" s="14"/>
      <c r="AG1127" s="14"/>
      <c r="AH1127" s="14"/>
      <c r="AI1127" s="14"/>
      <c r="AJ1127" s="14"/>
      <c r="AK1127" s="14"/>
      <c r="AL1127" s="14"/>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c r="CI1127" s="14"/>
      <c r="CJ1127" s="14"/>
      <c r="CK1127" s="14"/>
      <c r="CL1127" s="14"/>
      <c r="CM1127" s="14"/>
      <c r="CN1127" s="14"/>
      <c r="CO1127" s="14"/>
      <c r="CP1127" s="14"/>
      <c r="CQ1127" s="14"/>
      <c r="CR1127" s="14"/>
      <c r="CS1127" s="14"/>
    </row>
    <row r="1128" spans="2:97" x14ac:dyDescent="0.35">
      <c r="B1128" t="s">
        <v>452</v>
      </c>
      <c r="C1128" s="14">
        <v>0.26029019903070999</v>
      </c>
      <c r="D1128" s="14">
        <v>0.28388235495522401</v>
      </c>
      <c r="E1128" s="14">
        <v>0.23690041423661301</v>
      </c>
      <c r="F1128" s="14"/>
      <c r="G1128" s="14">
        <v>0.29541848439157498</v>
      </c>
      <c r="H1128" s="14">
        <v>0.35843371175941202</v>
      </c>
      <c r="I1128" s="14">
        <v>0.25886566118205101</v>
      </c>
      <c r="J1128" s="14">
        <v>0.236576541080218</v>
      </c>
      <c r="K1128" s="14">
        <v>0.206854610885466</v>
      </c>
      <c r="L1128" s="14">
        <v>0.21316395704785199</v>
      </c>
      <c r="M1128" s="14"/>
      <c r="N1128" s="14">
        <v>0.32284688108780502</v>
      </c>
      <c r="O1128" s="14">
        <v>0.25590508215986801</v>
      </c>
      <c r="P1128" s="14">
        <v>0.26787417730620899</v>
      </c>
      <c r="Q1128" s="14">
        <v>0.19367039789653101</v>
      </c>
      <c r="R1128" s="14"/>
      <c r="S1128" s="14">
        <v>0.29017735963346097</v>
      </c>
      <c r="T1128" s="14">
        <v>0.27639381336159102</v>
      </c>
      <c r="U1128" s="14">
        <v>0.27356567660349801</v>
      </c>
      <c r="V1128" s="14">
        <v>0.27238996753598399</v>
      </c>
      <c r="W1128" s="14">
        <v>0.247413930049484</v>
      </c>
      <c r="X1128" s="14">
        <v>0.25676181501506101</v>
      </c>
      <c r="Y1128" s="14">
        <v>0.258660640207797</v>
      </c>
      <c r="Z1128" s="14">
        <v>0.26258053816013399</v>
      </c>
      <c r="AA1128" s="14">
        <v>0.244552431406487</v>
      </c>
      <c r="AB1128" s="14">
        <v>0.246596509832822</v>
      </c>
      <c r="AC1128" s="14">
        <v>0.22261282687991299</v>
      </c>
      <c r="AD1128" s="14">
        <v>0.18287661318710399</v>
      </c>
      <c r="AE1128" s="14"/>
      <c r="AF1128" s="14">
        <v>0.312229842701712</v>
      </c>
      <c r="AG1128" s="14">
        <v>0.29726877294237303</v>
      </c>
      <c r="AH1128" s="14">
        <v>0.199552547663508</v>
      </c>
      <c r="AI1128" s="14">
        <v>0.27683689944288098</v>
      </c>
      <c r="AJ1128" s="14">
        <v>0.21989235368584201</v>
      </c>
      <c r="AK1128" s="14"/>
      <c r="AL1128" s="14">
        <v>0.33184239386381098</v>
      </c>
      <c r="AM1128" s="14">
        <v>0.31146282890594201</v>
      </c>
      <c r="AN1128" s="14">
        <v>0.21831768072493099</v>
      </c>
      <c r="AO1128" s="14">
        <v>0.27829466827768101</v>
      </c>
      <c r="AP1128" s="14">
        <v>0.24572646166801099</v>
      </c>
      <c r="AQ1128" s="14">
        <v>0.198224722921267</v>
      </c>
      <c r="AR1128" s="14"/>
      <c r="AS1128" s="14">
        <v>0.22683953343829599</v>
      </c>
      <c r="AT1128" s="14">
        <v>0.26094949548413698</v>
      </c>
      <c r="AU1128" s="14">
        <v>0.28523571339013698</v>
      </c>
      <c r="AV1128" s="14">
        <v>0.322954278299519</v>
      </c>
      <c r="AW1128" s="14">
        <v>0.35653571775224602</v>
      </c>
      <c r="AX1128" s="14"/>
      <c r="AY1128" s="14">
        <v>0.21563179035727401</v>
      </c>
      <c r="AZ1128" s="14">
        <v>0</v>
      </c>
      <c r="BA1128" s="14">
        <v>0</v>
      </c>
      <c r="BB1128" s="14">
        <v>0</v>
      </c>
      <c r="BC1128" s="14">
        <v>0</v>
      </c>
      <c r="BD1128" s="14">
        <v>0</v>
      </c>
      <c r="BE1128" s="14">
        <v>0</v>
      </c>
      <c r="BF1128" s="14">
        <v>0</v>
      </c>
      <c r="BG1128" s="14">
        <v>0</v>
      </c>
      <c r="BH1128" s="14">
        <v>0</v>
      </c>
      <c r="BI1128" s="14">
        <v>0</v>
      </c>
      <c r="BJ1128" s="14">
        <v>0</v>
      </c>
      <c r="BK1128" s="14">
        <v>0</v>
      </c>
      <c r="BL1128" s="14">
        <v>0</v>
      </c>
      <c r="BM1128" s="14">
        <v>0</v>
      </c>
      <c r="BN1128" s="14">
        <v>0</v>
      </c>
      <c r="BO1128" s="14"/>
      <c r="BP1128" s="14">
        <v>0.30966029685837299</v>
      </c>
      <c r="BQ1128" s="14">
        <v>0.26138525021854198</v>
      </c>
      <c r="BR1128" s="14">
        <v>0.257625113861226</v>
      </c>
      <c r="BS1128" s="14">
        <v>0.226955184360527</v>
      </c>
      <c r="BT1128" s="14">
        <v>0.234102185390724</v>
      </c>
      <c r="BU1128" s="14"/>
      <c r="BV1128" s="14">
        <v>0.408408464043365</v>
      </c>
      <c r="BW1128" s="14">
        <v>0.284008335443589</v>
      </c>
      <c r="BX1128" s="14">
        <v>0.231819995286726</v>
      </c>
      <c r="BY1128" s="14">
        <v>0.22485427975925301</v>
      </c>
      <c r="BZ1128" s="14">
        <v>0.202764638264258</v>
      </c>
      <c r="CA1128" s="14"/>
      <c r="CB1128" s="14">
        <v>0.433330044063789</v>
      </c>
      <c r="CC1128" s="14">
        <v>0.25759480879944802</v>
      </c>
      <c r="CD1128" s="14">
        <v>0.21390328389041699</v>
      </c>
      <c r="CE1128" s="14">
        <v>0.20590751511453301</v>
      </c>
      <c r="CF1128" s="14">
        <v>0.220588262018408</v>
      </c>
      <c r="CG1128" s="14"/>
      <c r="CH1128" s="14">
        <v>0.31225650096915802</v>
      </c>
      <c r="CI1128" s="14">
        <v>0.23861660317189001</v>
      </c>
      <c r="CJ1128" s="14"/>
      <c r="CK1128" s="14">
        <v>0.27327488832871</v>
      </c>
      <c r="CL1128" s="14">
        <v>0.25630059210526002</v>
      </c>
      <c r="CM1128" s="14"/>
      <c r="CN1128" s="14">
        <v>0.33781482641529997</v>
      </c>
      <c r="CO1128" s="14">
        <v>0.233177002499243</v>
      </c>
      <c r="CP1128" s="14"/>
      <c r="CQ1128" s="14">
        <v>0.213883564567906</v>
      </c>
      <c r="CR1128" s="14">
        <v>0.367713960853503</v>
      </c>
      <c r="CS1128" s="14">
        <v>0.200331419464122</v>
      </c>
    </row>
    <row r="1129" spans="2:97" x14ac:dyDescent="0.35">
      <c r="B1129" t="s">
        <v>453</v>
      </c>
      <c r="C1129" s="14">
        <v>0.41146764382557199</v>
      </c>
      <c r="D1129" s="14">
        <v>0.40195056451429401</v>
      </c>
      <c r="E1129" s="14">
        <v>0.42109158966453403</v>
      </c>
      <c r="F1129" s="14"/>
      <c r="G1129" s="14">
        <v>0.41440488150106602</v>
      </c>
      <c r="H1129" s="14">
        <v>0.36372088135095199</v>
      </c>
      <c r="I1129" s="14">
        <v>0.43786912658650301</v>
      </c>
      <c r="J1129" s="14">
        <v>0.40626015242643398</v>
      </c>
      <c r="K1129" s="14">
        <v>0.42369318474711498</v>
      </c>
      <c r="L1129" s="14">
        <v>0.42304697120547102</v>
      </c>
      <c r="M1129" s="14"/>
      <c r="N1129" s="14">
        <v>0.45074221711380602</v>
      </c>
      <c r="O1129" s="14">
        <v>0.44816817515298002</v>
      </c>
      <c r="P1129" s="14">
        <v>0.36932891716704702</v>
      </c>
      <c r="Q1129" s="14">
        <v>0.368584593326994</v>
      </c>
      <c r="R1129" s="14"/>
      <c r="S1129" s="14">
        <v>0.40566702005803801</v>
      </c>
      <c r="T1129" s="14">
        <v>0.41522777715567</v>
      </c>
      <c r="U1129" s="14">
        <v>0.37285459277412802</v>
      </c>
      <c r="V1129" s="14">
        <v>0.38989695789427797</v>
      </c>
      <c r="W1129" s="14">
        <v>0.40042663436806403</v>
      </c>
      <c r="X1129" s="14">
        <v>0.44368985272407402</v>
      </c>
      <c r="Y1129" s="14">
        <v>0.39318122105829401</v>
      </c>
      <c r="Z1129" s="14">
        <v>0.36899813571423201</v>
      </c>
      <c r="AA1129" s="14">
        <v>0.41177526974884598</v>
      </c>
      <c r="AB1129" s="14">
        <v>0.42484432814814699</v>
      </c>
      <c r="AC1129" s="14">
        <v>0.47457433697428197</v>
      </c>
      <c r="AD1129" s="14">
        <v>0.47810523659594201</v>
      </c>
      <c r="AE1129" s="14"/>
      <c r="AF1129" s="14">
        <v>0.42264796294121698</v>
      </c>
      <c r="AG1129" s="14">
        <v>0.41077206486595902</v>
      </c>
      <c r="AH1129" s="14">
        <v>0.472099652299729</v>
      </c>
      <c r="AI1129" s="14">
        <v>0.35604935691088702</v>
      </c>
      <c r="AJ1129" s="14">
        <v>0.42696441907384203</v>
      </c>
      <c r="AK1129" s="14"/>
      <c r="AL1129" s="14">
        <v>0.44247366309729602</v>
      </c>
      <c r="AM1129" s="14">
        <v>0.427487459065855</v>
      </c>
      <c r="AN1129" s="14">
        <v>0.47582193380662002</v>
      </c>
      <c r="AO1129" s="14">
        <v>0.368908921489293</v>
      </c>
      <c r="AP1129" s="14">
        <v>0.40897551347347399</v>
      </c>
      <c r="AQ1129" s="14">
        <v>0.41049698757231001</v>
      </c>
      <c r="AR1129" s="14"/>
      <c r="AS1129" s="14">
        <v>0.369972152249534</v>
      </c>
      <c r="AT1129" s="14">
        <v>0.40488768070604703</v>
      </c>
      <c r="AU1129" s="14">
        <v>0.441179435952685</v>
      </c>
      <c r="AV1129" s="14">
        <v>0.43923421579331401</v>
      </c>
      <c r="AW1129" s="14">
        <v>0.489465360791773</v>
      </c>
      <c r="AX1129" s="14"/>
      <c r="AY1129" s="14">
        <v>0.33198460492918902</v>
      </c>
      <c r="AZ1129" s="14">
        <v>0</v>
      </c>
      <c r="BA1129" s="14">
        <v>0</v>
      </c>
      <c r="BB1129" s="14">
        <v>0</v>
      </c>
      <c r="BC1129" s="14">
        <v>0</v>
      </c>
      <c r="BD1129" s="14">
        <v>0</v>
      </c>
      <c r="BE1129" s="14">
        <v>0</v>
      </c>
      <c r="BF1129" s="14">
        <v>0</v>
      </c>
      <c r="BG1129" s="14">
        <v>0</v>
      </c>
      <c r="BH1129" s="14">
        <v>0</v>
      </c>
      <c r="BI1129" s="14">
        <v>0</v>
      </c>
      <c r="BJ1129" s="14">
        <v>0</v>
      </c>
      <c r="BK1129" s="14">
        <v>0</v>
      </c>
      <c r="BL1129" s="14">
        <v>0</v>
      </c>
      <c r="BM1129" s="14">
        <v>0</v>
      </c>
      <c r="BN1129" s="14">
        <v>0</v>
      </c>
      <c r="BO1129" s="14"/>
      <c r="BP1129" s="14">
        <v>0.42825286173750599</v>
      </c>
      <c r="BQ1129" s="14">
        <v>0.44850502055484298</v>
      </c>
      <c r="BR1129" s="14">
        <v>0.41033375091838897</v>
      </c>
      <c r="BS1129" s="14">
        <v>0.43550710984143398</v>
      </c>
      <c r="BT1129" s="14">
        <v>0.322586670058151</v>
      </c>
      <c r="BU1129" s="14"/>
      <c r="BV1129" s="14">
        <v>0.33410003093726598</v>
      </c>
      <c r="BW1129" s="14">
        <v>0.46739887049798001</v>
      </c>
      <c r="BX1129" s="14">
        <v>0.40975906506590298</v>
      </c>
      <c r="BY1129" s="14">
        <v>0.34781309287912199</v>
      </c>
      <c r="BZ1129" s="14">
        <v>0.28420314950508802</v>
      </c>
      <c r="CA1129" s="14"/>
      <c r="CB1129" s="14">
        <v>0.41683326230717799</v>
      </c>
      <c r="CC1129" s="14">
        <v>0.44992074848512598</v>
      </c>
      <c r="CD1129" s="14">
        <v>0.43092443219304599</v>
      </c>
      <c r="CE1129" s="14">
        <v>0.44144589910510101</v>
      </c>
      <c r="CF1129" s="14">
        <v>0.33417474725070201</v>
      </c>
      <c r="CG1129" s="14"/>
      <c r="CH1129" s="14">
        <v>0.37386638905038799</v>
      </c>
      <c r="CI1129" s="14">
        <v>0.427150006614196</v>
      </c>
      <c r="CJ1129" s="14"/>
      <c r="CK1129" s="14">
        <v>0.43501593744533501</v>
      </c>
      <c r="CL1129" s="14">
        <v>0.40423231973334101</v>
      </c>
      <c r="CM1129" s="14"/>
      <c r="CN1129" s="14">
        <v>0.44312017865824299</v>
      </c>
      <c r="CO1129" s="14">
        <v>0.40039759516374601</v>
      </c>
      <c r="CP1129" s="14"/>
      <c r="CQ1129" s="14">
        <v>0.39906412123368101</v>
      </c>
      <c r="CR1129" s="14">
        <v>0.43339243115840298</v>
      </c>
      <c r="CS1129" s="14">
        <v>0.43573783153422802</v>
      </c>
    </row>
    <row r="1130" spans="2:97" x14ac:dyDescent="0.35">
      <c r="B1130" t="s">
        <v>454</v>
      </c>
      <c r="C1130" s="14">
        <v>0.17891271928828101</v>
      </c>
      <c r="D1130" s="14">
        <v>0.193015640183203</v>
      </c>
      <c r="E1130" s="14">
        <v>0.165298527446056</v>
      </c>
      <c r="F1130" s="14"/>
      <c r="G1130" s="14">
        <v>0.16405417996218399</v>
      </c>
      <c r="H1130" s="14">
        <v>0.13628842021145901</v>
      </c>
      <c r="I1130" s="14">
        <v>0.18134086961905899</v>
      </c>
      <c r="J1130" s="14">
        <v>0.18930546098474799</v>
      </c>
      <c r="K1130" s="14">
        <v>0.199112540301804</v>
      </c>
      <c r="L1130" s="14">
        <v>0.19958650323150101</v>
      </c>
      <c r="M1130" s="14"/>
      <c r="N1130" s="14">
        <v>0.14874444502584999</v>
      </c>
      <c r="O1130" s="14">
        <v>0.15463065989507299</v>
      </c>
      <c r="P1130" s="14">
        <v>0.195910733576621</v>
      </c>
      <c r="Q1130" s="14">
        <v>0.21854297340307799</v>
      </c>
      <c r="R1130" s="14"/>
      <c r="S1130" s="14">
        <v>0.185681552555191</v>
      </c>
      <c r="T1130" s="14">
        <v>0.156986680244773</v>
      </c>
      <c r="U1130" s="14">
        <v>0.180705619857667</v>
      </c>
      <c r="V1130" s="14">
        <v>0.19126967178504001</v>
      </c>
      <c r="W1130" s="14">
        <v>0.205701534905498</v>
      </c>
      <c r="X1130" s="14">
        <v>0.15702293538510601</v>
      </c>
      <c r="Y1130" s="14">
        <v>0.161423562687253</v>
      </c>
      <c r="Z1130" s="14">
        <v>0.21922717946581199</v>
      </c>
      <c r="AA1130" s="14">
        <v>0.175986285445346</v>
      </c>
      <c r="AB1130" s="14">
        <v>0.19276981015118699</v>
      </c>
      <c r="AC1130" s="14">
        <v>0.15265375090553601</v>
      </c>
      <c r="AD1130" s="14">
        <v>0.209146703574285</v>
      </c>
      <c r="AE1130" s="14"/>
      <c r="AF1130" s="14">
        <v>0.14414580341491201</v>
      </c>
      <c r="AG1130" s="14">
        <v>0.15376221645100099</v>
      </c>
      <c r="AH1130" s="14">
        <v>0.22110650927821399</v>
      </c>
      <c r="AI1130" s="14">
        <v>0.22278600832397399</v>
      </c>
      <c r="AJ1130" s="14">
        <v>0.20067349049605299</v>
      </c>
      <c r="AK1130" s="14"/>
      <c r="AL1130" s="14">
        <v>0.11993254194007399</v>
      </c>
      <c r="AM1130" s="14">
        <v>0.16188231835050099</v>
      </c>
      <c r="AN1130" s="14">
        <v>0.181225981185174</v>
      </c>
      <c r="AO1130" s="14">
        <v>0.208739141938626</v>
      </c>
      <c r="AP1130" s="14">
        <v>0.19338809063822601</v>
      </c>
      <c r="AQ1130" s="14">
        <v>0.153080268895599</v>
      </c>
      <c r="AR1130" s="14"/>
      <c r="AS1130" s="14">
        <v>0.20606576276647201</v>
      </c>
      <c r="AT1130" s="14">
        <v>0.17714968563205899</v>
      </c>
      <c r="AU1130" s="14">
        <v>0.16910230168839899</v>
      </c>
      <c r="AV1130" s="14">
        <v>0.13559372936991501</v>
      </c>
      <c r="AW1130" s="14">
        <v>6.8586292382218195E-2</v>
      </c>
      <c r="AX1130" s="14"/>
      <c r="AY1130" s="14">
        <v>0.242594837076053</v>
      </c>
      <c r="AZ1130" s="14">
        <v>0</v>
      </c>
      <c r="BA1130" s="14">
        <v>0</v>
      </c>
      <c r="BB1130" s="14">
        <v>0</v>
      </c>
      <c r="BC1130" s="14">
        <v>0</v>
      </c>
      <c r="BD1130" s="14">
        <v>0</v>
      </c>
      <c r="BE1130" s="14">
        <v>0</v>
      </c>
      <c r="BF1130" s="14">
        <v>0</v>
      </c>
      <c r="BG1130" s="14">
        <v>0</v>
      </c>
      <c r="BH1130" s="14">
        <v>0</v>
      </c>
      <c r="BI1130" s="14">
        <v>0</v>
      </c>
      <c r="BJ1130" s="14">
        <v>0</v>
      </c>
      <c r="BK1130" s="14">
        <v>0</v>
      </c>
      <c r="BL1130" s="14">
        <v>0</v>
      </c>
      <c r="BM1130" s="14">
        <v>0</v>
      </c>
      <c r="BN1130" s="14">
        <v>0</v>
      </c>
      <c r="BO1130" s="14"/>
      <c r="BP1130" s="14">
        <v>0.14932791614541599</v>
      </c>
      <c r="BQ1130" s="14">
        <v>0.17241680575995999</v>
      </c>
      <c r="BR1130" s="14">
        <v>0.18499120327707999</v>
      </c>
      <c r="BS1130" s="14">
        <v>0.19250653182783001</v>
      </c>
      <c r="BT1130" s="14">
        <v>0.212001267003605</v>
      </c>
      <c r="BU1130" s="14"/>
      <c r="BV1130" s="14">
        <v>9.8909728955147505E-2</v>
      </c>
      <c r="BW1130" s="14">
        <v>0.147864631817133</v>
      </c>
      <c r="BX1130" s="14">
        <v>0.201307236729699</v>
      </c>
      <c r="BY1130" s="14">
        <v>0.210161475568794</v>
      </c>
      <c r="BZ1130" s="14">
        <v>0.26564818516545402</v>
      </c>
      <c r="CA1130" s="14"/>
      <c r="CB1130" s="14">
        <v>8.2947693984925006E-2</v>
      </c>
      <c r="CC1130" s="14">
        <v>0.118505415385373</v>
      </c>
      <c r="CD1130" s="14">
        <v>0.197142891553896</v>
      </c>
      <c r="CE1130" s="14">
        <v>0.20938867783508999</v>
      </c>
      <c r="CF1130" s="14">
        <v>0.254028649815842</v>
      </c>
      <c r="CG1130" s="14"/>
      <c r="CH1130" s="14">
        <v>0.18200670459687401</v>
      </c>
      <c r="CI1130" s="14">
        <v>0.17762231022182501</v>
      </c>
      <c r="CJ1130" s="14"/>
      <c r="CK1130" s="14">
        <v>0.16087795285466899</v>
      </c>
      <c r="CL1130" s="14">
        <v>0.18445398619202699</v>
      </c>
      <c r="CM1130" s="14"/>
      <c r="CN1130" s="14">
        <v>0.120708651165456</v>
      </c>
      <c r="CO1130" s="14">
        <v>0.199268809877615</v>
      </c>
      <c r="CP1130" s="14"/>
      <c r="CQ1130" s="14">
        <v>0.22226160291232</v>
      </c>
      <c r="CR1130" s="14">
        <v>9.4732644081999107E-2</v>
      </c>
      <c r="CS1130" s="14">
        <v>0.13894745538386299</v>
      </c>
    </row>
    <row r="1131" spans="2:97" x14ac:dyDescent="0.35">
      <c r="B1131" t="s">
        <v>455</v>
      </c>
      <c r="C1131" s="14">
        <v>4.1615462462045699E-2</v>
      </c>
      <c r="D1131" s="14">
        <v>4.9342610347290199E-2</v>
      </c>
      <c r="E1131" s="14">
        <v>3.4248371157640997E-2</v>
      </c>
      <c r="F1131" s="14"/>
      <c r="G1131" s="14">
        <v>3.7508414350741801E-2</v>
      </c>
      <c r="H1131" s="14">
        <v>4.8285986078515197E-2</v>
      </c>
      <c r="I1131" s="14">
        <v>3.7592968259509099E-2</v>
      </c>
      <c r="J1131" s="14">
        <v>3.9547257012116997E-2</v>
      </c>
      <c r="K1131" s="14">
        <v>7.61030319861873E-2</v>
      </c>
      <c r="L1131" s="14">
        <v>2.0717956749521801E-2</v>
      </c>
      <c r="M1131" s="14"/>
      <c r="N1131" s="14">
        <v>1.56512545926039E-2</v>
      </c>
      <c r="O1131" s="14">
        <v>4.0025681000484301E-2</v>
      </c>
      <c r="P1131" s="14">
        <v>6.0130389983663997E-2</v>
      </c>
      <c r="Q1131" s="14">
        <v>5.5549627309240103E-2</v>
      </c>
      <c r="R1131" s="14"/>
      <c r="S1131" s="14">
        <v>4.3677039537229401E-2</v>
      </c>
      <c r="T1131" s="14">
        <v>4.2410532349570998E-2</v>
      </c>
      <c r="U1131" s="14">
        <v>3.3746575996639903E-2</v>
      </c>
      <c r="V1131" s="14">
        <v>4.5723528984513498E-2</v>
      </c>
      <c r="W1131" s="14">
        <v>4.1311492498945203E-2</v>
      </c>
      <c r="X1131" s="14">
        <v>4.2464881406018701E-2</v>
      </c>
      <c r="Y1131" s="14">
        <v>4.3752209083474401E-2</v>
      </c>
      <c r="Z1131" s="14">
        <v>3.8217627336605803E-2</v>
      </c>
      <c r="AA1131" s="14">
        <v>4.3132395090612799E-2</v>
      </c>
      <c r="AB1131" s="14">
        <v>4.1950123090303403E-2</v>
      </c>
      <c r="AC1131" s="14">
        <v>4.4605887702262398E-2</v>
      </c>
      <c r="AD1131" s="14">
        <v>2.2714507709651999E-2</v>
      </c>
      <c r="AE1131" s="14"/>
      <c r="AF1131" s="14">
        <v>2.57117682294533E-2</v>
      </c>
      <c r="AG1131" s="14">
        <v>3.9637762039692902E-2</v>
      </c>
      <c r="AH1131" s="14">
        <v>4.0580053478992198E-2</v>
      </c>
      <c r="AI1131" s="14">
        <v>5.7705191148413201E-2</v>
      </c>
      <c r="AJ1131" s="14">
        <v>5.3597441332525197E-2</v>
      </c>
      <c r="AK1131" s="14"/>
      <c r="AL1131" s="14">
        <v>3.1198332025149898E-2</v>
      </c>
      <c r="AM1131" s="14">
        <v>1.2342698254386299E-2</v>
      </c>
      <c r="AN1131" s="14">
        <v>4.3662969097648399E-2</v>
      </c>
      <c r="AO1131" s="14">
        <v>5.3875022098653101E-2</v>
      </c>
      <c r="AP1131" s="14">
        <v>5.3287390247753301E-2</v>
      </c>
      <c r="AQ1131" s="14">
        <v>2.83209520692E-2</v>
      </c>
      <c r="AR1131" s="14"/>
      <c r="AS1131" s="14">
        <v>4.9532233229809201E-2</v>
      </c>
      <c r="AT1131" s="14">
        <v>3.7772514931624299E-2</v>
      </c>
      <c r="AU1131" s="14">
        <v>3.7062228406134802E-2</v>
      </c>
      <c r="AV1131" s="14">
        <v>3.1461103608414198E-2</v>
      </c>
      <c r="AW1131" s="14">
        <v>2.1244091610204401E-2</v>
      </c>
      <c r="AX1131" s="14"/>
      <c r="AY1131" s="14">
        <v>3.1236402542197499E-2</v>
      </c>
      <c r="AZ1131" s="14">
        <v>0</v>
      </c>
      <c r="BA1131" s="14">
        <v>0</v>
      </c>
      <c r="BB1131" s="14">
        <v>0</v>
      </c>
      <c r="BC1131" s="14">
        <v>0</v>
      </c>
      <c r="BD1131" s="14">
        <v>0</v>
      </c>
      <c r="BE1131" s="14">
        <v>0</v>
      </c>
      <c r="BF1131" s="14">
        <v>0</v>
      </c>
      <c r="BG1131" s="14">
        <v>0</v>
      </c>
      <c r="BH1131" s="14">
        <v>0</v>
      </c>
      <c r="BI1131" s="14">
        <v>0</v>
      </c>
      <c r="BJ1131" s="14">
        <v>0</v>
      </c>
      <c r="BK1131" s="14">
        <v>0</v>
      </c>
      <c r="BL1131" s="14">
        <v>0</v>
      </c>
      <c r="BM1131" s="14">
        <v>0</v>
      </c>
      <c r="BN1131" s="14">
        <v>0</v>
      </c>
      <c r="BO1131" s="14"/>
      <c r="BP1131" s="14">
        <v>3.1716344157682298E-2</v>
      </c>
      <c r="BQ1131" s="14">
        <v>2.72961041951005E-2</v>
      </c>
      <c r="BR1131" s="14">
        <v>4.6071637783553498E-2</v>
      </c>
      <c r="BS1131" s="14">
        <v>4.5064347477031003E-2</v>
      </c>
      <c r="BT1131" s="14">
        <v>6.9352210466699704E-2</v>
      </c>
      <c r="BU1131" s="14"/>
      <c r="BV1131" s="14">
        <v>4.2309240798458901E-2</v>
      </c>
      <c r="BW1131" s="14">
        <v>2.1689974110330901E-2</v>
      </c>
      <c r="BX1131" s="14">
        <v>4.2809056270969897E-2</v>
      </c>
      <c r="BY1131" s="14">
        <v>6.2528274267037803E-2</v>
      </c>
      <c r="BZ1131" s="14">
        <v>0.126690273763405</v>
      </c>
      <c r="CA1131" s="14"/>
      <c r="CB1131" s="14">
        <v>1.8736098394406701E-2</v>
      </c>
      <c r="CC1131" s="14">
        <v>3.4061237102352801E-2</v>
      </c>
      <c r="CD1131" s="14">
        <v>3.24766546884767E-2</v>
      </c>
      <c r="CE1131" s="14">
        <v>3.85293813724885E-2</v>
      </c>
      <c r="CF1131" s="14">
        <v>7.6610052836118006E-2</v>
      </c>
      <c r="CG1131" s="14"/>
      <c r="CH1131" s="14">
        <v>4.2968562862377303E-2</v>
      </c>
      <c r="CI1131" s="14">
        <v>4.10511246096441E-2</v>
      </c>
      <c r="CJ1131" s="14"/>
      <c r="CK1131" s="14">
        <v>4.3018375018852799E-2</v>
      </c>
      <c r="CL1131" s="14">
        <v>4.1184410973327999E-2</v>
      </c>
      <c r="CM1131" s="14"/>
      <c r="CN1131" s="14">
        <v>2.64461719755235E-2</v>
      </c>
      <c r="CO1131" s="14">
        <v>4.6920717941232301E-2</v>
      </c>
      <c r="CP1131" s="14"/>
      <c r="CQ1131" s="14">
        <v>5.0002102366287098E-2</v>
      </c>
      <c r="CR1131" s="14">
        <v>2.20822441031845E-2</v>
      </c>
      <c r="CS1131" s="14">
        <v>5.3160836458691199E-2</v>
      </c>
    </row>
    <row r="1132" spans="2:97" x14ac:dyDescent="0.35">
      <c r="B1132" t="s">
        <v>167</v>
      </c>
      <c r="C1132" s="14">
        <v>0.107713975393391</v>
      </c>
      <c r="D1132" s="14">
        <v>7.1808829999988999E-2</v>
      </c>
      <c r="E1132" s="14">
        <v>0.14246109749515701</v>
      </c>
      <c r="F1132" s="14"/>
      <c r="G1132" s="14">
        <v>8.8614039794433094E-2</v>
      </c>
      <c r="H1132" s="14">
        <v>9.3271000599661605E-2</v>
      </c>
      <c r="I1132" s="14">
        <v>8.4331374352877603E-2</v>
      </c>
      <c r="J1132" s="14">
        <v>0.128310588496483</v>
      </c>
      <c r="K1132" s="14">
        <v>9.4236632079427396E-2</v>
      </c>
      <c r="L1132" s="14">
        <v>0.143484611765653</v>
      </c>
      <c r="M1132" s="14"/>
      <c r="N1132" s="14">
        <v>6.2015202179936002E-2</v>
      </c>
      <c r="O1132" s="14">
        <v>0.10127040179159499</v>
      </c>
      <c r="P1132" s="14">
        <v>0.106755781966459</v>
      </c>
      <c r="Q1132" s="14">
        <v>0.16365240806415601</v>
      </c>
      <c r="R1132" s="14"/>
      <c r="S1132" s="14">
        <v>7.4797028216081599E-2</v>
      </c>
      <c r="T1132" s="14">
        <v>0.108981196888394</v>
      </c>
      <c r="U1132" s="14">
        <v>0.139127534768067</v>
      </c>
      <c r="V1132" s="14">
        <v>0.100719873800185</v>
      </c>
      <c r="W1132" s="14">
        <v>0.10514640817800899</v>
      </c>
      <c r="X1132" s="14">
        <v>0.100060515469741</v>
      </c>
      <c r="Y1132" s="14">
        <v>0.14298236696318201</v>
      </c>
      <c r="Z1132" s="14">
        <v>0.11097651932321501</v>
      </c>
      <c r="AA1132" s="14">
        <v>0.12455361830870799</v>
      </c>
      <c r="AB1132" s="14">
        <v>9.3839228777539599E-2</v>
      </c>
      <c r="AC1132" s="14">
        <v>0.105553197538006</v>
      </c>
      <c r="AD1132" s="14">
        <v>0.107156938933017</v>
      </c>
      <c r="AE1132" s="14"/>
      <c r="AF1132" s="14">
        <v>9.5264622712704805E-2</v>
      </c>
      <c r="AG1132" s="14">
        <v>9.8559183700974703E-2</v>
      </c>
      <c r="AH1132" s="14">
        <v>6.6661237279557403E-2</v>
      </c>
      <c r="AI1132" s="14">
        <v>8.6622544173844102E-2</v>
      </c>
      <c r="AJ1132" s="14">
        <v>9.8872295411737907E-2</v>
      </c>
      <c r="AK1132" s="14"/>
      <c r="AL1132" s="14">
        <v>7.4553069073668696E-2</v>
      </c>
      <c r="AM1132" s="14">
        <v>8.6824695423316695E-2</v>
      </c>
      <c r="AN1132" s="14">
        <v>8.0971435185626897E-2</v>
      </c>
      <c r="AO1132" s="14">
        <v>9.0182246195746996E-2</v>
      </c>
      <c r="AP1132" s="14">
        <v>9.8622543972535504E-2</v>
      </c>
      <c r="AQ1132" s="14">
        <v>0.209877068541624</v>
      </c>
      <c r="AR1132" s="14"/>
      <c r="AS1132" s="14">
        <v>0.14759031831588901</v>
      </c>
      <c r="AT1132" s="14">
        <v>0.11924062324613199</v>
      </c>
      <c r="AU1132" s="14">
        <v>6.7420320562644201E-2</v>
      </c>
      <c r="AV1132" s="14">
        <v>7.0756672928837805E-2</v>
      </c>
      <c r="AW1132" s="14">
        <v>6.4168537463558606E-2</v>
      </c>
      <c r="AX1132" s="14"/>
      <c r="AY1132" s="14">
        <v>0.17855236509528599</v>
      </c>
      <c r="AZ1132" s="14">
        <v>0</v>
      </c>
      <c r="BA1132" s="14">
        <v>0</v>
      </c>
      <c r="BB1132" s="14">
        <v>0</v>
      </c>
      <c r="BC1132" s="14">
        <v>0</v>
      </c>
      <c r="BD1132" s="14">
        <v>0</v>
      </c>
      <c r="BE1132" s="14">
        <v>0</v>
      </c>
      <c r="BF1132" s="14">
        <v>0</v>
      </c>
      <c r="BG1132" s="14">
        <v>0</v>
      </c>
      <c r="BH1132" s="14">
        <v>0</v>
      </c>
      <c r="BI1132" s="14">
        <v>0</v>
      </c>
      <c r="BJ1132" s="14">
        <v>0</v>
      </c>
      <c r="BK1132" s="14">
        <v>0</v>
      </c>
      <c r="BL1132" s="14">
        <v>0</v>
      </c>
      <c r="BM1132" s="14">
        <v>0</v>
      </c>
      <c r="BN1132" s="14">
        <v>0</v>
      </c>
      <c r="BO1132" s="14"/>
      <c r="BP1132" s="14">
        <v>8.1042581101022096E-2</v>
      </c>
      <c r="BQ1132" s="14">
        <v>9.0396819271554602E-2</v>
      </c>
      <c r="BR1132" s="14">
        <v>0.100978294159751</v>
      </c>
      <c r="BS1132" s="14">
        <v>9.9966826493177993E-2</v>
      </c>
      <c r="BT1132" s="14">
        <v>0.16195766708081899</v>
      </c>
      <c r="BU1132" s="14"/>
      <c r="BV1132" s="14">
        <v>0.11627253526576301</v>
      </c>
      <c r="BW1132" s="14">
        <v>7.9038188130967496E-2</v>
      </c>
      <c r="BX1132" s="14">
        <v>0.11430464664670199</v>
      </c>
      <c r="BY1132" s="14">
        <v>0.154642877525793</v>
      </c>
      <c r="BZ1132" s="14">
        <v>0.12069375330179501</v>
      </c>
      <c r="CA1132" s="14"/>
      <c r="CB1132" s="14">
        <v>4.8152901249700897E-2</v>
      </c>
      <c r="CC1132" s="14">
        <v>0.13991779022770001</v>
      </c>
      <c r="CD1132" s="14">
        <v>0.125552737674164</v>
      </c>
      <c r="CE1132" s="14">
        <v>0.104728526572788</v>
      </c>
      <c r="CF1132" s="14">
        <v>0.11459828807892999</v>
      </c>
      <c r="CG1132" s="14"/>
      <c r="CH1132" s="14">
        <v>8.8901842521204102E-2</v>
      </c>
      <c r="CI1132" s="14">
        <v>0.115559955382445</v>
      </c>
      <c r="CJ1132" s="14"/>
      <c r="CK1132" s="14">
        <v>8.7812846352432902E-2</v>
      </c>
      <c r="CL1132" s="14">
        <v>0.11382869099604399</v>
      </c>
      <c r="CM1132" s="14"/>
      <c r="CN1132" s="14">
        <v>7.19101717854774E-2</v>
      </c>
      <c r="CO1132" s="14">
        <v>0.12023587451816301</v>
      </c>
      <c r="CP1132" s="14"/>
      <c r="CQ1132" s="14">
        <v>0.114788608919805</v>
      </c>
      <c r="CR1132" s="14">
        <v>8.2078719802909997E-2</v>
      </c>
      <c r="CS1132" s="14">
        <v>0.171822457159096</v>
      </c>
    </row>
    <row r="1133" spans="2:97" x14ac:dyDescent="0.35">
      <c r="C1133" s="14"/>
      <c r="D1133" s="14"/>
      <c r="E1133" s="14"/>
      <c r="F1133" s="14"/>
      <c r="G1133" s="14"/>
      <c r="H1133" s="14"/>
      <c r="I1133" s="14"/>
      <c r="J1133" s="14"/>
      <c r="K1133" s="14"/>
      <c r="L1133" s="14"/>
      <c r="M1133" s="14"/>
      <c r="N1133" s="14"/>
      <c r="O1133" s="14"/>
      <c r="P1133" s="14"/>
      <c r="Q1133" s="14"/>
      <c r="R1133" s="14"/>
      <c r="S1133" s="14"/>
      <c r="T1133" s="14"/>
      <c r="U1133" s="14"/>
      <c r="V1133" s="14"/>
      <c r="W1133" s="14"/>
      <c r="X1133" s="14"/>
      <c r="Y1133" s="14"/>
      <c r="Z1133" s="14"/>
      <c r="AA1133" s="14"/>
      <c r="AB1133" s="14"/>
      <c r="AC1133" s="14"/>
      <c r="AD1133" s="14"/>
      <c r="AE1133" s="14"/>
      <c r="AF1133" s="14"/>
      <c r="AG1133" s="14"/>
      <c r="AH1133" s="14"/>
      <c r="AI1133" s="14"/>
      <c r="AJ1133" s="14"/>
      <c r="AK1133" s="14"/>
      <c r="AL1133" s="14"/>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c r="CI1133" s="14"/>
      <c r="CJ1133" s="14"/>
      <c r="CK1133" s="14"/>
      <c r="CL1133" s="14"/>
      <c r="CM1133" s="14"/>
      <c r="CN1133" s="14"/>
      <c r="CO1133" s="14"/>
      <c r="CP1133" s="14"/>
      <c r="CQ1133" s="14"/>
      <c r="CR1133" s="14"/>
      <c r="CS1133" s="14"/>
    </row>
    <row r="1134" spans="2:97" x14ac:dyDescent="0.35">
      <c r="B1134" s="6" t="s">
        <v>476</v>
      </c>
      <c r="C1134" s="14"/>
      <c r="D1134" s="14"/>
      <c r="E1134" s="14"/>
      <c r="F1134" s="14"/>
      <c r="G1134" s="14"/>
      <c r="H1134" s="14"/>
      <c r="I1134" s="14"/>
      <c r="J1134" s="14"/>
      <c r="K1134" s="14"/>
      <c r="L1134" s="14"/>
      <c r="M1134" s="14"/>
      <c r="N1134" s="14"/>
      <c r="O1134" s="14"/>
      <c r="P1134" s="14"/>
      <c r="Q1134" s="14"/>
      <c r="R1134" s="14"/>
      <c r="S1134" s="14"/>
      <c r="T1134" s="14"/>
      <c r="U1134" s="14"/>
      <c r="V1134" s="14"/>
      <c r="W1134" s="14"/>
      <c r="X1134" s="14"/>
      <c r="Y1134" s="14"/>
      <c r="Z1134" s="14"/>
      <c r="AA1134" s="14"/>
      <c r="AB1134" s="14"/>
      <c r="AC1134" s="14"/>
      <c r="AD1134" s="14"/>
      <c r="AE1134" s="14"/>
      <c r="AF1134" s="14"/>
      <c r="AG1134" s="14"/>
      <c r="AH1134" s="14"/>
      <c r="AI1134" s="14"/>
      <c r="AJ1134" s="14"/>
      <c r="AK1134" s="14"/>
      <c r="AL1134" s="14"/>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c r="CI1134" s="14"/>
      <c r="CJ1134" s="14"/>
      <c r="CK1134" s="14"/>
      <c r="CL1134" s="14"/>
      <c r="CM1134" s="14"/>
      <c r="CN1134" s="14"/>
      <c r="CO1134" s="14"/>
      <c r="CP1134" s="14"/>
      <c r="CQ1134" s="14"/>
      <c r="CR1134" s="14"/>
      <c r="CS1134" s="14"/>
    </row>
    <row r="1135" spans="2:97" x14ac:dyDescent="0.35">
      <c r="B1135" s="21" t="s">
        <v>122</v>
      </c>
      <c r="C1135" s="14"/>
      <c r="D1135" s="14"/>
      <c r="E1135" s="14"/>
      <c r="F1135" s="14"/>
      <c r="G1135" s="14"/>
      <c r="H1135" s="14"/>
      <c r="I1135" s="14"/>
      <c r="J1135" s="14"/>
      <c r="K1135" s="14"/>
      <c r="L1135" s="14"/>
      <c r="M1135" s="14"/>
      <c r="N1135" s="14"/>
      <c r="O1135" s="14"/>
      <c r="P1135" s="14"/>
      <c r="Q1135" s="14"/>
      <c r="R1135" s="14"/>
      <c r="S1135" s="14"/>
      <c r="T1135" s="14"/>
      <c r="U1135" s="14"/>
      <c r="V1135" s="14"/>
      <c r="W1135" s="14"/>
      <c r="X1135" s="14"/>
      <c r="Y1135" s="14"/>
      <c r="Z1135" s="14"/>
      <c r="AA1135" s="14"/>
      <c r="AB1135" s="14"/>
      <c r="AC1135" s="14"/>
      <c r="AD1135" s="14"/>
      <c r="AE1135" s="14"/>
      <c r="AF1135" s="14"/>
      <c r="AG1135" s="14"/>
      <c r="AH1135" s="14"/>
      <c r="AI1135" s="14"/>
      <c r="AJ1135" s="14"/>
      <c r="AK1135" s="14"/>
      <c r="AL1135" s="14"/>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c r="CI1135" s="14"/>
      <c r="CJ1135" s="14"/>
      <c r="CK1135" s="14"/>
      <c r="CL1135" s="14"/>
      <c r="CM1135" s="14"/>
      <c r="CN1135" s="14"/>
      <c r="CO1135" s="14"/>
      <c r="CP1135" s="14"/>
      <c r="CQ1135" s="14"/>
      <c r="CR1135" s="14"/>
      <c r="CS1135" s="14"/>
    </row>
    <row r="1136" spans="2:97" x14ac:dyDescent="0.35">
      <c r="B1136" t="s">
        <v>470</v>
      </c>
      <c r="C1136" s="14">
        <v>0.15259277194701801</v>
      </c>
      <c r="D1136" s="14">
        <v>0.15045107697180901</v>
      </c>
      <c r="E1136" s="14">
        <v>0.15527873056923999</v>
      </c>
      <c r="F1136" s="14"/>
      <c r="G1136" s="14">
        <v>0.21017192019758699</v>
      </c>
      <c r="H1136" s="14">
        <v>0.17901251957828301</v>
      </c>
      <c r="I1136" s="14">
        <v>0.14972158860568299</v>
      </c>
      <c r="J1136" s="14">
        <v>0.13919882294622901</v>
      </c>
      <c r="K1136" s="14">
        <v>0.11686197210406001</v>
      </c>
      <c r="L1136" s="14">
        <v>0.13003898448444201</v>
      </c>
      <c r="M1136" s="14"/>
      <c r="N1136" s="14">
        <v>0.173851979426246</v>
      </c>
      <c r="O1136" s="14">
        <v>0.143505283559449</v>
      </c>
      <c r="P1136" s="14">
        <v>0.15686413765108501</v>
      </c>
      <c r="Q1136" s="14">
        <v>0.134220380326313</v>
      </c>
      <c r="R1136" s="14"/>
      <c r="S1136" s="14">
        <v>0.16160273111832499</v>
      </c>
      <c r="T1136" s="14">
        <v>0.127536480486862</v>
      </c>
      <c r="U1136" s="14">
        <v>0.13925300244886701</v>
      </c>
      <c r="V1136" s="14">
        <v>0.14322748145608599</v>
      </c>
      <c r="W1136" s="14">
        <v>0.165984911361236</v>
      </c>
      <c r="X1136" s="14">
        <v>0.18685345950619001</v>
      </c>
      <c r="Y1136" s="14">
        <v>0.143644232981959</v>
      </c>
      <c r="Z1136" s="14">
        <v>0.14276213164642301</v>
      </c>
      <c r="AA1136" s="14">
        <v>0.135355005760811</v>
      </c>
      <c r="AB1136" s="14">
        <v>0.18295740224027199</v>
      </c>
      <c r="AC1136" s="14">
        <v>0.15738635036203599</v>
      </c>
      <c r="AD1136" s="14">
        <v>0.14991220504267699</v>
      </c>
      <c r="AE1136" s="14"/>
      <c r="AF1136" s="14">
        <v>0.107972818187064</v>
      </c>
      <c r="AG1136" s="14">
        <v>0.19200222493418401</v>
      </c>
      <c r="AH1136" s="14">
        <v>0.140198016939133</v>
      </c>
      <c r="AI1136" s="14">
        <v>7.6806490880571704E-2</v>
      </c>
      <c r="AJ1136" s="14">
        <v>0.224445468913817</v>
      </c>
      <c r="AK1136" s="14"/>
      <c r="AL1136" s="14">
        <v>0.19839388805539701</v>
      </c>
      <c r="AM1136" s="14">
        <v>0.11675232588418601</v>
      </c>
      <c r="AN1136" s="14">
        <v>0.15648138061462799</v>
      </c>
      <c r="AO1136" s="14">
        <v>9.6918250470049302E-2</v>
      </c>
      <c r="AP1136" s="14">
        <v>0.26992413989353198</v>
      </c>
      <c r="AQ1136" s="14">
        <v>0.101363579336837</v>
      </c>
      <c r="AR1136" s="14"/>
      <c r="AS1136" s="14">
        <v>0.124649041984103</v>
      </c>
      <c r="AT1136" s="14">
        <v>0.150714842999537</v>
      </c>
      <c r="AU1136" s="14">
        <v>0.177440446678616</v>
      </c>
      <c r="AV1136" s="14">
        <v>0.18729399658308299</v>
      </c>
      <c r="AW1136" s="14">
        <v>0.103633425982394</v>
      </c>
      <c r="AX1136" s="14"/>
      <c r="AY1136" s="14">
        <v>0.218608090431754</v>
      </c>
      <c r="AZ1136" s="14">
        <v>0</v>
      </c>
      <c r="BA1136" s="14">
        <v>0</v>
      </c>
      <c r="BB1136" s="14">
        <v>0</v>
      </c>
      <c r="BC1136" s="14">
        <v>0</v>
      </c>
      <c r="BD1136" s="14">
        <v>0</v>
      </c>
      <c r="BE1136" s="14">
        <v>0</v>
      </c>
      <c r="BF1136" s="14">
        <v>0</v>
      </c>
      <c r="BG1136" s="14">
        <v>0</v>
      </c>
      <c r="BH1136" s="14">
        <v>0</v>
      </c>
      <c r="BI1136" s="14">
        <v>0</v>
      </c>
      <c r="BJ1136" s="14">
        <v>0</v>
      </c>
      <c r="BK1136" s="14">
        <v>0</v>
      </c>
      <c r="BL1136" s="14">
        <v>0</v>
      </c>
      <c r="BM1136" s="14">
        <v>0</v>
      </c>
      <c r="BN1136" s="14">
        <v>0</v>
      </c>
      <c r="BO1136" s="14"/>
      <c r="BP1136" s="14">
        <v>0.138051702507999</v>
      </c>
      <c r="BQ1136" s="14">
        <v>0.17097826070192601</v>
      </c>
      <c r="BR1136" s="14">
        <v>0.13941082689743101</v>
      </c>
      <c r="BS1136" s="14">
        <v>0.15607155371060499</v>
      </c>
      <c r="BT1136" s="14">
        <v>0.16052793954587199</v>
      </c>
      <c r="BU1136" s="14"/>
      <c r="BV1136" s="14">
        <v>0.117616722135561</v>
      </c>
      <c r="BW1136" s="14">
        <v>0.16066636124393999</v>
      </c>
      <c r="BX1136" s="14">
        <v>0.151288266165296</v>
      </c>
      <c r="BY1136" s="14">
        <v>0.14990348537041501</v>
      </c>
      <c r="BZ1136" s="14">
        <v>0.15376468627214901</v>
      </c>
      <c r="CA1136" s="14"/>
      <c r="CB1136" s="14">
        <v>0.155723992494401</v>
      </c>
      <c r="CC1136" s="14">
        <v>0.14942148677327999</v>
      </c>
      <c r="CD1136" s="14">
        <v>0.15938161109885199</v>
      </c>
      <c r="CE1136" s="14">
        <v>0.163691918539148</v>
      </c>
      <c r="CF1136" s="14">
        <v>0.13611801068444701</v>
      </c>
      <c r="CG1136" s="14"/>
      <c r="CH1136" s="14">
        <v>0.11937195420668401</v>
      </c>
      <c r="CI1136" s="14">
        <v>0.166448184992502</v>
      </c>
      <c r="CJ1136" s="14"/>
      <c r="CK1136" s="14">
        <v>0.23100175424752301</v>
      </c>
      <c r="CL1136" s="14">
        <v>0.12850124294510201</v>
      </c>
      <c r="CM1136" s="14"/>
      <c r="CN1136" s="14">
        <v>0.20902898499976799</v>
      </c>
      <c r="CO1136" s="14">
        <v>0.13285496490926199</v>
      </c>
      <c r="CP1136" s="14"/>
      <c r="CQ1136" s="14">
        <v>0.15264145063406701</v>
      </c>
      <c r="CR1136" s="14">
        <v>0.15736889515379099</v>
      </c>
      <c r="CS1136" s="14">
        <v>0.123631185970527</v>
      </c>
    </row>
    <row r="1137" spans="2:97" x14ac:dyDescent="0.35">
      <c r="B1137" t="s">
        <v>471</v>
      </c>
      <c r="C1137" s="14">
        <v>0.21228006307931499</v>
      </c>
      <c r="D1137" s="14">
        <v>0.22328742885685099</v>
      </c>
      <c r="E1137" s="14">
        <v>0.201728347515849</v>
      </c>
      <c r="F1137" s="14"/>
      <c r="G1137" s="14">
        <v>0.27279881085344498</v>
      </c>
      <c r="H1137" s="14">
        <v>0.23790475979816</v>
      </c>
      <c r="I1137" s="14">
        <v>0.199143275282085</v>
      </c>
      <c r="J1137" s="14">
        <v>0.185740089247415</v>
      </c>
      <c r="K1137" s="14">
        <v>0.19602847230453499</v>
      </c>
      <c r="L1137" s="14">
        <v>0.194367946878612</v>
      </c>
      <c r="M1137" s="14"/>
      <c r="N1137" s="14">
        <v>0.233427539095626</v>
      </c>
      <c r="O1137" s="14">
        <v>0.210632343720665</v>
      </c>
      <c r="P1137" s="14">
        <v>0.21600826351402899</v>
      </c>
      <c r="Q1137" s="14">
        <v>0.190390597168687</v>
      </c>
      <c r="R1137" s="14"/>
      <c r="S1137" s="14">
        <v>0.224155574509736</v>
      </c>
      <c r="T1137" s="14">
        <v>0.215309879290215</v>
      </c>
      <c r="U1137" s="14">
        <v>0.225149607062995</v>
      </c>
      <c r="V1137" s="14">
        <v>0.21312505870211301</v>
      </c>
      <c r="W1137" s="14">
        <v>0.25646123090477502</v>
      </c>
      <c r="X1137" s="14">
        <v>0.16057509592858499</v>
      </c>
      <c r="Y1137" s="14">
        <v>0.21113011607885501</v>
      </c>
      <c r="Z1137" s="14">
        <v>0.212721457777404</v>
      </c>
      <c r="AA1137" s="14">
        <v>0.20967646709865601</v>
      </c>
      <c r="AB1137" s="14">
        <v>0.21289377823257799</v>
      </c>
      <c r="AC1137" s="14">
        <v>0.203584735037072</v>
      </c>
      <c r="AD1137" s="14">
        <v>0.18332389250915301</v>
      </c>
      <c r="AE1137" s="14"/>
      <c r="AF1137" s="14">
        <v>0.191983946848964</v>
      </c>
      <c r="AG1137" s="14">
        <v>0.23498107909107699</v>
      </c>
      <c r="AH1137" s="14">
        <v>0.238438877234255</v>
      </c>
      <c r="AI1137" s="14">
        <v>0.183908776373577</v>
      </c>
      <c r="AJ1137" s="14">
        <v>0.23599321143419999</v>
      </c>
      <c r="AK1137" s="14"/>
      <c r="AL1137" s="14">
        <v>0.24219563850150999</v>
      </c>
      <c r="AM1137" s="14">
        <v>0.21128250577119301</v>
      </c>
      <c r="AN1137" s="14">
        <v>0.299819474721432</v>
      </c>
      <c r="AO1137" s="14">
        <v>0.18802296666441301</v>
      </c>
      <c r="AP1137" s="14">
        <v>0.24330309213384199</v>
      </c>
      <c r="AQ1137" s="14">
        <v>0.157394732073149</v>
      </c>
      <c r="AR1137" s="14"/>
      <c r="AS1137" s="14">
        <v>0.19334778671658401</v>
      </c>
      <c r="AT1137" s="14">
        <v>0.20546895905527099</v>
      </c>
      <c r="AU1137" s="14">
        <v>0.24126413675761799</v>
      </c>
      <c r="AV1137" s="14">
        <v>0.223766202454521</v>
      </c>
      <c r="AW1137" s="14">
        <v>0.19612946271828899</v>
      </c>
      <c r="AX1137" s="14"/>
      <c r="AY1137" s="14">
        <v>0.14364902815826699</v>
      </c>
      <c r="AZ1137" s="14">
        <v>0</v>
      </c>
      <c r="BA1137" s="14">
        <v>0</v>
      </c>
      <c r="BB1137" s="14">
        <v>0</v>
      </c>
      <c r="BC1137" s="14">
        <v>0</v>
      </c>
      <c r="BD1137" s="14">
        <v>0</v>
      </c>
      <c r="BE1137" s="14">
        <v>0</v>
      </c>
      <c r="BF1137" s="14">
        <v>0</v>
      </c>
      <c r="BG1137" s="14">
        <v>0</v>
      </c>
      <c r="BH1137" s="14">
        <v>0</v>
      </c>
      <c r="BI1137" s="14">
        <v>0</v>
      </c>
      <c r="BJ1137" s="14">
        <v>0</v>
      </c>
      <c r="BK1137" s="14">
        <v>0</v>
      </c>
      <c r="BL1137" s="14">
        <v>0</v>
      </c>
      <c r="BM1137" s="14">
        <v>0</v>
      </c>
      <c r="BN1137" s="14">
        <v>0</v>
      </c>
      <c r="BO1137" s="14"/>
      <c r="BP1137" s="14">
        <v>0.19144632575617601</v>
      </c>
      <c r="BQ1137" s="14">
        <v>0.245663308483072</v>
      </c>
      <c r="BR1137" s="14">
        <v>0.20661391600913001</v>
      </c>
      <c r="BS1137" s="14">
        <v>0.220585549505872</v>
      </c>
      <c r="BT1137" s="14">
        <v>0.18831148854531299</v>
      </c>
      <c r="BU1137" s="14"/>
      <c r="BV1137" s="14">
        <v>0.27232481890257398</v>
      </c>
      <c r="BW1137" s="14">
        <v>0.225488303145715</v>
      </c>
      <c r="BX1137" s="14">
        <v>0.20608851159661001</v>
      </c>
      <c r="BY1137" s="14">
        <v>0.189830171846746</v>
      </c>
      <c r="BZ1137" s="14">
        <v>0.14365913812157799</v>
      </c>
      <c r="CA1137" s="14"/>
      <c r="CB1137" s="14">
        <v>0.22830656818853501</v>
      </c>
      <c r="CC1137" s="14">
        <v>0.26922088726902199</v>
      </c>
      <c r="CD1137" s="14">
        <v>0.209752461235301</v>
      </c>
      <c r="CE1137" s="14">
        <v>0.201061912475546</v>
      </c>
      <c r="CF1137" s="14">
        <v>0.16626205426431401</v>
      </c>
      <c r="CG1137" s="14"/>
      <c r="CH1137" s="14">
        <v>0.20536521788280501</v>
      </c>
      <c r="CI1137" s="14">
        <v>0.21516403893722699</v>
      </c>
      <c r="CJ1137" s="14"/>
      <c r="CK1137" s="14">
        <v>0.24048807245984799</v>
      </c>
      <c r="CL1137" s="14">
        <v>0.20361301937923301</v>
      </c>
      <c r="CM1137" s="14"/>
      <c r="CN1137" s="14">
        <v>0.25158966914937098</v>
      </c>
      <c r="CO1137" s="14">
        <v>0.19853205665982401</v>
      </c>
      <c r="CP1137" s="14"/>
      <c r="CQ1137" s="14">
        <v>0.19171003732202199</v>
      </c>
      <c r="CR1137" s="14">
        <v>0.247341701005173</v>
      </c>
      <c r="CS1137" s="14">
        <v>0.26023871862877002</v>
      </c>
    </row>
    <row r="1138" spans="2:97" x14ac:dyDescent="0.35">
      <c r="B1138" t="s">
        <v>472</v>
      </c>
      <c r="C1138" s="14">
        <v>0.19389295117979599</v>
      </c>
      <c r="D1138" s="14">
        <v>0.208103846371825</v>
      </c>
      <c r="E1138" s="14">
        <v>0.179589446665818</v>
      </c>
      <c r="F1138" s="14"/>
      <c r="G1138" s="14">
        <v>0.19434621083887599</v>
      </c>
      <c r="H1138" s="14">
        <v>0.23829097904430999</v>
      </c>
      <c r="I1138" s="14">
        <v>0.21458036297335101</v>
      </c>
      <c r="J1138" s="14">
        <v>0.164712136836661</v>
      </c>
      <c r="K1138" s="14">
        <v>0.17921426659953599</v>
      </c>
      <c r="L1138" s="14">
        <v>0.174068523026399</v>
      </c>
      <c r="M1138" s="14"/>
      <c r="N1138" s="14">
        <v>0.20078915874336001</v>
      </c>
      <c r="O1138" s="14">
        <v>0.19694712903322401</v>
      </c>
      <c r="P1138" s="14">
        <v>0.208188307484066</v>
      </c>
      <c r="Q1138" s="14">
        <v>0.171680563173366</v>
      </c>
      <c r="R1138" s="14"/>
      <c r="S1138" s="14">
        <v>0.219163794428757</v>
      </c>
      <c r="T1138" s="14">
        <v>0.17894863702884301</v>
      </c>
      <c r="U1138" s="14">
        <v>0.19690938855218901</v>
      </c>
      <c r="V1138" s="14">
        <v>0.22194546670402401</v>
      </c>
      <c r="W1138" s="14">
        <v>0.137750163910169</v>
      </c>
      <c r="X1138" s="14">
        <v>0.23034717966902499</v>
      </c>
      <c r="Y1138" s="14">
        <v>0.18801835081594701</v>
      </c>
      <c r="Z1138" s="14">
        <v>0.17699321431256601</v>
      </c>
      <c r="AA1138" s="14">
        <v>0.179926659963314</v>
      </c>
      <c r="AB1138" s="14">
        <v>0.180003287361967</v>
      </c>
      <c r="AC1138" s="14">
        <v>0.187626806196521</v>
      </c>
      <c r="AD1138" s="14">
        <v>0.21174587651391499</v>
      </c>
      <c r="AE1138" s="14"/>
      <c r="AF1138" s="14">
        <v>0.22391323453699899</v>
      </c>
      <c r="AG1138" s="14">
        <v>0.185112936566449</v>
      </c>
      <c r="AH1138" s="14">
        <v>0.22272431507918999</v>
      </c>
      <c r="AI1138" s="14">
        <v>0.215456078435601</v>
      </c>
      <c r="AJ1138" s="14">
        <v>0.126480920202755</v>
      </c>
      <c r="AK1138" s="14"/>
      <c r="AL1138" s="14">
        <v>0.20396430030378401</v>
      </c>
      <c r="AM1138" s="14">
        <v>0.249313643369281</v>
      </c>
      <c r="AN1138" s="14">
        <v>0.224399213990607</v>
      </c>
      <c r="AO1138" s="14">
        <v>0.197217934601049</v>
      </c>
      <c r="AP1138" s="14">
        <v>0.150001614456831</v>
      </c>
      <c r="AQ1138" s="14">
        <v>0.18322006490887</v>
      </c>
      <c r="AR1138" s="14"/>
      <c r="AS1138" s="14">
        <v>0.195750030884598</v>
      </c>
      <c r="AT1138" s="14">
        <v>0.189879843276786</v>
      </c>
      <c r="AU1138" s="14">
        <v>0.206849952214477</v>
      </c>
      <c r="AV1138" s="14">
        <v>0.18856847151711101</v>
      </c>
      <c r="AW1138" s="14">
        <v>0.35564704378067902</v>
      </c>
      <c r="AX1138" s="14"/>
      <c r="AY1138" s="14">
        <v>0.12641037242415401</v>
      </c>
      <c r="AZ1138" s="14">
        <v>0</v>
      </c>
      <c r="BA1138" s="14">
        <v>0</v>
      </c>
      <c r="BB1138" s="14">
        <v>0</v>
      </c>
      <c r="BC1138" s="14">
        <v>0</v>
      </c>
      <c r="BD1138" s="14">
        <v>0</v>
      </c>
      <c r="BE1138" s="14">
        <v>0</v>
      </c>
      <c r="BF1138" s="14">
        <v>0</v>
      </c>
      <c r="BG1138" s="14">
        <v>0</v>
      </c>
      <c r="BH1138" s="14">
        <v>0</v>
      </c>
      <c r="BI1138" s="14">
        <v>0</v>
      </c>
      <c r="BJ1138" s="14">
        <v>0</v>
      </c>
      <c r="BK1138" s="14">
        <v>0</v>
      </c>
      <c r="BL1138" s="14">
        <v>0</v>
      </c>
      <c r="BM1138" s="14">
        <v>0</v>
      </c>
      <c r="BN1138" s="14">
        <v>0</v>
      </c>
      <c r="BO1138" s="14"/>
      <c r="BP1138" s="14">
        <v>0.210217964390983</v>
      </c>
      <c r="BQ1138" s="14">
        <v>0.20001480957488299</v>
      </c>
      <c r="BR1138" s="14">
        <v>0.206858898514197</v>
      </c>
      <c r="BS1138" s="14">
        <v>0.198882349364886</v>
      </c>
      <c r="BT1138" s="14">
        <v>0.155148064359555</v>
      </c>
      <c r="BU1138" s="14"/>
      <c r="BV1138" s="14">
        <v>0.186055729217596</v>
      </c>
      <c r="BW1138" s="14">
        <v>0.22027840182338099</v>
      </c>
      <c r="BX1138" s="14">
        <v>0.18316092721839</v>
      </c>
      <c r="BY1138" s="14">
        <v>0.16381681038057899</v>
      </c>
      <c r="BZ1138" s="14">
        <v>0.17344870021589401</v>
      </c>
      <c r="CA1138" s="14"/>
      <c r="CB1138" s="14">
        <v>0.25643962254324898</v>
      </c>
      <c r="CC1138" s="14">
        <v>0.17913183526780199</v>
      </c>
      <c r="CD1138" s="14">
        <v>0.18318314525311699</v>
      </c>
      <c r="CE1138" s="14">
        <v>0.189594242465425</v>
      </c>
      <c r="CF1138" s="14">
        <v>0.172440764932737</v>
      </c>
      <c r="CG1138" s="14"/>
      <c r="CH1138" s="14">
        <v>0.20205083990963399</v>
      </c>
      <c r="CI1138" s="14">
        <v>0.19049053890883599</v>
      </c>
      <c r="CJ1138" s="14"/>
      <c r="CK1138" s="14">
        <v>0.16520838942792801</v>
      </c>
      <c r="CL1138" s="14">
        <v>0.20270641783982499</v>
      </c>
      <c r="CM1138" s="14"/>
      <c r="CN1138" s="14">
        <v>0.200276144159764</v>
      </c>
      <c r="CO1138" s="14">
        <v>0.19166051522230801</v>
      </c>
      <c r="CP1138" s="14"/>
      <c r="CQ1138" s="14">
        <v>0.181041557412708</v>
      </c>
      <c r="CR1138" s="14">
        <v>0.22014153329535599</v>
      </c>
      <c r="CS1138" s="14">
        <v>0.19806952592777199</v>
      </c>
    </row>
    <row r="1139" spans="2:97" x14ac:dyDescent="0.35">
      <c r="B1139" t="s">
        <v>473</v>
      </c>
      <c r="C1139" s="14">
        <v>0.130476548398713</v>
      </c>
      <c r="D1139" s="14">
        <v>0.13600588595289401</v>
      </c>
      <c r="E1139" s="14">
        <v>0.12560000982448499</v>
      </c>
      <c r="F1139" s="14"/>
      <c r="G1139" s="14">
        <v>0.144563620519682</v>
      </c>
      <c r="H1139" s="14">
        <v>0.126862471439734</v>
      </c>
      <c r="I1139" s="14">
        <v>0.115747107497959</v>
      </c>
      <c r="J1139" s="14">
        <v>0.130017024977685</v>
      </c>
      <c r="K1139" s="14">
        <v>0.139903414116862</v>
      </c>
      <c r="L1139" s="14">
        <v>0.130111125949711</v>
      </c>
      <c r="M1139" s="14"/>
      <c r="N1139" s="14">
        <v>0.13259827345962</v>
      </c>
      <c r="O1139" s="14">
        <v>0.12582565195148501</v>
      </c>
      <c r="P1139" s="14">
        <v>0.13336163215219801</v>
      </c>
      <c r="Q1139" s="14">
        <v>0.13085881142965999</v>
      </c>
      <c r="R1139" s="14"/>
      <c r="S1139" s="14">
        <v>0.11512223515362301</v>
      </c>
      <c r="T1139" s="14">
        <v>0.16073199800941901</v>
      </c>
      <c r="U1139" s="14">
        <v>0.120631758048452</v>
      </c>
      <c r="V1139" s="14">
        <v>0.12346629299935399</v>
      </c>
      <c r="W1139" s="14">
        <v>0.15300729030533</v>
      </c>
      <c r="X1139" s="14">
        <v>0.13587425830233099</v>
      </c>
      <c r="Y1139" s="14">
        <v>0.13838409321072301</v>
      </c>
      <c r="Z1139" s="14">
        <v>0.13904094856212401</v>
      </c>
      <c r="AA1139" s="14">
        <v>0.122864494962172</v>
      </c>
      <c r="AB1139" s="14">
        <v>8.7385021872898302E-2</v>
      </c>
      <c r="AC1139" s="14">
        <v>0.13691483786561301</v>
      </c>
      <c r="AD1139" s="14">
        <v>0.16342711025972401</v>
      </c>
      <c r="AE1139" s="14"/>
      <c r="AF1139" s="14">
        <v>0.16119810917201799</v>
      </c>
      <c r="AG1139" s="14">
        <v>9.5390483696318099E-2</v>
      </c>
      <c r="AH1139" s="14">
        <v>0.13306483263423299</v>
      </c>
      <c r="AI1139" s="14">
        <v>0.18981717006766299</v>
      </c>
      <c r="AJ1139" s="14">
        <v>0.121081150020345</v>
      </c>
      <c r="AK1139" s="14"/>
      <c r="AL1139" s="14">
        <v>8.9095768037453602E-2</v>
      </c>
      <c r="AM1139" s="14">
        <v>0.14266608492983099</v>
      </c>
      <c r="AN1139" s="14">
        <v>0.10350623598322301</v>
      </c>
      <c r="AO1139" s="14">
        <v>0.18602346758273999</v>
      </c>
      <c r="AP1139" s="14">
        <v>9.68229112681529E-2</v>
      </c>
      <c r="AQ1139" s="14">
        <v>0.10755144074871401</v>
      </c>
      <c r="AR1139" s="14"/>
      <c r="AS1139" s="14">
        <v>0.127967834532108</v>
      </c>
      <c r="AT1139" s="14">
        <v>0.12852970955640899</v>
      </c>
      <c r="AU1139" s="14">
        <v>0.10509946872955001</v>
      </c>
      <c r="AV1139" s="14">
        <v>0.12611436964021999</v>
      </c>
      <c r="AW1139" s="14">
        <v>0.215554474851577</v>
      </c>
      <c r="AX1139" s="14"/>
      <c r="AY1139" s="14">
        <v>0.18724959121312101</v>
      </c>
      <c r="AZ1139" s="14">
        <v>0</v>
      </c>
      <c r="BA1139" s="14">
        <v>0</v>
      </c>
      <c r="BB1139" s="14">
        <v>0</v>
      </c>
      <c r="BC1139" s="14">
        <v>0</v>
      </c>
      <c r="BD1139" s="14">
        <v>0</v>
      </c>
      <c r="BE1139" s="14">
        <v>0</v>
      </c>
      <c r="BF1139" s="14">
        <v>0</v>
      </c>
      <c r="BG1139" s="14">
        <v>0</v>
      </c>
      <c r="BH1139" s="14">
        <v>0</v>
      </c>
      <c r="BI1139" s="14">
        <v>0</v>
      </c>
      <c r="BJ1139" s="14">
        <v>0</v>
      </c>
      <c r="BK1139" s="14">
        <v>0</v>
      </c>
      <c r="BL1139" s="14">
        <v>0</v>
      </c>
      <c r="BM1139" s="14">
        <v>0</v>
      </c>
      <c r="BN1139" s="14">
        <v>0</v>
      </c>
      <c r="BO1139" s="14"/>
      <c r="BP1139" s="14">
        <v>0.135266497343041</v>
      </c>
      <c r="BQ1139" s="14">
        <v>0.12277285327561099</v>
      </c>
      <c r="BR1139" s="14">
        <v>0.109425653010482</v>
      </c>
      <c r="BS1139" s="14">
        <v>0.171172736038149</v>
      </c>
      <c r="BT1139" s="14">
        <v>0.109726416502521</v>
      </c>
      <c r="BU1139" s="14"/>
      <c r="BV1139" s="14">
        <v>0.12961883927227999</v>
      </c>
      <c r="BW1139" s="14">
        <v>0.116591797013486</v>
      </c>
      <c r="BX1139" s="14">
        <v>0.147877147581012</v>
      </c>
      <c r="BY1139" s="14">
        <v>0.13375201102251899</v>
      </c>
      <c r="BZ1139" s="14">
        <v>9.7558405849716603E-2</v>
      </c>
      <c r="CA1139" s="14"/>
      <c r="CB1139" s="14">
        <v>0.123771945756597</v>
      </c>
      <c r="CC1139" s="14">
        <v>8.7256115557405298E-2</v>
      </c>
      <c r="CD1139" s="14">
        <v>0.12586094023863401</v>
      </c>
      <c r="CE1139" s="14">
        <v>0.148485998986471</v>
      </c>
      <c r="CF1139" s="14">
        <v>0.15777817173290401</v>
      </c>
      <c r="CG1139" s="14"/>
      <c r="CH1139" s="14">
        <v>0.16839939985118901</v>
      </c>
      <c r="CI1139" s="14">
        <v>0.114660057220091</v>
      </c>
      <c r="CJ1139" s="14"/>
      <c r="CK1139" s="14">
        <v>0.121613043724871</v>
      </c>
      <c r="CL1139" s="14">
        <v>0.13319990194372</v>
      </c>
      <c r="CM1139" s="14"/>
      <c r="CN1139" s="14">
        <v>9.17716214093421E-2</v>
      </c>
      <c r="CO1139" s="14">
        <v>0.144013076436351</v>
      </c>
      <c r="CP1139" s="14"/>
      <c r="CQ1139" s="14">
        <v>0.14460151149261999</v>
      </c>
      <c r="CR1139" s="14">
        <v>0.110229285567662</v>
      </c>
      <c r="CS1139" s="14">
        <v>7.4813399831622204E-2</v>
      </c>
    </row>
    <row r="1140" spans="2:97" x14ac:dyDescent="0.35">
      <c r="B1140" t="s">
        <v>474</v>
      </c>
      <c r="C1140" s="14">
        <v>0.100432698913851</v>
      </c>
      <c r="D1140" s="14">
        <v>8.3627528766916398E-2</v>
      </c>
      <c r="E1140" s="14">
        <v>0.116441965910024</v>
      </c>
      <c r="F1140" s="14"/>
      <c r="G1140" s="14">
        <v>4.8360295713602099E-2</v>
      </c>
      <c r="H1140" s="14">
        <v>5.3383445308268399E-2</v>
      </c>
      <c r="I1140" s="14">
        <v>0.11608888402497</v>
      </c>
      <c r="J1140" s="14">
        <v>0.140887330650347</v>
      </c>
      <c r="K1140" s="14">
        <v>0.123154825508539</v>
      </c>
      <c r="L1140" s="14">
        <v>0.11255777475019201</v>
      </c>
      <c r="M1140" s="14"/>
      <c r="N1140" s="14">
        <v>7.52248576808245E-2</v>
      </c>
      <c r="O1140" s="14">
        <v>7.7133083858255305E-2</v>
      </c>
      <c r="P1140" s="14">
        <v>0.12531833831115699</v>
      </c>
      <c r="Q1140" s="14">
        <v>0.12733283794163699</v>
      </c>
      <c r="R1140" s="14"/>
      <c r="S1140" s="14">
        <v>9.0211708097412205E-2</v>
      </c>
      <c r="T1140" s="14">
        <v>9.59390622706352E-2</v>
      </c>
      <c r="U1140" s="14">
        <v>0.11130940273337001</v>
      </c>
      <c r="V1140" s="14">
        <v>0.112081830009524</v>
      </c>
      <c r="W1140" s="14">
        <v>6.7806311565650201E-2</v>
      </c>
      <c r="X1140" s="14">
        <v>8.4240422528440495E-2</v>
      </c>
      <c r="Y1140" s="14">
        <v>0.12755962840973301</v>
      </c>
      <c r="Z1140" s="14">
        <v>9.9396326779958702E-2</v>
      </c>
      <c r="AA1140" s="14">
        <v>0.12577878538666301</v>
      </c>
      <c r="AB1140" s="14">
        <v>8.7371471718661803E-2</v>
      </c>
      <c r="AC1140" s="14">
        <v>0.12311551136149</v>
      </c>
      <c r="AD1140" s="14">
        <v>6.6024543147030698E-2</v>
      </c>
      <c r="AE1140" s="14"/>
      <c r="AF1140" s="14">
        <v>0.100677067811888</v>
      </c>
      <c r="AG1140" s="14">
        <v>6.9361959180121696E-2</v>
      </c>
      <c r="AH1140" s="14">
        <v>7.99104585791542E-2</v>
      </c>
      <c r="AI1140" s="14">
        <v>0.204957293287061</v>
      </c>
      <c r="AJ1140" s="14">
        <v>8.92393758794775E-2</v>
      </c>
      <c r="AK1140" s="14"/>
      <c r="AL1140" s="14">
        <v>4.3550507280203002E-2</v>
      </c>
      <c r="AM1140" s="14">
        <v>9.4413876697901203E-2</v>
      </c>
      <c r="AN1140" s="14">
        <v>6.9937555377250105E-2</v>
      </c>
      <c r="AO1140" s="14">
        <v>0.18837282658750701</v>
      </c>
      <c r="AP1140" s="14">
        <v>5.33317842693109E-2</v>
      </c>
      <c r="AQ1140" s="14">
        <v>7.8468141736126804E-2</v>
      </c>
      <c r="AR1140" s="14"/>
      <c r="AS1140" s="14">
        <v>0.126390089944446</v>
      </c>
      <c r="AT1140" s="14">
        <v>0.100063043569163</v>
      </c>
      <c r="AU1140" s="14">
        <v>7.5562273842142799E-2</v>
      </c>
      <c r="AV1140" s="14">
        <v>8.0511884197177003E-2</v>
      </c>
      <c r="AW1140" s="14">
        <v>4.3679637131738301E-2</v>
      </c>
      <c r="AX1140" s="14"/>
      <c r="AY1140" s="14">
        <v>2.8472712389263199E-2</v>
      </c>
      <c r="AZ1140" s="14">
        <v>0</v>
      </c>
      <c r="BA1140" s="14">
        <v>0</v>
      </c>
      <c r="BB1140" s="14">
        <v>0</v>
      </c>
      <c r="BC1140" s="14">
        <v>0</v>
      </c>
      <c r="BD1140" s="14">
        <v>0</v>
      </c>
      <c r="BE1140" s="14">
        <v>0</v>
      </c>
      <c r="BF1140" s="14">
        <v>0</v>
      </c>
      <c r="BG1140" s="14">
        <v>0</v>
      </c>
      <c r="BH1140" s="14">
        <v>0</v>
      </c>
      <c r="BI1140" s="14">
        <v>0</v>
      </c>
      <c r="BJ1140" s="14">
        <v>0</v>
      </c>
      <c r="BK1140" s="14">
        <v>0</v>
      </c>
      <c r="BL1140" s="14">
        <v>0</v>
      </c>
      <c r="BM1140" s="14">
        <v>0</v>
      </c>
      <c r="BN1140" s="14">
        <v>0</v>
      </c>
      <c r="BO1140" s="14"/>
      <c r="BP1140" s="14">
        <v>8.6046444187339297E-2</v>
      </c>
      <c r="BQ1140" s="14">
        <v>7.7272640096665499E-2</v>
      </c>
      <c r="BR1140" s="14">
        <v>0.107394728468443</v>
      </c>
      <c r="BS1140" s="14">
        <v>0.109545903429251</v>
      </c>
      <c r="BT1140" s="14">
        <v>0.14959311734185901</v>
      </c>
      <c r="BU1140" s="14"/>
      <c r="BV1140" s="14">
        <v>6.7678488629246705E-2</v>
      </c>
      <c r="BW1140" s="14">
        <v>8.6990531222546699E-2</v>
      </c>
      <c r="BX1140" s="14">
        <v>9.7713197206474603E-2</v>
      </c>
      <c r="BY1140" s="14">
        <v>0.13924750658481999</v>
      </c>
      <c r="BZ1140" s="14">
        <v>0.14655372769651201</v>
      </c>
      <c r="CA1140" s="14"/>
      <c r="CB1140" s="14">
        <v>6.9071256303990594E-2</v>
      </c>
      <c r="CC1140" s="14">
        <v>4.8225930574756201E-2</v>
      </c>
      <c r="CD1140" s="14">
        <v>6.7215487447969596E-2</v>
      </c>
      <c r="CE1140" s="14">
        <v>0.103911271184529</v>
      </c>
      <c r="CF1140" s="14">
        <v>0.19283692235729599</v>
      </c>
      <c r="CG1140" s="14"/>
      <c r="CH1140" s="14">
        <v>0.16831600665520199</v>
      </c>
      <c r="CI1140" s="14">
        <v>7.2120594287113093E-2</v>
      </c>
      <c r="CJ1140" s="14"/>
      <c r="CK1140" s="14">
        <v>5.5957394681833403E-2</v>
      </c>
      <c r="CL1140" s="14">
        <v>0.11409794555189801</v>
      </c>
      <c r="CM1140" s="14"/>
      <c r="CN1140" s="14">
        <v>4.4760750394435299E-2</v>
      </c>
      <c r="CO1140" s="14">
        <v>0.119903214702447</v>
      </c>
      <c r="CP1140" s="14"/>
      <c r="CQ1140" s="14">
        <v>0.123836338614043</v>
      </c>
      <c r="CR1140" s="14">
        <v>5.8322292320434198E-2</v>
      </c>
      <c r="CS1140" s="14">
        <v>5.9040786535295701E-2</v>
      </c>
    </row>
    <row r="1141" spans="2:97" x14ac:dyDescent="0.35">
      <c r="B1141" t="s">
        <v>167</v>
      </c>
      <c r="C1141" s="14">
        <v>0.210324966481307</v>
      </c>
      <c r="D1141" s="14">
        <v>0.19852423307970399</v>
      </c>
      <c r="E1141" s="14">
        <v>0.221361499514584</v>
      </c>
      <c r="F1141" s="14"/>
      <c r="G1141" s="14">
        <v>0.12975914187680801</v>
      </c>
      <c r="H1141" s="14">
        <v>0.164545824831245</v>
      </c>
      <c r="I1141" s="14">
        <v>0.20471878161595</v>
      </c>
      <c r="J1141" s="14">
        <v>0.23944459534166301</v>
      </c>
      <c r="K1141" s="14">
        <v>0.244837049366469</v>
      </c>
      <c r="L1141" s="14">
        <v>0.258855644910644</v>
      </c>
      <c r="M1141" s="14"/>
      <c r="N1141" s="14">
        <v>0.18410819159432401</v>
      </c>
      <c r="O1141" s="14">
        <v>0.245956507876921</v>
      </c>
      <c r="P1141" s="14">
        <v>0.160259320887465</v>
      </c>
      <c r="Q1141" s="14">
        <v>0.24551680996033701</v>
      </c>
      <c r="R1141" s="14"/>
      <c r="S1141" s="14">
        <v>0.189743956692146</v>
      </c>
      <c r="T1141" s="14">
        <v>0.221533942914027</v>
      </c>
      <c r="U1141" s="14">
        <v>0.206746841154128</v>
      </c>
      <c r="V1141" s="14">
        <v>0.186153870128898</v>
      </c>
      <c r="W1141" s="14">
        <v>0.218990091952841</v>
      </c>
      <c r="X1141" s="14">
        <v>0.20210958406542801</v>
      </c>
      <c r="Y1141" s="14">
        <v>0.191263578502783</v>
      </c>
      <c r="Z1141" s="14">
        <v>0.22908592092152399</v>
      </c>
      <c r="AA1141" s="14">
        <v>0.22639858682838301</v>
      </c>
      <c r="AB1141" s="14">
        <v>0.24938903857362299</v>
      </c>
      <c r="AC1141" s="14">
        <v>0.19137175917726801</v>
      </c>
      <c r="AD1141" s="14">
        <v>0.225566372527501</v>
      </c>
      <c r="AE1141" s="14"/>
      <c r="AF1141" s="14">
        <v>0.21425482344306701</v>
      </c>
      <c r="AG1141" s="14">
        <v>0.22315131653185</v>
      </c>
      <c r="AH1141" s="14">
        <v>0.18566349953403599</v>
      </c>
      <c r="AI1141" s="14">
        <v>0.12905419095552501</v>
      </c>
      <c r="AJ1141" s="14">
        <v>0.202759873549406</v>
      </c>
      <c r="AK1141" s="14"/>
      <c r="AL1141" s="14">
        <v>0.22279989782165299</v>
      </c>
      <c r="AM1141" s="14">
        <v>0.18557156334760699</v>
      </c>
      <c r="AN1141" s="14">
        <v>0.14585613931286001</v>
      </c>
      <c r="AO1141" s="14">
        <v>0.14344455409424101</v>
      </c>
      <c r="AP1141" s="14">
        <v>0.18661645797833201</v>
      </c>
      <c r="AQ1141" s="14">
        <v>0.37200204119630398</v>
      </c>
      <c r="AR1141" s="14"/>
      <c r="AS1141" s="14">
        <v>0.23189521593816101</v>
      </c>
      <c r="AT1141" s="14">
        <v>0.225343601542835</v>
      </c>
      <c r="AU1141" s="14">
        <v>0.19378372177759701</v>
      </c>
      <c r="AV1141" s="14">
        <v>0.19374507560788801</v>
      </c>
      <c r="AW1141" s="14">
        <v>8.5355955535323297E-2</v>
      </c>
      <c r="AX1141" s="14"/>
      <c r="AY1141" s="14">
        <v>0.29561020538344102</v>
      </c>
      <c r="AZ1141" s="14">
        <v>0</v>
      </c>
      <c r="BA1141" s="14">
        <v>0</v>
      </c>
      <c r="BB1141" s="14">
        <v>0</v>
      </c>
      <c r="BC1141" s="14">
        <v>0</v>
      </c>
      <c r="BD1141" s="14">
        <v>0</v>
      </c>
      <c r="BE1141" s="14">
        <v>0</v>
      </c>
      <c r="BF1141" s="14">
        <v>0</v>
      </c>
      <c r="BG1141" s="14">
        <v>0</v>
      </c>
      <c r="BH1141" s="14">
        <v>0</v>
      </c>
      <c r="BI1141" s="14">
        <v>0</v>
      </c>
      <c r="BJ1141" s="14">
        <v>0</v>
      </c>
      <c r="BK1141" s="14">
        <v>0</v>
      </c>
      <c r="BL1141" s="14">
        <v>0</v>
      </c>
      <c r="BM1141" s="14">
        <v>0</v>
      </c>
      <c r="BN1141" s="14">
        <v>0</v>
      </c>
      <c r="BO1141" s="14"/>
      <c r="BP1141" s="14">
        <v>0.23897106581446201</v>
      </c>
      <c r="BQ1141" s="14">
        <v>0.183298127867841</v>
      </c>
      <c r="BR1141" s="14">
        <v>0.23029597710031799</v>
      </c>
      <c r="BS1141" s="14">
        <v>0.14374190795123801</v>
      </c>
      <c r="BT1141" s="14">
        <v>0.23669297370487999</v>
      </c>
      <c r="BU1141" s="14"/>
      <c r="BV1141" s="14">
        <v>0.22670540184274299</v>
      </c>
      <c r="BW1141" s="14">
        <v>0.189984605550932</v>
      </c>
      <c r="BX1141" s="14">
        <v>0.213871950232217</v>
      </c>
      <c r="BY1141" s="14">
        <v>0.22345001479492199</v>
      </c>
      <c r="BZ1141" s="14">
        <v>0.28501534184415001</v>
      </c>
      <c r="CA1141" s="14"/>
      <c r="CB1141" s="14">
        <v>0.16668661471322599</v>
      </c>
      <c r="CC1141" s="14">
        <v>0.26674374455773397</v>
      </c>
      <c r="CD1141" s="14">
        <v>0.25460635472612703</v>
      </c>
      <c r="CE1141" s="14">
        <v>0.193254656348882</v>
      </c>
      <c r="CF1141" s="14">
        <v>0.17456407602830301</v>
      </c>
      <c r="CG1141" s="14"/>
      <c r="CH1141" s="14">
        <v>0.13649658149448701</v>
      </c>
      <c r="CI1141" s="14">
        <v>0.24111658565423</v>
      </c>
      <c r="CJ1141" s="14"/>
      <c r="CK1141" s="14">
        <v>0.18573134545799699</v>
      </c>
      <c r="CL1141" s="14">
        <v>0.21788147234022101</v>
      </c>
      <c r="CM1141" s="14"/>
      <c r="CN1141" s="14">
        <v>0.20257282988732001</v>
      </c>
      <c r="CO1141" s="14">
        <v>0.21303617206980799</v>
      </c>
      <c r="CP1141" s="14"/>
      <c r="CQ1141" s="14">
        <v>0.20616910452453999</v>
      </c>
      <c r="CR1141" s="14">
        <v>0.206596292657583</v>
      </c>
      <c r="CS1141" s="14">
        <v>0.28420638310601398</v>
      </c>
    </row>
    <row r="1142" spans="2:97" x14ac:dyDescent="0.35">
      <c r="C1142" s="14"/>
      <c r="D1142" s="14"/>
      <c r="E1142" s="14"/>
      <c r="F1142" s="14"/>
      <c r="G1142" s="14"/>
      <c r="H1142" s="14"/>
      <c r="I1142" s="14"/>
      <c r="J1142" s="14"/>
      <c r="K1142" s="14"/>
      <c r="L1142" s="14"/>
      <c r="M1142" s="14"/>
      <c r="N1142" s="14"/>
      <c r="O1142" s="14"/>
      <c r="P1142" s="14"/>
      <c r="Q1142" s="14"/>
      <c r="R1142" s="14"/>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c r="CI1142" s="14"/>
      <c r="CJ1142" s="14"/>
      <c r="CK1142" s="14"/>
      <c r="CL1142" s="14"/>
      <c r="CM1142" s="14"/>
      <c r="CN1142" s="14"/>
      <c r="CO1142" s="14"/>
      <c r="CP1142" s="14"/>
      <c r="CQ1142" s="14"/>
      <c r="CR1142" s="14"/>
      <c r="CS1142" s="14"/>
    </row>
    <row r="1143" spans="2:97" x14ac:dyDescent="0.35">
      <c r="B1143" s="6" t="s">
        <v>477</v>
      </c>
      <c r="C1143" s="14"/>
      <c r="D1143" s="14"/>
      <c r="E1143" s="14"/>
      <c r="F1143" s="14"/>
      <c r="G1143" s="14"/>
      <c r="H1143" s="14"/>
      <c r="I1143" s="14"/>
      <c r="J1143" s="14"/>
      <c r="K1143" s="14"/>
      <c r="L1143" s="14"/>
      <c r="M1143" s="14"/>
      <c r="N1143" s="14"/>
      <c r="O1143" s="14"/>
      <c r="P1143" s="14"/>
      <c r="Q1143" s="14"/>
      <c r="R1143" s="14"/>
      <c r="S1143" s="14"/>
      <c r="T1143" s="14"/>
      <c r="U1143" s="14"/>
      <c r="V1143" s="14"/>
      <c r="W1143" s="14"/>
      <c r="X1143" s="14"/>
      <c r="Y1143" s="14"/>
      <c r="Z1143" s="14"/>
      <c r="AA1143" s="14"/>
      <c r="AB1143" s="14"/>
      <c r="AC1143" s="14"/>
      <c r="AD1143" s="14"/>
      <c r="AE1143" s="14"/>
      <c r="AF1143" s="14"/>
      <c r="AG1143" s="14"/>
      <c r="AH1143" s="14"/>
      <c r="AI1143" s="14"/>
      <c r="AJ1143" s="14"/>
      <c r="AK1143" s="14"/>
      <c r="AL1143" s="14"/>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BQ1143" s="14"/>
      <c r="BR1143" s="14"/>
      <c r="BS1143" s="14"/>
      <c r="BT1143" s="14"/>
      <c r="BU1143" s="14"/>
      <c r="BV1143" s="14"/>
      <c r="BW1143" s="14"/>
      <c r="BX1143" s="14"/>
      <c r="BY1143" s="14"/>
      <c r="BZ1143" s="14"/>
      <c r="CA1143" s="14"/>
      <c r="CB1143" s="14"/>
      <c r="CC1143" s="14"/>
      <c r="CD1143" s="14"/>
      <c r="CE1143" s="14"/>
      <c r="CF1143" s="14"/>
      <c r="CG1143" s="14"/>
      <c r="CH1143" s="14"/>
      <c r="CI1143" s="14"/>
      <c r="CJ1143" s="14"/>
      <c r="CK1143" s="14"/>
      <c r="CL1143" s="14"/>
      <c r="CM1143" s="14"/>
      <c r="CN1143" s="14"/>
      <c r="CO1143" s="14"/>
      <c r="CP1143" s="14"/>
      <c r="CQ1143" s="14"/>
      <c r="CR1143" s="14"/>
      <c r="CS1143" s="14"/>
    </row>
    <row r="1144" spans="2:97" x14ac:dyDescent="0.35">
      <c r="B1144" s="21" t="s">
        <v>122</v>
      </c>
      <c r="C1144" s="14"/>
      <c r="D1144" s="14"/>
      <c r="E1144" s="14"/>
      <c r="F1144" s="14"/>
      <c r="G1144" s="14"/>
      <c r="H1144" s="14"/>
      <c r="I1144" s="14"/>
      <c r="J1144" s="14"/>
      <c r="K1144" s="14"/>
      <c r="L1144" s="14"/>
      <c r="M1144" s="14"/>
      <c r="N1144" s="14"/>
      <c r="O1144" s="14"/>
      <c r="P1144" s="14"/>
      <c r="Q1144" s="14"/>
      <c r="R1144" s="14"/>
      <c r="S1144" s="14"/>
      <c r="T1144" s="14"/>
      <c r="U1144" s="14"/>
      <c r="V1144" s="14"/>
      <c r="W1144" s="14"/>
      <c r="X1144" s="14"/>
      <c r="Y1144" s="14"/>
      <c r="Z1144" s="14"/>
      <c r="AA1144" s="14"/>
      <c r="AB1144" s="14"/>
      <c r="AC1144" s="14"/>
      <c r="AD1144" s="14"/>
      <c r="AE1144" s="14"/>
      <c r="AF1144" s="14"/>
      <c r="AG1144" s="14"/>
      <c r="AH1144" s="14"/>
      <c r="AI1144" s="14"/>
      <c r="AJ1144" s="14"/>
      <c r="AK1144" s="14"/>
      <c r="AL1144" s="14"/>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BQ1144" s="14"/>
      <c r="BR1144" s="14"/>
      <c r="BS1144" s="14"/>
      <c r="BT1144" s="14"/>
      <c r="BU1144" s="14"/>
      <c r="BV1144" s="14"/>
      <c r="BW1144" s="14"/>
      <c r="BX1144" s="14"/>
      <c r="BY1144" s="14"/>
      <c r="BZ1144" s="14"/>
      <c r="CA1144" s="14"/>
      <c r="CB1144" s="14"/>
      <c r="CC1144" s="14"/>
      <c r="CD1144" s="14"/>
      <c r="CE1144" s="14"/>
      <c r="CF1144" s="14"/>
      <c r="CG1144" s="14"/>
      <c r="CH1144" s="14"/>
      <c r="CI1144" s="14"/>
      <c r="CJ1144" s="14"/>
      <c r="CK1144" s="14"/>
      <c r="CL1144" s="14"/>
      <c r="CM1144" s="14"/>
      <c r="CN1144" s="14"/>
      <c r="CO1144" s="14"/>
      <c r="CP1144" s="14"/>
      <c r="CQ1144" s="14"/>
      <c r="CR1144" s="14"/>
      <c r="CS1144" s="14"/>
    </row>
    <row r="1145" spans="2:97" x14ac:dyDescent="0.35">
      <c r="B1145" t="s">
        <v>470</v>
      </c>
      <c r="C1145" s="14">
        <v>0.18130731521024501</v>
      </c>
      <c r="D1145" s="14">
        <v>0.19205721301897699</v>
      </c>
      <c r="E1145" s="14">
        <v>0.17088497029890901</v>
      </c>
      <c r="F1145" s="14"/>
      <c r="G1145" s="14">
        <v>0.219201956297428</v>
      </c>
      <c r="H1145" s="14">
        <v>0.20557921683833</v>
      </c>
      <c r="I1145" s="14">
        <v>0.17928856364645401</v>
      </c>
      <c r="J1145" s="14">
        <v>0.18081387770825699</v>
      </c>
      <c r="K1145" s="14">
        <v>0.17444057324783799</v>
      </c>
      <c r="L1145" s="14">
        <v>0.14304272487510999</v>
      </c>
      <c r="M1145" s="14"/>
      <c r="N1145" s="14">
        <v>0.204652795929851</v>
      </c>
      <c r="O1145" s="14">
        <v>0.16434801144820199</v>
      </c>
      <c r="P1145" s="14">
        <v>0.192132076654152</v>
      </c>
      <c r="Q1145" s="14">
        <v>0.16498230537123901</v>
      </c>
      <c r="R1145" s="14"/>
      <c r="S1145" s="14">
        <v>0.155232768703328</v>
      </c>
      <c r="T1145" s="14">
        <v>0.189289924986657</v>
      </c>
      <c r="U1145" s="14">
        <v>0.187992378640363</v>
      </c>
      <c r="V1145" s="14">
        <v>0.19720265388880101</v>
      </c>
      <c r="W1145" s="14">
        <v>0.17076331600144201</v>
      </c>
      <c r="X1145" s="14">
        <v>0.19371792751422501</v>
      </c>
      <c r="Y1145" s="14">
        <v>0.17682842254950101</v>
      </c>
      <c r="Z1145" s="14">
        <v>0.17821525117155401</v>
      </c>
      <c r="AA1145" s="14">
        <v>0.175730729064797</v>
      </c>
      <c r="AB1145" s="14">
        <v>0.206630404341624</v>
      </c>
      <c r="AC1145" s="14">
        <v>0.15147519089663</v>
      </c>
      <c r="AD1145" s="14">
        <v>0.200745986280392</v>
      </c>
      <c r="AE1145" s="14"/>
      <c r="AF1145" s="14">
        <v>0.12690697048841801</v>
      </c>
      <c r="AG1145" s="14">
        <v>0.20701756035252</v>
      </c>
      <c r="AH1145" s="14">
        <v>0.17442683298467701</v>
      </c>
      <c r="AI1145" s="14">
        <v>0.108091585471862</v>
      </c>
      <c r="AJ1145" s="14">
        <v>0.29796023915761799</v>
      </c>
      <c r="AK1145" s="14"/>
      <c r="AL1145" s="14">
        <v>0.21224069149701399</v>
      </c>
      <c r="AM1145" s="14">
        <v>0.13109070313419499</v>
      </c>
      <c r="AN1145" s="14">
        <v>0.21873219674341601</v>
      </c>
      <c r="AO1145" s="14">
        <v>0.10574670050386201</v>
      </c>
      <c r="AP1145" s="14">
        <v>0.32793322275039499</v>
      </c>
      <c r="AQ1145" s="14">
        <v>0.14041206392772401</v>
      </c>
      <c r="AR1145" s="14"/>
      <c r="AS1145" s="14">
        <v>0.154881824135716</v>
      </c>
      <c r="AT1145" s="14">
        <v>0.17920539158712001</v>
      </c>
      <c r="AU1145" s="14">
        <v>0.19398437720824099</v>
      </c>
      <c r="AV1145" s="14">
        <v>0.23151665936986399</v>
      </c>
      <c r="AW1145" s="14">
        <v>0.190646558093025</v>
      </c>
      <c r="AX1145" s="14"/>
      <c r="AY1145" s="14">
        <v>0.18552120550388301</v>
      </c>
      <c r="AZ1145" s="14">
        <v>0</v>
      </c>
      <c r="BA1145" s="14">
        <v>0</v>
      </c>
      <c r="BB1145" s="14">
        <v>0</v>
      </c>
      <c r="BC1145" s="14">
        <v>0</v>
      </c>
      <c r="BD1145" s="14">
        <v>0</v>
      </c>
      <c r="BE1145" s="14">
        <v>0</v>
      </c>
      <c r="BF1145" s="14">
        <v>0</v>
      </c>
      <c r="BG1145" s="14">
        <v>0</v>
      </c>
      <c r="BH1145" s="14">
        <v>0</v>
      </c>
      <c r="BI1145" s="14">
        <v>0</v>
      </c>
      <c r="BJ1145" s="14">
        <v>0</v>
      </c>
      <c r="BK1145" s="14">
        <v>0</v>
      </c>
      <c r="BL1145" s="14">
        <v>0</v>
      </c>
      <c r="BM1145" s="14">
        <v>0</v>
      </c>
      <c r="BN1145" s="14">
        <v>0</v>
      </c>
      <c r="BO1145" s="14"/>
      <c r="BP1145" s="14">
        <v>0.15799987282223299</v>
      </c>
      <c r="BQ1145" s="14">
        <v>0.18724806303428199</v>
      </c>
      <c r="BR1145" s="14">
        <v>0.16568470317331599</v>
      </c>
      <c r="BS1145" s="14">
        <v>0.202387455563596</v>
      </c>
      <c r="BT1145" s="14">
        <v>0.20931566168480401</v>
      </c>
      <c r="BU1145" s="14"/>
      <c r="BV1145" s="14">
        <v>0.20589681223436401</v>
      </c>
      <c r="BW1145" s="14">
        <v>0.17679947957543499</v>
      </c>
      <c r="BX1145" s="14">
        <v>0.175279980870581</v>
      </c>
      <c r="BY1145" s="14">
        <v>0.18279254766698599</v>
      </c>
      <c r="BZ1145" s="14">
        <v>0.22810850050864701</v>
      </c>
      <c r="CA1145" s="14"/>
      <c r="CB1145" s="14">
        <v>0.19135963315518201</v>
      </c>
      <c r="CC1145" s="14">
        <v>0.18287810089901901</v>
      </c>
      <c r="CD1145" s="14">
        <v>0.18680735605336901</v>
      </c>
      <c r="CE1145" s="14">
        <v>0.191229472003446</v>
      </c>
      <c r="CF1145" s="14">
        <v>0.158112831345564</v>
      </c>
      <c r="CG1145" s="14"/>
      <c r="CH1145" s="14">
        <v>0.13103257224394399</v>
      </c>
      <c r="CI1145" s="14">
        <v>0.20227541223297199</v>
      </c>
      <c r="CJ1145" s="14"/>
      <c r="CK1145" s="14">
        <v>0.277596506635364</v>
      </c>
      <c r="CL1145" s="14">
        <v>0.15172200776551001</v>
      </c>
      <c r="CM1145" s="14"/>
      <c r="CN1145" s="14">
        <v>0.23287460195471299</v>
      </c>
      <c r="CO1145" s="14">
        <v>0.16327234971262</v>
      </c>
      <c r="CP1145" s="14"/>
      <c r="CQ1145" s="14">
        <v>0.1781199629704</v>
      </c>
      <c r="CR1145" s="14">
        <v>0.19296065395227699</v>
      </c>
      <c r="CS1145" s="14">
        <v>0.15180797038056401</v>
      </c>
    </row>
    <row r="1146" spans="2:97" x14ac:dyDescent="0.35">
      <c r="B1146" t="s">
        <v>471</v>
      </c>
      <c r="C1146" s="14">
        <v>0.23577084174357599</v>
      </c>
      <c r="D1146" s="14">
        <v>0.23705892439009399</v>
      </c>
      <c r="E1146" s="14">
        <v>0.23467863950221099</v>
      </c>
      <c r="F1146" s="14"/>
      <c r="G1146" s="14">
        <v>0.29744615940305202</v>
      </c>
      <c r="H1146" s="14">
        <v>0.23342327866883</v>
      </c>
      <c r="I1146" s="14">
        <v>0.24621526810434299</v>
      </c>
      <c r="J1146" s="14">
        <v>0.22233092706746299</v>
      </c>
      <c r="K1146" s="14">
        <v>0.180582610433803</v>
      </c>
      <c r="L1146" s="14">
        <v>0.23623447088899799</v>
      </c>
      <c r="M1146" s="14"/>
      <c r="N1146" s="14">
        <v>0.237956027769989</v>
      </c>
      <c r="O1146" s="14">
        <v>0.24423537962229699</v>
      </c>
      <c r="P1146" s="14">
        <v>0.24479604020142401</v>
      </c>
      <c r="Q1146" s="14">
        <v>0.21794869439984799</v>
      </c>
      <c r="R1146" s="14"/>
      <c r="S1146" s="14">
        <v>0.230831759560371</v>
      </c>
      <c r="T1146" s="14">
        <v>0.210826580744855</v>
      </c>
      <c r="U1146" s="14">
        <v>0.27906390880396298</v>
      </c>
      <c r="V1146" s="14">
        <v>0.235663927903595</v>
      </c>
      <c r="W1146" s="14">
        <v>0.21626802037814499</v>
      </c>
      <c r="X1146" s="14">
        <v>0.27304248617909799</v>
      </c>
      <c r="Y1146" s="14">
        <v>0.222453747227155</v>
      </c>
      <c r="Z1146" s="14">
        <v>0.18231030905569101</v>
      </c>
      <c r="AA1146" s="14">
        <v>0.232775484643025</v>
      </c>
      <c r="AB1146" s="14">
        <v>0.227140605932769</v>
      </c>
      <c r="AC1146" s="14">
        <v>0.28327588473936399</v>
      </c>
      <c r="AD1146" s="14">
        <v>0.25015507122391301</v>
      </c>
      <c r="AE1146" s="14"/>
      <c r="AF1146" s="14">
        <v>0.24493939776630599</v>
      </c>
      <c r="AG1146" s="14">
        <v>0.252512526820039</v>
      </c>
      <c r="AH1146" s="14">
        <v>0.219112739945273</v>
      </c>
      <c r="AI1146" s="14">
        <v>0.22759383280189299</v>
      </c>
      <c r="AJ1146" s="14">
        <v>0.19766702249479101</v>
      </c>
      <c r="AK1146" s="14"/>
      <c r="AL1146" s="14">
        <v>0.25925417811990897</v>
      </c>
      <c r="AM1146" s="14">
        <v>0.26631106542794097</v>
      </c>
      <c r="AN1146" s="14">
        <v>0.28654086396856199</v>
      </c>
      <c r="AO1146" s="14">
        <v>0.22981626387731199</v>
      </c>
      <c r="AP1146" s="14">
        <v>0.20355064380801099</v>
      </c>
      <c r="AQ1146" s="14">
        <v>0.19332166818822699</v>
      </c>
      <c r="AR1146" s="14"/>
      <c r="AS1146" s="14">
        <v>0.23863672929856</v>
      </c>
      <c r="AT1146" s="14">
        <v>0.23891982037870199</v>
      </c>
      <c r="AU1146" s="14">
        <v>0.252444094646955</v>
      </c>
      <c r="AV1146" s="14">
        <v>0.20607232394640801</v>
      </c>
      <c r="AW1146" s="14">
        <v>0.27016550683525598</v>
      </c>
      <c r="AX1146" s="14"/>
      <c r="AY1146" s="14">
        <v>8.6867531413668195E-2</v>
      </c>
      <c r="AZ1146" s="14">
        <v>0</v>
      </c>
      <c r="BA1146" s="14">
        <v>0</v>
      </c>
      <c r="BB1146" s="14">
        <v>0</v>
      </c>
      <c r="BC1146" s="14">
        <v>0</v>
      </c>
      <c r="BD1146" s="14">
        <v>0</v>
      </c>
      <c r="BE1146" s="14">
        <v>0</v>
      </c>
      <c r="BF1146" s="14">
        <v>0</v>
      </c>
      <c r="BG1146" s="14">
        <v>0</v>
      </c>
      <c r="BH1146" s="14">
        <v>0</v>
      </c>
      <c r="BI1146" s="14">
        <v>0</v>
      </c>
      <c r="BJ1146" s="14">
        <v>0</v>
      </c>
      <c r="BK1146" s="14">
        <v>0</v>
      </c>
      <c r="BL1146" s="14">
        <v>0</v>
      </c>
      <c r="BM1146" s="14">
        <v>0</v>
      </c>
      <c r="BN1146" s="14">
        <v>0</v>
      </c>
      <c r="BO1146" s="14"/>
      <c r="BP1146" s="14">
        <v>0.23395917456755899</v>
      </c>
      <c r="BQ1146" s="14">
        <v>0.25815620068254702</v>
      </c>
      <c r="BR1146" s="14">
        <v>0.248366313018441</v>
      </c>
      <c r="BS1146" s="14">
        <v>0.25650783556609003</v>
      </c>
      <c r="BT1146" s="14">
        <v>0.18300910840431001</v>
      </c>
      <c r="BU1146" s="14"/>
      <c r="BV1146" s="14">
        <v>0.20572401854740199</v>
      </c>
      <c r="BW1146" s="14">
        <v>0.26566168802669399</v>
      </c>
      <c r="BX1146" s="14">
        <v>0.22576591803413101</v>
      </c>
      <c r="BY1146" s="14">
        <v>0.231645613585582</v>
      </c>
      <c r="BZ1146" s="14">
        <v>0.119826659545838</v>
      </c>
      <c r="CA1146" s="14"/>
      <c r="CB1146" s="14">
        <v>0.248518922317604</v>
      </c>
      <c r="CC1146" s="14">
        <v>0.23354682256887099</v>
      </c>
      <c r="CD1146" s="14">
        <v>0.23912416971302</v>
      </c>
      <c r="CE1146" s="14">
        <v>0.24805036630941801</v>
      </c>
      <c r="CF1146" s="14">
        <v>0.215022407943155</v>
      </c>
      <c r="CG1146" s="14"/>
      <c r="CH1146" s="14">
        <v>0.239129708946025</v>
      </c>
      <c r="CI1146" s="14">
        <v>0.23436995833310101</v>
      </c>
      <c r="CJ1146" s="14"/>
      <c r="CK1146" s="14">
        <v>0.209105746745683</v>
      </c>
      <c r="CL1146" s="14">
        <v>0.24396381773475201</v>
      </c>
      <c r="CM1146" s="14"/>
      <c r="CN1146" s="14">
        <v>0.25348074121676101</v>
      </c>
      <c r="CO1146" s="14">
        <v>0.229577042415952</v>
      </c>
      <c r="CP1146" s="14"/>
      <c r="CQ1146" s="14">
        <v>0.232928286504231</v>
      </c>
      <c r="CR1146" s="14">
        <v>0.23996599918241099</v>
      </c>
      <c r="CS1146" s="14">
        <v>0.24625710430550601</v>
      </c>
    </row>
    <row r="1147" spans="2:97" x14ac:dyDescent="0.35">
      <c r="B1147" t="s">
        <v>472</v>
      </c>
      <c r="C1147" s="14">
        <v>0.17020258963585699</v>
      </c>
      <c r="D1147" s="14">
        <v>0.18361567543309801</v>
      </c>
      <c r="E1147" s="14">
        <v>0.15658361597503501</v>
      </c>
      <c r="F1147" s="14"/>
      <c r="G1147" s="14">
        <v>0.21026705509003099</v>
      </c>
      <c r="H1147" s="14">
        <v>0.20348017448726799</v>
      </c>
      <c r="I1147" s="14">
        <v>0.153139630881967</v>
      </c>
      <c r="J1147" s="14">
        <v>0.14467517132312199</v>
      </c>
      <c r="K1147" s="14">
        <v>0.163260776398928</v>
      </c>
      <c r="L1147" s="14">
        <v>0.15572716531849201</v>
      </c>
      <c r="M1147" s="14"/>
      <c r="N1147" s="14">
        <v>0.18970739667005901</v>
      </c>
      <c r="O1147" s="14">
        <v>0.16017999752606499</v>
      </c>
      <c r="P1147" s="14">
        <v>0.167155929727859</v>
      </c>
      <c r="Q1147" s="14">
        <v>0.16174401277764</v>
      </c>
      <c r="R1147" s="14"/>
      <c r="S1147" s="14">
        <v>0.187859867253269</v>
      </c>
      <c r="T1147" s="14">
        <v>0.20173102221467501</v>
      </c>
      <c r="U1147" s="14">
        <v>0.152107735883798</v>
      </c>
      <c r="V1147" s="14">
        <v>0.143594963776843</v>
      </c>
      <c r="W1147" s="14">
        <v>0.21725060564675699</v>
      </c>
      <c r="X1147" s="14">
        <v>0.15651440844682399</v>
      </c>
      <c r="Y1147" s="14">
        <v>0.14764581261000301</v>
      </c>
      <c r="Z1147" s="14">
        <v>0.16533203296583199</v>
      </c>
      <c r="AA1147" s="14">
        <v>0.171148622975343</v>
      </c>
      <c r="AB1147" s="14">
        <v>0.15780219433155299</v>
      </c>
      <c r="AC1147" s="14">
        <v>0.15342827837835801</v>
      </c>
      <c r="AD1147" s="14">
        <v>0.13862451549923499</v>
      </c>
      <c r="AE1147" s="14"/>
      <c r="AF1147" s="14">
        <v>0.19470115596190299</v>
      </c>
      <c r="AG1147" s="14">
        <v>0.14414779985485701</v>
      </c>
      <c r="AH1147" s="14">
        <v>0.23536733308773999</v>
      </c>
      <c r="AI1147" s="14">
        <v>0.21947179777270301</v>
      </c>
      <c r="AJ1147" s="14">
        <v>0.16092471925381499</v>
      </c>
      <c r="AK1147" s="14"/>
      <c r="AL1147" s="14">
        <v>0.157471736643716</v>
      </c>
      <c r="AM1147" s="14">
        <v>0.186203154632062</v>
      </c>
      <c r="AN1147" s="14">
        <v>0.18743841440272099</v>
      </c>
      <c r="AO1147" s="14">
        <v>0.212474886845955</v>
      </c>
      <c r="AP1147" s="14">
        <v>0.16205026926034699</v>
      </c>
      <c r="AQ1147" s="14">
        <v>0.13208420263358001</v>
      </c>
      <c r="AR1147" s="14"/>
      <c r="AS1147" s="14">
        <v>0.14003192355406799</v>
      </c>
      <c r="AT1147" s="14">
        <v>0.17514840634024101</v>
      </c>
      <c r="AU1147" s="14">
        <v>0.18573042967734801</v>
      </c>
      <c r="AV1147" s="14">
        <v>0.154802235804504</v>
      </c>
      <c r="AW1147" s="14">
        <v>0.19257725862896499</v>
      </c>
      <c r="AX1147" s="14"/>
      <c r="AY1147" s="14">
        <v>0.14833741229391301</v>
      </c>
      <c r="AZ1147" s="14">
        <v>0</v>
      </c>
      <c r="BA1147" s="14">
        <v>0</v>
      </c>
      <c r="BB1147" s="14">
        <v>0</v>
      </c>
      <c r="BC1147" s="14">
        <v>0</v>
      </c>
      <c r="BD1147" s="14">
        <v>0</v>
      </c>
      <c r="BE1147" s="14">
        <v>0</v>
      </c>
      <c r="BF1147" s="14">
        <v>0</v>
      </c>
      <c r="BG1147" s="14">
        <v>0</v>
      </c>
      <c r="BH1147" s="14">
        <v>0</v>
      </c>
      <c r="BI1147" s="14">
        <v>0</v>
      </c>
      <c r="BJ1147" s="14">
        <v>0</v>
      </c>
      <c r="BK1147" s="14">
        <v>0</v>
      </c>
      <c r="BL1147" s="14">
        <v>0</v>
      </c>
      <c r="BM1147" s="14">
        <v>0</v>
      </c>
      <c r="BN1147" s="14">
        <v>0</v>
      </c>
      <c r="BO1147" s="14"/>
      <c r="BP1147" s="14">
        <v>0.15511073718770499</v>
      </c>
      <c r="BQ1147" s="14">
        <v>0.20232294247467</v>
      </c>
      <c r="BR1147" s="14">
        <v>0.14715908764472599</v>
      </c>
      <c r="BS1147" s="14">
        <v>0.17536139780158999</v>
      </c>
      <c r="BT1147" s="14">
        <v>0.158350690910599</v>
      </c>
      <c r="BU1147" s="14"/>
      <c r="BV1147" s="14">
        <v>0.14954629202495601</v>
      </c>
      <c r="BW1147" s="14">
        <v>0.17252079634254</v>
      </c>
      <c r="BX1147" s="14">
        <v>0.17243049704607499</v>
      </c>
      <c r="BY1147" s="14">
        <v>0.179440386914058</v>
      </c>
      <c r="BZ1147" s="14">
        <v>0.12934317032963499</v>
      </c>
      <c r="CA1147" s="14"/>
      <c r="CB1147" s="14">
        <v>0.20135893209840799</v>
      </c>
      <c r="CC1147" s="14">
        <v>0.16530892707872499</v>
      </c>
      <c r="CD1147" s="14">
        <v>0.150094406587472</v>
      </c>
      <c r="CE1147" s="14">
        <v>0.167239362281874</v>
      </c>
      <c r="CF1147" s="14">
        <v>0.170588720019787</v>
      </c>
      <c r="CG1147" s="14"/>
      <c r="CH1147" s="14">
        <v>0.20318887667114499</v>
      </c>
      <c r="CI1147" s="14">
        <v>0.15644499235805401</v>
      </c>
      <c r="CJ1147" s="14"/>
      <c r="CK1147" s="14">
        <v>0.16823755077077501</v>
      </c>
      <c r="CL1147" s="14">
        <v>0.17080635707957401</v>
      </c>
      <c r="CM1147" s="14"/>
      <c r="CN1147" s="14">
        <v>0.163815280920519</v>
      </c>
      <c r="CO1147" s="14">
        <v>0.172436465016476</v>
      </c>
      <c r="CP1147" s="14"/>
      <c r="CQ1147" s="14">
        <v>0.16310120983486001</v>
      </c>
      <c r="CR1147" s="14">
        <v>0.19130479659611199</v>
      </c>
      <c r="CS1147" s="14">
        <v>0.13333949810242099</v>
      </c>
    </row>
    <row r="1148" spans="2:97" x14ac:dyDescent="0.35">
      <c r="B1148" t="s">
        <v>473</v>
      </c>
      <c r="C1148" s="14">
        <v>0.10527076341359499</v>
      </c>
      <c r="D1148" s="14">
        <v>0.105474794690173</v>
      </c>
      <c r="E1148" s="14">
        <v>0.105485025063632</v>
      </c>
      <c r="F1148" s="14"/>
      <c r="G1148" s="14">
        <v>0.10060947427785</v>
      </c>
      <c r="H1148" s="14">
        <v>0.11385359658496801</v>
      </c>
      <c r="I1148" s="14">
        <v>0.106823934802333</v>
      </c>
      <c r="J1148" s="14">
        <v>0.106068355692345</v>
      </c>
      <c r="K1148" s="14">
        <v>9.1279158850613495E-2</v>
      </c>
      <c r="L1148" s="14">
        <v>0.10882958020425</v>
      </c>
      <c r="M1148" s="14"/>
      <c r="N1148" s="14">
        <v>9.93871820592898E-2</v>
      </c>
      <c r="O1148" s="14">
        <v>0.11145743335830199</v>
      </c>
      <c r="P1148" s="14">
        <v>0.10816399680560899</v>
      </c>
      <c r="Q1148" s="14">
        <v>0.102675727194491</v>
      </c>
      <c r="R1148" s="14"/>
      <c r="S1148" s="14">
        <v>0.11841366381386501</v>
      </c>
      <c r="T1148" s="14">
        <v>0.116459532042593</v>
      </c>
      <c r="U1148" s="14">
        <v>9.2799904623607404E-2</v>
      </c>
      <c r="V1148" s="14">
        <v>0.122503283265133</v>
      </c>
      <c r="W1148" s="14">
        <v>8.3817232446817005E-2</v>
      </c>
      <c r="X1148" s="14">
        <v>0.10715922970156801</v>
      </c>
      <c r="Y1148" s="14">
        <v>0.12521665399044701</v>
      </c>
      <c r="Z1148" s="14">
        <v>0.133001271641074</v>
      </c>
      <c r="AA1148" s="14">
        <v>9.5234810452768298E-2</v>
      </c>
      <c r="AB1148" s="14">
        <v>7.0489895365526606E-2</v>
      </c>
      <c r="AC1148" s="14">
        <v>9.8917279674460901E-2</v>
      </c>
      <c r="AD1148" s="14">
        <v>8.3011607670241294E-2</v>
      </c>
      <c r="AE1148" s="14"/>
      <c r="AF1148" s="14">
        <v>0.129045574954608</v>
      </c>
      <c r="AG1148" s="14">
        <v>9.3736868291755301E-2</v>
      </c>
      <c r="AH1148" s="14">
        <v>9.7665733621534204E-2</v>
      </c>
      <c r="AI1148" s="14">
        <v>0.144672348836514</v>
      </c>
      <c r="AJ1148" s="14">
        <v>6.2882751145885499E-2</v>
      </c>
      <c r="AK1148" s="14"/>
      <c r="AL1148" s="14">
        <v>9.1034847523833895E-2</v>
      </c>
      <c r="AM1148" s="14">
        <v>0.122824765688532</v>
      </c>
      <c r="AN1148" s="14">
        <v>7.9237420442051801E-2</v>
      </c>
      <c r="AO1148" s="14">
        <v>0.143495941882783</v>
      </c>
      <c r="AP1148" s="14">
        <v>7.9330234788043699E-2</v>
      </c>
      <c r="AQ1148" s="14">
        <v>8.5839587598455003E-2</v>
      </c>
      <c r="AR1148" s="14"/>
      <c r="AS1148" s="14">
        <v>9.0875167610158097E-2</v>
      </c>
      <c r="AT1148" s="14">
        <v>0.11472278834883699</v>
      </c>
      <c r="AU1148" s="14">
        <v>0.116034106311023</v>
      </c>
      <c r="AV1148" s="14">
        <v>0.104025202544093</v>
      </c>
      <c r="AW1148" s="14">
        <v>0.11266473768061799</v>
      </c>
      <c r="AX1148" s="14"/>
      <c r="AY1148" s="14">
        <v>6.01796643116441E-2</v>
      </c>
      <c r="AZ1148" s="14">
        <v>0</v>
      </c>
      <c r="BA1148" s="14">
        <v>0</v>
      </c>
      <c r="BB1148" s="14">
        <v>0</v>
      </c>
      <c r="BC1148" s="14">
        <v>0</v>
      </c>
      <c r="BD1148" s="14">
        <v>0</v>
      </c>
      <c r="BE1148" s="14">
        <v>0</v>
      </c>
      <c r="BF1148" s="14">
        <v>0</v>
      </c>
      <c r="BG1148" s="14">
        <v>0</v>
      </c>
      <c r="BH1148" s="14">
        <v>0</v>
      </c>
      <c r="BI1148" s="14">
        <v>0</v>
      </c>
      <c r="BJ1148" s="14">
        <v>0</v>
      </c>
      <c r="BK1148" s="14">
        <v>0</v>
      </c>
      <c r="BL1148" s="14">
        <v>0</v>
      </c>
      <c r="BM1148" s="14">
        <v>0</v>
      </c>
      <c r="BN1148" s="14">
        <v>0</v>
      </c>
      <c r="BO1148" s="14"/>
      <c r="BP1148" s="14">
        <v>0.109523409552539</v>
      </c>
      <c r="BQ1148" s="14">
        <v>9.2103366624195604E-2</v>
      </c>
      <c r="BR1148" s="14">
        <v>0.122534498529118</v>
      </c>
      <c r="BS1148" s="14">
        <v>0.107112295421588</v>
      </c>
      <c r="BT1148" s="14">
        <v>0.107821268797007</v>
      </c>
      <c r="BU1148" s="14"/>
      <c r="BV1148" s="14">
        <v>0.116771354488879</v>
      </c>
      <c r="BW1148" s="14">
        <v>9.5741895483825307E-2</v>
      </c>
      <c r="BX1148" s="14">
        <v>0.108644620764697</v>
      </c>
      <c r="BY1148" s="14">
        <v>0.119783248434954</v>
      </c>
      <c r="BZ1148" s="14">
        <v>9.1504682475805205E-2</v>
      </c>
      <c r="CA1148" s="14"/>
      <c r="CB1148" s="14">
        <v>0.11625502687681601</v>
      </c>
      <c r="CC1148" s="14">
        <v>9.1995471111744206E-2</v>
      </c>
      <c r="CD1148" s="14">
        <v>9.2700686529205295E-2</v>
      </c>
      <c r="CE1148" s="14">
        <v>9.5169400700961901E-2</v>
      </c>
      <c r="CF1148" s="14">
        <v>0.12863067653676399</v>
      </c>
      <c r="CG1148" s="14"/>
      <c r="CH1148" s="14">
        <v>0.126456588224136</v>
      </c>
      <c r="CI1148" s="14">
        <v>9.6434787256905699E-2</v>
      </c>
      <c r="CJ1148" s="14"/>
      <c r="CK1148" s="14">
        <v>9.8337492699347398E-2</v>
      </c>
      <c r="CL1148" s="14">
        <v>0.107401043485976</v>
      </c>
      <c r="CM1148" s="14"/>
      <c r="CN1148" s="14">
        <v>8.9760113549484502E-2</v>
      </c>
      <c r="CO1148" s="14">
        <v>0.11069540474737601</v>
      </c>
      <c r="CP1148" s="14"/>
      <c r="CQ1148" s="14">
        <v>0.10605338768623</v>
      </c>
      <c r="CR1148" s="14">
        <v>0.104195957856297</v>
      </c>
      <c r="CS1148" s="14">
        <v>0.10190736439387101</v>
      </c>
    </row>
    <row r="1149" spans="2:97" x14ac:dyDescent="0.35">
      <c r="B1149" t="s">
        <v>474</v>
      </c>
      <c r="C1149" s="14">
        <v>7.4090285921648999E-2</v>
      </c>
      <c r="D1149" s="14">
        <v>6.6684991971095398E-2</v>
      </c>
      <c r="E1149" s="14">
        <v>8.1597764662139902E-2</v>
      </c>
      <c r="F1149" s="14"/>
      <c r="G1149" s="14">
        <v>5.8442490595494098E-2</v>
      </c>
      <c r="H1149" s="14">
        <v>6.0243327843104898E-2</v>
      </c>
      <c r="I1149" s="14">
        <v>6.5534271433098604E-2</v>
      </c>
      <c r="J1149" s="14">
        <v>8.7591861002541599E-2</v>
      </c>
      <c r="K1149" s="14">
        <v>7.8435411196355095E-2</v>
      </c>
      <c r="L1149" s="14">
        <v>8.8844705339612098E-2</v>
      </c>
      <c r="M1149" s="14"/>
      <c r="N1149" s="14">
        <v>6.4851769673344994E-2</v>
      </c>
      <c r="O1149" s="14">
        <v>6.3485975420071797E-2</v>
      </c>
      <c r="P1149" s="14">
        <v>0.106930641799485</v>
      </c>
      <c r="Q1149" s="14">
        <v>6.4453916503424705E-2</v>
      </c>
      <c r="R1149" s="14"/>
      <c r="S1149" s="14">
        <v>6.8633310753228302E-2</v>
      </c>
      <c r="T1149" s="14">
        <v>6.3403192934410504E-2</v>
      </c>
      <c r="U1149" s="14">
        <v>6.4479318093594307E-2</v>
      </c>
      <c r="V1149" s="14">
        <v>8.4771273457258697E-2</v>
      </c>
      <c r="W1149" s="14">
        <v>8.7873793881651896E-2</v>
      </c>
      <c r="X1149" s="14">
        <v>5.9139722138476299E-2</v>
      </c>
      <c r="Y1149" s="14">
        <v>8.4907174569493593E-2</v>
      </c>
      <c r="Z1149" s="14">
        <v>0.10780074446702199</v>
      </c>
      <c r="AA1149" s="14">
        <v>8.7116098397884506E-2</v>
      </c>
      <c r="AB1149" s="14">
        <v>6.2020732777445499E-2</v>
      </c>
      <c r="AC1149" s="14">
        <v>7.3458709957202203E-2</v>
      </c>
      <c r="AD1149" s="14">
        <v>6.7754196671528405E-2</v>
      </c>
      <c r="AE1149" s="14"/>
      <c r="AF1149" s="14">
        <v>7.8071376399916695E-2</v>
      </c>
      <c r="AG1149" s="14">
        <v>5.30885441129193E-2</v>
      </c>
      <c r="AH1149" s="14">
        <v>7.7981942113642302E-2</v>
      </c>
      <c r="AI1149" s="14">
        <v>0.13088822252631599</v>
      </c>
      <c r="AJ1149" s="14">
        <v>9.1980972988933402E-2</v>
      </c>
      <c r="AK1149" s="14"/>
      <c r="AL1149" s="14">
        <v>3.2617474052401799E-2</v>
      </c>
      <c r="AM1149" s="14">
        <v>8.5053211840233997E-2</v>
      </c>
      <c r="AN1149" s="14">
        <v>7.3454035181285904E-2</v>
      </c>
      <c r="AO1149" s="14">
        <v>0.12726560936501499</v>
      </c>
      <c r="AP1149" s="14">
        <v>4.9355853658563403E-2</v>
      </c>
      <c r="AQ1149" s="14">
        <v>3.9448356626422397E-2</v>
      </c>
      <c r="AR1149" s="14"/>
      <c r="AS1149" s="14">
        <v>9.5756069931502305E-2</v>
      </c>
      <c r="AT1149" s="14">
        <v>7.0950403776111504E-2</v>
      </c>
      <c r="AU1149" s="14">
        <v>5.6088738190717802E-2</v>
      </c>
      <c r="AV1149" s="14">
        <v>6.3888461330259702E-2</v>
      </c>
      <c r="AW1149" s="14">
        <v>9.0414222560607604E-2</v>
      </c>
      <c r="AX1149" s="14"/>
      <c r="AY1149" s="14">
        <v>9.7338225952968094E-2</v>
      </c>
      <c r="AZ1149" s="14">
        <v>0</v>
      </c>
      <c r="BA1149" s="14">
        <v>0</v>
      </c>
      <c r="BB1149" s="14">
        <v>0</v>
      </c>
      <c r="BC1149" s="14">
        <v>0</v>
      </c>
      <c r="BD1149" s="14">
        <v>0</v>
      </c>
      <c r="BE1149" s="14">
        <v>0</v>
      </c>
      <c r="BF1149" s="14">
        <v>0</v>
      </c>
      <c r="BG1149" s="14">
        <v>0</v>
      </c>
      <c r="BH1149" s="14">
        <v>0</v>
      </c>
      <c r="BI1149" s="14">
        <v>0</v>
      </c>
      <c r="BJ1149" s="14">
        <v>0</v>
      </c>
      <c r="BK1149" s="14">
        <v>0</v>
      </c>
      <c r="BL1149" s="14">
        <v>0</v>
      </c>
      <c r="BM1149" s="14">
        <v>0</v>
      </c>
      <c r="BN1149" s="14">
        <v>0</v>
      </c>
      <c r="BO1149" s="14"/>
      <c r="BP1149" s="14">
        <v>8.1870317959672201E-2</v>
      </c>
      <c r="BQ1149" s="14">
        <v>7.41580645130656E-2</v>
      </c>
      <c r="BR1149" s="14">
        <v>6.7745724035770102E-2</v>
      </c>
      <c r="BS1149" s="14">
        <v>8.3367901319700399E-2</v>
      </c>
      <c r="BT1149" s="14">
        <v>5.5025385032056402E-2</v>
      </c>
      <c r="BU1149" s="14"/>
      <c r="BV1149" s="14">
        <v>7.3545766383625005E-2</v>
      </c>
      <c r="BW1149" s="14">
        <v>7.3738627811985105E-2</v>
      </c>
      <c r="BX1149" s="14">
        <v>8.24169899764918E-2</v>
      </c>
      <c r="BY1149" s="14">
        <v>5.4394100758134098E-2</v>
      </c>
      <c r="BZ1149" s="14">
        <v>7.9955013797700605E-2</v>
      </c>
      <c r="CA1149" s="14"/>
      <c r="CB1149" s="14">
        <v>5.20165300031179E-2</v>
      </c>
      <c r="CC1149" s="14">
        <v>4.3036133818445003E-2</v>
      </c>
      <c r="CD1149" s="14">
        <v>5.72206357701361E-2</v>
      </c>
      <c r="CE1149" s="14">
        <v>8.8898715653114302E-2</v>
      </c>
      <c r="CF1149" s="14">
        <v>0.117138190594615</v>
      </c>
      <c r="CG1149" s="14"/>
      <c r="CH1149" s="14">
        <v>0.124138416576152</v>
      </c>
      <c r="CI1149" s="14">
        <v>5.3216702140760401E-2</v>
      </c>
      <c r="CJ1149" s="14"/>
      <c r="CK1149" s="14">
        <v>6.1090498096844401E-2</v>
      </c>
      <c r="CL1149" s="14">
        <v>7.8084531940551996E-2</v>
      </c>
      <c r="CM1149" s="14"/>
      <c r="CN1149" s="14">
        <v>4.0928395385935602E-2</v>
      </c>
      <c r="CO1149" s="14">
        <v>8.5688211455548904E-2</v>
      </c>
      <c r="CP1149" s="14"/>
      <c r="CQ1149" s="14">
        <v>8.8943556992949396E-2</v>
      </c>
      <c r="CR1149" s="14">
        <v>5.03166325821525E-2</v>
      </c>
      <c r="CS1149" s="14">
        <v>3.0294907167134299E-2</v>
      </c>
    </row>
    <row r="1150" spans="2:97" x14ac:dyDescent="0.35">
      <c r="B1150" t="s">
        <v>167</v>
      </c>
      <c r="C1150" s="14">
        <v>0.23335820407507801</v>
      </c>
      <c r="D1150" s="14">
        <v>0.21510840049656199</v>
      </c>
      <c r="E1150" s="14">
        <v>0.25076998449807397</v>
      </c>
      <c r="F1150" s="14"/>
      <c r="G1150" s="14">
        <v>0.114032864336145</v>
      </c>
      <c r="H1150" s="14">
        <v>0.183420405577499</v>
      </c>
      <c r="I1150" s="14">
        <v>0.248998331131804</v>
      </c>
      <c r="J1150" s="14">
        <v>0.25851980720627099</v>
      </c>
      <c r="K1150" s="14">
        <v>0.31200146987246302</v>
      </c>
      <c r="L1150" s="14">
        <v>0.26732135337353802</v>
      </c>
      <c r="M1150" s="14"/>
      <c r="N1150" s="14">
        <v>0.20344482789746701</v>
      </c>
      <c r="O1150" s="14">
        <v>0.256293202625062</v>
      </c>
      <c r="P1150" s="14">
        <v>0.18082131481147001</v>
      </c>
      <c r="Q1150" s="14">
        <v>0.28819534375335598</v>
      </c>
      <c r="R1150" s="14"/>
      <c r="S1150" s="14">
        <v>0.23902862991593901</v>
      </c>
      <c r="T1150" s="14">
        <v>0.21828974707681001</v>
      </c>
      <c r="U1150" s="14">
        <v>0.223556753954674</v>
      </c>
      <c r="V1150" s="14">
        <v>0.21626389770836901</v>
      </c>
      <c r="W1150" s="14">
        <v>0.224027031645187</v>
      </c>
      <c r="X1150" s="14">
        <v>0.21042622601980901</v>
      </c>
      <c r="Y1150" s="14">
        <v>0.24294818905340099</v>
      </c>
      <c r="Z1150" s="14">
        <v>0.23334039069882601</v>
      </c>
      <c r="AA1150" s="14">
        <v>0.237994254466182</v>
      </c>
      <c r="AB1150" s="14">
        <v>0.27591616725108198</v>
      </c>
      <c r="AC1150" s="14">
        <v>0.23944465635398501</v>
      </c>
      <c r="AD1150" s="14">
        <v>0.25970862265469102</v>
      </c>
      <c r="AE1150" s="14"/>
      <c r="AF1150" s="14">
        <v>0.226335524428848</v>
      </c>
      <c r="AG1150" s="14">
        <v>0.24949670056791001</v>
      </c>
      <c r="AH1150" s="14">
        <v>0.19544541824713399</v>
      </c>
      <c r="AI1150" s="14">
        <v>0.16928221259071199</v>
      </c>
      <c r="AJ1150" s="14">
        <v>0.18858429495895701</v>
      </c>
      <c r="AK1150" s="14"/>
      <c r="AL1150" s="14">
        <v>0.24738107216312599</v>
      </c>
      <c r="AM1150" s="14">
        <v>0.20851709927703699</v>
      </c>
      <c r="AN1150" s="14">
        <v>0.15459706926196401</v>
      </c>
      <c r="AO1150" s="14">
        <v>0.181200597525073</v>
      </c>
      <c r="AP1150" s="14">
        <v>0.17777977573463999</v>
      </c>
      <c r="AQ1150" s="14">
        <v>0.40889412102559303</v>
      </c>
      <c r="AR1150" s="14"/>
      <c r="AS1150" s="14">
        <v>0.27981828546999499</v>
      </c>
      <c r="AT1150" s="14">
        <v>0.22105318956898801</v>
      </c>
      <c r="AU1150" s="14">
        <v>0.19571825396571499</v>
      </c>
      <c r="AV1150" s="14">
        <v>0.23969511700487001</v>
      </c>
      <c r="AW1150" s="14">
        <v>0.14353171620152799</v>
      </c>
      <c r="AX1150" s="14"/>
      <c r="AY1150" s="14">
        <v>0.421755960523923</v>
      </c>
      <c r="AZ1150" s="14">
        <v>0</v>
      </c>
      <c r="BA1150" s="14">
        <v>0</v>
      </c>
      <c r="BB1150" s="14">
        <v>0</v>
      </c>
      <c r="BC1150" s="14">
        <v>0</v>
      </c>
      <c r="BD1150" s="14">
        <v>0</v>
      </c>
      <c r="BE1150" s="14">
        <v>0</v>
      </c>
      <c r="BF1150" s="14">
        <v>0</v>
      </c>
      <c r="BG1150" s="14">
        <v>0</v>
      </c>
      <c r="BH1150" s="14">
        <v>0</v>
      </c>
      <c r="BI1150" s="14">
        <v>0</v>
      </c>
      <c r="BJ1150" s="14">
        <v>0</v>
      </c>
      <c r="BK1150" s="14">
        <v>0</v>
      </c>
      <c r="BL1150" s="14">
        <v>0</v>
      </c>
      <c r="BM1150" s="14">
        <v>0</v>
      </c>
      <c r="BN1150" s="14">
        <v>0</v>
      </c>
      <c r="BO1150" s="14"/>
      <c r="BP1150" s="14">
        <v>0.26153648791028999</v>
      </c>
      <c r="BQ1150" s="14">
        <v>0.18601136267123999</v>
      </c>
      <c r="BR1150" s="14">
        <v>0.24850967359862899</v>
      </c>
      <c r="BS1150" s="14">
        <v>0.17526311432743499</v>
      </c>
      <c r="BT1150" s="14">
        <v>0.28647788517122302</v>
      </c>
      <c r="BU1150" s="14"/>
      <c r="BV1150" s="14">
        <v>0.248515756320774</v>
      </c>
      <c r="BW1150" s="14">
        <v>0.21553751275951999</v>
      </c>
      <c r="BX1150" s="14">
        <v>0.235461993308024</v>
      </c>
      <c r="BY1150" s="14">
        <v>0.231944102640287</v>
      </c>
      <c r="BZ1150" s="14">
        <v>0.35126197334237402</v>
      </c>
      <c r="CA1150" s="14"/>
      <c r="CB1150" s="14">
        <v>0.19049095554887199</v>
      </c>
      <c r="CC1150" s="14">
        <v>0.28323454452319602</v>
      </c>
      <c r="CD1150" s="14">
        <v>0.27405274534679802</v>
      </c>
      <c r="CE1150" s="14">
        <v>0.20941268305118599</v>
      </c>
      <c r="CF1150" s="14">
        <v>0.210507173560116</v>
      </c>
      <c r="CG1150" s="14"/>
      <c r="CH1150" s="14">
        <v>0.176053837338599</v>
      </c>
      <c r="CI1150" s="14">
        <v>0.25725814767820698</v>
      </c>
      <c r="CJ1150" s="14"/>
      <c r="CK1150" s="14">
        <v>0.18563220505198699</v>
      </c>
      <c r="CL1150" s="14">
        <v>0.24802224199363701</v>
      </c>
      <c r="CM1150" s="14"/>
      <c r="CN1150" s="14">
        <v>0.219140866972587</v>
      </c>
      <c r="CO1150" s="14">
        <v>0.238330526652027</v>
      </c>
      <c r="CP1150" s="14"/>
      <c r="CQ1150" s="14">
        <v>0.23085359601132999</v>
      </c>
      <c r="CR1150" s="14">
        <v>0.221255959830751</v>
      </c>
      <c r="CS1150" s="14">
        <v>0.33639315565050398</v>
      </c>
    </row>
    <row r="1151" spans="2:97" x14ac:dyDescent="0.35">
      <c r="C1151" s="14"/>
      <c r="D1151" s="14"/>
      <c r="E1151" s="14"/>
      <c r="F1151" s="14"/>
      <c r="G1151" s="14"/>
      <c r="H1151" s="14"/>
      <c r="I1151" s="14"/>
      <c r="J1151" s="14"/>
      <c r="K1151" s="14"/>
      <c r="L1151" s="14"/>
      <c r="M1151" s="14"/>
      <c r="N1151" s="14"/>
      <c r="O1151" s="14"/>
      <c r="P1151" s="14"/>
      <c r="Q1151" s="14"/>
      <c r="R1151" s="14"/>
      <c r="S1151" s="14"/>
      <c r="T1151" s="14"/>
      <c r="U1151" s="14"/>
      <c r="V1151" s="14"/>
      <c r="W1151" s="14"/>
      <c r="X1151" s="14"/>
      <c r="Y1151" s="14"/>
      <c r="Z1151" s="14"/>
      <c r="AA1151" s="14"/>
      <c r="AB1151" s="14"/>
      <c r="AC1151" s="14"/>
      <c r="AD1151" s="14"/>
      <c r="AE1151" s="14"/>
      <c r="AF1151" s="14"/>
      <c r="AG1151" s="14"/>
      <c r="AH1151" s="14"/>
      <c r="AI1151" s="14"/>
      <c r="AJ1151" s="14"/>
      <c r="AK1151" s="14"/>
      <c r="AL1151" s="14"/>
      <c r="AM1151" s="14"/>
      <c r="AN1151" s="14"/>
      <c r="AO1151" s="14"/>
      <c r="AP1151" s="14"/>
      <c r="AQ1151" s="14"/>
      <c r="AR1151" s="14"/>
      <c r="AS1151" s="14"/>
      <c r="AT1151" s="14"/>
      <c r="AU1151" s="14"/>
      <c r="AV1151" s="14"/>
      <c r="AW1151" s="14"/>
      <c r="AX1151" s="14"/>
      <c r="AY1151" s="14"/>
      <c r="AZ1151" s="14"/>
      <c r="BA1151" s="14"/>
      <c r="BB1151" s="14"/>
      <c r="BC1151" s="14"/>
      <c r="BD1151" s="14"/>
      <c r="BE1151" s="14"/>
      <c r="BF1151" s="14"/>
      <c r="BG1151" s="14"/>
      <c r="BH1151" s="14"/>
      <c r="BI1151" s="14"/>
      <c r="BJ1151" s="14"/>
      <c r="BK1151" s="14"/>
      <c r="BL1151" s="14"/>
      <c r="BM1151" s="14"/>
      <c r="BN1151" s="14"/>
      <c r="BO1151" s="14"/>
      <c r="BP1151" s="14"/>
      <c r="BQ1151" s="14"/>
      <c r="BR1151" s="14"/>
      <c r="BS1151" s="14"/>
      <c r="BT1151" s="14"/>
      <c r="BU1151" s="14"/>
      <c r="BV1151" s="14"/>
      <c r="BW1151" s="14"/>
      <c r="BX1151" s="14"/>
      <c r="BY1151" s="14"/>
      <c r="BZ1151" s="14"/>
      <c r="CA1151" s="14"/>
      <c r="CB1151" s="14"/>
      <c r="CC1151" s="14"/>
      <c r="CD1151" s="14"/>
      <c r="CE1151" s="14"/>
      <c r="CF1151" s="14"/>
      <c r="CG1151" s="14"/>
      <c r="CH1151" s="14"/>
      <c r="CI1151" s="14"/>
      <c r="CJ1151" s="14"/>
      <c r="CK1151" s="14"/>
      <c r="CL1151" s="14"/>
      <c r="CM1151" s="14"/>
      <c r="CN1151" s="14"/>
      <c r="CO1151" s="14"/>
      <c r="CP1151" s="14"/>
      <c r="CQ1151" s="14"/>
      <c r="CR1151" s="14"/>
      <c r="CS1151" s="14"/>
    </row>
    <row r="1152" spans="2:97" x14ac:dyDescent="0.35">
      <c r="B1152" s="6" t="s">
        <v>478</v>
      </c>
      <c r="C1152" s="14"/>
      <c r="D1152" s="14"/>
      <c r="E1152" s="14"/>
      <c r="F1152" s="14"/>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c r="AM1152" s="14"/>
      <c r="AN1152" s="14"/>
      <c r="AO1152" s="14"/>
      <c r="AP1152" s="14"/>
      <c r="AQ1152" s="14"/>
      <c r="AR1152" s="14"/>
      <c r="AS1152" s="14"/>
      <c r="AT1152" s="14"/>
      <c r="AU1152" s="14"/>
      <c r="AV1152" s="14"/>
      <c r="AW1152" s="14"/>
      <c r="AX1152" s="14"/>
      <c r="AY1152" s="14"/>
      <c r="AZ1152" s="14"/>
      <c r="BA1152" s="14"/>
      <c r="BB1152" s="14"/>
      <c r="BC1152" s="14"/>
      <c r="BD1152" s="14"/>
      <c r="BE1152" s="14"/>
      <c r="BF1152" s="14"/>
      <c r="BG1152" s="14"/>
      <c r="BH1152" s="14"/>
      <c r="BI1152" s="14"/>
      <c r="BJ1152" s="14"/>
      <c r="BK1152" s="14"/>
      <c r="BL1152" s="14"/>
      <c r="BM1152" s="14"/>
      <c r="BN1152" s="14"/>
      <c r="BO1152" s="14"/>
      <c r="BP1152" s="14"/>
      <c r="BQ1152" s="14"/>
      <c r="BR1152" s="14"/>
      <c r="BS1152" s="14"/>
      <c r="BT1152" s="14"/>
      <c r="BU1152" s="14"/>
      <c r="BV1152" s="14"/>
      <c r="BW1152" s="14"/>
      <c r="BX1152" s="14"/>
      <c r="BY1152" s="14"/>
      <c r="BZ1152" s="14"/>
      <c r="CA1152" s="14"/>
      <c r="CB1152" s="14"/>
      <c r="CC1152" s="14"/>
      <c r="CD1152" s="14"/>
      <c r="CE1152" s="14"/>
      <c r="CF1152" s="14"/>
      <c r="CG1152" s="14"/>
      <c r="CH1152" s="14"/>
      <c r="CI1152" s="14"/>
      <c r="CJ1152" s="14"/>
      <c r="CK1152" s="14"/>
      <c r="CL1152" s="14"/>
      <c r="CM1152" s="14"/>
      <c r="CN1152" s="14"/>
      <c r="CO1152" s="14"/>
      <c r="CP1152" s="14"/>
      <c r="CQ1152" s="14"/>
      <c r="CR1152" s="14"/>
      <c r="CS1152" s="14"/>
    </row>
    <row r="1153" spans="2:97" x14ac:dyDescent="0.35">
      <c r="B1153" s="21" t="s">
        <v>122</v>
      </c>
      <c r="C1153" s="14"/>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c r="AM1153" s="14"/>
      <c r="AN1153" s="14"/>
      <c r="AO1153" s="14"/>
      <c r="AP1153" s="14"/>
      <c r="AQ1153" s="14"/>
      <c r="AR1153" s="14"/>
      <c r="AS1153" s="14"/>
      <c r="AT1153" s="14"/>
      <c r="AU1153" s="14"/>
      <c r="AV1153" s="14"/>
      <c r="AW1153" s="14"/>
      <c r="AX1153" s="14"/>
      <c r="AY1153" s="14"/>
      <c r="AZ1153" s="14"/>
      <c r="BA1153" s="14"/>
      <c r="BB1153" s="14"/>
      <c r="BC1153" s="14"/>
      <c r="BD1153" s="14"/>
      <c r="BE1153" s="14"/>
      <c r="BF1153" s="14"/>
      <c r="BG1153" s="14"/>
      <c r="BH1153" s="14"/>
      <c r="BI1153" s="14"/>
      <c r="BJ1153" s="14"/>
      <c r="BK1153" s="14"/>
      <c r="BL1153" s="14"/>
      <c r="BM1153" s="14"/>
      <c r="BN1153" s="14"/>
      <c r="BO1153" s="14"/>
      <c r="BP1153" s="14"/>
      <c r="BQ1153" s="14"/>
      <c r="BR1153" s="14"/>
      <c r="BS1153" s="14"/>
      <c r="BT1153" s="14"/>
      <c r="BU1153" s="14"/>
      <c r="BV1153" s="14"/>
      <c r="BW1153" s="14"/>
      <c r="BX1153" s="14"/>
      <c r="BY1153" s="14"/>
      <c r="BZ1153" s="14"/>
      <c r="CA1153" s="14"/>
      <c r="CB1153" s="14"/>
      <c r="CC1153" s="14"/>
      <c r="CD1153" s="14"/>
      <c r="CE1153" s="14"/>
      <c r="CF1153" s="14"/>
      <c r="CG1153" s="14"/>
      <c r="CH1153" s="14"/>
      <c r="CI1153" s="14"/>
      <c r="CJ1153" s="14"/>
      <c r="CK1153" s="14"/>
      <c r="CL1153" s="14"/>
      <c r="CM1153" s="14"/>
      <c r="CN1153" s="14"/>
      <c r="CO1153" s="14"/>
      <c r="CP1153" s="14"/>
      <c r="CQ1153" s="14"/>
      <c r="CR1153" s="14"/>
      <c r="CS1153" s="14"/>
    </row>
    <row r="1154" spans="2:97" x14ac:dyDescent="0.35">
      <c r="B1154" t="s">
        <v>470</v>
      </c>
      <c r="C1154" s="14">
        <v>0.10579580307622601</v>
      </c>
      <c r="D1154" s="14">
        <v>0.103697514697566</v>
      </c>
      <c r="E1154" s="14">
        <v>0.108255822214658</v>
      </c>
      <c r="F1154" s="14"/>
      <c r="G1154" s="14">
        <v>0.123172981627861</v>
      </c>
      <c r="H1154" s="14">
        <v>0.128815341583597</v>
      </c>
      <c r="I1154" s="14">
        <v>7.9791608968688699E-2</v>
      </c>
      <c r="J1154" s="14">
        <v>9.6699935618933905E-2</v>
      </c>
      <c r="K1154" s="14">
        <v>9.2547042189719597E-2</v>
      </c>
      <c r="L1154" s="14">
        <v>0.112890145581154</v>
      </c>
      <c r="M1154" s="14"/>
      <c r="N1154" s="14">
        <v>0.11096928167680301</v>
      </c>
      <c r="O1154" s="14">
        <v>9.4588367953365296E-2</v>
      </c>
      <c r="P1154" s="14">
        <v>0.108811321163074</v>
      </c>
      <c r="Q1154" s="14">
        <v>0.110468373119938</v>
      </c>
      <c r="R1154" s="14"/>
      <c r="S1154" s="14">
        <v>9.6954196150347199E-2</v>
      </c>
      <c r="T1154" s="14">
        <v>0.100992409995403</v>
      </c>
      <c r="U1154" s="14">
        <v>6.5665366216428697E-2</v>
      </c>
      <c r="V1154" s="14">
        <v>9.5958238156125197E-2</v>
      </c>
      <c r="W1154" s="14">
        <v>0.115507010382926</v>
      </c>
      <c r="X1154" s="14">
        <v>8.8391312398160796E-2</v>
      </c>
      <c r="Y1154" s="14">
        <v>9.7980404091589396E-2</v>
      </c>
      <c r="Z1154" s="14">
        <v>0.127269848007311</v>
      </c>
      <c r="AA1154" s="14">
        <v>0.111352203709511</v>
      </c>
      <c r="AB1154" s="14">
        <v>0.133212423840981</v>
      </c>
      <c r="AC1154" s="14">
        <v>0.107734551753829</v>
      </c>
      <c r="AD1154" s="14">
        <v>0.219997497207953</v>
      </c>
      <c r="AE1154" s="14"/>
      <c r="AF1154" s="14">
        <v>8.6634996818775803E-2</v>
      </c>
      <c r="AG1154" s="14">
        <v>0.11098242991879</v>
      </c>
      <c r="AH1154" s="14">
        <v>8.0963355240287596E-2</v>
      </c>
      <c r="AI1154" s="14">
        <v>9.0169253961217402E-2</v>
      </c>
      <c r="AJ1154" s="14">
        <v>0.16964248879146901</v>
      </c>
      <c r="AK1154" s="14"/>
      <c r="AL1154" s="14">
        <v>0.12762861780116599</v>
      </c>
      <c r="AM1154" s="14">
        <v>8.6003927517802406E-2</v>
      </c>
      <c r="AN1154" s="14">
        <v>9.5256373496729399E-2</v>
      </c>
      <c r="AO1154" s="14">
        <v>8.8622271828880397E-2</v>
      </c>
      <c r="AP1154" s="14">
        <v>0.14589262461125299</v>
      </c>
      <c r="AQ1154" s="14">
        <v>6.19794192155326E-2</v>
      </c>
      <c r="AR1154" s="14"/>
      <c r="AS1154" s="14">
        <v>9.4271915977024001E-2</v>
      </c>
      <c r="AT1154" s="14">
        <v>9.7359738268880003E-2</v>
      </c>
      <c r="AU1154" s="14">
        <v>0.114417425371081</v>
      </c>
      <c r="AV1154" s="14">
        <v>0.12101553871894501</v>
      </c>
      <c r="AW1154" s="14">
        <v>0.103654525049382</v>
      </c>
      <c r="AX1154" s="14"/>
      <c r="AY1154" s="14">
        <v>6.4180242551411998E-2</v>
      </c>
      <c r="AZ1154" s="14">
        <v>0</v>
      </c>
      <c r="BA1154" s="14">
        <v>0</v>
      </c>
      <c r="BB1154" s="14">
        <v>0</v>
      </c>
      <c r="BC1154" s="14">
        <v>0</v>
      </c>
      <c r="BD1154" s="14">
        <v>0</v>
      </c>
      <c r="BE1154" s="14">
        <v>0</v>
      </c>
      <c r="BF1154" s="14">
        <v>0</v>
      </c>
      <c r="BG1154" s="14">
        <v>0</v>
      </c>
      <c r="BH1154" s="14">
        <v>0</v>
      </c>
      <c r="BI1154" s="14">
        <v>0</v>
      </c>
      <c r="BJ1154" s="14">
        <v>0</v>
      </c>
      <c r="BK1154" s="14">
        <v>0</v>
      </c>
      <c r="BL1154" s="14">
        <v>0</v>
      </c>
      <c r="BM1154" s="14">
        <v>0</v>
      </c>
      <c r="BN1154" s="14">
        <v>0</v>
      </c>
      <c r="BO1154" s="14"/>
      <c r="BP1154" s="14">
        <v>0.10807723064880199</v>
      </c>
      <c r="BQ1154" s="14">
        <v>0.111954265725631</v>
      </c>
      <c r="BR1154" s="14">
        <v>0.109225325234712</v>
      </c>
      <c r="BS1154" s="14">
        <v>8.9416802527173697E-2</v>
      </c>
      <c r="BT1154" s="14">
        <v>0.106709726331324</v>
      </c>
      <c r="BU1154" s="14"/>
      <c r="BV1154" s="14">
        <v>0.13006855225408701</v>
      </c>
      <c r="BW1154" s="14">
        <v>0.111031624300647</v>
      </c>
      <c r="BX1154" s="14">
        <v>9.9649784019994594E-2</v>
      </c>
      <c r="BY1154" s="14">
        <v>0.11039659265795899</v>
      </c>
      <c r="BZ1154" s="14">
        <v>6.0193849653645402E-2</v>
      </c>
      <c r="CA1154" s="14"/>
      <c r="CB1154" s="14">
        <v>0.117539511936439</v>
      </c>
      <c r="CC1154" s="14">
        <v>9.8517108640823595E-2</v>
      </c>
      <c r="CD1154" s="14">
        <v>0.100021567938349</v>
      </c>
      <c r="CE1154" s="14">
        <v>0.124806990876486</v>
      </c>
      <c r="CF1154" s="14">
        <v>9.14592287697958E-2</v>
      </c>
      <c r="CG1154" s="14"/>
      <c r="CH1154" s="14">
        <v>8.8545163759813902E-2</v>
      </c>
      <c r="CI1154" s="14">
        <v>0.112990530638196</v>
      </c>
      <c r="CJ1154" s="14"/>
      <c r="CK1154" s="14">
        <v>0.124417022951175</v>
      </c>
      <c r="CL1154" s="14">
        <v>0.100074345591304</v>
      </c>
      <c r="CM1154" s="14"/>
      <c r="CN1154" s="14">
        <v>0.122276424420918</v>
      </c>
      <c r="CO1154" s="14">
        <v>0.100031927253095</v>
      </c>
      <c r="CP1154" s="14"/>
      <c r="CQ1154" s="14">
        <v>0.104665224086655</v>
      </c>
      <c r="CR1154" s="14">
        <v>0.108533251270163</v>
      </c>
      <c r="CS1154" s="14">
        <v>0.10362059378779</v>
      </c>
    </row>
    <row r="1155" spans="2:97" x14ac:dyDescent="0.35">
      <c r="B1155" t="s">
        <v>471</v>
      </c>
      <c r="C1155" s="14">
        <v>0.21996957630957201</v>
      </c>
      <c r="D1155" s="14">
        <v>0.21927841197860501</v>
      </c>
      <c r="E1155" s="14">
        <v>0.22150633461910799</v>
      </c>
      <c r="F1155" s="14"/>
      <c r="G1155" s="14">
        <v>0.27371128127586097</v>
      </c>
      <c r="H1155" s="14">
        <v>0.22254835691895999</v>
      </c>
      <c r="I1155" s="14">
        <v>0.21258702170709601</v>
      </c>
      <c r="J1155" s="14">
        <v>0.184380011229617</v>
      </c>
      <c r="K1155" s="14">
        <v>0.229889245018841</v>
      </c>
      <c r="L1155" s="14">
        <v>0.21046432340593599</v>
      </c>
      <c r="M1155" s="14"/>
      <c r="N1155" s="14">
        <v>0.23694123781373</v>
      </c>
      <c r="O1155" s="14">
        <v>0.205319747921793</v>
      </c>
      <c r="P1155" s="14">
        <v>0.21589884341187801</v>
      </c>
      <c r="Q1155" s="14">
        <v>0.22169192332141999</v>
      </c>
      <c r="R1155" s="14"/>
      <c r="S1155" s="14">
        <v>0.20371385517677301</v>
      </c>
      <c r="T1155" s="14">
        <v>0.21623290166852599</v>
      </c>
      <c r="U1155" s="14">
        <v>0.24652299804868399</v>
      </c>
      <c r="V1155" s="14">
        <v>0.21062851996404899</v>
      </c>
      <c r="W1155" s="14">
        <v>0.24564065921162401</v>
      </c>
      <c r="X1155" s="14">
        <v>0.25064067804248602</v>
      </c>
      <c r="Y1155" s="14">
        <v>0.222649830724168</v>
      </c>
      <c r="Z1155" s="14">
        <v>0.20239468181209799</v>
      </c>
      <c r="AA1155" s="14">
        <v>0.18072802397048299</v>
      </c>
      <c r="AB1155" s="14">
        <v>0.23439023352553801</v>
      </c>
      <c r="AC1155" s="14">
        <v>0.268285901825767</v>
      </c>
      <c r="AD1155" s="14">
        <v>0.154239760766372</v>
      </c>
      <c r="AE1155" s="14"/>
      <c r="AF1155" s="14">
        <v>0.23990763860973499</v>
      </c>
      <c r="AG1155" s="14">
        <v>0.230872750257679</v>
      </c>
      <c r="AH1155" s="14">
        <v>0.21126283082953301</v>
      </c>
      <c r="AI1155" s="14">
        <v>0.19846919523996301</v>
      </c>
      <c r="AJ1155" s="14">
        <v>0.223409928670462</v>
      </c>
      <c r="AK1155" s="14"/>
      <c r="AL1155" s="14">
        <v>0.22865156152685301</v>
      </c>
      <c r="AM1155" s="14">
        <v>0.24967967501219299</v>
      </c>
      <c r="AN1155" s="14">
        <v>0.23797719566459499</v>
      </c>
      <c r="AO1155" s="14">
        <v>0.20530467429385699</v>
      </c>
      <c r="AP1155" s="14">
        <v>0.25329939464717299</v>
      </c>
      <c r="AQ1155" s="14">
        <v>0.203941491800814</v>
      </c>
      <c r="AR1155" s="14"/>
      <c r="AS1155" s="14">
        <v>0.23967747799349901</v>
      </c>
      <c r="AT1155" s="14">
        <v>0.220849085752167</v>
      </c>
      <c r="AU1155" s="14">
        <v>0.20244923909929499</v>
      </c>
      <c r="AV1155" s="14">
        <v>0.248159121064535</v>
      </c>
      <c r="AW1155" s="14">
        <v>0.21888520012121401</v>
      </c>
      <c r="AX1155" s="14"/>
      <c r="AY1155" s="14">
        <v>0.219565778284392</v>
      </c>
      <c r="AZ1155" s="14">
        <v>0</v>
      </c>
      <c r="BA1155" s="14">
        <v>0</v>
      </c>
      <c r="BB1155" s="14">
        <v>0</v>
      </c>
      <c r="BC1155" s="14">
        <v>0</v>
      </c>
      <c r="BD1155" s="14">
        <v>0</v>
      </c>
      <c r="BE1155" s="14">
        <v>0</v>
      </c>
      <c r="BF1155" s="14">
        <v>0</v>
      </c>
      <c r="BG1155" s="14">
        <v>0</v>
      </c>
      <c r="BH1155" s="14">
        <v>0</v>
      </c>
      <c r="BI1155" s="14">
        <v>0</v>
      </c>
      <c r="BJ1155" s="14">
        <v>0</v>
      </c>
      <c r="BK1155" s="14">
        <v>0</v>
      </c>
      <c r="BL1155" s="14">
        <v>0</v>
      </c>
      <c r="BM1155" s="14">
        <v>0</v>
      </c>
      <c r="BN1155" s="14">
        <v>0</v>
      </c>
      <c r="BO1155" s="14"/>
      <c r="BP1155" s="14">
        <v>0.217495844340969</v>
      </c>
      <c r="BQ1155" s="14">
        <v>0.238264065178942</v>
      </c>
      <c r="BR1155" s="14">
        <v>0.19541539543647499</v>
      </c>
      <c r="BS1155" s="14">
        <v>0.26246908451156398</v>
      </c>
      <c r="BT1155" s="14">
        <v>0.18186803678333899</v>
      </c>
      <c r="BU1155" s="14"/>
      <c r="BV1155" s="14">
        <v>0.24879198620204901</v>
      </c>
      <c r="BW1155" s="14">
        <v>0.24302635636006301</v>
      </c>
      <c r="BX1155" s="14">
        <v>0.212087912105652</v>
      </c>
      <c r="BY1155" s="14">
        <v>0.19441873649737201</v>
      </c>
      <c r="BZ1155" s="14">
        <v>0.13665440288618499</v>
      </c>
      <c r="CA1155" s="14"/>
      <c r="CB1155" s="14">
        <v>0.251435698390087</v>
      </c>
      <c r="CC1155" s="14">
        <v>0.22536342545937599</v>
      </c>
      <c r="CD1155" s="14">
        <v>0.22646129116747599</v>
      </c>
      <c r="CE1155" s="14">
        <v>0.21513997470559801</v>
      </c>
      <c r="CF1155" s="14">
        <v>0.18815982849530599</v>
      </c>
      <c r="CG1155" s="14"/>
      <c r="CH1155" s="14">
        <v>0.21435654344807301</v>
      </c>
      <c r="CI1155" s="14">
        <v>0.22231060503866101</v>
      </c>
      <c r="CJ1155" s="14"/>
      <c r="CK1155" s="14">
        <v>0.23901468993309499</v>
      </c>
      <c r="CL1155" s="14">
        <v>0.21411787547448899</v>
      </c>
      <c r="CM1155" s="14"/>
      <c r="CN1155" s="14">
        <v>0.24940496269559601</v>
      </c>
      <c r="CO1155" s="14">
        <v>0.20967494551947899</v>
      </c>
      <c r="CP1155" s="14"/>
      <c r="CQ1155" s="14">
        <v>0.209856718904294</v>
      </c>
      <c r="CR1155" s="14">
        <v>0.246105810365809</v>
      </c>
      <c r="CS1155" s="14">
        <v>0.19071568963013399</v>
      </c>
    </row>
    <row r="1156" spans="2:97" x14ac:dyDescent="0.35">
      <c r="B1156" t="s">
        <v>472</v>
      </c>
      <c r="C1156" s="14">
        <v>0.21050115982977199</v>
      </c>
      <c r="D1156" s="14">
        <v>0.23179262409547299</v>
      </c>
      <c r="E1156" s="14">
        <v>0.19057786376774399</v>
      </c>
      <c r="F1156" s="14"/>
      <c r="G1156" s="14">
        <v>0.239247825026599</v>
      </c>
      <c r="H1156" s="14">
        <v>0.241914123873814</v>
      </c>
      <c r="I1156" s="14">
        <v>0.22411835847230199</v>
      </c>
      <c r="J1156" s="14">
        <v>0.17771504251398401</v>
      </c>
      <c r="K1156" s="14">
        <v>0.200618836905881</v>
      </c>
      <c r="L1156" s="14">
        <v>0.187975383713819</v>
      </c>
      <c r="M1156" s="14"/>
      <c r="N1156" s="14">
        <v>0.238000412170669</v>
      </c>
      <c r="O1156" s="14">
        <v>0.212138363289293</v>
      </c>
      <c r="P1156" s="14">
        <v>0.19956078597774099</v>
      </c>
      <c r="Q1156" s="14">
        <v>0.189880534956995</v>
      </c>
      <c r="R1156" s="14"/>
      <c r="S1156" s="14">
        <v>0.23886758103498401</v>
      </c>
      <c r="T1156" s="14">
        <v>0.18512940605101799</v>
      </c>
      <c r="U1156" s="14">
        <v>0.25489602900293301</v>
      </c>
      <c r="V1156" s="14">
        <v>0.23367936622004001</v>
      </c>
      <c r="W1156" s="14">
        <v>0.22734628491278999</v>
      </c>
      <c r="X1156" s="14">
        <v>0.216326393853746</v>
      </c>
      <c r="Y1156" s="14">
        <v>0.22060116728488999</v>
      </c>
      <c r="Z1156" s="14">
        <v>0.20542299767046701</v>
      </c>
      <c r="AA1156" s="14">
        <v>0.190332774385573</v>
      </c>
      <c r="AB1156" s="14">
        <v>0.18460387185322999</v>
      </c>
      <c r="AC1156" s="14">
        <v>0.16169373616841001</v>
      </c>
      <c r="AD1156" s="14">
        <v>0.15598095547514401</v>
      </c>
      <c r="AE1156" s="14"/>
      <c r="AF1156" s="14">
        <v>0.205847410686334</v>
      </c>
      <c r="AG1156" s="14">
        <v>0.225294607281084</v>
      </c>
      <c r="AH1156" s="14">
        <v>0.27306442781424201</v>
      </c>
      <c r="AI1156" s="14">
        <v>0.19356676883235699</v>
      </c>
      <c r="AJ1156" s="14">
        <v>0.21915113067764999</v>
      </c>
      <c r="AK1156" s="14"/>
      <c r="AL1156" s="14">
        <v>0.22770856816183699</v>
      </c>
      <c r="AM1156" s="14">
        <v>0.213735935869485</v>
      </c>
      <c r="AN1156" s="14">
        <v>0.29551859430841498</v>
      </c>
      <c r="AO1156" s="14">
        <v>0.20496606369086601</v>
      </c>
      <c r="AP1156" s="14">
        <v>0.213263642500682</v>
      </c>
      <c r="AQ1156" s="14">
        <v>0.15733445893881901</v>
      </c>
      <c r="AR1156" s="14"/>
      <c r="AS1156" s="14">
        <v>0.161702610238773</v>
      </c>
      <c r="AT1156" s="14">
        <v>0.20969925814778001</v>
      </c>
      <c r="AU1156" s="14">
        <v>0.25804899986521201</v>
      </c>
      <c r="AV1156" s="14">
        <v>0.19835274994824501</v>
      </c>
      <c r="AW1156" s="14">
        <v>0.273108425299387</v>
      </c>
      <c r="AX1156" s="14"/>
      <c r="AY1156" s="14">
        <v>0.17893795456015599</v>
      </c>
      <c r="AZ1156" s="14">
        <v>0</v>
      </c>
      <c r="BA1156" s="14">
        <v>0</v>
      </c>
      <c r="BB1156" s="14">
        <v>0</v>
      </c>
      <c r="BC1156" s="14">
        <v>0</v>
      </c>
      <c r="BD1156" s="14">
        <v>0</v>
      </c>
      <c r="BE1156" s="14">
        <v>0</v>
      </c>
      <c r="BF1156" s="14">
        <v>0</v>
      </c>
      <c r="BG1156" s="14">
        <v>0</v>
      </c>
      <c r="BH1156" s="14">
        <v>0</v>
      </c>
      <c r="BI1156" s="14">
        <v>0</v>
      </c>
      <c r="BJ1156" s="14">
        <v>0</v>
      </c>
      <c r="BK1156" s="14">
        <v>0</v>
      </c>
      <c r="BL1156" s="14">
        <v>0</v>
      </c>
      <c r="BM1156" s="14">
        <v>0</v>
      </c>
      <c r="BN1156" s="14">
        <v>0</v>
      </c>
      <c r="BO1156" s="14"/>
      <c r="BP1156" s="14">
        <v>0.213472341034455</v>
      </c>
      <c r="BQ1156" s="14">
        <v>0.218993939060663</v>
      </c>
      <c r="BR1156" s="14">
        <v>0.23009815343016801</v>
      </c>
      <c r="BS1156" s="14">
        <v>0.19080823390667201</v>
      </c>
      <c r="BT1156" s="14">
        <v>0.20211117671106801</v>
      </c>
      <c r="BU1156" s="14"/>
      <c r="BV1156" s="14">
        <v>0.21730950546252101</v>
      </c>
      <c r="BW1156" s="14">
        <v>0.222322959801347</v>
      </c>
      <c r="BX1156" s="14">
        <v>0.20550236550145601</v>
      </c>
      <c r="BY1156" s="14">
        <v>0.191645768806429</v>
      </c>
      <c r="BZ1156" s="14">
        <v>0.20714599300023101</v>
      </c>
      <c r="CA1156" s="14"/>
      <c r="CB1156" s="14">
        <v>0.21978387918702699</v>
      </c>
      <c r="CC1156" s="14">
        <v>0.21803928888367299</v>
      </c>
      <c r="CD1156" s="14">
        <v>0.187436682923069</v>
      </c>
      <c r="CE1156" s="14">
        <v>0.21939210596227601</v>
      </c>
      <c r="CF1156" s="14">
        <v>0.21166800560722501</v>
      </c>
      <c r="CG1156" s="14"/>
      <c r="CH1156" s="14">
        <v>0.21729373745997599</v>
      </c>
      <c r="CI1156" s="14">
        <v>0.207668178129994</v>
      </c>
      <c r="CJ1156" s="14"/>
      <c r="CK1156" s="14">
        <v>0.24034805347583199</v>
      </c>
      <c r="CL1156" s="14">
        <v>0.20133056122239101</v>
      </c>
      <c r="CM1156" s="14"/>
      <c r="CN1156" s="14">
        <v>0.22166934867962501</v>
      </c>
      <c r="CO1156" s="14">
        <v>0.20659523587499501</v>
      </c>
      <c r="CP1156" s="14"/>
      <c r="CQ1156" s="14">
        <v>0.20582577064836399</v>
      </c>
      <c r="CR1156" s="14">
        <v>0.22141364479224199</v>
      </c>
      <c r="CS1156" s="14">
        <v>0.203927728144704</v>
      </c>
    </row>
    <row r="1157" spans="2:97" x14ac:dyDescent="0.35">
      <c r="B1157" t="s">
        <v>473</v>
      </c>
      <c r="C1157" s="14">
        <v>0.14705874230448701</v>
      </c>
      <c r="D1157" s="14">
        <v>0.165400809758041</v>
      </c>
      <c r="E1157" s="14">
        <v>0.12835579854275</v>
      </c>
      <c r="F1157" s="14"/>
      <c r="G1157" s="14">
        <v>0.16693619506364099</v>
      </c>
      <c r="H1157" s="14">
        <v>0.14518437197179601</v>
      </c>
      <c r="I1157" s="14">
        <v>0.17365300796654001</v>
      </c>
      <c r="J1157" s="14">
        <v>0.142153130854827</v>
      </c>
      <c r="K1157" s="14">
        <v>0.12524098916273599</v>
      </c>
      <c r="L1157" s="14">
        <v>0.132415107993094</v>
      </c>
      <c r="M1157" s="14"/>
      <c r="N1157" s="14">
        <v>0.14414625417791199</v>
      </c>
      <c r="O1157" s="14">
        <v>0.14910706960228301</v>
      </c>
      <c r="P1157" s="14">
        <v>0.169906545261235</v>
      </c>
      <c r="Q1157" s="14">
        <v>0.12974206397836399</v>
      </c>
      <c r="R1157" s="14"/>
      <c r="S1157" s="14">
        <v>0.15837275586155899</v>
      </c>
      <c r="T1157" s="14">
        <v>0.16668492097978799</v>
      </c>
      <c r="U1157" s="14">
        <v>0.12970123744150699</v>
      </c>
      <c r="V1157" s="14">
        <v>0.14765255062774299</v>
      </c>
      <c r="W1157" s="14">
        <v>0.10160690721075601</v>
      </c>
      <c r="X1157" s="14">
        <v>0.13943141277000601</v>
      </c>
      <c r="Y1157" s="14">
        <v>0.13229180071261101</v>
      </c>
      <c r="Z1157" s="14">
        <v>0.12984366616002099</v>
      </c>
      <c r="AA1157" s="14">
        <v>0.16257142161350299</v>
      </c>
      <c r="AB1157" s="14">
        <v>0.13664116098837201</v>
      </c>
      <c r="AC1157" s="14">
        <v>0.16110675771705199</v>
      </c>
      <c r="AD1157" s="14">
        <v>0.19587392008947599</v>
      </c>
      <c r="AE1157" s="14"/>
      <c r="AF1157" s="14">
        <v>0.16693619310403199</v>
      </c>
      <c r="AG1157" s="14">
        <v>0.134002879003607</v>
      </c>
      <c r="AH1157" s="14">
        <v>0.13547959586844899</v>
      </c>
      <c r="AI1157" s="14">
        <v>0.224000322829426</v>
      </c>
      <c r="AJ1157" s="14">
        <v>0.100226808907836</v>
      </c>
      <c r="AK1157" s="14"/>
      <c r="AL1157" s="14">
        <v>0.13841923296994799</v>
      </c>
      <c r="AM1157" s="14">
        <v>0.17989670133640001</v>
      </c>
      <c r="AN1157" s="14">
        <v>0.120462686984914</v>
      </c>
      <c r="AO1157" s="14">
        <v>0.20119656164011801</v>
      </c>
      <c r="AP1157" s="14">
        <v>0.112215336768218</v>
      </c>
      <c r="AQ1157" s="14">
        <v>0.103528067301966</v>
      </c>
      <c r="AR1157" s="14"/>
      <c r="AS1157" s="14">
        <v>0.14896667802870001</v>
      </c>
      <c r="AT1157" s="14">
        <v>0.13182020579506501</v>
      </c>
      <c r="AU1157" s="14">
        <v>0.15829807437330301</v>
      </c>
      <c r="AV1157" s="14">
        <v>0.133968281570921</v>
      </c>
      <c r="AW1157" s="14">
        <v>0.19566910617552499</v>
      </c>
      <c r="AX1157" s="14"/>
      <c r="AY1157" s="14">
        <v>5.7589889176999198E-2</v>
      </c>
      <c r="AZ1157" s="14">
        <v>0</v>
      </c>
      <c r="BA1157" s="14">
        <v>0</v>
      </c>
      <c r="BB1157" s="14">
        <v>0</v>
      </c>
      <c r="BC1157" s="14">
        <v>0</v>
      </c>
      <c r="BD1157" s="14">
        <v>0</v>
      </c>
      <c r="BE1157" s="14">
        <v>0</v>
      </c>
      <c r="BF1157" s="14">
        <v>0</v>
      </c>
      <c r="BG1157" s="14">
        <v>0</v>
      </c>
      <c r="BH1157" s="14">
        <v>0</v>
      </c>
      <c r="BI1157" s="14">
        <v>0</v>
      </c>
      <c r="BJ1157" s="14">
        <v>0</v>
      </c>
      <c r="BK1157" s="14">
        <v>0</v>
      </c>
      <c r="BL1157" s="14">
        <v>0</v>
      </c>
      <c r="BM1157" s="14">
        <v>0</v>
      </c>
      <c r="BN1157" s="14">
        <v>0</v>
      </c>
      <c r="BO1157" s="14"/>
      <c r="BP1157" s="14">
        <v>0.136901446357099</v>
      </c>
      <c r="BQ1157" s="14">
        <v>0.16999626481986299</v>
      </c>
      <c r="BR1157" s="14">
        <v>0.13490074340719499</v>
      </c>
      <c r="BS1157" s="14">
        <v>0.16354230093594599</v>
      </c>
      <c r="BT1157" s="14">
        <v>0.128533217844222</v>
      </c>
      <c r="BU1157" s="14"/>
      <c r="BV1157" s="14">
        <v>0.139255132849403</v>
      </c>
      <c r="BW1157" s="14">
        <v>0.14891090812741101</v>
      </c>
      <c r="BX1157" s="14">
        <v>0.151655116862316</v>
      </c>
      <c r="BY1157" s="14">
        <v>0.14464408634443199</v>
      </c>
      <c r="BZ1157" s="14">
        <v>0.113779638952816</v>
      </c>
      <c r="CA1157" s="14"/>
      <c r="CB1157" s="14">
        <v>0.163144070960629</v>
      </c>
      <c r="CC1157" s="14">
        <v>0.12631876079378199</v>
      </c>
      <c r="CD1157" s="14">
        <v>0.14814315103593001</v>
      </c>
      <c r="CE1157" s="14">
        <v>0.12964361230895399</v>
      </c>
      <c r="CF1157" s="14">
        <v>0.16545703099276701</v>
      </c>
      <c r="CG1157" s="14"/>
      <c r="CH1157" s="14">
        <v>0.193826563715326</v>
      </c>
      <c r="CI1157" s="14">
        <v>0.127553277750618</v>
      </c>
      <c r="CJ1157" s="14"/>
      <c r="CK1157" s="14">
        <v>0.13699850658794399</v>
      </c>
      <c r="CL1157" s="14">
        <v>0.15014979709719301</v>
      </c>
      <c r="CM1157" s="14"/>
      <c r="CN1157" s="14">
        <v>0.14518288238613</v>
      </c>
      <c r="CO1157" s="14">
        <v>0.14771479910021501</v>
      </c>
      <c r="CP1157" s="14"/>
      <c r="CQ1157" s="14">
        <v>0.148574602137969</v>
      </c>
      <c r="CR1157" s="14">
        <v>0.14581374571112901</v>
      </c>
      <c r="CS1157" s="14">
        <v>0.13557625297068099</v>
      </c>
    </row>
    <row r="1158" spans="2:97" x14ac:dyDescent="0.35">
      <c r="B1158" t="s">
        <v>474</v>
      </c>
      <c r="C1158" s="14">
        <v>8.0447112886587402E-2</v>
      </c>
      <c r="D1158" s="14">
        <v>7.9170179050511796E-2</v>
      </c>
      <c r="E1158" s="14">
        <v>8.2007219157696598E-2</v>
      </c>
      <c r="F1158" s="14"/>
      <c r="G1158" s="14">
        <v>5.7205890143036398E-2</v>
      </c>
      <c r="H1158" s="14">
        <v>6.32356198649522E-2</v>
      </c>
      <c r="I1158" s="14">
        <v>8.8843702753975198E-2</v>
      </c>
      <c r="J1158" s="14">
        <v>0.111540606530386</v>
      </c>
      <c r="K1158" s="14">
        <v>7.0795224990496994E-2</v>
      </c>
      <c r="L1158" s="14">
        <v>8.4322786812874098E-2</v>
      </c>
      <c r="M1158" s="14"/>
      <c r="N1158" s="14">
        <v>7.4344846066795103E-2</v>
      </c>
      <c r="O1158" s="14">
        <v>6.6722399368467994E-2</v>
      </c>
      <c r="P1158" s="14">
        <v>9.7926451897314803E-2</v>
      </c>
      <c r="Q1158" s="14">
        <v>8.3014017073376301E-2</v>
      </c>
      <c r="R1158" s="14"/>
      <c r="S1158" s="14">
        <v>6.5630515006064594E-2</v>
      </c>
      <c r="T1158" s="14">
        <v>8.9141948798633394E-2</v>
      </c>
      <c r="U1158" s="14">
        <v>6.3825891673895005E-2</v>
      </c>
      <c r="V1158" s="14">
        <v>9.4702513030651997E-2</v>
      </c>
      <c r="W1158" s="14">
        <v>7.7985747662668803E-2</v>
      </c>
      <c r="X1158" s="14">
        <v>8.3013758308441696E-2</v>
      </c>
      <c r="Y1158" s="14">
        <v>9.6332864395578796E-2</v>
      </c>
      <c r="Z1158" s="14">
        <v>0.108315776526034</v>
      </c>
      <c r="AA1158" s="14">
        <v>9.4267831229716201E-2</v>
      </c>
      <c r="AB1158" s="14">
        <v>5.7589071592961602E-2</v>
      </c>
      <c r="AC1158" s="14">
        <v>8.2756511031628704E-2</v>
      </c>
      <c r="AD1158" s="14">
        <v>4.6209746282842697E-2</v>
      </c>
      <c r="AE1158" s="14"/>
      <c r="AF1158" s="14">
        <v>7.9436081955259003E-2</v>
      </c>
      <c r="AG1158" s="14">
        <v>5.9621814598604397E-2</v>
      </c>
      <c r="AH1158" s="14">
        <v>7.7359595318824706E-2</v>
      </c>
      <c r="AI1158" s="14">
        <v>0.118676048023349</v>
      </c>
      <c r="AJ1158" s="14">
        <v>7.1053547664199398E-2</v>
      </c>
      <c r="AK1158" s="14"/>
      <c r="AL1158" s="14">
        <v>5.1587967459162998E-2</v>
      </c>
      <c r="AM1158" s="14">
        <v>6.0169504500630501E-2</v>
      </c>
      <c r="AN1158" s="14">
        <v>9.0144734241649802E-2</v>
      </c>
      <c r="AO1158" s="14">
        <v>0.118189905248752</v>
      </c>
      <c r="AP1158" s="14">
        <v>6.8423965425920094E-2</v>
      </c>
      <c r="AQ1158" s="14">
        <v>4.81383381902587E-2</v>
      </c>
      <c r="AR1158" s="14"/>
      <c r="AS1158" s="14">
        <v>8.0846240654234902E-2</v>
      </c>
      <c r="AT1158" s="14">
        <v>9.2788786534876697E-2</v>
      </c>
      <c r="AU1158" s="14">
        <v>7.5057128530867698E-2</v>
      </c>
      <c r="AV1158" s="14">
        <v>5.6724079587667502E-2</v>
      </c>
      <c r="AW1158" s="14">
        <v>6.3554115077868401E-2</v>
      </c>
      <c r="AX1158" s="14"/>
      <c r="AY1158" s="14">
        <v>8.8178375038739501E-2</v>
      </c>
      <c r="AZ1158" s="14">
        <v>0</v>
      </c>
      <c r="BA1158" s="14">
        <v>0</v>
      </c>
      <c r="BB1158" s="14">
        <v>0</v>
      </c>
      <c r="BC1158" s="14">
        <v>0</v>
      </c>
      <c r="BD1158" s="14">
        <v>0</v>
      </c>
      <c r="BE1158" s="14">
        <v>0</v>
      </c>
      <c r="BF1158" s="14">
        <v>0</v>
      </c>
      <c r="BG1158" s="14">
        <v>0</v>
      </c>
      <c r="BH1158" s="14">
        <v>0</v>
      </c>
      <c r="BI1158" s="14">
        <v>0</v>
      </c>
      <c r="BJ1158" s="14">
        <v>0</v>
      </c>
      <c r="BK1158" s="14">
        <v>0</v>
      </c>
      <c r="BL1158" s="14">
        <v>0</v>
      </c>
      <c r="BM1158" s="14">
        <v>0</v>
      </c>
      <c r="BN1158" s="14">
        <v>0</v>
      </c>
      <c r="BO1158" s="14"/>
      <c r="BP1158" s="14">
        <v>7.4999637859819807E-2</v>
      </c>
      <c r="BQ1158" s="14">
        <v>5.7805075344704103E-2</v>
      </c>
      <c r="BR1158" s="14">
        <v>8.7306142776195902E-2</v>
      </c>
      <c r="BS1158" s="14">
        <v>0.10398433334252601</v>
      </c>
      <c r="BT1158" s="14">
        <v>9.7955907759709401E-2</v>
      </c>
      <c r="BU1158" s="14"/>
      <c r="BV1158" s="14">
        <v>4.4287201055623601E-2</v>
      </c>
      <c r="BW1158" s="14">
        <v>6.6788806644439896E-2</v>
      </c>
      <c r="BX1158" s="14">
        <v>8.6807453472801097E-2</v>
      </c>
      <c r="BY1158" s="14">
        <v>9.4295234113524598E-2</v>
      </c>
      <c r="BZ1158" s="14">
        <v>0.14783731985840501</v>
      </c>
      <c r="CA1158" s="14"/>
      <c r="CB1158" s="14">
        <v>6.0141901912057399E-2</v>
      </c>
      <c r="CC1158" s="14">
        <v>5.0559155288015599E-2</v>
      </c>
      <c r="CD1158" s="14">
        <v>7.1907015874625502E-2</v>
      </c>
      <c r="CE1158" s="14">
        <v>7.8631861716868104E-2</v>
      </c>
      <c r="CF1158" s="14">
        <v>0.12850886347700599</v>
      </c>
      <c r="CG1158" s="14"/>
      <c r="CH1158" s="14">
        <v>0.106869541639126</v>
      </c>
      <c r="CI1158" s="14">
        <v>6.9427105284943794E-2</v>
      </c>
      <c r="CJ1158" s="14"/>
      <c r="CK1158" s="14">
        <v>6.6171701659141796E-2</v>
      </c>
      <c r="CL1158" s="14">
        <v>8.4833300202247303E-2</v>
      </c>
      <c r="CM1158" s="14"/>
      <c r="CN1158" s="14">
        <v>4.9596904436374802E-2</v>
      </c>
      <c r="CO1158" s="14">
        <v>9.1236558679055793E-2</v>
      </c>
      <c r="CP1158" s="14"/>
      <c r="CQ1158" s="14">
        <v>9.4486440911553102E-2</v>
      </c>
      <c r="CR1158" s="14">
        <v>5.4910200282594197E-2</v>
      </c>
      <c r="CS1158" s="14">
        <v>5.7254462560250401E-2</v>
      </c>
    </row>
    <row r="1159" spans="2:97" x14ac:dyDescent="0.35">
      <c r="B1159" t="s">
        <v>167</v>
      </c>
      <c r="C1159" s="14">
        <v>0.23622760559335501</v>
      </c>
      <c r="D1159" s="14">
        <v>0.20066046041980201</v>
      </c>
      <c r="E1159" s="14">
        <v>0.26929696169804401</v>
      </c>
      <c r="F1159" s="14"/>
      <c r="G1159" s="14">
        <v>0.139725826863001</v>
      </c>
      <c r="H1159" s="14">
        <v>0.198302185786881</v>
      </c>
      <c r="I1159" s="14">
        <v>0.22100630013139799</v>
      </c>
      <c r="J1159" s="14">
        <v>0.28751127325225201</v>
      </c>
      <c r="K1159" s="14">
        <v>0.28090866173232598</v>
      </c>
      <c r="L1159" s="14">
        <v>0.27193225249312297</v>
      </c>
      <c r="M1159" s="14"/>
      <c r="N1159" s="14">
        <v>0.19559796809409</v>
      </c>
      <c r="O1159" s="14">
        <v>0.27212405186479799</v>
      </c>
      <c r="P1159" s="14">
        <v>0.20789605228875699</v>
      </c>
      <c r="Q1159" s="14">
        <v>0.26520308754990601</v>
      </c>
      <c r="R1159" s="14"/>
      <c r="S1159" s="14">
        <v>0.23646109677027199</v>
      </c>
      <c r="T1159" s="14">
        <v>0.241818412506632</v>
      </c>
      <c r="U1159" s="14">
        <v>0.23938847761655199</v>
      </c>
      <c r="V1159" s="14">
        <v>0.217378812001392</v>
      </c>
      <c r="W1159" s="14">
        <v>0.23191339061923599</v>
      </c>
      <c r="X1159" s="14">
        <v>0.22219644462716001</v>
      </c>
      <c r="Y1159" s="14">
        <v>0.23014393279116299</v>
      </c>
      <c r="Z1159" s="14">
        <v>0.226753029824068</v>
      </c>
      <c r="AA1159" s="14">
        <v>0.26074774509121301</v>
      </c>
      <c r="AB1159" s="14">
        <v>0.25356323819891802</v>
      </c>
      <c r="AC1159" s="14">
        <v>0.218422541503314</v>
      </c>
      <c r="AD1159" s="14">
        <v>0.227698120178212</v>
      </c>
      <c r="AE1159" s="14"/>
      <c r="AF1159" s="14">
        <v>0.22123767882586501</v>
      </c>
      <c r="AG1159" s="14">
        <v>0.239225518940236</v>
      </c>
      <c r="AH1159" s="14">
        <v>0.221870194928663</v>
      </c>
      <c r="AI1159" s="14">
        <v>0.17511841111368701</v>
      </c>
      <c r="AJ1159" s="14">
        <v>0.216516095288383</v>
      </c>
      <c r="AK1159" s="14"/>
      <c r="AL1159" s="14">
        <v>0.226004052081032</v>
      </c>
      <c r="AM1159" s="14">
        <v>0.21051425576348901</v>
      </c>
      <c r="AN1159" s="14">
        <v>0.16064041530369599</v>
      </c>
      <c r="AO1159" s="14">
        <v>0.181720523297526</v>
      </c>
      <c r="AP1159" s="14">
        <v>0.206905036046754</v>
      </c>
      <c r="AQ1159" s="14">
        <v>0.42507822455261002</v>
      </c>
      <c r="AR1159" s="14"/>
      <c r="AS1159" s="14">
        <v>0.27453507710776898</v>
      </c>
      <c r="AT1159" s="14">
        <v>0.24748292550123099</v>
      </c>
      <c r="AU1159" s="14">
        <v>0.191729132760242</v>
      </c>
      <c r="AV1159" s="14">
        <v>0.241780229109686</v>
      </c>
      <c r="AW1159" s="14">
        <v>0.14512862827662301</v>
      </c>
      <c r="AX1159" s="14"/>
      <c r="AY1159" s="14">
        <v>0.39154776038830102</v>
      </c>
      <c r="AZ1159" s="14">
        <v>0</v>
      </c>
      <c r="BA1159" s="14">
        <v>0</v>
      </c>
      <c r="BB1159" s="14">
        <v>0</v>
      </c>
      <c r="BC1159" s="14">
        <v>0</v>
      </c>
      <c r="BD1159" s="14">
        <v>0</v>
      </c>
      <c r="BE1159" s="14">
        <v>0</v>
      </c>
      <c r="BF1159" s="14">
        <v>0</v>
      </c>
      <c r="BG1159" s="14">
        <v>0</v>
      </c>
      <c r="BH1159" s="14">
        <v>0</v>
      </c>
      <c r="BI1159" s="14">
        <v>0</v>
      </c>
      <c r="BJ1159" s="14">
        <v>0</v>
      </c>
      <c r="BK1159" s="14">
        <v>0</v>
      </c>
      <c r="BL1159" s="14">
        <v>0</v>
      </c>
      <c r="BM1159" s="14">
        <v>0</v>
      </c>
      <c r="BN1159" s="14">
        <v>0</v>
      </c>
      <c r="BO1159" s="14"/>
      <c r="BP1159" s="14">
        <v>0.24905349975885499</v>
      </c>
      <c r="BQ1159" s="14">
        <v>0.20298638987019699</v>
      </c>
      <c r="BR1159" s="14">
        <v>0.243054239715254</v>
      </c>
      <c r="BS1159" s="14">
        <v>0.18977924477611799</v>
      </c>
      <c r="BT1159" s="14">
        <v>0.282821934570337</v>
      </c>
      <c r="BU1159" s="14"/>
      <c r="BV1159" s="14">
        <v>0.22028762217631601</v>
      </c>
      <c r="BW1159" s="14">
        <v>0.207919344766092</v>
      </c>
      <c r="BX1159" s="14">
        <v>0.24429736803778099</v>
      </c>
      <c r="BY1159" s="14">
        <v>0.26459958158028402</v>
      </c>
      <c r="BZ1159" s="14">
        <v>0.33438879564871798</v>
      </c>
      <c r="CA1159" s="14"/>
      <c r="CB1159" s="14">
        <v>0.187954937613761</v>
      </c>
      <c r="CC1159" s="14">
        <v>0.28120226093432998</v>
      </c>
      <c r="CD1159" s="14">
        <v>0.26603029106055098</v>
      </c>
      <c r="CE1159" s="14">
        <v>0.23238545442981901</v>
      </c>
      <c r="CF1159" s="14">
        <v>0.21474704265790001</v>
      </c>
      <c r="CG1159" s="14"/>
      <c r="CH1159" s="14">
        <v>0.17910844997768499</v>
      </c>
      <c r="CI1159" s="14">
        <v>0.26005030315758598</v>
      </c>
      <c r="CJ1159" s="14"/>
      <c r="CK1159" s="14">
        <v>0.19305002539281199</v>
      </c>
      <c r="CL1159" s="14">
        <v>0.24949412041237501</v>
      </c>
      <c r="CM1159" s="14"/>
      <c r="CN1159" s="14">
        <v>0.211869477381357</v>
      </c>
      <c r="CO1159" s="14">
        <v>0.24474653357316101</v>
      </c>
      <c r="CP1159" s="14"/>
      <c r="CQ1159" s="14">
        <v>0.23659124331116599</v>
      </c>
      <c r="CR1159" s="14">
        <v>0.223223347578063</v>
      </c>
      <c r="CS1159" s="14">
        <v>0.30890527290643999</v>
      </c>
    </row>
    <row r="1160" spans="2:97" x14ac:dyDescent="0.35">
      <c r="C1160" s="14"/>
      <c r="D1160" s="14"/>
      <c r="E1160" s="14"/>
      <c r="F1160" s="14"/>
      <c r="G1160" s="14"/>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c r="AG1160" s="14"/>
      <c r="AH1160" s="14"/>
      <c r="AI1160" s="14"/>
      <c r="AJ1160" s="14"/>
      <c r="AK1160" s="14"/>
      <c r="AL1160" s="14"/>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4"/>
      <c r="BN1160" s="14"/>
      <c r="BO1160" s="14"/>
      <c r="BP1160" s="14"/>
      <c r="BQ1160" s="14"/>
      <c r="BR1160" s="14"/>
      <c r="BS1160" s="14"/>
      <c r="BT1160" s="14"/>
      <c r="BU1160" s="14"/>
      <c r="BV1160" s="14"/>
      <c r="BW1160" s="14"/>
      <c r="BX1160" s="14"/>
      <c r="BY1160" s="14"/>
      <c r="BZ1160" s="14"/>
      <c r="CA1160" s="14"/>
      <c r="CB1160" s="14"/>
      <c r="CC1160" s="14"/>
      <c r="CD1160" s="14"/>
      <c r="CE1160" s="14"/>
      <c r="CF1160" s="14"/>
      <c r="CG1160" s="14"/>
      <c r="CH1160" s="14"/>
      <c r="CI1160" s="14"/>
      <c r="CJ1160" s="14"/>
      <c r="CK1160" s="14"/>
      <c r="CL1160" s="14"/>
      <c r="CM1160" s="14"/>
      <c r="CN1160" s="14"/>
      <c r="CO1160" s="14"/>
      <c r="CP1160" s="14"/>
      <c r="CQ1160" s="14"/>
      <c r="CR1160" s="14"/>
      <c r="CS1160" s="14"/>
    </row>
    <row r="1161" spans="2:97" x14ac:dyDescent="0.35">
      <c r="B1161" s="6" t="s">
        <v>479</v>
      </c>
      <c r="C1161" s="14"/>
      <c r="D1161" s="14"/>
      <c r="E1161" s="14"/>
      <c r="F1161" s="14"/>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4"/>
      <c r="BN1161" s="14"/>
      <c r="BO1161" s="14"/>
      <c r="BP1161" s="14"/>
      <c r="BQ1161" s="14"/>
      <c r="BR1161" s="14"/>
      <c r="BS1161" s="14"/>
      <c r="BT1161" s="14"/>
      <c r="BU1161" s="14"/>
      <c r="BV1161" s="14"/>
      <c r="BW1161" s="14"/>
      <c r="BX1161" s="14"/>
      <c r="BY1161" s="14"/>
      <c r="BZ1161" s="14"/>
      <c r="CA1161" s="14"/>
      <c r="CB1161" s="14"/>
      <c r="CC1161" s="14"/>
      <c r="CD1161" s="14"/>
      <c r="CE1161" s="14"/>
      <c r="CF1161" s="14"/>
      <c r="CG1161" s="14"/>
      <c r="CH1161" s="14"/>
      <c r="CI1161" s="14"/>
      <c r="CJ1161" s="14"/>
      <c r="CK1161" s="14"/>
      <c r="CL1161" s="14"/>
      <c r="CM1161" s="14"/>
      <c r="CN1161" s="14"/>
      <c r="CO1161" s="14"/>
      <c r="CP1161" s="14"/>
      <c r="CQ1161" s="14"/>
      <c r="CR1161" s="14"/>
      <c r="CS1161" s="14"/>
    </row>
    <row r="1162" spans="2:97" x14ac:dyDescent="0.35">
      <c r="B1162" s="21" t="s">
        <v>122</v>
      </c>
      <c r="C1162" s="14"/>
      <c r="D1162" s="14"/>
      <c r="E1162" s="14"/>
      <c r="F1162" s="14"/>
      <c r="G1162" s="14"/>
      <c r="H1162" s="14"/>
      <c r="I1162" s="14"/>
      <c r="J1162" s="14"/>
      <c r="K1162" s="14"/>
      <c r="L1162" s="14"/>
      <c r="M1162" s="14"/>
      <c r="N1162" s="14"/>
      <c r="O1162" s="14"/>
      <c r="P1162" s="14"/>
      <c r="Q1162" s="14"/>
      <c r="R1162" s="14"/>
      <c r="S1162" s="14"/>
      <c r="T1162" s="14"/>
      <c r="U1162" s="14"/>
      <c r="V1162" s="14"/>
      <c r="W1162" s="14"/>
      <c r="X1162" s="14"/>
      <c r="Y1162" s="14"/>
      <c r="Z1162" s="14"/>
      <c r="AA1162" s="14"/>
      <c r="AB1162" s="14"/>
      <c r="AC1162" s="14"/>
      <c r="AD1162" s="14"/>
      <c r="AE1162" s="14"/>
      <c r="AF1162" s="14"/>
      <c r="AG1162" s="14"/>
      <c r="AH1162" s="14"/>
      <c r="AI1162" s="14"/>
      <c r="AJ1162" s="14"/>
      <c r="AK1162" s="14"/>
      <c r="AL1162" s="14"/>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14"/>
      <c r="BJ1162" s="14"/>
      <c r="BK1162" s="14"/>
      <c r="BL1162" s="14"/>
      <c r="BM1162" s="14"/>
      <c r="BN1162" s="14"/>
      <c r="BO1162" s="14"/>
      <c r="BP1162" s="14"/>
      <c r="BQ1162" s="14"/>
      <c r="BR1162" s="14"/>
      <c r="BS1162" s="14"/>
      <c r="BT1162" s="14"/>
      <c r="BU1162" s="14"/>
      <c r="BV1162" s="14"/>
      <c r="BW1162" s="14"/>
      <c r="BX1162" s="14"/>
      <c r="BY1162" s="14"/>
      <c r="BZ1162" s="14"/>
      <c r="CA1162" s="14"/>
      <c r="CB1162" s="14"/>
      <c r="CC1162" s="14"/>
      <c r="CD1162" s="14"/>
      <c r="CE1162" s="14"/>
      <c r="CF1162" s="14"/>
      <c r="CG1162" s="14"/>
      <c r="CH1162" s="14"/>
      <c r="CI1162" s="14"/>
      <c r="CJ1162" s="14"/>
      <c r="CK1162" s="14"/>
      <c r="CL1162" s="14"/>
      <c r="CM1162" s="14"/>
      <c r="CN1162" s="14"/>
      <c r="CO1162" s="14"/>
      <c r="CP1162" s="14"/>
      <c r="CQ1162" s="14"/>
      <c r="CR1162" s="14"/>
      <c r="CS1162" s="14"/>
    </row>
    <row r="1163" spans="2:97" x14ac:dyDescent="0.35">
      <c r="B1163" t="s">
        <v>470</v>
      </c>
      <c r="C1163" s="14">
        <v>8.0018030352078495E-2</v>
      </c>
      <c r="D1163" s="14">
        <v>6.7487348384849905E-2</v>
      </c>
      <c r="E1163" s="14">
        <v>9.1781537605685498E-2</v>
      </c>
      <c r="F1163" s="14"/>
      <c r="G1163" s="14">
        <v>9.5353385545498603E-2</v>
      </c>
      <c r="H1163" s="14">
        <v>7.5086094227084205E-2</v>
      </c>
      <c r="I1163" s="14">
        <v>7.3638145624267098E-2</v>
      </c>
      <c r="J1163" s="14">
        <v>7.2031339826644905E-2</v>
      </c>
      <c r="K1163" s="14">
        <v>7.8485353826173498E-2</v>
      </c>
      <c r="L1163" s="14">
        <v>8.6568087740362301E-2</v>
      </c>
      <c r="M1163" s="14"/>
      <c r="N1163" s="14">
        <v>7.3900426356155097E-2</v>
      </c>
      <c r="O1163" s="14">
        <v>6.3885188330044307E-2</v>
      </c>
      <c r="P1163" s="14">
        <v>0.101954591755279</v>
      </c>
      <c r="Q1163" s="14">
        <v>8.3559021522539495E-2</v>
      </c>
      <c r="R1163" s="14"/>
      <c r="S1163" s="14">
        <v>8.0282244012914894E-2</v>
      </c>
      <c r="T1163" s="14">
        <v>7.2374662929975006E-2</v>
      </c>
      <c r="U1163" s="14">
        <v>8.5175254639598602E-2</v>
      </c>
      <c r="V1163" s="14">
        <v>5.9028445356828801E-2</v>
      </c>
      <c r="W1163" s="14">
        <v>8.9647003350368001E-2</v>
      </c>
      <c r="X1163" s="14">
        <v>0.10752047660882499</v>
      </c>
      <c r="Y1163" s="14">
        <v>4.7455947593944801E-2</v>
      </c>
      <c r="Z1163" s="14">
        <v>7.5083087782312305E-2</v>
      </c>
      <c r="AA1163" s="14">
        <v>8.0950025962004596E-2</v>
      </c>
      <c r="AB1163" s="14">
        <v>7.2596412703075097E-2</v>
      </c>
      <c r="AC1163" s="14">
        <v>9.8629506522852503E-2</v>
      </c>
      <c r="AD1163" s="14">
        <v>0.13722597066359599</v>
      </c>
      <c r="AE1163" s="14"/>
      <c r="AF1163" s="14">
        <v>9.5860896626270106E-2</v>
      </c>
      <c r="AG1163" s="14">
        <v>5.9691462637916998E-2</v>
      </c>
      <c r="AH1163" s="14">
        <v>5.4252047952983301E-2</v>
      </c>
      <c r="AI1163" s="14">
        <v>0.14139346242832401</v>
      </c>
      <c r="AJ1163" s="14">
        <v>5.1154745602648002E-2</v>
      </c>
      <c r="AK1163" s="14"/>
      <c r="AL1163" s="14">
        <v>6.65335098060926E-2</v>
      </c>
      <c r="AM1163" s="14">
        <v>8.4563690089278998E-2</v>
      </c>
      <c r="AN1163" s="14">
        <v>5.2361658784163698E-2</v>
      </c>
      <c r="AO1163" s="14">
        <v>0.114564742519999</v>
      </c>
      <c r="AP1163" s="14">
        <v>5.8914394077152703E-2</v>
      </c>
      <c r="AQ1163" s="14">
        <v>8.4930960466259697E-2</v>
      </c>
      <c r="AR1163" s="14"/>
      <c r="AS1163" s="14">
        <v>8.5064702843532805E-2</v>
      </c>
      <c r="AT1163" s="14">
        <v>9.3832566713431501E-2</v>
      </c>
      <c r="AU1163" s="14">
        <v>5.7534467114032803E-2</v>
      </c>
      <c r="AV1163" s="14">
        <v>7.5501385119603096E-2</v>
      </c>
      <c r="AW1163" s="14">
        <v>0.13605733378288701</v>
      </c>
      <c r="AX1163" s="14"/>
      <c r="AY1163" s="14">
        <v>0.115927868659797</v>
      </c>
      <c r="AZ1163" s="14">
        <v>0</v>
      </c>
      <c r="BA1163" s="14">
        <v>0</v>
      </c>
      <c r="BB1163" s="14">
        <v>0</v>
      </c>
      <c r="BC1163" s="14">
        <v>0</v>
      </c>
      <c r="BD1163" s="14">
        <v>0</v>
      </c>
      <c r="BE1163" s="14">
        <v>0</v>
      </c>
      <c r="BF1163" s="14">
        <v>0</v>
      </c>
      <c r="BG1163" s="14">
        <v>0</v>
      </c>
      <c r="BH1163" s="14">
        <v>0</v>
      </c>
      <c r="BI1163" s="14">
        <v>0</v>
      </c>
      <c r="BJ1163" s="14">
        <v>0</v>
      </c>
      <c r="BK1163" s="14">
        <v>0</v>
      </c>
      <c r="BL1163" s="14">
        <v>0</v>
      </c>
      <c r="BM1163" s="14">
        <v>0</v>
      </c>
      <c r="BN1163" s="14">
        <v>0</v>
      </c>
      <c r="BO1163" s="14"/>
      <c r="BP1163" s="14">
        <v>6.7317301798747106E-2</v>
      </c>
      <c r="BQ1163" s="14">
        <v>8.0606263520424395E-2</v>
      </c>
      <c r="BR1163" s="14">
        <v>8.1001730771440197E-2</v>
      </c>
      <c r="BS1163" s="14">
        <v>8.3582226420612804E-2</v>
      </c>
      <c r="BT1163" s="14">
        <v>9.5969813444687996E-2</v>
      </c>
      <c r="BU1163" s="14"/>
      <c r="BV1163" s="14">
        <v>8.8578759899425499E-2</v>
      </c>
      <c r="BW1163" s="14">
        <v>7.1032496072637799E-2</v>
      </c>
      <c r="BX1163" s="14">
        <v>7.6612116121457297E-2</v>
      </c>
      <c r="BY1163" s="14">
        <v>9.6471394026311399E-2</v>
      </c>
      <c r="BZ1163" s="14">
        <v>0.113776101062186</v>
      </c>
      <c r="CA1163" s="14"/>
      <c r="CB1163" s="14">
        <v>8.8436533999227102E-2</v>
      </c>
      <c r="CC1163" s="14">
        <v>5.63379939826106E-2</v>
      </c>
      <c r="CD1163" s="14">
        <v>7.4565265240313205E-2</v>
      </c>
      <c r="CE1163" s="14">
        <v>8.6940869050699796E-2</v>
      </c>
      <c r="CF1163" s="14">
        <v>9.1774512241290795E-2</v>
      </c>
      <c r="CG1163" s="14"/>
      <c r="CH1163" s="14">
        <v>0.111313118140942</v>
      </c>
      <c r="CI1163" s="14">
        <v>6.6965781879490496E-2</v>
      </c>
      <c r="CJ1163" s="14"/>
      <c r="CK1163" s="14">
        <v>6.25153543840576E-2</v>
      </c>
      <c r="CL1163" s="14">
        <v>8.5395809954913499E-2</v>
      </c>
      <c r="CM1163" s="14"/>
      <c r="CN1163" s="14">
        <v>7.4107104830919604E-2</v>
      </c>
      <c r="CO1163" s="14">
        <v>8.2085297112910405E-2</v>
      </c>
      <c r="CP1163" s="14"/>
      <c r="CQ1163" s="14">
        <v>8.4460505087189094E-2</v>
      </c>
      <c r="CR1163" s="14">
        <v>7.6380578286118994E-2</v>
      </c>
      <c r="CS1163" s="14">
        <v>4.6300145598945998E-2</v>
      </c>
    </row>
    <row r="1164" spans="2:97" x14ac:dyDescent="0.35">
      <c r="B1164" t="s">
        <v>471</v>
      </c>
      <c r="C1164" s="14">
        <v>0.178397188361754</v>
      </c>
      <c r="D1164" s="14">
        <v>0.155605525724062</v>
      </c>
      <c r="E1164" s="14">
        <v>0.20066570569377001</v>
      </c>
      <c r="F1164" s="14"/>
      <c r="G1164" s="14">
        <v>0.22550676940796399</v>
      </c>
      <c r="H1164" s="14">
        <v>0.20970418459807599</v>
      </c>
      <c r="I1164" s="14">
        <v>0.18638741825538399</v>
      </c>
      <c r="J1164" s="14">
        <v>0.15524362524750901</v>
      </c>
      <c r="K1164" s="14">
        <v>0.17710009624190801</v>
      </c>
      <c r="L1164" s="14">
        <v>0.134795994270755</v>
      </c>
      <c r="M1164" s="14"/>
      <c r="N1164" s="14">
        <v>0.17426506323933499</v>
      </c>
      <c r="O1164" s="14">
        <v>0.16105999142619801</v>
      </c>
      <c r="P1164" s="14">
        <v>0.19303897952354801</v>
      </c>
      <c r="Q1164" s="14">
        <v>0.19014534688593601</v>
      </c>
      <c r="R1164" s="14"/>
      <c r="S1164" s="14">
        <v>0.207066549286019</v>
      </c>
      <c r="T1164" s="14">
        <v>0.18212585197025599</v>
      </c>
      <c r="U1164" s="14">
        <v>0.14630469373008301</v>
      </c>
      <c r="V1164" s="14">
        <v>0.196685522048163</v>
      </c>
      <c r="W1164" s="14">
        <v>0.17890835051761</v>
      </c>
      <c r="X1164" s="14">
        <v>0.211178207620797</v>
      </c>
      <c r="Y1164" s="14">
        <v>0.15112525972646901</v>
      </c>
      <c r="Z1164" s="14">
        <v>0.165058743959654</v>
      </c>
      <c r="AA1164" s="14">
        <v>0.15207657819954501</v>
      </c>
      <c r="AB1164" s="14">
        <v>0.162982859270728</v>
      </c>
      <c r="AC1164" s="14">
        <v>0.204289751499865</v>
      </c>
      <c r="AD1164" s="14">
        <v>0.14989333738632099</v>
      </c>
      <c r="AE1164" s="14"/>
      <c r="AF1164" s="14">
        <v>0.16430652059624301</v>
      </c>
      <c r="AG1164" s="14">
        <v>0.18703387673987501</v>
      </c>
      <c r="AH1164" s="14">
        <v>0.16275844369327</v>
      </c>
      <c r="AI1164" s="14">
        <v>0.21792613371987099</v>
      </c>
      <c r="AJ1164" s="14">
        <v>0.19005639775417499</v>
      </c>
      <c r="AK1164" s="14"/>
      <c r="AL1164" s="14">
        <v>0.18479754087974701</v>
      </c>
      <c r="AM1164" s="14">
        <v>0.19019110934637801</v>
      </c>
      <c r="AN1164" s="14">
        <v>0.19519448006420401</v>
      </c>
      <c r="AO1164" s="14">
        <v>0.19558405888224301</v>
      </c>
      <c r="AP1164" s="14">
        <v>0.17499579660116801</v>
      </c>
      <c r="AQ1164" s="14">
        <v>0.120374396308476</v>
      </c>
      <c r="AR1164" s="14"/>
      <c r="AS1164" s="14">
        <v>0.18524315694715099</v>
      </c>
      <c r="AT1164" s="14">
        <v>0.171186336146985</v>
      </c>
      <c r="AU1164" s="14">
        <v>0.179780943653466</v>
      </c>
      <c r="AV1164" s="14">
        <v>0.18796795844570399</v>
      </c>
      <c r="AW1164" s="14">
        <v>6.5162899583237899E-2</v>
      </c>
      <c r="AX1164" s="14"/>
      <c r="AY1164" s="14">
        <v>0.10738081125202401</v>
      </c>
      <c r="AZ1164" s="14">
        <v>0</v>
      </c>
      <c r="BA1164" s="14">
        <v>0</v>
      </c>
      <c r="BB1164" s="14">
        <v>0</v>
      </c>
      <c r="BC1164" s="14">
        <v>0</v>
      </c>
      <c r="BD1164" s="14">
        <v>0</v>
      </c>
      <c r="BE1164" s="14">
        <v>0</v>
      </c>
      <c r="BF1164" s="14">
        <v>0</v>
      </c>
      <c r="BG1164" s="14">
        <v>0</v>
      </c>
      <c r="BH1164" s="14">
        <v>0</v>
      </c>
      <c r="BI1164" s="14">
        <v>0</v>
      </c>
      <c r="BJ1164" s="14">
        <v>0</v>
      </c>
      <c r="BK1164" s="14">
        <v>0</v>
      </c>
      <c r="BL1164" s="14">
        <v>0</v>
      </c>
      <c r="BM1164" s="14">
        <v>0</v>
      </c>
      <c r="BN1164" s="14">
        <v>0</v>
      </c>
      <c r="BO1164" s="14"/>
      <c r="BP1164" s="14">
        <v>0.152937927272249</v>
      </c>
      <c r="BQ1164" s="14">
        <v>0.19009671914808601</v>
      </c>
      <c r="BR1164" s="14">
        <v>0.18485308320028401</v>
      </c>
      <c r="BS1164" s="14">
        <v>0.20031988076398899</v>
      </c>
      <c r="BT1164" s="14">
        <v>0.17973922232575301</v>
      </c>
      <c r="BU1164" s="14"/>
      <c r="BV1164" s="14">
        <v>0.19429663186895901</v>
      </c>
      <c r="BW1164" s="14">
        <v>0.18741593582959801</v>
      </c>
      <c r="BX1164" s="14">
        <v>0.16886723767008699</v>
      </c>
      <c r="BY1164" s="14">
        <v>0.18349122767487899</v>
      </c>
      <c r="BZ1164" s="14">
        <v>0.13816693623087101</v>
      </c>
      <c r="CA1164" s="14"/>
      <c r="CB1164" s="14">
        <v>0.22341023264524401</v>
      </c>
      <c r="CC1164" s="14">
        <v>0.17826027220264101</v>
      </c>
      <c r="CD1164" s="14">
        <v>0.14634578535228801</v>
      </c>
      <c r="CE1164" s="14">
        <v>0.16669298368171201</v>
      </c>
      <c r="CF1164" s="14">
        <v>0.18043352706802801</v>
      </c>
      <c r="CG1164" s="14"/>
      <c r="CH1164" s="14">
        <v>0.2061977978316</v>
      </c>
      <c r="CI1164" s="14">
        <v>0.166802382654932</v>
      </c>
      <c r="CJ1164" s="14"/>
      <c r="CK1164" s="14">
        <v>0.17590993408024699</v>
      </c>
      <c r="CL1164" s="14">
        <v>0.179161408951028</v>
      </c>
      <c r="CM1164" s="14"/>
      <c r="CN1164" s="14">
        <v>0.173973006626576</v>
      </c>
      <c r="CO1164" s="14">
        <v>0.17994448646461</v>
      </c>
      <c r="CP1164" s="14"/>
      <c r="CQ1164" s="14">
        <v>0.166164841264483</v>
      </c>
      <c r="CR1164" s="14">
        <v>0.20223628862272999</v>
      </c>
      <c r="CS1164" s="14">
        <v>0.18917093967464299</v>
      </c>
    </row>
    <row r="1165" spans="2:97" x14ac:dyDescent="0.35">
      <c r="B1165" t="s">
        <v>472</v>
      </c>
      <c r="C1165" s="14">
        <v>0.207316318251065</v>
      </c>
      <c r="D1165" s="14">
        <v>0.21867025235376</v>
      </c>
      <c r="E1165" s="14">
        <v>0.19649257736057901</v>
      </c>
      <c r="F1165" s="14"/>
      <c r="G1165" s="14">
        <v>0.24645563913263799</v>
      </c>
      <c r="H1165" s="14">
        <v>0.21550912942344999</v>
      </c>
      <c r="I1165" s="14">
        <v>0.22405733619349899</v>
      </c>
      <c r="J1165" s="14">
        <v>0.179209349279325</v>
      </c>
      <c r="K1165" s="14">
        <v>0.175795368208019</v>
      </c>
      <c r="L1165" s="14">
        <v>0.20502255292188601</v>
      </c>
      <c r="M1165" s="14"/>
      <c r="N1165" s="14">
        <v>0.19751587937250301</v>
      </c>
      <c r="O1165" s="14">
        <v>0.20422692497438399</v>
      </c>
      <c r="P1165" s="14">
        <v>0.211958553497753</v>
      </c>
      <c r="Q1165" s="14">
        <v>0.21818769175810901</v>
      </c>
      <c r="R1165" s="14"/>
      <c r="S1165" s="14">
        <v>0.22699193373284399</v>
      </c>
      <c r="T1165" s="14">
        <v>0.16041007658020401</v>
      </c>
      <c r="U1165" s="14">
        <v>0.26948550292419499</v>
      </c>
      <c r="V1165" s="14">
        <v>0.23790450314105399</v>
      </c>
      <c r="W1165" s="14">
        <v>0.167064536783916</v>
      </c>
      <c r="X1165" s="14">
        <v>0.18594028489151801</v>
      </c>
      <c r="Y1165" s="14">
        <v>0.21324492885443699</v>
      </c>
      <c r="Z1165" s="14">
        <v>0.19855037332424799</v>
      </c>
      <c r="AA1165" s="14">
        <v>0.20659511540525999</v>
      </c>
      <c r="AB1165" s="14">
        <v>0.19123306477532701</v>
      </c>
      <c r="AC1165" s="14">
        <v>0.24847442041985399</v>
      </c>
      <c r="AD1165" s="14">
        <v>0.197422433333449</v>
      </c>
      <c r="AE1165" s="14"/>
      <c r="AF1165" s="14">
        <v>0.192444542683293</v>
      </c>
      <c r="AG1165" s="14">
        <v>0.20644584872666899</v>
      </c>
      <c r="AH1165" s="14">
        <v>0.208408603288122</v>
      </c>
      <c r="AI1165" s="14">
        <v>0.23177141624412601</v>
      </c>
      <c r="AJ1165" s="14">
        <v>0.24354276351999701</v>
      </c>
      <c r="AK1165" s="14"/>
      <c r="AL1165" s="14">
        <v>0.20395668907762901</v>
      </c>
      <c r="AM1165" s="14">
        <v>0.235568606433949</v>
      </c>
      <c r="AN1165" s="14">
        <v>0.23746073150854499</v>
      </c>
      <c r="AO1165" s="14">
        <v>0.230799266685561</v>
      </c>
      <c r="AP1165" s="14">
        <v>0.21924836845666401</v>
      </c>
      <c r="AQ1165" s="14">
        <v>0.130597842095553</v>
      </c>
      <c r="AR1165" s="14"/>
      <c r="AS1165" s="14">
        <v>0.225559315583197</v>
      </c>
      <c r="AT1165" s="14">
        <v>0.18615701101349699</v>
      </c>
      <c r="AU1165" s="14">
        <v>0.2101321110986</v>
      </c>
      <c r="AV1165" s="14">
        <v>0.19505832843781001</v>
      </c>
      <c r="AW1165" s="14">
        <v>0.320076957004231</v>
      </c>
      <c r="AX1165" s="14"/>
      <c r="AY1165" s="14">
        <v>0.120909030907737</v>
      </c>
      <c r="AZ1165" s="14">
        <v>0</v>
      </c>
      <c r="BA1165" s="14">
        <v>0</v>
      </c>
      <c r="BB1165" s="14">
        <v>0</v>
      </c>
      <c r="BC1165" s="14">
        <v>0</v>
      </c>
      <c r="BD1165" s="14">
        <v>0</v>
      </c>
      <c r="BE1165" s="14">
        <v>0</v>
      </c>
      <c r="BF1165" s="14">
        <v>0</v>
      </c>
      <c r="BG1165" s="14">
        <v>0</v>
      </c>
      <c r="BH1165" s="14">
        <v>0</v>
      </c>
      <c r="BI1165" s="14">
        <v>0</v>
      </c>
      <c r="BJ1165" s="14">
        <v>0</v>
      </c>
      <c r="BK1165" s="14">
        <v>0</v>
      </c>
      <c r="BL1165" s="14">
        <v>0</v>
      </c>
      <c r="BM1165" s="14">
        <v>0</v>
      </c>
      <c r="BN1165" s="14">
        <v>0</v>
      </c>
      <c r="BO1165" s="14"/>
      <c r="BP1165" s="14">
        <v>0.185304790885257</v>
      </c>
      <c r="BQ1165" s="14">
        <v>0.213133063880458</v>
      </c>
      <c r="BR1165" s="14">
        <v>0.213363505885029</v>
      </c>
      <c r="BS1165" s="14">
        <v>0.25087377968631203</v>
      </c>
      <c r="BT1165" s="14">
        <v>0.187451842808075</v>
      </c>
      <c r="BU1165" s="14"/>
      <c r="BV1165" s="14">
        <v>0.20850022248964201</v>
      </c>
      <c r="BW1165" s="14">
        <v>0.21074508334143099</v>
      </c>
      <c r="BX1165" s="14">
        <v>0.216246952803372</v>
      </c>
      <c r="BY1165" s="14">
        <v>0.19606198314753701</v>
      </c>
      <c r="BZ1165" s="14">
        <v>0.14395507793846099</v>
      </c>
      <c r="CA1165" s="14"/>
      <c r="CB1165" s="14">
        <v>0.202721730355017</v>
      </c>
      <c r="CC1165" s="14">
        <v>0.221234191835049</v>
      </c>
      <c r="CD1165" s="14">
        <v>0.200833237716216</v>
      </c>
      <c r="CE1165" s="14">
        <v>0.21404834767678599</v>
      </c>
      <c r="CF1165" s="14">
        <v>0.19945024378314499</v>
      </c>
      <c r="CG1165" s="14"/>
      <c r="CH1165" s="14">
        <v>0.23668838138980999</v>
      </c>
      <c r="CI1165" s="14">
        <v>0.19506610605080199</v>
      </c>
      <c r="CJ1165" s="14"/>
      <c r="CK1165" s="14">
        <v>0.217297722152027</v>
      </c>
      <c r="CL1165" s="14">
        <v>0.20424948490487699</v>
      </c>
      <c r="CM1165" s="14"/>
      <c r="CN1165" s="14">
        <v>0.221369730964879</v>
      </c>
      <c r="CO1165" s="14">
        <v>0.20240132602598601</v>
      </c>
      <c r="CP1165" s="14"/>
      <c r="CQ1165" s="14">
        <v>0.204608933684019</v>
      </c>
      <c r="CR1165" s="14">
        <v>0.22038469205903499</v>
      </c>
      <c r="CS1165" s="14">
        <v>0.16343994712954801</v>
      </c>
    </row>
    <row r="1166" spans="2:97" x14ac:dyDescent="0.35">
      <c r="B1166" t="s">
        <v>473</v>
      </c>
      <c r="C1166" s="14">
        <v>0.15938959040700701</v>
      </c>
      <c r="D1166" s="14">
        <v>0.17448486016877501</v>
      </c>
      <c r="E1166" s="14">
        <v>0.145304149852095</v>
      </c>
      <c r="F1166" s="14"/>
      <c r="G1166" s="14">
        <v>0.190565422432938</v>
      </c>
      <c r="H1166" s="14">
        <v>0.19119804625610801</v>
      </c>
      <c r="I1166" s="14">
        <v>0.15583518370517899</v>
      </c>
      <c r="J1166" s="14">
        <v>0.14280258771100801</v>
      </c>
      <c r="K1166" s="14">
        <v>0.142366777785807</v>
      </c>
      <c r="L1166" s="14">
        <v>0.14053552436456901</v>
      </c>
      <c r="M1166" s="14"/>
      <c r="N1166" s="14">
        <v>0.184099742603134</v>
      </c>
      <c r="O1166" s="14">
        <v>0.143131393774315</v>
      </c>
      <c r="P1166" s="14">
        <v>0.18893742687676701</v>
      </c>
      <c r="Q1166" s="14">
        <v>0.122954656854705</v>
      </c>
      <c r="R1166" s="14"/>
      <c r="S1166" s="14">
        <v>0.117124073553711</v>
      </c>
      <c r="T1166" s="14">
        <v>0.18736457993001299</v>
      </c>
      <c r="U1166" s="14">
        <v>0.20322317441214299</v>
      </c>
      <c r="V1166" s="14">
        <v>0.16144808686842901</v>
      </c>
      <c r="W1166" s="14">
        <v>0.18640410132374699</v>
      </c>
      <c r="X1166" s="14">
        <v>0.162048029758008</v>
      </c>
      <c r="Y1166" s="14">
        <v>0.156655064216255</v>
      </c>
      <c r="Z1166" s="14">
        <v>0.18650535428894999</v>
      </c>
      <c r="AA1166" s="14">
        <v>0.16052431475801501</v>
      </c>
      <c r="AB1166" s="14">
        <v>0.141637379700946</v>
      </c>
      <c r="AC1166" s="14">
        <v>0.12766100659341301</v>
      </c>
      <c r="AD1166" s="14">
        <v>0.11468993482993101</v>
      </c>
      <c r="AE1166" s="14"/>
      <c r="AF1166" s="14">
        <v>0.17133470762393299</v>
      </c>
      <c r="AG1166" s="14">
        <v>0.17192689314636</v>
      </c>
      <c r="AH1166" s="14">
        <v>0.148119614379596</v>
      </c>
      <c r="AI1166" s="14">
        <v>0.12301354685665999</v>
      </c>
      <c r="AJ1166" s="14">
        <v>0.17448384754386501</v>
      </c>
      <c r="AK1166" s="14"/>
      <c r="AL1166" s="14">
        <v>0.17814024037992901</v>
      </c>
      <c r="AM1166" s="14">
        <v>0.15704309118447701</v>
      </c>
      <c r="AN1166" s="14">
        <v>0.18497131218969601</v>
      </c>
      <c r="AO1166" s="14">
        <v>0.15250713487168199</v>
      </c>
      <c r="AP1166" s="14">
        <v>0.19946409987946301</v>
      </c>
      <c r="AQ1166" s="14">
        <v>0.115929537608623</v>
      </c>
      <c r="AR1166" s="14"/>
      <c r="AS1166" s="14">
        <v>0.14371209545490801</v>
      </c>
      <c r="AT1166" s="14">
        <v>0.18628606022902</v>
      </c>
      <c r="AU1166" s="14">
        <v>0.15977203491205599</v>
      </c>
      <c r="AV1166" s="14">
        <v>0.16135280643861</v>
      </c>
      <c r="AW1166" s="14">
        <v>0.14382584052049899</v>
      </c>
      <c r="AX1166" s="14"/>
      <c r="AY1166" s="14">
        <v>0.11315771924966</v>
      </c>
      <c r="AZ1166" s="14">
        <v>0</v>
      </c>
      <c r="BA1166" s="14">
        <v>0</v>
      </c>
      <c r="BB1166" s="14">
        <v>0</v>
      </c>
      <c r="BC1166" s="14">
        <v>0</v>
      </c>
      <c r="BD1166" s="14">
        <v>0</v>
      </c>
      <c r="BE1166" s="14">
        <v>0</v>
      </c>
      <c r="BF1166" s="14">
        <v>0</v>
      </c>
      <c r="BG1166" s="14">
        <v>0</v>
      </c>
      <c r="BH1166" s="14">
        <v>0</v>
      </c>
      <c r="BI1166" s="14">
        <v>0</v>
      </c>
      <c r="BJ1166" s="14">
        <v>0</v>
      </c>
      <c r="BK1166" s="14">
        <v>0</v>
      </c>
      <c r="BL1166" s="14">
        <v>0</v>
      </c>
      <c r="BM1166" s="14">
        <v>0</v>
      </c>
      <c r="BN1166" s="14">
        <v>0</v>
      </c>
      <c r="BO1166" s="14"/>
      <c r="BP1166" s="14">
        <v>0.15531105990348101</v>
      </c>
      <c r="BQ1166" s="14">
        <v>0.17967263361111199</v>
      </c>
      <c r="BR1166" s="14">
        <v>0.15115472048265699</v>
      </c>
      <c r="BS1166" s="14">
        <v>0.167651800707485</v>
      </c>
      <c r="BT1166" s="14">
        <v>0.13602886244882301</v>
      </c>
      <c r="BU1166" s="14"/>
      <c r="BV1166" s="14">
        <v>0.14822813622708</v>
      </c>
      <c r="BW1166" s="14">
        <v>0.170548867201466</v>
      </c>
      <c r="BX1166" s="14">
        <v>0.151185310141949</v>
      </c>
      <c r="BY1166" s="14">
        <v>0.151764634107486</v>
      </c>
      <c r="BZ1166" s="14">
        <v>0.17358516919931899</v>
      </c>
      <c r="CA1166" s="14"/>
      <c r="CB1166" s="14">
        <v>0.16368581693720299</v>
      </c>
      <c r="CC1166" s="14">
        <v>0.150681223450679</v>
      </c>
      <c r="CD1166" s="14">
        <v>0.16012429914263299</v>
      </c>
      <c r="CE1166" s="14">
        <v>0.16216207465714799</v>
      </c>
      <c r="CF1166" s="14">
        <v>0.16081474633392401</v>
      </c>
      <c r="CG1166" s="14"/>
      <c r="CH1166" s="14">
        <v>0.153371321184433</v>
      </c>
      <c r="CI1166" s="14">
        <v>0.16189963114560299</v>
      </c>
      <c r="CJ1166" s="14"/>
      <c r="CK1166" s="14">
        <v>0.18221590857919201</v>
      </c>
      <c r="CL1166" s="14">
        <v>0.15237609667047899</v>
      </c>
      <c r="CM1166" s="14"/>
      <c r="CN1166" s="14">
        <v>0.179222636011276</v>
      </c>
      <c r="CO1166" s="14">
        <v>0.15245324925417</v>
      </c>
      <c r="CP1166" s="14"/>
      <c r="CQ1166" s="14">
        <v>0.16069609240141899</v>
      </c>
      <c r="CR1166" s="14">
        <v>0.157188776678682</v>
      </c>
      <c r="CS1166" s="14">
        <v>0.156188426802891</v>
      </c>
    </row>
    <row r="1167" spans="2:97" x14ac:dyDescent="0.35">
      <c r="B1167" t="s">
        <v>474</v>
      </c>
      <c r="C1167" s="14">
        <v>0.14330962068202099</v>
      </c>
      <c r="D1167" s="14">
        <v>0.194967155883011</v>
      </c>
      <c r="E1167" s="14">
        <v>9.3529776221722705E-2</v>
      </c>
      <c r="F1167" s="14"/>
      <c r="G1167" s="14">
        <v>0.119710480024694</v>
      </c>
      <c r="H1167" s="14">
        <v>0.108078915153419</v>
      </c>
      <c r="I1167" s="14">
        <v>0.132112584532044</v>
      </c>
      <c r="J1167" s="14">
        <v>0.187825946273185</v>
      </c>
      <c r="K1167" s="14">
        <v>0.15342363628824901</v>
      </c>
      <c r="L1167" s="14">
        <v>0.15390561433438599</v>
      </c>
      <c r="M1167" s="14"/>
      <c r="N1167" s="14">
        <v>0.177742088726041</v>
      </c>
      <c r="O1167" s="14">
        <v>0.16123028033180101</v>
      </c>
      <c r="P1167" s="14">
        <v>0.12535283182135501</v>
      </c>
      <c r="Q1167" s="14">
        <v>0.10218657450756601</v>
      </c>
      <c r="R1167" s="14"/>
      <c r="S1167" s="14">
        <v>0.13516346190404799</v>
      </c>
      <c r="T1167" s="14">
        <v>0.16120460967037301</v>
      </c>
      <c r="U1167" s="14">
        <v>8.8921658339381301E-2</v>
      </c>
      <c r="V1167" s="14">
        <v>0.144885717825982</v>
      </c>
      <c r="W1167" s="14">
        <v>0.136857793848287</v>
      </c>
      <c r="X1167" s="14">
        <v>0.108208815965791</v>
      </c>
      <c r="Y1167" s="14">
        <v>0.194938560864715</v>
      </c>
      <c r="Z1167" s="14">
        <v>0.138771669856084</v>
      </c>
      <c r="AA1167" s="14">
        <v>0.149170528876822</v>
      </c>
      <c r="AB1167" s="14">
        <v>0.17571260512046599</v>
      </c>
      <c r="AC1167" s="14">
        <v>0.12191278788888101</v>
      </c>
      <c r="AD1167" s="14">
        <v>0.14980206600027399</v>
      </c>
      <c r="AE1167" s="14"/>
      <c r="AF1167" s="14">
        <v>0.13104499929109201</v>
      </c>
      <c r="AG1167" s="14">
        <v>0.15213674849004499</v>
      </c>
      <c r="AH1167" s="14">
        <v>0.21944920390963299</v>
      </c>
      <c r="AI1167" s="14">
        <v>0.11589708237521899</v>
      </c>
      <c r="AJ1167" s="14">
        <v>0.15877246768096601</v>
      </c>
      <c r="AK1167" s="14"/>
      <c r="AL1167" s="14">
        <v>0.152966931987395</v>
      </c>
      <c r="AM1167" s="14">
        <v>0.141677289450551</v>
      </c>
      <c r="AN1167" s="14">
        <v>0.18174314323061999</v>
      </c>
      <c r="AO1167" s="14">
        <v>0.117534676202127</v>
      </c>
      <c r="AP1167" s="14">
        <v>0.153476258050498</v>
      </c>
      <c r="AQ1167" s="14">
        <v>0.12497996692270601</v>
      </c>
      <c r="AR1167" s="14"/>
      <c r="AS1167" s="14">
        <v>0.10131275366553499</v>
      </c>
      <c r="AT1167" s="14">
        <v>0.13022270361114599</v>
      </c>
      <c r="AU1167" s="14">
        <v>0.190501397792953</v>
      </c>
      <c r="AV1167" s="14">
        <v>0.139235129294245</v>
      </c>
      <c r="AW1167" s="14">
        <v>0.23238327025307801</v>
      </c>
      <c r="AX1167" s="14"/>
      <c r="AY1167" s="14">
        <v>0.184201247453951</v>
      </c>
      <c r="AZ1167" s="14">
        <v>0</v>
      </c>
      <c r="BA1167" s="14">
        <v>0</v>
      </c>
      <c r="BB1167" s="14">
        <v>0</v>
      </c>
      <c r="BC1167" s="14">
        <v>0</v>
      </c>
      <c r="BD1167" s="14">
        <v>0</v>
      </c>
      <c r="BE1167" s="14">
        <v>0</v>
      </c>
      <c r="BF1167" s="14">
        <v>0</v>
      </c>
      <c r="BG1167" s="14">
        <v>0</v>
      </c>
      <c r="BH1167" s="14">
        <v>0</v>
      </c>
      <c r="BI1167" s="14">
        <v>0</v>
      </c>
      <c r="BJ1167" s="14">
        <v>0</v>
      </c>
      <c r="BK1167" s="14">
        <v>0</v>
      </c>
      <c r="BL1167" s="14">
        <v>0</v>
      </c>
      <c r="BM1167" s="14">
        <v>0</v>
      </c>
      <c r="BN1167" s="14">
        <v>0</v>
      </c>
      <c r="BO1167" s="14"/>
      <c r="BP1167" s="14">
        <v>0.19444721488564401</v>
      </c>
      <c r="BQ1167" s="14">
        <v>0.13899942993178599</v>
      </c>
      <c r="BR1167" s="14">
        <v>0.120286894375102</v>
      </c>
      <c r="BS1167" s="14">
        <v>0.12249067547197801</v>
      </c>
      <c r="BT1167" s="14">
        <v>0.117033791088566</v>
      </c>
      <c r="BU1167" s="14"/>
      <c r="BV1167" s="14">
        <v>0.13866092133441099</v>
      </c>
      <c r="BW1167" s="14">
        <v>0.155362877961088</v>
      </c>
      <c r="BX1167" s="14">
        <v>0.14111724714125301</v>
      </c>
      <c r="BY1167" s="14">
        <v>0.12565916639999</v>
      </c>
      <c r="BZ1167" s="14">
        <v>0.12736808245981901</v>
      </c>
      <c r="CA1167" s="14"/>
      <c r="CB1167" s="14">
        <v>0.140001951052308</v>
      </c>
      <c r="CC1167" s="14">
        <v>0.12840099248565601</v>
      </c>
      <c r="CD1167" s="14">
        <v>0.15153347140532</v>
      </c>
      <c r="CE1167" s="14">
        <v>0.14350382117856</v>
      </c>
      <c r="CF1167" s="14">
        <v>0.15090798683550199</v>
      </c>
      <c r="CG1167" s="14"/>
      <c r="CH1167" s="14">
        <v>0.11242916311793</v>
      </c>
      <c r="CI1167" s="14">
        <v>0.156188939244507</v>
      </c>
      <c r="CJ1167" s="14"/>
      <c r="CK1167" s="14">
        <v>0.17300207352556499</v>
      </c>
      <c r="CL1167" s="14">
        <v>0.13418647473840101</v>
      </c>
      <c r="CM1167" s="14"/>
      <c r="CN1167" s="14">
        <v>0.15313008398174199</v>
      </c>
      <c r="CO1167" s="14">
        <v>0.13987504562557501</v>
      </c>
      <c r="CP1167" s="14"/>
      <c r="CQ1167" s="14">
        <v>0.148453183562856</v>
      </c>
      <c r="CR1167" s="14">
        <v>0.13145084062274201</v>
      </c>
      <c r="CS1167" s="14">
        <v>0.14967191432454499</v>
      </c>
    </row>
    <row r="1168" spans="2:97" x14ac:dyDescent="0.35">
      <c r="B1168" t="s">
        <v>167</v>
      </c>
      <c r="C1168" s="14">
        <v>0.231569251946074</v>
      </c>
      <c r="D1168" s="14">
        <v>0.188784857485541</v>
      </c>
      <c r="E1168" s="14">
        <v>0.27222625326614802</v>
      </c>
      <c r="F1168" s="14"/>
      <c r="G1168" s="14">
        <v>0.12240830345626599</v>
      </c>
      <c r="H1168" s="14">
        <v>0.200423630341864</v>
      </c>
      <c r="I1168" s="14">
        <v>0.22796933168962699</v>
      </c>
      <c r="J1168" s="14">
        <v>0.26288715166232701</v>
      </c>
      <c r="K1168" s="14">
        <v>0.27282876764984298</v>
      </c>
      <c r="L1168" s="14">
        <v>0.27917222636804201</v>
      </c>
      <c r="M1168" s="14"/>
      <c r="N1168" s="14">
        <v>0.19247679970283199</v>
      </c>
      <c r="O1168" s="14">
        <v>0.26646622116325802</v>
      </c>
      <c r="P1168" s="14">
        <v>0.17875761652529801</v>
      </c>
      <c r="Q1168" s="14">
        <v>0.28296670847114502</v>
      </c>
      <c r="R1168" s="14"/>
      <c r="S1168" s="14">
        <v>0.233371737510464</v>
      </c>
      <c r="T1168" s="14">
        <v>0.23652021891917899</v>
      </c>
      <c r="U1168" s="14">
        <v>0.20688971595459801</v>
      </c>
      <c r="V1168" s="14">
        <v>0.20004772475954299</v>
      </c>
      <c r="W1168" s="14">
        <v>0.24111821417607299</v>
      </c>
      <c r="X1168" s="14">
        <v>0.22510418515506</v>
      </c>
      <c r="Y1168" s="14">
        <v>0.23658023874417899</v>
      </c>
      <c r="Z1168" s="14">
        <v>0.23603077078875201</v>
      </c>
      <c r="AA1168" s="14">
        <v>0.25068343679835298</v>
      </c>
      <c r="AB1168" s="14">
        <v>0.25583767842945798</v>
      </c>
      <c r="AC1168" s="14">
        <v>0.199032527075135</v>
      </c>
      <c r="AD1168" s="14">
        <v>0.250966257786429</v>
      </c>
      <c r="AE1168" s="14"/>
      <c r="AF1168" s="14">
        <v>0.24500833317916901</v>
      </c>
      <c r="AG1168" s="14">
        <v>0.222765170259134</v>
      </c>
      <c r="AH1168" s="14">
        <v>0.20701208677639499</v>
      </c>
      <c r="AI1168" s="14">
        <v>0.16999835837580099</v>
      </c>
      <c r="AJ1168" s="14">
        <v>0.18198977789835</v>
      </c>
      <c r="AK1168" s="14"/>
      <c r="AL1168" s="14">
        <v>0.21360508786920701</v>
      </c>
      <c r="AM1168" s="14">
        <v>0.19095621349536601</v>
      </c>
      <c r="AN1168" s="14">
        <v>0.14826867422277101</v>
      </c>
      <c r="AO1168" s="14">
        <v>0.189010120838388</v>
      </c>
      <c r="AP1168" s="14">
        <v>0.19390108293505501</v>
      </c>
      <c r="AQ1168" s="14">
        <v>0.423187296598382</v>
      </c>
      <c r="AR1168" s="14"/>
      <c r="AS1168" s="14">
        <v>0.25910797550567599</v>
      </c>
      <c r="AT1168" s="14">
        <v>0.232315322285921</v>
      </c>
      <c r="AU1168" s="14">
        <v>0.202279045428893</v>
      </c>
      <c r="AV1168" s="14">
        <v>0.240884392264028</v>
      </c>
      <c r="AW1168" s="14">
        <v>0.102493698856068</v>
      </c>
      <c r="AX1168" s="14"/>
      <c r="AY1168" s="14">
        <v>0.35842332247683201</v>
      </c>
      <c r="AZ1168" s="14">
        <v>0</v>
      </c>
      <c r="BA1168" s="14">
        <v>0</v>
      </c>
      <c r="BB1168" s="14">
        <v>0</v>
      </c>
      <c r="BC1168" s="14">
        <v>0</v>
      </c>
      <c r="BD1168" s="14">
        <v>0</v>
      </c>
      <c r="BE1168" s="14">
        <v>0</v>
      </c>
      <c r="BF1168" s="14">
        <v>0</v>
      </c>
      <c r="BG1168" s="14">
        <v>0</v>
      </c>
      <c r="BH1168" s="14">
        <v>0</v>
      </c>
      <c r="BI1168" s="14">
        <v>0</v>
      </c>
      <c r="BJ1168" s="14">
        <v>0</v>
      </c>
      <c r="BK1168" s="14">
        <v>0</v>
      </c>
      <c r="BL1168" s="14">
        <v>0</v>
      </c>
      <c r="BM1168" s="14">
        <v>0</v>
      </c>
      <c r="BN1168" s="14">
        <v>0</v>
      </c>
      <c r="BO1168" s="14"/>
      <c r="BP1168" s="14">
        <v>0.24468170525462099</v>
      </c>
      <c r="BQ1168" s="14">
        <v>0.19749188990813399</v>
      </c>
      <c r="BR1168" s="14">
        <v>0.24934006528548899</v>
      </c>
      <c r="BS1168" s="14">
        <v>0.175081636949623</v>
      </c>
      <c r="BT1168" s="14">
        <v>0.283776467884095</v>
      </c>
      <c r="BU1168" s="14"/>
      <c r="BV1168" s="14">
        <v>0.221735328180483</v>
      </c>
      <c r="BW1168" s="14">
        <v>0.20489473959377899</v>
      </c>
      <c r="BX1168" s="14">
        <v>0.24597113612188201</v>
      </c>
      <c r="BY1168" s="14">
        <v>0.246551594643797</v>
      </c>
      <c r="BZ1168" s="14">
        <v>0.30314863310934398</v>
      </c>
      <c r="CA1168" s="14"/>
      <c r="CB1168" s="14">
        <v>0.18174373501100199</v>
      </c>
      <c r="CC1168" s="14">
        <v>0.26508532604336499</v>
      </c>
      <c r="CD1168" s="14">
        <v>0.26659794114322999</v>
      </c>
      <c r="CE1168" s="14">
        <v>0.226651903755094</v>
      </c>
      <c r="CF1168" s="14">
        <v>0.21661898373811</v>
      </c>
      <c r="CG1168" s="14"/>
      <c r="CH1168" s="14">
        <v>0.18000021833528501</v>
      </c>
      <c r="CI1168" s="14">
        <v>0.25307715902466499</v>
      </c>
      <c r="CJ1168" s="14"/>
      <c r="CK1168" s="14">
        <v>0.18905900727891101</v>
      </c>
      <c r="CL1168" s="14">
        <v>0.24463072478030101</v>
      </c>
      <c r="CM1168" s="14"/>
      <c r="CN1168" s="14">
        <v>0.19819743758460701</v>
      </c>
      <c r="CO1168" s="14">
        <v>0.24324059551674801</v>
      </c>
      <c r="CP1168" s="14"/>
      <c r="CQ1168" s="14">
        <v>0.23561644400003301</v>
      </c>
      <c r="CR1168" s="14">
        <v>0.21235882373069201</v>
      </c>
      <c r="CS1168" s="14">
        <v>0.29522862646942799</v>
      </c>
    </row>
    <row r="1169" spans="2:97" x14ac:dyDescent="0.35">
      <c r="C1169" s="14"/>
      <c r="D1169" s="14"/>
      <c r="E1169" s="14"/>
      <c r="F1169" s="14"/>
      <c r="G1169" s="14"/>
      <c r="H1169" s="14"/>
      <c r="I1169" s="14"/>
      <c r="J1169" s="14"/>
      <c r="K1169" s="14"/>
      <c r="L1169" s="14"/>
      <c r="M1169" s="14"/>
      <c r="N1169" s="14"/>
      <c r="O1169" s="14"/>
      <c r="P1169" s="14"/>
      <c r="Q1169" s="14"/>
      <c r="R1169" s="14"/>
      <c r="S1169" s="14"/>
      <c r="T1169" s="14"/>
      <c r="U1169" s="14"/>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4"/>
      <c r="AY1169" s="14"/>
      <c r="AZ1169" s="14"/>
      <c r="BA1169" s="14"/>
      <c r="BB1169" s="14"/>
      <c r="BC1169" s="14"/>
      <c r="BD1169" s="14"/>
      <c r="BE1169" s="14"/>
      <c r="BF1169" s="14"/>
      <c r="BG1169" s="14"/>
      <c r="BH1169" s="14"/>
      <c r="BI1169" s="14"/>
      <c r="BJ1169" s="14"/>
      <c r="BK1169" s="14"/>
      <c r="BL1169" s="14"/>
      <c r="BM1169" s="14"/>
      <c r="BN1169" s="14"/>
      <c r="BO1169" s="14"/>
      <c r="BP1169" s="14"/>
      <c r="BQ1169" s="14"/>
      <c r="BR1169" s="14"/>
      <c r="BS1169" s="14"/>
      <c r="BT1169" s="14"/>
      <c r="BU1169" s="14"/>
      <c r="BV1169" s="14"/>
      <c r="BW1169" s="14"/>
      <c r="BX1169" s="14"/>
      <c r="BY1169" s="14"/>
      <c r="BZ1169" s="14"/>
      <c r="CA1169" s="14"/>
      <c r="CB1169" s="14"/>
      <c r="CC1169" s="14"/>
      <c r="CD1169" s="14"/>
      <c r="CE1169" s="14"/>
      <c r="CF1169" s="14"/>
      <c r="CG1169" s="14"/>
      <c r="CH1169" s="14"/>
      <c r="CI1169" s="14"/>
      <c r="CJ1169" s="14"/>
      <c r="CK1169" s="14"/>
      <c r="CL1169" s="14"/>
      <c r="CM1169" s="14"/>
      <c r="CN1169" s="14"/>
      <c r="CO1169" s="14"/>
      <c r="CP1169" s="14"/>
      <c r="CQ1169" s="14"/>
      <c r="CR1169" s="14"/>
      <c r="CS1169" s="14"/>
    </row>
    <row r="1170" spans="2:97" x14ac:dyDescent="0.35">
      <c r="B1170" s="6" t="s">
        <v>480</v>
      </c>
      <c r="C1170" s="14"/>
      <c r="D1170" s="14"/>
      <c r="E1170" s="14"/>
      <c r="F1170" s="14"/>
      <c r="G1170" s="14"/>
      <c r="H1170" s="14"/>
      <c r="I1170" s="14"/>
      <c r="J1170" s="14"/>
      <c r="K1170" s="14"/>
      <c r="L1170" s="14"/>
      <c r="M1170" s="14"/>
      <c r="N1170" s="14"/>
      <c r="O1170" s="14"/>
      <c r="P1170" s="14"/>
      <c r="Q1170" s="14"/>
      <c r="R1170" s="14"/>
      <c r="S1170" s="14"/>
      <c r="T1170" s="14"/>
      <c r="U1170" s="14"/>
      <c r="V1170" s="14"/>
      <c r="W1170" s="14"/>
      <c r="X1170" s="14"/>
      <c r="Y1170" s="14"/>
      <c r="Z1170" s="14"/>
      <c r="AA1170" s="14"/>
      <c r="AB1170" s="14"/>
      <c r="AC1170" s="14"/>
      <c r="AD1170" s="14"/>
      <c r="AE1170" s="14"/>
      <c r="AF1170" s="14"/>
      <c r="AG1170" s="14"/>
      <c r="AH1170" s="14"/>
      <c r="AI1170" s="14"/>
      <c r="AJ1170" s="14"/>
      <c r="AK1170" s="14"/>
      <c r="AL1170" s="14"/>
      <c r="AM1170" s="14"/>
      <c r="AN1170" s="14"/>
      <c r="AO1170" s="14"/>
      <c r="AP1170" s="14"/>
      <c r="AQ1170" s="14"/>
      <c r="AR1170" s="14"/>
      <c r="AS1170" s="14"/>
      <c r="AT1170" s="14"/>
      <c r="AU1170" s="14"/>
      <c r="AV1170" s="14"/>
      <c r="AW1170" s="14"/>
      <c r="AX1170" s="14"/>
      <c r="AY1170" s="14"/>
      <c r="AZ1170" s="14"/>
      <c r="BA1170" s="14"/>
      <c r="BB1170" s="14"/>
      <c r="BC1170" s="14"/>
      <c r="BD1170" s="14"/>
      <c r="BE1170" s="14"/>
      <c r="BF1170" s="14"/>
      <c r="BG1170" s="14"/>
      <c r="BH1170" s="14"/>
      <c r="BI1170" s="14"/>
      <c r="BJ1170" s="14"/>
      <c r="BK1170" s="14"/>
      <c r="BL1170" s="14"/>
      <c r="BM1170" s="14"/>
      <c r="BN1170" s="14"/>
      <c r="BO1170" s="14"/>
      <c r="BP1170" s="14"/>
      <c r="BQ1170" s="14"/>
      <c r="BR1170" s="14"/>
      <c r="BS1170" s="14"/>
      <c r="BT1170" s="14"/>
      <c r="BU1170" s="14"/>
      <c r="BV1170" s="14"/>
      <c r="BW1170" s="14"/>
      <c r="BX1170" s="14"/>
      <c r="BY1170" s="14"/>
      <c r="BZ1170" s="14"/>
      <c r="CA1170" s="14"/>
      <c r="CB1170" s="14"/>
      <c r="CC1170" s="14"/>
      <c r="CD1170" s="14"/>
      <c r="CE1170" s="14"/>
      <c r="CF1170" s="14"/>
      <c r="CG1170" s="14"/>
      <c r="CH1170" s="14"/>
      <c r="CI1170" s="14"/>
      <c r="CJ1170" s="14"/>
      <c r="CK1170" s="14"/>
      <c r="CL1170" s="14"/>
      <c r="CM1170" s="14"/>
      <c r="CN1170" s="14"/>
      <c r="CO1170" s="14"/>
      <c r="CP1170" s="14"/>
      <c r="CQ1170" s="14"/>
      <c r="CR1170" s="14"/>
      <c r="CS1170" s="14"/>
    </row>
    <row r="1171" spans="2:97" x14ac:dyDescent="0.35">
      <c r="B1171" s="21" t="s">
        <v>122</v>
      </c>
      <c r="C1171" s="14"/>
      <c r="D1171" s="14"/>
      <c r="E1171" s="14"/>
      <c r="F1171" s="14"/>
      <c r="G1171" s="14"/>
      <c r="H1171" s="14"/>
      <c r="I1171" s="14"/>
      <c r="J1171" s="14"/>
      <c r="K1171" s="14"/>
      <c r="L1171" s="14"/>
      <c r="M1171" s="14"/>
      <c r="N1171" s="14"/>
      <c r="O1171" s="14"/>
      <c r="P1171" s="14"/>
      <c r="Q1171" s="14"/>
      <c r="R1171" s="14"/>
      <c r="S1171" s="14"/>
      <c r="T1171" s="14"/>
      <c r="U1171" s="14"/>
      <c r="V1171" s="14"/>
      <c r="W1171" s="14"/>
      <c r="X1171" s="14"/>
      <c r="Y1171" s="14"/>
      <c r="Z1171" s="14"/>
      <c r="AA1171" s="14"/>
      <c r="AB1171" s="14"/>
      <c r="AC1171" s="14"/>
      <c r="AD1171" s="14"/>
      <c r="AE1171" s="14"/>
      <c r="AF1171" s="14"/>
      <c r="AG1171" s="14"/>
      <c r="AH1171" s="14"/>
      <c r="AI1171" s="14"/>
      <c r="AJ1171" s="14"/>
      <c r="AK1171" s="14"/>
      <c r="AL1171" s="14"/>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14"/>
      <c r="CE1171" s="14"/>
      <c r="CF1171" s="14"/>
      <c r="CG1171" s="14"/>
      <c r="CH1171" s="14"/>
      <c r="CI1171" s="14"/>
      <c r="CJ1171" s="14"/>
      <c r="CK1171" s="14"/>
      <c r="CL1171" s="14"/>
      <c r="CM1171" s="14"/>
      <c r="CN1171" s="14"/>
      <c r="CO1171" s="14"/>
      <c r="CP1171" s="14"/>
      <c r="CQ1171" s="14"/>
      <c r="CR1171" s="14"/>
      <c r="CS1171" s="14"/>
    </row>
    <row r="1172" spans="2:97" x14ac:dyDescent="0.35">
      <c r="B1172" t="s">
        <v>470</v>
      </c>
      <c r="C1172" s="14">
        <v>9.3940026259680204E-2</v>
      </c>
      <c r="D1172" s="14">
        <v>9.1969924032650405E-2</v>
      </c>
      <c r="E1172" s="14">
        <v>9.6228599373808593E-2</v>
      </c>
      <c r="F1172" s="14"/>
      <c r="G1172" s="14">
        <v>0.131520318236966</v>
      </c>
      <c r="H1172" s="14">
        <v>0.11598288167255701</v>
      </c>
      <c r="I1172" s="14">
        <v>0.110040832923472</v>
      </c>
      <c r="J1172" s="14">
        <v>6.0129219742987301E-2</v>
      </c>
      <c r="K1172" s="14">
        <v>8.9624365876266293E-2</v>
      </c>
      <c r="L1172" s="14">
        <v>6.8285967372870807E-2</v>
      </c>
      <c r="M1172" s="14"/>
      <c r="N1172" s="14">
        <v>9.1233381039771994E-2</v>
      </c>
      <c r="O1172" s="14">
        <v>9.3586511910834697E-2</v>
      </c>
      <c r="P1172" s="14">
        <v>9.9759013171155195E-2</v>
      </c>
      <c r="Q1172" s="14">
        <v>9.1867094212722905E-2</v>
      </c>
      <c r="R1172" s="14"/>
      <c r="S1172" s="14">
        <v>0.123542748179789</v>
      </c>
      <c r="T1172" s="14">
        <v>8.8658129477349107E-2</v>
      </c>
      <c r="U1172" s="14">
        <v>9.3324280053841205E-2</v>
      </c>
      <c r="V1172" s="14">
        <v>9.1897960145549906E-2</v>
      </c>
      <c r="W1172" s="14">
        <v>8.2814558267925595E-2</v>
      </c>
      <c r="X1172" s="14">
        <v>0.104449795089524</v>
      </c>
      <c r="Y1172" s="14">
        <v>7.5213613554830194E-2</v>
      </c>
      <c r="Z1172" s="14">
        <v>0.137083764781819</v>
      </c>
      <c r="AA1172" s="14">
        <v>6.9967408874498899E-2</v>
      </c>
      <c r="AB1172" s="14">
        <v>8.64778894897896E-2</v>
      </c>
      <c r="AC1172" s="14">
        <v>9.6223492543818595E-2</v>
      </c>
      <c r="AD1172" s="14">
        <v>7.9729047843787204E-2</v>
      </c>
      <c r="AE1172" s="14"/>
      <c r="AF1172" s="14">
        <v>9.9353762609290297E-2</v>
      </c>
      <c r="AG1172" s="14">
        <v>9.0253518879026606E-2</v>
      </c>
      <c r="AH1172" s="14">
        <v>8.1724861981184505E-2</v>
      </c>
      <c r="AI1172" s="14">
        <v>8.9258148251904895E-2</v>
      </c>
      <c r="AJ1172" s="14">
        <v>0.116538802554547</v>
      </c>
      <c r="AK1172" s="14"/>
      <c r="AL1172" s="14">
        <v>9.2764335673025805E-2</v>
      </c>
      <c r="AM1172" s="14">
        <v>0.105137539398043</v>
      </c>
      <c r="AN1172" s="14">
        <v>0.110225265389589</v>
      </c>
      <c r="AO1172" s="14">
        <v>7.1578830418079706E-2</v>
      </c>
      <c r="AP1172" s="14">
        <v>0.122612845096223</v>
      </c>
      <c r="AQ1172" s="14">
        <v>8.2688160378522793E-2</v>
      </c>
      <c r="AR1172" s="14"/>
      <c r="AS1172" s="14">
        <v>9.7945450560347799E-2</v>
      </c>
      <c r="AT1172" s="14">
        <v>9.2235637270589602E-2</v>
      </c>
      <c r="AU1172" s="14">
        <v>8.8324203607142202E-2</v>
      </c>
      <c r="AV1172" s="14">
        <v>0.121274350703847</v>
      </c>
      <c r="AW1172" s="14">
        <v>0.110696228292538</v>
      </c>
      <c r="AX1172" s="14"/>
      <c r="AY1172" s="14">
        <v>3.5309229972771299E-2</v>
      </c>
      <c r="AZ1172" s="14">
        <v>0</v>
      </c>
      <c r="BA1172" s="14">
        <v>0</v>
      </c>
      <c r="BB1172" s="14">
        <v>0</v>
      </c>
      <c r="BC1172" s="14">
        <v>0</v>
      </c>
      <c r="BD1172" s="14">
        <v>0</v>
      </c>
      <c r="BE1172" s="14">
        <v>0</v>
      </c>
      <c r="BF1172" s="14">
        <v>0</v>
      </c>
      <c r="BG1172" s="14">
        <v>0</v>
      </c>
      <c r="BH1172" s="14">
        <v>0</v>
      </c>
      <c r="BI1172" s="14">
        <v>0</v>
      </c>
      <c r="BJ1172" s="14">
        <v>0</v>
      </c>
      <c r="BK1172" s="14">
        <v>0</v>
      </c>
      <c r="BL1172" s="14">
        <v>0</v>
      </c>
      <c r="BM1172" s="14">
        <v>0</v>
      </c>
      <c r="BN1172" s="14">
        <v>0</v>
      </c>
      <c r="BO1172" s="14"/>
      <c r="BP1172" s="14">
        <v>8.4265536084200898E-2</v>
      </c>
      <c r="BQ1172" s="14">
        <v>9.8140112598596396E-2</v>
      </c>
      <c r="BR1172" s="14">
        <v>0.10269982392875</v>
      </c>
      <c r="BS1172" s="14">
        <v>0.101445134962174</v>
      </c>
      <c r="BT1172" s="14">
        <v>9.1941417590411398E-2</v>
      </c>
      <c r="BU1172" s="14"/>
      <c r="BV1172" s="14">
        <v>0.13521796830178401</v>
      </c>
      <c r="BW1172" s="14">
        <v>9.0959557394193799E-2</v>
      </c>
      <c r="BX1172" s="14">
        <v>8.4671331924481702E-2</v>
      </c>
      <c r="BY1172" s="14">
        <v>0.10979432192145</v>
      </c>
      <c r="BZ1172" s="14">
        <v>7.9567866673619897E-2</v>
      </c>
      <c r="CA1172" s="14"/>
      <c r="CB1172" s="14">
        <v>0.117068357959084</v>
      </c>
      <c r="CC1172" s="14">
        <v>9.90748823250681E-2</v>
      </c>
      <c r="CD1172" s="14">
        <v>8.8318352818709395E-2</v>
      </c>
      <c r="CE1172" s="14">
        <v>9.2100690583542102E-2</v>
      </c>
      <c r="CF1172" s="14">
        <v>7.8073158808313295E-2</v>
      </c>
      <c r="CG1172" s="14"/>
      <c r="CH1172" s="14">
        <v>8.5652880250843E-2</v>
      </c>
      <c r="CI1172" s="14">
        <v>9.7396347889634194E-2</v>
      </c>
      <c r="CJ1172" s="14"/>
      <c r="CK1172" s="14">
        <v>0.11612695497450599</v>
      </c>
      <c r="CL1172" s="14">
        <v>8.7122987944502295E-2</v>
      </c>
      <c r="CM1172" s="14"/>
      <c r="CN1172" s="14">
        <v>0.109594494764453</v>
      </c>
      <c r="CO1172" s="14">
        <v>8.8465086289185896E-2</v>
      </c>
      <c r="CP1172" s="14"/>
      <c r="CQ1172" s="14">
        <v>8.61738781752001E-2</v>
      </c>
      <c r="CR1172" s="14">
        <v>0.117048433553856</v>
      </c>
      <c r="CS1172" s="14">
        <v>5.3443289514393803E-2</v>
      </c>
    </row>
    <row r="1173" spans="2:97" x14ac:dyDescent="0.35">
      <c r="B1173" t="s">
        <v>471</v>
      </c>
      <c r="C1173" s="14">
        <v>0.17091603433476499</v>
      </c>
      <c r="D1173" s="14">
        <v>0.175692589155062</v>
      </c>
      <c r="E1173" s="14">
        <v>0.166288929032719</v>
      </c>
      <c r="F1173" s="14"/>
      <c r="G1173" s="14">
        <v>0.208808528052462</v>
      </c>
      <c r="H1173" s="14">
        <v>0.222413300218298</v>
      </c>
      <c r="I1173" s="14">
        <v>0.167888424597119</v>
      </c>
      <c r="J1173" s="14">
        <v>0.174173711488922</v>
      </c>
      <c r="K1173" s="14">
        <v>0.15035422178701399</v>
      </c>
      <c r="L1173" s="14">
        <v>0.11740286143979201</v>
      </c>
      <c r="M1173" s="14"/>
      <c r="N1173" s="14">
        <v>0.18526710884686901</v>
      </c>
      <c r="O1173" s="14">
        <v>0.15381657741107699</v>
      </c>
      <c r="P1173" s="14">
        <v>0.181776596280291</v>
      </c>
      <c r="Q1173" s="14">
        <v>0.16567404526306201</v>
      </c>
      <c r="R1173" s="14"/>
      <c r="S1173" s="14">
        <v>0.188963080106853</v>
      </c>
      <c r="T1173" s="14">
        <v>0.16280109248935801</v>
      </c>
      <c r="U1173" s="14">
        <v>0.159768315169762</v>
      </c>
      <c r="V1173" s="14">
        <v>0.149894832398833</v>
      </c>
      <c r="W1173" s="14">
        <v>0.20185759535404299</v>
      </c>
      <c r="X1173" s="14">
        <v>0.204821015818481</v>
      </c>
      <c r="Y1173" s="14">
        <v>0.15414028020002199</v>
      </c>
      <c r="Z1173" s="14">
        <v>0.145721402039999</v>
      </c>
      <c r="AA1173" s="14">
        <v>0.13655732424765901</v>
      </c>
      <c r="AB1173" s="14">
        <v>0.18442744244189699</v>
      </c>
      <c r="AC1173" s="14">
        <v>0.17251904633746901</v>
      </c>
      <c r="AD1173" s="14">
        <v>0.20171187609063501</v>
      </c>
      <c r="AE1173" s="14"/>
      <c r="AF1173" s="14">
        <v>0.124882335120497</v>
      </c>
      <c r="AG1173" s="14">
        <v>0.19733853984889499</v>
      </c>
      <c r="AH1173" s="14">
        <v>0.18303130867752199</v>
      </c>
      <c r="AI1173" s="14">
        <v>0.14351077338176699</v>
      </c>
      <c r="AJ1173" s="14">
        <v>0.203134442021245</v>
      </c>
      <c r="AK1173" s="14"/>
      <c r="AL1173" s="14">
        <v>0.20865896803289299</v>
      </c>
      <c r="AM1173" s="14">
        <v>0.17286118870169401</v>
      </c>
      <c r="AN1173" s="14">
        <v>0.19585056360242001</v>
      </c>
      <c r="AO1173" s="14">
        <v>0.15352653527809201</v>
      </c>
      <c r="AP1173" s="14">
        <v>0.21462670837352199</v>
      </c>
      <c r="AQ1173" s="14">
        <v>8.7603365055832702E-2</v>
      </c>
      <c r="AR1173" s="14"/>
      <c r="AS1173" s="14">
        <v>0.17169797228205799</v>
      </c>
      <c r="AT1173" s="14">
        <v>0.172873575168146</v>
      </c>
      <c r="AU1173" s="14">
        <v>0.19179884905335201</v>
      </c>
      <c r="AV1173" s="14">
        <v>0.17728580153742601</v>
      </c>
      <c r="AW1173" s="14">
        <v>0.12600202126590099</v>
      </c>
      <c r="AX1173" s="14"/>
      <c r="AY1173" s="14">
        <v>9.1814472428951799E-2</v>
      </c>
      <c r="AZ1173" s="14">
        <v>0</v>
      </c>
      <c r="BA1173" s="14">
        <v>0</v>
      </c>
      <c r="BB1173" s="14">
        <v>0</v>
      </c>
      <c r="BC1173" s="14">
        <v>0</v>
      </c>
      <c r="BD1173" s="14">
        <v>0</v>
      </c>
      <c r="BE1173" s="14">
        <v>0</v>
      </c>
      <c r="BF1173" s="14">
        <v>0</v>
      </c>
      <c r="BG1173" s="14">
        <v>0</v>
      </c>
      <c r="BH1173" s="14">
        <v>0</v>
      </c>
      <c r="BI1173" s="14">
        <v>0</v>
      </c>
      <c r="BJ1173" s="14">
        <v>0</v>
      </c>
      <c r="BK1173" s="14">
        <v>0</v>
      </c>
      <c r="BL1173" s="14">
        <v>0</v>
      </c>
      <c r="BM1173" s="14">
        <v>0</v>
      </c>
      <c r="BN1173" s="14">
        <v>0</v>
      </c>
      <c r="BO1173" s="14"/>
      <c r="BP1173" s="14">
        <v>0.155770747979249</v>
      </c>
      <c r="BQ1173" s="14">
        <v>0.201218275190339</v>
      </c>
      <c r="BR1173" s="14">
        <v>0.183614804956794</v>
      </c>
      <c r="BS1173" s="14">
        <v>0.178240696943261</v>
      </c>
      <c r="BT1173" s="14">
        <v>0.13052915279908101</v>
      </c>
      <c r="BU1173" s="14"/>
      <c r="BV1173" s="14">
        <v>0.169783392993516</v>
      </c>
      <c r="BW1173" s="14">
        <v>0.19870811331108101</v>
      </c>
      <c r="BX1173" s="14">
        <v>0.16745006677668201</v>
      </c>
      <c r="BY1173" s="14">
        <v>0.12652572596658099</v>
      </c>
      <c r="BZ1173" s="14">
        <v>0.120677969590329</v>
      </c>
      <c r="CA1173" s="14"/>
      <c r="CB1173" s="14">
        <v>0.221808061548044</v>
      </c>
      <c r="CC1173" s="14">
        <v>0.20470263802883701</v>
      </c>
      <c r="CD1173" s="14">
        <v>0.12914463302596599</v>
      </c>
      <c r="CE1173" s="14">
        <v>0.17042876842879701</v>
      </c>
      <c r="CF1173" s="14">
        <v>0.141366749768321</v>
      </c>
      <c r="CG1173" s="14"/>
      <c r="CH1173" s="14">
        <v>0.17607792044925</v>
      </c>
      <c r="CI1173" s="14">
        <v>0.16876316546895401</v>
      </c>
      <c r="CJ1173" s="14"/>
      <c r="CK1173" s="14">
        <v>0.20447891266016299</v>
      </c>
      <c r="CL1173" s="14">
        <v>0.160603681937878</v>
      </c>
      <c r="CM1173" s="14"/>
      <c r="CN1173" s="14">
        <v>0.21042935097385099</v>
      </c>
      <c r="CO1173" s="14">
        <v>0.157096782881535</v>
      </c>
      <c r="CP1173" s="14"/>
      <c r="CQ1173" s="14">
        <v>0.147428980886747</v>
      </c>
      <c r="CR1173" s="14">
        <v>0.20941804339290701</v>
      </c>
      <c r="CS1173" s="14">
        <v>0.23476931772066001</v>
      </c>
    </row>
    <row r="1174" spans="2:97" x14ac:dyDescent="0.35">
      <c r="B1174" t="s">
        <v>472</v>
      </c>
      <c r="C1174" s="14">
        <v>0.17645409155570699</v>
      </c>
      <c r="D1174" s="14">
        <v>0.178512575672893</v>
      </c>
      <c r="E1174" s="14">
        <v>0.174378336518485</v>
      </c>
      <c r="F1174" s="14"/>
      <c r="G1174" s="14">
        <v>0.192798341483543</v>
      </c>
      <c r="H1174" s="14">
        <v>0.21702221295592999</v>
      </c>
      <c r="I1174" s="14">
        <v>0.20153357393344701</v>
      </c>
      <c r="J1174" s="14">
        <v>0.17102596380982399</v>
      </c>
      <c r="K1174" s="14">
        <v>0.142720576622208</v>
      </c>
      <c r="L1174" s="14">
        <v>0.13917116378289901</v>
      </c>
      <c r="M1174" s="14"/>
      <c r="N1174" s="14">
        <v>0.21236486934287899</v>
      </c>
      <c r="O1174" s="14">
        <v>0.16570021625699199</v>
      </c>
      <c r="P1174" s="14">
        <v>0.16132745382685901</v>
      </c>
      <c r="Q1174" s="14">
        <v>0.162900153478165</v>
      </c>
      <c r="R1174" s="14"/>
      <c r="S1174" s="14">
        <v>0.20047634609911</v>
      </c>
      <c r="T1174" s="14">
        <v>0.19036502326968099</v>
      </c>
      <c r="U1174" s="14">
        <v>0.19827501000561301</v>
      </c>
      <c r="V1174" s="14">
        <v>0.20114744645170399</v>
      </c>
      <c r="W1174" s="14">
        <v>0.14722441623392399</v>
      </c>
      <c r="X1174" s="14">
        <v>0.14635720947652001</v>
      </c>
      <c r="Y1174" s="14">
        <v>0.14826915456783801</v>
      </c>
      <c r="Z1174" s="14">
        <v>0.14100228164280901</v>
      </c>
      <c r="AA1174" s="14">
        <v>0.220122417160031</v>
      </c>
      <c r="AB1174" s="14">
        <v>0.14529336703214499</v>
      </c>
      <c r="AC1174" s="14">
        <v>0.151508965722817</v>
      </c>
      <c r="AD1174" s="14">
        <v>0.12748547375108599</v>
      </c>
      <c r="AE1174" s="14"/>
      <c r="AF1174" s="14">
        <v>0.17550508179997701</v>
      </c>
      <c r="AG1174" s="14">
        <v>0.19558504561057899</v>
      </c>
      <c r="AH1174" s="14">
        <v>0.193772194522561</v>
      </c>
      <c r="AI1174" s="14">
        <v>0.18445872526423099</v>
      </c>
      <c r="AJ1174" s="14">
        <v>0.16022935614943301</v>
      </c>
      <c r="AK1174" s="14"/>
      <c r="AL1174" s="14">
        <v>0.20801135193092801</v>
      </c>
      <c r="AM1174" s="14">
        <v>0.18907756743531001</v>
      </c>
      <c r="AN1174" s="14">
        <v>0.18447604784924501</v>
      </c>
      <c r="AO1174" s="14">
        <v>0.17057665065816499</v>
      </c>
      <c r="AP1174" s="14">
        <v>0.197019257526861</v>
      </c>
      <c r="AQ1174" s="14">
        <v>0.100118462114257</v>
      </c>
      <c r="AR1174" s="14"/>
      <c r="AS1174" s="14">
        <v>0.14198028452147199</v>
      </c>
      <c r="AT1174" s="14">
        <v>0.16940171355710301</v>
      </c>
      <c r="AU1174" s="14">
        <v>0.20433059497054501</v>
      </c>
      <c r="AV1174" s="14">
        <v>0.20890970613578</v>
      </c>
      <c r="AW1174" s="14">
        <v>0.27362915457559001</v>
      </c>
      <c r="AX1174" s="14"/>
      <c r="AY1174" s="14">
        <v>0.18416259387383799</v>
      </c>
      <c r="AZ1174" s="14">
        <v>0</v>
      </c>
      <c r="BA1174" s="14">
        <v>0</v>
      </c>
      <c r="BB1174" s="14">
        <v>0</v>
      </c>
      <c r="BC1174" s="14">
        <v>0</v>
      </c>
      <c r="BD1174" s="14">
        <v>0</v>
      </c>
      <c r="BE1174" s="14">
        <v>0</v>
      </c>
      <c r="BF1174" s="14">
        <v>0</v>
      </c>
      <c r="BG1174" s="14">
        <v>0</v>
      </c>
      <c r="BH1174" s="14">
        <v>0</v>
      </c>
      <c r="BI1174" s="14">
        <v>0</v>
      </c>
      <c r="BJ1174" s="14">
        <v>0</v>
      </c>
      <c r="BK1174" s="14">
        <v>0</v>
      </c>
      <c r="BL1174" s="14">
        <v>0</v>
      </c>
      <c r="BM1174" s="14">
        <v>0</v>
      </c>
      <c r="BN1174" s="14">
        <v>0</v>
      </c>
      <c r="BO1174" s="14"/>
      <c r="BP1174" s="14">
        <v>0.14663255594499</v>
      </c>
      <c r="BQ1174" s="14">
        <v>0.21510556363813299</v>
      </c>
      <c r="BR1174" s="14">
        <v>0.183136196948533</v>
      </c>
      <c r="BS1174" s="14">
        <v>0.19270342308187799</v>
      </c>
      <c r="BT1174" s="14">
        <v>0.14578221609372499</v>
      </c>
      <c r="BU1174" s="14"/>
      <c r="BV1174" s="14">
        <v>0.17804239536845501</v>
      </c>
      <c r="BW1174" s="14">
        <v>0.19067018655063001</v>
      </c>
      <c r="BX1174" s="14">
        <v>0.16442277848673101</v>
      </c>
      <c r="BY1174" s="14">
        <v>0.18552121306174299</v>
      </c>
      <c r="BZ1174" s="14">
        <v>0.11862909233088401</v>
      </c>
      <c r="CA1174" s="14"/>
      <c r="CB1174" s="14">
        <v>0.21097122285929301</v>
      </c>
      <c r="CC1174" s="14">
        <v>0.15591849031185601</v>
      </c>
      <c r="CD1174" s="14">
        <v>0.16744503789011</v>
      </c>
      <c r="CE1174" s="14">
        <v>0.17185568633721199</v>
      </c>
      <c r="CF1174" s="14">
        <v>0.17977099492871301</v>
      </c>
      <c r="CG1174" s="14"/>
      <c r="CH1174" s="14">
        <v>0.17067123648930399</v>
      </c>
      <c r="CI1174" s="14">
        <v>0.178865948065485</v>
      </c>
      <c r="CJ1174" s="14"/>
      <c r="CK1174" s="14">
        <v>0.20973484322341199</v>
      </c>
      <c r="CL1174" s="14">
        <v>0.16622842390279399</v>
      </c>
      <c r="CM1174" s="14"/>
      <c r="CN1174" s="14">
        <v>0.20479786531560101</v>
      </c>
      <c r="CO1174" s="14">
        <v>0.16654123761081699</v>
      </c>
      <c r="CP1174" s="14"/>
      <c r="CQ1174" s="14">
        <v>0.17288698539368799</v>
      </c>
      <c r="CR1174" s="14">
        <v>0.18960679974663699</v>
      </c>
      <c r="CS1174" s="14">
        <v>0.142781410493281</v>
      </c>
    </row>
    <row r="1175" spans="2:97" x14ac:dyDescent="0.35">
      <c r="B1175" t="s">
        <v>473</v>
      </c>
      <c r="C1175" s="14">
        <v>0.104546220692014</v>
      </c>
      <c r="D1175" s="14">
        <v>0.12569460572170199</v>
      </c>
      <c r="E1175" s="14">
        <v>8.4346578117180104E-2</v>
      </c>
      <c r="F1175" s="14"/>
      <c r="G1175" s="14">
        <v>0.13260795008974499</v>
      </c>
      <c r="H1175" s="14">
        <v>0.10983786583704699</v>
      </c>
      <c r="I1175" s="14">
        <v>8.8074642368099199E-2</v>
      </c>
      <c r="J1175" s="14">
        <v>0.10214598606061</v>
      </c>
      <c r="K1175" s="14">
        <v>9.0353773487255498E-2</v>
      </c>
      <c r="L1175" s="14">
        <v>0.10648127455904</v>
      </c>
      <c r="M1175" s="14"/>
      <c r="N1175" s="14">
        <v>0.11887742649683999</v>
      </c>
      <c r="O1175" s="14">
        <v>0.10106208017408</v>
      </c>
      <c r="P1175" s="14">
        <v>0.11385012645677201</v>
      </c>
      <c r="Q1175" s="14">
        <v>8.5745239126126305E-2</v>
      </c>
      <c r="R1175" s="14"/>
      <c r="S1175" s="14">
        <v>0.10678455814421101</v>
      </c>
      <c r="T1175" s="14">
        <v>0.115906218068168</v>
      </c>
      <c r="U1175" s="14">
        <v>0.111982587577655</v>
      </c>
      <c r="V1175" s="14">
        <v>8.5367717352087299E-2</v>
      </c>
      <c r="W1175" s="14">
        <v>9.5794850025291603E-2</v>
      </c>
      <c r="X1175" s="14">
        <v>9.8114412976984103E-2</v>
      </c>
      <c r="Y1175" s="14">
        <v>0.101704855130672</v>
      </c>
      <c r="Z1175" s="14">
        <v>8.9343313874693506E-2</v>
      </c>
      <c r="AA1175" s="14">
        <v>0.110228614675286</v>
      </c>
      <c r="AB1175" s="14">
        <v>0.101478307921945</v>
      </c>
      <c r="AC1175" s="14">
        <v>0.111774162818757</v>
      </c>
      <c r="AD1175" s="14">
        <v>0.12637254144583601</v>
      </c>
      <c r="AE1175" s="14"/>
      <c r="AF1175" s="14">
        <v>0.108286928770455</v>
      </c>
      <c r="AG1175" s="14">
        <v>0.104876705786405</v>
      </c>
      <c r="AH1175" s="14">
        <v>0.11979431234902201</v>
      </c>
      <c r="AI1175" s="14">
        <v>0.13250418694556801</v>
      </c>
      <c r="AJ1175" s="14">
        <v>0.100429239693334</v>
      </c>
      <c r="AK1175" s="14"/>
      <c r="AL1175" s="14">
        <v>0.11624686091928101</v>
      </c>
      <c r="AM1175" s="14">
        <v>0.101602242497319</v>
      </c>
      <c r="AN1175" s="14">
        <v>0.14011088895693499</v>
      </c>
      <c r="AO1175" s="14">
        <v>0.124672975801549</v>
      </c>
      <c r="AP1175" s="14">
        <v>7.6915966287131904E-2</v>
      </c>
      <c r="AQ1175" s="14">
        <v>9.7754642273749998E-2</v>
      </c>
      <c r="AR1175" s="14"/>
      <c r="AS1175" s="14">
        <v>9.91440928517828E-2</v>
      </c>
      <c r="AT1175" s="14">
        <v>9.2430034130802002E-2</v>
      </c>
      <c r="AU1175" s="14">
        <v>0.113530101665898</v>
      </c>
      <c r="AV1175" s="14">
        <v>9.11804206865241E-2</v>
      </c>
      <c r="AW1175" s="14">
        <v>0.228968460329698</v>
      </c>
      <c r="AX1175" s="14"/>
      <c r="AY1175" s="14">
        <v>0.21271120441160599</v>
      </c>
      <c r="AZ1175" s="14">
        <v>0</v>
      </c>
      <c r="BA1175" s="14">
        <v>0</v>
      </c>
      <c r="BB1175" s="14">
        <v>0</v>
      </c>
      <c r="BC1175" s="14">
        <v>0</v>
      </c>
      <c r="BD1175" s="14">
        <v>0</v>
      </c>
      <c r="BE1175" s="14">
        <v>0</v>
      </c>
      <c r="BF1175" s="14">
        <v>0</v>
      </c>
      <c r="BG1175" s="14">
        <v>0</v>
      </c>
      <c r="BH1175" s="14">
        <v>0</v>
      </c>
      <c r="BI1175" s="14">
        <v>0</v>
      </c>
      <c r="BJ1175" s="14">
        <v>0</v>
      </c>
      <c r="BK1175" s="14">
        <v>0</v>
      </c>
      <c r="BL1175" s="14">
        <v>0</v>
      </c>
      <c r="BM1175" s="14">
        <v>0</v>
      </c>
      <c r="BN1175" s="14">
        <v>0</v>
      </c>
      <c r="BO1175" s="14"/>
      <c r="BP1175" s="14">
        <v>0.13219280249898699</v>
      </c>
      <c r="BQ1175" s="14">
        <v>9.0945464482644095E-2</v>
      </c>
      <c r="BR1175" s="14">
        <v>7.6667935459706807E-2</v>
      </c>
      <c r="BS1175" s="14">
        <v>0.119618080592282</v>
      </c>
      <c r="BT1175" s="14">
        <v>9.5144731016923903E-2</v>
      </c>
      <c r="BU1175" s="14"/>
      <c r="BV1175" s="14">
        <v>0.13407033072667299</v>
      </c>
      <c r="BW1175" s="14">
        <v>9.9043290506002801E-2</v>
      </c>
      <c r="BX1175" s="14">
        <v>0.108134904510928</v>
      </c>
      <c r="BY1175" s="14">
        <v>8.7923531563348201E-2</v>
      </c>
      <c r="BZ1175" s="14">
        <v>0.13886542730764601</v>
      </c>
      <c r="CA1175" s="14"/>
      <c r="CB1175" s="14">
        <v>0.119103832638836</v>
      </c>
      <c r="CC1175" s="14">
        <v>9.2723143579253403E-2</v>
      </c>
      <c r="CD1175" s="14">
        <v>9.9777560923789907E-2</v>
      </c>
      <c r="CE1175" s="14">
        <v>8.1175905030350701E-2</v>
      </c>
      <c r="CF1175" s="14">
        <v>0.12874182855446301</v>
      </c>
      <c r="CG1175" s="14"/>
      <c r="CH1175" s="14">
        <v>0.12033865589805599</v>
      </c>
      <c r="CI1175" s="14">
        <v>9.7959666607642396E-2</v>
      </c>
      <c r="CJ1175" s="14"/>
      <c r="CK1175" s="14">
        <v>9.5468664090559693E-2</v>
      </c>
      <c r="CL1175" s="14">
        <v>0.10733534269964699</v>
      </c>
      <c r="CM1175" s="14"/>
      <c r="CN1175" s="14">
        <v>0.10562299839945299</v>
      </c>
      <c r="CO1175" s="14">
        <v>0.10416963216024799</v>
      </c>
      <c r="CP1175" s="14"/>
      <c r="CQ1175" s="14">
        <v>0.10394150326097901</v>
      </c>
      <c r="CR1175" s="14">
        <v>0.109423972741447</v>
      </c>
      <c r="CS1175" s="14">
        <v>8.3116694312767206E-2</v>
      </c>
    </row>
    <row r="1176" spans="2:97" x14ac:dyDescent="0.35">
      <c r="B1176" t="s">
        <v>474</v>
      </c>
      <c r="C1176" s="14">
        <v>8.9177443398490902E-2</v>
      </c>
      <c r="D1176" s="14">
        <v>0.12560807677756999</v>
      </c>
      <c r="E1176" s="14">
        <v>5.4024365309634302E-2</v>
      </c>
      <c r="F1176" s="14"/>
      <c r="G1176" s="14">
        <v>4.81008517138913E-2</v>
      </c>
      <c r="H1176" s="14">
        <v>6.3402544739830605E-2</v>
      </c>
      <c r="I1176" s="14">
        <v>6.7923517627918706E-2</v>
      </c>
      <c r="J1176" s="14">
        <v>0.106584924174768</v>
      </c>
      <c r="K1176" s="14">
        <v>0.103761587600744</v>
      </c>
      <c r="L1176" s="14">
        <v>0.13079617501460999</v>
      </c>
      <c r="M1176" s="14"/>
      <c r="N1176" s="14">
        <v>8.98842897234544E-2</v>
      </c>
      <c r="O1176" s="14">
        <v>9.3032100239471505E-2</v>
      </c>
      <c r="P1176" s="14">
        <v>0.109394436292192</v>
      </c>
      <c r="Q1176" s="14">
        <v>6.3409053566423706E-2</v>
      </c>
      <c r="R1176" s="14"/>
      <c r="S1176" s="14">
        <v>6.1617912659262399E-2</v>
      </c>
      <c r="T1176" s="14">
        <v>8.26927040649173E-2</v>
      </c>
      <c r="U1176" s="14">
        <v>8.3567177548277596E-2</v>
      </c>
      <c r="V1176" s="14">
        <v>9.2781530249532604E-2</v>
      </c>
      <c r="W1176" s="14">
        <v>0.11506476994867899</v>
      </c>
      <c r="X1176" s="14">
        <v>6.4533352638772204E-2</v>
      </c>
      <c r="Y1176" s="14">
        <v>0.13940856795288101</v>
      </c>
      <c r="Z1176" s="14">
        <v>0.10283165221549601</v>
      </c>
      <c r="AA1176" s="14">
        <v>9.4132028336070497E-2</v>
      </c>
      <c r="AB1176" s="14">
        <v>8.3260566290457E-2</v>
      </c>
      <c r="AC1176" s="14">
        <v>0.104920113901963</v>
      </c>
      <c r="AD1176" s="14">
        <v>8.4802341336692899E-2</v>
      </c>
      <c r="AE1176" s="14"/>
      <c r="AF1176" s="14">
        <v>0.129801892000353</v>
      </c>
      <c r="AG1176" s="14">
        <v>5.9581169921668099E-2</v>
      </c>
      <c r="AH1176" s="14">
        <v>9.2649078527954301E-2</v>
      </c>
      <c r="AI1176" s="14">
        <v>0.17785376681690401</v>
      </c>
      <c r="AJ1176" s="14">
        <v>5.9363692310367602E-2</v>
      </c>
      <c r="AK1176" s="14"/>
      <c r="AL1176" s="14">
        <v>3.5509921033092397E-2</v>
      </c>
      <c r="AM1176" s="14">
        <v>0.11091546069152</v>
      </c>
      <c r="AN1176" s="14">
        <v>8.2287054725488307E-2</v>
      </c>
      <c r="AO1176" s="14">
        <v>0.16469639223832799</v>
      </c>
      <c r="AP1176" s="14">
        <v>4.3231591660304498E-2</v>
      </c>
      <c r="AQ1176" s="14">
        <v>5.8022732132313702E-2</v>
      </c>
      <c r="AR1176" s="14"/>
      <c r="AS1176" s="14">
        <v>7.91075368380635E-2</v>
      </c>
      <c r="AT1176" s="14">
        <v>9.6898615589791098E-2</v>
      </c>
      <c r="AU1176" s="14">
        <v>7.9951431886359003E-2</v>
      </c>
      <c r="AV1176" s="14">
        <v>7.0911829297100507E-2</v>
      </c>
      <c r="AW1176" s="14">
        <v>0.134233644979456</v>
      </c>
      <c r="AX1176" s="14"/>
      <c r="AY1176" s="14">
        <v>3.7049492336551498E-2</v>
      </c>
      <c r="AZ1176" s="14">
        <v>0</v>
      </c>
      <c r="BA1176" s="14">
        <v>0</v>
      </c>
      <c r="BB1176" s="14">
        <v>0</v>
      </c>
      <c r="BC1176" s="14">
        <v>0</v>
      </c>
      <c r="BD1176" s="14">
        <v>0</v>
      </c>
      <c r="BE1176" s="14">
        <v>0</v>
      </c>
      <c r="BF1176" s="14">
        <v>0</v>
      </c>
      <c r="BG1176" s="14">
        <v>0</v>
      </c>
      <c r="BH1176" s="14">
        <v>0</v>
      </c>
      <c r="BI1176" s="14">
        <v>0</v>
      </c>
      <c r="BJ1176" s="14">
        <v>0</v>
      </c>
      <c r="BK1176" s="14">
        <v>0</v>
      </c>
      <c r="BL1176" s="14">
        <v>0</v>
      </c>
      <c r="BM1176" s="14">
        <v>0</v>
      </c>
      <c r="BN1176" s="14">
        <v>0</v>
      </c>
      <c r="BO1176" s="14"/>
      <c r="BP1176" s="14">
        <v>0.127535363837399</v>
      </c>
      <c r="BQ1176" s="14">
        <v>7.3368090277881701E-2</v>
      </c>
      <c r="BR1176" s="14">
        <v>9.2255219807322694E-2</v>
      </c>
      <c r="BS1176" s="14">
        <v>8.2486032950343499E-2</v>
      </c>
      <c r="BT1176" s="14">
        <v>6.7233197598601996E-2</v>
      </c>
      <c r="BU1176" s="14"/>
      <c r="BV1176" s="14">
        <v>7.8327065388148306E-2</v>
      </c>
      <c r="BW1176" s="14">
        <v>8.5665226917323103E-2</v>
      </c>
      <c r="BX1176" s="14">
        <v>0.102642821505631</v>
      </c>
      <c r="BY1176" s="14">
        <v>7.7420217970997296E-2</v>
      </c>
      <c r="BZ1176" s="14">
        <v>6.7076482452470595E-2</v>
      </c>
      <c r="CA1176" s="14"/>
      <c r="CB1176" s="14">
        <v>6.7842575852328696E-2</v>
      </c>
      <c r="CC1176" s="14">
        <v>5.2227955628461102E-2</v>
      </c>
      <c r="CD1176" s="14">
        <v>8.5043704703293296E-2</v>
      </c>
      <c r="CE1176" s="14">
        <v>0.10248285289090001</v>
      </c>
      <c r="CF1176" s="14">
        <v>0.127546590564933</v>
      </c>
      <c r="CG1176" s="14"/>
      <c r="CH1176" s="14">
        <v>0.145584163044083</v>
      </c>
      <c r="CI1176" s="14">
        <v>6.5651881645637594E-2</v>
      </c>
      <c r="CJ1176" s="14"/>
      <c r="CK1176" s="14">
        <v>4.9057181412012298E-2</v>
      </c>
      <c r="CL1176" s="14">
        <v>0.101504582800802</v>
      </c>
      <c r="CM1176" s="14"/>
      <c r="CN1176" s="14">
        <v>4.7479265790633503E-2</v>
      </c>
      <c r="CO1176" s="14">
        <v>0.103760820611996</v>
      </c>
      <c r="CP1176" s="14"/>
      <c r="CQ1176" s="14">
        <v>0.105506635729366</v>
      </c>
      <c r="CR1176" s="14">
        <v>6.2322309577468503E-2</v>
      </c>
      <c r="CS1176" s="14">
        <v>4.5299918106117498E-2</v>
      </c>
    </row>
    <row r="1177" spans="2:97" x14ac:dyDescent="0.35">
      <c r="B1177" t="s">
        <v>167</v>
      </c>
      <c r="C1177" s="14">
        <v>0.36496618375934298</v>
      </c>
      <c r="D1177" s="14">
        <v>0.30252222864012301</v>
      </c>
      <c r="E1177" s="14">
        <v>0.42473319164817402</v>
      </c>
      <c r="F1177" s="14"/>
      <c r="G1177" s="14">
        <v>0.28616401042339201</v>
      </c>
      <c r="H1177" s="14">
        <v>0.27134119457633799</v>
      </c>
      <c r="I1177" s="14">
        <v>0.36453900854994398</v>
      </c>
      <c r="J1177" s="14">
        <v>0.38594019472288899</v>
      </c>
      <c r="K1177" s="14">
        <v>0.42318547462651201</v>
      </c>
      <c r="L1177" s="14">
        <v>0.43786255783078698</v>
      </c>
      <c r="M1177" s="14"/>
      <c r="N1177" s="14">
        <v>0.302372924550186</v>
      </c>
      <c r="O1177" s="14">
        <v>0.39280251400754501</v>
      </c>
      <c r="P1177" s="14">
        <v>0.33389237397273203</v>
      </c>
      <c r="Q1177" s="14">
        <v>0.43040441435350002</v>
      </c>
      <c r="R1177" s="14"/>
      <c r="S1177" s="14">
        <v>0.31861535481077502</v>
      </c>
      <c r="T1177" s="14">
        <v>0.35957683263052798</v>
      </c>
      <c r="U1177" s="14">
        <v>0.35308262964485099</v>
      </c>
      <c r="V1177" s="14">
        <v>0.37891051340229398</v>
      </c>
      <c r="W1177" s="14">
        <v>0.35724381017013701</v>
      </c>
      <c r="X1177" s="14">
        <v>0.38172421399971801</v>
      </c>
      <c r="Y1177" s="14">
        <v>0.38126352859375501</v>
      </c>
      <c r="Z1177" s="14">
        <v>0.384017585445182</v>
      </c>
      <c r="AA1177" s="14">
        <v>0.36899220670645499</v>
      </c>
      <c r="AB1177" s="14">
        <v>0.39906242682376603</v>
      </c>
      <c r="AC1177" s="14">
        <v>0.36305421867517401</v>
      </c>
      <c r="AD1177" s="14">
        <v>0.37989871953196303</v>
      </c>
      <c r="AE1177" s="14"/>
      <c r="AF1177" s="14">
        <v>0.36216999969942698</v>
      </c>
      <c r="AG1177" s="14">
        <v>0.35236501995342501</v>
      </c>
      <c r="AH1177" s="14">
        <v>0.329028243941757</v>
      </c>
      <c r="AI1177" s="14">
        <v>0.27241439933962402</v>
      </c>
      <c r="AJ1177" s="14">
        <v>0.36030446727107301</v>
      </c>
      <c r="AK1177" s="14"/>
      <c r="AL1177" s="14">
        <v>0.33880856241078</v>
      </c>
      <c r="AM1177" s="14">
        <v>0.32040600127611502</v>
      </c>
      <c r="AN1177" s="14">
        <v>0.287050179476323</v>
      </c>
      <c r="AO1177" s="14">
        <v>0.31494861560578602</v>
      </c>
      <c r="AP1177" s="14">
        <v>0.34559363105595697</v>
      </c>
      <c r="AQ1177" s="14">
        <v>0.57381263804532401</v>
      </c>
      <c r="AR1177" s="14"/>
      <c r="AS1177" s="14">
        <v>0.41012466294627598</v>
      </c>
      <c r="AT1177" s="14">
        <v>0.376160424283568</v>
      </c>
      <c r="AU1177" s="14">
        <v>0.32206481881670401</v>
      </c>
      <c r="AV1177" s="14">
        <v>0.33043789163932202</v>
      </c>
      <c r="AW1177" s="14">
        <v>0.126470490556816</v>
      </c>
      <c r="AX1177" s="14"/>
      <c r="AY1177" s="14">
        <v>0.43895300697628198</v>
      </c>
      <c r="AZ1177" s="14">
        <v>0</v>
      </c>
      <c r="BA1177" s="14">
        <v>0</v>
      </c>
      <c r="BB1177" s="14">
        <v>0</v>
      </c>
      <c r="BC1177" s="14">
        <v>0</v>
      </c>
      <c r="BD1177" s="14">
        <v>0</v>
      </c>
      <c r="BE1177" s="14">
        <v>0</v>
      </c>
      <c r="BF1177" s="14">
        <v>0</v>
      </c>
      <c r="BG1177" s="14">
        <v>0</v>
      </c>
      <c r="BH1177" s="14">
        <v>0</v>
      </c>
      <c r="BI1177" s="14">
        <v>0</v>
      </c>
      <c r="BJ1177" s="14">
        <v>0</v>
      </c>
      <c r="BK1177" s="14">
        <v>0</v>
      </c>
      <c r="BL1177" s="14">
        <v>0</v>
      </c>
      <c r="BM1177" s="14">
        <v>0</v>
      </c>
      <c r="BN1177" s="14">
        <v>0</v>
      </c>
      <c r="BO1177" s="14"/>
      <c r="BP1177" s="14">
        <v>0.353602993655174</v>
      </c>
      <c r="BQ1177" s="14">
        <v>0.32122249381240597</v>
      </c>
      <c r="BR1177" s="14">
        <v>0.36162601889889301</v>
      </c>
      <c r="BS1177" s="14">
        <v>0.32550663147006198</v>
      </c>
      <c r="BT1177" s="14">
        <v>0.46936928490125601</v>
      </c>
      <c r="BU1177" s="14"/>
      <c r="BV1177" s="14">
        <v>0.30455884722142301</v>
      </c>
      <c r="BW1177" s="14">
        <v>0.334953625320768</v>
      </c>
      <c r="BX1177" s="14">
        <v>0.37267809679554498</v>
      </c>
      <c r="BY1177" s="14">
        <v>0.41281498951588003</v>
      </c>
      <c r="BZ1177" s="14">
        <v>0.47518316164504998</v>
      </c>
      <c r="CA1177" s="14"/>
      <c r="CB1177" s="14">
        <v>0.26320594914241402</v>
      </c>
      <c r="CC1177" s="14">
        <v>0.39535289012652403</v>
      </c>
      <c r="CD1177" s="14">
        <v>0.43027071063813199</v>
      </c>
      <c r="CE1177" s="14">
        <v>0.381956096729198</v>
      </c>
      <c r="CF1177" s="14">
        <v>0.34450067737525603</v>
      </c>
      <c r="CG1177" s="14"/>
      <c r="CH1177" s="14">
        <v>0.301675143868463</v>
      </c>
      <c r="CI1177" s="14">
        <v>0.39136299032264699</v>
      </c>
      <c r="CJ1177" s="14"/>
      <c r="CK1177" s="14">
        <v>0.32513344363934799</v>
      </c>
      <c r="CL1177" s="14">
        <v>0.37720498071437603</v>
      </c>
      <c r="CM1177" s="14"/>
      <c r="CN1177" s="14">
        <v>0.32207602475600899</v>
      </c>
      <c r="CO1177" s="14">
        <v>0.37996644044622002</v>
      </c>
      <c r="CP1177" s="14"/>
      <c r="CQ1177" s="14">
        <v>0.384062016554021</v>
      </c>
      <c r="CR1177" s="14">
        <v>0.31218044098768299</v>
      </c>
      <c r="CS1177" s="14">
        <v>0.44058936985278002</v>
      </c>
    </row>
    <row r="1178" spans="2:97" x14ac:dyDescent="0.35">
      <c r="C1178" s="14"/>
      <c r="D1178" s="14"/>
      <c r="E1178" s="14"/>
      <c r="F1178" s="14"/>
      <c r="G1178" s="14"/>
      <c r="H1178" s="14"/>
      <c r="I1178" s="14"/>
      <c r="J1178" s="14"/>
      <c r="K1178" s="14"/>
      <c r="L1178" s="14"/>
      <c r="M1178" s="14"/>
      <c r="N1178" s="14"/>
      <c r="O1178" s="14"/>
      <c r="P1178" s="14"/>
      <c r="Q1178" s="14"/>
      <c r="R1178" s="14"/>
      <c r="S1178" s="14"/>
      <c r="T1178" s="14"/>
      <c r="U1178" s="14"/>
      <c r="V1178" s="14"/>
      <c r="W1178" s="14"/>
      <c r="X1178" s="14"/>
      <c r="Y1178" s="14"/>
      <c r="Z1178" s="14"/>
      <c r="AA1178" s="14"/>
      <c r="AB1178" s="14"/>
      <c r="AC1178" s="14"/>
      <c r="AD1178" s="14"/>
      <c r="AE1178" s="14"/>
      <c r="AF1178" s="14"/>
      <c r="AG1178" s="14"/>
      <c r="AH1178" s="14"/>
      <c r="AI1178" s="14"/>
      <c r="AJ1178" s="14"/>
      <c r="AK1178" s="14"/>
      <c r="AL1178" s="14"/>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c r="BG1178" s="14"/>
      <c r="BH1178" s="14"/>
      <c r="BI1178" s="14"/>
      <c r="BJ1178" s="14"/>
      <c r="BK1178" s="14"/>
      <c r="BL1178" s="14"/>
      <c r="BM1178" s="14"/>
      <c r="BN1178" s="14"/>
      <c r="BO1178" s="14"/>
      <c r="BP1178" s="14"/>
      <c r="BQ1178" s="14"/>
      <c r="BR1178" s="14"/>
      <c r="BS1178" s="14"/>
      <c r="BT1178" s="14"/>
      <c r="BU1178" s="14"/>
      <c r="BV1178" s="14"/>
      <c r="BW1178" s="14"/>
      <c r="BX1178" s="14"/>
      <c r="BY1178" s="14"/>
      <c r="BZ1178" s="14"/>
      <c r="CA1178" s="14"/>
      <c r="CB1178" s="14"/>
      <c r="CC1178" s="14"/>
      <c r="CD1178" s="14"/>
      <c r="CE1178" s="14"/>
      <c r="CF1178" s="14"/>
      <c r="CG1178" s="14"/>
      <c r="CH1178" s="14"/>
      <c r="CI1178" s="14"/>
      <c r="CJ1178" s="14"/>
      <c r="CK1178" s="14"/>
      <c r="CL1178" s="14"/>
      <c r="CM1178" s="14"/>
      <c r="CN1178" s="14"/>
      <c r="CO1178" s="14"/>
      <c r="CP1178" s="14"/>
      <c r="CQ1178" s="14"/>
      <c r="CR1178" s="14"/>
      <c r="CS1178" s="14"/>
    </row>
    <row r="1179" spans="2:97" x14ac:dyDescent="0.35">
      <c r="B1179" s="6" t="s">
        <v>484</v>
      </c>
      <c r="C1179" s="14"/>
      <c r="D1179" s="14"/>
      <c r="E1179" s="14"/>
      <c r="F1179" s="14"/>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c r="AM1179" s="14"/>
      <c r="AN1179" s="14"/>
      <c r="AO1179" s="14"/>
      <c r="AP1179" s="14"/>
      <c r="AQ1179" s="14"/>
      <c r="AR1179" s="14"/>
      <c r="AS1179" s="14"/>
      <c r="AT1179" s="14"/>
      <c r="AU1179" s="14"/>
      <c r="AV1179" s="14"/>
      <c r="AW1179" s="14"/>
      <c r="AX1179" s="14"/>
      <c r="AY1179" s="14"/>
      <c r="AZ1179" s="14"/>
      <c r="BA1179" s="14"/>
      <c r="BB1179" s="14"/>
      <c r="BC1179" s="14"/>
      <c r="BD1179" s="14"/>
      <c r="BE1179" s="14"/>
      <c r="BF1179" s="14"/>
      <c r="BG1179" s="14"/>
      <c r="BH1179" s="14"/>
      <c r="BI1179" s="14"/>
      <c r="BJ1179" s="14"/>
      <c r="BK1179" s="14"/>
      <c r="BL1179" s="14"/>
      <c r="BM1179" s="14"/>
      <c r="BN1179" s="14"/>
      <c r="BO1179" s="14"/>
      <c r="BP1179" s="14"/>
      <c r="BQ1179" s="14"/>
      <c r="BR1179" s="14"/>
      <c r="BS1179" s="14"/>
      <c r="BT1179" s="14"/>
      <c r="BU1179" s="14"/>
      <c r="BV1179" s="14"/>
      <c r="BW1179" s="14"/>
      <c r="BX1179" s="14"/>
      <c r="BY1179" s="14"/>
      <c r="BZ1179" s="14"/>
      <c r="CA1179" s="14"/>
      <c r="CB1179" s="14"/>
      <c r="CC1179" s="14"/>
      <c r="CD1179" s="14"/>
      <c r="CE1179" s="14"/>
      <c r="CF1179" s="14"/>
      <c r="CG1179" s="14"/>
      <c r="CH1179" s="14"/>
      <c r="CI1179" s="14"/>
      <c r="CJ1179" s="14"/>
      <c r="CK1179" s="14"/>
      <c r="CL1179" s="14"/>
      <c r="CM1179" s="14"/>
      <c r="CN1179" s="14"/>
      <c r="CO1179" s="14"/>
      <c r="CP1179" s="14"/>
      <c r="CQ1179" s="14"/>
      <c r="CR1179" s="14"/>
      <c r="CS1179" s="14"/>
    </row>
    <row r="1180" spans="2:97" x14ac:dyDescent="0.35">
      <c r="B1180" s="21" t="s">
        <v>279</v>
      </c>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4"/>
      <c r="AY1180" s="14"/>
      <c r="AZ1180" s="14"/>
      <c r="BA1180" s="14"/>
      <c r="BB1180" s="14"/>
      <c r="BC1180" s="14"/>
      <c r="BD1180" s="14"/>
      <c r="BE1180" s="14"/>
      <c r="BF1180" s="14"/>
      <c r="BG1180" s="14"/>
      <c r="BH1180" s="14"/>
      <c r="BI1180" s="14"/>
      <c r="BJ1180" s="14"/>
      <c r="BK1180" s="14"/>
      <c r="BL1180" s="14"/>
      <c r="BM1180" s="14"/>
      <c r="BN1180" s="14"/>
      <c r="BO1180" s="14"/>
      <c r="BP1180" s="14"/>
      <c r="BQ1180" s="14"/>
      <c r="BR1180" s="14"/>
      <c r="BS1180" s="14"/>
      <c r="BT1180" s="14"/>
      <c r="BU1180" s="14"/>
      <c r="BV1180" s="14"/>
      <c r="BW1180" s="14"/>
      <c r="BX1180" s="14"/>
      <c r="BY1180" s="14"/>
      <c r="BZ1180" s="14"/>
      <c r="CA1180" s="14"/>
      <c r="CB1180" s="14"/>
      <c r="CC1180" s="14"/>
      <c r="CD1180" s="14"/>
      <c r="CE1180" s="14"/>
      <c r="CF1180" s="14"/>
      <c r="CG1180" s="14"/>
      <c r="CH1180" s="14"/>
      <c r="CI1180" s="14"/>
      <c r="CJ1180" s="14"/>
      <c r="CK1180" s="14"/>
      <c r="CL1180" s="14"/>
      <c r="CM1180" s="14"/>
      <c r="CN1180" s="14"/>
      <c r="CO1180" s="14"/>
      <c r="CP1180" s="14"/>
      <c r="CQ1180" s="14"/>
      <c r="CR1180" s="14"/>
      <c r="CS1180" s="14"/>
    </row>
    <row r="1181" spans="2:97" x14ac:dyDescent="0.35">
      <c r="B1181" t="s">
        <v>481</v>
      </c>
      <c r="C1181" s="14">
        <v>0.24130374915710601</v>
      </c>
      <c r="D1181" s="14">
        <v>0.229544717159121</v>
      </c>
      <c r="E1181" s="14">
        <v>0.25286302354308399</v>
      </c>
      <c r="F1181" s="14"/>
      <c r="G1181" s="14">
        <v>0.26019133603280198</v>
      </c>
      <c r="H1181" s="14">
        <v>0.30006369453026799</v>
      </c>
      <c r="I1181" s="14">
        <v>0.27521598271158798</v>
      </c>
      <c r="J1181" s="14">
        <v>0.17330958430954699</v>
      </c>
      <c r="K1181" s="14">
        <v>0.243669789106575</v>
      </c>
      <c r="L1181" s="14">
        <v>0.211033582836646</v>
      </c>
      <c r="M1181" s="14"/>
      <c r="N1181" s="14">
        <v>0.21447617719395801</v>
      </c>
      <c r="O1181" s="14">
        <v>0.23369773654513201</v>
      </c>
      <c r="P1181" s="14">
        <v>0.24771044525495101</v>
      </c>
      <c r="Q1181" s="14">
        <v>0.27310259922056002</v>
      </c>
      <c r="R1181" s="14"/>
      <c r="S1181" s="14">
        <v>0.26376749459272297</v>
      </c>
      <c r="T1181" s="14">
        <v>0.23682417047670701</v>
      </c>
      <c r="U1181" s="14">
        <v>0.24229756605191599</v>
      </c>
      <c r="V1181" s="14">
        <v>0.21493132083192601</v>
      </c>
      <c r="W1181" s="14">
        <v>0.24121102881048101</v>
      </c>
      <c r="X1181" s="14">
        <v>0.230561433796692</v>
      </c>
      <c r="Y1181" s="14">
        <v>0.20357703146683501</v>
      </c>
      <c r="Z1181" s="14">
        <v>0.24951998592475899</v>
      </c>
      <c r="AA1181" s="14">
        <v>0.28356692008420598</v>
      </c>
      <c r="AB1181" s="14">
        <v>0.22816772025752699</v>
      </c>
      <c r="AC1181" s="14">
        <v>0.25311889595144699</v>
      </c>
      <c r="AD1181" s="14">
        <v>0.238381845943967</v>
      </c>
      <c r="AE1181" s="14"/>
      <c r="AF1181" s="14">
        <v>0.205888195022599</v>
      </c>
      <c r="AG1181" s="14">
        <v>0.230922329883818</v>
      </c>
      <c r="AH1181" s="14">
        <v>0.151865789702852</v>
      </c>
      <c r="AI1181" s="14">
        <v>0.247708225588116</v>
      </c>
      <c r="AJ1181" s="14">
        <v>0.34269436886452997</v>
      </c>
      <c r="AK1181" s="14"/>
      <c r="AL1181" s="14">
        <v>0.25400370700441299</v>
      </c>
      <c r="AM1181" s="14">
        <v>0.22450435034416499</v>
      </c>
      <c r="AN1181" s="14">
        <v>0.17090487939696899</v>
      </c>
      <c r="AO1181" s="14">
        <v>0.23065617953542999</v>
      </c>
      <c r="AP1181" s="14">
        <v>0.29349049834010799</v>
      </c>
      <c r="AQ1181" s="14">
        <v>0.17284547135716299</v>
      </c>
      <c r="AR1181" s="14"/>
      <c r="AS1181" s="14">
        <v>0.27038064135283901</v>
      </c>
      <c r="AT1181" s="14">
        <v>0.23429129140774099</v>
      </c>
      <c r="AU1181" s="14">
        <v>0.21949286693443701</v>
      </c>
      <c r="AV1181" s="14">
        <v>0.25810796624271498</v>
      </c>
      <c r="AW1181" s="14">
        <v>0.138808947663182</v>
      </c>
      <c r="AX1181" s="14"/>
      <c r="AY1181" s="14">
        <v>0.195545291443946</v>
      </c>
      <c r="AZ1181" s="14">
        <v>0</v>
      </c>
      <c r="BA1181" s="14">
        <v>0</v>
      </c>
      <c r="BB1181" s="14">
        <v>0</v>
      </c>
      <c r="BC1181" s="14">
        <v>0</v>
      </c>
      <c r="BD1181" s="14">
        <v>0</v>
      </c>
      <c r="BE1181" s="14">
        <v>0</v>
      </c>
      <c r="BF1181" s="14">
        <v>0</v>
      </c>
      <c r="BG1181" s="14">
        <v>0</v>
      </c>
      <c r="BH1181" s="14">
        <v>0</v>
      </c>
      <c r="BI1181" s="14">
        <v>0</v>
      </c>
      <c r="BJ1181" s="14">
        <v>0</v>
      </c>
      <c r="BK1181" s="14">
        <v>0</v>
      </c>
      <c r="BL1181" s="14">
        <v>0</v>
      </c>
      <c r="BM1181" s="14">
        <v>0</v>
      </c>
      <c r="BN1181" s="14">
        <v>0</v>
      </c>
      <c r="BO1181" s="14"/>
      <c r="BP1181" s="14">
        <v>0.196845256223871</v>
      </c>
      <c r="BQ1181" s="14">
        <v>0.23970482067117899</v>
      </c>
      <c r="BR1181" s="14">
        <v>0.24748980722063799</v>
      </c>
      <c r="BS1181" s="14">
        <v>0.24355216264750501</v>
      </c>
      <c r="BT1181" s="14">
        <v>0.31009247854063399</v>
      </c>
      <c r="BU1181" s="14"/>
      <c r="BV1181" s="14">
        <v>0.26320435098327499</v>
      </c>
      <c r="BW1181" s="14">
        <v>0.220954909786895</v>
      </c>
      <c r="BX1181" s="14">
        <v>0.24041750325292999</v>
      </c>
      <c r="BY1181" s="14">
        <v>0.24614072094200701</v>
      </c>
      <c r="BZ1181" s="14">
        <v>0.36529913842587403</v>
      </c>
      <c r="CA1181" s="14"/>
      <c r="CB1181" s="14">
        <v>0.242271492566492</v>
      </c>
      <c r="CC1181" s="14">
        <v>0.20641907966039</v>
      </c>
      <c r="CD1181" s="14">
        <v>0.19287524491404601</v>
      </c>
      <c r="CE1181" s="14">
        <v>0.271224612415077</v>
      </c>
      <c r="CF1181" s="14">
        <v>0.286831958650966</v>
      </c>
      <c r="CG1181" s="14"/>
      <c r="CH1181" s="14">
        <v>0.23537490280384801</v>
      </c>
      <c r="CI1181" s="14">
        <v>0.24381379079561499</v>
      </c>
      <c r="CJ1181" s="14"/>
      <c r="CK1181" s="14">
        <v>0.27460796681836402</v>
      </c>
      <c r="CL1181" s="14">
        <v>0.230949664675657</v>
      </c>
      <c r="CM1181" s="14"/>
      <c r="CN1181" s="14">
        <v>0.233653111862968</v>
      </c>
      <c r="CO1181" s="14">
        <v>0.24388421702038901</v>
      </c>
      <c r="CP1181" s="14"/>
      <c r="CQ1181" s="14">
        <v>0.250944954856201</v>
      </c>
      <c r="CR1181" s="14">
        <v>0.23298506995874499</v>
      </c>
      <c r="CS1181" s="14">
        <v>0.172933518766373</v>
      </c>
    </row>
    <row r="1182" spans="2:97" x14ac:dyDescent="0.35">
      <c r="B1182" t="s">
        <v>482</v>
      </c>
      <c r="C1182" s="14">
        <v>0.38492848005998198</v>
      </c>
      <c r="D1182" s="14">
        <v>0.374406739297928</v>
      </c>
      <c r="E1182" s="14">
        <v>0.39635472329282501</v>
      </c>
      <c r="F1182" s="14"/>
      <c r="G1182" s="14">
        <v>0.45249102488686499</v>
      </c>
      <c r="H1182" s="14">
        <v>0.39484860198057598</v>
      </c>
      <c r="I1182" s="14">
        <v>0.36386570398817197</v>
      </c>
      <c r="J1182" s="14">
        <v>0.39155174642914398</v>
      </c>
      <c r="K1182" s="14">
        <v>0.395561638782708</v>
      </c>
      <c r="L1182" s="14">
        <v>0.335623231377775</v>
      </c>
      <c r="M1182" s="14"/>
      <c r="N1182" s="14">
        <v>0.398370280754416</v>
      </c>
      <c r="O1182" s="14">
        <v>0.38962889515694599</v>
      </c>
      <c r="P1182" s="14">
        <v>0.40244270038550201</v>
      </c>
      <c r="Q1182" s="14">
        <v>0.34664224781237002</v>
      </c>
      <c r="R1182" s="14"/>
      <c r="S1182" s="14">
        <v>0.40864100158062799</v>
      </c>
      <c r="T1182" s="14">
        <v>0.40096981469354898</v>
      </c>
      <c r="U1182" s="14">
        <v>0.35152607849343198</v>
      </c>
      <c r="V1182" s="14">
        <v>0.362826769367255</v>
      </c>
      <c r="W1182" s="14">
        <v>0.41519149434866998</v>
      </c>
      <c r="X1182" s="14">
        <v>0.424803575550531</v>
      </c>
      <c r="Y1182" s="14">
        <v>0.36002923041526003</v>
      </c>
      <c r="Z1182" s="14">
        <v>0.45837821036750498</v>
      </c>
      <c r="AA1182" s="14">
        <v>0.31484946176489398</v>
      </c>
      <c r="AB1182" s="14">
        <v>0.42516171301439598</v>
      </c>
      <c r="AC1182" s="14">
        <v>0.316250886222328</v>
      </c>
      <c r="AD1182" s="14">
        <v>0.38487188123479699</v>
      </c>
      <c r="AE1182" s="14"/>
      <c r="AF1182" s="14">
        <v>0.40365868782735498</v>
      </c>
      <c r="AG1182" s="14">
        <v>0.416189959118695</v>
      </c>
      <c r="AH1182" s="14">
        <v>0.419824075933456</v>
      </c>
      <c r="AI1182" s="14">
        <v>0.32450162932042698</v>
      </c>
      <c r="AJ1182" s="14">
        <v>0.36769286949260399</v>
      </c>
      <c r="AK1182" s="14"/>
      <c r="AL1182" s="14">
        <v>0.40975961022429502</v>
      </c>
      <c r="AM1182" s="14">
        <v>0.42649132605262002</v>
      </c>
      <c r="AN1182" s="14">
        <v>0.40454959659006201</v>
      </c>
      <c r="AO1182" s="14">
        <v>0.358776384252049</v>
      </c>
      <c r="AP1182" s="14">
        <v>0.402358595825976</v>
      </c>
      <c r="AQ1182" s="14">
        <v>0.43582459801821</v>
      </c>
      <c r="AR1182" s="14"/>
      <c r="AS1182" s="14">
        <v>0.33581847164418499</v>
      </c>
      <c r="AT1182" s="14">
        <v>0.38069240832722501</v>
      </c>
      <c r="AU1182" s="14">
        <v>0.40931441571425298</v>
      </c>
      <c r="AV1182" s="14">
        <v>0.313113151174015</v>
      </c>
      <c r="AW1182" s="14">
        <v>0.421112419353737</v>
      </c>
      <c r="AX1182" s="14"/>
      <c r="AY1182" s="14">
        <v>0.38491723274512202</v>
      </c>
      <c r="AZ1182" s="14">
        <v>0</v>
      </c>
      <c r="BA1182" s="14">
        <v>0</v>
      </c>
      <c r="BB1182" s="14">
        <v>0</v>
      </c>
      <c r="BC1182" s="14">
        <v>0</v>
      </c>
      <c r="BD1182" s="14">
        <v>0</v>
      </c>
      <c r="BE1182" s="14">
        <v>0</v>
      </c>
      <c r="BF1182" s="14">
        <v>0</v>
      </c>
      <c r="BG1182" s="14">
        <v>0</v>
      </c>
      <c r="BH1182" s="14">
        <v>0</v>
      </c>
      <c r="BI1182" s="14">
        <v>0</v>
      </c>
      <c r="BJ1182" s="14">
        <v>0</v>
      </c>
      <c r="BK1182" s="14">
        <v>0</v>
      </c>
      <c r="BL1182" s="14">
        <v>0</v>
      </c>
      <c r="BM1182" s="14">
        <v>0</v>
      </c>
      <c r="BN1182" s="14">
        <v>0</v>
      </c>
      <c r="BO1182" s="14"/>
      <c r="BP1182" s="14">
        <v>0.35700485801251602</v>
      </c>
      <c r="BQ1182" s="14">
        <v>0.44304539825262101</v>
      </c>
      <c r="BR1182" s="14">
        <v>0.352535001399646</v>
      </c>
      <c r="BS1182" s="14">
        <v>0.44654793510437202</v>
      </c>
      <c r="BT1182" s="14">
        <v>0.30973772776056302</v>
      </c>
      <c r="BU1182" s="14"/>
      <c r="BV1182" s="14">
        <v>0.30745677790666098</v>
      </c>
      <c r="BW1182" s="14">
        <v>0.429041062620515</v>
      </c>
      <c r="BX1182" s="14">
        <v>0.38149319006551002</v>
      </c>
      <c r="BY1182" s="14">
        <v>0.365255743819207</v>
      </c>
      <c r="BZ1182" s="14">
        <v>0.22319055503837901</v>
      </c>
      <c r="CA1182" s="14"/>
      <c r="CB1182" s="14">
        <v>0.48978202071594401</v>
      </c>
      <c r="CC1182" s="14">
        <v>0.34304211789977701</v>
      </c>
      <c r="CD1182" s="14">
        <v>0.42528535206955098</v>
      </c>
      <c r="CE1182" s="14">
        <v>0.35269553088155903</v>
      </c>
      <c r="CF1182" s="14">
        <v>0.33446995990702699</v>
      </c>
      <c r="CG1182" s="14"/>
      <c r="CH1182" s="14">
        <v>0.38907861662374399</v>
      </c>
      <c r="CI1182" s="14">
        <v>0.38317147457192202</v>
      </c>
      <c r="CJ1182" s="14"/>
      <c r="CK1182" s="14">
        <v>0.40920700590938802</v>
      </c>
      <c r="CL1182" s="14">
        <v>0.377380429831431</v>
      </c>
      <c r="CM1182" s="14"/>
      <c r="CN1182" s="14">
        <v>0.43258389284212501</v>
      </c>
      <c r="CO1182" s="14">
        <v>0.36885488298983199</v>
      </c>
      <c r="CP1182" s="14"/>
      <c r="CQ1182" s="14">
        <v>0.369512939460727</v>
      </c>
      <c r="CR1182" s="14">
        <v>0.41678682166106901</v>
      </c>
      <c r="CS1182" s="14">
        <v>0.39434269536022998</v>
      </c>
    </row>
    <row r="1183" spans="2:97" x14ac:dyDescent="0.35">
      <c r="B1183" t="s">
        <v>483</v>
      </c>
      <c r="C1183" s="14">
        <v>0.28400586788651799</v>
      </c>
      <c r="D1183" s="14">
        <v>0.31867699188401299</v>
      </c>
      <c r="E1183" s="14">
        <v>0.24968097246524701</v>
      </c>
      <c r="F1183" s="14"/>
      <c r="G1183" s="14">
        <v>0.21058985649492801</v>
      </c>
      <c r="H1183" s="14">
        <v>0.18537723531895001</v>
      </c>
      <c r="I1183" s="14">
        <v>0.24025671240483201</v>
      </c>
      <c r="J1183" s="14">
        <v>0.32757686866270003</v>
      </c>
      <c r="K1183" s="14">
        <v>0.29904668600741502</v>
      </c>
      <c r="L1183" s="14">
        <v>0.39957732789717798</v>
      </c>
      <c r="M1183" s="14"/>
      <c r="N1183" s="14">
        <v>0.30631221455012098</v>
      </c>
      <c r="O1183" s="14">
        <v>0.29363998614123699</v>
      </c>
      <c r="P1183" s="14">
        <v>0.27161382928289901</v>
      </c>
      <c r="Q1183" s="14">
        <v>0.26431450991272498</v>
      </c>
      <c r="R1183" s="14"/>
      <c r="S1183" s="14">
        <v>0.21400982063516399</v>
      </c>
      <c r="T1183" s="14">
        <v>0.295214881266461</v>
      </c>
      <c r="U1183" s="14">
        <v>0.31845309601615002</v>
      </c>
      <c r="V1183" s="14">
        <v>0.34103763532377002</v>
      </c>
      <c r="W1183" s="14">
        <v>0.25420444351177202</v>
      </c>
      <c r="X1183" s="14">
        <v>0.27135044782370299</v>
      </c>
      <c r="Y1183" s="14">
        <v>0.321740184628864</v>
      </c>
      <c r="Z1183" s="14">
        <v>0.21247999833409001</v>
      </c>
      <c r="AA1183" s="14">
        <v>0.29427494628288198</v>
      </c>
      <c r="AB1183" s="14">
        <v>0.27409461514263</v>
      </c>
      <c r="AC1183" s="14">
        <v>0.356084160361613</v>
      </c>
      <c r="AD1183" s="14">
        <v>0.26799780401182099</v>
      </c>
      <c r="AE1183" s="14"/>
      <c r="AF1183" s="14">
        <v>0.32393858923333002</v>
      </c>
      <c r="AG1183" s="14">
        <v>0.26521227028739103</v>
      </c>
      <c r="AH1183" s="14">
        <v>0.34864045912456199</v>
      </c>
      <c r="AI1183" s="14">
        <v>0.37814728871161002</v>
      </c>
      <c r="AJ1183" s="14">
        <v>0.230806298047842</v>
      </c>
      <c r="AK1183" s="14"/>
      <c r="AL1183" s="14">
        <v>0.24640228156114</v>
      </c>
      <c r="AM1183" s="14">
        <v>0.27707892333272199</v>
      </c>
      <c r="AN1183" s="14">
        <v>0.37744046121074498</v>
      </c>
      <c r="AO1183" s="14">
        <v>0.35063753351951799</v>
      </c>
      <c r="AP1183" s="14">
        <v>0.228108006539333</v>
      </c>
      <c r="AQ1183" s="14">
        <v>0.25767319342004702</v>
      </c>
      <c r="AR1183" s="14"/>
      <c r="AS1183" s="14">
        <v>0.29841940122148602</v>
      </c>
      <c r="AT1183" s="14">
        <v>0.287596339450024</v>
      </c>
      <c r="AU1183" s="14">
        <v>0.29442543307124203</v>
      </c>
      <c r="AV1183" s="14">
        <v>0.30667268237782402</v>
      </c>
      <c r="AW1183" s="14">
        <v>0.44007863298308098</v>
      </c>
      <c r="AX1183" s="14"/>
      <c r="AY1183" s="14">
        <v>0.178738679988971</v>
      </c>
      <c r="AZ1183" s="14">
        <v>0</v>
      </c>
      <c r="BA1183" s="14">
        <v>0</v>
      </c>
      <c r="BB1183" s="14">
        <v>0</v>
      </c>
      <c r="BC1183" s="14">
        <v>0</v>
      </c>
      <c r="BD1183" s="14">
        <v>0</v>
      </c>
      <c r="BE1183" s="14">
        <v>0</v>
      </c>
      <c r="BF1183" s="14">
        <v>0</v>
      </c>
      <c r="BG1183" s="14">
        <v>0</v>
      </c>
      <c r="BH1183" s="14">
        <v>0</v>
      </c>
      <c r="BI1183" s="14">
        <v>0</v>
      </c>
      <c r="BJ1183" s="14">
        <v>0</v>
      </c>
      <c r="BK1183" s="14">
        <v>0</v>
      </c>
      <c r="BL1183" s="14">
        <v>0</v>
      </c>
      <c r="BM1183" s="14">
        <v>0</v>
      </c>
      <c r="BN1183" s="14">
        <v>0</v>
      </c>
      <c r="BO1183" s="14"/>
      <c r="BP1183" s="14">
        <v>0.38914724984457399</v>
      </c>
      <c r="BQ1183" s="14">
        <v>0.24463554221422101</v>
      </c>
      <c r="BR1183" s="14">
        <v>0.31225444963419202</v>
      </c>
      <c r="BS1183" s="14">
        <v>0.248165270564284</v>
      </c>
      <c r="BT1183" s="14">
        <v>0.22544259023666799</v>
      </c>
      <c r="BU1183" s="14"/>
      <c r="BV1183" s="14">
        <v>0.275676862934772</v>
      </c>
      <c r="BW1183" s="14">
        <v>0.28853400378466898</v>
      </c>
      <c r="BX1183" s="14">
        <v>0.31041426715329901</v>
      </c>
      <c r="BY1183" s="14">
        <v>0.24379969000617999</v>
      </c>
      <c r="BZ1183" s="14">
        <v>0.19716119542632399</v>
      </c>
      <c r="CA1183" s="14"/>
      <c r="CB1183" s="14">
        <v>0.20259154576039301</v>
      </c>
      <c r="CC1183" s="14">
        <v>0.29214483237576599</v>
      </c>
      <c r="CD1183" s="14">
        <v>0.30465163142105001</v>
      </c>
      <c r="CE1183" s="14">
        <v>0.30888495390873499</v>
      </c>
      <c r="CF1183" s="14">
        <v>0.29469842184996398</v>
      </c>
      <c r="CG1183" s="14"/>
      <c r="CH1183" s="14">
        <v>0.315298821541105</v>
      </c>
      <c r="CI1183" s="14">
        <v>0.2707576553364</v>
      </c>
      <c r="CJ1183" s="14"/>
      <c r="CK1183" s="14">
        <v>0.23818929898654401</v>
      </c>
      <c r="CL1183" s="14">
        <v>0.29824996843454898</v>
      </c>
      <c r="CM1183" s="14"/>
      <c r="CN1183" s="14">
        <v>0.25395881166046702</v>
      </c>
      <c r="CO1183" s="14">
        <v>0.294140378254303</v>
      </c>
      <c r="CP1183" s="14"/>
      <c r="CQ1183" s="14">
        <v>0.30289056596807001</v>
      </c>
      <c r="CR1183" s="14">
        <v>0.242459093257481</v>
      </c>
      <c r="CS1183" s="14">
        <v>0.28603385079941501</v>
      </c>
    </row>
    <row r="1184" spans="2:97" x14ac:dyDescent="0.35">
      <c r="B1184" t="s">
        <v>167</v>
      </c>
      <c r="C1184" s="14">
        <v>8.9761902896393797E-2</v>
      </c>
      <c r="D1184" s="14">
        <v>7.7371551658938595E-2</v>
      </c>
      <c r="E1184" s="14">
        <v>0.101101280698845</v>
      </c>
      <c r="F1184" s="14"/>
      <c r="G1184" s="14">
        <v>7.6727782585404206E-2</v>
      </c>
      <c r="H1184" s="14">
        <v>0.119710468170205</v>
      </c>
      <c r="I1184" s="14">
        <v>0.120661600895409</v>
      </c>
      <c r="J1184" s="14">
        <v>0.10756180059860899</v>
      </c>
      <c r="K1184" s="14">
        <v>6.1721886103302301E-2</v>
      </c>
      <c r="L1184" s="14">
        <v>5.3765857888401297E-2</v>
      </c>
      <c r="M1184" s="14"/>
      <c r="N1184" s="14">
        <v>8.0841327501504801E-2</v>
      </c>
      <c r="O1184" s="14">
        <v>8.3033382156686306E-2</v>
      </c>
      <c r="P1184" s="14">
        <v>7.8233025076648005E-2</v>
      </c>
      <c r="Q1184" s="14">
        <v>0.115940643054345</v>
      </c>
      <c r="R1184" s="14"/>
      <c r="S1184" s="14">
        <v>0.113581683191486</v>
      </c>
      <c r="T1184" s="14">
        <v>6.6991133563283303E-2</v>
      </c>
      <c r="U1184" s="14">
        <v>8.7723259438501996E-2</v>
      </c>
      <c r="V1184" s="14">
        <v>8.1204274477049102E-2</v>
      </c>
      <c r="W1184" s="14">
        <v>8.9393033329078095E-2</v>
      </c>
      <c r="X1184" s="14">
        <v>7.3284542829073901E-2</v>
      </c>
      <c r="Y1184" s="14">
        <v>0.11465355348903999</v>
      </c>
      <c r="Z1184" s="14">
        <v>7.9621805373645702E-2</v>
      </c>
      <c r="AA1184" s="14">
        <v>0.107308671868019</v>
      </c>
      <c r="AB1184" s="14">
        <v>7.2575951585446899E-2</v>
      </c>
      <c r="AC1184" s="14">
        <v>7.4546057464612597E-2</v>
      </c>
      <c r="AD1184" s="14">
        <v>0.10874846880941499</v>
      </c>
      <c r="AE1184" s="14"/>
      <c r="AF1184" s="14">
        <v>6.6514527916715901E-2</v>
      </c>
      <c r="AG1184" s="14">
        <v>8.7675440710095198E-2</v>
      </c>
      <c r="AH1184" s="14">
        <v>7.9669675239129503E-2</v>
      </c>
      <c r="AI1184" s="14">
        <v>4.9642856379846598E-2</v>
      </c>
      <c r="AJ1184" s="14">
        <v>5.8806463595024103E-2</v>
      </c>
      <c r="AK1184" s="14"/>
      <c r="AL1184" s="14">
        <v>8.9834401210152695E-2</v>
      </c>
      <c r="AM1184" s="14">
        <v>7.1925400270492601E-2</v>
      </c>
      <c r="AN1184" s="14">
        <v>4.7105062802224498E-2</v>
      </c>
      <c r="AO1184" s="14">
        <v>5.9929902693002003E-2</v>
      </c>
      <c r="AP1184" s="14">
        <v>7.6042899294582897E-2</v>
      </c>
      <c r="AQ1184" s="14">
        <v>0.13365673720458099</v>
      </c>
      <c r="AR1184" s="14"/>
      <c r="AS1184" s="14">
        <v>9.5381485781489597E-2</v>
      </c>
      <c r="AT1184" s="14">
        <v>9.7419960815009796E-2</v>
      </c>
      <c r="AU1184" s="14">
        <v>7.6767284280068099E-2</v>
      </c>
      <c r="AV1184" s="14">
        <v>0.12210620020544501</v>
      </c>
      <c r="AW1184" s="14">
        <v>0</v>
      </c>
      <c r="AX1184" s="14"/>
      <c r="AY1184" s="14">
        <v>0.24079879582196201</v>
      </c>
      <c r="AZ1184" s="14">
        <v>0</v>
      </c>
      <c r="BA1184" s="14">
        <v>0</v>
      </c>
      <c r="BB1184" s="14">
        <v>0</v>
      </c>
      <c r="BC1184" s="14">
        <v>0</v>
      </c>
      <c r="BD1184" s="14">
        <v>0</v>
      </c>
      <c r="BE1184" s="14">
        <v>0</v>
      </c>
      <c r="BF1184" s="14">
        <v>0</v>
      </c>
      <c r="BG1184" s="14">
        <v>0</v>
      </c>
      <c r="BH1184" s="14">
        <v>0</v>
      </c>
      <c r="BI1184" s="14">
        <v>0</v>
      </c>
      <c r="BJ1184" s="14">
        <v>0</v>
      </c>
      <c r="BK1184" s="14">
        <v>0</v>
      </c>
      <c r="BL1184" s="14">
        <v>0</v>
      </c>
      <c r="BM1184" s="14">
        <v>0</v>
      </c>
      <c r="BN1184" s="14">
        <v>0</v>
      </c>
      <c r="BO1184" s="14"/>
      <c r="BP1184" s="14">
        <v>5.7002635919039701E-2</v>
      </c>
      <c r="BQ1184" s="14">
        <v>7.2614238861979305E-2</v>
      </c>
      <c r="BR1184" s="14">
        <v>8.7720741745524106E-2</v>
      </c>
      <c r="BS1184" s="14">
        <v>6.1734631683839102E-2</v>
      </c>
      <c r="BT1184" s="14">
        <v>0.15472720346213401</v>
      </c>
      <c r="BU1184" s="14"/>
      <c r="BV1184" s="14">
        <v>0.15366200817529099</v>
      </c>
      <c r="BW1184" s="14">
        <v>6.14700238079205E-2</v>
      </c>
      <c r="BX1184" s="14">
        <v>6.76750395282604E-2</v>
      </c>
      <c r="BY1184" s="14">
        <v>0.144803845232606</v>
      </c>
      <c r="BZ1184" s="14">
        <v>0.21434911110942401</v>
      </c>
      <c r="CA1184" s="14"/>
      <c r="CB1184" s="14">
        <v>6.5354940957171606E-2</v>
      </c>
      <c r="CC1184" s="14">
        <v>0.158393970064068</v>
      </c>
      <c r="CD1184" s="14">
        <v>7.71877715953532E-2</v>
      </c>
      <c r="CE1184" s="14">
        <v>6.7194902794629099E-2</v>
      </c>
      <c r="CF1184" s="14">
        <v>8.3999659592042697E-2</v>
      </c>
      <c r="CG1184" s="14"/>
      <c r="CH1184" s="14">
        <v>6.02476590313029E-2</v>
      </c>
      <c r="CI1184" s="14">
        <v>0.10225707929606299</v>
      </c>
      <c r="CJ1184" s="14"/>
      <c r="CK1184" s="14">
        <v>7.7995728285704294E-2</v>
      </c>
      <c r="CL1184" s="14">
        <v>9.34199370583636E-2</v>
      </c>
      <c r="CM1184" s="14"/>
      <c r="CN1184" s="14">
        <v>7.9804183634439904E-2</v>
      </c>
      <c r="CO1184" s="14">
        <v>9.3120521735475595E-2</v>
      </c>
      <c r="CP1184" s="14"/>
      <c r="CQ1184" s="14">
        <v>7.6651539715002701E-2</v>
      </c>
      <c r="CR1184" s="14">
        <v>0.10776901512270499</v>
      </c>
      <c r="CS1184" s="14">
        <v>0.14668993507398301</v>
      </c>
    </row>
    <row r="1185" spans="2:97" x14ac:dyDescent="0.35">
      <c r="C1185" s="14"/>
      <c r="D1185" s="14"/>
      <c r="E1185" s="14"/>
      <c r="F1185" s="14"/>
      <c r="G1185" s="14"/>
      <c r="H1185" s="14"/>
      <c r="I1185" s="14"/>
      <c r="J1185" s="14"/>
      <c r="K1185" s="14"/>
      <c r="L1185" s="14"/>
      <c r="M1185" s="14"/>
      <c r="N1185" s="14"/>
      <c r="O1185" s="14"/>
      <c r="P1185" s="14"/>
      <c r="Q1185" s="14"/>
      <c r="R1185" s="14"/>
      <c r="S1185" s="14"/>
      <c r="T1185" s="14"/>
      <c r="U1185" s="14"/>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4"/>
      <c r="AY1185" s="14"/>
      <c r="AZ1185" s="14"/>
      <c r="BA1185" s="14"/>
      <c r="BB1185" s="14"/>
      <c r="BC1185" s="14"/>
      <c r="BD1185" s="14"/>
      <c r="BE1185" s="14"/>
      <c r="BF1185" s="14"/>
      <c r="BG1185" s="14"/>
      <c r="BH1185" s="14"/>
      <c r="BI1185" s="14"/>
      <c r="BJ1185" s="14"/>
      <c r="BK1185" s="14"/>
      <c r="BL1185" s="14"/>
      <c r="BM1185" s="14"/>
      <c r="BN1185" s="14"/>
      <c r="BO1185" s="14"/>
      <c r="BP1185" s="14"/>
      <c r="BQ1185" s="14"/>
      <c r="BR1185" s="14"/>
      <c r="BS1185" s="14"/>
      <c r="BT1185" s="14"/>
      <c r="BU1185" s="14"/>
      <c r="BV1185" s="14"/>
      <c r="BW1185" s="14"/>
      <c r="BX1185" s="14"/>
      <c r="BY1185" s="14"/>
      <c r="BZ1185" s="14"/>
      <c r="CA1185" s="14"/>
      <c r="CB1185" s="14"/>
      <c r="CC1185" s="14"/>
      <c r="CD1185" s="14"/>
      <c r="CE1185" s="14"/>
      <c r="CF1185" s="14"/>
      <c r="CG1185" s="14"/>
      <c r="CH1185" s="14"/>
      <c r="CI1185" s="14"/>
      <c r="CJ1185" s="14"/>
      <c r="CK1185" s="14"/>
      <c r="CL1185" s="14"/>
      <c r="CM1185" s="14"/>
      <c r="CN1185" s="14"/>
      <c r="CO1185" s="14"/>
      <c r="CP1185" s="14"/>
      <c r="CQ1185" s="14"/>
      <c r="CR1185" s="14"/>
      <c r="CS1185" s="14"/>
    </row>
    <row r="1186" spans="2:97" x14ac:dyDescent="0.35">
      <c r="B1186" s="6" t="s">
        <v>486</v>
      </c>
      <c r="C1186" s="14"/>
      <c r="D1186" s="14"/>
      <c r="E1186" s="14"/>
      <c r="F1186" s="14"/>
      <c r="G1186" s="14"/>
      <c r="H1186" s="14"/>
      <c r="I1186" s="14"/>
      <c r="J1186" s="14"/>
      <c r="K1186" s="14"/>
      <c r="L1186" s="14"/>
      <c r="M1186" s="14"/>
      <c r="N1186" s="14"/>
      <c r="O1186" s="14"/>
      <c r="P1186" s="14"/>
      <c r="Q1186" s="14"/>
      <c r="R1186" s="14"/>
      <c r="S1186" s="14"/>
      <c r="T1186" s="14"/>
      <c r="U1186" s="14"/>
      <c r="V1186" s="14"/>
      <c r="W1186" s="14"/>
      <c r="X1186" s="14"/>
      <c r="Y1186" s="14"/>
      <c r="Z1186" s="14"/>
      <c r="AA1186" s="14"/>
      <c r="AB1186" s="14"/>
      <c r="AC1186" s="14"/>
      <c r="AD1186" s="14"/>
      <c r="AE1186" s="14"/>
      <c r="AF1186" s="14"/>
      <c r="AG1186" s="14"/>
      <c r="AH1186" s="14"/>
      <c r="AI1186" s="14"/>
      <c r="AJ1186" s="14"/>
      <c r="AK1186" s="14"/>
      <c r="AL1186" s="14"/>
      <c r="AM1186" s="14"/>
      <c r="AN1186" s="14"/>
      <c r="AO1186" s="14"/>
      <c r="AP1186" s="14"/>
      <c r="AQ1186" s="14"/>
      <c r="AR1186" s="14"/>
      <c r="AS1186" s="14"/>
      <c r="AT1186" s="14"/>
      <c r="AU1186" s="14"/>
      <c r="AV1186" s="14"/>
      <c r="AW1186" s="14"/>
      <c r="AX1186" s="14"/>
      <c r="AY1186" s="14"/>
      <c r="AZ1186" s="14"/>
      <c r="BA1186" s="14"/>
      <c r="BB1186" s="14"/>
      <c r="BC1186" s="14"/>
      <c r="BD1186" s="14"/>
      <c r="BE1186" s="14"/>
      <c r="BF1186" s="14"/>
      <c r="BG1186" s="14"/>
      <c r="BH1186" s="14"/>
      <c r="BI1186" s="14"/>
      <c r="BJ1186" s="14"/>
      <c r="BK1186" s="14"/>
      <c r="BL1186" s="14"/>
      <c r="BM1186" s="14"/>
      <c r="BN1186" s="14"/>
      <c r="BO1186" s="14"/>
      <c r="BP1186" s="14"/>
      <c r="BQ1186" s="14"/>
      <c r="BR1186" s="14"/>
      <c r="BS1186" s="14"/>
      <c r="BT1186" s="14"/>
      <c r="BU1186" s="14"/>
      <c r="BV1186" s="14"/>
      <c r="BW1186" s="14"/>
      <c r="BX1186" s="14"/>
      <c r="BY1186" s="14"/>
      <c r="BZ1186" s="14"/>
      <c r="CA1186" s="14"/>
      <c r="CB1186" s="14"/>
      <c r="CC1186" s="14"/>
      <c r="CD1186" s="14"/>
      <c r="CE1186" s="14"/>
      <c r="CF1186" s="14"/>
      <c r="CG1186" s="14"/>
      <c r="CH1186" s="14"/>
      <c r="CI1186" s="14"/>
      <c r="CJ1186" s="14"/>
      <c r="CK1186" s="14"/>
      <c r="CL1186" s="14"/>
      <c r="CM1186" s="14"/>
      <c r="CN1186" s="14"/>
      <c r="CO1186" s="14"/>
      <c r="CP1186" s="14"/>
      <c r="CQ1186" s="14"/>
      <c r="CR1186" s="14"/>
      <c r="CS1186" s="14"/>
    </row>
    <row r="1187" spans="2:97" x14ac:dyDescent="0.35">
      <c r="B1187" s="21" t="s">
        <v>279</v>
      </c>
      <c r="C1187" s="14"/>
      <c r="D1187" s="14"/>
      <c r="E1187" s="14"/>
      <c r="F1187" s="14"/>
      <c r="G1187" s="14"/>
      <c r="H1187" s="14"/>
      <c r="I1187" s="14"/>
      <c r="J1187" s="14"/>
      <c r="K1187" s="14"/>
      <c r="L1187" s="14"/>
      <c r="M1187" s="14"/>
      <c r="N1187" s="14"/>
      <c r="O1187" s="14"/>
      <c r="P1187" s="14"/>
      <c r="Q1187" s="14"/>
      <c r="R1187" s="14"/>
      <c r="S1187" s="14"/>
      <c r="T1187" s="14"/>
      <c r="U1187" s="14"/>
      <c r="V1187" s="14"/>
      <c r="W1187" s="14"/>
      <c r="X1187" s="14"/>
      <c r="Y1187" s="14"/>
      <c r="Z1187" s="14"/>
      <c r="AA1187" s="14"/>
      <c r="AB1187" s="14"/>
      <c r="AC1187" s="14"/>
      <c r="AD1187" s="14"/>
      <c r="AE1187" s="14"/>
      <c r="AF1187" s="14"/>
      <c r="AG1187" s="14"/>
      <c r="AH1187" s="14"/>
      <c r="AI1187" s="14"/>
      <c r="AJ1187" s="14"/>
      <c r="AK1187" s="14"/>
      <c r="AL1187" s="14"/>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14"/>
      <c r="CE1187" s="14"/>
      <c r="CF1187" s="14"/>
      <c r="CG1187" s="14"/>
      <c r="CH1187" s="14"/>
      <c r="CI1187" s="14"/>
      <c r="CJ1187" s="14"/>
      <c r="CK1187" s="14"/>
      <c r="CL1187" s="14"/>
      <c r="CM1187" s="14"/>
      <c r="CN1187" s="14"/>
      <c r="CO1187" s="14"/>
      <c r="CP1187" s="14"/>
      <c r="CQ1187" s="14"/>
      <c r="CR1187" s="14"/>
      <c r="CS1187" s="14"/>
    </row>
    <row r="1188" spans="2:97" x14ac:dyDescent="0.35">
      <c r="B1188" t="s">
        <v>481</v>
      </c>
      <c r="C1188" s="14">
        <v>0.203495844957782</v>
      </c>
      <c r="D1188" s="14">
        <v>0.200505039106112</v>
      </c>
      <c r="E1188" s="14">
        <v>0.20639117742395899</v>
      </c>
      <c r="F1188" s="14"/>
      <c r="G1188" s="14">
        <v>0.13816895459667899</v>
      </c>
      <c r="H1188" s="14">
        <v>0.19113346837245901</v>
      </c>
      <c r="I1188" s="14">
        <v>0.27785516219263601</v>
      </c>
      <c r="J1188" s="14">
        <v>0.18229387478093401</v>
      </c>
      <c r="K1188" s="14">
        <v>0.22764735856420301</v>
      </c>
      <c r="L1188" s="14">
        <v>0.19792566383117899</v>
      </c>
      <c r="M1188" s="14"/>
      <c r="N1188" s="14">
        <v>0.186070529540841</v>
      </c>
      <c r="O1188" s="14">
        <v>0.18299268412467801</v>
      </c>
      <c r="P1188" s="14">
        <v>0.227591467379541</v>
      </c>
      <c r="Q1188" s="14">
        <v>0.21927074755954101</v>
      </c>
      <c r="R1188" s="14"/>
      <c r="S1188" s="14">
        <v>0.242768072918322</v>
      </c>
      <c r="T1188" s="14">
        <v>0.22031078703904899</v>
      </c>
      <c r="U1188" s="14">
        <v>0.200070056001836</v>
      </c>
      <c r="V1188" s="14">
        <v>0.15117537909215001</v>
      </c>
      <c r="W1188" s="14">
        <v>0.18951657176915301</v>
      </c>
      <c r="X1188" s="14">
        <v>0.23473817395862401</v>
      </c>
      <c r="Y1188" s="14">
        <v>0.139348858007382</v>
      </c>
      <c r="Z1188" s="14">
        <v>0.132364069124356</v>
      </c>
      <c r="AA1188" s="14">
        <v>0.21892607752888901</v>
      </c>
      <c r="AB1188" s="14">
        <v>0.216485372991327</v>
      </c>
      <c r="AC1188" s="14">
        <v>0.262991935394085</v>
      </c>
      <c r="AD1188" s="14">
        <v>0.13591495190148201</v>
      </c>
      <c r="AE1188" s="14"/>
      <c r="AF1188" s="14">
        <v>0.25185091219780098</v>
      </c>
      <c r="AG1188" s="14">
        <v>0.19598404273105999</v>
      </c>
      <c r="AH1188" s="14">
        <v>0.17608580574941199</v>
      </c>
      <c r="AI1188" s="14">
        <v>0.22473659615981401</v>
      </c>
      <c r="AJ1188" s="14">
        <v>0.21564594200078699</v>
      </c>
      <c r="AK1188" s="14"/>
      <c r="AL1188" s="14">
        <v>0.187977552486119</v>
      </c>
      <c r="AM1188" s="14">
        <v>0.20966464137610899</v>
      </c>
      <c r="AN1188" s="14">
        <v>0.26659942782286</v>
      </c>
      <c r="AO1188" s="14">
        <v>0.24241437139357999</v>
      </c>
      <c r="AP1188" s="14">
        <v>0.20583858214058701</v>
      </c>
      <c r="AQ1188" s="14">
        <v>0.1562864023429</v>
      </c>
      <c r="AR1188" s="14"/>
      <c r="AS1188" s="14">
        <v>0.23787700912769</v>
      </c>
      <c r="AT1188" s="14">
        <v>0.166472190986655</v>
      </c>
      <c r="AU1188" s="14">
        <v>0.19986135771518801</v>
      </c>
      <c r="AV1188" s="14">
        <v>0.21381866473578501</v>
      </c>
      <c r="AW1188" s="14">
        <v>0.233122034322093</v>
      </c>
      <c r="AX1188" s="14"/>
      <c r="AY1188" s="14">
        <v>0.31997602581932799</v>
      </c>
      <c r="AZ1188" s="14">
        <v>0</v>
      </c>
      <c r="BA1188" s="14">
        <v>0</v>
      </c>
      <c r="BB1188" s="14">
        <v>0</v>
      </c>
      <c r="BC1188" s="14">
        <v>0</v>
      </c>
      <c r="BD1188" s="14">
        <v>0</v>
      </c>
      <c r="BE1188" s="14">
        <v>0</v>
      </c>
      <c r="BF1188" s="14">
        <v>0</v>
      </c>
      <c r="BG1188" s="14">
        <v>0</v>
      </c>
      <c r="BH1188" s="14">
        <v>0</v>
      </c>
      <c r="BI1188" s="14">
        <v>0</v>
      </c>
      <c r="BJ1188" s="14">
        <v>0</v>
      </c>
      <c r="BK1188" s="14">
        <v>0</v>
      </c>
      <c r="BL1188" s="14">
        <v>0</v>
      </c>
      <c r="BM1188" s="14">
        <v>0</v>
      </c>
      <c r="BN1188" s="14">
        <v>0</v>
      </c>
      <c r="BO1188" s="14"/>
      <c r="BP1188" s="14">
        <v>0.19088253585689099</v>
      </c>
      <c r="BQ1188" s="14">
        <v>0.20651738052177801</v>
      </c>
      <c r="BR1188" s="14">
        <v>0.22173487282900101</v>
      </c>
      <c r="BS1188" s="14">
        <v>0.239352244524389</v>
      </c>
      <c r="BT1188" s="14">
        <v>0.17442808434891599</v>
      </c>
      <c r="BU1188" s="14"/>
      <c r="BV1188" s="14">
        <v>0.211404915620307</v>
      </c>
      <c r="BW1188" s="14">
        <v>0.19075717114219401</v>
      </c>
      <c r="BX1188" s="14">
        <v>0.21882220548863299</v>
      </c>
      <c r="BY1188" s="14">
        <v>0.19129241488988999</v>
      </c>
      <c r="BZ1188" s="14">
        <v>0.222245403815995</v>
      </c>
      <c r="CA1188" s="14"/>
      <c r="CB1188" s="14">
        <v>0.17681061328769901</v>
      </c>
      <c r="CC1188" s="14">
        <v>0.17416976264418099</v>
      </c>
      <c r="CD1188" s="14">
        <v>0.23433478218951401</v>
      </c>
      <c r="CE1188" s="14">
        <v>0.20877261418714299</v>
      </c>
      <c r="CF1188" s="14">
        <v>0.21096489841986199</v>
      </c>
      <c r="CG1188" s="14"/>
      <c r="CH1188" s="14">
        <v>0.25003618238640302</v>
      </c>
      <c r="CI1188" s="14">
        <v>0.183792486520789</v>
      </c>
      <c r="CJ1188" s="14"/>
      <c r="CK1188" s="14">
        <v>0.21798627571811399</v>
      </c>
      <c r="CL1188" s="14">
        <v>0.19899085565609401</v>
      </c>
      <c r="CM1188" s="14"/>
      <c r="CN1188" s="14">
        <v>0.208365827600592</v>
      </c>
      <c r="CO1188" s="14">
        <v>0.20185325843572199</v>
      </c>
      <c r="CP1188" s="14"/>
      <c r="CQ1188" s="14">
        <v>0.218758976976516</v>
      </c>
      <c r="CR1188" s="14">
        <v>0.175923202870432</v>
      </c>
      <c r="CS1188" s="14">
        <v>0.17279816773935</v>
      </c>
    </row>
    <row r="1189" spans="2:97" x14ac:dyDescent="0.35">
      <c r="B1189" t="s">
        <v>482</v>
      </c>
      <c r="C1189" s="14">
        <v>0.44322549647704901</v>
      </c>
      <c r="D1189" s="14">
        <v>0.45017240798289998</v>
      </c>
      <c r="E1189" s="14">
        <v>0.43953015878326801</v>
      </c>
      <c r="F1189" s="14"/>
      <c r="G1189" s="14">
        <v>0.48921014044500699</v>
      </c>
      <c r="H1189" s="14">
        <v>0.41861477032051098</v>
      </c>
      <c r="I1189" s="14">
        <v>0.44324562337589701</v>
      </c>
      <c r="J1189" s="14">
        <v>0.44511806106144902</v>
      </c>
      <c r="K1189" s="14">
        <v>0.43448651145324801</v>
      </c>
      <c r="L1189" s="14">
        <v>0.43649157748948902</v>
      </c>
      <c r="M1189" s="14"/>
      <c r="N1189" s="14">
        <v>0.46724125097591401</v>
      </c>
      <c r="O1189" s="14">
        <v>0.470443278816641</v>
      </c>
      <c r="P1189" s="14">
        <v>0.45544748096511201</v>
      </c>
      <c r="Q1189" s="14">
        <v>0.37787386154948599</v>
      </c>
      <c r="R1189" s="14"/>
      <c r="S1189" s="14">
        <v>0.38096568375651901</v>
      </c>
      <c r="T1189" s="14">
        <v>0.43924584283305601</v>
      </c>
      <c r="U1189" s="14">
        <v>0.40028934364094199</v>
      </c>
      <c r="V1189" s="14">
        <v>0.51960397320500495</v>
      </c>
      <c r="W1189" s="14">
        <v>0.48184665505478402</v>
      </c>
      <c r="X1189" s="14">
        <v>0.45038106812988599</v>
      </c>
      <c r="Y1189" s="14">
        <v>0.52724484974543695</v>
      </c>
      <c r="Z1189" s="14">
        <v>0.42805577379429499</v>
      </c>
      <c r="AA1189" s="14">
        <v>0.45375099421512599</v>
      </c>
      <c r="AB1189" s="14">
        <v>0.46273687196813301</v>
      </c>
      <c r="AC1189" s="14">
        <v>0.31288214939348802</v>
      </c>
      <c r="AD1189" s="14">
        <v>0.42724542444430902</v>
      </c>
      <c r="AE1189" s="14"/>
      <c r="AF1189" s="14">
        <v>0.42659559233470901</v>
      </c>
      <c r="AG1189" s="14">
        <v>0.471160706539756</v>
      </c>
      <c r="AH1189" s="14">
        <v>0.390541089981917</v>
      </c>
      <c r="AI1189" s="14">
        <v>0.50878234754601404</v>
      </c>
      <c r="AJ1189" s="14">
        <v>0.39352605349402298</v>
      </c>
      <c r="AK1189" s="14"/>
      <c r="AL1189" s="14">
        <v>0.46788174316730002</v>
      </c>
      <c r="AM1189" s="14">
        <v>0.47582558562418698</v>
      </c>
      <c r="AN1189" s="14">
        <v>0.37011198146652402</v>
      </c>
      <c r="AO1189" s="14">
        <v>0.47927051751465399</v>
      </c>
      <c r="AP1189" s="14">
        <v>0.36128680128573798</v>
      </c>
      <c r="AQ1189" s="14">
        <v>0.48234679061375701</v>
      </c>
      <c r="AR1189" s="14"/>
      <c r="AS1189" s="14">
        <v>0.41829587023647302</v>
      </c>
      <c r="AT1189" s="14">
        <v>0.44949166937562401</v>
      </c>
      <c r="AU1189" s="14">
        <v>0.46857629791961097</v>
      </c>
      <c r="AV1189" s="14">
        <v>0.42835982937244799</v>
      </c>
      <c r="AW1189" s="14">
        <v>0.53132598132741304</v>
      </c>
      <c r="AX1189" s="14"/>
      <c r="AY1189" s="14">
        <v>0.32131186308081899</v>
      </c>
      <c r="AZ1189" s="14">
        <v>0</v>
      </c>
      <c r="BA1189" s="14">
        <v>0</v>
      </c>
      <c r="BB1189" s="14">
        <v>0</v>
      </c>
      <c r="BC1189" s="14">
        <v>0</v>
      </c>
      <c r="BD1189" s="14">
        <v>0</v>
      </c>
      <c r="BE1189" s="14">
        <v>0</v>
      </c>
      <c r="BF1189" s="14">
        <v>0</v>
      </c>
      <c r="BG1189" s="14">
        <v>0</v>
      </c>
      <c r="BH1189" s="14">
        <v>0</v>
      </c>
      <c r="BI1189" s="14">
        <v>0</v>
      </c>
      <c r="BJ1189" s="14">
        <v>0</v>
      </c>
      <c r="BK1189" s="14">
        <v>0</v>
      </c>
      <c r="BL1189" s="14">
        <v>0</v>
      </c>
      <c r="BM1189" s="14">
        <v>0</v>
      </c>
      <c r="BN1189" s="14">
        <v>0</v>
      </c>
      <c r="BO1189" s="14"/>
      <c r="BP1189" s="14">
        <v>0.44996035981326099</v>
      </c>
      <c r="BQ1189" s="14">
        <v>0.45496112606306699</v>
      </c>
      <c r="BR1189" s="14">
        <v>0.457835765724383</v>
      </c>
      <c r="BS1189" s="14">
        <v>0.48900955634951299</v>
      </c>
      <c r="BT1189" s="14">
        <v>0.37326199563822599</v>
      </c>
      <c r="BU1189" s="14"/>
      <c r="BV1189" s="14">
        <v>0.35046948762160302</v>
      </c>
      <c r="BW1189" s="14">
        <v>0.48528742000755798</v>
      </c>
      <c r="BX1189" s="14">
        <v>0.44188602348622302</v>
      </c>
      <c r="BY1189" s="14">
        <v>0.425484173810039</v>
      </c>
      <c r="BZ1189" s="14">
        <v>0.29546510202528098</v>
      </c>
      <c r="CA1189" s="14"/>
      <c r="CB1189" s="14">
        <v>0.48325449871454701</v>
      </c>
      <c r="CC1189" s="14">
        <v>0.46338404885793899</v>
      </c>
      <c r="CD1189" s="14">
        <v>0.42138307858737301</v>
      </c>
      <c r="CE1189" s="14">
        <v>0.44184348262557599</v>
      </c>
      <c r="CF1189" s="14">
        <v>0.42135583929472598</v>
      </c>
      <c r="CG1189" s="14"/>
      <c r="CH1189" s="14">
        <v>0.451910230595017</v>
      </c>
      <c r="CI1189" s="14">
        <v>0.43954871975580601</v>
      </c>
      <c r="CJ1189" s="14"/>
      <c r="CK1189" s="14">
        <v>0.39710440004296599</v>
      </c>
      <c r="CL1189" s="14">
        <v>0.45756427283602802</v>
      </c>
      <c r="CM1189" s="14"/>
      <c r="CN1189" s="14">
        <v>0.43908834862469598</v>
      </c>
      <c r="CO1189" s="14">
        <v>0.44462090664592802</v>
      </c>
      <c r="CP1189" s="14"/>
      <c r="CQ1189" s="14">
        <v>0.42708872868171999</v>
      </c>
      <c r="CR1189" s="14">
        <v>0.46677803533558898</v>
      </c>
      <c r="CS1189" s="14">
        <v>0.50581897019434896</v>
      </c>
    </row>
    <row r="1190" spans="2:97" x14ac:dyDescent="0.35">
      <c r="B1190" t="s">
        <v>483</v>
      </c>
      <c r="C1190" s="14">
        <v>0.25576443374749702</v>
      </c>
      <c r="D1190" s="14">
        <v>0.26933168002855401</v>
      </c>
      <c r="E1190" s="14">
        <v>0.24160570560963401</v>
      </c>
      <c r="F1190" s="14"/>
      <c r="G1190" s="14">
        <v>0.27719027657580902</v>
      </c>
      <c r="H1190" s="14">
        <v>0.25370223397270802</v>
      </c>
      <c r="I1190" s="14">
        <v>0.16723709303394599</v>
      </c>
      <c r="J1190" s="14">
        <v>0.27107317617966098</v>
      </c>
      <c r="K1190" s="14">
        <v>0.252740598363627</v>
      </c>
      <c r="L1190" s="14">
        <v>0.30411629786474498</v>
      </c>
      <c r="M1190" s="14"/>
      <c r="N1190" s="14">
        <v>0.26075818698442599</v>
      </c>
      <c r="O1190" s="14">
        <v>0.26607306267665498</v>
      </c>
      <c r="P1190" s="14">
        <v>0.23154031369652101</v>
      </c>
      <c r="Q1190" s="14">
        <v>0.26469625691652099</v>
      </c>
      <c r="R1190" s="14"/>
      <c r="S1190" s="14">
        <v>0.26727099489651501</v>
      </c>
      <c r="T1190" s="14">
        <v>0.25745507092618602</v>
      </c>
      <c r="U1190" s="14">
        <v>0.269890526781221</v>
      </c>
      <c r="V1190" s="14">
        <v>0.22701029193493399</v>
      </c>
      <c r="W1190" s="14">
        <v>0.228937590033535</v>
      </c>
      <c r="X1190" s="14">
        <v>0.23194861651266199</v>
      </c>
      <c r="Y1190" s="14">
        <v>0.20918940153110999</v>
      </c>
      <c r="Z1190" s="14">
        <v>0.32763836154446402</v>
      </c>
      <c r="AA1190" s="14">
        <v>0.25120721248972</v>
      </c>
      <c r="AB1190" s="14">
        <v>0.26391612772446998</v>
      </c>
      <c r="AC1190" s="14">
        <v>0.34496222015639399</v>
      </c>
      <c r="AD1190" s="14">
        <v>0.25167560382534898</v>
      </c>
      <c r="AE1190" s="14"/>
      <c r="AF1190" s="14">
        <v>0.23923079350395801</v>
      </c>
      <c r="AG1190" s="14">
        <v>0.24891122856587999</v>
      </c>
      <c r="AH1190" s="14">
        <v>0.38318337845542699</v>
      </c>
      <c r="AI1190" s="14">
        <v>0.222641427673443</v>
      </c>
      <c r="AJ1190" s="14">
        <v>0.31237989924217902</v>
      </c>
      <c r="AK1190" s="14"/>
      <c r="AL1190" s="14">
        <v>0.24607123421698801</v>
      </c>
      <c r="AM1190" s="14">
        <v>0.22759548928297901</v>
      </c>
      <c r="AN1190" s="14">
        <v>0.32112040041768602</v>
      </c>
      <c r="AO1190" s="14">
        <v>0.21609837124199499</v>
      </c>
      <c r="AP1190" s="14">
        <v>0.35205676274265901</v>
      </c>
      <c r="AQ1190" s="14">
        <v>0.20895426122640801</v>
      </c>
      <c r="AR1190" s="14"/>
      <c r="AS1190" s="14">
        <v>0.25497899232008803</v>
      </c>
      <c r="AT1190" s="14">
        <v>0.27692089022866001</v>
      </c>
      <c r="AU1190" s="14">
        <v>0.257795420372601</v>
      </c>
      <c r="AV1190" s="14">
        <v>0.23589703320681499</v>
      </c>
      <c r="AW1190" s="14">
        <v>0.23555198435049399</v>
      </c>
      <c r="AX1190" s="14"/>
      <c r="AY1190" s="14">
        <v>0.174017437941724</v>
      </c>
      <c r="AZ1190" s="14">
        <v>0</v>
      </c>
      <c r="BA1190" s="14">
        <v>0</v>
      </c>
      <c r="BB1190" s="14">
        <v>0</v>
      </c>
      <c r="BC1190" s="14">
        <v>0</v>
      </c>
      <c r="BD1190" s="14">
        <v>0</v>
      </c>
      <c r="BE1190" s="14">
        <v>0</v>
      </c>
      <c r="BF1190" s="14">
        <v>0</v>
      </c>
      <c r="BG1190" s="14">
        <v>0</v>
      </c>
      <c r="BH1190" s="14">
        <v>0</v>
      </c>
      <c r="BI1190" s="14">
        <v>0</v>
      </c>
      <c r="BJ1190" s="14">
        <v>0</v>
      </c>
      <c r="BK1190" s="14">
        <v>0</v>
      </c>
      <c r="BL1190" s="14">
        <v>0</v>
      </c>
      <c r="BM1190" s="14">
        <v>0</v>
      </c>
      <c r="BN1190" s="14">
        <v>0</v>
      </c>
      <c r="BO1190" s="14"/>
      <c r="BP1190" s="14">
        <v>0.30134568576231802</v>
      </c>
      <c r="BQ1190" s="14">
        <v>0.258237498413945</v>
      </c>
      <c r="BR1190" s="14">
        <v>0.215357376018429</v>
      </c>
      <c r="BS1190" s="14">
        <v>0.200557530502813</v>
      </c>
      <c r="BT1190" s="14">
        <v>0.28838058114079601</v>
      </c>
      <c r="BU1190" s="14"/>
      <c r="BV1190" s="14">
        <v>0.30162981243484999</v>
      </c>
      <c r="BW1190" s="14">
        <v>0.25500488823700601</v>
      </c>
      <c r="BX1190" s="14">
        <v>0.25386766827076201</v>
      </c>
      <c r="BY1190" s="14">
        <v>0.231773244761694</v>
      </c>
      <c r="BZ1190" s="14">
        <v>0.29585218729762902</v>
      </c>
      <c r="CA1190" s="14"/>
      <c r="CB1190" s="14">
        <v>0.24184276294281101</v>
      </c>
      <c r="CC1190" s="14">
        <v>0.20599251031969901</v>
      </c>
      <c r="CD1190" s="14">
        <v>0.27299774148828998</v>
      </c>
      <c r="CE1190" s="14">
        <v>0.27496759872548798</v>
      </c>
      <c r="CF1190" s="14">
        <v>0.27347503891734998</v>
      </c>
      <c r="CG1190" s="14"/>
      <c r="CH1190" s="14">
        <v>0.23341701163265</v>
      </c>
      <c r="CI1190" s="14">
        <v>0.26522545814911302</v>
      </c>
      <c r="CJ1190" s="14"/>
      <c r="CK1190" s="14">
        <v>0.30670617633545999</v>
      </c>
      <c r="CL1190" s="14">
        <v>0.23992694698372299</v>
      </c>
      <c r="CM1190" s="14"/>
      <c r="CN1190" s="14">
        <v>0.275180544161295</v>
      </c>
      <c r="CO1190" s="14">
        <v>0.249215613430114</v>
      </c>
      <c r="CP1190" s="14"/>
      <c r="CQ1190" s="14">
        <v>0.27350343636893798</v>
      </c>
      <c r="CR1190" s="14">
        <v>0.24066500693165399</v>
      </c>
      <c r="CS1190" s="14">
        <v>0.12885870115078399</v>
      </c>
    </row>
    <row r="1191" spans="2:97" x14ac:dyDescent="0.35">
      <c r="B1191" t="s">
        <v>167</v>
      </c>
      <c r="C1191" s="14">
        <v>9.7514224817672204E-2</v>
      </c>
      <c r="D1191" s="14">
        <v>7.9990872882434505E-2</v>
      </c>
      <c r="E1191" s="14">
        <v>0.112472958183139</v>
      </c>
      <c r="F1191" s="14"/>
      <c r="G1191" s="14">
        <v>9.5430628382504698E-2</v>
      </c>
      <c r="H1191" s="14">
        <v>0.13654952733432199</v>
      </c>
      <c r="I1191" s="14">
        <v>0.11166212139752001</v>
      </c>
      <c r="J1191" s="14">
        <v>0.10151488797795501</v>
      </c>
      <c r="K1191" s="14">
        <v>8.5125531618922501E-2</v>
      </c>
      <c r="L1191" s="14">
        <v>6.14664608145871E-2</v>
      </c>
      <c r="M1191" s="14"/>
      <c r="N1191" s="14">
        <v>8.5930032498817893E-2</v>
      </c>
      <c r="O1191" s="14">
        <v>8.0490974382027E-2</v>
      </c>
      <c r="P1191" s="14">
        <v>8.5420737958826196E-2</v>
      </c>
      <c r="Q1191" s="14">
        <v>0.13815913397445201</v>
      </c>
      <c r="R1191" s="14"/>
      <c r="S1191" s="14">
        <v>0.108995248428643</v>
      </c>
      <c r="T1191" s="14">
        <v>8.2988299201708596E-2</v>
      </c>
      <c r="U1191" s="14">
        <v>0.12975007357600099</v>
      </c>
      <c r="V1191" s="14">
        <v>0.10221035576791</v>
      </c>
      <c r="W1191" s="14">
        <v>9.9699183142528E-2</v>
      </c>
      <c r="X1191" s="14">
        <v>8.2932141398827999E-2</v>
      </c>
      <c r="Y1191" s="14">
        <v>0.124216890716071</v>
      </c>
      <c r="Z1191" s="14">
        <v>0.11194179553688501</v>
      </c>
      <c r="AA1191" s="14">
        <v>7.6115715766264996E-2</v>
      </c>
      <c r="AB1191" s="14">
        <v>5.6861627316069398E-2</v>
      </c>
      <c r="AC1191" s="14">
        <v>7.9163695056033004E-2</v>
      </c>
      <c r="AD1191" s="14">
        <v>0.18516401982885999</v>
      </c>
      <c r="AE1191" s="14"/>
      <c r="AF1191" s="14">
        <v>8.2322701963532002E-2</v>
      </c>
      <c r="AG1191" s="14">
        <v>8.3944022163304904E-2</v>
      </c>
      <c r="AH1191" s="14">
        <v>5.0189725813244199E-2</v>
      </c>
      <c r="AI1191" s="14">
        <v>4.3839628620729001E-2</v>
      </c>
      <c r="AJ1191" s="14">
        <v>7.8448105263010701E-2</v>
      </c>
      <c r="AK1191" s="14"/>
      <c r="AL1191" s="14">
        <v>9.8069470129592801E-2</v>
      </c>
      <c r="AM1191" s="14">
        <v>8.6914283716724605E-2</v>
      </c>
      <c r="AN1191" s="14">
        <v>4.2168190292930001E-2</v>
      </c>
      <c r="AO1191" s="14">
        <v>6.22167398497709E-2</v>
      </c>
      <c r="AP1191" s="14">
        <v>8.0817853831015002E-2</v>
      </c>
      <c r="AQ1191" s="14">
        <v>0.152412545816935</v>
      </c>
      <c r="AR1191" s="14"/>
      <c r="AS1191" s="14">
        <v>8.8848128315748898E-2</v>
      </c>
      <c r="AT1191" s="14">
        <v>0.107115249409061</v>
      </c>
      <c r="AU1191" s="14">
        <v>7.3766923992599195E-2</v>
      </c>
      <c r="AV1191" s="14">
        <v>0.121924472684952</v>
      </c>
      <c r="AW1191" s="14">
        <v>0</v>
      </c>
      <c r="AX1191" s="14"/>
      <c r="AY1191" s="14">
        <v>0.18469467315812901</v>
      </c>
      <c r="AZ1191" s="14">
        <v>0</v>
      </c>
      <c r="BA1191" s="14">
        <v>0</v>
      </c>
      <c r="BB1191" s="14">
        <v>0</v>
      </c>
      <c r="BC1191" s="14">
        <v>0</v>
      </c>
      <c r="BD1191" s="14">
        <v>0</v>
      </c>
      <c r="BE1191" s="14">
        <v>0</v>
      </c>
      <c r="BF1191" s="14">
        <v>0</v>
      </c>
      <c r="BG1191" s="14">
        <v>0</v>
      </c>
      <c r="BH1191" s="14">
        <v>0</v>
      </c>
      <c r="BI1191" s="14">
        <v>0</v>
      </c>
      <c r="BJ1191" s="14">
        <v>0</v>
      </c>
      <c r="BK1191" s="14">
        <v>0</v>
      </c>
      <c r="BL1191" s="14">
        <v>0</v>
      </c>
      <c r="BM1191" s="14">
        <v>0</v>
      </c>
      <c r="BN1191" s="14">
        <v>0</v>
      </c>
      <c r="BO1191" s="14"/>
      <c r="BP1191" s="14">
        <v>5.7811418567530103E-2</v>
      </c>
      <c r="BQ1191" s="14">
        <v>8.0283995001210195E-2</v>
      </c>
      <c r="BR1191" s="14">
        <v>0.10507198542818599</v>
      </c>
      <c r="BS1191" s="14">
        <v>7.1080668623285298E-2</v>
      </c>
      <c r="BT1191" s="14">
        <v>0.16392933887206201</v>
      </c>
      <c r="BU1191" s="14"/>
      <c r="BV1191" s="14">
        <v>0.13649578432324</v>
      </c>
      <c r="BW1191" s="14">
        <v>6.8950520613241695E-2</v>
      </c>
      <c r="BX1191" s="14">
        <v>8.5424102754381295E-2</v>
      </c>
      <c r="BY1191" s="14">
        <v>0.15145016653837701</v>
      </c>
      <c r="BZ1191" s="14">
        <v>0.186437306861095</v>
      </c>
      <c r="CA1191" s="14"/>
      <c r="CB1191" s="14">
        <v>9.8092125054943205E-2</v>
      </c>
      <c r="CC1191" s="14">
        <v>0.15645367817818101</v>
      </c>
      <c r="CD1191" s="14">
        <v>7.1284397734822702E-2</v>
      </c>
      <c r="CE1191" s="14">
        <v>7.4416304461792898E-2</v>
      </c>
      <c r="CF1191" s="14">
        <v>9.4204223368063097E-2</v>
      </c>
      <c r="CG1191" s="14"/>
      <c r="CH1191" s="14">
        <v>6.4636575385929998E-2</v>
      </c>
      <c r="CI1191" s="14">
        <v>0.111433335574292</v>
      </c>
      <c r="CJ1191" s="14"/>
      <c r="CK1191" s="14">
        <v>7.8203147903459294E-2</v>
      </c>
      <c r="CL1191" s="14">
        <v>0.103517924524154</v>
      </c>
      <c r="CM1191" s="14"/>
      <c r="CN1191" s="14">
        <v>7.7365279613417104E-2</v>
      </c>
      <c r="CO1191" s="14">
        <v>0.104310221488235</v>
      </c>
      <c r="CP1191" s="14"/>
      <c r="CQ1191" s="14">
        <v>8.0648857972825699E-2</v>
      </c>
      <c r="CR1191" s="14">
        <v>0.116633754862324</v>
      </c>
      <c r="CS1191" s="14">
        <v>0.192524160915517</v>
      </c>
    </row>
    <row r="1192" spans="2:97" x14ac:dyDescent="0.35">
      <c r="C1192" s="14"/>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c r="AS1192" s="14"/>
      <c r="AT1192" s="14"/>
      <c r="AU1192" s="14"/>
      <c r="AV1192" s="14"/>
      <c r="AW1192" s="14"/>
      <c r="AX1192" s="14"/>
      <c r="AY1192" s="14"/>
      <c r="AZ1192" s="14"/>
      <c r="BA1192" s="14"/>
      <c r="BB1192" s="14"/>
      <c r="BC1192" s="14"/>
      <c r="BD1192" s="14"/>
      <c r="BE1192" s="14"/>
      <c r="BF1192" s="14"/>
      <c r="BG1192" s="14"/>
      <c r="BH1192" s="14"/>
      <c r="BI1192" s="14"/>
      <c r="BJ1192" s="14"/>
      <c r="BK1192" s="14"/>
      <c r="BL1192" s="14"/>
      <c r="BM1192" s="14"/>
      <c r="BN1192" s="14"/>
      <c r="BO1192" s="14"/>
      <c r="BP1192" s="14"/>
      <c r="BQ1192" s="14"/>
      <c r="BR1192" s="14"/>
      <c r="BS1192" s="14"/>
      <c r="BT1192" s="14"/>
      <c r="BU1192" s="14"/>
      <c r="BV1192" s="14"/>
      <c r="BW1192" s="14"/>
      <c r="BX1192" s="14"/>
      <c r="BY1192" s="14"/>
      <c r="BZ1192" s="14"/>
      <c r="CA1192" s="14"/>
      <c r="CB1192" s="14"/>
      <c r="CC1192" s="14"/>
      <c r="CD1192" s="14"/>
      <c r="CE1192" s="14"/>
      <c r="CF1192" s="14"/>
      <c r="CG1192" s="14"/>
      <c r="CH1192" s="14"/>
      <c r="CI1192" s="14"/>
      <c r="CJ1192" s="14"/>
      <c r="CK1192" s="14"/>
      <c r="CL1192" s="14"/>
      <c r="CM1192" s="14"/>
      <c r="CN1192" s="14"/>
      <c r="CO1192" s="14"/>
      <c r="CP1192" s="14"/>
      <c r="CQ1192" s="14"/>
      <c r="CR1192" s="14"/>
      <c r="CS1192" s="14"/>
    </row>
    <row r="1193" spans="2:97" x14ac:dyDescent="0.35">
      <c r="B1193" s="6" t="s">
        <v>487</v>
      </c>
      <c r="C1193" s="14"/>
      <c r="D1193" s="14"/>
      <c r="E1193" s="14"/>
      <c r="F1193" s="14"/>
      <c r="G1193" s="14"/>
      <c r="H1193" s="14"/>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14"/>
      <c r="AN1193" s="14"/>
      <c r="AO1193" s="14"/>
      <c r="AP1193" s="14"/>
      <c r="AQ1193" s="14"/>
      <c r="AR1193" s="14"/>
      <c r="AS1193" s="14"/>
      <c r="AT1193" s="14"/>
      <c r="AU1193" s="14"/>
      <c r="AV1193" s="14"/>
      <c r="AW1193" s="14"/>
      <c r="AX1193" s="14"/>
      <c r="AY1193" s="14"/>
      <c r="AZ1193" s="14"/>
      <c r="BA1193" s="14"/>
      <c r="BB1193" s="14"/>
      <c r="BC1193" s="14"/>
      <c r="BD1193" s="14"/>
      <c r="BE1193" s="14"/>
      <c r="BF1193" s="14"/>
      <c r="BG1193" s="14"/>
      <c r="BH1193" s="14"/>
      <c r="BI1193" s="14"/>
      <c r="BJ1193" s="14"/>
      <c r="BK1193" s="14"/>
      <c r="BL1193" s="14"/>
      <c r="BM1193" s="14"/>
      <c r="BN1193" s="14"/>
      <c r="BO1193" s="14"/>
      <c r="BP1193" s="14"/>
      <c r="BQ1193" s="14"/>
      <c r="BR1193" s="14"/>
      <c r="BS1193" s="14"/>
      <c r="BT1193" s="14"/>
      <c r="BU1193" s="14"/>
      <c r="BV1193" s="14"/>
      <c r="BW1193" s="14"/>
      <c r="BX1193" s="14"/>
      <c r="BY1193" s="14"/>
      <c r="BZ1193" s="14"/>
      <c r="CA1193" s="14"/>
      <c r="CB1193" s="14"/>
      <c r="CC1193" s="14"/>
      <c r="CD1193" s="14"/>
      <c r="CE1193" s="14"/>
      <c r="CF1193" s="14"/>
      <c r="CG1193" s="14"/>
      <c r="CH1193" s="14"/>
      <c r="CI1193" s="14"/>
      <c r="CJ1193" s="14"/>
      <c r="CK1193" s="14"/>
      <c r="CL1193" s="14"/>
      <c r="CM1193" s="14"/>
      <c r="CN1193" s="14"/>
      <c r="CO1193" s="14"/>
      <c r="CP1193" s="14"/>
      <c r="CQ1193" s="14"/>
      <c r="CR1193" s="14"/>
      <c r="CS1193" s="14"/>
    </row>
    <row r="1194" spans="2:97" x14ac:dyDescent="0.35">
      <c r="B1194" s="21" t="s">
        <v>279</v>
      </c>
      <c r="C1194" s="14"/>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c r="BE1194" s="14"/>
      <c r="BF1194" s="14"/>
      <c r="BG1194" s="14"/>
      <c r="BH1194" s="14"/>
      <c r="BI1194" s="14"/>
      <c r="BJ1194" s="14"/>
      <c r="BK1194" s="14"/>
      <c r="BL1194" s="14"/>
      <c r="BM1194" s="14"/>
      <c r="BN1194" s="14"/>
      <c r="BO1194" s="14"/>
      <c r="BP1194" s="14"/>
      <c r="BQ1194" s="14"/>
      <c r="BR1194" s="14"/>
      <c r="BS1194" s="14"/>
      <c r="BT1194" s="14"/>
      <c r="BU1194" s="14"/>
      <c r="BV1194" s="14"/>
      <c r="BW1194" s="14"/>
      <c r="BX1194" s="14"/>
      <c r="BY1194" s="14"/>
      <c r="BZ1194" s="14"/>
      <c r="CA1194" s="14"/>
      <c r="CB1194" s="14"/>
      <c r="CC1194" s="14"/>
      <c r="CD1194" s="14"/>
      <c r="CE1194" s="14"/>
      <c r="CF1194" s="14"/>
      <c r="CG1194" s="14"/>
      <c r="CH1194" s="14"/>
      <c r="CI1194" s="14"/>
      <c r="CJ1194" s="14"/>
      <c r="CK1194" s="14"/>
      <c r="CL1194" s="14"/>
      <c r="CM1194" s="14"/>
      <c r="CN1194" s="14"/>
      <c r="CO1194" s="14"/>
      <c r="CP1194" s="14"/>
      <c r="CQ1194" s="14"/>
      <c r="CR1194" s="14"/>
      <c r="CS1194" s="14"/>
    </row>
    <row r="1195" spans="2:97" x14ac:dyDescent="0.35">
      <c r="B1195" t="s">
        <v>481</v>
      </c>
      <c r="C1195" s="14">
        <v>0.21316803480864899</v>
      </c>
      <c r="D1195" s="14">
        <v>0.23559725857367</v>
      </c>
      <c r="E1195" s="14">
        <v>0.19169560139554201</v>
      </c>
      <c r="F1195" s="14"/>
      <c r="G1195" s="14">
        <v>0.226619829130773</v>
      </c>
      <c r="H1195" s="14">
        <v>0.242798236235401</v>
      </c>
      <c r="I1195" s="14">
        <v>0.231666897576146</v>
      </c>
      <c r="J1195" s="14">
        <v>0.168866711561005</v>
      </c>
      <c r="K1195" s="14">
        <v>0.21797023096642101</v>
      </c>
      <c r="L1195" s="14">
        <v>0.200227355610512</v>
      </c>
      <c r="M1195" s="14"/>
      <c r="N1195" s="14">
        <v>0.218872498771886</v>
      </c>
      <c r="O1195" s="14">
        <v>0.222319345889508</v>
      </c>
      <c r="P1195" s="14">
        <v>0.23900967210075799</v>
      </c>
      <c r="Q1195" s="14">
        <v>0.17349380758786301</v>
      </c>
      <c r="R1195" s="14"/>
      <c r="S1195" s="14">
        <v>0.243158571239452</v>
      </c>
      <c r="T1195" s="14">
        <v>0.196226753686814</v>
      </c>
      <c r="U1195" s="14">
        <v>0.20927247400204599</v>
      </c>
      <c r="V1195" s="14">
        <v>0.16856860424833001</v>
      </c>
      <c r="W1195" s="14">
        <v>0.29912916536520101</v>
      </c>
      <c r="X1195" s="14">
        <v>0.189802951866819</v>
      </c>
      <c r="Y1195" s="14">
        <v>0.15524037939322599</v>
      </c>
      <c r="Z1195" s="14">
        <v>0.19860217174036399</v>
      </c>
      <c r="AA1195" s="14">
        <v>0.25864970606092602</v>
      </c>
      <c r="AB1195" s="14">
        <v>0.23062924519033001</v>
      </c>
      <c r="AC1195" s="14">
        <v>0.24083877251445601</v>
      </c>
      <c r="AD1195" s="14">
        <v>7.85024570957122E-2</v>
      </c>
      <c r="AE1195" s="14"/>
      <c r="AF1195" s="14">
        <v>0.23358258744416299</v>
      </c>
      <c r="AG1195" s="14">
        <v>0.20178597977298601</v>
      </c>
      <c r="AH1195" s="14">
        <v>0.28613629575948102</v>
      </c>
      <c r="AI1195" s="14">
        <v>0.22766327587323101</v>
      </c>
      <c r="AJ1195" s="14">
        <v>0.24495026799974801</v>
      </c>
      <c r="AK1195" s="14"/>
      <c r="AL1195" s="14">
        <v>0.184151798802457</v>
      </c>
      <c r="AM1195" s="14">
        <v>0.21279086917734899</v>
      </c>
      <c r="AN1195" s="14">
        <v>0.32225794010631698</v>
      </c>
      <c r="AO1195" s="14">
        <v>0.23256446047134799</v>
      </c>
      <c r="AP1195" s="14">
        <v>0.23123541035005901</v>
      </c>
      <c r="AQ1195" s="14">
        <v>0.13469961723097101</v>
      </c>
      <c r="AR1195" s="14"/>
      <c r="AS1195" s="14">
        <v>0.231716607695688</v>
      </c>
      <c r="AT1195" s="14">
        <v>0.19276903344854701</v>
      </c>
      <c r="AU1195" s="14">
        <v>0.19809425105728201</v>
      </c>
      <c r="AV1195" s="14">
        <v>0.23590804983486799</v>
      </c>
      <c r="AW1195" s="14">
        <v>0.31986885350209199</v>
      </c>
      <c r="AX1195" s="14"/>
      <c r="AY1195" s="14">
        <v>0.26353748135260602</v>
      </c>
      <c r="AZ1195" s="14">
        <v>0</v>
      </c>
      <c r="BA1195" s="14">
        <v>0</v>
      </c>
      <c r="BB1195" s="14">
        <v>0</v>
      </c>
      <c r="BC1195" s="14">
        <v>0</v>
      </c>
      <c r="BD1195" s="14">
        <v>0</v>
      </c>
      <c r="BE1195" s="14">
        <v>0</v>
      </c>
      <c r="BF1195" s="14">
        <v>0</v>
      </c>
      <c r="BG1195" s="14">
        <v>0</v>
      </c>
      <c r="BH1195" s="14">
        <v>0</v>
      </c>
      <c r="BI1195" s="14">
        <v>0</v>
      </c>
      <c r="BJ1195" s="14">
        <v>0</v>
      </c>
      <c r="BK1195" s="14">
        <v>0</v>
      </c>
      <c r="BL1195" s="14">
        <v>0</v>
      </c>
      <c r="BM1195" s="14">
        <v>0</v>
      </c>
      <c r="BN1195" s="14">
        <v>0</v>
      </c>
      <c r="BO1195" s="14"/>
      <c r="BP1195" s="14">
        <v>0.21120300026324601</v>
      </c>
      <c r="BQ1195" s="14">
        <v>0.20754759357519501</v>
      </c>
      <c r="BR1195" s="14">
        <v>0.172610052434643</v>
      </c>
      <c r="BS1195" s="14">
        <v>0.21885312413397101</v>
      </c>
      <c r="BT1195" s="14">
        <v>0.26545400632953398</v>
      </c>
      <c r="BU1195" s="14"/>
      <c r="BV1195" s="14">
        <v>0.25034824990387999</v>
      </c>
      <c r="BW1195" s="14">
        <v>0.20357871975557101</v>
      </c>
      <c r="BX1195" s="14">
        <v>0.20570995892000599</v>
      </c>
      <c r="BY1195" s="14">
        <v>0.21587124637917399</v>
      </c>
      <c r="BZ1195" s="14">
        <v>0.28760428517418102</v>
      </c>
      <c r="CA1195" s="14"/>
      <c r="CB1195" s="14">
        <v>0.18721135674096301</v>
      </c>
      <c r="CC1195" s="14">
        <v>0.18900483214809199</v>
      </c>
      <c r="CD1195" s="14">
        <v>0.192624658779223</v>
      </c>
      <c r="CE1195" s="14">
        <v>0.21335340481902801</v>
      </c>
      <c r="CF1195" s="14">
        <v>0.26853489569717898</v>
      </c>
      <c r="CG1195" s="14"/>
      <c r="CH1195" s="14">
        <v>0.23579453167289099</v>
      </c>
      <c r="CI1195" s="14">
        <v>0.20358886107417801</v>
      </c>
      <c r="CJ1195" s="14"/>
      <c r="CK1195" s="14">
        <v>0.225905925886593</v>
      </c>
      <c r="CL1195" s="14">
        <v>0.209207899738731</v>
      </c>
      <c r="CM1195" s="14"/>
      <c r="CN1195" s="14">
        <v>0.196078295528888</v>
      </c>
      <c r="CO1195" s="14">
        <v>0.21893219814666401</v>
      </c>
      <c r="CP1195" s="14"/>
      <c r="CQ1195" s="14">
        <v>0.22677735102681601</v>
      </c>
      <c r="CR1195" s="14">
        <v>0.19843402239455299</v>
      </c>
      <c r="CS1195" s="14">
        <v>0.132763192223497</v>
      </c>
    </row>
    <row r="1196" spans="2:97" x14ac:dyDescent="0.35">
      <c r="B1196" t="s">
        <v>482</v>
      </c>
      <c r="C1196" s="14">
        <v>0.47052046166324002</v>
      </c>
      <c r="D1196" s="14">
        <v>0.44973729324059702</v>
      </c>
      <c r="E1196" s="14">
        <v>0.49082290559388603</v>
      </c>
      <c r="F1196" s="14"/>
      <c r="G1196" s="14">
        <v>0.50715127490784795</v>
      </c>
      <c r="H1196" s="14">
        <v>0.42555454716343499</v>
      </c>
      <c r="I1196" s="14">
        <v>0.448271399807668</v>
      </c>
      <c r="J1196" s="14">
        <v>0.48577298409574399</v>
      </c>
      <c r="K1196" s="14">
        <v>0.457438900272161</v>
      </c>
      <c r="L1196" s="14">
        <v>0.49600590376185</v>
      </c>
      <c r="M1196" s="14"/>
      <c r="N1196" s="14">
        <v>0.45061033112540599</v>
      </c>
      <c r="O1196" s="14">
        <v>0.48980903259778402</v>
      </c>
      <c r="P1196" s="14">
        <v>0.48425120627117202</v>
      </c>
      <c r="Q1196" s="14">
        <v>0.45794307813651203</v>
      </c>
      <c r="R1196" s="14"/>
      <c r="S1196" s="14">
        <v>0.45816791267228302</v>
      </c>
      <c r="T1196" s="14">
        <v>0.50329404477780904</v>
      </c>
      <c r="U1196" s="14">
        <v>0.50480590526602498</v>
      </c>
      <c r="V1196" s="14">
        <v>0.54154733105230302</v>
      </c>
      <c r="W1196" s="14">
        <v>0.42326363394212302</v>
      </c>
      <c r="X1196" s="14">
        <v>0.47489909943195102</v>
      </c>
      <c r="Y1196" s="14">
        <v>0.49614112101240099</v>
      </c>
      <c r="Z1196" s="14">
        <v>0.37013813127726197</v>
      </c>
      <c r="AA1196" s="14">
        <v>0.414955633399339</v>
      </c>
      <c r="AB1196" s="14">
        <v>0.51369716617449301</v>
      </c>
      <c r="AC1196" s="14">
        <v>0.38801820747130999</v>
      </c>
      <c r="AD1196" s="14">
        <v>0.44078374702817003</v>
      </c>
      <c r="AE1196" s="14"/>
      <c r="AF1196" s="14">
        <v>0.48029034848072399</v>
      </c>
      <c r="AG1196" s="14">
        <v>0.50117649477278703</v>
      </c>
      <c r="AH1196" s="14">
        <v>0.45880252870284399</v>
      </c>
      <c r="AI1196" s="14">
        <v>0.46101278520125699</v>
      </c>
      <c r="AJ1196" s="14">
        <v>0.45458498751161602</v>
      </c>
      <c r="AK1196" s="14"/>
      <c r="AL1196" s="14">
        <v>0.49351684224585102</v>
      </c>
      <c r="AM1196" s="14">
        <v>0.50823430344223797</v>
      </c>
      <c r="AN1196" s="14">
        <v>0.409992468340732</v>
      </c>
      <c r="AO1196" s="14">
        <v>0.494878578017582</v>
      </c>
      <c r="AP1196" s="14">
        <v>0.43526501982775501</v>
      </c>
      <c r="AQ1196" s="14">
        <v>0.51050348981324001</v>
      </c>
      <c r="AR1196" s="14"/>
      <c r="AS1196" s="14">
        <v>0.45780733854933098</v>
      </c>
      <c r="AT1196" s="14">
        <v>0.46746881089688502</v>
      </c>
      <c r="AU1196" s="14">
        <v>0.47370717183350097</v>
      </c>
      <c r="AV1196" s="14">
        <v>0.44698292254118699</v>
      </c>
      <c r="AW1196" s="14">
        <v>0.38957903274338701</v>
      </c>
      <c r="AX1196" s="14"/>
      <c r="AY1196" s="14">
        <v>0.56381037094620801</v>
      </c>
      <c r="AZ1196" s="14">
        <v>0</v>
      </c>
      <c r="BA1196" s="14">
        <v>0</v>
      </c>
      <c r="BB1196" s="14">
        <v>0</v>
      </c>
      <c r="BC1196" s="14">
        <v>0</v>
      </c>
      <c r="BD1196" s="14">
        <v>0</v>
      </c>
      <c r="BE1196" s="14">
        <v>0</v>
      </c>
      <c r="BF1196" s="14">
        <v>0</v>
      </c>
      <c r="BG1196" s="14">
        <v>0</v>
      </c>
      <c r="BH1196" s="14">
        <v>0</v>
      </c>
      <c r="BI1196" s="14">
        <v>0</v>
      </c>
      <c r="BJ1196" s="14">
        <v>0</v>
      </c>
      <c r="BK1196" s="14">
        <v>0</v>
      </c>
      <c r="BL1196" s="14">
        <v>0</v>
      </c>
      <c r="BM1196" s="14">
        <v>0</v>
      </c>
      <c r="BN1196" s="14">
        <v>0</v>
      </c>
      <c r="BO1196" s="14"/>
      <c r="BP1196" s="14">
        <v>0.467039798037019</v>
      </c>
      <c r="BQ1196" s="14">
        <v>0.52034837085687202</v>
      </c>
      <c r="BR1196" s="14">
        <v>0.50427837797076802</v>
      </c>
      <c r="BS1196" s="14">
        <v>0.46987191878120499</v>
      </c>
      <c r="BT1196" s="14">
        <v>0.37522831367991799</v>
      </c>
      <c r="BU1196" s="14"/>
      <c r="BV1196" s="14">
        <v>0.40380987180309902</v>
      </c>
      <c r="BW1196" s="14">
        <v>0.50327805334512998</v>
      </c>
      <c r="BX1196" s="14">
        <v>0.48813133725038399</v>
      </c>
      <c r="BY1196" s="14">
        <v>0.43325370919122003</v>
      </c>
      <c r="BZ1196" s="14">
        <v>0.28881072511996297</v>
      </c>
      <c r="CA1196" s="14"/>
      <c r="CB1196" s="14">
        <v>0.54537927537999598</v>
      </c>
      <c r="CC1196" s="14">
        <v>0.439900716015378</v>
      </c>
      <c r="CD1196" s="14">
        <v>0.50562613508166898</v>
      </c>
      <c r="CE1196" s="14">
        <v>0.48288053838780598</v>
      </c>
      <c r="CF1196" s="14">
        <v>0.40142416577473999</v>
      </c>
      <c r="CG1196" s="14"/>
      <c r="CH1196" s="14">
        <v>0.49083717114172298</v>
      </c>
      <c r="CI1196" s="14">
        <v>0.46191916156031898</v>
      </c>
      <c r="CJ1196" s="14"/>
      <c r="CK1196" s="14">
        <v>0.43871473807953998</v>
      </c>
      <c r="CL1196" s="14">
        <v>0.48040867319034503</v>
      </c>
      <c r="CM1196" s="14"/>
      <c r="CN1196" s="14">
        <v>0.48699960057906999</v>
      </c>
      <c r="CO1196" s="14">
        <v>0.46496224647775902</v>
      </c>
      <c r="CP1196" s="14"/>
      <c r="CQ1196" s="14">
        <v>0.45971765751245303</v>
      </c>
      <c r="CR1196" s="14">
        <v>0.49613842869479202</v>
      </c>
      <c r="CS1196" s="14">
        <v>0.45939250960077499</v>
      </c>
    </row>
    <row r="1197" spans="2:97" x14ac:dyDescent="0.35">
      <c r="B1197" t="s">
        <v>483</v>
      </c>
      <c r="C1197" s="14">
        <v>0.21462568662065601</v>
      </c>
      <c r="D1197" s="14">
        <v>0.233995075141226</v>
      </c>
      <c r="E1197" s="14">
        <v>0.19745240294472</v>
      </c>
      <c r="F1197" s="14"/>
      <c r="G1197" s="14">
        <v>0.18636330201677401</v>
      </c>
      <c r="H1197" s="14">
        <v>0.19672095332011699</v>
      </c>
      <c r="I1197" s="14">
        <v>0.191346288791505</v>
      </c>
      <c r="J1197" s="14">
        <v>0.22314919492351901</v>
      </c>
      <c r="K1197" s="14">
        <v>0.24352494303897601</v>
      </c>
      <c r="L1197" s="14">
        <v>0.239216360683388</v>
      </c>
      <c r="M1197" s="14"/>
      <c r="N1197" s="14">
        <v>0.24188709940042499</v>
      </c>
      <c r="O1197" s="14">
        <v>0.19673389675609201</v>
      </c>
      <c r="P1197" s="14">
        <v>0.16990163355433699</v>
      </c>
      <c r="Q1197" s="14">
        <v>0.24704167397558299</v>
      </c>
      <c r="R1197" s="14"/>
      <c r="S1197" s="14">
        <v>0.19135506133722499</v>
      </c>
      <c r="T1197" s="14">
        <v>0.18550959809758399</v>
      </c>
      <c r="U1197" s="14">
        <v>0.15847565653155399</v>
      </c>
      <c r="V1197" s="14">
        <v>0.20161465310893101</v>
      </c>
      <c r="W1197" s="14">
        <v>0.19728948116282</v>
      </c>
      <c r="X1197" s="14">
        <v>0.232061273310221</v>
      </c>
      <c r="Y1197" s="14">
        <v>0.23237901987593301</v>
      </c>
      <c r="Z1197" s="14">
        <v>0.34891922578919399</v>
      </c>
      <c r="AA1197" s="14">
        <v>0.239885286524716</v>
      </c>
      <c r="AB1197" s="14">
        <v>0.183701100492458</v>
      </c>
      <c r="AC1197" s="14">
        <v>0.26640717489739002</v>
      </c>
      <c r="AD1197" s="14">
        <v>0.31795991959251502</v>
      </c>
      <c r="AE1197" s="14"/>
      <c r="AF1197" s="14">
        <v>0.18363821092624799</v>
      </c>
      <c r="AG1197" s="14">
        <v>0.216782498050301</v>
      </c>
      <c r="AH1197" s="14">
        <v>0.18673978393676799</v>
      </c>
      <c r="AI1197" s="14">
        <v>0.245892495154904</v>
      </c>
      <c r="AJ1197" s="14">
        <v>0.22186900275709201</v>
      </c>
      <c r="AK1197" s="14"/>
      <c r="AL1197" s="14">
        <v>0.22108991795100899</v>
      </c>
      <c r="AM1197" s="14">
        <v>0.187288365292026</v>
      </c>
      <c r="AN1197" s="14">
        <v>0.21087615303218299</v>
      </c>
      <c r="AO1197" s="14">
        <v>0.21508103815278601</v>
      </c>
      <c r="AP1197" s="14">
        <v>0.25720076592262497</v>
      </c>
      <c r="AQ1197" s="14">
        <v>0.15132005477131399</v>
      </c>
      <c r="AR1197" s="14"/>
      <c r="AS1197" s="14">
        <v>0.20598481227550999</v>
      </c>
      <c r="AT1197" s="14">
        <v>0.21059239544026501</v>
      </c>
      <c r="AU1197" s="14">
        <v>0.250120016273918</v>
      </c>
      <c r="AV1197" s="14">
        <v>0.20460036573369</v>
      </c>
      <c r="AW1197" s="14">
        <v>0.22041675082943499</v>
      </c>
      <c r="AX1197" s="14"/>
      <c r="AY1197" s="14">
        <v>5.51736628411853E-2</v>
      </c>
      <c r="AZ1197" s="14">
        <v>0</v>
      </c>
      <c r="BA1197" s="14">
        <v>0</v>
      </c>
      <c r="BB1197" s="14">
        <v>0</v>
      </c>
      <c r="BC1197" s="14">
        <v>0</v>
      </c>
      <c r="BD1197" s="14">
        <v>0</v>
      </c>
      <c r="BE1197" s="14">
        <v>0</v>
      </c>
      <c r="BF1197" s="14">
        <v>0</v>
      </c>
      <c r="BG1197" s="14">
        <v>0</v>
      </c>
      <c r="BH1197" s="14">
        <v>0</v>
      </c>
      <c r="BI1197" s="14">
        <v>0</v>
      </c>
      <c r="BJ1197" s="14">
        <v>0</v>
      </c>
      <c r="BK1197" s="14">
        <v>0</v>
      </c>
      <c r="BL1197" s="14">
        <v>0</v>
      </c>
      <c r="BM1197" s="14">
        <v>0</v>
      </c>
      <c r="BN1197" s="14">
        <v>0</v>
      </c>
      <c r="BO1197" s="14"/>
      <c r="BP1197" s="14">
        <v>0.239838335952551</v>
      </c>
      <c r="BQ1197" s="14">
        <v>0.195660946781444</v>
      </c>
      <c r="BR1197" s="14">
        <v>0.22526324777937601</v>
      </c>
      <c r="BS1197" s="14">
        <v>0.23227987179248299</v>
      </c>
      <c r="BT1197" s="14">
        <v>0.19619642456996</v>
      </c>
      <c r="BU1197" s="14"/>
      <c r="BV1197" s="14">
        <v>0.16320479002482599</v>
      </c>
      <c r="BW1197" s="14">
        <v>0.21326965594290101</v>
      </c>
      <c r="BX1197" s="14">
        <v>0.23212355774773299</v>
      </c>
      <c r="BY1197" s="14">
        <v>0.191561460751247</v>
      </c>
      <c r="BZ1197" s="14">
        <v>0.238004701236226</v>
      </c>
      <c r="CA1197" s="14"/>
      <c r="CB1197" s="14">
        <v>0.18096523340176399</v>
      </c>
      <c r="CC1197" s="14">
        <v>0.200358813538801</v>
      </c>
      <c r="CD1197" s="14">
        <v>0.21362330684904901</v>
      </c>
      <c r="CE1197" s="14">
        <v>0.22607144519182801</v>
      </c>
      <c r="CF1197" s="14">
        <v>0.23881786578287301</v>
      </c>
      <c r="CG1197" s="14"/>
      <c r="CH1197" s="14">
        <v>0.208210611828513</v>
      </c>
      <c r="CI1197" s="14">
        <v>0.21734157836131199</v>
      </c>
      <c r="CJ1197" s="14"/>
      <c r="CK1197" s="14">
        <v>0.24829624388410901</v>
      </c>
      <c r="CL1197" s="14">
        <v>0.20415770932152799</v>
      </c>
      <c r="CM1197" s="14"/>
      <c r="CN1197" s="14">
        <v>0.233033072393177</v>
      </c>
      <c r="CO1197" s="14">
        <v>0.20841709698205799</v>
      </c>
      <c r="CP1197" s="14"/>
      <c r="CQ1197" s="14">
        <v>0.22743381401728499</v>
      </c>
      <c r="CR1197" s="14">
        <v>0.184513707843282</v>
      </c>
      <c r="CS1197" s="14">
        <v>0.226411802777156</v>
      </c>
    </row>
    <row r="1198" spans="2:97" x14ac:dyDescent="0.35">
      <c r="B1198" t="s">
        <v>167</v>
      </c>
      <c r="C1198" s="14">
        <v>0.101685816907454</v>
      </c>
      <c r="D1198" s="14">
        <v>8.0670373044507304E-2</v>
      </c>
      <c r="E1198" s="14">
        <v>0.120029090065852</v>
      </c>
      <c r="F1198" s="14"/>
      <c r="G1198" s="14">
        <v>7.9865593944605004E-2</v>
      </c>
      <c r="H1198" s="14">
        <v>0.13492626328104701</v>
      </c>
      <c r="I1198" s="14">
        <v>0.12871541382468099</v>
      </c>
      <c r="J1198" s="14">
        <v>0.122211109419731</v>
      </c>
      <c r="K1198" s="14">
        <v>8.1065925722442297E-2</v>
      </c>
      <c r="L1198" s="14">
        <v>6.4550379944250003E-2</v>
      </c>
      <c r="M1198" s="14"/>
      <c r="N1198" s="14">
        <v>8.8630070702282598E-2</v>
      </c>
      <c r="O1198" s="14">
        <v>9.1137724756616204E-2</v>
      </c>
      <c r="P1198" s="14">
        <v>0.106837488073734</v>
      </c>
      <c r="Q1198" s="14">
        <v>0.121521440300042</v>
      </c>
      <c r="R1198" s="14"/>
      <c r="S1198" s="14">
        <v>0.10731845475104</v>
      </c>
      <c r="T1198" s="14">
        <v>0.114969603437792</v>
      </c>
      <c r="U1198" s="14">
        <v>0.12744596420037499</v>
      </c>
      <c r="V1198" s="14">
        <v>8.8269411590435498E-2</v>
      </c>
      <c r="W1198" s="14">
        <v>8.0317719529855294E-2</v>
      </c>
      <c r="X1198" s="14">
        <v>0.103236675391008</v>
      </c>
      <c r="Y1198" s="14">
        <v>0.116239479718439</v>
      </c>
      <c r="Z1198" s="14">
        <v>8.2340471193179901E-2</v>
      </c>
      <c r="AA1198" s="14">
        <v>8.6509374015018001E-2</v>
      </c>
      <c r="AB1198" s="14">
        <v>7.1972488142719296E-2</v>
      </c>
      <c r="AC1198" s="14">
        <v>0.104735845116844</v>
      </c>
      <c r="AD1198" s="14">
        <v>0.16275387628360199</v>
      </c>
      <c r="AE1198" s="14"/>
      <c r="AF1198" s="14">
        <v>0.10248885314886499</v>
      </c>
      <c r="AG1198" s="14">
        <v>8.02550274039254E-2</v>
      </c>
      <c r="AH1198" s="14">
        <v>6.8321391600907E-2</v>
      </c>
      <c r="AI1198" s="14">
        <v>6.54314437706075E-2</v>
      </c>
      <c r="AJ1198" s="14">
        <v>7.8595741731543198E-2</v>
      </c>
      <c r="AK1198" s="14"/>
      <c r="AL1198" s="14">
        <v>0.101241441000683</v>
      </c>
      <c r="AM1198" s="14">
        <v>9.1686462088387405E-2</v>
      </c>
      <c r="AN1198" s="14">
        <v>5.6873438520767802E-2</v>
      </c>
      <c r="AO1198" s="14">
        <v>5.7475923358283797E-2</v>
      </c>
      <c r="AP1198" s="14">
        <v>7.6298803899560702E-2</v>
      </c>
      <c r="AQ1198" s="14">
        <v>0.20347683818447501</v>
      </c>
      <c r="AR1198" s="14"/>
      <c r="AS1198" s="14">
        <v>0.104491241479471</v>
      </c>
      <c r="AT1198" s="14">
        <v>0.12916976021430401</v>
      </c>
      <c r="AU1198" s="14">
        <v>7.8078560835299099E-2</v>
      </c>
      <c r="AV1198" s="14">
        <v>0.112508661890255</v>
      </c>
      <c r="AW1198" s="14">
        <v>7.0135362925085501E-2</v>
      </c>
      <c r="AX1198" s="14"/>
      <c r="AY1198" s="14">
        <v>0.117478484860001</v>
      </c>
      <c r="AZ1198" s="14">
        <v>0</v>
      </c>
      <c r="BA1198" s="14">
        <v>0</v>
      </c>
      <c r="BB1198" s="14">
        <v>0</v>
      </c>
      <c r="BC1198" s="14">
        <v>0</v>
      </c>
      <c r="BD1198" s="14">
        <v>0</v>
      </c>
      <c r="BE1198" s="14">
        <v>0</v>
      </c>
      <c r="BF1198" s="14">
        <v>0</v>
      </c>
      <c r="BG1198" s="14">
        <v>0</v>
      </c>
      <c r="BH1198" s="14">
        <v>0</v>
      </c>
      <c r="BI1198" s="14">
        <v>0</v>
      </c>
      <c r="BJ1198" s="14">
        <v>0</v>
      </c>
      <c r="BK1198" s="14">
        <v>0</v>
      </c>
      <c r="BL1198" s="14">
        <v>0</v>
      </c>
      <c r="BM1198" s="14">
        <v>0</v>
      </c>
      <c r="BN1198" s="14">
        <v>0</v>
      </c>
      <c r="BO1198" s="14"/>
      <c r="BP1198" s="14">
        <v>8.1918865747184905E-2</v>
      </c>
      <c r="BQ1198" s="14">
        <v>7.6443088786488894E-2</v>
      </c>
      <c r="BR1198" s="14">
        <v>9.7848321815213496E-2</v>
      </c>
      <c r="BS1198" s="14">
        <v>7.8995085292340506E-2</v>
      </c>
      <c r="BT1198" s="14">
        <v>0.163121255420588</v>
      </c>
      <c r="BU1198" s="14"/>
      <c r="BV1198" s="14">
        <v>0.182637088268194</v>
      </c>
      <c r="BW1198" s="14">
        <v>7.9873570956399007E-2</v>
      </c>
      <c r="BX1198" s="14">
        <v>7.4035146081876599E-2</v>
      </c>
      <c r="BY1198" s="14">
        <v>0.15931358367835899</v>
      </c>
      <c r="BZ1198" s="14">
        <v>0.18558028846962901</v>
      </c>
      <c r="CA1198" s="14"/>
      <c r="CB1198" s="14">
        <v>8.6444134477276099E-2</v>
      </c>
      <c r="CC1198" s="14">
        <v>0.17073563829773</v>
      </c>
      <c r="CD1198" s="14">
        <v>8.8125899290059401E-2</v>
      </c>
      <c r="CE1198" s="14">
        <v>7.7694611601338101E-2</v>
      </c>
      <c r="CF1198" s="14">
        <v>9.1223072745207495E-2</v>
      </c>
      <c r="CG1198" s="14"/>
      <c r="CH1198" s="14">
        <v>6.5157685356873399E-2</v>
      </c>
      <c r="CI1198" s="14">
        <v>0.117150399004192</v>
      </c>
      <c r="CJ1198" s="14"/>
      <c r="CK1198" s="14">
        <v>8.7083092149757305E-2</v>
      </c>
      <c r="CL1198" s="14">
        <v>0.106225717749396</v>
      </c>
      <c r="CM1198" s="14"/>
      <c r="CN1198" s="14">
        <v>8.3889031498865396E-2</v>
      </c>
      <c r="CO1198" s="14">
        <v>0.107688458393518</v>
      </c>
      <c r="CP1198" s="14"/>
      <c r="CQ1198" s="14">
        <v>8.6071177443446098E-2</v>
      </c>
      <c r="CR1198" s="14">
        <v>0.120913841067374</v>
      </c>
      <c r="CS1198" s="14">
        <v>0.18143249539857201</v>
      </c>
    </row>
    <row r="1199" spans="2:97" x14ac:dyDescent="0.35">
      <c r="C1199" s="14"/>
      <c r="D1199" s="14"/>
      <c r="E1199" s="14"/>
      <c r="F1199" s="14"/>
      <c r="G1199" s="14"/>
      <c r="H1199" s="14"/>
      <c r="I1199" s="14"/>
      <c r="J1199" s="14"/>
      <c r="K1199" s="14"/>
      <c r="L1199" s="14"/>
      <c r="M1199" s="14"/>
      <c r="N1199" s="14"/>
      <c r="O1199" s="14"/>
      <c r="P1199" s="14"/>
      <c r="Q1199" s="14"/>
      <c r="R1199" s="14"/>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c r="CI1199" s="14"/>
      <c r="CJ1199" s="14"/>
      <c r="CK1199" s="14"/>
      <c r="CL1199" s="14"/>
      <c r="CM1199" s="14"/>
      <c r="CN1199" s="14"/>
      <c r="CO1199" s="14"/>
      <c r="CP1199" s="14"/>
      <c r="CQ1199" s="14"/>
      <c r="CR1199" s="14"/>
      <c r="CS1199" s="14"/>
    </row>
    <row r="1200" spans="2:97" x14ac:dyDescent="0.35">
      <c r="B1200" s="6" t="s">
        <v>488</v>
      </c>
      <c r="C1200" s="14"/>
      <c r="D1200" s="14"/>
      <c r="E1200" s="14"/>
      <c r="F1200" s="14"/>
      <c r="G1200" s="14"/>
      <c r="H1200" s="14"/>
      <c r="I1200" s="14"/>
      <c r="J1200" s="14"/>
      <c r="K1200" s="14"/>
      <c r="L1200" s="14"/>
      <c r="M1200" s="14"/>
      <c r="N1200" s="14"/>
      <c r="O1200" s="14"/>
      <c r="P1200" s="14"/>
      <c r="Q1200" s="14"/>
      <c r="R1200" s="14"/>
      <c r="S1200" s="14"/>
      <c r="T1200" s="14"/>
      <c r="U1200" s="14"/>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c r="BG1200" s="14"/>
      <c r="BH1200" s="14"/>
      <c r="BI1200" s="14"/>
      <c r="BJ1200" s="14"/>
      <c r="BK1200" s="14"/>
      <c r="BL1200" s="14"/>
      <c r="BM1200" s="14"/>
      <c r="BN1200" s="14"/>
      <c r="BO1200" s="14"/>
      <c r="BP1200" s="14"/>
      <c r="BQ1200" s="14"/>
      <c r="BR1200" s="14"/>
      <c r="BS1200" s="14"/>
      <c r="BT1200" s="14"/>
      <c r="BU1200" s="14"/>
      <c r="BV1200" s="14"/>
      <c r="BW1200" s="14"/>
      <c r="BX1200" s="14"/>
      <c r="BY1200" s="14"/>
      <c r="BZ1200" s="14"/>
      <c r="CA1200" s="14"/>
      <c r="CB1200" s="14"/>
      <c r="CC1200" s="14"/>
      <c r="CD1200" s="14"/>
      <c r="CE1200" s="14"/>
      <c r="CF1200" s="14"/>
      <c r="CG1200" s="14"/>
      <c r="CH1200" s="14"/>
      <c r="CI1200" s="14"/>
      <c r="CJ1200" s="14"/>
      <c r="CK1200" s="14"/>
      <c r="CL1200" s="14"/>
      <c r="CM1200" s="14"/>
      <c r="CN1200" s="14"/>
      <c r="CO1200" s="14"/>
      <c r="CP1200" s="14"/>
      <c r="CQ1200" s="14"/>
      <c r="CR1200" s="14"/>
      <c r="CS1200" s="14"/>
    </row>
    <row r="1201" spans="2:97" x14ac:dyDescent="0.35">
      <c r="B1201" s="21" t="s">
        <v>279</v>
      </c>
      <c r="C1201" s="14"/>
      <c r="D1201" s="14"/>
      <c r="E1201" s="14"/>
      <c r="F1201" s="14"/>
      <c r="G1201" s="14"/>
      <c r="H1201" s="14"/>
      <c r="I1201" s="14"/>
      <c r="J1201" s="14"/>
      <c r="K1201" s="14"/>
      <c r="L1201" s="14"/>
      <c r="M1201" s="14"/>
      <c r="N1201" s="14"/>
      <c r="O1201" s="14"/>
      <c r="P1201" s="14"/>
      <c r="Q1201" s="14"/>
      <c r="R1201" s="14"/>
      <c r="S1201" s="14"/>
      <c r="T1201" s="14"/>
      <c r="U1201" s="14"/>
      <c r="V1201" s="14"/>
      <c r="W1201" s="14"/>
      <c r="X1201" s="14"/>
      <c r="Y1201" s="14"/>
      <c r="Z1201" s="14"/>
      <c r="AA1201" s="14"/>
      <c r="AB1201" s="14"/>
      <c r="AC1201" s="14"/>
      <c r="AD1201" s="14"/>
      <c r="AE1201" s="14"/>
      <c r="AF1201" s="14"/>
      <c r="AG1201" s="14"/>
      <c r="AH1201" s="14"/>
      <c r="AI1201" s="14"/>
      <c r="AJ1201" s="14"/>
      <c r="AK1201" s="14"/>
      <c r="AL1201" s="14"/>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4"/>
      <c r="BL1201" s="14"/>
      <c r="BM1201" s="14"/>
      <c r="BN1201" s="14"/>
      <c r="BO1201" s="14"/>
      <c r="BP1201" s="14"/>
      <c r="BQ1201" s="14"/>
      <c r="BR1201" s="14"/>
      <c r="BS1201" s="14"/>
      <c r="BT1201" s="14"/>
      <c r="BU1201" s="14"/>
      <c r="BV1201" s="14"/>
      <c r="BW1201" s="14"/>
      <c r="BX1201" s="14"/>
      <c r="BY1201" s="14"/>
      <c r="BZ1201" s="14"/>
      <c r="CA1201" s="14"/>
      <c r="CB1201" s="14"/>
      <c r="CC1201" s="14"/>
      <c r="CD1201" s="14"/>
      <c r="CE1201" s="14"/>
      <c r="CF1201" s="14"/>
      <c r="CG1201" s="14"/>
      <c r="CH1201" s="14"/>
      <c r="CI1201" s="14"/>
      <c r="CJ1201" s="14"/>
      <c r="CK1201" s="14"/>
      <c r="CL1201" s="14"/>
      <c r="CM1201" s="14"/>
      <c r="CN1201" s="14"/>
      <c r="CO1201" s="14"/>
      <c r="CP1201" s="14"/>
      <c r="CQ1201" s="14"/>
      <c r="CR1201" s="14"/>
      <c r="CS1201" s="14"/>
    </row>
    <row r="1202" spans="2:97" x14ac:dyDescent="0.35">
      <c r="B1202" t="s">
        <v>481</v>
      </c>
      <c r="C1202" s="14">
        <v>0.19944742559352399</v>
      </c>
      <c r="D1202" s="14">
        <v>0.24025663230229199</v>
      </c>
      <c r="E1202" s="14">
        <v>0.16019837690209501</v>
      </c>
      <c r="F1202" s="14"/>
      <c r="G1202" s="14">
        <v>0.237214805223283</v>
      </c>
      <c r="H1202" s="14">
        <v>0.24722125277410201</v>
      </c>
      <c r="I1202" s="14">
        <v>0.19641697127722799</v>
      </c>
      <c r="J1202" s="14">
        <v>0.194042237810053</v>
      </c>
      <c r="K1202" s="14">
        <v>0.204403802829246</v>
      </c>
      <c r="L1202" s="14">
        <v>0.13958704628812299</v>
      </c>
      <c r="M1202" s="14"/>
      <c r="N1202" s="14">
        <v>0.21208468710421</v>
      </c>
      <c r="O1202" s="14">
        <v>0.18185596433715401</v>
      </c>
      <c r="P1202" s="14">
        <v>0.20775362939975001</v>
      </c>
      <c r="Q1202" s="14">
        <v>0.19652898712869199</v>
      </c>
      <c r="R1202" s="14"/>
      <c r="S1202" s="14">
        <v>0.192644422278336</v>
      </c>
      <c r="T1202" s="14">
        <v>0.239066765045826</v>
      </c>
      <c r="U1202" s="14">
        <v>0.187783932798153</v>
      </c>
      <c r="V1202" s="14">
        <v>0.207521993752494</v>
      </c>
      <c r="W1202" s="14">
        <v>0.180564982631014</v>
      </c>
      <c r="X1202" s="14">
        <v>0.19014918573264</v>
      </c>
      <c r="Y1202" s="14">
        <v>0.161885084833544</v>
      </c>
      <c r="Z1202" s="14">
        <v>0.23259936527531599</v>
      </c>
      <c r="AA1202" s="14">
        <v>0.201249684876107</v>
      </c>
      <c r="AB1202" s="14">
        <v>0.222892164918434</v>
      </c>
      <c r="AC1202" s="14">
        <v>0.196889634902288</v>
      </c>
      <c r="AD1202" s="14">
        <v>0.132233376401164</v>
      </c>
      <c r="AE1202" s="14"/>
      <c r="AF1202" s="14">
        <v>0.16907651766315299</v>
      </c>
      <c r="AG1202" s="14">
        <v>0.214141103856786</v>
      </c>
      <c r="AH1202" s="14">
        <v>0.178217788188994</v>
      </c>
      <c r="AI1202" s="14">
        <v>0.18227046013015499</v>
      </c>
      <c r="AJ1202" s="14">
        <v>0.28914766090892002</v>
      </c>
      <c r="AK1202" s="14"/>
      <c r="AL1202" s="14">
        <v>0.20949933739927601</v>
      </c>
      <c r="AM1202" s="14">
        <v>0.16976884757850799</v>
      </c>
      <c r="AN1202" s="14">
        <v>0.204289948197135</v>
      </c>
      <c r="AO1202" s="14">
        <v>0.18604103652531701</v>
      </c>
      <c r="AP1202" s="14">
        <v>0.31099960997617698</v>
      </c>
      <c r="AQ1202" s="14">
        <v>0.109499456104292</v>
      </c>
      <c r="AR1202" s="14"/>
      <c r="AS1202" s="14">
        <v>0.22148933146301999</v>
      </c>
      <c r="AT1202" s="14">
        <v>0.189156970282325</v>
      </c>
      <c r="AU1202" s="14">
        <v>0.20297801951665601</v>
      </c>
      <c r="AV1202" s="14">
        <v>0.191925152021375</v>
      </c>
      <c r="AW1202" s="14">
        <v>0.24272045210752799</v>
      </c>
      <c r="AX1202" s="14"/>
      <c r="AY1202" s="14">
        <v>0.26284906151915299</v>
      </c>
      <c r="AZ1202" s="14">
        <v>0</v>
      </c>
      <c r="BA1202" s="14">
        <v>0</v>
      </c>
      <c r="BB1202" s="14">
        <v>0</v>
      </c>
      <c r="BC1202" s="14">
        <v>0</v>
      </c>
      <c r="BD1202" s="14">
        <v>0</v>
      </c>
      <c r="BE1202" s="14">
        <v>0</v>
      </c>
      <c r="BF1202" s="14">
        <v>0</v>
      </c>
      <c r="BG1202" s="14">
        <v>0</v>
      </c>
      <c r="BH1202" s="14">
        <v>0</v>
      </c>
      <c r="BI1202" s="14">
        <v>0</v>
      </c>
      <c r="BJ1202" s="14">
        <v>0</v>
      </c>
      <c r="BK1202" s="14">
        <v>0</v>
      </c>
      <c r="BL1202" s="14">
        <v>0</v>
      </c>
      <c r="BM1202" s="14">
        <v>0</v>
      </c>
      <c r="BN1202" s="14">
        <v>0</v>
      </c>
      <c r="BO1202" s="14"/>
      <c r="BP1202" s="14">
        <v>0.213298904558306</v>
      </c>
      <c r="BQ1202" s="14">
        <v>0.18626859198003001</v>
      </c>
      <c r="BR1202" s="14">
        <v>0.17342418524907999</v>
      </c>
      <c r="BS1202" s="14">
        <v>0.20804624324469201</v>
      </c>
      <c r="BT1202" s="14">
        <v>0.22181809290096399</v>
      </c>
      <c r="BU1202" s="14"/>
      <c r="BV1202" s="14">
        <v>0.279165714963442</v>
      </c>
      <c r="BW1202" s="14">
        <v>0.19288829757439499</v>
      </c>
      <c r="BX1202" s="14">
        <v>0.200217720546738</v>
      </c>
      <c r="BY1202" s="14">
        <v>0.17454037495586</v>
      </c>
      <c r="BZ1202" s="14">
        <v>0.226092570772775</v>
      </c>
      <c r="CA1202" s="14"/>
      <c r="CB1202" s="14">
        <v>0.19796911682924101</v>
      </c>
      <c r="CC1202" s="14">
        <v>0.20530296541395901</v>
      </c>
      <c r="CD1202" s="14">
        <v>0.208186951368075</v>
      </c>
      <c r="CE1202" s="14">
        <v>0.18987448904844401</v>
      </c>
      <c r="CF1202" s="14">
        <v>0.193903028142906</v>
      </c>
      <c r="CG1202" s="14"/>
      <c r="CH1202" s="14">
        <v>0.19168559696990201</v>
      </c>
      <c r="CI1202" s="14">
        <v>0.202733480228007</v>
      </c>
      <c r="CJ1202" s="14"/>
      <c r="CK1202" s="14">
        <v>0.27660279475134197</v>
      </c>
      <c r="CL1202" s="14">
        <v>0.17546027722141999</v>
      </c>
      <c r="CM1202" s="14"/>
      <c r="CN1202" s="14">
        <v>0.22148458261373</v>
      </c>
      <c r="CO1202" s="14">
        <v>0.19201455780715701</v>
      </c>
      <c r="CP1202" s="14"/>
      <c r="CQ1202" s="14">
        <v>0.19817164061428399</v>
      </c>
      <c r="CR1202" s="14">
        <v>0.21061867300328399</v>
      </c>
      <c r="CS1202" s="14">
        <v>0.154279905544707</v>
      </c>
    </row>
    <row r="1203" spans="2:97" x14ac:dyDescent="0.35">
      <c r="B1203" t="s">
        <v>482</v>
      </c>
      <c r="C1203" s="14">
        <v>0.43241503819702798</v>
      </c>
      <c r="D1203" s="14">
        <v>0.41528235405029701</v>
      </c>
      <c r="E1203" s="14">
        <v>0.44895241219655102</v>
      </c>
      <c r="F1203" s="14"/>
      <c r="G1203" s="14">
        <v>0.487941900145417</v>
      </c>
      <c r="H1203" s="14">
        <v>0.41708093459305401</v>
      </c>
      <c r="I1203" s="14">
        <v>0.46328863921681501</v>
      </c>
      <c r="J1203" s="14">
        <v>0.43496363857533898</v>
      </c>
      <c r="K1203" s="14">
        <v>0.39937631665656897</v>
      </c>
      <c r="L1203" s="14">
        <v>0.40322634925696299</v>
      </c>
      <c r="M1203" s="14"/>
      <c r="N1203" s="14">
        <v>0.45370663144772699</v>
      </c>
      <c r="O1203" s="14">
        <v>0.44688790153888902</v>
      </c>
      <c r="P1203" s="14">
        <v>0.40860630540454002</v>
      </c>
      <c r="Q1203" s="14">
        <v>0.41604761364823201</v>
      </c>
      <c r="R1203" s="14"/>
      <c r="S1203" s="14">
        <v>0.49380902650776498</v>
      </c>
      <c r="T1203" s="14">
        <v>0.44509893056761801</v>
      </c>
      <c r="U1203" s="14">
        <v>0.41797360822971003</v>
      </c>
      <c r="V1203" s="14">
        <v>0.412352082546738</v>
      </c>
      <c r="W1203" s="14">
        <v>0.49108793908457499</v>
      </c>
      <c r="X1203" s="14">
        <v>0.42636623960359199</v>
      </c>
      <c r="Y1203" s="14">
        <v>0.35781029769543998</v>
      </c>
      <c r="Z1203" s="14">
        <v>0.39851849058196398</v>
      </c>
      <c r="AA1203" s="14">
        <v>0.37700765191185298</v>
      </c>
      <c r="AB1203" s="14">
        <v>0.51170604043538104</v>
      </c>
      <c r="AC1203" s="14">
        <v>0.39404621497488701</v>
      </c>
      <c r="AD1203" s="14">
        <v>0.34278791525744601</v>
      </c>
      <c r="AE1203" s="14"/>
      <c r="AF1203" s="14">
        <v>0.41705132735966999</v>
      </c>
      <c r="AG1203" s="14">
        <v>0.48461493881405698</v>
      </c>
      <c r="AH1203" s="14">
        <v>0.404810835529122</v>
      </c>
      <c r="AI1203" s="14">
        <v>0.36801335441474797</v>
      </c>
      <c r="AJ1203" s="14">
        <v>0.43550641716900701</v>
      </c>
      <c r="AK1203" s="14"/>
      <c r="AL1203" s="14">
        <v>0.48063052005277701</v>
      </c>
      <c r="AM1203" s="14">
        <v>0.46920826807608801</v>
      </c>
      <c r="AN1203" s="14">
        <v>0.44473166492618099</v>
      </c>
      <c r="AO1203" s="14">
        <v>0.39581067874021097</v>
      </c>
      <c r="AP1203" s="14">
        <v>0.42837003781355198</v>
      </c>
      <c r="AQ1203" s="14">
        <v>0.40603802568082498</v>
      </c>
      <c r="AR1203" s="14"/>
      <c r="AS1203" s="14">
        <v>0.41157459592185902</v>
      </c>
      <c r="AT1203" s="14">
        <v>0.43809168619578198</v>
      </c>
      <c r="AU1203" s="14">
        <v>0.44081110662866801</v>
      </c>
      <c r="AV1203" s="14">
        <v>0.40580854140577499</v>
      </c>
      <c r="AW1203" s="14">
        <v>0.49576160978536199</v>
      </c>
      <c r="AX1203" s="14"/>
      <c r="AY1203" s="14">
        <v>0.37254295168191898</v>
      </c>
      <c r="AZ1203" s="14">
        <v>0</v>
      </c>
      <c r="BA1203" s="14">
        <v>0</v>
      </c>
      <c r="BB1203" s="14">
        <v>0</v>
      </c>
      <c r="BC1203" s="14">
        <v>0</v>
      </c>
      <c r="BD1203" s="14">
        <v>0</v>
      </c>
      <c r="BE1203" s="14">
        <v>0</v>
      </c>
      <c r="BF1203" s="14">
        <v>0</v>
      </c>
      <c r="BG1203" s="14">
        <v>0</v>
      </c>
      <c r="BH1203" s="14">
        <v>0</v>
      </c>
      <c r="BI1203" s="14">
        <v>0</v>
      </c>
      <c r="BJ1203" s="14">
        <v>0</v>
      </c>
      <c r="BK1203" s="14">
        <v>0</v>
      </c>
      <c r="BL1203" s="14">
        <v>0</v>
      </c>
      <c r="BM1203" s="14">
        <v>0</v>
      </c>
      <c r="BN1203" s="14">
        <v>0</v>
      </c>
      <c r="BO1203" s="14"/>
      <c r="BP1203" s="14">
        <v>0.45905225730366001</v>
      </c>
      <c r="BQ1203" s="14">
        <v>0.45298710852898999</v>
      </c>
      <c r="BR1203" s="14">
        <v>0.44460273760146901</v>
      </c>
      <c r="BS1203" s="14">
        <v>0.42706464475363898</v>
      </c>
      <c r="BT1203" s="14">
        <v>0.36820112898027502</v>
      </c>
      <c r="BU1203" s="14"/>
      <c r="BV1203" s="14">
        <v>0.34208703969148302</v>
      </c>
      <c r="BW1203" s="14">
        <v>0.47179015787589401</v>
      </c>
      <c r="BX1203" s="14">
        <v>0.42355038103392001</v>
      </c>
      <c r="BY1203" s="14">
        <v>0.43071822918507402</v>
      </c>
      <c r="BZ1203" s="14">
        <v>0.30541151029402303</v>
      </c>
      <c r="CA1203" s="14"/>
      <c r="CB1203" s="14">
        <v>0.50505722856672797</v>
      </c>
      <c r="CC1203" s="14">
        <v>0.432461374506658</v>
      </c>
      <c r="CD1203" s="14">
        <v>0.43824030010773002</v>
      </c>
      <c r="CE1203" s="14">
        <v>0.43390111580519902</v>
      </c>
      <c r="CF1203" s="14">
        <v>0.37610437811328101</v>
      </c>
      <c r="CG1203" s="14"/>
      <c r="CH1203" s="14">
        <v>0.39378307237760402</v>
      </c>
      <c r="CI1203" s="14">
        <v>0.44877030143149099</v>
      </c>
      <c r="CJ1203" s="14"/>
      <c r="CK1203" s="14">
        <v>0.44127797552713099</v>
      </c>
      <c r="CL1203" s="14">
        <v>0.42965960335081599</v>
      </c>
      <c r="CM1203" s="14"/>
      <c r="CN1203" s="14">
        <v>0.47963960376218501</v>
      </c>
      <c r="CO1203" s="14">
        <v>0.41648676070676</v>
      </c>
      <c r="CP1203" s="14"/>
      <c r="CQ1203" s="14">
        <v>0.41349249316978098</v>
      </c>
      <c r="CR1203" s="14">
        <v>0.46507706609520999</v>
      </c>
      <c r="CS1203" s="14">
        <v>0.47866257810417301</v>
      </c>
    </row>
    <row r="1204" spans="2:97" x14ac:dyDescent="0.35">
      <c r="B1204" t="s">
        <v>483</v>
      </c>
      <c r="C1204" s="14">
        <v>0.2307542719173</v>
      </c>
      <c r="D1204" s="14">
        <v>0.23087854618866099</v>
      </c>
      <c r="E1204" s="14">
        <v>0.230838879699443</v>
      </c>
      <c r="F1204" s="14"/>
      <c r="G1204" s="14">
        <v>0.205731487385829</v>
      </c>
      <c r="H1204" s="14">
        <v>0.21483735704482901</v>
      </c>
      <c r="I1204" s="14">
        <v>0.19206857285798401</v>
      </c>
      <c r="J1204" s="14">
        <v>0.212655430831033</v>
      </c>
      <c r="K1204" s="14">
        <v>0.26049072686582803</v>
      </c>
      <c r="L1204" s="14">
        <v>0.28651461131373102</v>
      </c>
      <c r="M1204" s="14"/>
      <c r="N1204" s="14">
        <v>0.23056479900512999</v>
      </c>
      <c r="O1204" s="14">
        <v>0.26322980642406002</v>
      </c>
      <c r="P1204" s="14">
        <v>0.25437004946630698</v>
      </c>
      <c r="Q1204" s="14">
        <v>0.17821486346892501</v>
      </c>
      <c r="R1204" s="14"/>
      <c r="S1204" s="14">
        <v>0.20892360089039499</v>
      </c>
      <c r="T1204" s="14">
        <v>0.174196885636657</v>
      </c>
      <c r="U1204" s="14">
        <v>0.23050556018361301</v>
      </c>
      <c r="V1204" s="14">
        <v>0.25629079984900299</v>
      </c>
      <c r="W1204" s="14">
        <v>0.20513561052596299</v>
      </c>
      <c r="X1204" s="14">
        <v>0.25788210040276699</v>
      </c>
      <c r="Y1204" s="14">
        <v>0.261878568938398</v>
      </c>
      <c r="Z1204" s="14">
        <v>0.24251340162765</v>
      </c>
      <c r="AA1204" s="14">
        <v>0.29978695702943498</v>
      </c>
      <c r="AB1204" s="14">
        <v>0.165655703978559</v>
      </c>
      <c r="AC1204" s="14">
        <v>0.26612024895292702</v>
      </c>
      <c r="AD1204" s="14">
        <v>0.27578912509769499</v>
      </c>
      <c r="AE1204" s="14"/>
      <c r="AF1204" s="14">
        <v>0.27263458409005698</v>
      </c>
      <c r="AG1204" s="14">
        <v>0.18396726002231101</v>
      </c>
      <c r="AH1204" s="14">
        <v>0.31205462577058501</v>
      </c>
      <c r="AI1204" s="14">
        <v>0.34361787497494301</v>
      </c>
      <c r="AJ1204" s="14">
        <v>0.22441082599905299</v>
      </c>
      <c r="AK1204" s="14"/>
      <c r="AL1204" s="14">
        <v>0.17440449972366301</v>
      </c>
      <c r="AM1204" s="14">
        <v>0.23681698915270399</v>
      </c>
      <c r="AN1204" s="14">
        <v>0.248770886944922</v>
      </c>
      <c r="AO1204" s="14">
        <v>0.30519449713462099</v>
      </c>
      <c r="AP1204" s="14">
        <v>0.18335047320134201</v>
      </c>
      <c r="AQ1204" s="14">
        <v>0.26037785467283298</v>
      </c>
      <c r="AR1204" s="14"/>
      <c r="AS1204" s="14">
        <v>0.20128969363454899</v>
      </c>
      <c r="AT1204" s="14">
        <v>0.23316865824743299</v>
      </c>
      <c r="AU1204" s="14">
        <v>0.26287582332721499</v>
      </c>
      <c r="AV1204" s="14">
        <v>0.244498506069142</v>
      </c>
      <c r="AW1204" s="14">
        <v>0.26151793810710999</v>
      </c>
      <c r="AX1204" s="14"/>
      <c r="AY1204" s="14">
        <v>0.12711562861203199</v>
      </c>
      <c r="AZ1204" s="14">
        <v>0</v>
      </c>
      <c r="BA1204" s="14">
        <v>0</v>
      </c>
      <c r="BB1204" s="14">
        <v>0</v>
      </c>
      <c r="BC1204" s="14">
        <v>0</v>
      </c>
      <c r="BD1204" s="14">
        <v>0</v>
      </c>
      <c r="BE1204" s="14">
        <v>0</v>
      </c>
      <c r="BF1204" s="14">
        <v>0</v>
      </c>
      <c r="BG1204" s="14">
        <v>0</v>
      </c>
      <c r="BH1204" s="14">
        <v>0</v>
      </c>
      <c r="BI1204" s="14">
        <v>0</v>
      </c>
      <c r="BJ1204" s="14">
        <v>0</v>
      </c>
      <c r="BK1204" s="14">
        <v>0</v>
      </c>
      <c r="BL1204" s="14">
        <v>0</v>
      </c>
      <c r="BM1204" s="14">
        <v>0</v>
      </c>
      <c r="BN1204" s="14">
        <v>0</v>
      </c>
      <c r="BO1204" s="14"/>
      <c r="BP1204" s="14">
        <v>0.22876901341450301</v>
      </c>
      <c r="BQ1204" s="14">
        <v>0.24941291427856099</v>
      </c>
      <c r="BR1204" s="14">
        <v>0.21774505543216099</v>
      </c>
      <c r="BS1204" s="14">
        <v>0.24103259494245299</v>
      </c>
      <c r="BT1204" s="14">
        <v>0.21886460469851601</v>
      </c>
      <c r="BU1204" s="14"/>
      <c r="BV1204" s="14">
        <v>0.206750556620419</v>
      </c>
      <c r="BW1204" s="14">
        <v>0.243659241596626</v>
      </c>
      <c r="BX1204" s="14">
        <v>0.23493560859025001</v>
      </c>
      <c r="BY1204" s="14">
        <v>0.20871891027832801</v>
      </c>
      <c r="BZ1204" s="14">
        <v>0.20040929838113899</v>
      </c>
      <c r="CA1204" s="14"/>
      <c r="CB1204" s="14">
        <v>0.221837272185957</v>
      </c>
      <c r="CC1204" s="14">
        <v>0.168980828282951</v>
      </c>
      <c r="CD1204" s="14">
        <v>0.20749597783167201</v>
      </c>
      <c r="CE1204" s="14">
        <v>0.25260117141927102</v>
      </c>
      <c r="CF1204" s="14">
        <v>0.28791514895428599</v>
      </c>
      <c r="CG1204" s="14"/>
      <c r="CH1204" s="14">
        <v>0.29037719908589299</v>
      </c>
      <c r="CI1204" s="14">
        <v>0.2055122567113</v>
      </c>
      <c r="CJ1204" s="14"/>
      <c r="CK1204" s="14">
        <v>0.199720830625567</v>
      </c>
      <c r="CL1204" s="14">
        <v>0.240402385443127</v>
      </c>
      <c r="CM1204" s="14"/>
      <c r="CN1204" s="14">
        <v>0.186334658438634</v>
      </c>
      <c r="CO1204" s="14">
        <v>0.245736472833949</v>
      </c>
      <c r="CP1204" s="14"/>
      <c r="CQ1204" s="14">
        <v>0.25059408554789703</v>
      </c>
      <c r="CR1204" s="14">
        <v>0.203364620991419</v>
      </c>
      <c r="CS1204" s="14">
        <v>0.14535718069494999</v>
      </c>
    </row>
    <row r="1205" spans="2:97" x14ac:dyDescent="0.35">
      <c r="B1205" t="s">
        <v>167</v>
      </c>
      <c r="C1205" s="14">
        <v>0.13738326429214801</v>
      </c>
      <c r="D1205" s="14">
        <v>0.11358246745875</v>
      </c>
      <c r="E1205" s="14">
        <v>0.16001033120191099</v>
      </c>
      <c r="F1205" s="14"/>
      <c r="G1205" s="14">
        <v>6.9111807245471002E-2</v>
      </c>
      <c r="H1205" s="14">
        <v>0.120860455588015</v>
      </c>
      <c r="I1205" s="14">
        <v>0.14822581664797299</v>
      </c>
      <c r="J1205" s="14">
        <v>0.15833869278357399</v>
      </c>
      <c r="K1205" s="14">
        <v>0.135729153648358</v>
      </c>
      <c r="L1205" s="14">
        <v>0.170671993141183</v>
      </c>
      <c r="M1205" s="14"/>
      <c r="N1205" s="14">
        <v>0.103643882442933</v>
      </c>
      <c r="O1205" s="14">
        <v>0.10802632769989701</v>
      </c>
      <c r="P1205" s="14">
        <v>0.129270015729403</v>
      </c>
      <c r="Q1205" s="14">
        <v>0.20920853575415099</v>
      </c>
      <c r="R1205" s="14"/>
      <c r="S1205" s="14">
        <v>0.10462295032350399</v>
      </c>
      <c r="T1205" s="14">
        <v>0.14163741874989899</v>
      </c>
      <c r="U1205" s="14">
        <v>0.16373689878852299</v>
      </c>
      <c r="V1205" s="14">
        <v>0.123835123851764</v>
      </c>
      <c r="W1205" s="14">
        <v>0.123211467758448</v>
      </c>
      <c r="X1205" s="14">
        <v>0.12560247426099999</v>
      </c>
      <c r="Y1205" s="14">
        <v>0.21842604853261799</v>
      </c>
      <c r="Z1205" s="14">
        <v>0.12636874251506999</v>
      </c>
      <c r="AA1205" s="14">
        <v>0.121955706182605</v>
      </c>
      <c r="AB1205" s="14">
        <v>9.9746090667626394E-2</v>
      </c>
      <c r="AC1205" s="14">
        <v>0.142943901169897</v>
      </c>
      <c r="AD1205" s="14">
        <v>0.249189583243694</v>
      </c>
      <c r="AE1205" s="14"/>
      <c r="AF1205" s="14">
        <v>0.14123757088712</v>
      </c>
      <c r="AG1205" s="14">
        <v>0.11727669730684701</v>
      </c>
      <c r="AH1205" s="14">
        <v>0.10491675051129799</v>
      </c>
      <c r="AI1205" s="14">
        <v>0.106098310480154</v>
      </c>
      <c r="AJ1205" s="14">
        <v>5.0935095923020403E-2</v>
      </c>
      <c r="AK1205" s="14"/>
      <c r="AL1205" s="14">
        <v>0.135465642824283</v>
      </c>
      <c r="AM1205" s="14">
        <v>0.12420589519270001</v>
      </c>
      <c r="AN1205" s="14">
        <v>0.10220749993176199</v>
      </c>
      <c r="AO1205" s="14">
        <v>0.112953787599851</v>
      </c>
      <c r="AP1205" s="14">
        <v>7.72798790089292E-2</v>
      </c>
      <c r="AQ1205" s="14">
        <v>0.22408466354205001</v>
      </c>
      <c r="AR1205" s="14"/>
      <c r="AS1205" s="14">
        <v>0.165646378980572</v>
      </c>
      <c r="AT1205" s="14">
        <v>0.13958268527446099</v>
      </c>
      <c r="AU1205" s="14">
        <v>9.3335050527460703E-2</v>
      </c>
      <c r="AV1205" s="14">
        <v>0.15776780050370801</v>
      </c>
      <c r="AW1205" s="14">
        <v>0</v>
      </c>
      <c r="AX1205" s="14"/>
      <c r="AY1205" s="14">
        <v>0.23749235818689499</v>
      </c>
      <c r="AZ1205" s="14">
        <v>0</v>
      </c>
      <c r="BA1205" s="14">
        <v>0</v>
      </c>
      <c r="BB1205" s="14">
        <v>0</v>
      </c>
      <c r="BC1205" s="14">
        <v>0</v>
      </c>
      <c r="BD1205" s="14">
        <v>0</v>
      </c>
      <c r="BE1205" s="14">
        <v>0</v>
      </c>
      <c r="BF1205" s="14">
        <v>0</v>
      </c>
      <c r="BG1205" s="14">
        <v>0</v>
      </c>
      <c r="BH1205" s="14">
        <v>0</v>
      </c>
      <c r="BI1205" s="14">
        <v>0</v>
      </c>
      <c r="BJ1205" s="14">
        <v>0</v>
      </c>
      <c r="BK1205" s="14">
        <v>0</v>
      </c>
      <c r="BL1205" s="14">
        <v>0</v>
      </c>
      <c r="BM1205" s="14">
        <v>0</v>
      </c>
      <c r="BN1205" s="14">
        <v>0</v>
      </c>
      <c r="BO1205" s="14"/>
      <c r="BP1205" s="14">
        <v>9.8879824723531101E-2</v>
      </c>
      <c r="BQ1205" s="14">
        <v>0.111331385212419</v>
      </c>
      <c r="BR1205" s="14">
        <v>0.16422802171729101</v>
      </c>
      <c r="BS1205" s="14">
        <v>0.12385651705921601</v>
      </c>
      <c r="BT1205" s="14">
        <v>0.19111617342024501</v>
      </c>
      <c r="BU1205" s="14"/>
      <c r="BV1205" s="14">
        <v>0.17199668872465501</v>
      </c>
      <c r="BW1205" s="14">
        <v>9.1662302953085306E-2</v>
      </c>
      <c r="BX1205" s="14">
        <v>0.14129628982909301</v>
      </c>
      <c r="BY1205" s="14">
        <v>0.186022485580738</v>
      </c>
      <c r="BZ1205" s="14">
        <v>0.268086620552063</v>
      </c>
      <c r="CA1205" s="14"/>
      <c r="CB1205" s="14">
        <v>7.51363824180733E-2</v>
      </c>
      <c r="CC1205" s="14">
        <v>0.19325483179643099</v>
      </c>
      <c r="CD1205" s="14">
        <v>0.14607677069252301</v>
      </c>
      <c r="CE1205" s="14">
        <v>0.12362322372708601</v>
      </c>
      <c r="CF1205" s="14">
        <v>0.142077444789527</v>
      </c>
      <c r="CG1205" s="14"/>
      <c r="CH1205" s="14">
        <v>0.124154131566601</v>
      </c>
      <c r="CI1205" s="14">
        <v>0.14298396162920099</v>
      </c>
      <c r="CJ1205" s="14"/>
      <c r="CK1205" s="14">
        <v>8.2398399095959099E-2</v>
      </c>
      <c r="CL1205" s="14">
        <v>0.15447773398463699</v>
      </c>
      <c r="CM1205" s="14"/>
      <c r="CN1205" s="14">
        <v>0.11254115518545101</v>
      </c>
      <c r="CO1205" s="14">
        <v>0.14576220865213499</v>
      </c>
      <c r="CP1205" s="14"/>
      <c r="CQ1205" s="14">
        <v>0.13774178066803799</v>
      </c>
      <c r="CR1205" s="14">
        <v>0.12093963991008699</v>
      </c>
      <c r="CS1205" s="14">
        <v>0.22170033565616901</v>
      </c>
    </row>
    <row r="1206" spans="2:97" x14ac:dyDescent="0.35">
      <c r="C1206" s="14"/>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c r="CI1206" s="14"/>
      <c r="CJ1206" s="14"/>
      <c r="CK1206" s="14"/>
      <c r="CL1206" s="14"/>
      <c r="CM1206" s="14"/>
      <c r="CN1206" s="14"/>
      <c r="CO1206" s="14"/>
      <c r="CP1206" s="14"/>
      <c r="CQ1206" s="14"/>
      <c r="CR1206" s="14"/>
      <c r="CS1206" s="14"/>
    </row>
    <row r="1207" spans="2:97" x14ac:dyDescent="0.35">
      <c r="B1207" s="6" t="s">
        <v>489</v>
      </c>
      <c r="C1207" s="14"/>
      <c r="D1207" s="14"/>
      <c r="E1207" s="14"/>
      <c r="F1207" s="14"/>
      <c r="G1207" s="14"/>
      <c r="H1207" s="14"/>
      <c r="I1207" s="14"/>
      <c r="J1207" s="14"/>
      <c r="K1207" s="14"/>
      <c r="L1207" s="14"/>
      <c r="M1207" s="14"/>
      <c r="N1207" s="14"/>
      <c r="O1207" s="14"/>
      <c r="P1207" s="14"/>
      <c r="Q1207" s="14"/>
      <c r="R1207" s="14"/>
      <c r="S1207" s="14"/>
      <c r="T1207" s="14"/>
      <c r="U1207" s="14"/>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c r="BU1207" s="14"/>
      <c r="BV1207" s="14"/>
      <c r="BW1207" s="14"/>
      <c r="BX1207" s="14"/>
      <c r="BY1207" s="14"/>
      <c r="BZ1207" s="14"/>
      <c r="CA1207" s="14"/>
      <c r="CB1207" s="14"/>
      <c r="CC1207" s="14"/>
      <c r="CD1207" s="14"/>
      <c r="CE1207" s="14"/>
      <c r="CF1207" s="14"/>
      <c r="CG1207" s="14"/>
      <c r="CH1207" s="14"/>
      <c r="CI1207" s="14"/>
      <c r="CJ1207" s="14"/>
      <c r="CK1207" s="14"/>
      <c r="CL1207" s="14"/>
      <c r="CM1207" s="14"/>
      <c r="CN1207" s="14"/>
      <c r="CO1207" s="14"/>
      <c r="CP1207" s="14"/>
      <c r="CQ1207" s="14"/>
      <c r="CR1207" s="14"/>
      <c r="CS1207" s="14"/>
    </row>
    <row r="1208" spans="2:97" x14ac:dyDescent="0.35">
      <c r="B1208" s="21" t="s">
        <v>279</v>
      </c>
      <c r="C1208" s="14"/>
      <c r="D1208" s="14"/>
      <c r="E1208" s="14"/>
      <c r="F1208" s="14"/>
      <c r="G1208" s="14"/>
      <c r="H1208" s="14"/>
      <c r="I1208" s="14"/>
      <c r="J1208" s="14"/>
      <c r="K1208" s="14"/>
      <c r="L1208" s="14"/>
      <c r="M1208" s="14"/>
      <c r="N1208" s="14"/>
      <c r="O1208" s="14"/>
      <c r="P1208" s="14"/>
      <c r="Q1208" s="14"/>
      <c r="R1208" s="14"/>
      <c r="S1208" s="14"/>
      <c r="T1208" s="14"/>
      <c r="U1208" s="14"/>
      <c r="V1208" s="14"/>
      <c r="W1208" s="14"/>
      <c r="X1208" s="14"/>
      <c r="Y1208" s="14"/>
      <c r="Z1208" s="14"/>
      <c r="AA1208" s="14"/>
      <c r="AB1208" s="14"/>
      <c r="AC1208" s="14"/>
      <c r="AD1208" s="14"/>
      <c r="AE1208" s="14"/>
      <c r="AF1208" s="14"/>
      <c r="AG1208" s="14"/>
      <c r="AH1208" s="14"/>
      <c r="AI1208" s="14"/>
      <c r="AJ1208" s="14"/>
      <c r="AK1208" s="14"/>
      <c r="AL1208" s="14"/>
      <c r="AM1208" s="14"/>
      <c r="AN1208" s="14"/>
      <c r="AO1208" s="14"/>
      <c r="AP1208" s="14"/>
      <c r="AQ1208" s="14"/>
      <c r="AR1208" s="14"/>
      <c r="AS1208" s="14"/>
      <c r="AT1208" s="14"/>
      <c r="AU1208" s="14"/>
      <c r="AV1208" s="14"/>
      <c r="AW1208" s="14"/>
      <c r="AX1208" s="14"/>
      <c r="AY1208" s="14"/>
      <c r="AZ1208" s="14"/>
      <c r="BA1208" s="14"/>
      <c r="BB1208" s="14"/>
      <c r="BC1208" s="14"/>
      <c r="BD1208" s="14"/>
      <c r="BE1208" s="14"/>
      <c r="BF1208" s="14"/>
      <c r="BG1208" s="14"/>
      <c r="BH1208" s="14"/>
      <c r="BI1208" s="14"/>
      <c r="BJ1208" s="14"/>
      <c r="BK1208" s="14"/>
      <c r="BL1208" s="14"/>
      <c r="BM1208" s="14"/>
      <c r="BN1208" s="14"/>
      <c r="BO1208" s="14"/>
      <c r="BP1208" s="14"/>
      <c r="BQ1208" s="14"/>
      <c r="BR1208" s="14"/>
      <c r="BS1208" s="14"/>
      <c r="BT1208" s="14"/>
      <c r="BU1208" s="14"/>
      <c r="BV1208" s="14"/>
      <c r="BW1208" s="14"/>
      <c r="BX1208" s="14"/>
      <c r="BY1208" s="14"/>
      <c r="BZ1208" s="14"/>
      <c r="CA1208" s="14"/>
      <c r="CB1208" s="14"/>
      <c r="CC1208" s="14"/>
      <c r="CD1208" s="14"/>
      <c r="CE1208" s="14"/>
      <c r="CF1208" s="14"/>
      <c r="CG1208" s="14"/>
      <c r="CH1208" s="14"/>
      <c r="CI1208" s="14"/>
      <c r="CJ1208" s="14"/>
      <c r="CK1208" s="14"/>
      <c r="CL1208" s="14"/>
      <c r="CM1208" s="14"/>
      <c r="CN1208" s="14"/>
      <c r="CO1208" s="14"/>
      <c r="CP1208" s="14"/>
      <c r="CQ1208" s="14"/>
      <c r="CR1208" s="14"/>
      <c r="CS1208" s="14"/>
    </row>
    <row r="1209" spans="2:97" x14ac:dyDescent="0.35">
      <c r="B1209" t="s">
        <v>481</v>
      </c>
      <c r="C1209" s="14">
        <v>0.26024923946133799</v>
      </c>
      <c r="D1209" s="14">
        <v>0.24477485643945401</v>
      </c>
      <c r="E1209" s="14">
        <v>0.275550609683679</v>
      </c>
      <c r="F1209" s="14"/>
      <c r="G1209" s="14">
        <v>0.22549727124498301</v>
      </c>
      <c r="H1209" s="14">
        <v>0.29291995460402798</v>
      </c>
      <c r="I1209" s="14">
        <v>0.29018012665139398</v>
      </c>
      <c r="J1209" s="14">
        <v>0.226856348821282</v>
      </c>
      <c r="K1209" s="14">
        <v>0.26622483088474802</v>
      </c>
      <c r="L1209" s="14">
        <v>0.25783140258915499</v>
      </c>
      <c r="M1209" s="14"/>
      <c r="N1209" s="14">
        <v>0.23735953512379701</v>
      </c>
      <c r="O1209" s="14">
        <v>0.23134324668516101</v>
      </c>
      <c r="P1209" s="14">
        <v>0.29204842045951901</v>
      </c>
      <c r="Q1209" s="14">
        <v>0.28769793168979402</v>
      </c>
      <c r="R1209" s="14"/>
      <c r="S1209" s="14">
        <v>0.27687375554023802</v>
      </c>
      <c r="T1209" s="14">
        <v>0.24770069909574799</v>
      </c>
      <c r="U1209" s="14">
        <v>0.22462551828802099</v>
      </c>
      <c r="V1209" s="14">
        <v>0.31657535438880002</v>
      </c>
      <c r="W1209" s="14">
        <v>0.266590101923462</v>
      </c>
      <c r="X1209" s="14">
        <v>0.23274397393377799</v>
      </c>
      <c r="Y1209" s="14">
        <v>0.26942496996585502</v>
      </c>
      <c r="Z1209" s="14">
        <v>0.27427151361276297</v>
      </c>
      <c r="AA1209" s="14">
        <v>0.24359527804610301</v>
      </c>
      <c r="AB1209" s="14">
        <v>0.25438648686402399</v>
      </c>
      <c r="AC1209" s="14">
        <v>0.290224745716889</v>
      </c>
      <c r="AD1209" s="14">
        <v>0.206044284884635</v>
      </c>
      <c r="AE1209" s="14"/>
      <c r="AF1209" s="14">
        <v>0.29848626879698198</v>
      </c>
      <c r="AG1209" s="14">
        <v>0.24725217285128201</v>
      </c>
      <c r="AH1209" s="14">
        <v>0.21909256309410599</v>
      </c>
      <c r="AI1209" s="14">
        <v>0.31685914428505901</v>
      </c>
      <c r="AJ1209" s="14">
        <v>0.23893760536463399</v>
      </c>
      <c r="AK1209" s="14"/>
      <c r="AL1209" s="14">
        <v>0.220562230138098</v>
      </c>
      <c r="AM1209" s="14">
        <v>0.243553071032824</v>
      </c>
      <c r="AN1209" s="14">
        <v>0.29902344802413999</v>
      </c>
      <c r="AO1209" s="14">
        <v>0.32897243844504998</v>
      </c>
      <c r="AP1209" s="14">
        <v>0.23078140345090201</v>
      </c>
      <c r="AQ1209" s="14">
        <v>0.21824697378837901</v>
      </c>
      <c r="AR1209" s="14"/>
      <c r="AS1209" s="14">
        <v>0.350803760361176</v>
      </c>
      <c r="AT1209" s="14">
        <v>0.213827751205137</v>
      </c>
      <c r="AU1209" s="14">
        <v>0.22345063852198799</v>
      </c>
      <c r="AV1209" s="14">
        <v>0.28546693814261298</v>
      </c>
      <c r="AW1209" s="14">
        <v>0.217466117001934</v>
      </c>
      <c r="AX1209" s="14"/>
      <c r="AY1209" s="14">
        <v>0.25417893515842899</v>
      </c>
      <c r="AZ1209" s="14">
        <v>0</v>
      </c>
      <c r="BA1209" s="14">
        <v>0</v>
      </c>
      <c r="BB1209" s="14">
        <v>0</v>
      </c>
      <c r="BC1209" s="14">
        <v>0</v>
      </c>
      <c r="BD1209" s="14">
        <v>0</v>
      </c>
      <c r="BE1209" s="14">
        <v>0</v>
      </c>
      <c r="BF1209" s="14">
        <v>0</v>
      </c>
      <c r="BG1209" s="14">
        <v>0</v>
      </c>
      <c r="BH1209" s="14">
        <v>0</v>
      </c>
      <c r="BI1209" s="14">
        <v>0</v>
      </c>
      <c r="BJ1209" s="14">
        <v>0</v>
      </c>
      <c r="BK1209" s="14">
        <v>0</v>
      </c>
      <c r="BL1209" s="14">
        <v>0</v>
      </c>
      <c r="BM1209" s="14">
        <v>0</v>
      </c>
      <c r="BN1209" s="14">
        <v>0</v>
      </c>
      <c r="BO1209" s="14"/>
      <c r="BP1209" s="14">
        <v>0.24220046226753</v>
      </c>
      <c r="BQ1209" s="14">
        <v>0.26160955768119898</v>
      </c>
      <c r="BR1209" s="14">
        <v>0.294203456403417</v>
      </c>
      <c r="BS1209" s="14">
        <v>0.235326434852974</v>
      </c>
      <c r="BT1209" s="14">
        <v>0.28815823778800798</v>
      </c>
      <c r="BU1209" s="14"/>
      <c r="BV1209" s="14">
        <v>0.20740990155707301</v>
      </c>
      <c r="BW1209" s="14">
        <v>0.25244253134356598</v>
      </c>
      <c r="BX1209" s="14">
        <v>0.272718344863211</v>
      </c>
      <c r="BY1209" s="14">
        <v>0.22056011018535601</v>
      </c>
      <c r="BZ1209" s="14">
        <v>0.427660954365923</v>
      </c>
      <c r="CA1209" s="14"/>
      <c r="CB1209" s="14">
        <v>0.27997285393281601</v>
      </c>
      <c r="CC1209" s="14">
        <v>0.21307805875922201</v>
      </c>
      <c r="CD1209" s="14">
        <v>0.21169013630362399</v>
      </c>
      <c r="CE1209" s="14">
        <v>0.26002105997872799</v>
      </c>
      <c r="CF1209" s="14">
        <v>0.32632245419229799</v>
      </c>
      <c r="CG1209" s="14"/>
      <c r="CH1209" s="14">
        <v>0.31602229158794398</v>
      </c>
      <c r="CI1209" s="14">
        <v>0.236608663038015</v>
      </c>
      <c r="CJ1209" s="14"/>
      <c r="CK1209" s="14">
        <v>0.26359945649034799</v>
      </c>
      <c r="CL1209" s="14">
        <v>0.25920652117903098</v>
      </c>
      <c r="CM1209" s="14"/>
      <c r="CN1209" s="14">
        <v>0.21797220748114901</v>
      </c>
      <c r="CO1209" s="14">
        <v>0.27446097607909498</v>
      </c>
      <c r="CP1209" s="14"/>
      <c r="CQ1209" s="14">
        <v>0.268430948961565</v>
      </c>
      <c r="CR1209" s="14">
        <v>0.25448611271842098</v>
      </c>
      <c r="CS1209" s="14">
        <v>0.19516221427156699</v>
      </c>
    </row>
    <row r="1210" spans="2:97" x14ac:dyDescent="0.35">
      <c r="B1210" t="s">
        <v>482</v>
      </c>
      <c r="C1210" s="14">
        <v>0.42552830971651101</v>
      </c>
      <c r="D1210" s="14">
        <v>0.41223677058102598</v>
      </c>
      <c r="E1210" s="14">
        <v>0.43991385299548502</v>
      </c>
      <c r="F1210" s="14"/>
      <c r="G1210" s="14">
        <v>0.48801719587095999</v>
      </c>
      <c r="H1210" s="14">
        <v>0.36560557081416001</v>
      </c>
      <c r="I1210" s="14">
        <v>0.38769477987748902</v>
      </c>
      <c r="J1210" s="14">
        <v>0.45846472639261898</v>
      </c>
      <c r="K1210" s="14">
        <v>0.40820368808396901</v>
      </c>
      <c r="L1210" s="14">
        <v>0.44578259068058201</v>
      </c>
      <c r="M1210" s="14"/>
      <c r="N1210" s="14">
        <v>0.41073669171532801</v>
      </c>
      <c r="O1210" s="14">
        <v>0.44471123365315302</v>
      </c>
      <c r="P1210" s="14">
        <v>0.43397362364603298</v>
      </c>
      <c r="Q1210" s="14">
        <v>0.41445696768949197</v>
      </c>
      <c r="R1210" s="14"/>
      <c r="S1210" s="14">
        <v>0.41091404689411598</v>
      </c>
      <c r="T1210" s="14">
        <v>0.456041431839256</v>
      </c>
      <c r="U1210" s="14">
        <v>0.442976391644962</v>
      </c>
      <c r="V1210" s="14">
        <v>0.39255082358260002</v>
      </c>
      <c r="W1210" s="14">
        <v>0.41839178397013499</v>
      </c>
      <c r="X1210" s="14">
        <v>0.46944115915485102</v>
      </c>
      <c r="Y1210" s="14">
        <v>0.38784155297873402</v>
      </c>
      <c r="Z1210" s="14">
        <v>0.41706255284078803</v>
      </c>
      <c r="AA1210" s="14">
        <v>0.43577025709360601</v>
      </c>
      <c r="AB1210" s="14">
        <v>0.43951292628247102</v>
      </c>
      <c r="AC1210" s="14">
        <v>0.34566818447796899</v>
      </c>
      <c r="AD1210" s="14">
        <v>0.49645128797763999</v>
      </c>
      <c r="AE1210" s="14"/>
      <c r="AF1210" s="14">
        <v>0.427814274858001</v>
      </c>
      <c r="AG1210" s="14">
        <v>0.42648322531723198</v>
      </c>
      <c r="AH1210" s="14">
        <v>0.48686012620667501</v>
      </c>
      <c r="AI1210" s="14">
        <v>0.39578616564326902</v>
      </c>
      <c r="AJ1210" s="14">
        <v>0.413367604868286</v>
      </c>
      <c r="AK1210" s="14"/>
      <c r="AL1210" s="14">
        <v>0.42413079922767699</v>
      </c>
      <c r="AM1210" s="14">
        <v>0.47926831886075899</v>
      </c>
      <c r="AN1210" s="14">
        <v>0.45989915044065299</v>
      </c>
      <c r="AO1210" s="14">
        <v>0.40597986655797902</v>
      </c>
      <c r="AP1210" s="14">
        <v>0.40276955506166301</v>
      </c>
      <c r="AQ1210" s="14">
        <v>0.42734877898099899</v>
      </c>
      <c r="AR1210" s="14"/>
      <c r="AS1210" s="14">
        <v>0.37084265104536801</v>
      </c>
      <c r="AT1210" s="14">
        <v>0.46423856614206899</v>
      </c>
      <c r="AU1210" s="14">
        <v>0.41249909437066601</v>
      </c>
      <c r="AV1210" s="14">
        <v>0.34692984679914002</v>
      </c>
      <c r="AW1210" s="14">
        <v>0.48927387544145701</v>
      </c>
      <c r="AX1210" s="14"/>
      <c r="AY1210" s="14">
        <v>0.45435523256778798</v>
      </c>
      <c r="AZ1210" s="14">
        <v>0</v>
      </c>
      <c r="BA1210" s="14">
        <v>0</v>
      </c>
      <c r="BB1210" s="14">
        <v>0</v>
      </c>
      <c r="BC1210" s="14">
        <v>0</v>
      </c>
      <c r="BD1210" s="14">
        <v>0</v>
      </c>
      <c r="BE1210" s="14">
        <v>0</v>
      </c>
      <c r="BF1210" s="14">
        <v>0</v>
      </c>
      <c r="BG1210" s="14">
        <v>0</v>
      </c>
      <c r="BH1210" s="14">
        <v>0</v>
      </c>
      <c r="BI1210" s="14">
        <v>0</v>
      </c>
      <c r="BJ1210" s="14">
        <v>0</v>
      </c>
      <c r="BK1210" s="14">
        <v>0</v>
      </c>
      <c r="BL1210" s="14">
        <v>0</v>
      </c>
      <c r="BM1210" s="14">
        <v>0</v>
      </c>
      <c r="BN1210" s="14">
        <v>0</v>
      </c>
      <c r="BO1210" s="14"/>
      <c r="BP1210" s="14">
        <v>0.43666069297775501</v>
      </c>
      <c r="BQ1210" s="14">
        <v>0.42934706285214302</v>
      </c>
      <c r="BR1210" s="14">
        <v>0.43127496559956202</v>
      </c>
      <c r="BS1210" s="14">
        <v>0.46129158698042599</v>
      </c>
      <c r="BT1210" s="14">
        <v>0.373651306989009</v>
      </c>
      <c r="BU1210" s="14"/>
      <c r="BV1210" s="14">
        <v>0.45730727984138703</v>
      </c>
      <c r="BW1210" s="14">
        <v>0.420647689153754</v>
      </c>
      <c r="BX1210" s="14">
        <v>0.44463676851088701</v>
      </c>
      <c r="BY1210" s="14">
        <v>0.413563781629887</v>
      </c>
      <c r="BZ1210" s="14">
        <v>0.32381503157384001</v>
      </c>
      <c r="CA1210" s="14"/>
      <c r="CB1210" s="14">
        <v>0.44058424027123599</v>
      </c>
      <c r="CC1210" s="14">
        <v>0.45217729322419298</v>
      </c>
      <c r="CD1210" s="14">
        <v>0.41552977679997299</v>
      </c>
      <c r="CE1210" s="14">
        <v>0.43003713422037998</v>
      </c>
      <c r="CF1210" s="14">
        <v>0.40100298275059598</v>
      </c>
      <c r="CG1210" s="14"/>
      <c r="CH1210" s="14">
        <v>0.42022015439087401</v>
      </c>
      <c r="CI1210" s="14">
        <v>0.42777828254133898</v>
      </c>
      <c r="CJ1210" s="14"/>
      <c r="CK1210" s="14">
        <v>0.39784626560122599</v>
      </c>
      <c r="CL1210" s="14">
        <v>0.43414404214240598</v>
      </c>
      <c r="CM1210" s="14"/>
      <c r="CN1210" s="14">
        <v>0.42480235105569503</v>
      </c>
      <c r="CO1210" s="14">
        <v>0.425772346083296</v>
      </c>
      <c r="CP1210" s="14"/>
      <c r="CQ1210" s="14">
        <v>0.41408638307548801</v>
      </c>
      <c r="CR1210" s="14">
        <v>0.445049146060565</v>
      </c>
      <c r="CS1210" s="14">
        <v>0.45502457519150102</v>
      </c>
    </row>
    <row r="1211" spans="2:97" x14ac:dyDescent="0.35">
      <c r="B1211" t="s">
        <v>483</v>
      </c>
      <c r="C1211" s="14">
        <v>0.229269021396349</v>
      </c>
      <c r="D1211" s="14">
        <v>0.26838938305729099</v>
      </c>
      <c r="E1211" s="14">
        <v>0.19158507789738</v>
      </c>
      <c r="F1211" s="14"/>
      <c r="G1211" s="14">
        <v>0.19675117838696701</v>
      </c>
      <c r="H1211" s="14">
        <v>0.21588079743844801</v>
      </c>
      <c r="I1211" s="14">
        <v>0.21298167094742801</v>
      </c>
      <c r="J1211" s="14">
        <v>0.219824019829331</v>
      </c>
      <c r="K1211" s="14">
        <v>0.27614280847366701</v>
      </c>
      <c r="L1211" s="14">
        <v>0.25021955360871301</v>
      </c>
      <c r="M1211" s="14"/>
      <c r="N1211" s="14">
        <v>0.27788765333301502</v>
      </c>
      <c r="O1211" s="14">
        <v>0.24191567471202699</v>
      </c>
      <c r="P1211" s="14">
        <v>0.18459446083563999</v>
      </c>
      <c r="Q1211" s="14">
        <v>0.20301178655881</v>
      </c>
      <c r="R1211" s="14"/>
      <c r="S1211" s="14">
        <v>0.21367910248567401</v>
      </c>
      <c r="T1211" s="14">
        <v>0.196068729272107</v>
      </c>
      <c r="U1211" s="14">
        <v>0.245377639405123</v>
      </c>
      <c r="V1211" s="14">
        <v>0.21070763890230301</v>
      </c>
      <c r="W1211" s="14">
        <v>0.22571690777650999</v>
      </c>
      <c r="X1211" s="14">
        <v>0.22474416376916301</v>
      </c>
      <c r="Y1211" s="14">
        <v>0.26088811967366399</v>
      </c>
      <c r="Z1211" s="14">
        <v>0.21461242128753999</v>
      </c>
      <c r="AA1211" s="14">
        <v>0.245716458159248</v>
      </c>
      <c r="AB1211" s="14">
        <v>0.24928121473123999</v>
      </c>
      <c r="AC1211" s="14">
        <v>0.28897619927172002</v>
      </c>
      <c r="AD1211" s="14">
        <v>0.16198059384767999</v>
      </c>
      <c r="AE1211" s="14"/>
      <c r="AF1211" s="14">
        <v>0.218454271610523</v>
      </c>
      <c r="AG1211" s="14">
        <v>0.24508485976775499</v>
      </c>
      <c r="AH1211" s="14">
        <v>0.243214772680279</v>
      </c>
      <c r="AI1211" s="14">
        <v>0.23722882255024599</v>
      </c>
      <c r="AJ1211" s="14">
        <v>0.26254180225700702</v>
      </c>
      <c r="AK1211" s="14"/>
      <c r="AL1211" s="14">
        <v>0.24763915681443899</v>
      </c>
      <c r="AM1211" s="14">
        <v>0.210795791331228</v>
      </c>
      <c r="AN1211" s="14">
        <v>0.201052572021996</v>
      </c>
      <c r="AO1211" s="14">
        <v>0.21903628584948301</v>
      </c>
      <c r="AP1211" s="14">
        <v>0.299028084406679</v>
      </c>
      <c r="AQ1211" s="14">
        <v>0.19780119983694899</v>
      </c>
      <c r="AR1211" s="14"/>
      <c r="AS1211" s="14">
        <v>0.19336300304505</v>
      </c>
      <c r="AT1211" s="14">
        <v>0.21657005134405699</v>
      </c>
      <c r="AU1211" s="14">
        <v>0.28932647309294801</v>
      </c>
      <c r="AV1211" s="14">
        <v>0.27754974686463202</v>
      </c>
      <c r="AW1211" s="14">
        <v>0.222647585844715</v>
      </c>
      <c r="AX1211" s="14"/>
      <c r="AY1211" s="14">
        <v>0.173987347413782</v>
      </c>
      <c r="AZ1211" s="14">
        <v>0</v>
      </c>
      <c r="BA1211" s="14">
        <v>0</v>
      </c>
      <c r="BB1211" s="14">
        <v>0</v>
      </c>
      <c r="BC1211" s="14">
        <v>0</v>
      </c>
      <c r="BD1211" s="14">
        <v>0</v>
      </c>
      <c r="BE1211" s="14">
        <v>0</v>
      </c>
      <c r="BF1211" s="14">
        <v>0</v>
      </c>
      <c r="BG1211" s="14">
        <v>0</v>
      </c>
      <c r="BH1211" s="14">
        <v>0</v>
      </c>
      <c r="BI1211" s="14">
        <v>0</v>
      </c>
      <c r="BJ1211" s="14">
        <v>0</v>
      </c>
      <c r="BK1211" s="14">
        <v>0</v>
      </c>
      <c r="BL1211" s="14">
        <v>0</v>
      </c>
      <c r="BM1211" s="14">
        <v>0</v>
      </c>
      <c r="BN1211" s="14">
        <v>0</v>
      </c>
      <c r="BO1211" s="14"/>
      <c r="BP1211" s="14">
        <v>0.27213364926189498</v>
      </c>
      <c r="BQ1211" s="14">
        <v>0.244163298918572</v>
      </c>
      <c r="BR1211" s="14">
        <v>0.18541797945615299</v>
      </c>
      <c r="BS1211" s="14">
        <v>0.22979849930451299</v>
      </c>
      <c r="BT1211" s="14">
        <v>0.20022375216825999</v>
      </c>
      <c r="BU1211" s="14"/>
      <c r="BV1211" s="14">
        <v>0.18189804562005299</v>
      </c>
      <c r="BW1211" s="14">
        <v>0.26012247641661101</v>
      </c>
      <c r="BX1211" s="14">
        <v>0.22143530661302399</v>
      </c>
      <c r="BY1211" s="14">
        <v>0.23514070880924601</v>
      </c>
      <c r="BZ1211" s="14">
        <v>8.2954326137028203E-2</v>
      </c>
      <c r="CA1211" s="14"/>
      <c r="CB1211" s="14">
        <v>0.19764508567178701</v>
      </c>
      <c r="CC1211" s="14">
        <v>0.20333852426054799</v>
      </c>
      <c r="CD1211" s="14">
        <v>0.28288314254726499</v>
      </c>
      <c r="CE1211" s="14">
        <v>0.26331439289437197</v>
      </c>
      <c r="CF1211" s="14">
        <v>0.19414193249029299</v>
      </c>
      <c r="CG1211" s="14"/>
      <c r="CH1211" s="14">
        <v>0.21513560880329999</v>
      </c>
      <c r="CI1211" s="14">
        <v>0.23525976437684601</v>
      </c>
      <c r="CJ1211" s="14"/>
      <c r="CK1211" s="14">
        <v>0.25182873040366999</v>
      </c>
      <c r="CL1211" s="14">
        <v>0.222247559556188</v>
      </c>
      <c r="CM1211" s="14"/>
      <c r="CN1211" s="14">
        <v>0.26311955967430201</v>
      </c>
      <c r="CO1211" s="14">
        <v>0.21788991288653201</v>
      </c>
      <c r="CP1211" s="14"/>
      <c r="CQ1211" s="14">
        <v>0.24482092490110199</v>
      </c>
      <c r="CR1211" s="14">
        <v>0.19758371724927301</v>
      </c>
      <c r="CS1211" s="14">
        <v>0.21683743758884</v>
      </c>
    </row>
    <row r="1212" spans="2:97" x14ac:dyDescent="0.35">
      <c r="B1212" t="s">
        <v>167</v>
      </c>
      <c r="C1212" s="14">
        <v>8.4953429425801905E-2</v>
      </c>
      <c r="D1212" s="14">
        <v>7.4598989922229297E-2</v>
      </c>
      <c r="E1212" s="14">
        <v>9.2950459423456103E-2</v>
      </c>
      <c r="F1212" s="14"/>
      <c r="G1212" s="14">
        <v>8.9734354497089594E-2</v>
      </c>
      <c r="H1212" s="14">
        <v>0.125593677143364</v>
      </c>
      <c r="I1212" s="14">
        <v>0.109143422523689</v>
      </c>
      <c r="J1212" s="14">
        <v>9.4854904956768293E-2</v>
      </c>
      <c r="K1212" s="14">
        <v>4.9428672557615898E-2</v>
      </c>
      <c r="L1212" s="14">
        <v>4.61664531215508E-2</v>
      </c>
      <c r="M1212" s="14"/>
      <c r="N1212" s="14">
        <v>7.4016119827860202E-2</v>
      </c>
      <c r="O1212" s="14">
        <v>8.2029844949659106E-2</v>
      </c>
      <c r="P1212" s="14">
        <v>8.9383495058807202E-2</v>
      </c>
      <c r="Q1212" s="14">
        <v>9.4833314061903803E-2</v>
      </c>
      <c r="R1212" s="14"/>
      <c r="S1212" s="14">
        <v>9.8533095079971295E-2</v>
      </c>
      <c r="T1212" s="14">
        <v>0.100189139792888</v>
      </c>
      <c r="U1212" s="14">
        <v>8.70204506618939E-2</v>
      </c>
      <c r="V1212" s="14">
        <v>8.0166183126296794E-2</v>
      </c>
      <c r="W1212" s="14">
        <v>8.9301206329893398E-2</v>
      </c>
      <c r="X1212" s="14">
        <v>7.3070703142207594E-2</v>
      </c>
      <c r="Y1212" s="14">
        <v>8.1845357381745795E-2</v>
      </c>
      <c r="Z1212" s="14">
        <v>9.40535122589094E-2</v>
      </c>
      <c r="AA1212" s="14">
        <v>7.4918006701042594E-2</v>
      </c>
      <c r="AB1212" s="14">
        <v>5.6819372122265503E-2</v>
      </c>
      <c r="AC1212" s="14">
        <v>7.5130870533422406E-2</v>
      </c>
      <c r="AD1212" s="14">
        <v>0.135523833290045</v>
      </c>
      <c r="AE1212" s="14"/>
      <c r="AF1212" s="14">
        <v>5.5245184734494197E-2</v>
      </c>
      <c r="AG1212" s="14">
        <v>8.1179742063732296E-2</v>
      </c>
      <c r="AH1212" s="14">
        <v>5.08325380189402E-2</v>
      </c>
      <c r="AI1212" s="14">
        <v>5.01258675214264E-2</v>
      </c>
      <c r="AJ1212" s="14">
        <v>8.5152987510073802E-2</v>
      </c>
      <c r="AK1212" s="14"/>
      <c r="AL1212" s="14">
        <v>0.107667813819787</v>
      </c>
      <c r="AM1212" s="14">
        <v>6.6382818775190006E-2</v>
      </c>
      <c r="AN1212" s="14">
        <v>4.0024829513210999E-2</v>
      </c>
      <c r="AO1212" s="14">
        <v>4.6011409147489198E-2</v>
      </c>
      <c r="AP1212" s="14">
        <v>6.7420957080756405E-2</v>
      </c>
      <c r="AQ1212" s="14">
        <v>0.15660304739367301</v>
      </c>
      <c r="AR1212" s="14"/>
      <c r="AS1212" s="14">
        <v>8.4990585548405995E-2</v>
      </c>
      <c r="AT1212" s="14">
        <v>0.10536363130873699</v>
      </c>
      <c r="AU1212" s="14">
        <v>7.4723794014398298E-2</v>
      </c>
      <c r="AV1212" s="14">
        <v>9.0053468193615399E-2</v>
      </c>
      <c r="AW1212" s="14">
        <v>7.0612421711894205E-2</v>
      </c>
      <c r="AX1212" s="14"/>
      <c r="AY1212" s="14">
        <v>0.117478484860001</v>
      </c>
      <c r="AZ1212" s="14">
        <v>0</v>
      </c>
      <c r="BA1212" s="14">
        <v>0</v>
      </c>
      <c r="BB1212" s="14">
        <v>0</v>
      </c>
      <c r="BC1212" s="14">
        <v>0</v>
      </c>
      <c r="BD1212" s="14">
        <v>0</v>
      </c>
      <c r="BE1212" s="14">
        <v>0</v>
      </c>
      <c r="BF1212" s="14">
        <v>0</v>
      </c>
      <c r="BG1212" s="14">
        <v>0</v>
      </c>
      <c r="BH1212" s="14">
        <v>0</v>
      </c>
      <c r="BI1212" s="14">
        <v>0</v>
      </c>
      <c r="BJ1212" s="14">
        <v>0</v>
      </c>
      <c r="BK1212" s="14">
        <v>0</v>
      </c>
      <c r="BL1212" s="14">
        <v>0</v>
      </c>
      <c r="BM1212" s="14">
        <v>0</v>
      </c>
      <c r="BN1212" s="14">
        <v>0</v>
      </c>
      <c r="BO1212" s="14"/>
      <c r="BP1212" s="14">
        <v>4.9005195492820598E-2</v>
      </c>
      <c r="BQ1212" s="14">
        <v>6.4880080548085306E-2</v>
      </c>
      <c r="BR1212" s="14">
        <v>8.9103598540868204E-2</v>
      </c>
      <c r="BS1212" s="14">
        <v>7.3583478862086299E-2</v>
      </c>
      <c r="BT1212" s="14">
        <v>0.137966703054723</v>
      </c>
      <c r="BU1212" s="14"/>
      <c r="BV1212" s="14">
        <v>0.15338477298148701</v>
      </c>
      <c r="BW1212" s="14">
        <v>6.6787303086069102E-2</v>
      </c>
      <c r="BX1212" s="14">
        <v>6.12095800128774E-2</v>
      </c>
      <c r="BY1212" s="14">
        <v>0.13073539937551101</v>
      </c>
      <c r="BZ1212" s="14">
        <v>0.165569687923208</v>
      </c>
      <c r="CA1212" s="14"/>
      <c r="CB1212" s="14">
        <v>8.1797820124160897E-2</v>
      </c>
      <c r="CC1212" s="14">
        <v>0.131406123756037</v>
      </c>
      <c r="CD1212" s="14">
        <v>8.98969443491381E-2</v>
      </c>
      <c r="CE1212" s="14">
        <v>4.6627412906519401E-2</v>
      </c>
      <c r="CF1212" s="14">
        <v>7.8532630566812894E-2</v>
      </c>
      <c r="CG1212" s="14"/>
      <c r="CH1212" s="14">
        <v>4.8621945217881803E-2</v>
      </c>
      <c r="CI1212" s="14">
        <v>0.1003532900438</v>
      </c>
      <c r="CJ1212" s="14"/>
      <c r="CK1212" s="14">
        <v>8.6725547504756806E-2</v>
      </c>
      <c r="CL1212" s="14">
        <v>8.44018771223745E-2</v>
      </c>
      <c r="CM1212" s="14"/>
      <c r="CN1212" s="14">
        <v>9.4105881788853596E-2</v>
      </c>
      <c r="CO1212" s="14">
        <v>8.1876764951076902E-2</v>
      </c>
      <c r="CP1212" s="14"/>
      <c r="CQ1212" s="14">
        <v>7.26617430618446E-2</v>
      </c>
      <c r="CR1212" s="14">
        <v>0.10288102397174</v>
      </c>
      <c r="CS1212" s="14">
        <v>0.13297577294809201</v>
      </c>
    </row>
    <row r="1213" spans="2:97" x14ac:dyDescent="0.35">
      <c r="C1213" s="14"/>
      <c r="D1213" s="14"/>
      <c r="E1213" s="14"/>
      <c r="F1213" s="14"/>
      <c r="G1213" s="14"/>
      <c r="H1213" s="14"/>
      <c r="I1213" s="14"/>
      <c r="J1213" s="14"/>
      <c r="K1213" s="14"/>
      <c r="L1213" s="14"/>
      <c r="M1213" s="14"/>
      <c r="N1213" s="14"/>
      <c r="O1213" s="14"/>
      <c r="P1213" s="14"/>
      <c r="Q1213" s="14"/>
      <c r="R1213" s="14"/>
      <c r="S1213" s="14"/>
      <c r="T1213" s="14"/>
      <c r="U1213" s="14"/>
      <c r="V1213" s="14"/>
      <c r="W1213" s="14"/>
      <c r="X1213" s="14"/>
      <c r="Y1213" s="14"/>
      <c r="Z1213" s="14"/>
      <c r="AA1213" s="14"/>
      <c r="AB1213" s="14"/>
      <c r="AC1213" s="14"/>
      <c r="AD1213" s="14"/>
      <c r="AE1213" s="14"/>
      <c r="AF1213" s="14"/>
      <c r="AG1213" s="14"/>
      <c r="AH1213" s="14"/>
      <c r="AI1213" s="14"/>
      <c r="AJ1213" s="14"/>
      <c r="AK1213" s="14"/>
      <c r="AL1213" s="14"/>
      <c r="AM1213" s="14"/>
      <c r="AN1213" s="14"/>
      <c r="AO1213" s="14"/>
      <c r="AP1213" s="14"/>
      <c r="AQ1213" s="14"/>
      <c r="AR1213" s="14"/>
      <c r="AS1213" s="14"/>
      <c r="AT1213" s="14"/>
      <c r="AU1213" s="14"/>
      <c r="AV1213" s="14"/>
      <c r="AW1213" s="14"/>
      <c r="AX1213" s="14"/>
      <c r="AY1213" s="14"/>
      <c r="AZ1213" s="14"/>
      <c r="BA1213" s="14"/>
      <c r="BB1213" s="14"/>
      <c r="BC1213" s="14"/>
      <c r="BD1213" s="14"/>
      <c r="BE1213" s="14"/>
      <c r="BF1213" s="14"/>
      <c r="BG1213" s="14"/>
      <c r="BH1213" s="14"/>
      <c r="BI1213" s="14"/>
      <c r="BJ1213" s="14"/>
      <c r="BK1213" s="14"/>
      <c r="BL1213" s="14"/>
      <c r="BM1213" s="14"/>
      <c r="BN1213" s="14"/>
      <c r="BO1213" s="14"/>
      <c r="BP1213" s="14"/>
      <c r="BQ1213" s="14"/>
      <c r="BR1213" s="14"/>
      <c r="BS1213" s="14"/>
      <c r="BT1213" s="14"/>
      <c r="BU1213" s="14"/>
      <c r="BV1213" s="14"/>
      <c r="BW1213" s="14"/>
      <c r="BX1213" s="14"/>
      <c r="BY1213" s="14"/>
      <c r="BZ1213" s="14"/>
      <c r="CA1213" s="14"/>
      <c r="CB1213" s="14"/>
      <c r="CC1213" s="14"/>
      <c r="CD1213" s="14"/>
      <c r="CE1213" s="14"/>
      <c r="CF1213" s="14"/>
      <c r="CG1213" s="14"/>
      <c r="CH1213" s="14"/>
      <c r="CI1213" s="14"/>
      <c r="CJ1213" s="14"/>
      <c r="CK1213" s="14"/>
      <c r="CL1213" s="14"/>
      <c r="CM1213" s="14"/>
      <c r="CN1213" s="14"/>
      <c r="CO1213" s="14"/>
      <c r="CP1213" s="14"/>
      <c r="CQ1213" s="14"/>
      <c r="CR1213" s="14"/>
      <c r="CS1213" s="14"/>
    </row>
    <row r="1214" spans="2:97" x14ac:dyDescent="0.35">
      <c r="B1214" s="6" t="s">
        <v>493</v>
      </c>
      <c r="C1214" s="14"/>
      <c r="D1214" s="14"/>
      <c r="E1214" s="14"/>
      <c r="F1214" s="14"/>
      <c r="G1214" s="14"/>
      <c r="H1214" s="14"/>
      <c r="I1214" s="14"/>
      <c r="J1214" s="14"/>
      <c r="K1214" s="14"/>
      <c r="L1214" s="14"/>
      <c r="M1214" s="14"/>
      <c r="N1214" s="14"/>
      <c r="O1214" s="14"/>
      <c r="P1214" s="14"/>
      <c r="Q1214" s="14"/>
      <c r="R1214" s="14"/>
      <c r="S1214" s="14"/>
      <c r="T1214" s="14"/>
      <c r="U1214" s="14"/>
      <c r="V1214" s="14"/>
      <c r="W1214" s="14"/>
      <c r="X1214" s="14"/>
      <c r="Y1214" s="14"/>
      <c r="Z1214" s="14"/>
      <c r="AA1214" s="14"/>
      <c r="AB1214" s="14"/>
      <c r="AC1214" s="14"/>
      <c r="AD1214" s="14"/>
      <c r="AE1214" s="14"/>
      <c r="AF1214" s="14"/>
      <c r="AG1214" s="14"/>
      <c r="AH1214" s="14"/>
      <c r="AI1214" s="14"/>
      <c r="AJ1214" s="14"/>
      <c r="AK1214" s="14"/>
      <c r="AL1214" s="14"/>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c r="CI1214" s="14"/>
      <c r="CJ1214" s="14"/>
      <c r="CK1214" s="14"/>
      <c r="CL1214" s="14"/>
      <c r="CM1214" s="14"/>
      <c r="CN1214" s="14"/>
      <c r="CO1214" s="14"/>
      <c r="CP1214" s="14"/>
      <c r="CQ1214" s="14"/>
      <c r="CR1214" s="14"/>
      <c r="CS1214" s="14"/>
    </row>
    <row r="1215" spans="2:97" x14ac:dyDescent="0.35">
      <c r="B1215" s="21" t="s">
        <v>279</v>
      </c>
      <c r="C1215" s="14"/>
      <c r="D1215" s="14"/>
      <c r="E1215" s="14"/>
      <c r="F1215" s="14"/>
      <c r="G1215" s="14"/>
      <c r="H1215" s="14"/>
      <c r="I1215" s="14"/>
      <c r="J1215" s="14"/>
      <c r="K1215" s="14"/>
      <c r="L1215" s="14"/>
      <c r="M1215" s="14"/>
      <c r="N1215" s="14"/>
      <c r="O1215" s="14"/>
      <c r="P1215" s="14"/>
      <c r="Q1215" s="14"/>
      <c r="R1215" s="14"/>
      <c r="S1215" s="14"/>
      <c r="T1215" s="14"/>
      <c r="U1215" s="14"/>
      <c r="V1215" s="14"/>
      <c r="W1215" s="14"/>
      <c r="X1215" s="14"/>
      <c r="Y1215" s="14"/>
      <c r="Z1215" s="14"/>
      <c r="AA1215" s="14"/>
      <c r="AB1215" s="14"/>
      <c r="AC1215" s="14"/>
      <c r="AD1215" s="14"/>
      <c r="AE1215" s="14"/>
      <c r="AF1215" s="14"/>
      <c r="AG1215" s="14"/>
      <c r="AH1215" s="14"/>
      <c r="AI1215" s="14"/>
      <c r="AJ1215" s="14"/>
      <c r="AK1215" s="14"/>
      <c r="AL1215" s="14"/>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c r="CI1215" s="14"/>
      <c r="CJ1215" s="14"/>
      <c r="CK1215" s="14"/>
      <c r="CL1215" s="14"/>
      <c r="CM1215" s="14"/>
      <c r="CN1215" s="14"/>
      <c r="CO1215" s="14"/>
      <c r="CP1215" s="14"/>
      <c r="CQ1215" s="14"/>
      <c r="CR1215" s="14"/>
      <c r="CS1215" s="14"/>
    </row>
    <row r="1216" spans="2:97" x14ac:dyDescent="0.35">
      <c r="B1216" t="s">
        <v>490</v>
      </c>
      <c r="C1216" s="14">
        <v>0.20125093858969001</v>
      </c>
      <c r="D1216" s="14">
        <v>0.18673851162152399</v>
      </c>
      <c r="E1216" s="14">
        <v>0.21583119607309001</v>
      </c>
      <c r="F1216" s="14"/>
      <c r="G1216" s="14">
        <v>0.18172644018031001</v>
      </c>
      <c r="H1216" s="14">
        <v>0.229303680274901</v>
      </c>
      <c r="I1216" s="14">
        <v>0.15895631954230299</v>
      </c>
      <c r="J1216" s="14">
        <v>0.21278984978413801</v>
      </c>
      <c r="K1216" s="14">
        <v>0.22832718731400301</v>
      </c>
      <c r="L1216" s="14">
        <v>0.19879444139421701</v>
      </c>
      <c r="M1216" s="14"/>
      <c r="N1216" s="14">
        <v>0.16295066100370001</v>
      </c>
      <c r="O1216" s="14">
        <v>0.17132715084896899</v>
      </c>
      <c r="P1216" s="14">
        <v>0.244225282188888</v>
      </c>
      <c r="Q1216" s="14">
        <v>0.23499065481980699</v>
      </c>
      <c r="R1216" s="14"/>
      <c r="S1216" s="14">
        <v>0.173472331102516</v>
      </c>
      <c r="T1216" s="14">
        <v>0.27158029911451798</v>
      </c>
      <c r="U1216" s="14">
        <v>0.25272967438407101</v>
      </c>
      <c r="V1216" s="14">
        <v>0.19801224318711599</v>
      </c>
      <c r="W1216" s="14">
        <v>0.14084996606630401</v>
      </c>
      <c r="X1216" s="14">
        <v>0.154923217256215</v>
      </c>
      <c r="Y1216" s="14">
        <v>0.158123797322167</v>
      </c>
      <c r="Z1216" s="14">
        <v>0.223438685378991</v>
      </c>
      <c r="AA1216" s="14">
        <v>0.20172572408735501</v>
      </c>
      <c r="AB1216" s="14">
        <v>0.204279715038097</v>
      </c>
      <c r="AC1216" s="14">
        <v>0.26003743014050501</v>
      </c>
      <c r="AD1216" s="14">
        <v>0.143921293543154</v>
      </c>
      <c r="AE1216" s="14"/>
      <c r="AF1216" s="14">
        <v>0.19177681810828301</v>
      </c>
      <c r="AG1216" s="14">
        <v>0.22386594158051101</v>
      </c>
      <c r="AH1216" s="14">
        <v>0.16347539309115799</v>
      </c>
      <c r="AI1216" s="14">
        <v>0.19212173487763601</v>
      </c>
      <c r="AJ1216" s="14">
        <v>0.22244987859695201</v>
      </c>
      <c r="AK1216" s="14"/>
      <c r="AL1216" s="14">
        <v>0.19788634608546399</v>
      </c>
      <c r="AM1216" s="14">
        <v>0.185488802129088</v>
      </c>
      <c r="AN1216" s="14">
        <v>0.222342246326555</v>
      </c>
      <c r="AO1216" s="14">
        <v>0.21939457635356099</v>
      </c>
      <c r="AP1216" s="14">
        <v>0.227509251255088</v>
      </c>
      <c r="AQ1216" s="14">
        <v>0.13192547155783299</v>
      </c>
      <c r="AR1216" s="14"/>
      <c r="AS1216" s="14">
        <v>0.233051517989639</v>
      </c>
      <c r="AT1216" s="14">
        <v>0.18206492667516999</v>
      </c>
      <c r="AU1216" s="14">
        <v>0.19517693964996899</v>
      </c>
      <c r="AV1216" s="14">
        <v>0.177217974862864</v>
      </c>
      <c r="AW1216" s="14">
        <v>0.36310473285381201</v>
      </c>
      <c r="AX1216" s="14"/>
      <c r="AY1216" s="14">
        <v>0.28651473781168701</v>
      </c>
      <c r="AZ1216" s="14">
        <v>0</v>
      </c>
      <c r="BA1216" s="14">
        <v>0</v>
      </c>
      <c r="BB1216" s="14">
        <v>0</v>
      </c>
      <c r="BC1216" s="14">
        <v>0</v>
      </c>
      <c r="BD1216" s="14">
        <v>0</v>
      </c>
      <c r="BE1216" s="14">
        <v>0</v>
      </c>
      <c r="BF1216" s="14">
        <v>0</v>
      </c>
      <c r="BG1216" s="14">
        <v>0</v>
      </c>
      <c r="BH1216" s="14">
        <v>0</v>
      </c>
      <c r="BI1216" s="14">
        <v>0</v>
      </c>
      <c r="BJ1216" s="14">
        <v>0</v>
      </c>
      <c r="BK1216" s="14">
        <v>0</v>
      </c>
      <c r="BL1216" s="14">
        <v>0</v>
      </c>
      <c r="BM1216" s="14">
        <v>0</v>
      </c>
      <c r="BN1216" s="14">
        <v>0</v>
      </c>
      <c r="BO1216" s="14"/>
      <c r="BP1216" s="14">
        <v>0.175677729471027</v>
      </c>
      <c r="BQ1216" s="14">
        <v>0.18571926827187399</v>
      </c>
      <c r="BR1216" s="14">
        <v>0.19391403914034999</v>
      </c>
      <c r="BS1216" s="14">
        <v>0.21405169452359199</v>
      </c>
      <c r="BT1216" s="14">
        <v>0.27258121706067401</v>
      </c>
      <c r="BU1216" s="14"/>
      <c r="BV1216" s="14">
        <v>0.149486135748848</v>
      </c>
      <c r="BW1216" s="14">
        <v>0.17941174502444501</v>
      </c>
      <c r="BX1216" s="14">
        <v>0.207219958783914</v>
      </c>
      <c r="BY1216" s="14">
        <v>0.245006182184835</v>
      </c>
      <c r="BZ1216" s="14">
        <v>0.26369424868121699</v>
      </c>
      <c r="CA1216" s="14"/>
      <c r="CB1216" s="14">
        <v>0.234464204091821</v>
      </c>
      <c r="CC1216" s="14">
        <v>0.182865939768002</v>
      </c>
      <c r="CD1216" s="14">
        <v>0.18408396310487901</v>
      </c>
      <c r="CE1216" s="14">
        <v>0.18537863299039301</v>
      </c>
      <c r="CF1216" s="14">
        <v>0.219249330303048</v>
      </c>
      <c r="CG1216" s="14"/>
      <c r="CH1216" s="14">
        <v>0.20142180013411801</v>
      </c>
      <c r="CI1216" s="14">
        <v>0.20118068145172499</v>
      </c>
      <c r="CJ1216" s="14"/>
      <c r="CK1216" s="14">
        <v>0.233631325203635</v>
      </c>
      <c r="CL1216" s="14">
        <v>0.19141235569540699</v>
      </c>
      <c r="CM1216" s="14"/>
      <c r="CN1216" s="14">
        <v>0.21246075540056999</v>
      </c>
      <c r="CO1216" s="14">
        <v>0.19719656799923799</v>
      </c>
      <c r="CP1216" s="14"/>
      <c r="CQ1216" s="14">
        <v>0.197052083199658</v>
      </c>
      <c r="CR1216" s="14">
        <v>0.20513227577861201</v>
      </c>
      <c r="CS1216" s="14">
        <v>0.231407262743487</v>
      </c>
    </row>
    <row r="1217" spans="2:97" x14ac:dyDescent="0.35">
      <c r="B1217" t="s">
        <v>491</v>
      </c>
      <c r="C1217" s="14">
        <v>0.398100514994914</v>
      </c>
      <c r="D1217" s="14">
        <v>0.37578175079020498</v>
      </c>
      <c r="E1217" s="14">
        <v>0.41937980338016401</v>
      </c>
      <c r="F1217" s="14"/>
      <c r="G1217" s="14">
        <v>0.50505632308845605</v>
      </c>
      <c r="H1217" s="14">
        <v>0.43222985250434198</v>
      </c>
      <c r="I1217" s="14">
        <v>0.48532931321119499</v>
      </c>
      <c r="J1217" s="14">
        <v>0.41732540388567102</v>
      </c>
      <c r="K1217" s="14">
        <v>0.33598175562756999</v>
      </c>
      <c r="L1217" s="14">
        <v>0.25419597145294098</v>
      </c>
      <c r="M1217" s="14"/>
      <c r="N1217" s="14">
        <v>0.42682371454605</v>
      </c>
      <c r="O1217" s="14">
        <v>0.39266145725798302</v>
      </c>
      <c r="P1217" s="14">
        <v>0.35730767880078701</v>
      </c>
      <c r="Q1217" s="14">
        <v>0.40678717359926603</v>
      </c>
      <c r="R1217" s="14"/>
      <c r="S1217" s="14">
        <v>0.46267166047070901</v>
      </c>
      <c r="T1217" s="14">
        <v>0.33107955633941699</v>
      </c>
      <c r="U1217" s="14">
        <v>0.32600183810908701</v>
      </c>
      <c r="V1217" s="14">
        <v>0.412012352093721</v>
      </c>
      <c r="W1217" s="14">
        <v>0.45273233654158801</v>
      </c>
      <c r="X1217" s="14">
        <v>0.41368131740270703</v>
      </c>
      <c r="Y1217" s="14">
        <v>0.41606081662336097</v>
      </c>
      <c r="Z1217" s="14">
        <v>0.384773979210636</v>
      </c>
      <c r="AA1217" s="14">
        <v>0.41898791452539302</v>
      </c>
      <c r="AB1217" s="14">
        <v>0.35385766207208802</v>
      </c>
      <c r="AC1217" s="14">
        <v>0.37539485181862198</v>
      </c>
      <c r="AD1217" s="14">
        <v>0.42450113247486598</v>
      </c>
      <c r="AE1217" s="14"/>
      <c r="AF1217" s="14">
        <v>0.35827610340789801</v>
      </c>
      <c r="AG1217" s="14">
        <v>0.414200019728172</v>
      </c>
      <c r="AH1217" s="14">
        <v>0.427710863606244</v>
      </c>
      <c r="AI1217" s="14">
        <v>0.46533382108551102</v>
      </c>
      <c r="AJ1217" s="14">
        <v>0.40810946052010699</v>
      </c>
      <c r="AK1217" s="14"/>
      <c r="AL1217" s="14">
        <v>0.44247499021696202</v>
      </c>
      <c r="AM1217" s="14">
        <v>0.426367409594267</v>
      </c>
      <c r="AN1217" s="14">
        <v>0.33143177457459799</v>
      </c>
      <c r="AO1217" s="14">
        <v>0.41095724383349602</v>
      </c>
      <c r="AP1217" s="14">
        <v>0.410902248752476</v>
      </c>
      <c r="AQ1217" s="14">
        <v>0.36347169062101198</v>
      </c>
      <c r="AR1217" s="14"/>
      <c r="AS1217" s="14">
        <v>0.36712522155222599</v>
      </c>
      <c r="AT1217" s="14">
        <v>0.401076314941409</v>
      </c>
      <c r="AU1217" s="14">
        <v>0.41471325191321001</v>
      </c>
      <c r="AV1217" s="14">
        <v>0.40211919493418302</v>
      </c>
      <c r="AW1217" s="14">
        <v>0.37869278691000002</v>
      </c>
      <c r="AX1217" s="14"/>
      <c r="AY1217" s="14">
        <v>0.23315304484215699</v>
      </c>
      <c r="AZ1217" s="14">
        <v>0</v>
      </c>
      <c r="BA1217" s="14">
        <v>0</v>
      </c>
      <c r="BB1217" s="14">
        <v>0</v>
      </c>
      <c r="BC1217" s="14">
        <v>0</v>
      </c>
      <c r="BD1217" s="14">
        <v>0</v>
      </c>
      <c r="BE1217" s="14">
        <v>0</v>
      </c>
      <c r="BF1217" s="14">
        <v>0</v>
      </c>
      <c r="BG1217" s="14">
        <v>0</v>
      </c>
      <c r="BH1217" s="14">
        <v>0</v>
      </c>
      <c r="BI1217" s="14">
        <v>0</v>
      </c>
      <c r="BJ1217" s="14">
        <v>0</v>
      </c>
      <c r="BK1217" s="14">
        <v>0</v>
      </c>
      <c r="BL1217" s="14">
        <v>0</v>
      </c>
      <c r="BM1217" s="14">
        <v>0</v>
      </c>
      <c r="BN1217" s="14">
        <v>0</v>
      </c>
      <c r="BO1217" s="14"/>
      <c r="BP1217" s="14">
        <v>0.32211318843619902</v>
      </c>
      <c r="BQ1217" s="14">
        <v>0.45658796620070502</v>
      </c>
      <c r="BR1217" s="14">
        <v>0.41690694240848097</v>
      </c>
      <c r="BS1217" s="14">
        <v>0.42391442915803701</v>
      </c>
      <c r="BT1217" s="14">
        <v>0.39515927334344902</v>
      </c>
      <c r="BU1217" s="14"/>
      <c r="BV1217" s="14">
        <v>0.46032179581834198</v>
      </c>
      <c r="BW1217" s="14">
        <v>0.40382073576424499</v>
      </c>
      <c r="BX1217" s="14">
        <v>0.37827251838746301</v>
      </c>
      <c r="BY1217" s="14">
        <v>0.42658685732710599</v>
      </c>
      <c r="BZ1217" s="14">
        <v>0.31516577025249398</v>
      </c>
      <c r="CA1217" s="14"/>
      <c r="CB1217" s="14">
        <v>0.44017072603704999</v>
      </c>
      <c r="CC1217" s="14">
        <v>0.39254298069212701</v>
      </c>
      <c r="CD1217" s="14">
        <v>0.35923405166894201</v>
      </c>
      <c r="CE1217" s="14">
        <v>0.41398982296403197</v>
      </c>
      <c r="CF1217" s="14">
        <v>0.389355744871897</v>
      </c>
      <c r="CG1217" s="14"/>
      <c r="CH1217" s="14">
        <v>0.44610466589240899</v>
      </c>
      <c r="CI1217" s="14">
        <v>0.37836152537177398</v>
      </c>
      <c r="CJ1217" s="14"/>
      <c r="CK1217" s="14">
        <v>0.41713824556813001</v>
      </c>
      <c r="CL1217" s="14">
        <v>0.392316016724503</v>
      </c>
      <c r="CM1217" s="14"/>
      <c r="CN1217" s="14">
        <v>0.42879182711733499</v>
      </c>
      <c r="CO1217" s="14">
        <v>0.38700007014814902</v>
      </c>
      <c r="CP1217" s="14"/>
      <c r="CQ1217" s="14">
        <v>0.38772157389203299</v>
      </c>
      <c r="CR1217" s="14">
        <v>0.42372444518413499</v>
      </c>
      <c r="CS1217" s="14">
        <v>0.36789968962481601</v>
      </c>
    </row>
    <row r="1218" spans="2:97" x14ac:dyDescent="0.35">
      <c r="B1218" t="s">
        <v>492</v>
      </c>
      <c r="C1218" s="14">
        <v>0.29632767873761501</v>
      </c>
      <c r="D1218" s="14">
        <v>0.35571318199086699</v>
      </c>
      <c r="E1218" s="14">
        <v>0.238070004019965</v>
      </c>
      <c r="F1218" s="14"/>
      <c r="G1218" s="14">
        <v>0.22293993917240101</v>
      </c>
      <c r="H1218" s="14">
        <v>0.22975249867115499</v>
      </c>
      <c r="I1218" s="14">
        <v>0.23365439088526499</v>
      </c>
      <c r="J1218" s="14">
        <v>0.26718336924755498</v>
      </c>
      <c r="K1218" s="14">
        <v>0.32816966142753701</v>
      </c>
      <c r="L1218" s="14">
        <v>0.45233452494578502</v>
      </c>
      <c r="M1218" s="14"/>
      <c r="N1218" s="14">
        <v>0.34730096503303498</v>
      </c>
      <c r="O1218" s="14">
        <v>0.31996635541026902</v>
      </c>
      <c r="P1218" s="14">
        <v>0.28975388878698499</v>
      </c>
      <c r="Q1218" s="14">
        <v>0.224415574976562</v>
      </c>
      <c r="R1218" s="14"/>
      <c r="S1218" s="14">
        <v>0.287443320003126</v>
      </c>
      <c r="T1218" s="14">
        <v>0.306697398106685</v>
      </c>
      <c r="U1218" s="14">
        <v>0.28357311947407998</v>
      </c>
      <c r="V1218" s="14">
        <v>0.279707808454354</v>
      </c>
      <c r="W1218" s="14">
        <v>0.31474672338631798</v>
      </c>
      <c r="X1218" s="14">
        <v>0.31692093506510499</v>
      </c>
      <c r="Y1218" s="14">
        <v>0.352199701774351</v>
      </c>
      <c r="Z1218" s="14">
        <v>0.32753025253954698</v>
      </c>
      <c r="AA1218" s="14">
        <v>0.23069380787421001</v>
      </c>
      <c r="AB1218" s="14">
        <v>0.34224405310322098</v>
      </c>
      <c r="AC1218" s="14">
        <v>0.27594374915329201</v>
      </c>
      <c r="AD1218" s="14">
        <v>0.26279003784986998</v>
      </c>
      <c r="AE1218" s="14"/>
      <c r="AF1218" s="14">
        <v>0.34025266605781801</v>
      </c>
      <c r="AG1218" s="14">
        <v>0.28059334285313797</v>
      </c>
      <c r="AH1218" s="14">
        <v>0.34045360887980203</v>
      </c>
      <c r="AI1218" s="14">
        <v>0.261545390593592</v>
      </c>
      <c r="AJ1218" s="14">
        <v>0.33469775891220799</v>
      </c>
      <c r="AK1218" s="14"/>
      <c r="AL1218" s="14">
        <v>0.282379693970782</v>
      </c>
      <c r="AM1218" s="14">
        <v>0.29328317788914599</v>
      </c>
      <c r="AN1218" s="14">
        <v>0.38988358775641602</v>
      </c>
      <c r="AO1218" s="14">
        <v>0.30148603814312802</v>
      </c>
      <c r="AP1218" s="14">
        <v>0.27314878630536199</v>
      </c>
      <c r="AQ1218" s="14">
        <v>0.27463869333241803</v>
      </c>
      <c r="AR1218" s="14"/>
      <c r="AS1218" s="14">
        <v>0.263340258917448</v>
      </c>
      <c r="AT1218" s="14">
        <v>0.294241975311483</v>
      </c>
      <c r="AU1218" s="14">
        <v>0.31630179755107801</v>
      </c>
      <c r="AV1218" s="14">
        <v>0.36477500491548398</v>
      </c>
      <c r="AW1218" s="14">
        <v>0.25820248023618803</v>
      </c>
      <c r="AX1218" s="14"/>
      <c r="AY1218" s="14">
        <v>0.18159398772812099</v>
      </c>
      <c r="AZ1218" s="14">
        <v>0</v>
      </c>
      <c r="BA1218" s="14">
        <v>0</v>
      </c>
      <c r="BB1218" s="14">
        <v>0</v>
      </c>
      <c r="BC1218" s="14">
        <v>0</v>
      </c>
      <c r="BD1218" s="14">
        <v>0</v>
      </c>
      <c r="BE1218" s="14">
        <v>0</v>
      </c>
      <c r="BF1218" s="14">
        <v>0</v>
      </c>
      <c r="BG1218" s="14">
        <v>0</v>
      </c>
      <c r="BH1218" s="14">
        <v>0</v>
      </c>
      <c r="BI1218" s="14">
        <v>0</v>
      </c>
      <c r="BJ1218" s="14">
        <v>0</v>
      </c>
      <c r="BK1218" s="14">
        <v>0</v>
      </c>
      <c r="BL1218" s="14">
        <v>0</v>
      </c>
      <c r="BM1218" s="14">
        <v>0</v>
      </c>
      <c r="BN1218" s="14">
        <v>0</v>
      </c>
      <c r="BO1218" s="14"/>
      <c r="BP1218" s="14">
        <v>0.43257716016433301</v>
      </c>
      <c r="BQ1218" s="14">
        <v>0.286495911432192</v>
      </c>
      <c r="BR1218" s="14">
        <v>0.232100297290951</v>
      </c>
      <c r="BS1218" s="14">
        <v>0.26072231301576398</v>
      </c>
      <c r="BT1218" s="14">
        <v>0.20284180881550201</v>
      </c>
      <c r="BU1218" s="14"/>
      <c r="BV1218" s="14">
        <v>0.32321565446909201</v>
      </c>
      <c r="BW1218" s="14">
        <v>0.34088566215414901</v>
      </c>
      <c r="BX1218" s="14">
        <v>0.28575642559187397</v>
      </c>
      <c r="BY1218" s="14">
        <v>0.216806389155701</v>
      </c>
      <c r="BZ1218" s="14">
        <v>0.243232893435567</v>
      </c>
      <c r="CA1218" s="14"/>
      <c r="CB1218" s="14">
        <v>0.25353233122867502</v>
      </c>
      <c r="CC1218" s="14">
        <v>0.266792943281766</v>
      </c>
      <c r="CD1218" s="14">
        <v>0.331773672214347</v>
      </c>
      <c r="CE1218" s="14">
        <v>0.31262251104042599</v>
      </c>
      <c r="CF1218" s="14">
        <v>0.30715228544518802</v>
      </c>
      <c r="CG1218" s="14"/>
      <c r="CH1218" s="14">
        <v>0.28180751799051701</v>
      </c>
      <c r="CI1218" s="14">
        <v>0.30229827288321898</v>
      </c>
      <c r="CJ1218" s="14"/>
      <c r="CK1218" s="14">
        <v>0.27572731914173099</v>
      </c>
      <c r="CL1218" s="14">
        <v>0.30258697230172699</v>
      </c>
      <c r="CM1218" s="14"/>
      <c r="CN1218" s="14">
        <v>0.29171822048235901</v>
      </c>
      <c r="CO1218" s="14">
        <v>0.29799482926320398</v>
      </c>
      <c r="CP1218" s="14"/>
      <c r="CQ1218" s="14">
        <v>0.31692856524526902</v>
      </c>
      <c r="CR1218" s="14">
        <v>0.26729517971910599</v>
      </c>
      <c r="CS1218" s="14">
        <v>0.21364482135236301</v>
      </c>
    </row>
    <row r="1219" spans="2:97" x14ac:dyDescent="0.35">
      <c r="B1219" t="s">
        <v>167</v>
      </c>
      <c r="C1219" s="14">
        <v>0.10432086767778199</v>
      </c>
      <c r="D1219" s="14">
        <v>8.1766555597404506E-2</v>
      </c>
      <c r="E1219" s="14">
        <v>0.12671899652678101</v>
      </c>
      <c r="F1219" s="14"/>
      <c r="G1219" s="14">
        <v>9.0277297558833403E-2</v>
      </c>
      <c r="H1219" s="14">
        <v>0.108713968549602</v>
      </c>
      <c r="I1219" s="14">
        <v>0.122059976361237</v>
      </c>
      <c r="J1219" s="14">
        <v>0.10270137708263601</v>
      </c>
      <c r="K1219" s="14">
        <v>0.10752139563089</v>
      </c>
      <c r="L1219" s="14">
        <v>9.4675062207056807E-2</v>
      </c>
      <c r="M1219" s="14"/>
      <c r="N1219" s="14">
        <v>6.2924659417214895E-2</v>
      </c>
      <c r="O1219" s="14">
        <v>0.116045036482779</v>
      </c>
      <c r="P1219" s="14">
        <v>0.10871315022333999</v>
      </c>
      <c r="Q1219" s="14">
        <v>0.133806596604364</v>
      </c>
      <c r="R1219" s="14"/>
      <c r="S1219" s="14">
        <v>7.64126884236489E-2</v>
      </c>
      <c r="T1219" s="14">
        <v>9.0642746439380098E-2</v>
      </c>
      <c r="U1219" s="14">
        <v>0.137695368032761</v>
      </c>
      <c r="V1219" s="14">
        <v>0.110267596264808</v>
      </c>
      <c r="W1219" s="14">
        <v>9.1670974005789205E-2</v>
      </c>
      <c r="X1219" s="14">
        <v>0.114474530275974</v>
      </c>
      <c r="Y1219" s="14">
        <v>7.3615684280120594E-2</v>
      </c>
      <c r="Z1219" s="14">
        <v>6.4257082870826404E-2</v>
      </c>
      <c r="AA1219" s="14">
        <v>0.14859255351304201</v>
      </c>
      <c r="AB1219" s="14">
        <v>9.9618569786595099E-2</v>
      </c>
      <c r="AC1219" s="14">
        <v>8.8623968887580798E-2</v>
      </c>
      <c r="AD1219" s="14">
        <v>0.16878753613211001</v>
      </c>
      <c r="AE1219" s="14"/>
      <c r="AF1219" s="14">
        <v>0.109694412426001</v>
      </c>
      <c r="AG1219" s="14">
        <v>8.1340695838179197E-2</v>
      </c>
      <c r="AH1219" s="14">
        <v>6.8360134422795704E-2</v>
      </c>
      <c r="AI1219" s="14">
        <v>8.0999053443260804E-2</v>
      </c>
      <c r="AJ1219" s="14">
        <v>3.4742901970732903E-2</v>
      </c>
      <c r="AK1219" s="14"/>
      <c r="AL1219" s="14">
        <v>7.7258969726792706E-2</v>
      </c>
      <c r="AM1219" s="14">
        <v>9.4860610387499197E-2</v>
      </c>
      <c r="AN1219" s="14">
        <v>5.6342391342431603E-2</v>
      </c>
      <c r="AO1219" s="14">
        <v>6.8162141669815005E-2</v>
      </c>
      <c r="AP1219" s="14">
        <v>8.84397136870749E-2</v>
      </c>
      <c r="AQ1219" s="14">
        <v>0.229964144488738</v>
      </c>
      <c r="AR1219" s="14"/>
      <c r="AS1219" s="14">
        <v>0.13648300154068699</v>
      </c>
      <c r="AT1219" s="14">
        <v>0.122616783071938</v>
      </c>
      <c r="AU1219" s="14">
        <v>7.3808010885743902E-2</v>
      </c>
      <c r="AV1219" s="14">
        <v>5.5887825287469599E-2</v>
      </c>
      <c r="AW1219" s="14">
        <v>0</v>
      </c>
      <c r="AX1219" s="14"/>
      <c r="AY1219" s="14">
        <v>0.29873822961803498</v>
      </c>
      <c r="AZ1219" s="14">
        <v>0</v>
      </c>
      <c r="BA1219" s="14">
        <v>0</v>
      </c>
      <c r="BB1219" s="14">
        <v>0</v>
      </c>
      <c r="BC1219" s="14">
        <v>0</v>
      </c>
      <c r="BD1219" s="14">
        <v>0</v>
      </c>
      <c r="BE1219" s="14">
        <v>0</v>
      </c>
      <c r="BF1219" s="14">
        <v>0</v>
      </c>
      <c r="BG1219" s="14">
        <v>0</v>
      </c>
      <c r="BH1219" s="14">
        <v>0</v>
      </c>
      <c r="BI1219" s="14">
        <v>0</v>
      </c>
      <c r="BJ1219" s="14">
        <v>0</v>
      </c>
      <c r="BK1219" s="14">
        <v>0</v>
      </c>
      <c r="BL1219" s="14">
        <v>0</v>
      </c>
      <c r="BM1219" s="14">
        <v>0</v>
      </c>
      <c r="BN1219" s="14">
        <v>0</v>
      </c>
      <c r="BO1219" s="14"/>
      <c r="BP1219" s="14">
        <v>6.9631921928441906E-2</v>
      </c>
      <c r="BQ1219" s="14">
        <v>7.1196854095229106E-2</v>
      </c>
      <c r="BR1219" s="14">
        <v>0.15707872116021801</v>
      </c>
      <c r="BS1219" s="14">
        <v>0.101311563302608</v>
      </c>
      <c r="BT1219" s="14">
        <v>0.12941770078037501</v>
      </c>
      <c r="BU1219" s="14"/>
      <c r="BV1219" s="14">
        <v>6.6976413963718201E-2</v>
      </c>
      <c r="BW1219" s="14">
        <v>7.5881857057161106E-2</v>
      </c>
      <c r="BX1219" s="14">
        <v>0.12875109723674899</v>
      </c>
      <c r="BY1219" s="14">
        <v>0.111600571332358</v>
      </c>
      <c r="BZ1219" s="14">
        <v>0.17790708763072199</v>
      </c>
      <c r="CA1219" s="14"/>
      <c r="CB1219" s="14">
        <v>7.1832738642453597E-2</v>
      </c>
      <c r="CC1219" s="14">
        <v>0.15779813625810499</v>
      </c>
      <c r="CD1219" s="14">
        <v>0.124908313011831</v>
      </c>
      <c r="CE1219" s="14">
        <v>8.8009033005148493E-2</v>
      </c>
      <c r="CF1219" s="14">
        <v>8.4242639379867298E-2</v>
      </c>
      <c r="CG1219" s="14"/>
      <c r="CH1219" s="14">
        <v>7.0666015982956104E-2</v>
      </c>
      <c r="CI1219" s="14">
        <v>0.118159520293282</v>
      </c>
      <c r="CJ1219" s="14"/>
      <c r="CK1219" s="14">
        <v>7.3503110086503995E-2</v>
      </c>
      <c r="CL1219" s="14">
        <v>0.11368465527836399</v>
      </c>
      <c r="CM1219" s="14"/>
      <c r="CN1219" s="14">
        <v>6.7029196999735793E-2</v>
      </c>
      <c r="CO1219" s="14">
        <v>0.117808532589408</v>
      </c>
      <c r="CP1219" s="14"/>
      <c r="CQ1219" s="14">
        <v>9.8297777663039307E-2</v>
      </c>
      <c r="CR1219" s="14">
        <v>0.10384809931814599</v>
      </c>
      <c r="CS1219" s="14">
        <v>0.18704822627933401</v>
      </c>
    </row>
    <row r="1220" spans="2:97" x14ac:dyDescent="0.35">
      <c r="C1220" s="14"/>
      <c r="D1220" s="14"/>
      <c r="E1220" s="14"/>
      <c r="F1220" s="14"/>
      <c r="G1220" s="14"/>
      <c r="H1220" s="14"/>
      <c r="I1220" s="14"/>
      <c r="J1220" s="14"/>
      <c r="K1220" s="14"/>
      <c r="L1220" s="14"/>
      <c r="M1220" s="14"/>
      <c r="N1220" s="14"/>
      <c r="O1220" s="14"/>
      <c r="P1220" s="14"/>
      <c r="Q1220" s="14"/>
      <c r="R1220" s="14"/>
      <c r="S1220" s="14"/>
      <c r="T1220" s="14"/>
      <c r="U1220" s="14"/>
      <c r="V1220" s="14"/>
      <c r="W1220" s="14"/>
      <c r="X1220" s="14"/>
      <c r="Y1220" s="14"/>
      <c r="Z1220" s="14"/>
      <c r="AA1220" s="14"/>
      <c r="AB1220" s="14"/>
      <c r="AC1220" s="14"/>
      <c r="AD1220" s="14"/>
      <c r="AE1220" s="14"/>
      <c r="AF1220" s="14"/>
      <c r="AG1220" s="14"/>
      <c r="AH1220" s="14"/>
      <c r="AI1220" s="14"/>
      <c r="AJ1220" s="14"/>
      <c r="AK1220" s="14"/>
      <c r="AL1220" s="14"/>
      <c r="AM1220" s="14"/>
      <c r="AN1220" s="14"/>
      <c r="AO1220" s="14"/>
      <c r="AP1220" s="14"/>
      <c r="AQ1220" s="14"/>
      <c r="AR1220" s="14"/>
      <c r="AS1220" s="14"/>
      <c r="AT1220" s="14"/>
      <c r="AU1220" s="14"/>
      <c r="AV1220" s="14"/>
      <c r="AW1220" s="14"/>
      <c r="AX1220" s="14"/>
      <c r="AY1220" s="14"/>
      <c r="AZ1220" s="14"/>
      <c r="BA1220" s="14"/>
      <c r="BB1220" s="14"/>
      <c r="BC1220" s="14"/>
      <c r="BD1220" s="14"/>
      <c r="BE1220" s="14"/>
      <c r="BF1220" s="14"/>
      <c r="BG1220" s="14"/>
      <c r="BH1220" s="14"/>
      <c r="BI1220" s="14"/>
      <c r="BJ1220" s="14"/>
      <c r="BK1220" s="14"/>
      <c r="BL1220" s="14"/>
      <c r="BM1220" s="14"/>
      <c r="BN1220" s="14"/>
      <c r="BO1220" s="14"/>
      <c r="BP1220" s="14"/>
      <c r="BQ1220" s="14"/>
      <c r="BR1220" s="14"/>
      <c r="BS1220" s="14"/>
      <c r="BT1220" s="14"/>
      <c r="BU1220" s="14"/>
      <c r="BV1220" s="14"/>
      <c r="BW1220" s="14"/>
      <c r="BX1220" s="14"/>
      <c r="BY1220" s="14"/>
      <c r="BZ1220" s="14"/>
      <c r="CA1220" s="14"/>
      <c r="CB1220" s="14"/>
      <c r="CC1220" s="14"/>
      <c r="CD1220" s="14"/>
      <c r="CE1220" s="14"/>
      <c r="CF1220" s="14"/>
      <c r="CG1220" s="14"/>
      <c r="CH1220" s="14"/>
      <c r="CI1220" s="14"/>
      <c r="CJ1220" s="14"/>
      <c r="CK1220" s="14"/>
      <c r="CL1220" s="14"/>
      <c r="CM1220" s="14"/>
      <c r="CN1220" s="14"/>
      <c r="CO1220" s="14"/>
      <c r="CP1220" s="14"/>
      <c r="CQ1220" s="14"/>
      <c r="CR1220" s="14"/>
      <c r="CS1220" s="14"/>
    </row>
    <row r="1221" spans="2:97" x14ac:dyDescent="0.35">
      <c r="B1221" s="6" t="s">
        <v>495</v>
      </c>
      <c r="C1221" s="14"/>
      <c r="D1221" s="14"/>
      <c r="E1221" s="14"/>
      <c r="F1221" s="14"/>
      <c r="G1221" s="14"/>
      <c r="H1221" s="14"/>
      <c r="I1221" s="14"/>
      <c r="J1221" s="14"/>
      <c r="K1221" s="14"/>
      <c r="L1221" s="14"/>
      <c r="M1221" s="14"/>
      <c r="N1221" s="14"/>
      <c r="O1221" s="14"/>
      <c r="P1221" s="14"/>
      <c r="Q1221" s="14"/>
      <c r="R1221" s="14"/>
      <c r="S1221" s="14"/>
      <c r="T1221" s="14"/>
      <c r="U1221" s="14"/>
      <c r="V1221" s="14"/>
      <c r="W1221" s="14"/>
      <c r="X1221" s="14"/>
      <c r="Y1221" s="14"/>
      <c r="Z1221" s="14"/>
      <c r="AA1221" s="14"/>
      <c r="AB1221" s="14"/>
      <c r="AC1221" s="14"/>
      <c r="AD1221" s="14"/>
      <c r="AE1221" s="14"/>
      <c r="AF1221" s="14"/>
      <c r="AG1221" s="14"/>
      <c r="AH1221" s="14"/>
      <c r="AI1221" s="14"/>
      <c r="AJ1221" s="14"/>
      <c r="AK1221" s="14"/>
      <c r="AL1221" s="14"/>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c r="BG1221" s="14"/>
      <c r="BH1221" s="14"/>
      <c r="BI1221" s="14"/>
      <c r="BJ1221" s="14"/>
      <c r="BK1221" s="14"/>
      <c r="BL1221" s="14"/>
      <c r="BM1221" s="14"/>
      <c r="BN1221" s="14"/>
      <c r="BO1221" s="14"/>
      <c r="BP1221" s="14"/>
      <c r="BQ1221" s="14"/>
      <c r="BR1221" s="14"/>
      <c r="BS1221" s="14"/>
      <c r="BT1221" s="14"/>
      <c r="BU1221" s="14"/>
      <c r="BV1221" s="14"/>
      <c r="BW1221" s="14"/>
      <c r="BX1221" s="14"/>
      <c r="BY1221" s="14"/>
      <c r="BZ1221" s="14"/>
      <c r="CA1221" s="14"/>
      <c r="CB1221" s="14"/>
      <c r="CC1221" s="14"/>
      <c r="CD1221" s="14"/>
      <c r="CE1221" s="14"/>
      <c r="CF1221" s="14"/>
      <c r="CG1221" s="14"/>
      <c r="CH1221" s="14"/>
      <c r="CI1221" s="14"/>
      <c r="CJ1221" s="14"/>
      <c r="CK1221" s="14"/>
      <c r="CL1221" s="14"/>
      <c r="CM1221" s="14"/>
      <c r="CN1221" s="14"/>
      <c r="CO1221" s="14"/>
      <c r="CP1221" s="14"/>
      <c r="CQ1221" s="14"/>
      <c r="CR1221" s="14"/>
      <c r="CS1221" s="14"/>
    </row>
    <row r="1222" spans="2:97" x14ac:dyDescent="0.35">
      <c r="B1222" s="21" t="s">
        <v>279</v>
      </c>
      <c r="C1222" s="14"/>
      <c r="D1222" s="14"/>
      <c r="E1222" s="14"/>
      <c r="F1222" s="14"/>
      <c r="G1222" s="14"/>
      <c r="H1222" s="14"/>
      <c r="I1222" s="14"/>
      <c r="J1222" s="14"/>
      <c r="K1222" s="14"/>
      <c r="L1222" s="14"/>
      <c r="M1222" s="14"/>
      <c r="N1222" s="14"/>
      <c r="O1222" s="14"/>
      <c r="P1222" s="14"/>
      <c r="Q1222" s="14"/>
      <c r="R1222" s="14"/>
      <c r="S1222" s="14"/>
      <c r="T1222" s="14"/>
      <c r="U1222" s="14"/>
      <c r="V1222" s="14"/>
      <c r="W1222" s="14"/>
      <c r="X1222" s="14"/>
      <c r="Y1222" s="14"/>
      <c r="Z1222" s="14"/>
      <c r="AA1222" s="14"/>
      <c r="AB1222" s="14"/>
      <c r="AC1222" s="14"/>
      <c r="AD1222" s="14"/>
      <c r="AE1222" s="14"/>
      <c r="AF1222" s="14"/>
      <c r="AG1222" s="14"/>
      <c r="AH1222" s="14"/>
      <c r="AI1222" s="14"/>
      <c r="AJ1222" s="14"/>
      <c r="AK1222" s="14"/>
      <c r="AL1222" s="14"/>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c r="CD1222" s="14"/>
      <c r="CE1222" s="14"/>
      <c r="CF1222" s="14"/>
      <c r="CG1222" s="14"/>
      <c r="CH1222" s="14"/>
      <c r="CI1222" s="14"/>
      <c r="CJ1222" s="14"/>
      <c r="CK1222" s="14"/>
      <c r="CL1222" s="14"/>
      <c r="CM1222" s="14"/>
      <c r="CN1222" s="14"/>
      <c r="CO1222" s="14"/>
      <c r="CP1222" s="14"/>
      <c r="CQ1222" s="14"/>
      <c r="CR1222" s="14"/>
      <c r="CS1222" s="14"/>
    </row>
    <row r="1223" spans="2:97" x14ac:dyDescent="0.35">
      <c r="B1223" t="s">
        <v>490</v>
      </c>
      <c r="C1223" s="14">
        <v>0.210012710257932</v>
      </c>
      <c r="D1223" s="14">
        <v>0.21655627475953401</v>
      </c>
      <c r="E1223" s="14">
        <v>0.203816002950299</v>
      </c>
      <c r="F1223" s="14"/>
      <c r="G1223" s="14">
        <v>0.24823257437128801</v>
      </c>
      <c r="H1223" s="14">
        <v>0.178012342648904</v>
      </c>
      <c r="I1223" s="14">
        <v>0.20737388042267199</v>
      </c>
      <c r="J1223" s="14">
        <v>0.19925611200806301</v>
      </c>
      <c r="K1223" s="14">
        <v>0.17081117107934099</v>
      </c>
      <c r="L1223" s="14">
        <v>0.24708720077542001</v>
      </c>
      <c r="M1223" s="14"/>
      <c r="N1223" s="14">
        <v>0.18188254512829499</v>
      </c>
      <c r="O1223" s="14">
        <v>0.22709613327196099</v>
      </c>
      <c r="P1223" s="14">
        <v>0.238847345462811</v>
      </c>
      <c r="Q1223" s="14">
        <v>0.19716021450622401</v>
      </c>
      <c r="R1223" s="14"/>
      <c r="S1223" s="14">
        <v>0.172949081757969</v>
      </c>
      <c r="T1223" s="14">
        <v>0.21584346479425801</v>
      </c>
      <c r="U1223" s="14">
        <v>0.23855035589666099</v>
      </c>
      <c r="V1223" s="14">
        <v>0.24687191040638201</v>
      </c>
      <c r="W1223" s="14">
        <v>0.23869286238616799</v>
      </c>
      <c r="X1223" s="14">
        <v>0.22756704675679901</v>
      </c>
      <c r="Y1223" s="14">
        <v>0.18710451962157301</v>
      </c>
      <c r="Z1223" s="14">
        <v>0.245828193857552</v>
      </c>
      <c r="AA1223" s="14">
        <v>0.209327342372504</v>
      </c>
      <c r="AB1223" s="14">
        <v>0.18036999897751699</v>
      </c>
      <c r="AC1223" s="14">
        <v>0.231648259159148</v>
      </c>
      <c r="AD1223" s="14">
        <v>0.10523309595831901</v>
      </c>
      <c r="AE1223" s="14"/>
      <c r="AF1223" s="14">
        <v>0.248568547962496</v>
      </c>
      <c r="AG1223" s="14">
        <v>0.214014060103319</v>
      </c>
      <c r="AH1223" s="14">
        <v>0.19438284943999801</v>
      </c>
      <c r="AI1223" s="14">
        <v>0.21399300331419299</v>
      </c>
      <c r="AJ1223" s="14">
        <v>0.23823190174188999</v>
      </c>
      <c r="AK1223" s="14"/>
      <c r="AL1223" s="14">
        <v>0.185726125103371</v>
      </c>
      <c r="AM1223" s="14">
        <v>0.248138543325504</v>
      </c>
      <c r="AN1223" s="14">
        <v>0.237738622300319</v>
      </c>
      <c r="AO1223" s="14">
        <v>0.24012480787361101</v>
      </c>
      <c r="AP1223" s="14">
        <v>0.20617862798351599</v>
      </c>
      <c r="AQ1223" s="14">
        <v>0.16648945829247899</v>
      </c>
      <c r="AR1223" s="14"/>
      <c r="AS1223" s="14">
        <v>0.23666501864238701</v>
      </c>
      <c r="AT1223" s="14">
        <v>0.19427067170302201</v>
      </c>
      <c r="AU1223" s="14">
        <v>0.16336097670144001</v>
      </c>
      <c r="AV1223" s="14">
        <v>0.223005576436339</v>
      </c>
      <c r="AW1223" s="14">
        <v>0.249904645679772</v>
      </c>
      <c r="AX1223" s="14"/>
      <c r="AY1223" s="14">
        <v>0.24085422719108501</v>
      </c>
      <c r="AZ1223" s="14">
        <v>0</v>
      </c>
      <c r="BA1223" s="14">
        <v>0</v>
      </c>
      <c r="BB1223" s="14">
        <v>0</v>
      </c>
      <c r="BC1223" s="14">
        <v>0</v>
      </c>
      <c r="BD1223" s="14">
        <v>0</v>
      </c>
      <c r="BE1223" s="14">
        <v>0</v>
      </c>
      <c r="BF1223" s="14">
        <v>0</v>
      </c>
      <c r="BG1223" s="14">
        <v>0</v>
      </c>
      <c r="BH1223" s="14">
        <v>0</v>
      </c>
      <c r="BI1223" s="14">
        <v>0</v>
      </c>
      <c r="BJ1223" s="14">
        <v>0</v>
      </c>
      <c r="BK1223" s="14">
        <v>0</v>
      </c>
      <c r="BL1223" s="14">
        <v>0</v>
      </c>
      <c r="BM1223" s="14">
        <v>0</v>
      </c>
      <c r="BN1223" s="14">
        <v>0</v>
      </c>
      <c r="BO1223" s="14"/>
      <c r="BP1223" s="14">
        <v>0.24626674598652801</v>
      </c>
      <c r="BQ1223" s="14">
        <v>0.20261636274460501</v>
      </c>
      <c r="BR1223" s="14">
        <v>0.228559695574656</v>
      </c>
      <c r="BS1223" s="14">
        <v>0.16149824752025399</v>
      </c>
      <c r="BT1223" s="14">
        <v>0.20768689795866799</v>
      </c>
      <c r="BU1223" s="14"/>
      <c r="BV1223" s="14">
        <v>0.24073443988010701</v>
      </c>
      <c r="BW1223" s="14">
        <v>0.21596176395390099</v>
      </c>
      <c r="BX1223" s="14">
        <v>0.21326690816372801</v>
      </c>
      <c r="BY1223" s="14">
        <v>0.19489186897628899</v>
      </c>
      <c r="BZ1223" s="14">
        <v>0.13493716827087501</v>
      </c>
      <c r="CA1223" s="14"/>
      <c r="CB1223" s="14">
        <v>0.23587205174806999</v>
      </c>
      <c r="CC1223" s="14">
        <v>0.20481060730943801</v>
      </c>
      <c r="CD1223" s="14">
        <v>0.182984800811338</v>
      </c>
      <c r="CE1223" s="14">
        <v>0.19744171138974001</v>
      </c>
      <c r="CF1223" s="14">
        <v>0.232552307020711</v>
      </c>
      <c r="CG1223" s="14"/>
      <c r="CH1223" s="14">
        <v>0.25667757145388298</v>
      </c>
      <c r="CI1223" s="14">
        <v>0.19082442770963701</v>
      </c>
      <c r="CJ1223" s="14"/>
      <c r="CK1223" s="14">
        <v>0.20004954662150301</v>
      </c>
      <c r="CL1223" s="14">
        <v>0.21303995673571499</v>
      </c>
      <c r="CM1223" s="14"/>
      <c r="CN1223" s="14">
        <v>0.19336528483770901</v>
      </c>
      <c r="CO1223" s="14">
        <v>0.21603375709296799</v>
      </c>
      <c r="CP1223" s="14"/>
      <c r="CQ1223" s="14">
        <v>0.20414283256546401</v>
      </c>
      <c r="CR1223" s="14">
        <v>0.22353445245807399</v>
      </c>
      <c r="CS1223" s="14">
        <v>0.19927089229992301</v>
      </c>
    </row>
    <row r="1224" spans="2:97" x14ac:dyDescent="0.35">
      <c r="B1224" t="s">
        <v>491</v>
      </c>
      <c r="C1224" s="14">
        <v>0.42645076463213999</v>
      </c>
      <c r="D1224" s="14">
        <v>0.42595336048585403</v>
      </c>
      <c r="E1224" s="14">
        <v>0.427477023416927</v>
      </c>
      <c r="F1224" s="14"/>
      <c r="G1224" s="14">
        <v>0.43610921059547603</v>
      </c>
      <c r="H1224" s="14">
        <v>0.45728888504292498</v>
      </c>
      <c r="I1224" s="14">
        <v>0.424125395859966</v>
      </c>
      <c r="J1224" s="14">
        <v>0.41308235623022899</v>
      </c>
      <c r="K1224" s="14">
        <v>0.43456009046029198</v>
      </c>
      <c r="L1224" s="14">
        <v>0.40138349450494998</v>
      </c>
      <c r="M1224" s="14"/>
      <c r="N1224" s="14">
        <v>0.46418218024396402</v>
      </c>
      <c r="O1224" s="14">
        <v>0.41593233694874499</v>
      </c>
      <c r="P1224" s="14">
        <v>0.416264928645316</v>
      </c>
      <c r="Q1224" s="14">
        <v>0.40257071429277902</v>
      </c>
      <c r="R1224" s="14"/>
      <c r="S1224" s="14">
        <v>0.42846148986045302</v>
      </c>
      <c r="T1224" s="14">
        <v>0.37941647602092299</v>
      </c>
      <c r="U1224" s="14">
        <v>0.46134002634079302</v>
      </c>
      <c r="V1224" s="14">
        <v>0.41922889764082</v>
      </c>
      <c r="W1224" s="14">
        <v>0.39066002840280201</v>
      </c>
      <c r="X1224" s="14">
        <v>0.44394490981529999</v>
      </c>
      <c r="Y1224" s="14">
        <v>0.45133501482617</v>
      </c>
      <c r="Z1224" s="14">
        <v>0.48345467970355099</v>
      </c>
      <c r="AA1224" s="14">
        <v>0.435321014640076</v>
      </c>
      <c r="AB1224" s="14">
        <v>0.41801996570408101</v>
      </c>
      <c r="AC1224" s="14">
        <v>0.37395719711915698</v>
      </c>
      <c r="AD1224" s="14">
        <v>0.52349942079760703</v>
      </c>
      <c r="AE1224" s="14"/>
      <c r="AF1224" s="14">
        <v>0.44880346079908801</v>
      </c>
      <c r="AG1224" s="14">
        <v>0.43343311762077902</v>
      </c>
      <c r="AH1224" s="14">
        <v>0.43104424072342501</v>
      </c>
      <c r="AI1224" s="14">
        <v>0.462431440548911</v>
      </c>
      <c r="AJ1224" s="14">
        <v>0.35051888044639401</v>
      </c>
      <c r="AK1224" s="14"/>
      <c r="AL1224" s="14">
        <v>0.45286051578954201</v>
      </c>
      <c r="AM1224" s="14">
        <v>0.44581040374300501</v>
      </c>
      <c r="AN1224" s="14">
        <v>0.39629775236952203</v>
      </c>
      <c r="AO1224" s="14">
        <v>0.466996879586147</v>
      </c>
      <c r="AP1224" s="14">
        <v>0.370784804787399</v>
      </c>
      <c r="AQ1224" s="14">
        <v>0.36550882784587202</v>
      </c>
      <c r="AR1224" s="14"/>
      <c r="AS1224" s="14">
        <v>0.39786561379227597</v>
      </c>
      <c r="AT1224" s="14">
        <v>0.43289267607639598</v>
      </c>
      <c r="AU1224" s="14">
        <v>0.49068138944338302</v>
      </c>
      <c r="AV1224" s="14">
        <v>0.40272851175115498</v>
      </c>
      <c r="AW1224" s="14">
        <v>0.27664194815748799</v>
      </c>
      <c r="AX1224" s="14"/>
      <c r="AY1224" s="14">
        <v>0.220171332308019</v>
      </c>
      <c r="AZ1224" s="14">
        <v>0</v>
      </c>
      <c r="BA1224" s="14">
        <v>0</v>
      </c>
      <c r="BB1224" s="14">
        <v>0</v>
      </c>
      <c r="BC1224" s="14">
        <v>0</v>
      </c>
      <c r="BD1224" s="14">
        <v>0</v>
      </c>
      <c r="BE1224" s="14">
        <v>0</v>
      </c>
      <c r="BF1224" s="14">
        <v>0</v>
      </c>
      <c r="BG1224" s="14">
        <v>0</v>
      </c>
      <c r="BH1224" s="14">
        <v>0</v>
      </c>
      <c r="BI1224" s="14">
        <v>0</v>
      </c>
      <c r="BJ1224" s="14">
        <v>0</v>
      </c>
      <c r="BK1224" s="14">
        <v>0</v>
      </c>
      <c r="BL1224" s="14">
        <v>0</v>
      </c>
      <c r="BM1224" s="14">
        <v>0</v>
      </c>
      <c r="BN1224" s="14">
        <v>0</v>
      </c>
      <c r="BO1224" s="14"/>
      <c r="BP1224" s="14">
        <v>0.40137311571927098</v>
      </c>
      <c r="BQ1224" s="14">
        <v>0.50071243417044098</v>
      </c>
      <c r="BR1224" s="14">
        <v>0.392925925214891</v>
      </c>
      <c r="BS1224" s="14">
        <v>0.47525175622176202</v>
      </c>
      <c r="BT1224" s="14">
        <v>0.32866896509934601</v>
      </c>
      <c r="BU1224" s="14"/>
      <c r="BV1224" s="14">
        <v>0.35487908337484902</v>
      </c>
      <c r="BW1224" s="14">
        <v>0.44032983677901599</v>
      </c>
      <c r="BX1224" s="14">
        <v>0.44403464379922303</v>
      </c>
      <c r="BY1224" s="14">
        <v>0.417491367698205</v>
      </c>
      <c r="BZ1224" s="14">
        <v>0.29052652025022402</v>
      </c>
      <c r="CA1224" s="14"/>
      <c r="CB1224" s="14">
        <v>0.46665531036154101</v>
      </c>
      <c r="CC1224" s="14">
        <v>0.45172039363441702</v>
      </c>
      <c r="CD1224" s="14">
        <v>0.41214313115690798</v>
      </c>
      <c r="CE1224" s="14">
        <v>0.41505604093734899</v>
      </c>
      <c r="CF1224" s="14">
        <v>0.39127456941396799</v>
      </c>
      <c r="CG1224" s="14"/>
      <c r="CH1224" s="14">
        <v>0.446866201781557</v>
      </c>
      <c r="CI1224" s="14">
        <v>0.41805607178766602</v>
      </c>
      <c r="CJ1224" s="14"/>
      <c r="CK1224" s="14">
        <v>0.39278835327408201</v>
      </c>
      <c r="CL1224" s="14">
        <v>0.43667888292227303</v>
      </c>
      <c r="CM1224" s="14"/>
      <c r="CN1224" s="14">
        <v>0.43666468209285803</v>
      </c>
      <c r="CO1224" s="14">
        <v>0.42275659127813398</v>
      </c>
      <c r="CP1224" s="14"/>
      <c r="CQ1224" s="14">
        <v>0.40780403105961799</v>
      </c>
      <c r="CR1224" s="14">
        <v>0.46199467965236901</v>
      </c>
      <c r="CS1224" s="14">
        <v>0.44074842128860903</v>
      </c>
    </row>
    <row r="1225" spans="2:97" x14ac:dyDescent="0.35">
      <c r="B1225" t="s">
        <v>492</v>
      </c>
      <c r="C1225" s="14">
        <v>0.243532012846847</v>
      </c>
      <c r="D1225" s="14">
        <v>0.260718786326188</v>
      </c>
      <c r="E1225" s="14">
        <v>0.22561466660874899</v>
      </c>
      <c r="F1225" s="14"/>
      <c r="G1225" s="14">
        <v>0.22512989980266901</v>
      </c>
      <c r="H1225" s="14">
        <v>0.22386544666883201</v>
      </c>
      <c r="I1225" s="14">
        <v>0.25128618089939703</v>
      </c>
      <c r="J1225" s="14">
        <v>0.25499249749846598</v>
      </c>
      <c r="K1225" s="14">
        <v>0.26811680151465</v>
      </c>
      <c r="L1225" s="14">
        <v>0.24113860223745001</v>
      </c>
      <c r="M1225" s="14"/>
      <c r="N1225" s="14">
        <v>0.27726837766310303</v>
      </c>
      <c r="O1225" s="14">
        <v>0.24261711756839599</v>
      </c>
      <c r="P1225" s="14">
        <v>0.228338738117812</v>
      </c>
      <c r="Q1225" s="14">
        <v>0.22410558685969001</v>
      </c>
      <c r="R1225" s="14"/>
      <c r="S1225" s="14">
        <v>0.27139430853770202</v>
      </c>
      <c r="T1225" s="14">
        <v>0.286569880567212</v>
      </c>
      <c r="U1225" s="14">
        <v>0.191858928163257</v>
      </c>
      <c r="V1225" s="14">
        <v>0.20929663426687201</v>
      </c>
      <c r="W1225" s="14">
        <v>0.282069515571712</v>
      </c>
      <c r="X1225" s="14">
        <v>0.23373746745448701</v>
      </c>
      <c r="Y1225" s="14">
        <v>0.25251876339773799</v>
      </c>
      <c r="Z1225" s="14">
        <v>0.18853306667720801</v>
      </c>
      <c r="AA1225" s="14">
        <v>0.21338268383683701</v>
      </c>
      <c r="AB1225" s="14">
        <v>0.26501506943501002</v>
      </c>
      <c r="AC1225" s="14">
        <v>0.239018419061995</v>
      </c>
      <c r="AD1225" s="14">
        <v>0.22172788232966001</v>
      </c>
      <c r="AE1225" s="14"/>
      <c r="AF1225" s="14">
        <v>0.213058433111498</v>
      </c>
      <c r="AG1225" s="14">
        <v>0.24708096825803599</v>
      </c>
      <c r="AH1225" s="14">
        <v>0.30451921632197498</v>
      </c>
      <c r="AI1225" s="14">
        <v>0.22617602845661</v>
      </c>
      <c r="AJ1225" s="14">
        <v>0.33011619973045703</v>
      </c>
      <c r="AK1225" s="14"/>
      <c r="AL1225" s="14">
        <v>0.26640356462252301</v>
      </c>
      <c r="AM1225" s="14">
        <v>0.206237711900398</v>
      </c>
      <c r="AN1225" s="14">
        <v>0.26717326203841701</v>
      </c>
      <c r="AO1225" s="14">
        <v>0.201127840095955</v>
      </c>
      <c r="AP1225" s="14">
        <v>0.32928854111745298</v>
      </c>
      <c r="AQ1225" s="14">
        <v>0.23234958836387001</v>
      </c>
      <c r="AR1225" s="14"/>
      <c r="AS1225" s="14">
        <v>0.189121432922153</v>
      </c>
      <c r="AT1225" s="14">
        <v>0.25048844877167598</v>
      </c>
      <c r="AU1225" s="14">
        <v>0.258509980724691</v>
      </c>
      <c r="AV1225" s="14">
        <v>0.29723027654262002</v>
      </c>
      <c r="AW1225" s="14">
        <v>0.47345340616274001</v>
      </c>
      <c r="AX1225" s="14"/>
      <c r="AY1225" s="14">
        <v>0.11854513332166999</v>
      </c>
      <c r="AZ1225" s="14">
        <v>0</v>
      </c>
      <c r="BA1225" s="14">
        <v>0</v>
      </c>
      <c r="BB1225" s="14">
        <v>0</v>
      </c>
      <c r="BC1225" s="14">
        <v>0</v>
      </c>
      <c r="BD1225" s="14">
        <v>0</v>
      </c>
      <c r="BE1225" s="14">
        <v>0</v>
      </c>
      <c r="BF1225" s="14">
        <v>0</v>
      </c>
      <c r="BG1225" s="14">
        <v>0</v>
      </c>
      <c r="BH1225" s="14">
        <v>0</v>
      </c>
      <c r="BI1225" s="14">
        <v>0</v>
      </c>
      <c r="BJ1225" s="14">
        <v>0</v>
      </c>
      <c r="BK1225" s="14">
        <v>0</v>
      </c>
      <c r="BL1225" s="14">
        <v>0</v>
      </c>
      <c r="BM1225" s="14">
        <v>0</v>
      </c>
      <c r="BN1225" s="14">
        <v>0</v>
      </c>
      <c r="BO1225" s="14"/>
      <c r="BP1225" s="14">
        <v>0.27534178066312898</v>
      </c>
      <c r="BQ1225" s="14">
        <v>0.20034651867356601</v>
      </c>
      <c r="BR1225" s="14">
        <v>0.218970416745946</v>
      </c>
      <c r="BS1225" s="14">
        <v>0.25361405668810399</v>
      </c>
      <c r="BT1225" s="14">
        <v>0.288470581093068</v>
      </c>
      <c r="BU1225" s="14"/>
      <c r="BV1225" s="14">
        <v>0.356186002400533</v>
      </c>
      <c r="BW1225" s="14">
        <v>0.23716466145118001</v>
      </c>
      <c r="BX1225" s="14">
        <v>0.206830313842987</v>
      </c>
      <c r="BY1225" s="14">
        <v>0.252397265925142</v>
      </c>
      <c r="BZ1225" s="14">
        <v>0.41653516472399998</v>
      </c>
      <c r="CA1225" s="14"/>
      <c r="CB1225" s="14">
        <v>0.210677918701382</v>
      </c>
      <c r="CC1225" s="14">
        <v>0.19781269104497601</v>
      </c>
      <c r="CD1225" s="14">
        <v>0.25041786977542702</v>
      </c>
      <c r="CE1225" s="14">
        <v>0.28310825557653102</v>
      </c>
      <c r="CF1225" s="14">
        <v>0.26591279334766799</v>
      </c>
      <c r="CG1225" s="14"/>
      <c r="CH1225" s="14">
        <v>0.20540785552604199</v>
      </c>
      <c r="CI1225" s="14">
        <v>0.25920841440122899</v>
      </c>
      <c r="CJ1225" s="14"/>
      <c r="CK1225" s="14">
        <v>0.30630586741247401</v>
      </c>
      <c r="CL1225" s="14">
        <v>0.22445856017004701</v>
      </c>
      <c r="CM1225" s="14"/>
      <c r="CN1225" s="14">
        <v>0.28351672583480603</v>
      </c>
      <c r="CO1225" s="14">
        <v>0.22907032742049199</v>
      </c>
      <c r="CP1225" s="14"/>
      <c r="CQ1225" s="14">
        <v>0.26592477816216797</v>
      </c>
      <c r="CR1225" s="14">
        <v>0.20278405750574399</v>
      </c>
      <c r="CS1225" s="14">
        <v>0.21370818209869</v>
      </c>
    </row>
    <row r="1226" spans="2:97" x14ac:dyDescent="0.35">
      <c r="B1226" t="s">
        <v>167</v>
      </c>
      <c r="C1226" s="14">
        <v>0.120004512263081</v>
      </c>
      <c r="D1226" s="14">
        <v>9.6771578428423599E-2</v>
      </c>
      <c r="E1226" s="14">
        <v>0.14309230702402401</v>
      </c>
      <c r="F1226" s="14"/>
      <c r="G1226" s="14">
        <v>9.0528315230567494E-2</v>
      </c>
      <c r="H1226" s="14">
        <v>0.14083332563933901</v>
      </c>
      <c r="I1226" s="14">
        <v>0.11721454281796399</v>
      </c>
      <c r="J1226" s="14">
        <v>0.132669034263242</v>
      </c>
      <c r="K1226" s="14">
        <v>0.126511936945717</v>
      </c>
      <c r="L1226" s="14">
        <v>0.11039070248218</v>
      </c>
      <c r="M1226" s="14"/>
      <c r="N1226" s="14">
        <v>7.6666896964637798E-2</v>
      </c>
      <c r="O1226" s="14">
        <v>0.114354412210898</v>
      </c>
      <c r="P1226" s="14">
        <v>0.116548987774061</v>
      </c>
      <c r="Q1226" s="14">
        <v>0.17616348434130599</v>
      </c>
      <c r="R1226" s="14"/>
      <c r="S1226" s="14">
        <v>0.12719511984387599</v>
      </c>
      <c r="T1226" s="14">
        <v>0.11817017861760699</v>
      </c>
      <c r="U1226" s="14">
        <v>0.10825068959928801</v>
      </c>
      <c r="V1226" s="14">
        <v>0.124602557685925</v>
      </c>
      <c r="W1226" s="14">
        <v>8.8577593639318497E-2</v>
      </c>
      <c r="X1226" s="14">
        <v>9.4750575973414006E-2</v>
      </c>
      <c r="Y1226" s="14">
        <v>0.109041702154518</v>
      </c>
      <c r="Z1226" s="14">
        <v>8.2184059761689299E-2</v>
      </c>
      <c r="AA1226" s="14">
        <v>0.141968959150583</v>
      </c>
      <c r="AB1226" s="14">
        <v>0.13659496588339301</v>
      </c>
      <c r="AC1226" s="14">
        <v>0.15537612465969899</v>
      </c>
      <c r="AD1226" s="14">
        <v>0.14953960091441501</v>
      </c>
      <c r="AE1226" s="14"/>
      <c r="AF1226" s="14">
        <v>8.95695581269179E-2</v>
      </c>
      <c r="AG1226" s="14">
        <v>0.105471854017867</v>
      </c>
      <c r="AH1226" s="14">
        <v>7.0053693514601806E-2</v>
      </c>
      <c r="AI1226" s="14">
        <v>9.7399527680285397E-2</v>
      </c>
      <c r="AJ1226" s="14">
        <v>8.1133018081259001E-2</v>
      </c>
      <c r="AK1226" s="14"/>
      <c r="AL1226" s="14">
        <v>9.5009794484564106E-2</v>
      </c>
      <c r="AM1226" s="14">
        <v>9.9813341031093294E-2</v>
      </c>
      <c r="AN1226" s="14">
        <v>9.8790363291741998E-2</v>
      </c>
      <c r="AO1226" s="14">
        <v>9.1750472444286399E-2</v>
      </c>
      <c r="AP1226" s="14">
        <v>9.3748026111631896E-2</v>
      </c>
      <c r="AQ1226" s="14">
        <v>0.235652125497779</v>
      </c>
      <c r="AR1226" s="14"/>
      <c r="AS1226" s="14">
        <v>0.17634793464318399</v>
      </c>
      <c r="AT1226" s="14">
        <v>0.122348203448906</v>
      </c>
      <c r="AU1226" s="14">
        <v>8.7447653130485206E-2</v>
      </c>
      <c r="AV1226" s="14">
        <v>7.7035635269886493E-2</v>
      </c>
      <c r="AW1226" s="14">
        <v>0</v>
      </c>
      <c r="AX1226" s="14"/>
      <c r="AY1226" s="14">
        <v>0.420429307179226</v>
      </c>
      <c r="AZ1226" s="14">
        <v>0</v>
      </c>
      <c r="BA1226" s="14">
        <v>0</v>
      </c>
      <c r="BB1226" s="14">
        <v>0</v>
      </c>
      <c r="BC1226" s="14">
        <v>0</v>
      </c>
      <c r="BD1226" s="14">
        <v>0</v>
      </c>
      <c r="BE1226" s="14">
        <v>0</v>
      </c>
      <c r="BF1226" s="14">
        <v>0</v>
      </c>
      <c r="BG1226" s="14">
        <v>0</v>
      </c>
      <c r="BH1226" s="14">
        <v>0</v>
      </c>
      <c r="BI1226" s="14">
        <v>0</v>
      </c>
      <c r="BJ1226" s="14">
        <v>0</v>
      </c>
      <c r="BK1226" s="14">
        <v>0</v>
      </c>
      <c r="BL1226" s="14">
        <v>0</v>
      </c>
      <c r="BM1226" s="14">
        <v>0</v>
      </c>
      <c r="BN1226" s="14">
        <v>0</v>
      </c>
      <c r="BO1226" s="14"/>
      <c r="BP1226" s="14">
        <v>7.7018357631071802E-2</v>
      </c>
      <c r="BQ1226" s="14">
        <v>9.6324684411388001E-2</v>
      </c>
      <c r="BR1226" s="14">
        <v>0.159543962464507</v>
      </c>
      <c r="BS1226" s="14">
        <v>0.10963593956988001</v>
      </c>
      <c r="BT1226" s="14">
        <v>0.175173555848918</v>
      </c>
      <c r="BU1226" s="14"/>
      <c r="BV1226" s="14">
        <v>4.8200474344510198E-2</v>
      </c>
      <c r="BW1226" s="14">
        <v>0.106543737815902</v>
      </c>
      <c r="BX1226" s="14">
        <v>0.13586813419406199</v>
      </c>
      <c r="BY1226" s="14">
        <v>0.13521949740036299</v>
      </c>
      <c r="BZ1226" s="14">
        <v>0.15800114675490201</v>
      </c>
      <c r="CA1226" s="14"/>
      <c r="CB1226" s="14">
        <v>8.6794719189007302E-2</v>
      </c>
      <c r="CC1226" s="14">
        <v>0.14565630801116899</v>
      </c>
      <c r="CD1226" s="14">
        <v>0.154454198256328</v>
      </c>
      <c r="CE1226" s="14">
        <v>0.10439399209638001</v>
      </c>
      <c r="CF1226" s="14">
        <v>0.110260330217653</v>
      </c>
      <c r="CG1226" s="14"/>
      <c r="CH1226" s="14">
        <v>9.1048371238517806E-2</v>
      </c>
      <c r="CI1226" s="14">
        <v>0.13191108610146701</v>
      </c>
      <c r="CJ1226" s="14"/>
      <c r="CK1226" s="14">
        <v>0.10085623269194099</v>
      </c>
      <c r="CL1226" s="14">
        <v>0.125822600171965</v>
      </c>
      <c r="CM1226" s="14"/>
      <c r="CN1226" s="14">
        <v>8.6453307234626603E-2</v>
      </c>
      <c r="CO1226" s="14">
        <v>0.13213932420840599</v>
      </c>
      <c r="CP1226" s="14"/>
      <c r="CQ1226" s="14">
        <v>0.12212835821275</v>
      </c>
      <c r="CR1226" s="14">
        <v>0.11168681038381199</v>
      </c>
      <c r="CS1226" s="14">
        <v>0.146272504312778</v>
      </c>
    </row>
    <row r="1227" spans="2:97" x14ac:dyDescent="0.35">
      <c r="C1227" s="14"/>
      <c r="D1227" s="14"/>
      <c r="E1227" s="14"/>
      <c r="F1227" s="14"/>
      <c r="G1227" s="14"/>
      <c r="H1227" s="14"/>
      <c r="I1227" s="14"/>
      <c r="J1227" s="14"/>
      <c r="K1227" s="14"/>
      <c r="L1227" s="14"/>
      <c r="M1227" s="14"/>
      <c r="N1227" s="14"/>
      <c r="O1227" s="14"/>
      <c r="P1227" s="14"/>
      <c r="Q1227" s="14"/>
      <c r="R1227" s="14"/>
      <c r="S1227" s="14"/>
      <c r="T1227" s="14"/>
      <c r="U1227" s="14"/>
      <c r="V1227" s="14"/>
      <c r="W1227" s="14"/>
      <c r="X1227" s="14"/>
      <c r="Y1227" s="14"/>
      <c r="Z1227" s="14"/>
      <c r="AA1227" s="14"/>
      <c r="AB1227" s="14"/>
      <c r="AC1227" s="14"/>
      <c r="AD1227" s="14"/>
      <c r="AE1227" s="14"/>
      <c r="AF1227" s="14"/>
      <c r="AG1227" s="14"/>
      <c r="AH1227" s="14"/>
      <c r="AI1227" s="14"/>
      <c r="AJ1227" s="14"/>
      <c r="AK1227" s="14"/>
      <c r="AL1227" s="14"/>
      <c r="AM1227" s="14"/>
      <c r="AN1227" s="14"/>
      <c r="AO1227" s="14"/>
      <c r="AP1227" s="14"/>
      <c r="AQ1227" s="14"/>
      <c r="AR1227" s="14"/>
      <c r="AS1227" s="14"/>
      <c r="AT1227" s="14"/>
      <c r="AU1227" s="14"/>
      <c r="AV1227" s="14"/>
      <c r="AW1227" s="14"/>
      <c r="AX1227" s="14"/>
      <c r="AY1227" s="14"/>
      <c r="AZ1227" s="14"/>
      <c r="BA1227" s="14"/>
      <c r="BB1227" s="14"/>
      <c r="BC1227" s="14"/>
      <c r="BD1227" s="14"/>
      <c r="BE1227" s="14"/>
      <c r="BF1227" s="14"/>
      <c r="BG1227" s="14"/>
      <c r="BH1227" s="14"/>
      <c r="BI1227" s="14"/>
      <c r="BJ1227" s="14"/>
      <c r="BK1227" s="14"/>
      <c r="BL1227" s="14"/>
      <c r="BM1227" s="14"/>
      <c r="BN1227" s="14"/>
      <c r="BO1227" s="14"/>
      <c r="BP1227" s="14"/>
      <c r="BQ1227" s="14"/>
      <c r="BR1227" s="14"/>
      <c r="BS1227" s="14"/>
      <c r="BT1227" s="14"/>
      <c r="BU1227" s="14"/>
      <c r="BV1227" s="14"/>
      <c r="BW1227" s="14"/>
      <c r="BX1227" s="14"/>
      <c r="BY1227" s="14"/>
      <c r="BZ1227" s="14"/>
      <c r="CA1227" s="14"/>
      <c r="CB1227" s="14"/>
      <c r="CC1227" s="14"/>
      <c r="CD1227" s="14"/>
      <c r="CE1227" s="14"/>
      <c r="CF1227" s="14"/>
      <c r="CG1227" s="14"/>
      <c r="CH1227" s="14"/>
      <c r="CI1227" s="14"/>
      <c r="CJ1227" s="14"/>
      <c r="CK1227" s="14"/>
      <c r="CL1227" s="14"/>
      <c r="CM1227" s="14"/>
      <c r="CN1227" s="14"/>
      <c r="CO1227" s="14"/>
      <c r="CP1227" s="14"/>
      <c r="CQ1227" s="14"/>
      <c r="CR1227" s="14"/>
      <c r="CS1227" s="14"/>
    </row>
    <row r="1228" spans="2:97" x14ac:dyDescent="0.35">
      <c r="B1228" s="6" t="s">
        <v>496</v>
      </c>
      <c r="C1228" s="14"/>
      <c r="D1228" s="14"/>
      <c r="E1228" s="14"/>
      <c r="F1228" s="14"/>
      <c r="G1228" s="14"/>
      <c r="H1228" s="14"/>
      <c r="I1228" s="14"/>
      <c r="J1228" s="14"/>
      <c r="K1228" s="14"/>
      <c r="L1228" s="14"/>
      <c r="M1228" s="14"/>
      <c r="N1228" s="14"/>
      <c r="O1228" s="14"/>
      <c r="P1228" s="14"/>
      <c r="Q1228" s="14"/>
      <c r="R1228" s="14"/>
      <c r="S1228" s="14"/>
      <c r="T1228" s="14"/>
      <c r="U1228" s="14"/>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4"/>
      <c r="AY1228" s="14"/>
      <c r="AZ1228" s="14"/>
      <c r="BA1228" s="14"/>
      <c r="BB1228" s="14"/>
      <c r="BC1228" s="14"/>
      <c r="BD1228" s="14"/>
      <c r="BE1228" s="14"/>
      <c r="BF1228" s="14"/>
      <c r="BG1228" s="14"/>
      <c r="BH1228" s="14"/>
      <c r="BI1228" s="14"/>
      <c r="BJ1228" s="14"/>
      <c r="BK1228" s="14"/>
      <c r="BL1228" s="14"/>
      <c r="BM1228" s="14"/>
      <c r="BN1228" s="14"/>
      <c r="BO1228" s="14"/>
      <c r="BP1228" s="14"/>
      <c r="BQ1228" s="14"/>
      <c r="BR1228" s="14"/>
      <c r="BS1228" s="14"/>
      <c r="BT1228" s="14"/>
      <c r="BU1228" s="14"/>
      <c r="BV1228" s="14"/>
      <c r="BW1228" s="14"/>
      <c r="BX1228" s="14"/>
      <c r="BY1228" s="14"/>
      <c r="BZ1228" s="14"/>
      <c r="CA1228" s="14"/>
      <c r="CB1228" s="14"/>
      <c r="CC1228" s="14"/>
      <c r="CD1228" s="14"/>
      <c r="CE1228" s="14"/>
      <c r="CF1228" s="14"/>
      <c r="CG1228" s="14"/>
      <c r="CH1228" s="14"/>
      <c r="CI1228" s="14"/>
      <c r="CJ1228" s="14"/>
      <c r="CK1228" s="14"/>
      <c r="CL1228" s="14"/>
      <c r="CM1228" s="14"/>
      <c r="CN1228" s="14"/>
      <c r="CO1228" s="14"/>
      <c r="CP1228" s="14"/>
      <c r="CQ1228" s="14"/>
      <c r="CR1228" s="14"/>
      <c r="CS1228" s="14"/>
    </row>
    <row r="1229" spans="2:97" x14ac:dyDescent="0.35">
      <c r="B1229" s="21" t="s">
        <v>279</v>
      </c>
      <c r="C1229" s="14"/>
      <c r="D1229" s="14"/>
      <c r="E1229" s="14"/>
      <c r="F1229" s="14"/>
      <c r="G1229" s="14"/>
      <c r="H1229" s="14"/>
      <c r="I1229" s="14"/>
      <c r="J1229" s="14"/>
      <c r="K1229" s="14"/>
      <c r="L1229" s="14"/>
      <c r="M1229" s="14"/>
      <c r="N1229" s="14"/>
      <c r="O1229" s="14"/>
      <c r="P1229" s="14"/>
      <c r="Q1229" s="14"/>
      <c r="R1229" s="14"/>
      <c r="S1229" s="14"/>
      <c r="T1229" s="14"/>
      <c r="U1229" s="14"/>
      <c r="V1229" s="14"/>
      <c r="W1229" s="14"/>
      <c r="X1229" s="14"/>
      <c r="Y1229" s="14"/>
      <c r="Z1229" s="14"/>
      <c r="AA1229" s="14"/>
      <c r="AB1229" s="14"/>
      <c r="AC1229" s="14"/>
      <c r="AD1229" s="14"/>
      <c r="AE1229" s="14"/>
      <c r="AF1229" s="14"/>
      <c r="AG1229" s="14"/>
      <c r="AH1229" s="14"/>
      <c r="AI1229" s="14"/>
      <c r="AJ1229" s="14"/>
      <c r="AK1229" s="14"/>
      <c r="AL1229" s="14"/>
      <c r="AM1229" s="14"/>
      <c r="AN1229" s="14"/>
      <c r="AO1229" s="14"/>
      <c r="AP1229" s="14"/>
      <c r="AQ1229" s="14"/>
      <c r="AR1229" s="14"/>
      <c r="AS1229" s="14"/>
      <c r="AT1229" s="14"/>
      <c r="AU1229" s="14"/>
      <c r="AV1229" s="14"/>
      <c r="AW1229" s="14"/>
      <c r="AX1229" s="14"/>
      <c r="AY1229" s="14"/>
      <c r="AZ1229" s="14"/>
      <c r="BA1229" s="14"/>
      <c r="BB1229" s="14"/>
      <c r="BC1229" s="14"/>
      <c r="BD1229" s="14"/>
      <c r="BE1229" s="14"/>
      <c r="BF1229" s="14"/>
      <c r="BG1229" s="14"/>
      <c r="BH1229" s="14"/>
      <c r="BI1229" s="14"/>
      <c r="BJ1229" s="14"/>
      <c r="BK1229" s="14"/>
      <c r="BL1229" s="14"/>
      <c r="BM1229" s="14"/>
      <c r="BN1229" s="14"/>
      <c r="BO1229" s="14"/>
      <c r="BP1229" s="14"/>
      <c r="BQ1229" s="14"/>
      <c r="BR1229" s="14"/>
      <c r="BS1229" s="14"/>
      <c r="BT1229" s="14"/>
      <c r="BU1229" s="14"/>
      <c r="BV1229" s="14"/>
      <c r="BW1229" s="14"/>
      <c r="BX1229" s="14"/>
      <c r="BY1229" s="14"/>
      <c r="BZ1229" s="14"/>
      <c r="CA1229" s="14"/>
      <c r="CB1229" s="14"/>
      <c r="CC1229" s="14"/>
      <c r="CD1229" s="14"/>
      <c r="CE1229" s="14"/>
      <c r="CF1229" s="14"/>
      <c r="CG1229" s="14"/>
      <c r="CH1229" s="14"/>
      <c r="CI1229" s="14"/>
      <c r="CJ1229" s="14"/>
      <c r="CK1229" s="14"/>
      <c r="CL1229" s="14"/>
      <c r="CM1229" s="14"/>
      <c r="CN1229" s="14"/>
      <c r="CO1229" s="14"/>
      <c r="CP1229" s="14"/>
      <c r="CQ1229" s="14"/>
      <c r="CR1229" s="14"/>
      <c r="CS1229" s="14"/>
    </row>
    <row r="1230" spans="2:97" x14ac:dyDescent="0.35">
      <c r="B1230" t="s">
        <v>490</v>
      </c>
      <c r="C1230" s="14">
        <v>0.20925815463740099</v>
      </c>
      <c r="D1230" s="14">
        <v>0.20861423568302301</v>
      </c>
      <c r="E1230" s="14">
        <v>0.20890151327829801</v>
      </c>
      <c r="F1230" s="14"/>
      <c r="G1230" s="14">
        <v>0.1901339495572</v>
      </c>
      <c r="H1230" s="14">
        <v>0.208976819164367</v>
      </c>
      <c r="I1230" s="14">
        <v>0.19646478678597401</v>
      </c>
      <c r="J1230" s="14">
        <v>0.18764163257182301</v>
      </c>
      <c r="K1230" s="14">
        <v>0.22251222439070301</v>
      </c>
      <c r="L1230" s="14">
        <v>0.24038625835719199</v>
      </c>
      <c r="M1230" s="14"/>
      <c r="N1230" s="14">
        <v>0.193902415815775</v>
      </c>
      <c r="O1230" s="14">
        <v>0.190512739815629</v>
      </c>
      <c r="P1230" s="14">
        <v>0.233036908199936</v>
      </c>
      <c r="Q1230" s="14">
        <v>0.216018676295651</v>
      </c>
      <c r="R1230" s="14"/>
      <c r="S1230" s="14">
        <v>0.20406777775787599</v>
      </c>
      <c r="T1230" s="14">
        <v>0.257553841694173</v>
      </c>
      <c r="U1230" s="14">
        <v>0.149850270131518</v>
      </c>
      <c r="V1230" s="14">
        <v>0.18844326496997199</v>
      </c>
      <c r="W1230" s="14">
        <v>0.210079843448405</v>
      </c>
      <c r="X1230" s="14">
        <v>0.20785785995776199</v>
      </c>
      <c r="Y1230" s="14">
        <v>0.20733186206867399</v>
      </c>
      <c r="Z1230" s="14">
        <v>0.21098385222824301</v>
      </c>
      <c r="AA1230" s="14">
        <v>0.23545232909793201</v>
      </c>
      <c r="AB1230" s="14">
        <v>0.21057080980631401</v>
      </c>
      <c r="AC1230" s="14">
        <v>0.215890275743608</v>
      </c>
      <c r="AD1230" s="14">
        <v>0.13693031454665799</v>
      </c>
      <c r="AE1230" s="14"/>
      <c r="AF1230" s="14">
        <v>0.201355741469878</v>
      </c>
      <c r="AG1230" s="14">
        <v>0.198092873142864</v>
      </c>
      <c r="AH1230" s="14">
        <v>0.25522267192037201</v>
      </c>
      <c r="AI1230" s="14">
        <v>0.26768416171856202</v>
      </c>
      <c r="AJ1230" s="14">
        <v>0.202151599953731</v>
      </c>
      <c r="AK1230" s="14"/>
      <c r="AL1230" s="14">
        <v>0.210428399124203</v>
      </c>
      <c r="AM1230" s="14">
        <v>0.21015653868328499</v>
      </c>
      <c r="AN1230" s="14">
        <v>0.25293590881207201</v>
      </c>
      <c r="AO1230" s="14">
        <v>0.26927748241863803</v>
      </c>
      <c r="AP1230" s="14">
        <v>0.16567697875750301</v>
      </c>
      <c r="AQ1230" s="14">
        <v>0.14942890438217199</v>
      </c>
      <c r="AR1230" s="14"/>
      <c r="AS1230" s="14">
        <v>0.21575763951787599</v>
      </c>
      <c r="AT1230" s="14">
        <v>0.224516915073526</v>
      </c>
      <c r="AU1230" s="14">
        <v>0.179284796732084</v>
      </c>
      <c r="AV1230" s="14">
        <v>0.223878713166897</v>
      </c>
      <c r="AW1230" s="14">
        <v>0.19022882368233901</v>
      </c>
      <c r="AX1230" s="14"/>
      <c r="AY1230" s="14">
        <v>0.23850842630694299</v>
      </c>
      <c r="AZ1230" s="14">
        <v>0</v>
      </c>
      <c r="BA1230" s="14">
        <v>0</v>
      </c>
      <c r="BB1230" s="14">
        <v>0</v>
      </c>
      <c r="BC1230" s="14">
        <v>0</v>
      </c>
      <c r="BD1230" s="14">
        <v>0</v>
      </c>
      <c r="BE1230" s="14">
        <v>0</v>
      </c>
      <c r="BF1230" s="14">
        <v>0</v>
      </c>
      <c r="BG1230" s="14">
        <v>0</v>
      </c>
      <c r="BH1230" s="14">
        <v>0</v>
      </c>
      <c r="BI1230" s="14">
        <v>0</v>
      </c>
      <c r="BJ1230" s="14">
        <v>0</v>
      </c>
      <c r="BK1230" s="14">
        <v>0</v>
      </c>
      <c r="BL1230" s="14">
        <v>0</v>
      </c>
      <c r="BM1230" s="14">
        <v>0</v>
      </c>
      <c r="BN1230" s="14">
        <v>0</v>
      </c>
      <c r="BO1230" s="14"/>
      <c r="BP1230" s="14">
        <v>0.188804802249391</v>
      </c>
      <c r="BQ1230" s="14">
        <v>0.21147494752635401</v>
      </c>
      <c r="BR1230" s="14">
        <v>0.26114748212205802</v>
      </c>
      <c r="BS1230" s="14">
        <v>0.19337461272872</v>
      </c>
      <c r="BT1230" s="14">
        <v>0.21225962406985399</v>
      </c>
      <c r="BU1230" s="14"/>
      <c r="BV1230" s="14">
        <v>0.18425190384472601</v>
      </c>
      <c r="BW1230" s="14">
        <v>0.209788876883514</v>
      </c>
      <c r="BX1230" s="14">
        <v>0.21815228859265501</v>
      </c>
      <c r="BY1230" s="14">
        <v>0.19642137927655501</v>
      </c>
      <c r="BZ1230" s="14">
        <v>0.21368837464236901</v>
      </c>
      <c r="CA1230" s="14"/>
      <c r="CB1230" s="14">
        <v>0.235891013338795</v>
      </c>
      <c r="CC1230" s="14">
        <v>0.22530338923214299</v>
      </c>
      <c r="CD1230" s="14">
        <v>0.18859362023936199</v>
      </c>
      <c r="CE1230" s="14">
        <v>0.18334628365890401</v>
      </c>
      <c r="CF1230" s="14">
        <v>0.22050019009119101</v>
      </c>
      <c r="CG1230" s="14"/>
      <c r="CH1230" s="14">
        <v>0.25163887497329201</v>
      </c>
      <c r="CI1230" s="14">
        <v>0.19183148249986801</v>
      </c>
      <c r="CJ1230" s="14"/>
      <c r="CK1230" s="14">
        <v>0.17995758508602899</v>
      </c>
      <c r="CL1230" s="14">
        <v>0.21816095390962201</v>
      </c>
      <c r="CM1230" s="14"/>
      <c r="CN1230" s="14">
        <v>0.215018302403409</v>
      </c>
      <c r="CO1230" s="14">
        <v>0.20717482231421</v>
      </c>
      <c r="CP1230" s="14"/>
      <c r="CQ1230" s="14">
        <v>0.19710406393164201</v>
      </c>
      <c r="CR1230" s="14">
        <v>0.232180829030525</v>
      </c>
      <c r="CS1230" s="14">
        <v>0.22017925036841801</v>
      </c>
    </row>
    <row r="1231" spans="2:97" x14ac:dyDescent="0.35">
      <c r="B1231" t="s">
        <v>491</v>
      </c>
      <c r="C1231" s="14">
        <v>0.435696564963172</v>
      </c>
      <c r="D1231" s="14">
        <v>0.43569836376474103</v>
      </c>
      <c r="E1231" s="14">
        <v>0.436241578646616</v>
      </c>
      <c r="F1231" s="14"/>
      <c r="G1231" s="14">
        <v>0.49190141901239798</v>
      </c>
      <c r="H1231" s="14">
        <v>0.46083407674551402</v>
      </c>
      <c r="I1231" s="14">
        <v>0.46512348699054701</v>
      </c>
      <c r="J1231" s="14">
        <v>0.45980636076679599</v>
      </c>
      <c r="K1231" s="14">
        <v>0.42121443196393099</v>
      </c>
      <c r="L1231" s="14">
        <v>0.34504208287073102</v>
      </c>
      <c r="M1231" s="14"/>
      <c r="N1231" s="14">
        <v>0.48805251059892302</v>
      </c>
      <c r="O1231" s="14">
        <v>0.41688611220907601</v>
      </c>
      <c r="P1231" s="14">
        <v>0.41996409554976299</v>
      </c>
      <c r="Q1231" s="14">
        <v>0.417185049760321</v>
      </c>
      <c r="R1231" s="14"/>
      <c r="S1231" s="14">
        <v>0.44856913758580802</v>
      </c>
      <c r="T1231" s="14">
        <v>0.37261628570142202</v>
      </c>
      <c r="U1231" s="14">
        <v>0.51366524120677703</v>
      </c>
      <c r="V1231" s="14">
        <v>0.43742480292411501</v>
      </c>
      <c r="W1231" s="14">
        <v>0.45449716281618302</v>
      </c>
      <c r="X1231" s="14">
        <v>0.48682219240236602</v>
      </c>
      <c r="Y1231" s="14">
        <v>0.40631222534021999</v>
      </c>
      <c r="Z1231" s="14">
        <v>0.41790693626502601</v>
      </c>
      <c r="AA1231" s="14">
        <v>0.39099347497675602</v>
      </c>
      <c r="AB1231" s="14">
        <v>0.42181200344266501</v>
      </c>
      <c r="AC1231" s="14">
        <v>0.438583868088184</v>
      </c>
      <c r="AD1231" s="14">
        <v>0.52934010130840603</v>
      </c>
      <c r="AE1231" s="14"/>
      <c r="AF1231" s="14">
        <v>0.46073888065604401</v>
      </c>
      <c r="AG1231" s="14">
        <v>0.44894784515904801</v>
      </c>
      <c r="AH1231" s="14">
        <v>0.496613942045118</v>
      </c>
      <c r="AI1231" s="14">
        <v>0.427868286520316</v>
      </c>
      <c r="AJ1231" s="14">
        <v>0.40618993849910101</v>
      </c>
      <c r="AK1231" s="14"/>
      <c r="AL1231" s="14">
        <v>0.44088723419112602</v>
      </c>
      <c r="AM1231" s="14">
        <v>0.47596402836552199</v>
      </c>
      <c r="AN1231" s="14">
        <v>0.41411931665789897</v>
      </c>
      <c r="AO1231" s="14">
        <v>0.44672123907960598</v>
      </c>
      <c r="AP1231" s="14">
        <v>0.44156973945467698</v>
      </c>
      <c r="AQ1231" s="14">
        <v>0.40569997303523803</v>
      </c>
      <c r="AR1231" s="14"/>
      <c r="AS1231" s="14">
        <v>0.43557697938527601</v>
      </c>
      <c r="AT1231" s="14">
        <v>0.41866773400165402</v>
      </c>
      <c r="AU1231" s="14">
        <v>0.45614414933952002</v>
      </c>
      <c r="AV1231" s="14">
        <v>0.437146627486318</v>
      </c>
      <c r="AW1231" s="14">
        <v>0.53739493675169603</v>
      </c>
      <c r="AX1231" s="14"/>
      <c r="AY1231" s="14">
        <v>0.23985852373112301</v>
      </c>
      <c r="AZ1231" s="14">
        <v>0</v>
      </c>
      <c r="BA1231" s="14">
        <v>0</v>
      </c>
      <c r="BB1231" s="14">
        <v>0</v>
      </c>
      <c r="BC1231" s="14">
        <v>0</v>
      </c>
      <c r="BD1231" s="14">
        <v>0</v>
      </c>
      <c r="BE1231" s="14">
        <v>0</v>
      </c>
      <c r="BF1231" s="14">
        <v>0</v>
      </c>
      <c r="BG1231" s="14">
        <v>0</v>
      </c>
      <c r="BH1231" s="14">
        <v>0</v>
      </c>
      <c r="BI1231" s="14">
        <v>0</v>
      </c>
      <c r="BJ1231" s="14">
        <v>0</v>
      </c>
      <c r="BK1231" s="14">
        <v>0</v>
      </c>
      <c r="BL1231" s="14">
        <v>0</v>
      </c>
      <c r="BM1231" s="14">
        <v>0</v>
      </c>
      <c r="BN1231" s="14">
        <v>0</v>
      </c>
      <c r="BO1231" s="14"/>
      <c r="BP1231" s="14">
        <v>0.441206297807823</v>
      </c>
      <c r="BQ1231" s="14">
        <v>0.473116232150047</v>
      </c>
      <c r="BR1231" s="14">
        <v>0.39546318625196503</v>
      </c>
      <c r="BS1231" s="14">
        <v>0.455921655343558</v>
      </c>
      <c r="BT1231" s="14">
        <v>0.39000883825649102</v>
      </c>
      <c r="BU1231" s="14"/>
      <c r="BV1231" s="14">
        <v>0.55346269065229903</v>
      </c>
      <c r="BW1231" s="14">
        <v>0.44346505626370097</v>
      </c>
      <c r="BX1231" s="14">
        <v>0.42951450926821999</v>
      </c>
      <c r="BY1231" s="14">
        <v>0.39225530794658398</v>
      </c>
      <c r="BZ1231" s="14">
        <v>0.39726083723580902</v>
      </c>
      <c r="CA1231" s="14"/>
      <c r="CB1231" s="14">
        <v>0.46984033430704703</v>
      </c>
      <c r="CC1231" s="14">
        <v>0.39521933829226003</v>
      </c>
      <c r="CD1231" s="14">
        <v>0.41271790386295099</v>
      </c>
      <c r="CE1231" s="14">
        <v>0.48420748386691498</v>
      </c>
      <c r="CF1231" s="14">
        <v>0.41262290554050002</v>
      </c>
      <c r="CG1231" s="14"/>
      <c r="CH1231" s="14">
        <v>0.471522633522516</v>
      </c>
      <c r="CI1231" s="14">
        <v>0.420965122321039</v>
      </c>
      <c r="CJ1231" s="14"/>
      <c r="CK1231" s="14">
        <v>0.45539487286934399</v>
      </c>
      <c r="CL1231" s="14">
        <v>0.429711354300848</v>
      </c>
      <c r="CM1231" s="14"/>
      <c r="CN1231" s="14">
        <v>0.43941061386402402</v>
      </c>
      <c r="CO1231" s="14">
        <v>0.43435326641609001</v>
      </c>
      <c r="CP1231" s="14"/>
      <c r="CQ1231" s="14">
        <v>0.43753842546294403</v>
      </c>
      <c r="CR1231" s="14">
        <v>0.43380078441831099</v>
      </c>
      <c r="CS1231" s="14">
        <v>0.42373068521711499</v>
      </c>
    </row>
    <row r="1232" spans="2:97" x14ac:dyDescent="0.35">
      <c r="B1232" t="s">
        <v>492</v>
      </c>
      <c r="C1232" s="14">
        <v>0.23496228950237399</v>
      </c>
      <c r="D1232" s="14">
        <v>0.258197349440281</v>
      </c>
      <c r="E1232" s="14">
        <v>0.212317871215844</v>
      </c>
      <c r="F1232" s="14"/>
      <c r="G1232" s="14">
        <v>0.21754605388209899</v>
      </c>
      <c r="H1232" s="14">
        <v>0.19622863504777399</v>
      </c>
      <c r="I1232" s="14">
        <v>0.22472628467967701</v>
      </c>
      <c r="J1232" s="14">
        <v>0.23226235455451399</v>
      </c>
      <c r="K1232" s="14">
        <v>0.235412776470767</v>
      </c>
      <c r="L1232" s="14">
        <v>0.28863377745768498</v>
      </c>
      <c r="M1232" s="14"/>
      <c r="N1232" s="14">
        <v>0.24222523677275401</v>
      </c>
      <c r="O1232" s="14">
        <v>0.265909058643434</v>
      </c>
      <c r="P1232" s="14">
        <v>0.23612073336738201</v>
      </c>
      <c r="Q1232" s="14">
        <v>0.19715282983691601</v>
      </c>
      <c r="R1232" s="14"/>
      <c r="S1232" s="14">
        <v>0.20498622123388999</v>
      </c>
      <c r="T1232" s="14">
        <v>0.250165370194952</v>
      </c>
      <c r="U1232" s="14">
        <v>0.23419507753881899</v>
      </c>
      <c r="V1232" s="14">
        <v>0.236679811728849</v>
      </c>
      <c r="W1232" s="14">
        <v>0.23780844905356799</v>
      </c>
      <c r="X1232" s="14">
        <v>0.23057871640954899</v>
      </c>
      <c r="Y1232" s="14">
        <v>0.279496953944674</v>
      </c>
      <c r="Z1232" s="14">
        <v>0.22495866241198501</v>
      </c>
      <c r="AA1232" s="14">
        <v>0.21284226649188501</v>
      </c>
      <c r="AB1232" s="14">
        <v>0.28317923030608599</v>
      </c>
      <c r="AC1232" s="14">
        <v>0.21785863020910401</v>
      </c>
      <c r="AD1232" s="14">
        <v>0.20228379970034799</v>
      </c>
      <c r="AE1232" s="14"/>
      <c r="AF1232" s="14">
        <v>0.232481866479711</v>
      </c>
      <c r="AG1232" s="14">
        <v>0.25476595832944798</v>
      </c>
      <c r="AH1232" s="14">
        <v>0.15088648140611499</v>
      </c>
      <c r="AI1232" s="14">
        <v>0.23408347831387</v>
      </c>
      <c r="AJ1232" s="14">
        <v>0.30898501744189</v>
      </c>
      <c r="AK1232" s="14"/>
      <c r="AL1232" s="14">
        <v>0.25395859791896802</v>
      </c>
      <c r="AM1232" s="14">
        <v>0.20758736068985101</v>
      </c>
      <c r="AN1232" s="14">
        <v>0.22528309925055501</v>
      </c>
      <c r="AO1232" s="14">
        <v>0.21133626597181401</v>
      </c>
      <c r="AP1232" s="14">
        <v>0.29479387362624998</v>
      </c>
      <c r="AQ1232" s="14">
        <v>0.189819562890296</v>
      </c>
      <c r="AR1232" s="14"/>
      <c r="AS1232" s="14">
        <v>0.18789274031407299</v>
      </c>
      <c r="AT1232" s="14">
        <v>0.237968496983714</v>
      </c>
      <c r="AU1232" s="14">
        <v>0.26050961293824698</v>
      </c>
      <c r="AV1232" s="14">
        <v>0.26586227113718103</v>
      </c>
      <c r="AW1232" s="14">
        <v>0.217216458129218</v>
      </c>
      <c r="AX1232" s="14"/>
      <c r="AY1232" s="14">
        <v>0.16924250918266301</v>
      </c>
      <c r="AZ1232" s="14">
        <v>0</v>
      </c>
      <c r="BA1232" s="14">
        <v>0</v>
      </c>
      <c r="BB1232" s="14">
        <v>0</v>
      </c>
      <c r="BC1232" s="14">
        <v>0</v>
      </c>
      <c r="BD1232" s="14">
        <v>0</v>
      </c>
      <c r="BE1232" s="14">
        <v>0</v>
      </c>
      <c r="BF1232" s="14">
        <v>0</v>
      </c>
      <c r="BG1232" s="14">
        <v>0</v>
      </c>
      <c r="BH1232" s="14">
        <v>0</v>
      </c>
      <c r="BI1232" s="14">
        <v>0</v>
      </c>
      <c r="BJ1232" s="14">
        <v>0</v>
      </c>
      <c r="BK1232" s="14">
        <v>0</v>
      </c>
      <c r="BL1232" s="14">
        <v>0</v>
      </c>
      <c r="BM1232" s="14">
        <v>0</v>
      </c>
      <c r="BN1232" s="14">
        <v>0</v>
      </c>
      <c r="BO1232" s="14"/>
      <c r="BP1232" s="14">
        <v>0.29172829745381801</v>
      </c>
      <c r="BQ1232" s="14">
        <v>0.213563549397736</v>
      </c>
      <c r="BR1232" s="14">
        <v>0.19440833252220899</v>
      </c>
      <c r="BS1232" s="14">
        <v>0.24886172189616501</v>
      </c>
      <c r="BT1232" s="14">
        <v>0.21820949390599101</v>
      </c>
      <c r="BU1232" s="14"/>
      <c r="BV1232" s="14">
        <v>0.21296423191404101</v>
      </c>
      <c r="BW1232" s="14">
        <v>0.242695546842536</v>
      </c>
      <c r="BX1232" s="14">
        <v>0.21969919918845601</v>
      </c>
      <c r="BY1232" s="14">
        <v>0.26603484531416599</v>
      </c>
      <c r="BZ1232" s="14">
        <v>0.21752263364166399</v>
      </c>
      <c r="CA1232" s="14"/>
      <c r="CB1232" s="14">
        <v>0.21547158701159999</v>
      </c>
      <c r="CC1232" s="14">
        <v>0.230113444766608</v>
      </c>
      <c r="CD1232" s="14">
        <v>0.23900882433336301</v>
      </c>
      <c r="CE1232" s="14">
        <v>0.23269729633844899</v>
      </c>
      <c r="CF1232" s="14">
        <v>0.25300901179048602</v>
      </c>
      <c r="CG1232" s="14"/>
      <c r="CH1232" s="14">
        <v>0.21555771599817999</v>
      </c>
      <c r="CI1232" s="14">
        <v>0.24294132189602399</v>
      </c>
      <c r="CJ1232" s="14"/>
      <c r="CK1232" s="14">
        <v>0.27302235341322401</v>
      </c>
      <c r="CL1232" s="14">
        <v>0.223397971317634</v>
      </c>
      <c r="CM1232" s="14"/>
      <c r="CN1232" s="14">
        <v>0.25930643409328002</v>
      </c>
      <c r="CO1232" s="14">
        <v>0.226157490499481</v>
      </c>
      <c r="CP1232" s="14"/>
      <c r="CQ1232" s="14">
        <v>0.24188952118797499</v>
      </c>
      <c r="CR1232" s="14">
        <v>0.23100639202438999</v>
      </c>
      <c r="CS1232" s="14">
        <v>0.16921816766919201</v>
      </c>
    </row>
    <row r="1233" spans="2:97" x14ac:dyDescent="0.35">
      <c r="B1233" t="s">
        <v>167</v>
      </c>
      <c r="C1233" s="14">
        <v>0.120082990897052</v>
      </c>
      <c r="D1233" s="14">
        <v>9.7490051111955106E-2</v>
      </c>
      <c r="E1233" s="14">
        <v>0.14253903685924199</v>
      </c>
      <c r="F1233" s="14"/>
      <c r="G1233" s="14">
        <v>0.10041857754830399</v>
      </c>
      <c r="H1233" s="14">
        <v>0.13396046904234499</v>
      </c>
      <c r="I1233" s="14">
        <v>0.113685441543802</v>
      </c>
      <c r="J1233" s="14">
        <v>0.120289652106867</v>
      </c>
      <c r="K1233" s="14">
        <v>0.120860567174599</v>
      </c>
      <c r="L1233" s="14">
        <v>0.12593788131439199</v>
      </c>
      <c r="M1233" s="14"/>
      <c r="N1233" s="14">
        <v>7.5819836812548003E-2</v>
      </c>
      <c r="O1233" s="14">
        <v>0.12669208933186099</v>
      </c>
      <c r="P1233" s="14">
        <v>0.11087826288291799</v>
      </c>
      <c r="Q1233" s="14">
        <v>0.16964344410711199</v>
      </c>
      <c r="R1233" s="14"/>
      <c r="S1233" s="14">
        <v>0.142376863422426</v>
      </c>
      <c r="T1233" s="14">
        <v>0.11966450240945201</v>
      </c>
      <c r="U1233" s="14">
        <v>0.102289411122886</v>
      </c>
      <c r="V1233" s="14">
        <v>0.137452120377064</v>
      </c>
      <c r="W1233" s="14">
        <v>9.7614544681843302E-2</v>
      </c>
      <c r="X1233" s="14">
        <v>7.4741231230322294E-2</v>
      </c>
      <c r="Y1233" s="14">
        <v>0.106858958646432</v>
      </c>
      <c r="Z1233" s="14">
        <v>0.14615054909474601</v>
      </c>
      <c r="AA1233" s="14">
        <v>0.16071192943342599</v>
      </c>
      <c r="AB1233" s="14">
        <v>8.4437956444935305E-2</v>
      </c>
      <c r="AC1233" s="14">
        <v>0.12766722595910401</v>
      </c>
      <c r="AD1233" s="14">
        <v>0.13144578444458799</v>
      </c>
      <c r="AE1233" s="14"/>
      <c r="AF1233" s="14">
        <v>0.10542351139436699</v>
      </c>
      <c r="AG1233" s="14">
        <v>9.8193323368639507E-2</v>
      </c>
      <c r="AH1233" s="14">
        <v>9.7276904628395403E-2</v>
      </c>
      <c r="AI1233" s="14">
        <v>7.0364073447252096E-2</v>
      </c>
      <c r="AJ1233" s="14">
        <v>8.2673444105277896E-2</v>
      </c>
      <c r="AK1233" s="14"/>
      <c r="AL1233" s="14">
        <v>9.4725768765703794E-2</v>
      </c>
      <c r="AM1233" s="14">
        <v>0.106292072261342</v>
      </c>
      <c r="AN1233" s="14">
        <v>0.107661675279474</v>
      </c>
      <c r="AO1233" s="14">
        <v>7.2665012529942799E-2</v>
      </c>
      <c r="AP1233" s="14">
        <v>9.7959408161569506E-2</v>
      </c>
      <c r="AQ1233" s="14">
        <v>0.25505155969229398</v>
      </c>
      <c r="AR1233" s="14"/>
      <c r="AS1233" s="14">
        <v>0.16077264078277501</v>
      </c>
      <c r="AT1233" s="14">
        <v>0.118846853941106</v>
      </c>
      <c r="AU1233" s="14">
        <v>0.10406144099014999</v>
      </c>
      <c r="AV1233" s="14">
        <v>7.3112388209604001E-2</v>
      </c>
      <c r="AW1233" s="14">
        <v>5.5159781436746901E-2</v>
      </c>
      <c r="AX1233" s="14"/>
      <c r="AY1233" s="14">
        <v>0.35239054077927101</v>
      </c>
      <c r="AZ1233" s="14">
        <v>0</v>
      </c>
      <c r="BA1233" s="14">
        <v>0</v>
      </c>
      <c r="BB1233" s="14">
        <v>0</v>
      </c>
      <c r="BC1233" s="14">
        <v>0</v>
      </c>
      <c r="BD1233" s="14">
        <v>0</v>
      </c>
      <c r="BE1233" s="14">
        <v>0</v>
      </c>
      <c r="BF1233" s="14">
        <v>0</v>
      </c>
      <c r="BG1233" s="14">
        <v>0</v>
      </c>
      <c r="BH1233" s="14">
        <v>0</v>
      </c>
      <c r="BI1233" s="14">
        <v>0</v>
      </c>
      <c r="BJ1233" s="14">
        <v>0</v>
      </c>
      <c r="BK1233" s="14">
        <v>0</v>
      </c>
      <c r="BL1233" s="14">
        <v>0</v>
      </c>
      <c r="BM1233" s="14">
        <v>0</v>
      </c>
      <c r="BN1233" s="14">
        <v>0</v>
      </c>
      <c r="BO1233" s="14"/>
      <c r="BP1233" s="14">
        <v>7.8260602488967795E-2</v>
      </c>
      <c r="BQ1233" s="14">
        <v>0.101845270925864</v>
      </c>
      <c r="BR1233" s="14">
        <v>0.148980999103768</v>
      </c>
      <c r="BS1233" s="14">
        <v>0.101842010031558</v>
      </c>
      <c r="BT1233" s="14">
        <v>0.17952204376766401</v>
      </c>
      <c r="BU1233" s="14"/>
      <c r="BV1233" s="14">
        <v>4.9321173588934002E-2</v>
      </c>
      <c r="BW1233" s="14">
        <v>0.104050520010249</v>
      </c>
      <c r="BX1233" s="14">
        <v>0.13263400295066799</v>
      </c>
      <c r="BY1233" s="14">
        <v>0.145288467462695</v>
      </c>
      <c r="BZ1233" s="14">
        <v>0.17152815448015901</v>
      </c>
      <c r="CA1233" s="14"/>
      <c r="CB1233" s="14">
        <v>7.8797065342557399E-2</v>
      </c>
      <c r="CC1233" s="14">
        <v>0.14936382770898801</v>
      </c>
      <c r="CD1233" s="14">
        <v>0.15967965156432401</v>
      </c>
      <c r="CE1233" s="14">
        <v>9.9748936135731797E-2</v>
      </c>
      <c r="CF1233" s="14">
        <v>0.113867892577822</v>
      </c>
      <c r="CG1233" s="14"/>
      <c r="CH1233" s="14">
        <v>6.1280775506011603E-2</v>
      </c>
      <c r="CI1233" s="14">
        <v>0.14426207328307</v>
      </c>
      <c r="CJ1233" s="14"/>
      <c r="CK1233" s="14">
        <v>9.1625188631402898E-2</v>
      </c>
      <c r="CL1233" s="14">
        <v>0.12872972047189599</v>
      </c>
      <c r="CM1233" s="14"/>
      <c r="CN1233" s="14">
        <v>8.6264649639286997E-2</v>
      </c>
      <c r="CO1233" s="14">
        <v>0.13231442077021899</v>
      </c>
      <c r="CP1233" s="14"/>
      <c r="CQ1233" s="14">
        <v>0.123467989417438</v>
      </c>
      <c r="CR1233" s="14">
        <v>0.103011994526773</v>
      </c>
      <c r="CS1233" s="14">
        <v>0.18687189674527599</v>
      </c>
    </row>
    <row r="1234" spans="2:97" x14ac:dyDescent="0.35">
      <c r="C1234" s="14"/>
      <c r="D1234" s="14"/>
      <c r="E1234" s="14"/>
      <c r="F1234" s="14"/>
      <c r="G1234" s="14"/>
      <c r="H1234" s="14"/>
      <c r="I1234" s="14"/>
      <c r="J1234" s="14"/>
      <c r="K1234" s="14"/>
      <c r="L1234" s="14"/>
      <c r="M1234" s="14"/>
      <c r="N1234" s="14"/>
      <c r="O1234" s="14"/>
      <c r="P1234" s="14"/>
      <c r="Q1234" s="14"/>
      <c r="R1234" s="14"/>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c r="BF1234" s="14"/>
      <c r="BG1234" s="14"/>
      <c r="BH1234" s="14"/>
      <c r="BI1234" s="14"/>
      <c r="BJ1234" s="14"/>
      <c r="BK1234" s="14"/>
      <c r="BL1234" s="14"/>
      <c r="BM1234" s="14"/>
      <c r="BN1234" s="14"/>
      <c r="BO1234" s="14"/>
      <c r="BP1234" s="14"/>
      <c r="BQ1234" s="14"/>
      <c r="BR1234" s="14"/>
      <c r="BS1234" s="14"/>
      <c r="BT1234" s="14"/>
      <c r="BU1234" s="14"/>
      <c r="BV1234" s="14"/>
      <c r="BW1234" s="14"/>
      <c r="BX1234" s="14"/>
      <c r="BY1234" s="14"/>
      <c r="BZ1234" s="14"/>
      <c r="CA1234" s="14"/>
      <c r="CB1234" s="14"/>
      <c r="CC1234" s="14"/>
      <c r="CD1234" s="14"/>
      <c r="CE1234" s="14"/>
      <c r="CF1234" s="14"/>
      <c r="CG1234" s="14"/>
      <c r="CH1234" s="14"/>
      <c r="CI1234" s="14"/>
      <c r="CJ1234" s="14"/>
      <c r="CK1234" s="14"/>
      <c r="CL1234" s="14"/>
      <c r="CM1234" s="14"/>
      <c r="CN1234" s="14"/>
      <c r="CO1234" s="14"/>
      <c r="CP1234" s="14"/>
      <c r="CQ1234" s="14"/>
      <c r="CR1234" s="14"/>
      <c r="CS1234" s="14"/>
    </row>
    <row r="1235" spans="2:97" x14ac:dyDescent="0.35">
      <c r="B1235" s="6" t="s">
        <v>497</v>
      </c>
      <c r="C1235" s="14"/>
      <c r="D1235" s="14"/>
      <c r="E1235" s="14"/>
      <c r="F1235" s="14"/>
      <c r="G1235" s="14"/>
      <c r="H1235" s="14"/>
      <c r="I1235" s="14"/>
      <c r="J1235" s="14"/>
      <c r="K1235" s="14"/>
      <c r="L1235" s="14"/>
      <c r="M1235" s="14"/>
      <c r="N1235" s="14"/>
      <c r="O1235" s="14"/>
      <c r="P1235" s="14"/>
      <c r="Q1235" s="14"/>
      <c r="R1235" s="14"/>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c r="BE1235" s="14"/>
      <c r="BF1235" s="14"/>
      <c r="BG1235" s="14"/>
      <c r="BH1235" s="14"/>
      <c r="BI1235" s="14"/>
      <c r="BJ1235" s="14"/>
      <c r="BK1235" s="14"/>
      <c r="BL1235" s="14"/>
      <c r="BM1235" s="14"/>
      <c r="BN1235" s="14"/>
      <c r="BO1235" s="14"/>
      <c r="BP1235" s="14"/>
      <c r="BQ1235" s="14"/>
      <c r="BR1235" s="14"/>
      <c r="BS1235" s="14"/>
      <c r="BT1235" s="14"/>
      <c r="BU1235" s="14"/>
      <c r="BV1235" s="14"/>
      <c r="BW1235" s="14"/>
      <c r="BX1235" s="14"/>
      <c r="BY1235" s="14"/>
      <c r="BZ1235" s="14"/>
      <c r="CA1235" s="14"/>
      <c r="CB1235" s="14"/>
      <c r="CC1235" s="14"/>
      <c r="CD1235" s="14"/>
      <c r="CE1235" s="14"/>
      <c r="CF1235" s="14"/>
      <c r="CG1235" s="14"/>
      <c r="CH1235" s="14"/>
      <c r="CI1235" s="14"/>
      <c r="CJ1235" s="14"/>
      <c r="CK1235" s="14"/>
      <c r="CL1235" s="14"/>
      <c r="CM1235" s="14"/>
      <c r="CN1235" s="14"/>
      <c r="CO1235" s="14"/>
      <c r="CP1235" s="14"/>
      <c r="CQ1235" s="14"/>
      <c r="CR1235" s="14"/>
      <c r="CS1235" s="14"/>
    </row>
    <row r="1236" spans="2:97" x14ac:dyDescent="0.35">
      <c r="B1236" s="21" t="s">
        <v>279</v>
      </c>
      <c r="C1236" s="14"/>
      <c r="D1236" s="14"/>
      <c r="E1236" s="14"/>
      <c r="F1236" s="14"/>
      <c r="G1236" s="14"/>
      <c r="H1236" s="14"/>
      <c r="I1236" s="14"/>
      <c r="J1236" s="14"/>
      <c r="K1236" s="14"/>
      <c r="L1236" s="14"/>
      <c r="M1236" s="14"/>
      <c r="N1236" s="14"/>
      <c r="O1236" s="14"/>
      <c r="P1236" s="14"/>
      <c r="Q1236" s="14"/>
      <c r="R1236" s="14"/>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c r="BE1236" s="14"/>
      <c r="BF1236" s="14"/>
      <c r="BG1236" s="14"/>
      <c r="BH1236" s="14"/>
      <c r="BI1236" s="14"/>
      <c r="BJ1236" s="14"/>
      <c r="BK1236" s="14"/>
      <c r="BL1236" s="14"/>
      <c r="BM1236" s="14"/>
      <c r="BN1236" s="14"/>
      <c r="BO1236" s="14"/>
      <c r="BP1236" s="14"/>
      <c r="BQ1236" s="14"/>
      <c r="BR1236" s="14"/>
      <c r="BS1236" s="14"/>
      <c r="BT1236" s="14"/>
      <c r="BU1236" s="14"/>
      <c r="BV1236" s="14"/>
      <c r="BW1236" s="14"/>
      <c r="BX1236" s="14"/>
      <c r="BY1236" s="14"/>
      <c r="BZ1236" s="14"/>
      <c r="CA1236" s="14"/>
      <c r="CB1236" s="14"/>
      <c r="CC1236" s="14"/>
      <c r="CD1236" s="14"/>
      <c r="CE1236" s="14"/>
      <c r="CF1236" s="14"/>
      <c r="CG1236" s="14"/>
      <c r="CH1236" s="14"/>
      <c r="CI1236" s="14"/>
      <c r="CJ1236" s="14"/>
      <c r="CK1236" s="14"/>
      <c r="CL1236" s="14"/>
      <c r="CM1236" s="14"/>
      <c r="CN1236" s="14"/>
      <c r="CO1236" s="14"/>
      <c r="CP1236" s="14"/>
      <c r="CQ1236" s="14"/>
      <c r="CR1236" s="14"/>
      <c r="CS1236" s="14"/>
    </row>
    <row r="1237" spans="2:97" x14ac:dyDescent="0.35">
      <c r="B1237" t="s">
        <v>490</v>
      </c>
      <c r="C1237" s="14">
        <v>0.192918986224172</v>
      </c>
      <c r="D1237" s="14">
        <v>0.20223899546662299</v>
      </c>
      <c r="E1237" s="14">
        <v>0.18395972449811299</v>
      </c>
      <c r="F1237" s="14"/>
      <c r="G1237" s="14">
        <v>0.23546229043341901</v>
      </c>
      <c r="H1237" s="14">
        <v>0.21503291040594</v>
      </c>
      <c r="I1237" s="14">
        <v>0.19570329113231899</v>
      </c>
      <c r="J1237" s="14">
        <v>0.13677006159406799</v>
      </c>
      <c r="K1237" s="14">
        <v>0.22113283908966</v>
      </c>
      <c r="L1237" s="14">
        <v>0.16923720160085401</v>
      </c>
      <c r="M1237" s="14"/>
      <c r="N1237" s="14">
        <v>0.19938217962300001</v>
      </c>
      <c r="O1237" s="14">
        <v>0.20057583129565101</v>
      </c>
      <c r="P1237" s="14">
        <v>0.199471582789916</v>
      </c>
      <c r="Q1237" s="14">
        <v>0.17465781614046</v>
      </c>
      <c r="R1237" s="14"/>
      <c r="S1237" s="14">
        <v>0.23466792138656001</v>
      </c>
      <c r="T1237" s="14">
        <v>0.18404916995343101</v>
      </c>
      <c r="U1237" s="14">
        <v>0.15131855641452799</v>
      </c>
      <c r="V1237" s="14">
        <v>0.19383264285910301</v>
      </c>
      <c r="W1237" s="14">
        <v>0.16716990128446901</v>
      </c>
      <c r="X1237" s="14">
        <v>0.163002920712886</v>
      </c>
      <c r="Y1237" s="14">
        <v>0.27530332175768102</v>
      </c>
      <c r="Z1237" s="14">
        <v>0.14138147161912801</v>
      </c>
      <c r="AA1237" s="14">
        <v>0.17308531035644301</v>
      </c>
      <c r="AB1237" s="14">
        <v>0.215073722564221</v>
      </c>
      <c r="AC1237" s="14">
        <v>0.21979365300169801</v>
      </c>
      <c r="AD1237" s="14">
        <v>0.160921966251729</v>
      </c>
      <c r="AE1237" s="14"/>
      <c r="AF1237" s="14">
        <v>0.18490377197904101</v>
      </c>
      <c r="AG1237" s="14">
        <v>0.19810326729220301</v>
      </c>
      <c r="AH1237" s="14">
        <v>0.19841792476690101</v>
      </c>
      <c r="AI1237" s="14">
        <v>0.20572242522542999</v>
      </c>
      <c r="AJ1237" s="14">
        <v>0.29759093363622002</v>
      </c>
      <c r="AK1237" s="14"/>
      <c r="AL1237" s="14">
        <v>0.24494070788897901</v>
      </c>
      <c r="AM1237" s="14">
        <v>0.191196883849829</v>
      </c>
      <c r="AN1237" s="14">
        <v>0.188981869258978</v>
      </c>
      <c r="AO1237" s="14">
        <v>0.16874215977610299</v>
      </c>
      <c r="AP1237" s="14">
        <v>0.26107893964097001</v>
      </c>
      <c r="AQ1237" s="14">
        <v>0.107019903555541</v>
      </c>
      <c r="AR1237" s="14"/>
      <c r="AS1237" s="14">
        <v>0.16944507358990901</v>
      </c>
      <c r="AT1237" s="14">
        <v>0.192368662078061</v>
      </c>
      <c r="AU1237" s="14">
        <v>0.20041190794469399</v>
      </c>
      <c r="AV1237" s="14">
        <v>0.23620223850833599</v>
      </c>
      <c r="AW1237" s="14">
        <v>0.47396864618114198</v>
      </c>
      <c r="AX1237" s="14"/>
      <c r="AY1237" s="14">
        <v>0.170609839746973</v>
      </c>
      <c r="AZ1237" s="14">
        <v>0</v>
      </c>
      <c r="BA1237" s="14">
        <v>0</v>
      </c>
      <c r="BB1237" s="14">
        <v>0</v>
      </c>
      <c r="BC1237" s="14">
        <v>0</v>
      </c>
      <c r="BD1237" s="14">
        <v>0</v>
      </c>
      <c r="BE1237" s="14">
        <v>0</v>
      </c>
      <c r="BF1237" s="14">
        <v>0</v>
      </c>
      <c r="BG1237" s="14">
        <v>0</v>
      </c>
      <c r="BH1237" s="14">
        <v>0</v>
      </c>
      <c r="BI1237" s="14">
        <v>0</v>
      </c>
      <c r="BJ1237" s="14">
        <v>0</v>
      </c>
      <c r="BK1237" s="14">
        <v>0</v>
      </c>
      <c r="BL1237" s="14">
        <v>0</v>
      </c>
      <c r="BM1237" s="14">
        <v>0</v>
      </c>
      <c r="BN1237" s="14">
        <v>0</v>
      </c>
      <c r="BO1237" s="14"/>
      <c r="BP1237" s="14">
        <v>0.245960670979468</v>
      </c>
      <c r="BQ1237" s="14">
        <v>0.162291867152906</v>
      </c>
      <c r="BR1237" s="14">
        <v>0.19879424530675599</v>
      </c>
      <c r="BS1237" s="14">
        <v>0.20551675467599101</v>
      </c>
      <c r="BT1237" s="14">
        <v>0.137865750783497</v>
      </c>
      <c r="BU1237" s="14"/>
      <c r="BV1237" s="14">
        <v>0.23350927947164399</v>
      </c>
      <c r="BW1237" s="14">
        <v>0.19108372321550099</v>
      </c>
      <c r="BX1237" s="14">
        <v>0.20412254962284601</v>
      </c>
      <c r="BY1237" s="14">
        <v>0.15140636392102599</v>
      </c>
      <c r="BZ1237" s="14">
        <v>0.20278624280481999</v>
      </c>
      <c r="CA1237" s="14"/>
      <c r="CB1237" s="14">
        <v>0.24083073185922399</v>
      </c>
      <c r="CC1237" s="14">
        <v>0.193453047743985</v>
      </c>
      <c r="CD1237" s="14">
        <v>0.20739878795396299</v>
      </c>
      <c r="CE1237" s="14">
        <v>0.17182443114001</v>
      </c>
      <c r="CF1237" s="14">
        <v>0.158461456266523</v>
      </c>
      <c r="CG1237" s="14"/>
      <c r="CH1237" s="14">
        <v>0.19681246088166701</v>
      </c>
      <c r="CI1237" s="14">
        <v>0.191318015174265</v>
      </c>
      <c r="CJ1237" s="14"/>
      <c r="CK1237" s="14">
        <v>0.257839390085493</v>
      </c>
      <c r="CL1237" s="14">
        <v>0.17319331764167201</v>
      </c>
      <c r="CM1237" s="14"/>
      <c r="CN1237" s="14">
        <v>0.23910185771638401</v>
      </c>
      <c r="CO1237" s="14">
        <v>0.17621554859271299</v>
      </c>
      <c r="CP1237" s="14"/>
      <c r="CQ1237" s="14">
        <v>0.17914005682193401</v>
      </c>
      <c r="CR1237" s="14">
        <v>0.212984579145264</v>
      </c>
      <c r="CS1237" s="14">
        <v>0.243992771326211</v>
      </c>
    </row>
    <row r="1238" spans="2:97" x14ac:dyDescent="0.35">
      <c r="B1238" t="s">
        <v>491</v>
      </c>
      <c r="C1238" s="14">
        <v>0.39324039360380902</v>
      </c>
      <c r="D1238" s="14">
        <v>0.41740449640115701</v>
      </c>
      <c r="E1238" s="14">
        <v>0.36862241621760899</v>
      </c>
      <c r="F1238" s="14"/>
      <c r="G1238" s="14">
        <v>0.47359315081780201</v>
      </c>
      <c r="H1238" s="14">
        <v>0.45683595473161298</v>
      </c>
      <c r="I1238" s="14">
        <v>0.43472767862453698</v>
      </c>
      <c r="J1238" s="14">
        <v>0.40992161014288597</v>
      </c>
      <c r="K1238" s="14">
        <v>0.356130283956341</v>
      </c>
      <c r="L1238" s="14">
        <v>0.26520939926181702</v>
      </c>
      <c r="M1238" s="14"/>
      <c r="N1238" s="14">
        <v>0.44174301087437701</v>
      </c>
      <c r="O1238" s="14">
        <v>0.36653598772730001</v>
      </c>
      <c r="P1238" s="14">
        <v>0.36606304415566698</v>
      </c>
      <c r="Q1238" s="14">
        <v>0.39369256660341401</v>
      </c>
      <c r="R1238" s="14"/>
      <c r="S1238" s="14">
        <v>0.41669189593574502</v>
      </c>
      <c r="T1238" s="14">
        <v>0.33533303786916002</v>
      </c>
      <c r="U1238" s="14">
        <v>0.43565935890037799</v>
      </c>
      <c r="V1238" s="14">
        <v>0.340735129593564</v>
      </c>
      <c r="W1238" s="14">
        <v>0.47178048763726499</v>
      </c>
      <c r="X1238" s="14">
        <v>0.44156188964430698</v>
      </c>
      <c r="Y1238" s="14">
        <v>0.33225691381874201</v>
      </c>
      <c r="Z1238" s="14">
        <v>0.38082345573429899</v>
      </c>
      <c r="AA1238" s="14">
        <v>0.38493850262756402</v>
      </c>
      <c r="AB1238" s="14">
        <v>0.42737562883725599</v>
      </c>
      <c r="AC1238" s="14">
        <v>0.30045754208682401</v>
      </c>
      <c r="AD1238" s="14">
        <v>0.486443822980828</v>
      </c>
      <c r="AE1238" s="14"/>
      <c r="AF1238" s="14">
        <v>0.36012296195015098</v>
      </c>
      <c r="AG1238" s="14">
        <v>0.42685486751488</v>
      </c>
      <c r="AH1238" s="14">
        <v>0.36865794331740898</v>
      </c>
      <c r="AI1238" s="14">
        <v>0.335042859558634</v>
      </c>
      <c r="AJ1238" s="14">
        <v>0.39530360845910301</v>
      </c>
      <c r="AK1238" s="14"/>
      <c r="AL1238" s="14">
        <v>0.41190296917050401</v>
      </c>
      <c r="AM1238" s="14">
        <v>0.43052765651472502</v>
      </c>
      <c r="AN1238" s="14">
        <v>0.37554519634043798</v>
      </c>
      <c r="AO1238" s="14">
        <v>0.37907682672474502</v>
      </c>
      <c r="AP1238" s="14">
        <v>0.44180804907793803</v>
      </c>
      <c r="AQ1238" s="14">
        <v>0.32586938381696701</v>
      </c>
      <c r="AR1238" s="14"/>
      <c r="AS1238" s="14">
        <v>0.34007678109735301</v>
      </c>
      <c r="AT1238" s="14">
        <v>0.42199776729885902</v>
      </c>
      <c r="AU1238" s="14">
        <v>0.401258217300347</v>
      </c>
      <c r="AV1238" s="14">
        <v>0.48055593883699799</v>
      </c>
      <c r="AW1238" s="14">
        <v>0.24943563933210899</v>
      </c>
      <c r="AX1238" s="14"/>
      <c r="AY1238" s="14">
        <v>0.29214350432804798</v>
      </c>
      <c r="AZ1238" s="14">
        <v>0</v>
      </c>
      <c r="BA1238" s="14">
        <v>0</v>
      </c>
      <c r="BB1238" s="14">
        <v>0</v>
      </c>
      <c r="BC1238" s="14">
        <v>0</v>
      </c>
      <c r="BD1238" s="14">
        <v>0</v>
      </c>
      <c r="BE1238" s="14">
        <v>0</v>
      </c>
      <c r="BF1238" s="14">
        <v>0</v>
      </c>
      <c r="BG1238" s="14">
        <v>0</v>
      </c>
      <c r="BH1238" s="14">
        <v>0</v>
      </c>
      <c r="BI1238" s="14">
        <v>0</v>
      </c>
      <c r="BJ1238" s="14">
        <v>0</v>
      </c>
      <c r="BK1238" s="14">
        <v>0</v>
      </c>
      <c r="BL1238" s="14">
        <v>0</v>
      </c>
      <c r="BM1238" s="14">
        <v>0</v>
      </c>
      <c r="BN1238" s="14">
        <v>0</v>
      </c>
      <c r="BO1238" s="14"/>
      <c r="BP1238" s="14">
        <v>0.34568609305834602</v>
      </c>
      <c r="BQ1238" s="14">
        <v>0.45787950497540297</v>
      </c>
      <c r="BR1238" s="14">
        <v>0.38493294205339301</v>
      </c>
      <c r="BS1238" s="14">
        <v>0.374654532560663</v>
      </c>
      <c r="BT1238" s="14">
        <v>0.40238896283137698</v>
      </c>
      <c r="BU1238" s="14"/>
      <c r="BV1238" s="14">
        <v>0.45097506052459602</v>
      </c>
      <c r="BW1238" s="14">
        <v>0.40264969423409203</v>
      </c>
      <c r="BX1238" s="14">
        <v>0.38228013934914401</v>
      </c>
      <c r="BY1238" s="14">
        <v>0.39031235625629601</v>
      </c>
      <c r="BZ1238" s="14">
        <v>0.32407980151440202</v>
      </c>
      <c r="CA1238" s="14"/>
      <c r="CB1238" s="14">
        <v>0.43984846116647303</v>
      </c>
      <c r="CC1238" s="14">
        <v>0.41748959092943799</v>
      </c>
      <c r="CD1238" s="14">
        <v>0.35414223817880702</v>
      </c>
      <c r="CE1238" s="14">
        <v>0.38637166830926301</v>
      </c>
      <c r="CF1238" s="14">
        <v>0.38106040047984902</v>
      </c>
      <c r="CG1238" s="14"/>
      <c r="CH1238" s="14">
        <v>0.37568155917475798</v>
      </c>
      <c r="CI1238" s="14">
        <v>0.40046047028696002</v>
      </c>
      <c r="CJ1238" s="14"/>
      <c r="CK1238" s="14">
        <v>0.41927530268812602</v>
      </c>
      <c r="CL1238" s="14">
        <v>0.38532984533812398</v>
      </c>
      <c r="CM1238" s="14"/>
      <c r="CN1238" s="14">
        <v>0.43462518470351702</v>
      </c>
      <c r="CO1238" s="14">
        <v>0.378272327420624</v>
      </c>
      <c r="CP1238" s="14"/>
      <c r="CQ1238" s="14">
        <v>0.373063686841552</v>
      </c>
      <c r="CR1238" s="14">
        <v>0.442867278756223</v>
      </c>
      <c r="CS1238" s="14">
        <v>0.33574618425756603</v>
      </c>
    </row>
    <row r="1239" spans="2:97" x14ac:dyDescent="0.35">
      <c r="B1239" t="s">
        <v>492</v>
      </c>
      <c r="C1239" s="14">
        <v>0.25819652806145699</v>
      </c>
      <c r="D1239" s="14">
        <v>0.26778137121992202</v>
      </c>
      <c r="E1239" s="14">
        <v>0.24905772548161201</v>
      </c>
      <c r="F1239" s="14"/>
      <c r="G1239" s="14">
        <v>0.181555567643163</v>
      </c>
      <c r="H1239" s="14">
        <v>0.19993262556740701</v>
      </c>
      <c r="I1239" s="14">
        <v>0.233559897606336</v>
      </c>
      <c r="J1239" s="14">
        <v>0.28586669569817802</v>
      </c>
      <c r="K1239" s="14">
        <v>0.24136206897219001</v>
      </c>
      <c r="L1239" s="14">
        <v>0.36641266041461501</v>
      </c>
      <c r="M1239" s="14"/>
      <c r="N1239" s="14">
        <v>0.25287498614767701</v>
      </c>
      <c r="O1239" s="14">
        <v>0.263536811586986</v>
      </c>
      <c r="P1239" s="14">
        <v>0.278872751622251</v>
      </c>
      <c r="Q1239" s="14">
        <v>0.24051651194812901</v>
      </c>
      <c r="R1239" s="14"/>
      <c r="S1239" s="14">
        <v>0.20492620408993301</v>
      </c>
      <c r="T1239" s="14">
        <v>0.32065808932663697</v>
      </c>
      <c r="U1239" s="14">
        <v>0.285852698552649</v>
      </c>
      <c r="V1239" s="14">
        <v>0.25189030745676499</v>
      </c>
      <c r="W1239" s="14">
        <v>0.23672050503980799</v>
      </c>
      <c r="X1239" s="14">
        <v>0.24665856902713501</v>
      </c>
      <c r="Y1239" s="14">
        <v>0.263856022565155</v>
      </c>
      <c r="Z1239" s="14">
        <v>0.31918715208772103</v>
      </c>
      <c r="AA1239" s="14">
        <v>0.26876706863139199</v>
      </c>
      <c r="AB1239" s="14">
        <v>0.225170269647024</v>
      </c>
      <c r="AC1239" s="14">
        <v>0.26953141364616101</v>
      </c>
      <c r="AD1239" s="14">
        <v>0.202563286069422</v>
      </c>
      <c r="AE1239" s="14"/>
      <c r="AF1239" s="14">
        <v>0.32738266935407001</v>
      </c>
      <c r="AG1239" s="14">
        <v>0.234110542883776</v>
      </c>
      <c r="AH1239" s="14">
        <v>0.31605556933399198</v>
      </c>
      <c r="AI1239" s="14">
        <v>0.31302980047621298</v>
      </c>
      <c r="AJ1239" s="14">
        <v>0.20839834531625101</v>
      </c>
      <c r="AK1239" s="14"/>
      <c r="AL1239" s="14">
        <v>0.226478939860951</v>
      </c>
      <c r="AM1239" s="14">
        <v>0.23145299532546701</v>
      </c>
      <c r="AN1239" s="14">
        <v>0.31190258116216402</v>
      </c>
      <c r="AO1239" s="14">
        <v>0.32107189453430701</v>
      </c>
      <c r="AP1239" s="14">
        <v>0.19606111245577301</v>
      </c>
      <c r="AQ1239" s="14">
        <v>0.26590918594218899</v>
      </c>
      <c r="AR1239" s="14"/>
      <c r="AS1239" s="14">
        <v>0.30206739624964701</v>
      </c>
      <c r="AT1239" s="14">
        <v>0.235031583019778</v>
      </c>
      <c r="AU1239" s="14">
        <v>0.268894605932333</v>
      </c>
      <c r="AV1239" s="14">
        <v>0.20029300111613699</v>
      </c>
      <c r="AW1239" s="14">
        <v>0.212545010467867</v>
      </c>
      <c r="AX1239" s="14"/>
      <c r="AY1239" s="14">
        <v>0.17249427117705299</v>
      </c>
      <c r="AZ1239" s="14">
        <v>0</v>
      </c>
      <c r="BA1239" s="14">
        <v>0</v>
      </c>
      <c r="BB1239" s="14">
        <v>0</v>
      </c>
      <c r="BC1239" s="14">
        <v>0</v>
      </c>
      <c r="BD1239" s="14">
        <v>0</v>
      </c>
      <c r="BE1239" s="14">
        <v>0</v>
      </c>
      <c r="BF1239" s="14">
        <v>0</v>
      </c>
      <c r="BG1239" s="14">
        <v>0</v>
      </c>
      <c r="BH1239" s="14">
        <v>0</v>
      </c>
      <c r="BI1239" s="14">
        <v>0</v>
      </c>
      <c r="BJ1239" s="14">
        <v>0</v>
      </c>
      <c r="BK1239" s="14">
        <v>0</v>
      </c>
      <c r="BL1239" s="14">
        <v>0</v>
      </c>
      <c r="BM1239" s="14">
        <v>0</v>
      </c>
      <c r="BN1239" s="14">
        <v>0</v>
      </c>
      <c r="BO1239" s="14"/>
      <c r="BP1239" s="14">
        <v>0.30440460090602101</v>
      </c>
      <c r="BQ1239" s="14">
        <v>0.25155363860827901</v>
      </c>
      <c r="BR1239" s="14">
        <v>0.18518171472141501</v>
      </c>
      <c r="BS1239" s="14">
        <v>0.27301786128917499</v>
      </c>
      <c r="BT1239" s="14">
        <v>0.26806017609201599</v>
      </c>
      <c r="BU1239" s="14"/>
      <c r="BV1239" s="14">
        <v>0.23558922633780299</v>
      </c>
      <c r="BW1239" s="14">
        <v>0.26951800476659499</v>
      </c>
      <c r="BX1239" s="14">
        <v>0.24281131313822099</v>
      </c>
      <c r="BY1239" s="14">
        <v>0.26052554321990501</v>
      </c>
      <c r="BZ1239" s="14">
        <v>0.31956825749896001</v>
      </c>
      <c r="CA1239" s="14"/>
      <c r="CB1239" s="14">
        <v>0.220295260116777</v>
      </c>
      <c r="CC1239" s="14">
        <v>0.227737146339788</v>
      </c>
      <c r="CD1239" s="14">
        <v>0.24638812949491801</v>
      </c>
      <c r="CE1239" s="14">
        <v>0.28581873938087199</v>
      </c>
      <c r="CF1239" s="14">
        <v>0.29555213531400698</v>
      </c>
      <c r="CG1239" s="14"/>
      <c r="CH1239" s="14">
        <v>0.29893482330613602</v>
      </c>
      <c r="CI1239" s="14">
        <v>0.24144521026778901</v>
      </c>
      <c r="CJ1239" s="14"/>
      <c r="CK1239" s="14">
        <v>0.20696225364252899</v>
      </c>
      <c r="CL1239" s="14">
        <v>0.27376374972279299</v>
      </c>
      <c r="CM1239" s="14"/>
      <c r="CN1239" s="14">
        <v>0.23047643837641399</v>
      </c>
      <c r="CO1239" s="14">
        <v>0.26822234010457902</v>
      </c>
      <c r="CP1239" s="14"/>
      <c r="CQ1239" s="14">
        <v>0.27766940124268702</v>
      </c>
      <c r="CR1239" s="14">
        <v>0.222665022401976</v>
      </c>
      <c r="CS1239" s="14">
        <v>0.23289444657407099</v>
      </c>
    </row>
    <row r="1240" spans="2:97" x14ac:dyDescent="0.35">
      <c r="B1240" t="s">
        <v>167</v>
      </c>
      <c r="C1240" s="14">
        <v>0.15564409211056199</v>
      </c>
      <c r="D1240" s="14">
        <v>0.11257513691229699</v>
      </c>
      <c r="E1240" s="14">
        <v>0.19836013380266601</v>
      </c>
      <c r="F1240" s="14"/>
      <c r="G1240" s="14">
        <v>0.10938899110561601</v>
      </c>
      <c r="H1240" s="14">
        <v>0.12819850929504001</v>
      </c>
      <c r="I1240" s="14">
        <v>0.136009132636808</v>
      </c>
      <c r="J1240" s="14">
        <v>0.16744163256486799</v>
      </c>
      <c r="K1240" s="14">
        <v>0.18137480798180899</v>
      </c>
      <c r="L1240" s="14">
        <v>0.19914073872271501</v>
      </c>
      <c r="M1240" s="14"/>
      <c r="N1240" s="14">
        <v>0.105999823354946</v>
      </c>
      <c r="O1240" s="14">
        <v>0.16935136939006301</v>
      </c>
      <c r="P1240" s="14">
        <v>0.15559262143216701</v>
      </c>
      <c r="Q1240" s="14">
        <v>0.19113310530799699</v>
      </c>
      <c r="R1240" s="14"/>
      <c r="S1240" s="14">
        <v>0.143713978587762</v>
      </c>
      <c r="T1240" s="14">
        <v>0.15995970285077199</v>
      </c>
      <c r="U1240" s="14">
        <v>0.12716938613244499</v>
      </c>
      <c r="V1240" s="14">
        <v>0.21354192009056799</v>
      </c>
      <c r="W1240" s="14">
        <v>0.124329106038458</v>
      </c>
      <c r="X1240" s="14">
        <v>0.14877662061567201</v>
      </c>
      <c r="Y1240" s="14">
        <v>0.128583741858421</v>
      </c>
      <c r="Z1240" s="14">
        <v>0.15860792055885201</v>
      </c>
      <c r="AA1240" s="14">
        <v>0.17320911838460201</v>
      </c>
      <c r="AB1240" s="14">
        <v>0.13238037895150001</v>
      </c>
      <c r="AC1240" s="14">
        <v>0.21021739126531799</v>
      </c>
      <c r="AD1240" s="14">
        <v>0.150070924698021</v>
      </c>
      <c r="AE1240" s="14"/>
      <c r="AF1240" s="14">
        <v>0.127590596716738</v>
      </c>
      <c r="AG1240" s="14">
        <v>0.14093132230914099</v>
      </c>
      <c r="AH1240" s="14">
        <v>0.11686856258169701</v>
      </c>
      <c r="AI1240" s="14">
        <v>0.146204914739723</v>
      </c>
      <c r="AJ1240" s="14">
        <v>9.8707112588425697E-2</v>
      </c>
      <c r="AK1240" s="14"/>
      <c r="AL1240" s="14">
        <v>0.116677383079566</v>
      </c>
      <c r="AM1240" s="14">
        <v>0.146822464309979</v>
      </c>
      <c r="AN1240" s="14">
        <v>0.12357035323842</v>
      </c>
      <c r="AO1240" s="14">
        <v>0.13110911896484501</v>
      </c>
      <c r="AP1240" s="14">
        <v>0.10105189882531899</v>
      </c>
      <c r="AQ1240" s="14">
        <v>0.30120152668530298</v>
      </c>
      <c r="AR1240" s="14"/>
      <c r="AS1240" s="14">
        <v>0.18841074906309099</v>
      </c>
      <c r="AT1240" s="14">
        <v>0.15060198760330201</v>
      </c>
      <c r="AU1240" s="14">
        <v>0.12943526882262599</v>
      </c>
      <c r="AV1240" s="14">
        <v>8.2948821538528297E-2</v>
      </c>
      <c r="AW1240" s="14">
        <v>6.4050704018881702E-2</v>
      </c>
      <c r="AX1240" s="14"/>
      <c r="AY1240" s="14">
        <v>0.36475238474792598</v>
      </c>
      <c r="AZ1240" s="14">
        <v>0</v>
      </c>
      <c r="BA1240" s="14">
        <v>0</v>
      </c>
      <c r="BB1240" s="14">
        <v>0</v>
      </c>
      <c r="BC1240" s="14">
        <v>0</v>
      </c>
      <c r="BD1240" s="14">
        <v>0</v>
      </c>
      <c r="BE1240" s="14">
        <v>0</v>
      </c>
      <c r="BF1240" s="14">
        <v>0</v>
      </c>
      <c r="BG1240" s="14">
        <v>0</v>
      </c>
      <c r="BH1240" s="14">
        <v>0</v>
      </c>
      <c r="BI1240" s="14">
        <v>0</v>
      </c>
      <c r="BJ1240" s="14">
        <v>0</v>
      </c>
      <c r="BK1240" s="14">
        <v>0</v>
      </c>
      <c r="BL1240" s="14">
        <v>0</v>
      </c>
      <c r="BM1240" s="14">
        <v>0</v>
      </c>
      <c r="BN1240" s="14">
        <v>0</v>
      </c>
      <c r="BO1240" s="14"/>
      <c r="BP1240" s="14">
        <v>0.103948635056165</v>
      </c>
      <c r="BQ1240" s="14">
        <v>0.12827498926341299</v>
      </c>
      <c r="BR1240" s="14">
        <v>0.23109109791843599</v>
      </c>
      <c r="BS1240" s="14">
        <v>0.146810851474171</v>
      </c>
      <c r="BT1240" s="14">
        <v>0.19168511029311</v>
      </c>
      <c r="BU1240" s="14"/>
      <c r="BV1240" s="14">
        <v>7.9926433665957294E-2</v>
      </c>
      <c r="BW1240" s="14">
        <v>0.136748577783812</v>
      </c>
      <c r="BX1240" s="14">
        <v>0.17078599788978999</v>
      </c>
      <c r="BY1240" s="14">
        <v>0.19775573660277401</v>
      </c>
      <c r="BZ1240" s="14">
        <v>0.15356569818181701</v>
      </c>
      <c r="CA1240" s="14"/>
      <c r="CB1240" s="14">
        <v>9.9025546857526001E-2</v>
      </c>
      <c r="CC1240" s="14">
        <v>0.161320214986789</v>
      </c>
      <c r="CD1240" s="14">
        <v>0.192070844372313</v>
      </c>
      <c r="CE1240" s="14">
        <v>0.155985161169855</v>
      </c>
      <c r="CF1240" s="14">
        <v>0.16492600793962001</v>
      </c>
      <c r="CG1240" s="14"/>
      <c r="CH1240" s="14">
        <v>0.12857115663744001</v>
      </c>
      <c r="CI1240" s="14">
        <v>0.166776304270986</v>
      </c>
      <c r="CJ1240" s="14"/>
      <c r="CK1240" s="14">
        <v>0.11592305358385201</v>
      </c>
      <c r="CL1240" s="14">
        <v>0.16771308729741199</v>
      </c>
      <c r="CM1240" s="14"/>
      <c r="CN1240" s="14">
        <v>9.5796519203684594E-2</v>
      </c>
      <c r="CO1240" s="14">
        <v>0.177289783882084</v>
      </c>
      <c r="CP1240" s="14"/>
      <c r="CQ1240" s="14">
        <v>0.170126855093827</v>
      </c>
      <c r="CR1240" s="14">
        <v>0.121483119696537</v>
      </c>
      <c r="CS1240" s="14">
        <v>0.18736659784215301</v>
      </c>
    </row>
    <row r="1241" spans="2:97" x14ac:dyDescent="0.35">
      <c r="C1241" s="14"/>
      <c r="D1241" s="14"/>
      <c r="E1241" s="14"/>
      <c r="F1241" s="14"/>
      <c r="G1241" s="14"/>
      <c r="H1241" s="14"/>
      <c r="I1241" s="14"/>
      <c r="J1241" s="14"/>
      <c r="K1241" s="14"/>
      <c r="L1241" s="14"/>
      <c r="M1241" s="14"/>
      <c r="N1241" s="14"/>
      <c r="O1241" s="14"/>
      <c r="P1241" s="14"/>
      <c r="Q1241" s="14"/>
      <c r="R1241" s="14"/>
      <c r="S1241" s="14"/>
      <c r="T1241" s="14"/>
      <c r="U1241" s="14"/>
      <c r="V1241" s="14"/>
      <c r="W1241" s="14"/>
      <c r="X1241" s="14"/>
      <c r="Y1241" s="14"/>
      <c r="Z1241" s="14"/>
      <c r="AA1241" s="14"/>
      <c r="AB1241" s="14"/>
      <c r="AC1241" s="14"/>
      <c r="AD1241" s="14"/>
      <c r="AE1241" s="14"/>
      <c r="AF1241" s="14"/>
      <c r="AG1241" s="14"/>
      <c r="AH1241" s="14"/>
      <c r="AI1241" s="14"/>
      <c r="AJ1241" s="14"/>
      <c r="AK1241" s="14"/>
      <c r="AL1241" s="14"/>
      <c r="AM1241" s="14"/>
      <c r="AN1241" s="14"/>
      <c r="AO1241" s="14"/>
      <c r="AP1241" s="14"/>
      <c r="AQ1241" s="14"/>
      <c r="AR1241" s="14"/>
      <c r="AS1241" s="14"/>
      <c r="AT1241" s="14"/>
      <c r="AU1241" s="14"/>
      <c r="AV1241" s="14"/>
      <c r="AW1241" s="14"/>
      <c r="AX1241" s="14"/>
      <c r="AY1241" s="14"/>
      <c r="AZ1241" s="14"/>
      <c r="BA1241" s="14"/>
      <c r="BB1241" s="14"/>
      <c r="BC1241" s="14"/>
      <c r="BD1241" s="14"/>
      <c r="BE1241" s="14"/>
      <c r="BF1241" s="14"/>
      <c r="BG1241" s="14"/>
      <c r="BH1241" s="14"/>
      <c r="BI1241" s="14"/>
      <c r="BJ1241" s="14"/>
      <c r="BK1241" s="14"/>
      <c r="BL1241" s="14"/>
      <c r="BM1241" s="14"/>
      <c r="BN1241" s="14"/>
      <c r="BO1241" s="14"/>
      <c r="BP1241" s="14"/>
      <c r="BQ1241" s="14"/>
      <c r="BR1241" s="14"/>
      <c r="BS1241" s="14"/>
      <c r="BT1241" s="14"/>
      <c r="BU1241" s="14"/>
      <c r="BV1241" s="14"/>
      <c r="BW1241" s="14"/>
      <c r="BX1241" s="14"/>
      <c r="BY1241" s="14"/>
      <c r="BZ1241" s="14"/>
      <c r="CA1241" s="14"/>
      <c r="CB1241" s="14"/>
      <c r="CC1241" s="14"/>
      <c r="CD1241" s="14"/>
      <c r="CE1241" s="14"/>
      <c r="CF1241" s="14"/>
      <c r="CG1241" s="14"/>
      <c r="CH1241" s="14"/>
      <c r="CI1241" s="14"/>
      <c r="CJ1241" s="14"/>
      <c r="CK1241" s="14"/>
      <c r="CL1241" s="14"/>
      <c r="CM1241" s="14"/>
      <c r="CN1241" s="14"/>
      <c r="CO1241" s="14"/>
      <c r="CP1241" s="14"/>
      <c r="CQ1241" s="14"/>
      <c r="CR1241" s="14"/>
      <c r="CS1241" s="14"/>
    </row>
    <row r="1242" spans="2:97" x14ac:dyDescent="0.35">
      <c r="B1242" s="6" t="s">
        <v>498</v>
      </c>
      <c r="C1242" s="14"/>
      <c r="D1242" s="14"/>
      <c r="E1242" s="14"/>
      <c r="F1242" s="14"/>
      <c r="G1242" s="14"/>
      <c r="H1242" s="14"/>
      <c r="I1242" s="14"/>
      <c r="J1242" s="14"/>
      <c r="K1242" s="14"/>
      <c r="L1242" s="14"/>
      <c r="M1242" s="14"/>
      <c r="N1242" s="14"/>
      <c r="O1242" s="14"/>
      <c r="P1242" s="14"/>
      <c r="Q1242" s="14"/>
      <c r="R1242" s="14"/>
      <c r="S1242" s="14"/>
      <c r="T1242" s="14"/>
      <c r="U1242" s="14"/>
      <c r="V1242" s="14"/>
      <c r="W1242" s="14"/>
      <c r="X1242" s="14"/>
      <c r="Y1242" s="14"/>
      <c r="Z1242" s="14"/>
      <c r="AA1242" s="14"/>
      <c r="AB1242" s="14"/>
      <c r="AC1242" s="14"/>
      <c r="AD1242" s="14"/>
      <c r="AE1242" s="14"/>
      <c r="AF1242" s="14"/>
      <c r="AG1242" s="14"/>
      <c r="AH1242" s="14"/>
      <c r="AI1242" s="14"/>
      <c r="AJ1242" s="14"/>
      <c r="AK1242" s="14"/>
      <c r="AL1242" s="14"/>
      <c r="AM1242" s="14"/>
      <c r="AN1242" s="14"/>
      <c r="AO1242" s="14"/>
      <c r="AP1242" s="14"/>
      <c r="AQ1242" s="14"/>
      <c r="AR1242" s="14"/>
      <c r="AS1242" s="14"/>
      <c r="AT1242" s="14"/>
      <c r="AU1242" s="14"/>
      <c r="AV1242" s="14"/>
      <c r="AW1242" s="14"/>
      <c r="AX1242" s="14"/>
      <c r="AY1242" s="14"/>
      <c r="AZ1242" s="14"/>
      <c r="BA1242" s="14"/>
      <c r="BB1242" s="14"/>
      <c r="BC1242" s="14"/>
      <c r="BD1242" s="14"/>
      <c r="BE1242" s="14"/>
      <c r="BF1242" s="14"/>
      <c r="BG1242" s="14"/>
      <c r="BH1242" s="14"/>
      <c r="BI1242" s="14"/>
      <c r="BJ1242" s="14"/>
      <c r="BK1242" s="14"/>
      <c r="BL1242" s="14"/>
      <c r="BM1242" s="14"/>
      <c r="BN1242" s="14"/>
      <c r="BO1242" s="14"/>
      <c r="BP1242" s="14"/>
      <c r="BQ1242" s="14"/>
      <c r="BR1242" s="14"/>
      <c r="BS1242" s="14"/>
      <c r="BT1242" s="14"/>
      <c r="BU1242" s="14"/>
      <c r="BV1242" s="14"/>
      <c r="BW1242" s="14"/>
      <c r="BX1242" s="14"/>
      <c r="BY1242" s="14"/>
      <c r="BZ1242" s="14"/>
      <c r="CA1242" s="14"/>
      <c r="CB1242" s="14"/>
      <c r="CC1242" s="14"/>
      <c r="CD1242" s="14"/>
      <c r="CE1242" s="14"/>
      <c r="CF1242" s="14"/>
      <c r="CG1242" s="14"/>
      <c r="CH1242" s="14"/>
      <c r="CI1242" s="14"/>
      <c r="CJ1242" s="14"/>
      <c r="CK1242" s="14"/>
      <c r="CL1242" s="14"/>
      <c r="CM1242" s="14"/>
      <c r="CN1242" s="14"/>
      <c r="CO1242" s="14"/>
      <c r="CP1242" s="14"/>
      <c r="CQ1242" s="14"/>
      <c r="CR1242" s="14"/>
      <c r="CS1242" s="14"/>
    </row>
    <row r="1243" spans="2:97" x14ac:dyDescent="0.35">
      <c r="B1243" s="21" t="s">
        <v>279</v>
      </c>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c r="AS1243" s="14"/>
      <c r="AT1243" s="14"/>
      <c r="AU1243" s="14"/>
      <c r="AV1243" s="14"/>
      <c r="AW1243" s="14"/>
      <c r="AX1243" s="14"/>
      <c r="AY1243" s="14"/>
      <c r="AZ1243" s="14"/>
      <c r="BA1243" s="14"/>
      <c r="BB1243" s="14"/>
      <c r="BC1243" s="14"/>
      <c r="BD1243" s="14"/>
      <c r="BE1243" s="14"/>
      <c r="BF1243" s="14"/>
      <c r="BG1243" s="14"/>
      <c r="BH1243" s="14"/>
      <c r="BI1243" s="14"/>
      <c r="BJ1243" s="14"/>
      <c r="BK1243" s="14"/>
      <c r="BL1243" s="14"/>
      <c r="BM1243" s="14"/>
      <c r="BN1243" s="14"/>
      <c r="BO1243" s="14"/>
      <c r="BP1243" s="14"/>
      <c r="BQ1243" s="14"/>
      <c r="BR1243" s="14"/>
      <c r="BS1243" s="14"/>
      <c r="BT1243" s="14"/>
      <c r="BU1243" s="14"/>
      <c r="BV1243" s="14"/>
      <c r="BW1243" s="14"/>
      <c r="BX1243" s="14"/>
      <c r="BY1243" s="14"/>
      <c r="BZ1243" s="14"/>
      <c r="CA1243" s="14"/>
      <c r="CB1243" s="14"/>
      <c r="CC1243" s="14"/>
      <c r="CD1243" s="14"/>
      <c r="CE1243" s="14"/>
      <c r="CF1243" s="14"/>
      <c r="CG1243" s="14"/>
      <c r="CH1243" s="14"/>
      <c r="CI1243" s="14"/>
      <c r="CJ1243" s="14"/>
      <c r="CK1243" s="14"/>
      <c r="CL1243" s="14"/>
      <c r="CM1243" s="14"/>
      <c r="CN1243" s="14"/>
      <c r="CO1243" s="14"/>
      <c r="CP1243" s="14"/>
      <c r="CQ1243" s="14"/>
      <c r="CR1243" s="14"/>
      <c r="CS1243" s="14"/>
    </row>
    <row r="1244" spans="2:97" x14ac:dyDescent="0.35">
      <c r="B1244" t="s">
        <v>490</v>
      </c>
      <c r="C1244" s="14">
        <v>0.24360127725356301</v>
      </c>
      <c r="D1244" s="14">
        <v>0.229378841476469</v>
      </c>
      <c r="E1244" s="14">
        <v>0.25794838371126599</v>
      </c>
      <c r="F1244" s="14"/>
      <c r="G1244" s="14">
        <v>0.213794895539345</v>
      </c>
      <c r="H1244" s="14">
        <v>0.23896499818695699</v>
      </c>
      <c r="I1244" s="14">
        <v>0.22821994064029799</v>
      </c>
      <c r="J1244" s="14">
        <v>0.21584915535789601</v>
      </c>
      <c r="K1244" s="14">
        <v>0.29267271164103897</v>
      </c>
      <c r="L1244" s="14">
        <v>0.26916952943332401</v>
      </c>
      <c r="M1244" s="14"/>
      <c r="N1244" s="14">
        <v>0.25326196180807597</v>
      </c>
      <c r="O1244" s="14">
        <v>0.22879841510277699</v>
      </c>
      <c r="P1244" s="14">
        <v>0.26351206091748203</v>
      </c>
      <c r="Q1244" s="14">
        <v>0.22874959004965301</v>
      </c>
      <c r="R1244" s="14"/>
      <c r="S1244" s="14">
        <v>0.27758799648061799</v>
      </c>
      <c r="T1244" s="14">
        <v>0.22967355799842001</v>
      </c>
      <c r="U1244" s="14">
        <v>0.30298101286249801</v>
      </c>
      <c r="V1244" s="14">
        <v>0.22294989365409501</v>
      </c>
      <c r="W1244" s="14">
        <v>0.22509533924193301</v>
      </c>
      <c r="X1244" s="14">
        <v>0.24450974869775</v>
      </c>
      <c r="Y1244" s="14">
        <v>0.24390656520541201</v>
      </c>
      <c r="Z1244" s="14">
        <v>0.227043994487553</v>
      </c>
      <c r="AA1244" s="14">
        <v>0.21086204370976799</v>
      </c>
      <c r="AB1244" s="14">
        <v>0.26682196438240902</v>
      </c>
      <c r="AC1244" s="14">
        <v>0.24877023300277601</v>
      </c>
      <c r="AD1244" s="14">
        <v>0.179077217632579</v>
      </c>
      <c r="AE1244" s="14"/>
      <c r="AF1244" s="14">
        <v>0.27238965019213801</v>
      </c>
      <c r="AG1244" s="14">
        <v>0.22126843986140199</v>
      </c>
      <c r="AH1244" s="14">
        <v>0.25469589071741</v>
      </c>
      <c r="AI1244" s="14">
        <v>0.291589027716599</v>
      </c>
      <c r="AJ1244" s="14">
        <v>0.22444521573076001</v>
      </c>
      <c r="AK1244" s="14"/>
      <c r="AL1244" s="14">
        <v>0.19726794016336799</v>
      </c>
      <c r="AM1244" s="14">
        <v>0.273077728230393</v>
      </c>
      <c r="AN1244" s="14">
        <v>0.25953550167714601</v>
      </c>
      <c r="AO1244" s="14">
        <v>0.32001203659091398</v>
      </c>
      <c r="AP1244" s="14">
        <v>0.217662967670809</v>
      </c>
      <c r="AQ1244" s="14">
        <v>0.15619501558389001</v>
      </c>
      <c r="AR1244" s="14"/>
      <c r="AS1244" s="14">
        <v>0.29724223820921303</v>
      </c>
      <c r="AT1244" s="14">
        <v>0.19733225244299499</v>
      </c>
      <c r="AU1244" s="14">
        <v>0.20815787141289699</v>
      </c>
      <c r="AV1244" s="14">
        <v>0.28925229198561297</v>
      </c>
      <c r="AW1244" s="14">
        <v>0.30235970900084203</v>
      </c>
      <c r="AX1244" s="14"/>
      <c r="AY1244" s="14">
        <v>0.17645631296923101</v>
      </c>
      <c r="AZ1244" s="14">
        <v>0</v>
      </c>
      <c r="BA1244" s="14">
        <v>0</v>
      </c>
      <c r="BB1244" s="14">
        <v>0</v>
      </c>
      <c r="BC1244" s="14">
        <v>0</v>
      </c>
      <c r="BD1244" s="14">
        <v>0</v>
      </c>
      <c r="BE1244" s="14">
        <v>0</v>
      </c>
      <c r="BF1244" s="14">
        <v>0</v>
      </c>
      <c r="BG1244" s="14">
        <v>0</v>
      </c>
      <c r="BH1244" s="14">
        <v>0</v>
      </c>
      <c r="BI1244" s="14">
        <v>0</v>
      </c>
      <c r="BJ1244" s="14">
        <v>0</v>
      </c>
      <c r="BK1244" s="14">
        <v>0</v>
      </c>
      <c r="BL1244" s="14">
        <v>0</v>
      </c>
      <c r="BM1244" s="14">
        <v>0</v>
      </c>
      <c r="BN1244" s="14">
        <v>0</v>
      </c>
      <c r="BO1244" s="14"/>
      <c r="BP1244" s="14">
        <v>0.27854826775751002</v>
      </c>
      <c r="BQ1244" s="14">
        <v>0.24461822219533699</v>
      </c>
      <c r="BR1244" s="14">
        <v>0.214576027255513</v>
      </c>
      <c r="BS1244" s="14">
        <v>0.21021241355407899</v>
      </c>
      <c r="BT1244" s="14">
        <v>0.244476860421832</v>
      </c>
      <c r="BU1244" s="14"/>
      <c r="BV1244" s="14">
        <v>0.277397250793811</v>
      </c>
      <c r="BW1244" s="14">
        <v>0.24720926299227799</v>
      </c>
      <c r="BX1244" s="14">
        <v>0.23826417757175</v>
      </c>
      <c r="BY1244" s="14">
        <v>0.22125132306269801</v>
      </c>
      <c r="BZ1244" s="14">
        <v>0.28953719444534898</v>
      </c>
      <c r="CA1244" s="14"/>
      <c r="CB1244" s="14">
        <v>0.30122967459605898</v>
      </c>
      <c r="CC1244" s="14">
        <v>0.20557250498349</v>
      </c>
      <c r="CD1244" s="14">
        <v>0.184547008131208</v>
      </c>
      <c r="CE1244" s="14">
        <v>0.23777109897432699</v>
      </c>
      <c r="CF1244" s="14">
        <v>0.28762849645822303</v>
      </c>
      <c r="CG1244" s="14"/>
      <c r="CH1244" s="14">
        <v>0.29958771664525902</v>
      </c>
      <c r="CI1244" s="14">
        <v>0.22058002335097901</v>
      </c>
      <c r="CJ1244" s="14"/>
      <c r="CK1244" s="14">
        <v>0.229927467789596</v>
      </c>
      <c r="CL1244" s="14">
        <v>0.24775598082445699</v>
      </c>
      <c r="CM1244" s="14"/>
      <c r="CN1244" s="14">
        <v>0.216856679681218</v>
      </c>
      <c r="CO1244" s="14">
        <v>0.25327427295725102</v>
      </c>
      <c r="CP1244" s="14"/>
      <c r="CQ1244" s="14">
        <v>0.23806509730822401</v>
      </c>
      <c r="CR1244" s="14">
        <v>0.25832059689633002</v>
      </c>
      <c r="CS1244" s="14">
        <v>0.220622009674044</v>
      </c>
    </row>
    <row r="1245" spans="2:97" x14ac:dyDescent="0.35">
      <c r="B1245" t="s">
        <v>491</v>
      </c>
      <c r="C1245" s="14">
        <v>0.40830124068131401</v>
      </c>
      <c r="D1245" s="14">
        <v>0.41380913513037598</v>
      </c>
      <c r="E1245" s="14">
        <v>0.40337586766876599</v>
      </c>
      <c r="F1245" s="14"/>
      <c r="G1245" s="14">
        <v>0.452415276857974</v>
      </c>
      <c r="H1245" s="14">
        <v>0.43122047596762098</v>
      </c>
      <c r="I1245" s="14">
        <v>0.44918963767959902</v>
      </c>
      <c r="J1245" s="14">
        <v>0.40920988167787897</v>
      </c>
      <c r="K1245" s="14">
        <v>0.376414732495641</v>
      </c>
      <c r="L1245" s="14">
        <v>0.34699446184922</v>
      </c>
      <c r="M1245" s="14"/>
      <c r="N1245" s="14">
        <v>0.42627377320092902</v>
      </c>
      <c r="O1245" s="14">
        <v>0.40804395534808202</v>
      </c>
      <c r="P1245" s="14">
        <v>0.39287910327739101</v>
      </c>
      <c r="Q1245" s="14">
        <v>0.40439894167822599</v>
      </c>
      <c r="R1245" s="14"/>
      <c r="S1245" s="14">
        <v>0.36398532675397999</v>
      </c>
      <c r="T1245" s="14">
        <v>0.39572972517626598</v>
      </c>
      <c r="U1245" s="14">
        <v>0.346376787535841</v>
      </c>
      <c r="V1245" s="14">
        <v>0.39980074759804302</v>
      </c>
      <c r="W1245" s="14">
        <v>0.41457950156308598</v>
      </c>
      <c r="X1245" s="14">
        <v>0.51649586628764199</v>
      </c>
      <c r="Y1245" s="14">
        <v>0.337971497037584</v>
      </c>
      <c r="Z1245" s="14">
        <v>0.52994278621204205</v>
      </c>
      <c r="AA1245" s="14">
        <v>0.38215768607657402</v>
      </c>
      <c r="AB1245" s="14">
        <v>0.409024013120518</v>
      </c>
      <c r="AC1245" s="14">
        <v>0.476997503664782</v>
      </c>
      <c r="AD1245" s="14">
        <v>0.48993284190577802</v>
      </c>
      <c r="AE1245" s="14"/>
      <c r="AF1245" s="14">
        <v>0.45655960797404799</v>
      </c>
      <c r="AG1245" s="14">
        <v>0.410155326207508</v>
      </c>
      <c r="AH1245" s="14">
        <v>0.393598284716629</v>
      </c>
      <c r="AI1245" s="14">
        <v>0.41049638073128802</v>
      </c>
      <c r="AJ1245" s="14">
        <v>0.37495182526104698</v>
      </c>
      <c r="AK1245" s="14"/>
      <c r="AL1245" s="14">
        <v>0.44148525640555902</v>
      </c>
      <c r="AM1245" s="14">
        <v>0.49304650666365302</v>
      </c>
      <c r="AN1245" s="14">
        <v>0.392059954223416</v>
      </c>
      <c r="AO1245" s="14">
        <v>0.37185240522123603</v>
      </c>
      <c r="AP1245" s="14">
        <v>0.345632155931409</v>
      </c>
      <c r="AQ1245" s="14">
        <v>0.43638232576014502</v>
      </c>
      <c r="AR1245" s="14"/>
      <c r="AS1245" s="14">
        <v>0.35074819516921901</v>
      </c>
      <c r="AT1245" s="14">
        <v>0.45998321016190302</v>
      </c>
      <c r="AU1245" s="14">
        <v>0.43164563947627999</v>
      </c>
      <c r="AV1245" s="14">
        <v>0.363448037554226</v>
      </c>
      <c r="AW1245" s="14">
        <v>0.50298968095154795</v>
      </c>
      <c r="AX1245" s="14"/>
      <c r="AY1245" s="14">
        <v>0.28884712329734802</v>
      </c>
      <c r="AZ1245" s="14">
        <v>0</v>
      </c>
      <c r="BA1245" s="14">
        <v>0</v>
      </c>
      <c r="BB1245" s="14">
        <v>0</v>
      </c>
      <c r="BC1245" s="14">
        <v>0</v>
      </c>
      <c r="BD1245" s="14">
        <v>0</v>
      </c>
      <c r="BE1245" s="14">
        <v>0</v>
      </c>
      <c r="BF1245" s="14">
        <v>0</v>
      </c>
      <c r="BG1245" s="14">
        <v>0</v>
      </c>
      <c r="BH1245" s="14">
        <v>0</v>
      </c>
      <c r="BI1245" s="14">
        <v>0</v>
      </c>
      <c r="BJ1245" s="14">
        <v>0</v>
      </c>
      <c r="BK1245" s="14">
        <v>0</v>
      </c>
      <c r="BL1245" s="14">
        <v>0</v>
      </c>
      <c r="BM1245" s="14">
        <v>0</v>
      </c>
      <c r="BN1245" s="14">
        <v>0</v>
      </c>
      <c r="BO1245" s="14"/>
      <c r="BP1245" s="14">
        <v>0.36805447776233102</v>
      </c>
      <c r="BQ1245" s="14">
        <v>0.44762561632265901</v>
      </c>
      <c r="BR1245" s="14">
        <v>0.41932318770688898</v>
      </c>
      <c r="BS1245" s="14">
        <v>0.43327971748599498</v>
      </c>
      <c r="BT1245" s="14">
        <v>0.38663937871848397</v>
      </c>
      <c r="BU1245" s="14"/>
      <c r="BV1245" s="14">
        <v>0.42722011522484798</v>
      </c>
      <c r="BW1245" s="14">
        <v>0.42516070497997999</v>
      </c>
      <c r="BX1245" s="14">
        <v>0.376700201071764</v>
      </c>
      <c r="BY1245" s="14">
        <v>0.46296995801926899</v>
      </c>
      <c r="BZ1245" s="14">
        <v>0.29820181342510599</v>
      </c>
      <c r="CA1245" s="14"/>
      <c r="CB1245" s="14">
        <v>0.46400580840382899</v>
      </c>
      <c r="CC1245" s="14">
        <v>0.37265092307654601</v>
      </c>
      <c r="CD1245" s="14">
        <v>0.41833644111569501</v>
      </c>
      <c r="CE1245" s="14">
        <v>0.41934362027730898</v>
      </c>
      <c r="CF1245" s="14">
        <v>0.36931636801537898</v>
      </c>
      <c r="CG1245" s="14"/>
      <c r="CH1245" s="14">
        <v>0.41721379475132297</v>
      </c>
      <c r="CI1245" s="14">
        <v>0.40463645734457199</v>
      </c>
      <c r="CJ1245" s="14"/>
      <c r="CK1245" s="14">
        <v>0.378665189062383</v>
      </c>
      <c r="CL1245" s="14">
        <v>0.41730597413272102</v>
      </c>
      <c r="CM1245" s="14"/>
      <c r="CN1245" s="14">
        <v>0.435634513539847</v>
      </c>
      <c r="CO1245" s="14">
        <v>0.39841533268762902</v>
      </c>
      <c r="CP1245" s="14"/>
      <c r="CQ1245" s="14">
        <v>0.402633377529304</v>
      </c>
      <c r="CR1245" s="14">
        <v>0.43321304783315301</v>
      </c>
      <c r="CS1245" s="14">
        <v>0.32046302828073903</v>
      </c>
    </row>
    <row r="1246" spans="2:97" x14ac:dyDescent="0.35">
      <c r="B1246" t="s">
        <v>492</v>
      </c>
      <c r="C1246" s="14">
        <v>0.23851462346246499</v>
      </c>
      <c r="D1246" s="14">
        <v>0.26556822501806099</v>
      </c>
      <c r="E1246" s="14">
        <v>0.21084975156929101</v>
      </c>
      <c r="F1246" s="14"/>
      <c r="G1246" s="14">
        <v>0.215874492868387</v>
      </c>
      <c r="H1246" s="14">
        <v>0.22004252902190799</v>
      </c>
      <c r="I1246" s="14">
        <v>0.20889005444074801</v>
      </c>
      <c r="J1246" s="14">
        <v>0.26565154357246801</v>
      </c>
      <c r="K1246" s="14">
        <v>0.235010428312972</v>
      </c>
      <c r="L1246" s="14">
        <v>0.274206886273552</v>
      </c>
      <c r="M1246" s="14"/>
      <c r="N1246" s="14">
        <v>0.23745002739856899</v>
      </c>
      <c r="O1246" s="14">
        <v>0.24906421898537501</v>
      </c>
      <c r="P1246" s="14">
        <v>0.23690020121550401</v>
      </c>
      <c r="Q1246" s="14">
        <v>0.229946228756681</v>
      </c>
      <c r="R1246" s="14"/>
      <c r="S1246" s="14">
        <v>0.25714635501942701</v>
      </c>
      <c r="T1246" s="14">
        <v>0.278036191861599</v>
      </c>
      <c r="U1246" s="14">
        <v>0.24939134630246901</v>
      </c>
      <c r="V1246" s="14">
        <v>0.24019298150153401</v>
      </c>
      <c r="W1246" s="14">
        <v>0.27146867583183998</v>
      </c>
      <c r="X1246" s="14">
        <v>0.13533762325687199</v>
      </c>
      <c r="Y1246" s="14">
        <v>0.31470394131672802</v>
      </c>
      <c r="Z1246" s="14">
        <v>0.195749421537707</v>
      </c>
      <c r="AA1246" s="14">
        <v>0.273351820548215</v>
      </c>
      <c r="AB1246" s="14">
        <v>0.19424868037217399</v>
      </c>
      <c r="AC1246" s="14">
        <v>0.146863567783866</v>
      </c>
      <c r="AD1246" s="14">
        <v>0.20387214597335601</v>
      </c>
      <c r="AE1246" s="14"/>
      <c r="AF1246" s="14">
        <v>0.16762038686064101</v>
      </c>
      <c r="AG1246" s="14">
        <v>0.26215752144086402</v>
      </c>
      <c r="AH1246" s="14">
        <v>0.29052728810808098</v>
      </c>
      <c r="AI1246" s="14">
        <v>0.23249943738068199</v>
      </c>
      <c r="AJ1246" s="14">
        <v>0.31742544614524598</v>
      </c>
      <c r="AK1246" s="14"/>
      <c r="AL1246" s="14">
        <v>0.26188111288282701</v>
      </c>
      <c r="AM1246" s="14">
        <v>0.14367383528434099</v>
      </c>
      <c r="AN1246" s="14">
        <v>0.273071640073763</v>
      </c>
      <c r="AO1246" s="14">
        <v>0.24018917739201801</v>
      </c>
      <c r="AP1246" s="14">
        <v>0.31927006079432901</v>
      </c>
      <c r="AQ1246" s="14">
        <v>0.19867945598079101</v>
      </c>
      <c r="AR1246" s="14"/>
      <c r="AS1246" s="14">
        <v>0.22325560575638101</v>
      </c>
      <c r="AT1246" s="14">
        <v>0.223908534397077</v>
      </c>
      <c r="AU1246" s="14">
        <v>0.27287866490600898</v>
      </c>
      <c r="AV1246" s="14">
        <v>0.24692793306522701</v>
      </c>
      <c r="AW1246" s="14">
        <v>0.14641447775352701</v>
      </c>
      <c r="AX1246" s="14"/>
      <c r="AY1246" s="14">
        <v>0.117981794417481</v>
      </c>
      <c r="AZ1246" s="14">
        <v>0</v>
      </c>
      <c r="BA1246" s="14">
        <v>0</v>
      </c>
      <c r="BB1246" s="14">
        <v>0</v>
      </c>
      <c r="BC1246" s="14">
        <v>0</v>
      </c>
      <c r="BD1246" s="14">
        <v>0</v>
      </c>
      <c r="BE1246" s="14">
        <v>0</v>
      </c>
      <c r="BF1246" s="14">
        <v>0</v>
      </c>
      <c r="BG1246" s="14">
        <v>0</v>
      </c>
      <c r="BH1246" s="14">
        <v>0</v>
      </c>
      <c r="BI1246" s="14">
        <v>0</v>
      </c>
      <c r="BJ1246" s="14">
        <v>0</v>
      </c>
      <c r="BK1246" s="14">
        <v>0</v>
      </c>
      <c r="BL1246" s="14">
        <v>0</v>
      </c>
      <c r="BM1246" s="14">
        <v>0</v>
      </c>
      <c r="BN1246" s="14">
        <v>0</v>
      </c>
      <c r="BO1246" s="14"/>
      <c r="BP1246" s="14">
        <v>0.25383357750437702</v>
      </c>
      <c r="BQ1246" s="14">
        <v>0.232291408712133</v>
      </c>
      <c r="BR1246" s="14">
        <v>0.19178953211768701</v>
      </c>
      <c r="BS1246" s="14">
        <v>0.27406114791959901</v>
      </c>
      <c r="BT1246" s="14">
        <v>0.241125978698573</v>
      </c>
      <c r="BU1246" s="14"/>
      <c r="BV1246" s="14">
        <v>0.20964354191291701</v>
      </c>
      <c r="BW1246" s="14">
        <v>0.23224386609925199</v>
      </c>
      <c r="BX1246" s="14">
        <v>0.25814149616919502</v>
      </c>
      <c r="BY1246" s="14">
        <v>0.207826469532507</v>
      </c>
      <c r="BZ1246" s="14">
        <v>0.28336100620619598</v>
      </c>
      <c r="CA1246" s="14"/>
      <c r="CB1246" s="14">
        <v>0.162226966219362</v>
      </c>
      <c r="CC1246" s="14">
        <v>0.26433592762029201</v>
      </c>
      <c r="CD1246" s="14">
        <v>0.261995763431846</v>
      </c>
      <c r="CE1246" s="14">
        <v>0.25116760622849899</v>
      </c>
      <c r="CF1246" s="14">
        <v>0.248105749774514</v>
      </c>
      <c r="CG1246" s="14"/>
      <c r="CH1246" s="14">
        <v>0.22116997310044101</v>
      </c>
      <c r="CI1246" s="14">
        <v>0.245646629072647</v>
      </c>
      <c r="CJ1246" s="14"/>
      <c r="CK1246" s="14">
        <v>0.28566558741185599</v>
      </c>
      <c r="CL1246" s="14">
        <v>0.224188090771789</v>
      </c>
      <c r="CM1246" s="14"/>
      <c r="CN1246" s="14">
        <v>0.26388496377708998</v>
      </c>
      <c r="CO1246" s="14">
        <v>0.22933866961980001</v>
      </c>
      <c r="CP1246" s="14"/>
      <c r="CQ1246" s="14">
        <v>0.25284179595099399</v>
      </c>
      <c r="CR1246" s="14">
        <v>0.20063684532675999</v>
      </c>
      <c r="CS1246" s="14">
        <v>0.29658084097716297</v>
      </c>
    </row>
    <row r="1247" spans="2:97" x14ac:dyDescent="0.35">
      <c r="B1247" t="s">
        <v>167</v>
      </c>
      <c r="C1247" s="14">
        <v>0.109582858602658</v>
      </c>
      <c r="D1247" s="14">
        <v>9.1243798375093998E-2</v>
      </c>
      <c r="E1247" s="14">
        <v>0.12782599705067799</v>
      </c>
      <c r="F1247" s="14"/>
      <c r="G1247" s="14">
        <v>0.117915334734294</v>
      </c>
      <c r="H1247" s="14">
        <v>0.109771996823513</v>
      </c>
      <c r="I1247" s="14">
        <v>0.113700367239355</v>
      </c>
      <c r="J1247" s="14">
        <v>0.109289419391757</v>
      </c>
      <c r="K1247" s="14">
        <v>9.5902127550347202E-2</v>
      </c>
      <c r="L1247" s="14">
        <v>0.10962912244390501</v>
      </c>
      <c r="M1247" s="14"/>
      <c r="N1247" s="14">
        <v>8.3014237592424905E-2</v>
      </c>
      <c r="O1247" s="14">
        <v>0.114093410563766</v>
      </c>
      <c r="P1247" s="14">
        <v>0.106708634589624</v>
      </c>
      <c r="Q1247" s="14">
        <v>0.13690523951544101</v>
      </c>
      <c r="R1247" s="14"/>
      <c r="S1247" s="14">
        <v>0.101280321745975</v>
      </c>
      <c r="T1247" s="14">
        <v>9.6560524963714506E-2</v>
      </c>
      <c r="U1247" s="14">
        <v>0.10125085329919201</v>
      </c>
      <c r="V1247" s="14">
        <v>0.13705637724632799</v>
      </c>
      <c r="W1247" s="14">
        <v>8.8856483363141697E-2</v>
      </c>
      <c r="X1247" s="14">
        <v>0.103656761757736</v>
      </c>
      <c r="Y1247" s="14">
        <v>0.10341799644027599</v>
      </c>
      <c r="Z1247" s="14">
        <v>4.72637977626977E-2</v>
      </c>
      <c r="AA1247" s="14">
        <v>0.13362844966544299</v>
      </c>
      <c r="AB1247" s="14">
        <v>0.12990534212489799</v>
      </c>
      <c r="AC1247" s="14">
        <v>0.12736869554857599</v>
      </c>
      <c r="AD1247" s="14">
        <v>0.127117794488286</v>
      </c>
      <c r="AE1247" s="14"/>
      <c r="AF1247" s="14">
        <v>0.103430354973174</v>
      </c>
      <c r="AG1247" s="14">
        <v>0.106418712490226</v>
      </c>
      <c r="AH1247" s="14">
        <v>6.1178536457880003E-2</v>
      </c>
      <c r="AI1247" s="14">
        <v>6.5415154171431206E-2</v>
      </c>
      <c r="AJ1247" s="14">
        <v>8.3177512862947403E-2</v>
      </c>
      <c r="AK1247" s="14"/>
      <c r="AL1247" s="14">
        <v>9.9365690548245497E-2</v>
      </c>
      <c r="AM1247" s="14">
        <v>9.0201929821612695E-2</v>
      </c>
      <c r="AN1247" s="14">
        <v>7.5332904025674399E-2</v>
      </c>
      <c r="AO1247" s="14">
        <v>6.7946380795830999E-2</v>
      </c>
      <c r="AP1247" s="14">
        <v>0.11743481560345299</v>
      </c>
      <c r="AQ1247" s="14">
        <v>0.20874320267517299</v>
      </c>
      <c r="AR1247" s="14"/>
      <c r="AS1247" s="14">
        <v>0.12875396086518701</v>
      </c>
      <c r="AT1247" s="14">
        <v>0.118776002998025</v>
      </c>
      <c r="AU1247" s="14">
        <v>8.7317824204813696E-2</v>
      </c>
      <c r="AV1247" s="14">
        <v>0.100371737394934</v>
      </c>
      <c r="AW1247" s="14">
        <v>4.82361322940833E-2</v>
      </c>
      <c r="AX1247" s="14"/>
      <c r="AY1247" s="14">
        <v>0.41671476931594098</v>
      </c>
      <c r="AZ1247" s="14">
        <v>0</v>
      </c>
      <c r="BA1247" s="14">
        <v>0</v>
      </c>
      <c r="BB1247" s="14">
        <v>0</v>
      </c>
      <c r="BC1247" s="14">
        <v>0</v>
      </c>
      <c r="BD1247" s="14">
        <v>0</v>
      </c>
      <c r="BE1247" s="14">
        <v>0</v>
      </c>
      <c r="BF1247" s="14">
        <v>0</v>
      </c>
      <c r="BG1247" s="14">
        <v>0</v>
      </c>
      <c r="BH1247" s="14">
        <v>0</v>
      </c>
      <c r="BI1247" s="14">
        <v>0</v>
      </c>
      <c r="BJ1247" s="14">
        <v>0</v>
      </c>
      <c r="BK1247" s="14">
        <v>0</v>
      </c>
      <c r="BL1247" s="14">
        <v>0</v>
      </c>
      <c r="BM1247" s="14">
        <v>0</v>
      </c>
      <c r="BN1247" s="14">
        <v>0</v>
      </c>
      <c r="BO1247" s="14"/>
      <c r="BP1247" s="14">
        <v>9.9563676975781695E-2</v>
      </c>
      <c r="BQ1247" s="14">
        <v>7.5464752769870899E-2</v>
      </c>
      <c r="BR1247" s="14">
        <v>0.17431125291991101</v>
      </c>
      <c r="BS1247" s="14">
        <v>8.2446721040327298E-2</v>
      </c>
      <c r="BT1247" s="14">
        <v>0.127757782161111</v>
      </c>
      <c r="BU1247" s="14"/>
      <c r="BV1247" s="14">
        <v>8.5739092068424602E-2</v>
      </c>
      <c r="BW1247" s="14">
        <v>9.5386165928490099E-2</v>
      </c>
      <c r="BX1247" s="14">
        <v>0.12689412518729101</v>
      </c>
      <c r="BY1247" s="14">
        <v>0.107952249385526</v>
      </c>
      <c r="BZ1247" s="14">
        <v>0.12889998592335</v>
      </c>
      <c r="CA1247" s="14"/>
      <c r="CB1247" s="14">
        <v>7.2537550780750207E-2</v>
      </c>
      <c r="CC1247" s="14">
        <v>0.157440644319672</v>
      </c>
      <c r="CD1247" s="14">
        <v>0.13512078732125099</v>
      </c>
      <c r="CE1247" s="14">
        <v>9.1717674519864706E-2</v>
      </c>
      <c r="CF1247" s="14">
        <v>9.4949385751884802E-2</v>
      </c>
      <c r="CG1247" s="14"/>
      <c r="CH1247" s="14">
        <v>6.2028515502976E-2</v>
      </c>
      <c r="CI1247" s="14">
        <v>0.129136890231803</v>
      </c>
      <c r="CJ1247" s="14"/>
      <c r="CK1247" s="14">
        <v>0.105741755736166</v>
      </c>
      <c r="CL1247" s="14">
        <v>0.110749954271034</v>
      </c>
      <c r="CM1247" s="14"/>
      <c r="CN1247" s="14">
        <v>8.3623843001844306E-2</v>
      </c>
      <c r="CO1247" s="14">
        <v>0.118971724735319</v>
      </c>
      <c r="CP1247" s="14"/>
      <c r="CQ1247" s="14">
        <v>0.106459729211478</v>
      </c>
      <c r="CR1247" s="14">
        <v>0.10782950994375699</v>
      </c>
      <c r="CS1247" s="14">
        <v>0.162334121068054</v>
      </c>
    </row>
    <row r="1248" spans="2:97" x14ac:dyDescent="0.35">
      <c r="C1248" s="14"/>
      <c r="D1248" s="14"/>
      <c r="E1248" s="14"/>
      <c r="F1248" s="14"/>
      <c r="G1248" s="14"/>
      <c r="H1248" s="14"/>
      <c r="I1248" s="14"/>
      <c r="J1248" s="14"/>
      <c r="K1248" s="14"/>
      <c r="L1248" s="14"/>
      <c r="M1248" s="14"/>
      <c r="N1248" s="14"/>
      <c r="O1248" s="14"/>
      <c r="P1248" s="14"/>
      <c r="Q1248" s="14"/>
      <c r="R1248" s="14"/>
      <c r="S1248" s="14"/>
      <c r="T1248" s="14"/>
      <c r="U1248" s="14"/>
      <c r="V1248" s="14"/>
      <c r="W1248" s="14"/>
      <c r="X1248" s="14"/>
      <c r="Y1248" s="14"/>
      <c r="Z1248" s="14"/>
      <c r="AA1248" s="14"/>
      <c r="AB1248" s="14"/>
      <c r="AC1248" s="14"/>
      <c r="AD1248" s="14"/>
      <c r="AE1248" s="14"/>
      <c r="AF1248" s="14"/>
      <c r="AG1248" s="14"/>
      <c r="AH1248" s="14"/>
      <c r="AI1248" s="14"/>
      <c r="AJ1248" s="14"/>
      <c r="AK1248" s="14"/>
      <c r="AL1248" s="14"/>
      <c r="AM1248" s="14"/>
      <c r="AN1248" s="14"/>
      <c r="AO1248" s="14"/>
      <c r="AP1248" s="14"/>
      <c r="AQ1248" s="14"/>
      <c r="AR1248" s="14"/>
      <c r="AS1248" s="14"/>
      <c r="AT1248" s="14"/>
      <c r="AU1248" s="14"/>
      <c r="AV1248" s="14"/>
      <c r="AW1248" s="14"/>
      <c r="AX1248" s="14"/>
      <c r="AY1248" s="14"/>
      <c r="AZ1248" s="14"/>
      <c r="BA1248" s="14"/>
      <c r="BB1248" s="14"/>
      <c r="BC1248" s="14"/>
      <c r="BD1248" s="14"/>
      <c r="BE1248" s="14"/>
      <c r="BF1248" s="14"/>
      <c r="BG1248" s="14"/>
      <c r="BH1248" s="14"/>
      <c r="BI1248" s="14"/>
      <c r="BJ1248" s="14"/>
      <c r="BK1248" s="14"/>
      <c r="BL1248" s="14"/>
      <c r="BM1248" s="14"/>
      <c r="BN1248" s="14"/>
      <c r="BO1248" s="14"/>
      <c r="BP1248" s="14"/>
      <c r="BQ1248" s="14"/>
      <c r="BR1248" s="14"/>
      <c r="BS1248" s="14"/>
      <c r="BT1248" s="14"/>
      <c r="BU1248" s="14"/>
      <c r="BV1248" s="14"/>
      <c r="BW1248" s="14"/>
      <c r="BX1248" s="14"/>
      <c r="BY1248" s="14"/>
      <c r="BZ1248" s="14"/>
      <c r="CA1248" s="14"/>
      <c r="CB1248" s="14"/>
      <c r="CC1248" s="14"/>
      <c r="CD1248" s="14"/>
      <c r="CE1248" s="14"/>
      <c r="CF1248" s="14"/>
      <c r="CG1248" s="14"/>
      <c r="CH1248" s="14"/>
      <c r="CI1248" s="14"/>
      <c r="CJ1248" s="14"/>
      <c r="CK1248" s="14"/>
      <c r="CL1248" s="14"/>
      <c r="CM1248" s="14"/>
      <c r="CN1248" s="14"/>
      <c r="CO1248" s="14"/>
      <c r="CP1248" s="14"/>
      <c r="CQ1248" s="14"/>
      <c r="CR1248" s="14"/>
      <c r="CS1248" s="14"/>
    </row>
    <row r="1249" spans="2:97" x14ac:dyDescent="0.35">
      <c r="B1249" s="6" t="s">
        <v>345</v>
      </c>
      <c r="C1249" s="14"/>
      <c r="D1249" s="14"/>
      <c r="E1249" s="14"/>
      <c r="F1249" s="14"/>
      <c r="G1249" s="14"/>
      <c r="H1249" s="14"/>
      <c r="I1249" s="14"/>
      <c r="J1249" s="14"/>
      <c r="K1249" s="14"/>
      <c r="L1249" s="14"/>
      <c r="M1249" s="14"/>
      <c r="N1249" s="14"/>
      <c r="O1249" s="14"/>
      <c r="P1249" s="14"/>
      <c r="Q1249" s="14"/>
      <c r="R1249" s="14"/>
      <c r="S1249" s="14"/>
      <c r="T1249" s="14"/>
      <c r="U1249" s="14"/>
      <c r="V1249" s="14"/>
      <c r="W1249" s="14"/>
      <c r="X1249" s="14"/>
      <c r="Y1249" s="14"/>
      <c r="Z1249" s="14"/>
      <c r="AA1249" s="14"/>
      <c r="AB1249" s="14"/>
      <c r="AC1249" s="14"/>
      <c r="AD1249" s="14"/>
      <c r="AE1249" s="14"/>
      <c r="AF1249" s="14"/>
      <c r="AG1249" s="14"/>
      <c r="AH1249" s="14"/>
      <c r="AI1249" s="14"/>
      <c r="AJ1249" s="14"/>
      <c r="AK1249" s="14"/>
      <c r="AL1249" s="14"/>
      <c r="AM1249" s="14"/>
      <c r="AN1249" s="14"/>
      <c r="AO1249" s="14"/>
      <c r="AP1249" s="14"/>
      <c r="AQ1249" s="14"/>
      <c r="AR1249" s="14"/>
      <c r="AS1249" s="14"/>
      <c r="AT1249" s="14"/>
      <c r="AU1249" s="14"/>
      <c r="AV1249" s="14"/>
      <c r="AW1249" s="14"/>
      <c r="AX1249" s="14"/>
      <c r="AY1249" s="14"/>
      <c r="AZ1249" s="14"/>
      <c r="BA1249" s="14"/>
      <c r="BB1249" s="14"/>
      <c r="BC1249" s="14"/>
      <c r="BD1249" s="14"/>
      <c r="BE1249" s="14"/>
      <c r="BF1249" s="14"/>
      <c r="BG1249" s="14"/>
      <c r="BH1249" s="14"/>
      <c r="BI1249" s="14"/>
      <c r="BJ1249" s="14"/>
      <c r="BK1249" s="14"/>
      <c r="BL1249" s="14"/>
      <c r="BM1249" s="14"/>
      <c r="BN1249" s="14"/>
      <c r="BO1249" s="14"/>
      <c r="BP1249" s="14"/>
      <c r="BQ1249" s="14"/>
      <c r="BR1249" s="14"/>
      <c r="BS1249" s="14"/>
      <c r="BT1249" s="14"/>
      <c r="BU1249" s="14"/>
      <c r="BV1249" s="14"/>
      <c r="BW1249" s="14"/>
      <c r="BX1249" s="14"/>
      <c r="BY1249" s="14"/>
      <c r="BZ1249" s="14"/>
      <c r="CA1249" s="14"/>
      <c r="CB1249" s="14"/>
      <c r="CC1249" s="14"/>
      <c r="CD1249" s="14"/>
      <c r="CE1249" s="14"/>
      <c r="CF1249" s="14"/>
      <c r="CG1249" s="14"/>
      <c r="CH1249" s="14"/>
      <c r="CI1249" s="14"/>
      <c r="CJ1249" s="14"/>
      <c r="CK1249" s="14"/>
      <c r="CL1249" s="14"/>
      <c r="CM1249" s="14"/>
      <c r="CN1249" s="14"/>
      <c r="CO1249" s="14"/>
      <c r="CP1249" s="14"/>
      <c r="CQ1249" s="14"/>
      <c r="CR1249" s="14"/>
      <c r="CS1249" s="14"/>
    </row>
    <row r="1250" spans="2:97" x14ac:dyDescent="0.35">
      <c r="B1250" s="21" t="s">
        <v>122</v>
      </c>
      <c r="C1250" s="14"/>
      <c r="D1250" s="14"/>
      <c r="E1250" s="14"/>
      <c r="F1250" s="14"/>
      <c r="G1250" s="14"/>
      <c r="H1250" s="14"/>
      <c r="I1250" s="14"/>
      <c r="J1250" s="14"/>
      <c r="K1250" s="14"/>
      <c r="L1250" s="14"/>
      <c r="M1250" s="14"/>
      <c r="N1250" s="14"/>
      <c r="O1250" s="14"/>
      <c r="P1250" s="14"/>
      <c r="Q1250" s="14"/>
      <c r="R1250" s="14"/>
      <c r="S1250" s="14"/>
      <c r="T1250" s="14"/>
      <c r="U1250" s="14"/>
      <c r="V1250" s="14"/>
      <c r="W1250" s="14"/>
      <c r="X1250" s="14"/>
      <c r="Y1250" s="14"/>
      <c r="Z1250" s="14"/>
      <c r="AA1250" s="14"/>
      <c r="AB1250" s="14"/>
      <c r="AC1250" s="14"/>
      <c r="AD1250" s="14"/>
      <c r="AE1250" s="14"/>
      <c r="AF1250" s="14"/>
      <c r="AG1250" s="14"/>
      <c r="AH1250" s="14"/>
      <c r="AI1250" s="14"/>
      <c r="AJ1250" s="14"/>
      <c r="AK1250" s="14"/>
      <c r="AL1250" s="14"/>
      <c r="AM1250" s="14"/>
      <c r="AN1250" s="14"/>
      <c r="AO1250" s="14"/>
      <c r="AP1250" s="14"/>
      <c r="AQ1250" s="14"/>
      <c r="AR1250" s="14"/>
      <c r="AS1250" s="14"/>
      <c r="AT1250" s="14"/>
      <c r="AU1250" s="14"/>
      <c r="AV1250" s="14"/>
      <c r="AW1250" s="14"/>
      <c r="AX1250" s="14"/>
      <c r="AY1250" s="14"/>
      <c r="AZ1250" s="14"/>
      <c r="BA1250" s="14"/>
      <c r="BB1250" s="14"/>
      <c r="BC1250" s="14"/>
      <c r="BD1250" s="14"/>
      <c r="BE1250" s="14"/>
      <c r="BF1250" s="14"/>
      <c r="BG1250" s="14"/>
      <c r="BH1250" s="14"/>
      <c r="BI1250" s="14"/>
      <c r="BJ1250" s="14"/>
      <c r="BK1250" s="14"/>
      <c r="BL1250" s="14"/>
      <c r="BM1250" s="14"/>
      <c r="BN1250" s="14"/>
      <c r="BO1250" s="14"/>
      <c r="BP1250" s="14"/>
      <c r="BQ1250" s="14"/>
      <c r="BR1250" s="14"/>
      <c r="BS1250" s="14"/>
      <c r="BT1250" s="14"/>
      <c r="BU1250" s="14"/>
      <c r="BV1250" s="14"/>
      <c r="BW1250" s="14"/>
      <c r="BX1250" s="14"/>
      <c r="BY1250" s="14"/>
      <c r="BZ1250" s="14"/>
      <c r="CA1250" s="14"/>
      <c r="CB1250" s="14"/>
      <c r="CC1250" s="14"/>
      <c r="CD1250" s="14"/>
      <c r="CE1250" s="14"/>
      <c r="CF1250" s="14"/>
      <c r="CG1250" s="14"/>
      <c r="CH1250" s="14"/>
      <c r="CI1250" s="14"/>
      <c r="CJ1250" s="14"/>
      <c r="CK1250" s="14"/>
      <c r="CL1250" s="14"/>
      <c r="CM1250" s="14"/>
      <c r="CN1250" s="14"/>
      <c r="CO1250" s="14"/>
      <c r="CP1250" s="14"/>
      <c r="CQ1250" s="14"/>
      <c r="CR1250" s="14"/>
      <c r="CS1250" s="14"/>
    </row>
    <row r="1251" spans="2:97" x14ac:dyDescent="0.35">
      <c r="B1251" t="s">
        <v>499</v>
      </c>
      <c r="C1251" s="14">
        <v>0.53572974527783801</v>
      </c>
      <c r="D1251" s="14">
        <v>0.540493921245362</v>
      </c>
      <c r="E1251" s="14">
        <v>0.53124244520966402</v>
      </c>
      <c r="F1251" s="14"/>
      <c r="G1251" s="14">
        <v>0.52356469898708302</v>
      </c>
      <c r="H1251" s="14">
        <v>0.58343466219969897</v>
      </c>
      <c r="I1251" s="14">
        <v>0.60087416133785498</v>
      </c>
      <c r="J1251" s="14">
        <v>0.484149670518075</v>
      </c>
      <c r="K1251" s="14">
        <v>0.51962845262954604</v>
      </c>
      <c r="L1251" s="14">
        <v>0.50456357932731299</v>
      </c>
      <c r="M1251" s="14"/>
      <c r="N1251" s="14">
        <v>0.52619334542364105</v>
      </c>
      <c r="O1251" s="14">
        <v>0.50766660140769404</v>
      </c>
      <c r="P1251" s="14">
        <v>0.57609097251953101</v>
      </c>
      <c r="Q1251" s="14">
        <v>0.53833011987836699</v>
      </c>
      <c r="R1251" s="14"/>
      <c r="S1251" s="14">
        <v>0.57297289090404002</v>
      </c>
      <c r="T1251" s="14">
        <v>0.50779032602725704</v>
      </c>
      <c r="U1251" s="14">
        <v>0.49441625449963</v>
      </c>
      <c r="V1251" s="14">
        <v>0.53703614045540904</v>
      </c>
      <c r="W1251" s="14">
        <v>0.55650788352636904</v>
      </c>
      <c r="X1251" s="14">
        <v>0.50461067845937801</v>
      </c>
      <c r="Y1251" s="14">
        <v>0.52906624012306702</v>
      </c>
      <c r="Z1251" s="14">
        <v>0.59443031468433705</v>
      </c>
      <c r="AA1251" s="14">
        <v>0.52003429151941505</v>
      </c>
      <c r="AB1251" s="14">
        <v>0.57021779472244505</v>
      </c>
      <c r="AC1251" s="14">
        <v>0.53129039823999502</v>
      </c>
      <c r="AD1251" s="14">
        <v>0.53480950347253997</v>
      </c>
      <c r="AE1251" s="14"/>
      <c r="AF1251" s="14">
        <v>0.56767995609255395</v>
      </c>
      <c r="AG1251" s="14">
        <v>0.47446371567165002</v>
      </c>
      <c r="AH1251" s="14">
        <v>0.52537204165651996</v>
      </c>
      <c r="AI1251" s="14">
        <v>0.64134715585825797</v>
      </c>
      <c r="AJ1251" s="14">
        <v>0.53436331167915596</v>
      </c>
      <c r="AK1251" s="14"/>
      <c r="AL1251" s="14">
        <v>0.47083121719612098</v>
      </c>
      <c r="AM1251" s="14">
        <v>0.52785791127176596</v>
      </c>
      <c r="AN1251" s="14">
        <v>0.49678908739926297</v>
      </c>
      <c r="AO1251" s="14">
        <v>0.63801607702919205</v>
      </c>
      <c r="AP1251" s="14">
        <v>0.53737405570497299</v>
      </c>
      <c r="AQ1251" s="14">
        <v>0.44773872219410099</v>
      </c>
      <c r="AR1251" s="14"/>
      <c r="AS1251" s="14">
        <v>0.54892567278734405</v>
      </c>
      <c r="AT1251" s="14">
        <v>0.52512126775934598</v>
      </c>
      <c r="AU1251" s="14">
        <v>0.51397539865929998</v>
      </c>
      <c r="AV1251" s="14">
        <v>0.54291694732710705</v>
      </c>
      <c r="AW1251" s="14">
        <v>0.63453637286124298</v>
      </c>
      <c r="AX1251" s="14"/>
      <c r="AY1251" s="14">
        <v>0.65245275281548298</v>
      </c>
      <c r="AZ1251" s="14">
        <v>0</v>
      </c>
      <c r="BA1251" s="14">
        <v>0</v>
      </c>
      <c r="BB1251" s="14">
        <v>0</v>
      </c>
      <c r="BC1251" s="14">
        <v>0</v>
      </c>
      <c r="BD1251" s="14">
        <v>0</v>
      </c>
      <c r="BE1251" s="14">
        <v>0</v>
      </c>
      <c r="BF1251" s="14">
        <v>0</v>
      </c>
      <c r="BG1251" s="14">
        <v>0</v>
      </c>
      <c r="BH1251" s="14">
        <v>0</v>
      </c>
      <c r="BI1251" s="14">
        <v>0</v>
      </c>
      <c r="BJ1251" s="14">
        <v>0</v>
      </c>
      <c r="BK1251" s="14">
        <v>0</v>
      </c>
      <c r="BL1251" s="14">
        <v>0</v>
      </c>
      <c r="BM1251" s="14">
        <v>0</v>
      </c>
      <c r="BN1251" s="14">
        <v>0</v>
      </c>
      <c r="BO1251" s="14"/>
      <c r="BP1251" s="14">
        <v>0.50293832822364903</v>
      </c>
      <c r="BQ1251" s="14">
        <v>0.55212922479746196</v>
      </c>
      <c r="BR1251" s="14">
        <v>0.545450042635237</v>
      </c>
      <c r="BS1251" s="14">
        <v>0.54011781754750199</v>
      </c>
      <c r="BT1251" s="14">
        <v>0.56224166887041704</v>
      </c>
      <c r="BU1251" s="14"/>
      <c r="BV1251" s="14">
        <v>0.50093806070771396</v>
      </c>
      <c r="BW1251" s="14">
        <v>0.52876806691849498</v>
      </c>
      <c r="BX1251" s="14">
        <v>0.54375543603471199</v>
      </c>
      <c r="BY1251" s="14">
        <v>0.53877244694413196</v>
      </c>
      <c r="BZ1251" s="14">
        <v>0.56885396736262395</v>
      </c>
      <c r="CA1251" s="14"/>
      <c r="CB1251" s="14">
        <v>0.526793309787564</v>
      </c>
      <c r="CC1251" s="14">
        <v>0.494317053293167</v>
      </c>
      <c r="CD1251" s="14">
        <v>0.50110466166671697</v>
      </c>
      <c r="CE1251" s="14">
        <v>0.55569165701151402</v>
      </c>
      <c r="CF1251" s="14">
        <v>0.58860782218091501</v>
      </c>
      <c r="CG1251" s="14"/>
      <c r="CH1251" s="14">
        <v>0.62393651317252397</v>
      </c>
      <c r="CI1251" s="14">
        <v>0.49894133109307198</v>
      </c>
      <c r="CJ1251" s="14"/>
      <c r="CK1251" s="14">
        <v>0.52337424306961999</v>
      </c>
      <c r="CL1251" s="14">
        <v>0.53952603150741396</v>
      </c>
      <c r="CM1251" s="14"/>
      <c r="CN1251" s="14">
        <v>0.46290168152354</v>
      </c>
      <c r="CO1251" s="14">
        <v>0.56120038179932397</v>
      </c>
      <c r="CP1251" s="14"/>
      <c r="CQ1251" s="14">
        <v>0.54994880044545003</v>
      </c>
      <c r="CR1251" s="14">
        <v>0.52706583583310995</v>
      </c>
      <c r="CS1251" s="14">
        <v>0.41012554977726101</v>
      </c>
    </row>
    <row r="1252" spans="2:97" x14ac:dyDescent="0.35">
      <c r="B1252" t="s">
        <v>500</v>
      </c>
      <c r="C1252" s="14">
        <v>0.36252219662535301</v>
      </c>
      <c r="D1252" s="14">
        <v>0.38467143833005202</v>
      </c>
      <c r="E1252" s="14">
        <v>0.34171664458775403</v>
      </c>
      <c r="F1252" s="14"/>
      <c r="G1252" s="14">
        <v>0.36384820499777099</v>
      </c>
      <c r="H1252" s="14">
        <v>0.305010262917915</v>
      </c>
      <c r="I1252" s="14">
        <v>0.29514911253799198</v>
      </c>
      <c r="J1252" s="14">
        <v>0.40702593569787099</v>
      </c>
      <c r="K1252" s="14">
        <v>0.379234830881927</v>
      </c>
      <c r="L1252" s="14">
        <v>0.416009500010039</v>
      </c>
      <c r="M1252" s="14"/>
      <c r="N1252" s="14">
        <v>0.40575473262454598</v>
      </c>
      <c r="O1252" s="14">
        <v>0.390884971693573</v>
      </c>
      <c r="P1252" s="14">
        <v>0.34446007753257601</v>
      </c>
      <c r="Q1252" s="14">
        <v>0.30502175080488902</v>
      </c>
      <c r="R1252" s="14"/>
      <c r="S1252" s="14">
        <v>0.33409935774821398</v>
      </c>
      <c r="T1252" s="14">
        <v>0.39466364984610602</v>
      </c>
      <c r="U1252" s="14">
        <v>0.38464036402374102</v>
      </c>
      <c r="V1252" s="14">
        <v>0.37072513558465198</v>
      </c>
      <c r="W1252" s="14">
        <v>0.356918997280401</v>
      </c>
      <c r="X1252" s="14">
        <v>0.39780552549782999</v>
      </c>
      <c r="Y1252" s="14">
        <v>0.36857487420885698</v>
      </c>
      <c r="Z1252" s="14">
        <v>0.35291157349369501</v>
      </c>
      <c r="AA1252" s="14">
        <v>0.35169802240743497</v>
      </c>
      <c r="AB1252" s="14">
        <v>0.32199672685047398</v>
      </c>
      <c r="AC1252" s="14">
        <v>0.35730311374019402</v>
      </c>
      <c r="AD1252" s="14">
        <v>0.34648645115416099</v>
      </c>
      <c r="AE1252" s="14"/>
      <c r="AF1252" s="14">
        <v>0.35330900676313198</v>
      </c>
      <c r="AG1252" s="14">
        <v>0.42993509786506801</v>
      </c>
      <c r="AH1252" s="14">
        <v>0.43991268051251298</v>
      </c>
      <c r="AI1252" s="14">
        <v>0.27869586149584302</v>
      </c>
      <c r="AJ1252" s="14">
        <v>0.38762523093162099</v>
      </c>
      <c r="AK1252" s="14"/>
      <c r="AL1252" s="14">
        <v>0.43689248606333098</v>
      </c>
      <c r="AM1252" s="14">
        <v>0.393017606998738</v>
      </c>
      <c r="AN1252" s="14">
        <v>0.47572913125617899</v>
      </c>
      <c r="AO1252" s="14">
        <v>0.28631149142002699</v>
      </c>
      <c r="AP1252" s="14">
        <v>0.37085815119882698</v>
      </c>
      <c r="AQ1252" s="14">
        <v>0.36013107313999299</v>
      </c>
      <c r="AR1252" s="14"/>
      <c r="AS1252" s="14">
        <v>0.33019725994365401</v>
      </c>
      <c r="AT1252" s="14">
        <v>0.36614290528673299</v>
      </c>
      <c r="AU1252" s="14">
        <v>0.40907834309773999</v>
      </c>
      <c r="AV1252" s="14">
        <v>0.35544676633387301</v>
      </c>
      <c r="AW1252" s="14">
        <v>0.34437823668488099</v>
      </c>
      <c r="AX1252" s="14"/>
      <c r="AY1252" s="14">
        <v>0.17330133864554401</v>
      </c>
      <c r="AZ1252" s="14">
        <v>0</v>
      </c>
      <c r="BA1252" s="14">
        <v>0</v>
      </c>
      <c r="BB1252" s="14">
        <v>0</v>
      </c>
      <c r="BC1252" s="14">
        <v>0</v>
      </c>
      <c r="BD1252" s="14">
        <v>0</v>
      </c>
      <c r="BE1252" s="14">
        <v>0</v>
      </c>
      <c r="BF1252" s="14">
        <v>0</v>
      </c>
      <c r="BG1252" s="14">
        <v>0</v>
      </c>
      <c r="BH1252" s="14">
        <v>0</v>
      </c>
      <c r="BI1252" s="14">
        <v>0</v>
      </c>
      <c r="BJ1252" s="14">
        <v>0</v>
      </c>
      <c r="BK1252" s="14">
        <v>0</v>
      </c>
      <c r="BL1252" s="14">
        <v>0</v>
      </c>
      <c r="BM1252" s="14">
        <v>0</v>
      </c>
      <c r="BN1252" s="14">
        <v>0</v>
      </c>
      <c r="BO1252" s="14"/>
      <c r="BP1252" s="14">
        <v>0.42095290026396498</v>
      </c>
      <c r="BQ1252" s="14">
        <v>0.37352087669072997</v>
      </c>
      <c r="BR1252" s="14">
        <v>0.34336265827225698</v>
      </c>
      <c r="BS1252" s="14">
        <v>0.37533167706852599</v>
      </c>
      <c r="BT1252" s="14">
        <v>0.276042536111195</v>
      </c>
      <c r="BU1252" s="14"/>
      <c r="BV1252" s="14">
        <v>0.39483187643781298</v>
      </c>
      <c r="BW1252" s="14">
        <v>0.39689723082348</v>
      </c>
      <c r="BX1252" s="14">
        <v>0.35603874381087802</v>
      </c>
      <c r="BY1252" s="14">
        <v>0.31364006082896201</v>
      </c>
      <c r="BZ1252" s="14">
        <v>0.248928090290708</v>
      </c>
      <c r="CA1252" s="14"/>
      <c r="CB1252" s="14">
        <v>0.38316200111105297</v>
      </c>
      <c r="CC1252" s="14">
        <v>0.37506778732328699</v>
      </c>
      <c r="CD1252" s="14">
        <v>0.39702428354806102</v>
      </c>
      <c r="CE1252" s="14">
        <v>0.36536454040205302</v>
      </c>
      <c r="CF1252" s="14">
        <v>0.30289670657888301</v>
      </c>
      <c r="CG1252" s="14"/>
      <c r="CH1252" s="14">
        <v>0.309556990989102</v>
      </c>
      <c r="CI1252" s="14">
        <v>0.38461240544758402</v>
      </c>
      <c r="CJ1252" s="14"/>
      <c r="CK1252" s="14">
        <v>0.39582000807846901</v>
      </c>
      <c r="CL1252" s="14">
        <v>0.35229128727304598</v>
      </c>
      <c r="CM1252" s="14"/>
      <c r="CN1252" s="14">
        <v>0.45337492776999</v>
      </c>
      <c r="CO1252" s="14">
        <v>0.33074767492755802</v>
      </c>
      <c r="CP1252" s="14"/>
      <c r="CQ1252" s="14">
        <v>0.35332594305597997</v>
      </c>
      <c r="CR1252" s="14">
        <v>0.36853836056533501</v>
      </c>
      <c r="CS1252" s="14">
        <v>0.44130705446255702</v>
      </c>
    </row>
    <row r="1253" spans="2:97" x14ac:dyDescent="0.35">
      <c r="B1253" t="s">
        <v>167</v>
      </c>
      <c r="C1253" s="14">
        <v>0.10174805809680899</v>
      </c>
      <c r="D1253" s="14">
        <v>7.4834640424585597E-2</v>
      </c>
      <c r="E1253" s="14">
        <v>0.12704091020258201</v>
      </c>
      <c r="F1253" s="14"/>
      <c r="G1253" s="14">
        <v>0.11258709601514599</v>
      </c>
      <c r="H1253" s="14">
        <v>0.111555074882385</v>
      </c>
      <c r="I1253" s="14">
        <v>0.103976726124153</v>
      </c>
      <c r="J1253" s="14">
        <v>0.10882439378405399</v>
      </c>
      <c r="K1253" s="14">
        <v>0.101136716488527</v>
      </c>
      <c r="L1253" s="14">
        <v>7.9426920662647699E-2</v>
      </c>
      <c r="M1253" s="14"/>
      <c r="N1253" s="14">
        <v>6.8051921951813393E-2</v>
      </c>
      <c r="O1253" s="14">
        <v>0.101448426898733</v>
      </c>
      <c r="P1253" s="14">
        <v>7.9448949947892603E-2</v>
      </c>
      <c r="Q1253" s="14">
        <v>0.15664812931674399</v>
      </c>
      <c r="R1253" s="14"/>
      <c r="S1253" s="14">
        <v>9.2927751347746196E-2</v>
      </c>
      <c r="T1253" s="14">
        <v>9.7546024126637099E-2</v>
      </c>
      <c r="U1253" s="14">
        <v>0.120943381476629</v>
      </c>
      <c r="V1253" s="14">
        <v>9.2238723959938998E-2</v>
      </c>
      <c r="W1253" s="14">
        <v>8.6573119193229894E-2</v>
      </c>
      <c r="X1253" s="14">
        <v>9.7583796042791396E-2</v>
      </c>
      <c r="Y1253" s="14">
        <v>0.10235888566807599</v>
      </c>
      <c r="Z1253" s="14">
        <v>5.2658111821968299E-2</v>
      </c>
      <c r="AA1253" s="14">
        <v>0.12826768607315001</v>
      </c>
      <c r="AB1253" s="14">
        <v>0.107785478427081</v>
      </c>
      <c r="AC1253" s="14">
        <v>0.111406488019811</v>
      </c>
      <c r="AD1253" s="14">
        <v>0.118704045373299</v>
      </c>
      <c r="AE1253" s="14"/>
      <c r="AF1253" s="14">
        <v>7.9011037144314303E-2</v>
      </c>
      <c r="AG1253" s="14">
        <v>9.5601186463281695E-2</v>
      </c>
      <c r="AH1253" s="14">
        <v>3.4715277830967201E-2</v>
      </c>
      <c r="AI1253" s="14">
        <v>7.9956982645898997E-2</v>
      </c>
      <c r="AJ1253" s="14">
        <v>7.8011457389222993E-2</v>
      </c>
      <c r="AK1253" s="14"/>
      <c r="AL1253" s="14">
        <v>9.2276296740547797E-2</v>
      </c>
      <c r="AM1253" s="14">
        <v>7.9124481729496099E-2</v>
      </c>
      <c r="AN1253" s="14">
        <v>2.74817813445579E-2</v>
      </c>
      <c r="AO1253" s="14">
        <v>7.5672431550781197E-2</v>
      </c>
      <c r="AP1253" s="14">
        <v>9.1767793096200104E-2</v>
      </c>
      <c r="AQ1253" s="14">
        <v>0.192130204665906</v>
      </c>
      <c r="AR1253" s="14"/>
      <c r="AS1253" s="14">
        <v>0.12087706726900201</v>
      </c>
      <c r="AT1253" s="14">
        <v>0.10873582695392101</v>
      </c>
      <c r="AU1253" s="14">
        <v>7.6946258242960405E-2</v>
      </c>
      <c r="AV1253" s="14">
        <v>0.10163628633902</v>
      </c>
      <c r="AW1253" s="14">
        <v>2.1085390453875499E-2</v>
      </c>
      <c r="AX1253" s="14"/>
      <c r="AY1253" s="14">
        <v>0.17424590853897301</v>
      </c>
      <c r="AZ1253" s="14">
        <v>0</v>
      </c>
      <c r="BA1253" s="14">
        <v>0</v>
      </c>
      <c r="BB1253" s="14">
        <v>0</v>
      </c>
      <c r="BC1253" s="14">
        <v>0</v>
      </c>
      <c r="BD1253" s="14">
        <v>0</v>
      </c>
      <c r="BE1253" s="14">
        <v>0</v>
      </c>
      <c r="BF1253" s="14">
        <v>0</v>
      </c>
      <c r="BG1253" s="14">
        <v>0</v>
      </c>
      <c r="BH1253" s="14">
        <v>0</v>
      </c>
      <c r="BI1253" s="14">
        <v>0</v>
      </c>
      <c r="BJ1253" s="14">
        <v>0</v>
      </c>
      <c r="BK1253" s="14">
        <v>0</v>
      </c>
      <c r="BL1253" s="14">
        <v>0</v>
      </c>
      <c r="BM1253" s="14">
        <v>0</v>
      </c>
      <c r="BN1253" s="14">
        <v>0</v>
      </c>
      <c r="BO1253" s="14"/>
      <c r="BP1253" s="14">
        <v>7.6108771512386306E-2</v>
      </c>
      <c r="BQ1253" s="14">
        <v>7.4349898511807996E-2</v>
      </c>
      <c r="BR1253" s="14">
        <v>0.11118729909250601</v>
      </c>
      <c r="BS1253" s="14">
        <v>8.4550505383972394E-2</v>
      </c>
      <c r="BT1253" s="14">
        <v>0.16171579501838801</v>
      </c>
      <c r="BU1253" s="14"/>
      <c r="BV1253" s="14">
        <v>0.104230062854473</v>
      </c>
      <c r="BW1253" s="14">
        <v>7.4334702258024202E-2</v>
      </c>
      <c r="BX1253" s="14">
        <v>0.100205820154409</v>
      </c>
      <c r="BY1253" s="14">
        <v>0.14758749222690601</v>
      </c>
      <c r="BZ1253" s="14">
        <v>0.18221794234666799</v>
      </c>
      <c r="CA1253" s="14"/>
      <c r="CB1253" s="14">
        <v>9.0044689101382802E-2</v>
      </c>
      <c r="CC1253" s="14">
        <v>0.13061515938354601</v>
      </c>
      <c r="CD1253" s="14">
        <v>0.101871054785222</v>
      </c>
      <c r="CE1253" s="14">
        <v>7.8943802586432896E-2</v>
      </c>
      <c r="CF1253" s="14">
        <v>0.10849547124020199</v>
      </c>
      <c r="CG1253" s="14"/>
      <c r="CH1253" s="14">
        <v>6.6506495838374202E-2</v>
      </c>
      <c r="CI1253" s="14">
        <v>0.116446263459344</v>
      </c>
      <c r="CJ1253" s="14"/>
      <c r="CK1253" s="14">
        <v>8.0805748851910497E-2</v>
      </c>
      <c r="CL1253" s="14">
        <v>0.108182681219539</v>
      </c>
      <c r="CM1253" s="14"/>
      <c r="CN1253" s="14">
        <v>8.3723390706470099E-2</v>
      </c>
      <c r="CO1253" s="14">
        <v>0.108051943273118</v>
      </c>
      <c r="CP1253" s="14"/>
      <c r="CQ1253" s="14">
        <v>9.6725256498570403E-2</v>
      </c>
      <c r="CR1253" s="14">
        <v>0.104395803601555</v>
      </c>
      <c r="CS1253" s="14">
        <v>0.14856739576018199</v>
      </c>
    </row>
    <row r="1254" spans="2:97" x14ac:dyDescent="0.35">
      <c r="C1254" s="14"/>
      <c r="D1254" s="14"/>
      <c r="E1254" s="14"/>
      <c r="F1254" s="14"/>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4"/>
      <c r="BN1254" s="14"/>
      <c r="BO1254" s="14"/>
      <c r="BP1254" s="14"/>
      <c r="BQ1254" s="14"/>
      <c r="BR1254" s="14"/>
      <c r="BS1254" s="14"/>
      <c r="BT1254" s="14"/>
      <c r="BU1254" s="14"/>
      <c r="BV1254" s="14"/>
      <c r="BW1254" s="14"/>
      <c r="BX1254" s="14"/>
      <c r="BY1254" s="14"/>
      <c r="BZ1254" s="14"/>
      <c r="CA1254" s="14"/>
      <c r="CB1254" s="14"/>
      <c r="CC1254" s="14"/>
      <c r="CD1254" s="14"/>
      <c r="CE1254" s="14"/>
      <c r="CF1254" s="14"/>
      <c r="CG1254" s="14"/>
      <c r="CH1254" s="14"/>
      <c r="CI1254" s="14"/>
      <c r="CJ1254" s="14"/>
      <c r="CK1254" s="14"/>
      <c r="CL1254" s="14"/>
      <c r="CM1254" s="14"/>
      <c r="CN1254" s="14"/>
      <c r="CO1254" s="14"/>
      <c r="CP1254" s="14"/>
      <c r="CQ1254" s="14"/>
      <c r="CR1254" s="14"/>
      <c r="CS1254" s="14"/>
    </row>
    <row r="1255" spans="2:97" x14ac:dyDescent="0.35">
      <c r="B1255" s="6"/>
      <c r="C1255" s="14"/>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4"/>
      <c r="BN1255" s="14"/>
      <c r="BO1255" s="14"/>
      <c r="BP1255" s="14"/>
      <c r="BQ1255" s="14"/>
      <c r="BR1255" s="14"/>
      <c r="BS1255" s="14"/>
      <c r="BT1255" s="14"/>
      <c r="BU1255" s="14"/>
      <c r="BV1255" s="14"/>
      <c r="BW1255" s="14"/>
      <c r="BX1255" s="14"/>
      <c r="BY1255" s="14"/>
      <c r="BZ1255" s="14"/>
      <c r="CA1255" s="14"/>
      <c r="CB1255" s="14"/>
      <c r="CC1255" s="14"/>
      <c r="CD1255" s="14"/>
      <c r="CE1255" s="14"/>
      <c r="CF1255" s="14"/>
      <c r="CG1255" s="14"/>
      <c r="CH1255" s="14"/>
      <c r="CI1255" s="14"/>
      <c r="CJ1255" s="14"/>
      <c r="CK1255" s="14"/>
      <c r="CL1255" s="14"/>
      <c r="CM1255" s="14"/>
      <c r="CN1255" s="14"/>
      <c r="CO1255" s="14"/>
      <c r="CP1255" s="14"/>
      <c r="CQ1255" s="14"/>
      <c r="CR1255" s="14"/>
      <c r="CS1255" s="14"/>
    </row>
    <row r="1256" spans="2:97" x14ac:dyDescent="0.35">
      <c r="B1256" s="21"/>
      <c r="C1256" s="14"/>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14"/>
      <c r="CB1256" s="14"/>
      <c r="CC1256" s="14"/>
      <c r="CD1256" s="14"/>
      <c r="CE1256" s="14"/>
      <c r="CF1256" s="14"/>
      <c r="CG1256" s="14"/>
      <c r="CH1256" s="14"/>
      <c r="CI1256" s="14"/>
      <c r="CJ1256" s="14"/>
      <c r="CK1256" s="14"/>
      <c r="CL1256" s="14"/>
      <c r="CM1256" s="14"/>
      <c r="CN1256" s="14"/>
      <c r="CO1256" s="14"/>
      <c r="CP1256" s="14"/>
      <c r="CQ1256" s="14"/>
      <c r="CR1256" s="14"/>
      <c r="CS1256" s="14"/>
    </row>
    <row r="1257" spans="2:97" x14ac:dyDescent="0.35">
      <c r="C1257" s="14"/>
      <c r="D1257" s="14"/>
      <c r="E1257" s="14"/>
      <c r="F1257" s="14"/>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c r="BE1257" s="14"/>
      <c r="BF1257" s="14"/>
      <c r="BG1257" s="14"/>
      <c r="BH1257" s="14"/>
      <c r="BI1257" s="14"/>
      <c r="BJ1257" s="14"/>
      <c r="BK1257" s="14"/>
      <c r="BL1257" s="14"/>
      <c r="BM1257" s="14"/>
      <c r="BN1257" s="14"/>
      <c r="BO1257" s="14"/>
      <c r="BP1257" s="14"/>
      <c r="BQ1257" s="14"/>
      <c r="BR1257" s="14"/>
      <c r="BS1257" s="14"/>
      <c r="BT1257" s="14"/>
      <c r="BU1257" s="14"/>
      <c r="BV1257" s="14"/>
      <c r="BW1257" s="14"/>
      <c r="BX1257" s="14"/>
      <c r="BY1257" s="14"/>
      <c r="BZ1257" s="14"/>
      <c r="CA1257" s="14"/>
      <c r="CB1257" s="14"/>
      <c r="CC1257" s="14"/>
      <c r="CD1257" s="14"/>
      <c r="CE1257" s="14"/>
      <c r="CF1257" s="14"/>
      <c r="CG1257" s="14"/>
      <c r="CH1257" s="14"/>
      <c r="CI1257" s="14"/>
      <c r="CJ1257" s="14"/>
      <c r="CK1257" s="14"/>
      <c r="CL1257" s="14"/>
      <c r="CM1257" s="14"/>
      <c r="CN1257" s="14"/>
      <c r="CO1257" s="14"/>
      <c r="CP1257" s="14"/>
      <c r="CQ1257" s="14"/>
      <c r="CR1257" s="14"/>
      <c r="CS1257" s="14"/>
    </row>
    <row r="1258" spans="2:97" x14ac:dyDescent="0.35">
      <c r="C1258" s="14"/>
      <c r="D1258" s="14"/>
      <c r="E1258" s="14"/>
      <c r="F1258" s="14"/>
      <c r="G1258" s="14"/>
      <c r="H1258" s="14"/>
      <c r="I1258" s="14"/>
      <c r="J1258" s="14"/>
      <c r="K1258" s="14"/>
      <c r="L1258" s="14"/>
      <c r="M1258" s="14"/>
      <c r="N1258" s="14"/>
      <c r="O1258" s="14"/>
      <c r="P1258" s="14"/>
      <c r="Q1258" s="14"/>
      <c r="R1258" s="14"/>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c r="BF1258" s="14"/>
      <c r="BG1258" s="14"/>
      <c r="BH1258" s="14"/>
      <c r="BI1258" s="14"/>
      <c r="BJ1258" s="14"/>
      <c r="BK1258" s="14"/>
      <c r="BL1258" s="14"/>
      <c r="BM1258" s="14"/>
      <c r="BN1258" s="14"/>
      <c r="BO1258" s="14"/>
      <c r="BP1258" s="14"/>
      <c r="BQ1258" s="14"/>
      <c r="BR1258" s="14"/>
      <c r="BS1258" s="14"/>
      <c r="BT1258" s="14"/>
      <c r="BU1258" s="14"/>
      <c r="BV1258" s="14"/>
      <c r="BW1258" s="14"/>
      <c r="BX1258" s="14"/>
      <c r="BY1258" s="14"/>
      <c r="BZ1258" s="14"/>
      <c r="CA1258" s="14"/>
      <c r="CB1258" s="14"/>
      <c r="CC1258" s="14"/>
      <c r="CD1258" s="14"/>
      <c r="CE1258" s="14"/>
      <c r="CF1258" s="14"/>
      <c r="CG1258" s="14"/>
      <c r="CH1258" s="14"/>
      <c r="CI1258" s="14"/>
      <c r="CJ1258" s="14"/>
      <c r="CK1258" s="14"/>
      <c r="CL1258" s="14"/>
      <c r="CM1258" s="14"/>
      <c r="CN1258" s="14"/>
      <c r="CO1258" s="14"/>
      <c r="CP1258" s="14"/>
      <c r="CQ1258" s="14"/>
      <c r="CR1258" s="14"/>
      <c r="CS1258" s="14"/>
    </row>
    <row r="1259" spans="2:97" x14ac:dyDescent="0.35">
      <c r="C1259" s="14"/>
      <c r="D1259" s="14"/>
      <c r="E1259" s="14"/>
      <c r="F1259" s="14"/>
      <c r="G1259" s="14"/>
      <c r="H1259" s="14"/>
      <c r="I1259" s="14"/>
      <c r="J1259" s="14"/>
      <c r="K1259" s="14"/>
      <c r="L1259" s="14"/>
      <c r="M1259" s="14"/>
      <c r="N1259" s="14"/>
      <c r="O1259" s="14"/>
      <c r="P1259" s="14"/>
      <c r="Q1259" s="14"/>
      <c r="R1259" s="14"/>
      <c r="S1259" s="14"/>
      <c r="T1259" s="14"/>
      <c r="U1259" s="14"/>
      <c r="V1259" s="14"/>
      <c r="W1259" s="14"/>
      <c r="X1259" s="14"/>
      <c r="Y1259" s="14"/>
      <c r="Z1259" s="14"/>
      <c r="AA1259" s="14"/>
      <c r="AB1259" s="14"/>
      <c r="AC1259" s="14"/>
      <c r="AD1259" s="14"/>
      <c r="AE1259" s="14"/>
      <c r="AF1259" s="14"/>
      <c r="AG1259" s="14"/>
      <c r="AH1259" s="14"/>
      <c r="AI1259" s="14"/>
      <c r="AJ1259" s="14"/>
      <c r="AK1259" s="14"/>
      <c r="AL1259" s="14"/>
      <c r="AM1259" s="14"/>
      <c r="AN1259" s="14"/>
      <c r="AO1259" s="14"/>
      <c r="AP1259" s="14"/>
      <c r="AQ1259" s="14"/>
      <c r="AR1259" s="14"/>
      <c r="AS1259" s="14"/>
      <c r="AT1259" s="14"/>
      <c r="AU1259" s="14"/>
      <c r="AV1259" s="14"/>
      <c r="AW1259" s="14"/>
      <c r="AX1259" s="14"/>
      <c r="AY1259" s="14"/>
      <c r="AZ1259" s="14"/>
      <c r="BA1259" s="14"/>
      <c r="BB1259" s="14"/>
      <c r="BC1259" s="14"/>
      <c r="BD1259" s="14"/>
      <c r="BE1259" s="14"/>
      <c r="BF1259" s="14"/>
      <c r="BG1259" s="14"/>
      <c r="BH1259" s="14"/>
      <c r="BI1259" s="14"/>
      <c r="BJ1259" s="14"/>
      <c r="BK1259" s="14"/>
      <c r="BL1259" s="14"/>
      <c r="BM1259" s="14"/>
      <c r="BN1259" s="14"/>
      <c r="BO1259" s="14"/>
      <c r="BP1259" s="14"/>
      <c r="BQ1259" s="14"/>
      <c r="BR1259" s="14"/>
      <c r="BS1259" s="14"/>
      <c r="BT1259" s="14"/>
      <c r="BU1259" s="14"/>
      <c r="BV1259" s="14"/>
      <c r="BW1259" s="14"/>
      <c r="BX1259" s="14"/>
      <c r="BY1259" s="14"/>
      <c r="BZ1259" s="14"/>
      <c r="CA1259" s="14"/>
      <c r="CB1259" s="14"/>
      <c r="CC1259" s="14"/>
      <c r="CD1259" s="14"/>
      <c r="CE1259" s="14"/>
      <c r="CF1259" s="14"/>
      <c r="CG1259" s="14"/>
      <c r="CH1259" s="14"/>
      <c r="CI1259" s="14"/>
      <c r="CJ1259" s="14"/>
      <c r="CK1259" s="14"/>
      <c r="CL1259" s="14"/>
      <c r="CM1259" s="14"/>
      <c r="CN1259" s="14"/>
      <c r="CO1259" s="14"/>
      <c r="CP1259" s="14"/>
      <c r="CQ1259" s="14"/>
      <c r="CR1259" s="14"/>
      <c r="CS1259" s="14"/>
    </row>
    <row r="1260" spans="2:97" x14ac:dyDescent="0.35">
      <c r="B1260" s="6"/>
      <c r="C1260" s="14"/>
      <c r="D1260" s="14"/>
      <c r="E1260" s="14"/>
      <c r="F1260" s="14"/>
      <c r="G1260" s="14"/>
      <c r="H1260" s="14"/>
      <c r="I1260" s="14"/>
      <c r="J1260" s="14"/>
      <c r="K1260" s="14"/>
      <c r="L1260" s="14"/>
      <c r="M1260" s="14"/>
      <c r="N1260" s="14"/>
      <c r="O1260" s="14"/>
      <c r="P1260" s="14"/>
      <c r="Q1260" s="14"/>
      <c r="R1260" s="14"/>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c r="BE1260" s="14"/>
      <c r="BF1260" s="14"/>
      <c r="BG1260" s="14"/>
      <c r="BH1260" s="14"/>
      <c r="BI1260" s="14"/>
      <c r="BJ1260" s="14"/>
      <c r="BK1260" s="14"/>
      <c r="BL1260" s="14"/>
      <c r="BM1260" s="14"/>
      <c r="BN1260" s="14"/>
      <c r="BO1260" s="14"/>
      <c r="BP1260" s="14"/>
      <c r="BQ1260" s="14"/>
      <c r="BR1260" s="14"/>
      <c r="BS1260" s="14"/>
      <c r="BT1260" s="14"/>
      <c r="BU1260" s="14"/>
      <c r="BV1260" s="14"/>
      <c r="BW1260" s="14"/>
      <c r="BX1260" s="14"/>
      <c r="BY1260" s="14"/>
      <c r="BZ1260" s="14"/>
      <c r="CA1260" s="14"/>
      <c r="CB1260" s="14"/>
      <c r="CC1260" s="14"/>
      <c r="CD1260" s="14"/>
      <c r="CE1260" s="14"/>
      <c r="CF1260" s="14"/>
      <c r="CG1260" s="14"/>
      <c r="CH1260" s="14"/>
      <c r="CI1260" s="14"/>
      <c r="CJ1260" s="14"/>
      <c r="CK1260" s="14"/>
      <c r="CL1260" s="14"/>
      <c r="CM1260" s="14"/>
      <c r="CN1260" s="14"/>
      <c r="CO1260" s="14"/>
      <c r="CP1260" s="14"/>
      <c r="CQ1260" s="14"/>
      <c r="CR1260" s="14"/>
      <c r="CS1260" s="14"/>
    </row>
    <row r="1261" spans="2:97" x14ac:dyDescent="0.35">
      <c r="B1261" s="21"/>
      <c r="C1261" s="14"/>
      <c r="D1261" s="14"/>
      <c r="E1261" s="14"/>
      <c r="F1261" s="14"/>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4"/>
      <c r="BN1261" s="14"/>
      <c r="BO1261" s="14"/>
      <c r="BP1261" s="14"/>
      <c r="BQ1261" s="14"/>
      <c r="BR1261" s="14"/>
      <c r="BS1261" s="14"/>
      <c r="BT1261" s="14"/>
      <c r="BU1261" s="14"/>
      <c r="BV1261" s="14"/>
      <c r="BW1261" s="14"/>
      <c r="BX1261" s="14"/>
      <c r="BY1261" s="14"/>
      <c r="BZ1261" s="14"/>
      <c r="CA1261" s="14"/>
      <c r="CB1261" s="14"/>
      <c r="CC1261" s="14"/>
      <c r="CD1261" s="14"/>
      <c r="CE1261" s="14"/>
      <c r="CF1261" s="14"/>
      <c r="CG1261" s="14"/>
      <c r="CH1261" s="14"/>
      <c r="CI1261" s="14"/>
      <c r="CJ1261" s="14"/>
      <c r="CK1261" s="14"/>
      <c r="CL1261" s="14"/>
      <c r="CM1261" s="14"/>
      <c r="CN1261" s="14"/>
      <c r="CO1261" s="14"/>
      <c r="CP1261" s="14"/>
      <c r="CQ1261" s="14"/>
      <c r="CR1261" s="14"/>
      <c r="CS1261" s="14"/>
    </row>
    <row r="1262" spans="2:97" x14ac:dyDescent="0.35">
      <c r="C1262" s="14"/>
      <c r="D1262" s="14"/>
      <c r="E1262" s="14"/>
      <c r="F1262" s="14"/>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4"/>
      <c r="BN1262" s="14"/>
      <c r="BO1262" s="14"/>
      <c r="BP1262" s="14"/>
      <c r="BQ1262" s="14"/>
      <c r="BR1262" s="14"/>
      <c r="BS1262" s="14"/>
      <c r="BT1262" s="14"/>
      <c r="BU1262" s="14"/>
      <c r="BV1262" s="14"/>
      <c r="BW1262" s="14"/>
      <c r="BX1262" s="14"/>
      <c r="BY1262" s="14"/>
      <c r="BZ1262" s="14"/>
      <c r="CA1262" s="14"/>
      <c r="CB1262" s="14"/>
      <c r="CC1262" s="14"/>
      <c r="CD1262" s="14"/>
      <c r="CE1262" s="14"/>
      <c r="CF1262" s="14"/>
      <c r="CG1262" s="14"/>
      <c r="CH1262" s="14"/>
      <c r="CI1262" s="14"/>
      <c r="CJ1262" s="14"/>
      <c r="CK1262" s="14"/>
      <c r="CL1262" s="14"/>
      <c r="CM1262" s="14"/>
      <c r="CN1262" s="14"/>
      <c r="CO1262" s="14"/>
      <c r="CP1262" s="14"/>
      <c r="CQ1262" s="14"/>
      <c r="CR1262" s="14"/>
      <c r="CS1262" s="14"/>
    </row>
    <row r="1263" spans="2:97" x14ac:dyDescent="0.35">
      <c r="C1263" s="14"/>
      <c r="D1263" s="14"/>
      <c r="E1263" s="14"/>
      <c r="F1263" s="14"/>
      <c r="G1263" s="14"/>
      <c r="H1263" s="14"/>
      <c r="I1263" s="14"/>
      <c r="J1263" s="14"/>
      <c r="K1263" s="14"/>
      <c r="L1263" s="14"/>
      <c r="M1263" s="14"/>
      <c r="N1263" s="14"/>
      <c r="O1263" s="14"/>
      <c r="P1263" s="14"/>
      <c r="Q1263" s="14"/>
      <c r="R1263" s="14"/>
      <c r="S1263" s="14"/>
      <c r="T1263" s="14"/>
      <c r="U1263" s="14"/>
      <c r="V1263" s="14"/>
      <c r="W1263" s="14"/>
      <c r="X1263" s="14"/>
      <c r="Y1263" s="14"/>
      <c r="Z1263" s="14"/>
      <c r="AA1263" s="14"/>
      <c r="AB1263" s="14"/>
      <c r="AC1263" s="14"/>
      <c r="AD1263" s="14"/>
      <c r="AE1263" s="14"/>
      <c r="AF1263" s="14"/>
      <c r="AG1263" s="14"/>
      <c r="AH1263" s="14"/>
      <c r="AI1263" s="14"/>
      <c r="AJ1263" s="14"/>
      <c r="AK1263" s="14"/>
      <c r="AL1263" s="14"/>
      <c r="AM1263" s="14"/>
      <c r="AN1263" s="14"/>
      <c r="AO1263" s="14"/>
      <c r="AP1263" s="14"/>
      <c r="AQ1263" s="14"/>
      <c r="AR1263" s="14"/>
      <c r="AS1263" s="14"/>
      <c r="AT1263" s="14"/>
      <c r="AU1263" s="14"/>
      <c r="AV1263" s="14"/>
      <c r="AW1263" s="14"/>
      <c r="AX1263" s="14"/>
      <c r="AY1263" s="14"/>
      <c r="AZ1263" s="14"/>
      <c r="BA1263" s="14"/>
      <c r="BB1263" s="14"/>
      <c r="BC1263" s="14"/>
      <c r="BD1263" s="14"/>
      <c r="BE1263" s="14"/>
      <c r="BF1263" s="14"/>
      <c r="BG1263" s="14"/>
      <c r="BH1263" s="14"/>
      <c r="BI1263" s="14"/>
      <c r="BJ1263" s="14"/>
      <c r="BK1263" s="14"/>
      <c r="BL1263" s="14"/>
      <c r="BM1263" s="14"/>
      <c r="BN1263" s="14"/>
      <c r="BO1263" s="14"/>
      <c r="BP1263" s="14"/>
      <c r="BQ1263" s="14"/>
      <c r="BR1263" s="14"/>
      <c r="BS1263" s="14"/>
      <c r="BT1263" s="14"/>
      <c r="BU1263" s="14"/>
      <c r="BV1263" s="14"/>
      <c r="BW1263" s="14"/>
      <c r="BX1263" s="14"/>
      <c r="BY1263" s="14"/>
      <c r="BZ1263" s="14"/>
      <c r="CA1263" s="14"/>
      <c r="CB1263" s="14"/>
      <c r="CC1263" s="14"/>
      <c r="CD1263" s="14"/>
      <c r="CE1263" s="14"/>
      <c r="CF1263" s="14"/>
      <c r="CG1263" s="14"/>
      <c r="CH1263" s="14"/>
      <c r="CI1263" s="14"/>
      <c r="CJ1263" s="14"/>
      <c r="CK1263" s="14"/>
      <c r="CL1263" s="14"/>
      <c r="CM1263" s="14"/>
      <c r="CN1263" s="14"/>
      <c r="CO1263" s="14"/>
      <c r="CP1263" s="14"/>
      <c r="CQ1263" s="14"/>
      <c r="CR1263" s="14"/>
      <c r="CS1263" s="14"/>
    </row>
    <row r="1264" spans="2:97" x14ac:dyDescent="0.35">
      <c r="C1264" s="14"/>
      <c r="D1264" s="14"/>
      <c r="E1264" s="14"/>
      <c r="F1264" s="14"/>
      <c r="G1264" s="14"/>
      <c r="H1264" s="14"/>
      <c r="I1264" s="14"/>
      <c r="J1264" s="14"/>
      <c r="K1264" s="14"/>
      <c r="L1264" s="14"/>
      <c r="M1264" s="14"/>
      <c r="N1264" s="14"/>
      <c r="O1264" s="14"/>
      <c r="P1264" s="14"/>
      <c r="Q1264" s="14"/>
      <c r="R1264" s="14"/>
      <c r="S1264" s="14"/>
      <c r="T1264" s="14"/>
      <c r="U1264" s="14"/>
      <c r="V1264" s="14"/>
      <c r="W1264" s="14"/>
      <c r="X1264" s="14"/>
      <c r="Y1264" s="14"/>
      <c r="Z1264" s="14"/>
      <c r="AA1264" s="14"/>
      <c r="AB1264" s="14"/>
      <c r="AC1264" s="14"/>
      <c r="AD1264" s="14"/>
      <c r="AE1264" s="14"/>
      <c r="AF1264" s="14"/>
      <c r="AG1264" s="14"/>
      <c r="AH1264" s="14"/>
      <c r="AI1264" s="14"/>
      <c r="AJ1264" s="14"/>
      <c r="AK1264" s="14"/>
      <c r="AL1264" s="14"/>
      <c r="AM1264" s="14"/>
      <c r="AN1264" s="14"/>
      <c r="AO1264" s="14"/>
      <c r="AP1264" s="14"/>
      <c r="AQ1264" s="14"/>
      <c r="AR1264" s="14"/>
      <c r="AS1264" s="14"/>
      <c r="AT1264" s="14"/>
      <c r="AU1264" s="14"/>
      <c r="AV1264" s="14"/>
      <c r="AW1264" s="14"/>
      <c r="AX1264" s="14"/>
      <c r="AY1264" s="14"/>
      <c r="AZ1264" s="14"/>
      <c r="BA1264" s="14"/>
      <c r="BB1264" s="14"/>
      <c r="BC1264" s="14"/>
      <c r="BD1264" s="14"/>
      <c r="BE1264" s="14"/>
      <c r="BF1264" s="14"/>
      <c r="BG1264" s="14"/>
      <c r="BH1264" s="14"/>
      <c r="BI1264" s="14"/>
      <c r="BJ1264" s="14"/>
      <c r="BK1264" s="14"/>
      <c r="BL1264" s="14"/>
      <c r="BM1264" s="14"/>
      <c r="BN1264" s="14"/>
      <c r="BO1264" s="14"/>
      <c r="BP1264" s="14"/>
      <c r="BQ1264" s="14"/>
      <c r="BR1264" s="14"/>
      <c r="BS1264" s="14"/>
      <c r="BT1264" s="14"/>
      <c r="BU1264" s="14"/>
      <c r="BV1264" s="14"/>
      <c r="BW1264" s="14"/>
      <c r="BX1264" s="14"/>
      <c r="BY1264" s="14"/>
      <c r="BZ1264" s="14"/>
      <c r="CA1264" s="14"/>
      <c r="CB1264" s="14"/>
      <c r="CC1264" s="14"/>
      <c r="CD1264" s="14"/>
      <c r="CE1264" s="14"/>
      <c r="CF1264" s="14"/>
      <c r="CG1264" s="14"/>
      <c r="CH1264" s="14"/>
      <c r="CI1264" s="14"/>
      <c r="CJ1264" s="14"/>
      <c r="CK1264" s="14"/>
      <c r="CL1264" s="14"/>
      <c r="CM1264" s="14"/>
      <c r="CN1264" s="14"/>
      <c r="CO1264" s="14"/>
      <c r="CP1264" s="14"/>
      <c r="CQ1264" s="14"/>
      <c r="CR1264" s="14"/>
      <c r="CS1264" s="14"/>
    </row>
    <row r="1265" spans="2:97" x14ac:dyDescent="0.35">
      <c r="B1265" s="6"/>
      <c r="C1265" s="14"/>
      <c r="D1265" s="14"/>
      <c r="E1265" s="14"/>
      <c r="F1265" s="14"/>
      <c r="G1265" s="14"/>
      <c r="H1265" s="14"/>
      <c r="I1265" s="14"/>
      <c r="J1265" s="14"/>
      <c r="K1265" s="14"/>
      <c r="L1265" s="14"/>
      <c r="M1265" s="14"/>
      <c r="N1265" s="14"/>
      <c r="O1265" s="14"/>
      <c r="P1265" s="14"/>
      <c r="Q1265" s="14"/>
      <c r="R1265" s="14"/>
      <c r="S1265" s="14"/>
      <c r="T1265" s="14"/>
      <c r="U1265" s="14"/>
      <c r="V1265" s="14"/>
      <c r="W1265" s="14"/>
      <c r="X1265" s="14"/>
      <c r="Y1265" s="14"/>
      <c r="Z1265" s="14"/>
      <c r="AA1265" s="14"/>
      <c r="AB1265" s="14"/>
      <c r="AC1265" s="14"/>
      <c r="AD1265" s="14"/>
      <c r="AE1265" s="14"/>
      <c r="AF1265" s="14"/>
      <c r="AG1265" s="14"/>
      <c r="AH1265" s="14"/>
      <c r="AI1265" s="14"/>
      <c r="AJ1265" s="14"/>
      <c r="AK1265" s="14"/>
      <c r="AL1265" s="14"/>
      <c r="AM1265" s="14"/>
      <c r="AN1265" s="14"/>
      <c r="AO1265" s="14"/>
      <c r="AP1265" s="14"/>
      <c r="AQ1265" s="14"/>
      <c r="AR1265" s="14"/>
      <c r="AS1265" s="14"/>
      <c r="AT1265" s="14"/>
      <c r="AU1265" s="14"/>
      <c r="AV1265" s="14"/>
      <c r="AW1265" s="14"/>
      <c r="AX1265" s="14"/>
      <c r="AY1265" s="14"/>
      <c r="AZ1265" s="14"/>
      <c r="BA1265" s="14"/>
      <c r="BB1265" s="14"/>
      <c r="BC1265" s="14"/>
      <c r="BD1265" s="14"/>
      <c r="BE1265" s="14"/>
      <c r="BF1265" s="14"/>
      <c r="BG1265" s="14"/>
      <c r="BH1265" s="14"/>
      <c r="BI1265" s="14"/>
      <c r="BJ1265" s="14"/>
      <c r="BK1265" s="14"/>
      <c r="BL1265" s="14"/>
      <c r="BM1265" s="14"/>
      <c r="BN1265" s="14"/>
      <c r="BO1265" s="14"/>
      <c r="BP1265" s="14"/>
      <c r="BQ1265" s="14"/>
      <c r="BR1265" s="14"/>
      <c r="BS1265" s="14"/>
      <c r="BT1265" s="14"/>
      <c r="BU1265" s="14"/>
      <c r="BV1265" s="14"/>
      <c r="BW1265" s="14"/>
      <c r="BX1265" s="14"/>
      <c r="BY1265" s="14"/>
      <c r="BZ1265" s="14"/>
      <c r="CA1265" s="14"/>
      <c r="CB1265" s="14"/>
      <c r="CC1265" s="14"/>
      <c r="CD1265" s="14"/>
      <c r="CE1265" s="14"/>
      <c r="CF1265" s="14"/>
      <c r="CG1265" s="14"/>
      <c r="CH1265" s="14"/>
      <c r="CI1265" s="14"/>
      <c r="CJ1265" s="14"/>
      <c r="CK1265" s="14"/>
      <c r="CL1265" s="14"/>
      <c r="CM1265" s="14"/>
      <c r="CN1265" s="14"/>
      <c r="CO1265" s="14"/>
      <c r="CP1265" s="14"/>
      <c r="CQ1265" s="14"/>
      <c r="CR1265" s="14"/>
      <c r="CS1265" s="14"/>
    </row>
    <row r="1266" spans="2:97" x14ac:dyDescent="0.35">
      <c r="B1266" s="21"/>
      <c r="C1266" s="14"/>
      <c r="D1266" s="14"/>
      <c r="E1266" s="14"/>
      <c r="F1266" s="14"/>
      <c r="G1266" s="14"/>
      <c r="H1266" s="14"/>
      <c r="I1266" s="14"/>
      <c r="J1266" s="14"/>
      <c r="K1266" s="14"/>
      <c r="L1266" s="14"/>
      <c r="M1266" s="14"/>
      <c r="N1266" s="14"/>
      <c r="O1266" s="14"/>
      <c r="P1266" s="14"/>
      <c r="Q1266" s="14"/>
      <c r="R1266" s="14"/>
      <c r="S1266" s="14"/>
      <c r="T1266" s="14"/>
      <c r="U1266" s="14"/>
      <c r="V1266" s="14"/>
      <c r="W1266" s="14"/>
      <c r="X1266" s="14"/>
      <c r="Y1266" s="14"/>
      <c r="Z1266" s="14"/>
      <c r="AA1266" s="14"/>
      <c r="AB1266" s="14"/>
      <c r="AC1266" s="14"/>
      <c r="AD1266" s="14"/>
      <c r="AE1266" s="14"/>
      <c r="AF1266" s="14"/>
      <c r="AG1266" s="14"/>
      <c r="AH1266" s="14"/>
      <c r="AI1266" s="14"/>
      <c r="AJ1266" s="14"/>
      <c r="AK1266" s="14"/>
      <c r="AL1266" s="14"/>
      <c r="AM1266" s="14"/>
      <c r="AN1266" s="14"/>
      <c r="AO1266" s="14"/>
      <c r="AP1266" s="14"/>
      <c r="AQ1266" s="14"/>
      <c r="AR1266" s="14"/>
      <c r="AS1266" s="14"/>
      <c r="AT1266" s="14"/>
      <c r="AU1266" s="14"/>
      <c r="AV1266" s="14"/>
      <c r="AW1266" s="14"/>
      <c r="AX1266" s="14"/>
      <c r="AY1266" s="14"/>
      <c r="AZ1266" s="14"/>
      <c r="BA1266" s="14"/>
      <c r="BB1266" s="14"/>
      <c r="BC1266" s="14"/>
      <c r="BD1266" s="14"/>
      <c r="BE1266" s="14"/>
      <c r="BF1266" s="14"/>
      <c r="BG1266" s="14"/>
      <c r="BH1266" s="14"/>
      <c r="BI1266" s="14"/>
      <c r="BJ1266" s="14"/>
      <c r="BK1266" s="14"/>
      <c r="BL1266" s="14"/>
      <c r="BM1266" s="14"/>
      <c r="BN1266" s="14"/>
      <c r="BO1266" s="14"/>
      <c r="BP1266" s="14"/>
      <c r="BQ1266" s="14"/>
      <c r="BR1266" s="14"/>
      <c r="BS1266" s="14"/>
      <c r="BT1266" s="14"/>
      <c r="BU1266" s="14"/>
      <c r="BV1266" s="14"/>
      <c r="BW1266" s="14"/>
      <c r="BX1266" s="14"/>
      <c r="BY1266" s="14"/>
      <c r="BZ1266" s="14"/>
      <c r="CA1266" s="14"/>
      <c r="CB1266" s="14"/>
      <c r="CC1266" s="14"/>
      <c r="CD1266" s="14"/>
      <c r="CE1266" s="14"/>
      <c r="CF1266" s="14"/>
      <c r="CG1266" s="14"/>
      <c r="CH1266" s="14"/>
      <c r="CI1266" s="14"/>
      <c r="CJ1266" s="14"/>
      <c r="CK1266" s="14"/>
      <c r="CL1266" s="14"/>
      <c r="CM1266" s="14"/>
      <c r="CN1266" s="14"/>
      <c r="CO1266" s="14"/>
      <c r="CP1266" s="14"/>
      <c r="CQ1266" s="14"/>
      <c r="CR1266" s="14"/>
      <c r="CS1266" s="14"/>
    </row>
    <row r="1267" spans="2:97" x14ac:dyDescent="0.35">
      <c r="C1267" s="14"/>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c r="AS1267" s="14"/>
      <c r="AT1267" s="14"/>
      <c r="AU1267" s="14"/>
      <c r="AV1267" s="14"/>
      <c r="AW1267" s="14"/>
      <c r="AX1267" s="14"/>
      <c r="AY1267" s="14"/>
      <c r="AZ1267" s="14"/>
      <c r="BA1267" s="14"/>
      <c r="BB1267" s="14"/>
      <c r="BC1267" s="14"/>
      <c r="BD1267" s="14"/>
      <c r="BE1267" s="14"/>
      <c r="BF1267" s="14"/>
      <c r="BG1267" s="14"/>
      <c r="BH1267" s="14"/>
      <c r="BI1267" s="14"/>
      <c r="BJ1267" s="14"/>
      <c r="BK1267" s="14"/>
      <c r="BL1267" s="14"/>
      <c r="BM1267" s="14"/>
      <c r="BN1267" s="14"/>
      <c r="BO1267" s="14"/>
      <c r="BP1267" s="14"/>
      <c r="BQ1267" s="14"/>
      <c r="BR1267" s="14"/>
      <c r="BS1267" s="14"/>
      <c r="BT1267" s="14"/>
      <c r="BU1267" s="14"/>
      <c r="BV1267" s="14"/>
      <c r="BW1267" s="14"/>
      <c r="BX1267" s="14"/>
      <c r="BY1267" s="14"/>
      <c r="BZ1267" s="14"/>
      <c r="CA1267" s="14"/>
      <c r="CB1267" s="14"/>
      <c r="CC1267" s="14"/>
      <c r="CD1267" s="14"/>
      <c r="CE1267" s="14"/>
      <c r="CF1267" s="14"/>
      <c r="CG1267" s="14"/>
      <c r="CH1267" s="14"/>
      <c r="CI1267" s="14"/>
      <c r="CJ1267" s="14"/>
      <c r="CK1267" s="14"/>
      <c r="CL1267" s="14"/>
      <c r="CM1267" s="14"/>
      <c r="CN1267" s="14"/>
      <c r="CO1267" s="14"/>
      <c r="CP1267" s="14"/>
      <c r="CQ1267" s="14"/>
      <c r="CR1267" s="14"/>
      <c r="CS1267" s="14"/>
    </row>
    <row r="1268" spans="2:97" x14ac:dyDescent="0.35">
      <c r="C1268" s="14"/>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c r="AS1268" s="14"/>
      <c r="AT1268" s="14"/>
      <c r="AU1268" s="14"/>
      <c r="AV1268" s="14"/>
      <c r="AW1268" s="14"/>
      <c r="AX1268" s="14"/>
      <c r="AY1268" s="14"/>
      <c r="AZ1268" s="14"/>
      <c r="BA1268" s="14"/>
      <c r="BB1268" s="14"/>
      <c r="BC1268" s="14"/>
      <c r="BD1268" s="14"/>
      <c r="BE1268" s="14"/>
      <c r="BF1268" s="14"/>
      <c r="BG1268" s="14"/>
      <c r="BH1268" s="14"/>
      <c r="BI1268" s="14"/>
      <c r="BJ1268" s="14"/>
      <c r="BK1268" s="14"/>
      <c r="BL1268" s="14"/>
      <c r="BM1268" s="14"/>
      <c r="BN1268" s="14"/>
      <c r="BO1268" s="14"/>
      <c r="BP1268" s="14"/>
      <c r="BQ1268" s="14"/>
      <c r="BR1268" s="14"/>
      <c r="BS1268" s="14"/>
      <c r="BT1268" s="14"/>
      <c r="BU1268" s="14"/>
      <c r="BV1268" s="14"/>
      <c r="BW1268" s="14"/>
      <c r="BX1268" s="14"/>
      <c r="BY1268" s="14"/>
      <c r="BZ1268" s="14"/>
      <c r="CA1268" s="14"/>
      <c r="CB1268" s="14"/>
      <c r="CC1268" s="14"/>
      <c r="CD1268" s="14"/>
      <c r="CE1268" s="14"/>
      <c r="CF1268" s="14"/>
      <c r="CG1268" s="14"/>
      <c r="CH1268" s="14"/>
      <c r="CI1268" s="14"/>
      <c r="CJ1268" s="14"/>
      <c r="CK1268" s="14"/>
      <c r="CL1268" s="14"/>
      <c r="CM1268" s="14"/>
      <c r="CN1268" s="14"/>
      <c r="CO1268" s="14"/>
      <c r="CP1268" s="14"/>
      <c r="CQ1268" s="14"/>
      <c r="CR1268" s="14"/>
      <c r="CS1268" s="14"/>
    </row>
    <row r="1269" spans="2:97" x14ac:dyDescent="0.35">
      <c r="C1269" s="14"/>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c r="AY1269" s="14"/>
      <c r="AZ1269" s="14"/>
      <c r="BA1269" s="14"/>
      <c r="BB1269" s="14"/>
      <c r="BC1269" s="14"/>
      <c r="BD1269" s="14"/>
      <c r="BE1269" s="14"/>
      <c r="BF1269" s="14"/>
      <c r="BG1269" s="14"/>
      <c r="BH1269" s="14"/>
      <c r="BI1269" s="14"/>
      <c r="BJ1269" s="14"/>
      <c r="BK1269" s="14"/>
      <c r="BL1269" s="14"/>
      <c r="BM1269" s="14"/>
      <c r="BN1269" s="14"/>
      <c r="BO1269" s="14"/>
      <c r="BP1269" s="14"/>
      <c r="BQ1269" s="14"/>
      <c r="BR1269" s="14"/>
      <c r="BS1269" s="14"/>
      <c r="BT1269" s="14"/>
      <c r="BU1269" s="14"/>
      <c r="BV1269" s="14"/>
      <c r="BW1269" s="14"/>
      <c r="BX1269" s="14"/>
      <c r="BY1269" s="14"/>
      <c r="BZ1269" s="14"/>
      <c r="CA1269" s="14"/>
      <c r="CB1269" s="14"/>
      <c r="CC1269" s="14"/>
      <c r="CD1269" s="14"/>
      <c r="CE1269" s="14"/>
      <c r="CF1269" s="14"/>
      <c r="CG1269" s="14"/>
      <c r="CH1269" s="14"/>
      <c r="CI1269" s="14"/>
      <c r="CJ1269" s="14"/>
      <c r="CK1269" s="14"/>
      <c r="CL1269" s="14"/>
      <c r="CM1269" s="14"/>
      <c r="CN1269" s="14"/>
      <c r="CO1269" s="14"/>
      <c r="CP1269" s="14"/>
      <c r="CQ1269" s="14"/>
      <c r="CR1269" s="14"/>
      <c r="CS1269" s="14"/>
    </row>
    <row r="1270" spans="2:97" x14ac:dyDescent="0.35">
      <c r="B1270" s="6"/>
      <c r="C1270" s="14"/>
      <c r="D1270" s="14"/>
      <c r="E1270" s="14"/>
      <c r="F1270" s="14"/>
      <c r="G1270" s="14"/>
      <c r="H1270" s="14"/>
      <c r="I1270" s="14"/>
      <c r="J1270" s="14"/>
      <c r="K1270" s="14"/>
      <c r="L1270" s="14"/>
      <c r="M1270" s="14"/>
      <c r="N1270" s="14"/>
      <c r="O1270" s="14"/>
      <c r="P1270" s="14"/>
      <c r="Q1270" s="14"/>
      <c r="R1270" s="14"/>
      <c r="S1270" s="14"/>
      <c r="T1270" s="14"/>
      <c r="U1270" s="14"/>
      <c r="V1270" s="14"/>
      <c r="W1270" s="14"/>
      <c r="X1270" s="14"/>
      <c r="Y1270" s="14"/>
      <c r="Z1270" s="14"/>
      <c r="AA1270" s="14"/>
      <c r="AB1270" s="14"/>
      <c r="AC1270" s="14"/>
      <c r="AD1270" s="14"/>
      <c r="AE1270" s="14"/>
      <c r="AF1270" s="14"/>
      <c r="AG1270" s="14"/>
      <c r="AH1270" s="14"/>
      <c r="AI1270" s="14"/>
      <c r="AJ1270" s="14"/>
      <c r="AK1270" s="14"/>
      <c r="AL1270" s="14"/>
      <c r="AM1270" s="14"/>
      <c r="AN1270" s="14"/>
      <c r="AO1270" s="14"/>
      <c r="AP1270" s="14"/>
      <c r="AQ1270" s="14"/>
      <c r="AR1270" s="14"/>
      <c r="AS1270" s="14"/>
      <c r="AT1270" s="14"/>
      <c r="AU1270" s="14"/>
      <c r="AV1270" s="14"/>
      <c r="AW1270" s="14"/>
      <c r="AX1270" s="14"/>
      <c r="AY1270" s="14"/>
      <c r="AZ1270" s="14"/>
      <c r="BA1270" s="14"/>
      <c r="BB1270" s="14"/>
      <c r="BC1270" s="14"/>
      <c r="BD1270" s="14"/>
      <c r="BE1270" s="14"/>
      <c r="BF1270" s="14"/>
      <c r="BG1270" s="14"/>
      <c r="BH1270" s="14"/>
      <c r="BI1270" s="14"/>
      <c r="BJ1270" s="14"/>
      <c r="BK1270" s="14"/>
      <c r="BL1270" s="14"/>
      <c r="BM1270" s="14"/>
      <c r="BN1270" s="14"/>
      <c r="BO1270" s="14"/>
      <c r="BP1270" s="14"/>
      <c r="BQ1270" s="14"/>
      <c r="BR1270" s="14"/>
      <c r="BS1270" s="14"/>
      <c r="BT1270" s="14"/>
      <c r="BU1270" s="14"/>
      <c r="BV1270" s="14"/>
      <c r="BW1270" s="14"/>
      <c r="BX1270" s="14"/>
      <c r="BY1270" s="14"/>
      <c r="BZ1270" s="14"/>
      <c r="CA1270" s="14"/>
      <c r="CB1270" s="14"/>
      <c r="CC1270" s="14"/>
      <c r="CD1270" s="14"/>
      <c r="CE1270" s="14"/>
      <c r="CF1270" s="14"/>
      <c r="CG1270" s="14"/>
      <c r="CH1270" s="14"/>
      <c r="CI1270" s="14"/>
      <c r="CJ1270" s="14"/>
      <c r="CK1270" s="14"/>
      <c r="CL1270" s="14"/>
      <c r="CM1270" s="14"/>
      <c r="CN1270" s="14"/>
      <c r="CO1270" s="14"/>
      <c r="CP1270" s="14"/>
      <c r="CQ1270" s="14"/>
      <c r="CR1270" s="14"/>
      <c r="CS1270" s="14"/>
    </row>
    <row r="1271" spans="2:97" x14ac:dyDescent="0.35">
      <c r="B1271" s="21"/>
      <c r="C1271" s="14"/>
      <c r="D1271" s="14"/>
      <c r="E1271" s="14"/>
      <c r="F1271" s="14"/>
      <c r="G1271" s="14"/>
      <c r="H1271" s="14"/>
      <c r="I1271" s="14"/>
      <c r="J1271" s="14"/>
      <c r="K1271" s="14"/>
      <c r="L1271" s="14"/>
      <c r="M1271" s="14"/>
      <c r="N1271" s="14"/>
      <c r="O1271" s="14"/>
      <c r="P1271" s="14"/>
      <c r="Q1271" s="14"/>
      <c r="R1271" s="14"/>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c r="BE1271" s="14"/>
      <c r="BF1271" s="14"/>
      <c r="BG1271" s="14"/>
      <c r="BH1271" s="14"/>
      <c r="BI1271" s="14"/>
      <c r="BJ1271" s="14"/>
      <c r="BK1271" s="14"/>
      <c r="BL1271" s="14"/>
      <c r="BM1271" s="14"/>
      <c r="BN1271" s="14"/>
      <c r="BO1271" s="14"/>
      <c r="BP1271" s="14"/>
      <c r="BQ1271" s="14"/>
      <c r="BR1271" s="14"/>
      <c r="BS1271" s="14"/>
      <c r="BT1271" s="14"/>
      <c r="BU1271" s="14"/>
      <c r="BV1271" s="14"/>
      <c r="BW1271" s="14"/>
      <c r="BX1271" s="14"/>
      <c r="BY1271" s="14"/>
      <c r="BZ1271" s="14"/>
      <c r="CA1271" s="14"/>
      <c r="CB1271" s="14"/>
      <c r="CC1271" s="14"/>
      <c r="CD1271" s="14"/>
      <c r="CE1271" s="14"/>
      <c r="CF1271" s="14"/>
      <c r="CG1271" s="14"/>
      <c r="CH1271" s="14"/>
      <c r="CI1271" s="14"/>
      <c r="CJ1271" s="14"/>
      <c r="CK1271" s="14"/>
      <c r="CL1271" s="14"/>
      <c r="CM1271" s="14"/>
      <c r="CN1271" s="14"/>
      <c r="CO1271" s="14"/>
      <c r="CP1271" s="14"/>
      <c r="CQ1271" s="14"/>
      <c r="CR1271" s="14"/>
      <c r="CS1271" s="14"/>
    </row>
    <row r="1272" spans="2:97" x14ac:dyDescent="0.35">
      <c r="C1272" s="14"/>
      <c r="D1272" s="14"/>
      <c r="E1272" s="14"/>
      <c r="F1272" s="14"/>
      <c r="G1272" s="14"/>
      <c r="H1272" s="14"/>
      <c r="I1272" s="14"/>
      <c r="J1272" s="14"/>
      <c r="K1272" s="14"/>
      <c r="L1272" s="14"/>
      <c r="M1272" s="14"/>
      <c r="N1272" s="14"/>
      <c r="O1272" s="14"/>
      <c r="P1272" s="14"/>
      <c r="Q1272" s="14"/>
      <c r="R1272" s="14"/>
      <c r="S1272" s="14"/>
      <c r="T1272" s="14"/>
      <c r="U1272" s="14"/>
      <c r="V1272" s="14"/>
      <c r="W1272" s="14"/>
      <c r="X1272" s="14"/>
      <c r="Y1272" s="14"/>
      <c r="Z1272" s="14"/>
      <c r="AA1272" s="14"/>
      <c r="AB1272" s="14"/>
      <c r="AC1272" s="14"/>
      <c r="AD1272" s="14"/>
      <c r="AE1272" s="14"/>
      <c r="AF1272" s="14"/>
      <c r="AG1272" s="14"/>
      <c r="AH1272" s="14"/>
      <c r="AI1272" s="14"/>
      <c r="AJ1272" s="14"/>
      <c r="AK1272" s="14"/>
      <c r="AL1272" s="14"/>
      <c r="AM1272" s="14"/>
      <c r="AN1272" s="14"/>
      <c r="AO1272" s="14"/>
      <c r="AP1272" s="14"/>
      <c r="AQ1272" s="14"/>
      <c r="AR1272" s="14"/>
      <c r="AS1272" s="14"/>
      <c r="AT1272" s="14"/>
      <c r="AU1272" s="14"/>
      <c r="AV1272" s="14"/>
      <c r="AW1272" s="14"/>
      <c r="AX1272" s="14"/>
      <c r="AY1272" s="14"/>
      <c r="AZ1272" s="14"/>
      <c r="BA1272" s="14"/>
      <c r="BB1272" s="14"/>
      <c r="BC1272" s="14"/>
      <c r="BD1272" s="14"/>
      <c r="BE1272" s="14"/>
      <c r="BF1272" s="14"/>
      <c r="BG1272" s="14"/>
      <c r="BH1272" s="14"/>
      <c r="BI1272" s="14"/>
      <c r="BJ1272" s="14"/>
      <c r="BK1272" s="14"/>
      <c r="BL1272" s="14"/>
      <c r="BM1272" s="14"/>
      <c r="BN1272" s="14"/>
      <c r="BO1272" s="14"/>
      <c r="BP1272" s="14"/>
      <c r="BQ1272" s="14"/>
      <c r="BR1272" s="14"/>
      <c r="BS1272" s="14"/>
      <c r="BT1272" s="14"/>
      <c r="BU1272" s="14"/>
      <c r="BV1272" s="14"/>
      <c r="BW1272" s="14"/>
      <c r="BX1272" s="14"/>
      <c r="BY1272" s="14"/>
      <c r="BZ1272" s="14"/>
      <c r="CA1272" s="14"/>
      <c r="CB1272" s="14"/>
      <c r="CC1272" s="14"/>
      <c r="CD1272" s="14"/>
      <c r="CE1272" s="14"/>
      <c r="CF1272" s="14"/>
      <c r="CG1272" s="14"/>
      <c r="CH1272" s="14"/>
      <c r="CI1272" s="14"/>
      <c r="CJ1272" s="14"/>
      <c r="CK1272" s="14"/>
      <c r="CL1272" s="14"/>
      <c r="CM1272" s="14"/>
      <c r="CN1272" s="14"/>
      <c r="CO1272" s="14"/>
      <c r="CP1272" s="14"/>
      <c r="CQ1272" s="14"/>
      <c r="CR1272" s="14"/>
      <c r="CS1272" s="14"/>
    </row>
    <row r="1273" spans="2:97" x14ac:dyDescent="0.35">
      <c r="C1273" s="14"/>
      <c r="D1273" s="14"/>
      <c r="E1273" s="14"/>
      <c r="F1273" s="14"/>
      <c r="G1273" s="14"/>
      <c r="H1273" s="14"/>
      <c r="I1273" s="14"/>
      <c r="J1273" s="14"/>
      <c r="K1273" s="14"/>
      <c r="L1273" s="14"/>
      <c r="M1273" s="14"/>
      <c r="N1273" s="14"/>
      <c r="O1273" s="14"/>
      <c r="P1273" s="14"/>
      <c r="Q1273" s="14"/>
      <c r="R1273" s="14"/>
      <c r="S1273" s="14"/>
      <c r="T1273" s="14"/>
      <c r="U1273" s="14"/>
      <c r="V1273" s="14"/>
      <c r="W1273" s="14"/>
      <c r="X1273" s="14"/>
      <c r="Y1273" s="14"/>
      <c r="Z1273" s="14"/>
      <c r="AA1273" s="14"/>
      <c r="AB1273" s="14"/>
      <c r="AC1273" s="14"/>
      <c r="AD1273" s="14"/>
      <c r="AE1273" s="14"/>
      <c r="AF1273" s="14"/>
      <c r="AG1273" s="14"/>
      <c r="AH1273" s="14"/>
      <c r="AI1273" s="14"/>
      <c r="AJ1273" s="14"/>
      <c r="AK1273" s="14"/>
      <c r="AL1273" s="14"/>
      <c r="AM1273" s="14"/>
      <c r="AN1273" s="14"/>
      <c r="AO1273" s="14"/>
      <c r="AP1273" s="14"/>
      <c r="AQ1273" s="14"/>
      <c r="AR1273" s="14"/>
      <c r="AS1273" s="14"/>
      <c r="AT1273" s="14"/>
      <c r="AU1273" s="14"/>
      <c r="AV1273" s="14"/>
      <c r="AW1273" s="14"/>
      <c r="AX1273" s="14"/>
      <c r="AY1273" s="14"/>
      <c r="AZ1273" s="14"/>
      <c r="BA1273" s="14"/>
      <c r="BB1273" s="14"/>
      <c r="BC1273" s="14"/>
      <c r="BD1273" s="14"/>
      <c r="BE1273" s="14"/>
      <c r="BF1273" s="14"/>
      <c r="BG1273" s="14"/>
      <c r="BH1273" s="14"/>
      <c r="BI1273" s="14"/>
      <c r="BJ1273" s="14"/>
      <c r="BK1273" s="14"/>
      <c r="BL1273" s="14"/>
      <c r="BM1273" s="14"/>
      <c r="BN1273" s="14"/>
      <c r="BO1273" s="14"/>
      <c r="BP1273" s="14"/>
      <c r="BQ1273" s="14"/>
      <c r="BR1273" s="14"/>
      <c r="BS1273" s="14"/>
      <c r="BT1273" s="14"/>
      <c r="BU1273" s="14"/>
      <c r="BV1273" s="14"/>
      <c r="BW1273" s="14"/>
      <c r="BX1273" s="14"/>
      <c r="BY1273" s="14"/>
      <c r="BZ1273" s="14"/>
      <c r="CA1273" s="14"/>
      <c r="CB1273" s="14"/>
      <c r="CC1273" s="14"/>
      <c r="CD1273" s="14"/>
      <c r="CE1273" s="14"/>
      <c r="CF1273" s="14"/>
      <c r="CG1273" s="14"/>
      <c r="CH1273" s="14"/>
      <c r="CI1273" s="14"/>
      <c r="CJ1273" s="14"/>
      <c r="CK1273" s="14"/>
      <c r="CL1273" s="14"/>
      <c r="CM1273" s="14"/>
      <c r="CN1273" s="14"/>
      <c r="CO1273" s="14"/>
      <c r="CP1273" s="14"/>
      <c r="CQ1273" s="14"/>
      <c r="CR1273" s="14"/>
      <c r="CS1273" s="14"/>
    </row>
    <row r="1274" spans="2:97" x14ac:dyDescent="0.35">
      <c r="C1274" s="14"/>
      <c r="D1274" s="14"/>
      <c r="E1274" s="14"/>
      <c r="F1274" s="14"/>
      <c r="G1274" s="14"/>
      <c r="H1274" s="14"/>
      <c r="I1274" s="14"/>
      <c r="J1274" s="14"/>
      <c r="K1274" s="14"/>
      <c r="L1274" s="14"/>
      <c r="M1274" s="14"/>
      <c r="N1274" s="14"/>
      <c r="O1274" s="14"/>
      <c r="P1274" s="14"/>
      <c r="Q1274" s="14"/>
      <c r="R1274" s="14"/>
      <c r="S1274" s="14"/>
      <c r="T1274" s="14"/>
      <c r="U1274" s="14"/>
      <c r="V1274" s="14"/>
      <c r="W1274" s="14"/>
      <c r="X1274" s="14"/>
      <c r="Y1274" s="14"/>
      <c r="Z1274" s="14"/>
      <c r="AA1274" s="14"/>
      <c r="AB1274" s="14"/>
      <c r="AC1274" s="14"/>
      <c r="AD1274" s="14"/>
      <c r="AE1274" s="14"/>
      <c r="AF1274" s="14"/>
      <c r="AG1274" s="14"/>
      <c r="AH1274" s="14"/>
      <c r="AI1274" s="14"/>
      <c r="AJ1274" s="14"/>
      <c r="AK1274" s="14"/>
      <c r="AL1274" s="14"/>
      <c r="AM1274" s="14"/>
      <c r="AN1274" s="14"/>
      <c r="AO1274" s="14"/>
      <c r="AP1274" s="14"/>
      <c r="AQ1274" s="14"/>
      <c r="AR1274" s="14"/>
      <c r="AS1274" s="14"/>
      <c r="AT1274" s="14"/>
      <c r="AU1274" s="14"/>
      <c r="AV1274" s="14"/>
      <c r="AW1274" s="14"/>
      <c r="AX1274" s="14"/>
      <c r="AY1274" s="14"/>
      <c r="AZ1274" s="14"/>
      <c r="BA1274" s="14"/>
      <c r="BB1274" s="14"/>
      <c r="BC1274" s="14"/>
      <c r="BD1274" s="14"/>
      <c r="BE1274" s="14"/>
      <c r="BF1274" s="14"/>
      <c r="BG1274" s="14"/>
      <c r="BH1274" s="14"/>
      <c r="BI1274" s="14"/>
      <c r="BJ1274" s="14"/>
      <c r="BK1274" s="14"/>
      <c r="BL1274" s="14"/>
      <c r="BM1274" s="14"/>
      <c r="BN1274" s="14"/>
      <c r="BO1274" s="14"/>
      <c r="BP1274" s="14"/>
      <c r="BQ1274" s="14"/>
      <c r="BR1274" s="14"/>
      <c r="BS1274" s="14"/>
      <c r="BT1274" s="14"/>
      <c r="BU1274" s="14"/>
      <c r="BV1274" s="14"/>
      <c r="BW1274" s="14"/>
      <c r="BX1274" s="14"/>
      <c r="BY1274" s="14"/>
      <c r="BZ1274" s="14"/>
      <c r="CA1274" s="14"/>
      <c r="CB1274" s="14"/>
      <c r="CC1274" s="14"/>
      <c r="CD1274" s="14"/>
      <c r="CE1274" s="14"/>
      <c r="CF1274" s="14"/>
      <c r="CG1274" s="14"/>
      <c r="CH1274" s="14"/>
      <c r="CI1274" s="14"/>
      <c r="CJ1274" s="14"/>
      <c r="CK1274" s="14"/>
      <c r="CL1274" s="14"/>
      <c r="CM1274" s="14"/>
      <c r="CN1274" s="14"/>
      <c r="CO1274" s="14"/>
      <c r="CP1274" s="14"/>
      <c r="CQ1274" s="14"/>
      <c r="CR1274" s="14"/>
      <c r="CS1274" s="14"/>
    </row>
    <row r="1275" spans="2:97" x14ac:dyDescent="0.35">
      <c r="B1275" s="6"/>
      <c r="C1275" s="14"/>
      <c r="D1275" s="14"/>
      <c r="E1275" s="14"/>
      <c r="F1275" s="14"/>
      <c r="G1275" s="14"/>
      <c r="H1275" s="14"/>
      <c r="I1275" s="14"/>
      <c r="J1275" s="14"/>
      <c r="K1275" s="14"/>
      <c r="L1275" s="14"/>
      <c r="M1275" s="14"/>
      <c r="N1275" s="14"/>
      <c r="O1275" s="14"/>
      <c r="P1275" s="14"/>
      <c r="Q1275" s="14"/>
      <c r="R1275" s="14"/>
      <c r="S1275" s="14"/>
      <c r="T1275" s="14"/>
      <c r="U1275" s="14"/>
      <c r="V1275" s="14"/>
      <c r="W1275" s="14"/>
      <c r="X1275" s="14"/>
      <c r="Y1275" s="14"/>
      <c r="Z1275" s="14"/>
      <c r="AA1275" s="14"/>
      <c r="AB1275" s="14"/>
      <c r="AC1275" s="14"/>
      <c r="AD1275" s="14"/>
      <c r="AE1275" s="14"/>
      <c r="AF1275" s="14"/>
      <c r="AG1275" s="14"/>
      <c r="AH1275" s="14"/>
      <c r="AI1275" s="14"/>
      <c r="AJ1275" s="14"/>
      <c r="AK1275" s="14"/>
      <c r="AL1275" s="14"/>
      <c r="AM1275" s="14"/>
      <c r="AN1275" s="14"/>
      <c r="AO1275" s="14"/>
      <c r="AP1275" s="14"/>
      <c r="AQ1275" s="14"/>
      <c r="AR1275" s="14"/>
      <c r="AS1275" s="14"/>
      <c r="AT1275" s="14"/>
      <c r="AU1275" s="14"/>
      <c r="AV1275" s="14"/>
      <c r="AW1275" s="14"/>
      <c r="AX1275" s="14"/>
      <c r="AY1275" s="14"/>
      <c r="AZ1275" s="14"/>
      <c r="BA1275" s="14"/>
      <c r="BB1275" s="14"/>
      <c r="BC1275" s="14"/>
      <c r="BD1275" s="14"/>
      <c r="BE1275" s="14"/>
      <c r="BF1275" s="14"/>
      <c r="BG1275" s="14"/>
      <c r="BH1275" s="14"/>
      <c r="BI1275" s="14"/>
      <c r="BJ1275" s="14"/>
      <c r="BK1275" s="14"/>
      <c r="BL1275" s="14"/>
      <c r="BM1275" s="14"/>
      <c r="BN1275" s="14"/>
      <c r="BO1275" s="14"/>
      <c r="BP1275" s="14"/>
      <c r="BQ1275" s="14"/>
      <c r="BR1275" s="14"/>
      <c r="BS1275" s="14"/>
      <c r="BT1275" s="14"/>
      <c r="BU1275" s="14"/>
      <c r="BV1275" s="14"/>
      <c r="BW1275" s="14"/>
      <c r="BX1275" s="14"/>
      <c r="BY1275" s="14"/>
      <c r="BZ1275" s="14"/>
      <c r="CA1275" s="14"/>
      <c r="CB1275" s="14"/>
      <c r="CC1275" s="14"/>
      <c r="CD1275" s="14"/>
      <c r="CE1275" s="14"/>
      <c r="CF1275" s="14"/>
      <c r="CG1275" s="14"/>
      <c r="CH1275" s="14"/>
      <c r="CI1275" s="14"/>
      <c r="CJ1275" s="14"/>
      <c r="CK1275" s="14"/>
      <c r="CL1275" s="14"/>
      <c r="CM1275" s="14"/>
      <c r="CN1275" s="14"/>
      <c r="CO1275" s="14"/>
      <c r="CP1275" s="14"/>
      <c r="CQ1275" s="14"/>
      <c r="CR1275" s="14"/>
      <c r="CS1275" s="14"/>
    </row>
    <row r="1276" spans="2:97" x14ac:dyDescent="0.35">
      <c r="B1276" s="21"/>
      <c r="C1276" s="14"/>
      <c r="D1276" s="14"/>
      <c r="E1276" s="14"/>
      <c r="F1276" s="14"/>
      <c r="G1276" s="14"/>
      <c r="H1276" s="14"/>
      <c r="I1276" s="14"/>
      <c r="J1276" s="14"/>
      <c r="K1276" s="14"/>
      <c r="L1276" s="14"/>
      <c r="M1276" s="14"/>
      <c r="N1276" s="14"/>
      <c r="O1276" s="14"/>
      <c r="P1276" s="14"/>
      <c r="Q1276" s="14"/>
      <c r="R1276" s="14"/>
      <c r="S1276" s="14"/>
      <c r="T1276" s="14"/>
      <c r="U1276" s="14"/>
      <c r="V1276" s="14"/>
      <c r="W1276" s="14"/>
      <c r="X1276" s="14"/>
      <c r="Y1276" s="14"/>
      <c r="Z1276" s="14"/>
      <c r="AA1276" s="14"/>
      <c r="AB1276" s="14"/>
      <c r="AC1276" s="14"/>
      <c r="AD1276" s="14"/>
      <c r="AE1276" s="14"/>
      <c r="AF1276" s="14"/>
      <c r="AG1276" s="14"/>
      <c r="AH1276" s="14"/>
      <c r="AI1276" s="14"/>
      <c r="AJ1276" s="14"/>
      <c r="AK1276" s="14"/>
      <c r="AL1276" s="14"/>
      <c r="AM1276" s="14"/>
      <c r="AN1276" s="14"/>
      <c r="AO1276" s="14"/>
      <c r="AP1276" s="14"/>
      <c r="AQ1276" s="14"/>
      <c r="AR1276" s="14"/>
      <c r="AS1276" s="14"/>
      <c r="AT1276" s="14"/>
      <c r="AU1276" s="14"/>
      <c r="AV1276" s="14"/>
      <c r="AW1276" s="14"/>
      <c r="AX1276" s="14"/>
      <c r="AY1276" s="14"/>
      <c r="AZ1276" s="14"/>
      <c r="BA1276" s="14"/>
      <c r="BB1276" s="14"/>
      <c r="BC1276" s="14"/>
      <c r="BD1276" s="14"/>
      <c r="BE1276" s="14"/>
      <c r="BF1276" s="14"/>
      <c r="BG1276" s="14"/>
      <c r="BH1276" s="14"/>
      <c r="BI1276" s="14"/>
      <c r="BJ1276" s="14"/>
      <c r="BK1276" s="14"/>
      <c r="BL1276" s="14"/>
      <c r="BM1276" s="14"/>
      <c r="BN1276" s="14"/>
      <c r="BO1276" s="14"/>
      <c r="BP1276" s="14"/>
      <c r="BQ1276" s="14"/>
      <c r="BR1276" s="14"/>
      <c r="BS1276" s="14"/>
      <c r="BT1276" s="14"/>
      <c r="BU1276" s="14"/>
      <c r="BV1276" s="14"/>
      <c r="BW1276" s="14"/>
      <c r="BX1276" s="14"/>
      <c r="BY1276" s="14"/>
      <c r="BZ1276" s="14"/>
      <c r="CA1276" s="14"/>
      <c r="CB1276" s="14"/>
      <c r="CC1276" s="14"/>
      <c r="CD1276" s="14"/>
      <c r="CE1276" s="14"/>
      <c r="CF1276" s="14"/>
      <c r="CG1276" s="14"/>
      <c r="CH1276" s="14"/>
      <c r="CI1276" s="14"/>
      <c r="CJ1276" s="14"/>
      <c r="CK1276" s="14"/>
      <c r="CL1276" s="14"/>
      <c r="CM1276" s="14"/>
      <c r="CN1276" s="14"/>
      <c r="CO1276" s="14"/>
      <c r="CP1276" s="14"/>
      <c r="CQ1276" s="14"/>
      <c r="CR1276" s="14"/>
      <c r="CS1276" s="14"/>
    </row>
    <row r="1277" spans="2:97" x14ac:dyDescent="0.35">
      <c r="C1277" s="14"/>
      <c r="D1277" s="14"/>
      <c r="E1277" s="14"/>
      <c r="F1277" s="14"/>
      <c r="G1277" s="14"/>
      <c r="H1277" s="14"/>
      <c r="I1277" s="14"/>
      <c r="J1277" s="14"/>
      <c r="K1277" s="14"/>
      <c r="L1277" s="14"/>
      <c r="M1277" s="14"/>
      <c r="N1277" s="14"/>
      <c r="O1277" s="14"/>
      <c r="P1277" s="14"/>
      <c r="Q1277" s="14"/>
      <c r="R1277" s="14"/>
      <c r="S1277" s="14"/>
      <c r="T1277" s="14"/>
      <c r="U1277" s="14"/>
      <c r="V1277" s="14"/>
      <c r="W1277" s="14"/>
      <c r="X1277" s="14"/>
      <c r="Y1277" s="14"/>
      <c r="Z1277" s="14"/>
      <c r="AA1277" s="14"/>
      <c r="AB1277" s="14"/>
      <c r="AC1277" s="14"/>
      <c r="AD1277" s="14"/>
      <c r="AE1277" s="14"/>
      <c r="AF1277" s="14"/>
      <c r="AG1277" s="14"/>
      <c r="AH1277" s="14"/>
      <c r="AI1277" s="14"/>
      <c r="AJ1277" s="14"/>
      <c r="AK1277" s="14"/>
      <c r="AL1277" s="14"/>
      <c r="AM1277" s="14"/>
      <c r="AN1277" s="14"/>
      <c r="AO1277" s="14"/>
      <c r="AP1277" s="14"/>
      <c r="AQ1277" s="14"/>
      <c r="AR1277" s="14"/>
      <c r="AS1277" s="14"/>
      <c r="AT1277" s="14"/>
      <c r="AU1277" s="14"/>
      <c r="AV1277" s="14"/>
      <c r="AW1277" s="14"/>
      <c r="AX1277" s="14"/>
      <c r="AY1277" s="14"/>
      <c r="AZ1277" s="14"/>
      <c r="BA1277" s="14"/>
      <c r="BB1277" s="14"/>
      <c r="BC1277" s="14"/>
      <c r="BD1277" s="14"/>
      <c r="BE1277" s="14"/>
      <c r="BF1277" s="14"/>
      <c r="BG1277" s="14"/>
      <c r="BH1277" s="14"/>
      <c r="BI1277" s="14"/>
      <c r="BJ1277" s="14"/>
      <c r="BK1277" s="14"/>
      <c r="BL1277" s="14"/>
      <c r="BM1277" s="14"/>
      <c r="BN1277" s="14"/>
      <c r="BO1277" s="14"/>
      <c r="BP1277" s="14"/>
      <c r="BQ1277" s="14"/>
      <c r="BR1277" s="14"/>
      <c r="BS1277" s="14"/>
      <c r="BT1277" s="14"/>
      <c r="BU1277" s="14"/>
      <c r="BV1277" s="14"/>
      <c r="BW1277" s="14"/>
      <c r="BX1277" s="14"/>
      <c r="BY1277" s="14"/>
      <c r="BZ1277" s="14"/>
      <c r="CA1277" s="14"/>
      <c r="CB1277" s="14"/>
      <c r="CC1277" s="14"/>
      <c r="CD1277" s="14"/>
      <c r="CE1277" s="14"/>
      <c r="CF1277" s="14"/>
      <c r="CG1277" s="14"/>
      <c r="CH1277" s="14"/>
      <c r="CI1277" s="14"/>
      <c r="CJ1277" s="14"/>
      <c r="CK1277" s="14"/>
      <c r="CL1277" s="14"/>
      <c r="CM1277" s="14"/>
      <c r="CN1277" s="14"/>
      <c r="CO1277" s="14"/>
      <c r="CP1277" s="14"/>
      <c r="CQ1277" s="14"/>
      <c r="CR1277" s="14"/>
      <c r="CS1277" s="14"/>
    </row>
    <row r="1278" spans="2:97" x14ac:dyDescent="0.35">
      <c r="C1278" s="14"/>
      <c r="D1278" s="14"/>
      <c r="E1278" s="14"/>
      <c r="F1278" s="14"/>
      <c r="G1278" s="14"/>
      <c r="H1278" s="14"/>
      <c r="I1278" s="14"/>
      <c r="J1278" s="14"/>
      <c r="K1278" s="14"/>
      <c r="L1278" s="14"/>
      <c r="M1278" s="14"/>
      <c r="N1278" s="14"/>
      <c r="O1278" s="14"/>
      <c r="P1278" s="14"/>
      <c r="Q1278" s="14"/>
      <c r="R1278" s="14"/>
      <c r="S1278" s="14"/>
      <c r="T1278" s="14"/>
      <c r="U1278" s="14"/>
      <c r="V1278" s="14"/>
      <c r="W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14"/>
      <c r="CB1278" s="14"/>
      <c r="CC1278" s="14"/>
      <c r="CD1278" s="14"/>
      <c r="CE1278" s="14"/>
      <c r="CF1278" s="14"/>
      <c r="CG1278" s="14"/>
      <c r="CH1278" s="14"/>
      <c r="CI1278" s="14"/>
      <c r="CJ1278" s="14"/>
      <c r="CK1278" s="14"/>
      <c r="CL1278" s="14"/>
      <c r="CM1278" s="14"/>
      <c r="CN1278" s="14"/>
      <c r="CO1278" s="14"/>
      <c r="CP1278" s="14"/>
      <c r="CQ1278" s="14"/>
      <c r="CR1278" s="14"/>
      <c r="CS1278" s="14"/>
    </row>
    <row r="1279" spans="2:97" x14ac:dyDescent="0.35">
      <c r="C1279" s="14"/>
      <c r="D1279" s="14"/>
      <c r="E1279" s="14"/>
      <c r="F1279" s="14"/>
      <c r="G1279" s="14"/>
      <c r="H1279" s="14"/>
      <c r="I1279" s="14"/>
      <c r="J1279" s="14"/>
      <c r="K1279" s="14"/>
      <c r="L1279" s="14"/>
      <c r="M1279" s="14"/>
      <c r="N1279" s="14"/>
      <c r="O1279" s="14"/>
      <c r="P1279" s="14"/>
      <c r="Q1279" s="14"/>
      <c r="R1279" s="14"/>
      <c r="S1279" s="14"/>
      <c r="T1279" s="14"/>
      <c r="U1279" s="14"/>
      <c r="V1279" s="14"/>
      <c r="W1279" s="14"/>
      <c r="X1279" s="14"/>
      <c r="Y1279" s="14"/>
      <c r="Z1279" s="14"/>
      <c r="AA1279" s="14"/>
      <c r="AB1279" s="14"/>
      <c r="AC1279" s="14"/>
      <c r="AD1279" s="14"/>
      <c r="AE1279" s="14"/>
      <c r="AF1279" s="14"/>
      <c r="AG1279" s="14"/>
      <c r="AH1279" s="14"/>
      <c r="AI1279" s="14"/>
      <c r="AJ1279" s="14"/>
      <c r="AK1279" s="14"/>
      <c r="AL1279" s="14"/>
      <c r="AM1279" s="14"/>
      <c r="AN1279" s="14"/>
      <c r="AO1279" s="14"/>
      <c r="AP1279" s="14"/>
      <c r="AQ1279" s="14"/>
      <c r="AR1279" s="14"/>
      <c r="AS1279" s="14"/>
      <c r="AT1279" s="14"/>
      <c r="AU1279" s="14"/>
      <c r="AV1279" s="14"/>
      <c r="AW1279" s="14"/>
      <c r="AX1279" s="14"/>
      <c r="AY1279" s="14"/>
      <c r="AZ1279" s="14"/>
      <c r="BA1279" s="14"/>
      <c r="BB1279" s="14"/>
      <c r="BC1279" s="14"/>
      <c r="BD1279" s="14"/>
      <c r="BE1279" s="14"/>
      <c r="BF1279" s="14"/>
      <c r="BG1279" s="14"/>
      <c r="BH1279" s="14"/>
      <c r="BI1279" s="14"/>
      <c r="BJ1279" s="14"/>
      <c r="BK1279" s="14"/>
      <c r="BL1279" s="14"/>
      <c r="BM1279" s="14"/>
      <c r="BN1279" s="14"/>
      <c r="BO1279" s="14"/>
      <c r="BP1279" s="14"/>
      <c r="BQ1279" s="14"/>
      <c r="BR1279" s="14"/>
      <c r="BS1279" s="14"/>
      <c r="BT1279" s="14"/>
      <c r="BU1279" s="14"/>
      <c r="BV1279" s="14"/>
      <c r="BW1279" s="14"/>
      <c r="BX1279" s="14"/>
      <c r="BY1279" s="14"/>
      <c r="BZ1279" s="14"/>
      <c r="CA1279" s="14"/>
      <c r="CB1279" s="14"/>
      <c r="CC1279" s="14"/>
      <c r="CD1279" s="14"/>
      <c r="CE1279" s="14"/>
      <c r="CF1279" s="14"/>
      <c r="CG1279" s="14"/>
      <c r="CH1279" s="14"/>
      <c r="CI1279" s="14"/>
      <c r="CJ1279" s="14"/>
      <c r="CK1279" s="14"/>
      <c r="CL1279" s="14"/>
      <c r="CM1279" s="14"/>
      <c r="CN1279" s="14"/>
      <c r="CO1279" s="14"/>
      <c r="CP1279" s="14"/>
      <c r="CQ1279" s="14"/>
      <c r="CR1279" s="14"/>
      <c r="CS1279" s="14"/>
    </row>
    <row r="1280" spans="2:97" x14ac:dyDescent="0.35">
      <c r="B1280" s="6"/>
      <c r="C1280" s="14"/>
      <c r="D1280" s="14"/>
      <c r="E1280" s="14"/>
      <c r="F1280" s="14"/>
      <c r="G1280" s="14"/>
      <c r="H1280" s="14"/>
      <c r="I1280" s="14"/>
      <c r="J1280" s="14"/>
      <c r="K1280" s="14"/>
      <c r="L1280" s="14"/>
      <c r="M1280" s="14"/>
      <c r="N1280" s="14"/>
      <c r="O1280" s="14"/>
      <c r="P1280" s="14"/>
      <c r="Q1280" s="14"/>
      <c r="R1280" s="14"/>
      <c r="S1280" s="14"/>
      <c r="T1280" s="14"/>
      <c r="U1280" s="14"/>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4"/>
      <c r="AY1280" s="14"/>
      <c r="AZ1280" s="14"/>
      <c r="BA1280" s="14"/>
      <c r="BB1280" s="14"/>
      <c r="BC1280" s="14"/>
      <c r="BD1280" s="14"/>
      <c r="BE1280" s="14"/>
      <c r="BF1280" s="14"/>
      <c r="BG1280" s="14"/>
      <c r="BH1280" s="14"/>
      <c r="BI1280" s="14"/>
      <c r="BJ1280" s="14"/>
      <c r="BK1280" s="14"/>
      <c r="BL1280" s="14"/>
      <c r="BM1280" s="14"/>
      <c r="BN1280" s="14"/>
      <c r="BO1280" s="14"/>
      <c r="BP1280" s="14"/>
      <c r="BQ1280" s="14"/>
      <c r="BR1280" s="14"/>
      <c r="BS1280" s="14"/>
      <c r="BT1280" s="14"/>
      <c r="BU1280" s="14"/>
      <c r="BV1280" s="14"/>
      <c r="BW1280" s="14"/>
      <c r="BX1280" s="14"/>
      <c r="BY1280" s="14"/>
      <c r="BZ1280" s="14"/>
      <c r="CA1280" s="14"/>
      <c r="CB1280" s="14"/>
      <c r="CC1280" s="14"/>
      <c r="CD1280" s="14"/>
      <c r="CE1280" s="14"/>
      <c r="CF1280" s="14"/>
      <c r="CG1280" s="14"/>
      <c r="CH1280" s="14"/>
      <c r="CI1280" s="14"/>
      <c r="CJ1280" s="14"/>
      <c r="CK1280" s="14"/>
      <c r="CL1280" s="14"/>
      <c r="CM1280" s="14"/>
      <c r="CN1280" s="14"/>
      <c r="CO1280" s="14"/>
      <c r="CP1280" s="14"/>
      <c r="CQ1280" s="14"/>
      <c r="CR1280" s="14"/>
      <c r="CS1280" s="14"/>
    </row>
    <row r="1281" spans="2:97" x14ac:dyDescent="0.35">
      <c r="B1281" s="21"/>
      <c r="C1281" s="14"/>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c r="BF1281" s="14"/>
      <c r="BG1281" s="14"/>
      <c r="BH1281" s="14"/>
      <c r="BI1281" s="14"/>
      <c r="BJ1281" s="14"/>
      <c r="BK1281" s="14"/>
      <c r="BL1281" s="14"/>
      <c r="BM1281" s="14"/>
      <c r="BN1281" s="14"/>
      <c r="BO1281" s="14"/>
      <c r="BP1281" s="14"/>
      <c r="BQ1281" s="14"/>
      <c r="BR1281" s="14"/>
      <c r="BS1281" s="14"/>
      <c r="BT1281" s="14"/>
      <c r="BU1281" s="14"/>
      <c r="BV1281" s="14"/>
      <c r="BW1281" s="14"/>
      <c r="BX1281" s="14"/>
      <c r="BY1281" s="14"/>
      <c r="BZ1281" s="14"/>
      <c r="CA1281" s="14"/>
      <c r="CB1281" s="14"/>
      <c r="CC1281" s="14"/>
      <c r="CD1281" s="14"/>
      <c r="CE1281" s="14"/>
      <c r="CF1281" s="14"/>
      <c r="CG1281" s="14"/>
      <c r="CH1281" s="14"/>
      <c r="CI1281" s="14"/>
      <c r="CJ1281" s="14"/>
      <c r="CK1281" s="14"/>
      <c r="CL1281" s="14"/>
      <c r="CM1281" s="14"/>
      <c r="CN1281" s="14"/>
      <c r="CO1281" s="14"/>
      <c r="CP1281" s="14"/>
      <c r="CQ1281" s="14"/>
      <c r="CR1281" s="14"/>
      <c r="CS1281" s="14"/>
    </row>
    <row r="1282" spans="2:97" x14ac:dyDescent="0.35">
      <c r="C1282" s="14"/>
      <c r="D1282" s="14"/>
      <c r="E1282" s="14"/>
      <c r="F1282" s="14"/>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c r="AS1282" s="14"/>
      <c r="AT1282" s="14"/>
      <c r="AU1282" s="14"/>
      <c r="AV1282" s="14"/>
      <c r="AW1282" s="14"/>
      <c r="AX1282" s="14"/>
      <c r="AY1282" s="14"/>
      <c r="AZ1282" s="14"/>
      <c r="BA1282" s="14"/>
      <c r="BB1282" s="14"/>
      <c r="BC1282" s="14"/>
      <c r="BD1282" s="14"/>
      <c r="BE1282" s="14"/>
      <c r="BF1282" s="14"/>
      <c r="BG1282" s="14"/>
      <c r="BH1282" s="14"/>
      <c r="BI1282" s="14"/>
      <c r="BJ1282" s="14"/>
      <c r="BK1282" s="14"/>
      <c r="BL1282" s="14"/>
      <c r="BM1282" s="14"/>
      <c r="BN1282" s="14"/>
      <c r="BO1282" s="14"/>
      <c r="BP1282" s="14"/>
      <c r="BQ1282" s="14"/>
      <c r="BR1282" s="14"/>
      <c r="BS1282" s="14"/>
      <c r="BT1282" s="14"/>
      <c r="BU1282" s="14"/>
      <c r="BV1282" s="14"/>
      <c r="BW1282" s="14"/>
      <c r="BX1282" s="14"/>
      <c r="BY1282" s="14"/>
      <c r="BZ1282" s="14"/>
      <c r="CA1282" s="14"/>
      <c r="CB1282" s="14"/>
      <c r="CC1282" s="14"/>
      <c r="CD1282" s="14"/>
      <c r="CE1282" s="14"/>
      <c r="CF1282" s="14"/>
      <c r="CG1282" s="14"/>
      <c r="CH1282" s="14"/>
      <c r="CI1282" s="14"/>
      <c r="CJ1282" s="14"/>
      <c r="CK1282" s="14"/>
      <c r="CL1282" s="14"/>
      <c r="CM1282" s="14"/>
      <c r="CN1282" s="14"/>
      <c r="CO1282" s="14"/>
      <c r="CP1282" s="14"/>
      <c r="CQ1282" s="14"/>
      <c r="CR1282" s="14"/>
      <c r="CS1282" s="14"/>
    </row>
    <row r="1283" spans="2:97" x14ac:dyDescent="0.35">
      <c r="C1283" s="14"/>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c r="BE1283" s="14"/>
      <c r="BF1283" s="14"/>
      <c r="BG1283" s="14"/>
      <c r="BH1283" s="14"/>
      <c r="BI1283" s="14"/>
      <c r="BJ1283" s="14"/>
      <c r="BK1283" s="14"/>
      <c r="BL1283" s="14"/>
      <c r="BM1283" s="14"/>
      <c r="BN1283" s="14"/>
      <c r="BO1283" s="14"/>
      <c r="BP1283" s="14"/>
      <c r="BQ1283" s="14"/>
      <c r="BR1283" s="14"/>
      <c r="BS1283" s="14"/>
      <c r="BT1283" s="14"/>
      <c r="BU1283" s="14"/>
      <c r="BV1283" s="14"/>
      <c r="BW1283" s="14"/>
      <c r="BX1283" s="14"/>
      <c r="BY1283" s="14"/>
      <c r="BZ1283" s="14"/>
      <c r="CA1283" s="14"/>
      <c r="CB1283" s="14"/>
      <c r="CC1283" s="14"/>
      <c r="CD1283" s="14"/>
      <c r="CE1283" s="14"/>
      <c r="CF1283" s="14"/>
      <c r="CG1283" s="14"/>
      <c r="CH1283" s="14"/>
      <c r="CI1283" s="14"/>
      <c r="CJ1283" s="14"/>
      <c r="CK1283" s="14"/>
      <c r="CL1283" s="14"/>
      <c r="CM1283" s="14"/>
      <c r="CN1283" s="14"/>
      <c r="CO1283" s="14"/>
      <c r="CP1283" s="14"/>
      <c r="CQ1283" s="14"/>
      <c r="CR1283" s="14"/>
      <c r="CS1283" s="14"/>
    </row>
    <row r="1284" spans="2:97" x14ac:dyDescent="0.35">
      <c r="C1284" s="14"/>
      <c r="D1284" s="14"/>
      <c r="E1284" s="14"/>
      <c r="F1284" s="14"/>
      <c r="G1284" s="14"/>
      <c r="H1284" s="14"/>
      <c r="I1284" s="14"/>
      <c r="J1284" s="14"/>
      <c r="K1284" s="14"/>
      <c r="L1284" s="14"/>
      <c r="M1284" s="14"/>
      <c r="N1284" s="14"/>
      <c r="O1284" s="14"/>
      <c r="P1284" s="14"/>
      <c r="Q1284" s="14"/>
      <c r="R1284" s="14"/>
      <c r="S1284" s="14"/>
      <c r="T1284" s="14"/>
      <c r="U1284" s="14"/>
      <c r="V1284" s="14"/>
      <c r="W1284" s="14"/>
      <c r="X1284" s="14"/>
      <c r="Y1284" s="14"/>
      <c r="Z1284" s="14"/>
      <c r="AA1284" s="14"/>
      <c r="AB1284" s="14"/>
      <c r="AC1284" s="14"/>
      <c r="AD1284" s="14"/>
      <c r="AE1284" s="14"/>
      <c r="AF1284" s="14"/>
      <c r="AG1284" s="14"/>
      <c r="AH1284" s="14"/>
      <c r="AI1284" s="14"/>
      <c r="AJ1284" s="14"/>
      <c r="AK1284" s="14"/>
      <c r="AL1284" s="14"/>
      <c r="AM1284" s="14"/>
      <c r="AN1284" s="14"/>
      <c r="AO1284" s="14"/>
      <c r="AP1284" s="14"/>
      <c r="AQ1284" s="14"/>
      <c r="AR1284" s="14"/>
      <c r="AS1284" s="14"/>
      <c r="AT1284" s="14"/>
      <c r="AU1284" s="14"/>
      <c r="AV1284" s="14"/>
      <c r="AW1284" s="14"/>
      <c r="AX1284" s="14"/>
      <c r="AY1284" s="14"/>
      <c r="AZ1284" s="14"/>
      <c r="BA1284" s="14"/>
      <c r="BB1284" s="14"/>
      <c r="BC1284" s="14"/>
      <c r="BD1284" s="14"/>
      <c r="BE1284" s="14"/>
      <c r="BF1284" s="14"/>
      <c r="BG1284" s="14"/>
      <c r="BH1284" s="14"/>
      <c r="BI1284" s="14"/>
      <c r="BJ1284" s="14"/>
      <c r="BK1284" s="14"/>
      <c r="BL1284" s="14"/>
      <c r="BM1284" s="14"/>
      <c r="BN1284" s="14"/>
      <c r="BO1284" s="14"/>
      <c r="BP1284" s="14"/>
      <c r="BQ1284" s="14"/>
      <c r="BR1284" s="14"/>
      <c r="BS1284" s="14"/>
      <c r="BT1284" s="14"/>
      <c r="BU1284" s="14"/>
      <c r="BV1284" s="14"/>
      <c r="BW1284" s="14"/>
      <c r="BX1284" s="14"/>
      <c r="BY1284" s="14"/>
      <c r="BZ1284" s="14"/>
      <c r="CA1284" s="14"/>
      <c r="CB1284" s="14"/>
      <c r="CC1284" s="14"/>
      <c r="CD1284" s="14"/>
      <c r="CE1284" s="14"/>
      <c r="CF1284" s="14"/>
      <c r="CG1284" s="14"/>
      <c r="CH1284" s="14"/>
      <c r="CI1284" s="14"/>
      <c r="CJ1284" s="14"/>
      <c r="CK1284" s="14"/>
      <c r="CL1284" s="14"/>
      <c r="CM1284" s="14"/>
      <c r="CN1284" s="14"/>
      <c r="CO1284" s="14"/>
      <c r="CP1284" s="14"/>
      <c r="CQ1284" s="14"/>
      <c r="CR1284" s="14"/>
      <c r="CS1284" s="14"/>
    </row>
    <row r="1285" spans="2:97" x14ac:dyDescent="0.35">
      <c r="B1285" s="6"/>
      <c r="C1285" s="14"/>
      <c r="D1285" s="14"/>
      <c r="E1285" s="14"/>
      <c r="F1285" s="14"/>
      <c r="G1285" s="14"/>
      <c r="H1285" s="14"/>
      <c r="I1285" s="14"/>
      <c r="J1285" s="14"/>
      <c r="K1285" s="14"/>
      <c r="L1285" s="14"/>
      <c r="M1285" s="14"/>
      <c r="N1285" s="14"/>
      <c r="O1285" s="14"/>
      <c r="P1285" s="14"/>
      <c r="Q1285" s="14"/>
      <c r="R1285" s="14"/>
      <c r="S1285" s="14"/>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row>
    <row r="1286" spans="2:97" x14ac:dyDescent="0.35">
      <c r="B1286" s="21"/>
      <c r="C1286" s="14"/>
      <c r="D1286" s="14"/>
      <c r="E1286" s="14"/>
      <c r="F1286" s="14"/>
      <c r="G1286" s="14"/>
      <c r="H1286" s="14"/>
      <c r="I1286" s="14"/>
      <c r="J1286" s="14"/>
      <c r="K1286" s="14"/>
      <c r="L1286" s="14"/>
      <c r="M1286" s="14"/>
      <c r="N1286" s="14"/>
      <c r="O1286" s="14"/>
      <c r="P1286" s="14"/>
      <c r="Q1286" s="14"/>
      <c r="R1286" s="14"/>
      <c r="S1286" s="14"/>
      <c r="T1286" s="14"/>
      <c r="U1286" s="14"/>
      <c r="V1286" s="14"/>
      <c r="W1286" s="14"/>
      <c r="X1286" s="14"/>
      <c r="Y1286" s="14"/>
      <c r="Z1286" s="14"/>
      <c r="AA1286" s="14"/>
      <c r="AB1286" s="14"/>
      <c r="AC1286" s="14"/>
      <c r="AD1286" s="14"/>
      <c r="AE1286" s="14"/>
      <c r="AF1286" s="14"/>
      <c r="AG1286" s="14"/>
      <c r="AH1286" s="14"/>
      <c r="AI1286" s="14"/>
      <c r="AJ1286" s="14"/>
      <c r="AK1286" s="14"/>
      <c r="AL1286" s="14"/>
      <c r="AM1286" s="14"/>
      <c r="AN1286" s="14"/>
      <c r="AO1286" s="14"/>
      <c r="AP1286" s="14"/>
      <c r="AQ1286" s="14"/>
      <c r="AR1286" s="14"/>
      <c r="AS1286" s="14"/>
      <c r="AT1286" s="14"/>
      <c r="AU1286" s="14"/>
      <c r="AV1286" s="14"/>
      <c r="AW1286" s="14"/>
      <c r="AX1286" s="14"/>
      <c r="AY1286" s="14"/>
      <c r="AZ1286" s="14"/>
      <c r="BA1286" s="14"/>
      <c r="BB1286" s="14"/>
      <c r="BC1286" s="14"/>
      <c r="BD1286" s="14"/>
      <c r="BE1286" s="14"/>
      <c r="BF1286" s="14"/>
      <c r="BG1286" s="14"/>
      <c r="BH1286" s="14"/>
      <c r="BI1286" s="14"/>
      <c r="BJ1286" s="14"/>
      <c r="BK1286" s="14"/>
      <c r="BL1286" s="14"/>
      <c r="BM1286" s="14"/>
      <c r="BN1286" s="14"/>
      <c r="BO1286" s="14"/>
      <c r="BP1286" s="14"/>
      <c r="BQ1286" s="14"/>
      <c r="BR1286" s="14"/>
      <c r="BS1286" s="14"/>
      <c r="BT1286" s="14"/>
      <c r="BU1286" s="14"/>
      <c r="BV1286" s="14"/>
      <c r="BW1286" s="14"/>
      <c r="BX1286" s="14"/>
      <c r="BY1286" s="14"/>
      <c r="BZ1286" s="14"/>
      <c r="CA1286" s="14"/>
      <c r="CB1286" s="14"/>
      <c r="CC1286" s="14"/>
      <c r="CD1286" s="14"/>
      <c r="CE1286" s="14"/>
      <c r="CF1286" s="14"/>
      <c r="CG1286" s="14"/>
      <c r="CH1286" s="14"/>
      <c r="CI1286" s="14"/>
      <c r="CJ1286" s="14"/>
      <c r="CK1286" s="14"/>
      <c r="CL1286" s="14"/>
      <c r="CM1286" s="14"/>
      <c r="CN1286" s="14"/>
      <c r="CO1286" s="14"/>
      <c r="CP1286" s="14"/>
      <c r="CQ1286" s="14"/>
      <c r="CR1286" s="14"/>
      <c r="CS1286" s="14"/>
    </row>
    <row r="1287" spans="2:97" x14ac:dyDescent="0.35">
      <c r="C1287" s="14"/>
      <c r="D1287" s="14"/>
      <c r="E1287" s="14"/>
      <c r="F1287" s="14"/>
      <c r="G1287" s="14"/>
      <c r="H1287" s="14"/>
      <c r="I1287" s="14"/>
      <c r="J1287" s="14"/>
      <c r="K1287" s="14"/>
      <c r="L1287" s="14"/>
      <c r="M1287" s="14"/>
      <c r="N1287" s="14"/>
      <c r="O1287" s="14"/>
      <c r="P1287" s="14"/>
      <c r="Q1287" s="14"/>
      <c r="R1287" s="14"/>
      <c r="S1287" s="14"/>
      <c r="T1287" s="14"/>
      <c r="U1287" s="14"/>
      <c r="V1287" s="14"/>
      <c r="W1287" s="14"/>
      <c r="X1287" s="14"/>
      <c r="Y1287" s="14"/>
      <c r="Z1287" s="14"/>
      <c r="AA1287" s="14"/>
      <c r="AB1287" s="14"/>
      <c r="AC1287" s="14"/>
      <c r="AD1287" s="14"/>
      <c r="AE1287" s="14"/>
      <c r="AF1287" s="14"/>
      <c r="AG1287" s="14"/>
      <c r="AH1287" s="14"/>
      <c r="AI1287" s="14"/>
      <c r="AJ1287" s="14"/>
      <c r="AK1287" s="14"/>
      <c r="AL1287" s="14"/>
      <c r="AM1287" s="14"/>
      <c r="AN1287" s="14"/>
      <c r="AO1287" s="14"/>
      <c r="AP1287" s="14"/>
      <c r="AQ1287" s="14"/>
      <c r="AR1287" s="14"/>
      <c r="AS1287" s="14"/>
      <c r="AT1287" s="14"/>
      <c r="AU1287" s="14"/>
      <c r="AV1287" s="14"/>
      <c r="AW1287" s="14"/>
      <c r="AX1287" s="14"/>
      <c r="AY1287" s="14"/>
      <c r="AZ1287" s="14"/>
      <c r="BA1287" s="14"/>
      <c r="BB1287" s="14"/>
      <c r="BC1287" s="14"/>
      <c r="BD1287" s="14"/>
      <c r="BE1287" s="14"/>
      <c r="BF1287" s="14"/>
      <c r="BG1287" s="14"/>
      <c r="BH1287" s="14"/>
      <c r="BI1287" s="14"/>
      <c r="BJ1287" s="14"/>
      <c r="BK1287" s="14"/>
      <c r="BL1287" s="14"/>
      <c r="BM1287" s="14"/>
      <c r="BN1287" s="14"/>
      <c r="BO1287" s="14"/>
      <c r="BP1287" s="14"/>
      <c r="BQ1287" s="14"/>
      <c r="BR1287" s="14"/>
      <c r="BS1287" s="14"/>
      <c r="BT1287" s="14"/>
      <c r="BU1287" s="14"/>
      <c r="BV1287" s="14"/>
      <c r="BW1287" s="14"/>
      <c r="BX1287" s="14"/>
      <c r="BY1287" s="14"/>
      <c r="BZ1287" s="14"/>
      <c r="CA1287" s="14"/>
      <c r="CB1287" s="14"/>
      <c r="CC1287" s="14"/>
      <c r="CD1287" s="14"/>
      <c r="CE1287" s="14"/>
      <c r="CF1287" s="14"/>
      <c r="CG1287" s="14"/>
      <c r="CH1287" s="14"/>
      <c r="CI1287" s="14"/>
      <c r="CJ1287" s="14"/>
      <c r="CK1287" s="14"/>
      <c r="CL1287" s="14"/>
      <c r="CM1287" s="14"/>
      <c r="CN1287" s="14"/>
      <c r="CO1287" s="14"/>
      <c r="CP1287" s="14"/>
      <c r="CQ1287" s="14"/>
      <c r="CR1287" s="14"/>
      <c r="CS1287" s="14"/>
    </row>
    <row r="1288" spans="2:97" x14ac:dyDescent="0.35">
      <c r="C1288" s="14"/>
      <c r="D1288" s="14"/>
      <c r="E1288" s="14"/>
      <c r="F1288" s="14"/>
      <c r="G1288" s="14"/>
      <c r="H1288" s="14"/>
      <c r="I1288" s="14"/>
      <c r="J1288" s="14"/>
      <c r="K1288" s="14"/>
      <c r="L1288" s="14"/>
      <c r="M1288" s="14"/>
      <c r="N1288" s="14"/>
      <c r="O1288" s="14"/>
      <c r="P1288" s="14"/>
      <c r="Q1288" s="14"/>
      <c r="R1288" s="14"/>
      <c r="S1288" s="14"/>
      <c r="T1288" s="14"/>
      <c r="U1288" s="14"/>
      <c r="V1288" s="14"/>
      <c r="W1288" s="14"/>
      <c r="X1288" s="14"/>
      <c r="Y1288" s="14"/>
      <c r="Z1288" s="14"/>
      <c r="AA1288" s="14"/>
      <c r="AB1288" s="14"/>
      <c r="AC1288" s="14"/>
      <c r="AD1288" s="14"/>
      <c r="AE1288" s="14"/>
      <c r="AF1288" s="14"/>
      <c r="AG1288" s="14"/>
      <c r="AH1288" s="14"/>
      <c r="AI1288" s="14"/>
      <c r="AJ1288" s="14"/>
      <c r="AK1288" s="14"/>
      <c r="AL1288" s="14"/>
      <c r="AM1288" s="14"/>
      <c r="AN1288" s="14"/>
      <c r="AO1288" s="14"/>
      <c r="AP1288" s="14"/>
      <c r="AQ1288" s="14"/>
      <c r="AR1288" s="14"/>
      <c r="AS1288" s="14"/>
      <c r="AT1288" s="14"/>
      <c r="AU1288" s="14"/>
      <c r="AV1288" s="14"/>
      <c r="AW1288" s="14"/>
      <c r="AX1288" s="14"/>
      <c r="AY1288" s="14"/>
      <c r="AZ1288" s="14"/>
      <c r="BA1288" s="14"/>
      <c r="BB1288" s="14"/>
      <c r="BC1288" s="14"/>
      <c r="BD1288" s="14"/>
      <c r="BE1288" s="14"/>
      <c r="BF1288" s="14"/>
      <c r="BG1288" s="14"/>
      <c r="BH1288" s="14"/>
      <c r="BI1288" s="14"/>
      <c r="BJ1288" s="14"/>
      <c r="BK1288" s="14"/>
      <c r="BL1288" s="14"/>
      <c r="BM1288" s="14"/>
      <c r="BN1288" s="14"/>
      <c r="BO1288" s="14"/>
      <c r="BP1288" s="14"/>
      <c r="BQ1288" s="14"/>
      <c r="BR1288" s="14"/>
      <c r="BS1288" s="14"/>
      <c r="BT1288" s="14"/>
      <c r="BU1288" s="14"/>
      <c r="BV1288" s="14"/>
      <c r="BW1288" s="14"/>
      <c r="BX1288" s="14"/>
      <c r="BY1288" s="14"/>
      <c r="BZ1288" s="14"/>
      <c r="CA1288" s="14"/>
      <c r="CB1288" s="14"/>
      <c r="CC1288" s="14"/>
      <c r="CD1288" s="14"/>
      <c r="CE1288" s="14"/>
      <c r="CF1288" s="14"/>
      <c r="CG1288" s="14"/>
      <c r="CH1288" s="14"/>
      <c r="CI1288" s="14"/>
      <c r="CJ1288" s="14"/>
      <c r="CK1288" s="14"/>
      <c r="CL1288" s="14"/>
      <c r="CM1288" s="14"/>
      <c r="CN1288" s="14"/>
      <c r="CO1288" s="14"/>
      <c r="CP1288" s="14"/>
      <c r="CQ1288" s="14"/>
      <c r="CR1288" s="14"/>
      <c r="CS1288" s="14"/>
    </row>
    <row r="1289" spans="2:97" x14ac:dyDescent="0.35">
      <c r="C1289" s="14"/>
      <c r="D1289" s="14"/>
      <c r="E1289" s="14"/>
      <c r="F1289" s="14"/>
      <c r="G1289" s="14"/>
      <c r="H1289" s="14"/>
      <c r="I1289" s="14"/>
      <c r="J1289" s="14"/>
      <c r="K1289" s="14"/>
      <c r="L1289" s="14"/>
      <c r="M1289" s="14"/>
      <c r="N1289" s="14"/>
      <c r="O1289" s="14"/>
      <c r="P1289" s="14"/>
      <c r="Q1289" s="14"/>
      <c r="R1289" s="14"/>
      <c r="S1289" s="14"/>
      <c r="T1289" s="14"/>
      <c r="U1289" s="14"/>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4"/>
      <c r="AY1289" s="14"/>
      <c r="AZ1289" s="14"/>
      <c r="BA1289" s="14"/>
      <c r="BB1289" s="14"/>
      <c r="BC1289" s="14"/>
      <c r="BD1289" s="14"/>
      <c r="BE1289" s="14"/>
      <c r="BF1289" s="14"/>
      <c r="BG1289" s="14"/>
      <c r="BH1289" s="14"/>
      <c r="BI1289" s="14"/>
      <c r="BJ1289" s="14"/>
      <c r="BK1289" s="14"/>
      <c r="BL1289" s="14"/>
      <c r="BM1289" s="14"/>
      <c r="BN1289" s="14"/>
      <c r="BO1289" s="14"/>
      <c r="BP1289" s="14"/>
      <c r="BQ1289" s="14"/>
      <c r="BR1289" s="14"/>
      <c r="BS1289" s="14"/>
      <c r="BT1289" s="14"/>
      <c r="BU1289" s="14"/>
      <c r="BV1289" s="14"/>
      <c r="BW1289" s="14"/>
      <c r="BX1289" s="14"/>
      <c r="BY1289" s="14"/>
      <c r="BZ1289" s="14"/>
      <c r="CA1289" s="14"/>
      <c r="CB1289" s="14"/>
      <c r="CC1289" s="14"/>
      <c r="CD1289" s="14"/>
      <c r="CE1289" s="14"/>
      <c r="CF1289" s="14"/>
      <c r="CG1289" s="14"/>
      <c r="CH1289" s="14"/>
      <c r="CI1289" s="14"/>
      <c r="CJ1289" s="14"/>
      <c r="CK1289" s="14"/>
      <c r="CL1289" s="14"/>
      <c r="CM1289" s="14"/>
      <c r="CN1289" s="14"/>
      <c r="CO1289" s="14"/>
      <c r="CP1289" s="14"/>
      <c r="CQ1289" s="14"/>
      <c r="CR1289" s="14"/>
      <c r="CS1289" s="14"/>
    </row>
    <row r="1290" spans="2:97" x14ac:dyDescent="0.35">
      <c r="B1290" s="6"/>
      <c r="C1290" s="14"/>
      <c r="D1290" s="14"/>
      <c r="E1290" s="14"/>
      <c r="F1290" s="14"/>
      <c r="G1290" s="14"/>
      <c r="H1290" s="14"/>
      <c r="I1290" s="14"/>
      <c r="J1290" s="14"/>
      <c r="K1290" s="14"/>
      <c r="L1290" s="14"/>
      <c r="M1290" s="14"/>
      <c r="N1290" s="14"/>
      <c r="O1290" s="14"/>
      <c r="P1290" s="14"/>
      <c r="Q1290" s="14"/>
      <c r="R1290" s="14"/>
      <c r="S1290" s="14"/>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c r="BF1290" s="14"/>
      <c r="BG1290" s="14"/>
      <c r="BH1290" s="14"/>
      <c r="BI1290" s="14"/>
      <c r="BJ1290" s="14"/>
      <c r="BK1290" s="14"/>
      <c r="BL1290" s="14"/>
      <c r="BM1290" s="14"/>
      <c r="BN1290" s="14"/>
      <c r="BO1290" s="14"/>
      <c r="BP1290" s="14"/>
      <c r="BQ1290" s="14"/>
      <c r="BR1290" s="14"/>
      <c r="BS1290" s="14"/>
      <c r="BT1290" s="14"/>
      <c r="BU1290" s="14"/>
      <c r="BV1290" s="14"/>
      <c r="BW1290" s="14"/>
      <c r="BX1290" s="14"/>
      <c r="BY1290" s="14"/>
      <c r="BZ1290" s="14"/>
      <c r="CA1290" s="14"/>
      <c r="CB1290" s="14"/>
      <c r="CC1290" s="14"/>
      <c r="CD1290" s="14"/>
      <c r="CE1290" s="14"/>
      <c r="CF1290" s="14"/>
      <c r="CG1290" s="14"/>
      <c r="CH1290" s="14"/>
      <c r="CI1290" s="14"/>
      <c r="CJ1290" s="14"/>
      <c r="CK1290" s="14"/>
      <c r="CL1290" s="14"/>
      <c r="CM1290" s="14"/>
      <c r="CN1290" s="14"/>
      <c r="CO1290" s="14"/>
      <c r="CP1290" s="14"/>
      <c r="CQ1290" s="14"/>
      <c r="CR1290" s="14"/>
      <c r="CS1290" s="14"/>
    </row>
    <row r="1291" spans="2:97" x14ac:dyDescent="0.35">
      <c r="B1291" s="21"/>
      <c r="C1291" s="14"/>
      <c r="D1291" s="14"/>
      <c r="E1291" s="14"/>
      <c r="F1291" s="14"/>
      <c r="G1291" s="14"/>
      <c r="H1291" s="14"/>
      <c r="I1291" s="14"/>
      <c r="J1291" s="14"/>
      <c r="K1291" s="14"/>
      <c r="L1291" s="14"/>
      <c r="M1291" s="14"/>
      <c r="N1291" s="14"/>
      <c r="O1291" s="14"/>
      <c r="P1291" s="14"/>
      <c r="Q1291" s="14"/>
      <c r="R1291" s="14"/>
      <c r="S1291" s="14"/>
      <c r="T1291" s="14"/>
      <c r="U1291" s="14"/>
      <c r="V1291" s="14"/>
      <c r="W1291" s="14"/>
      <c r="X1291" s="14"/>
      <c r="Y1291" s="14"/>
      <c r="Z1291" s="14"/>
      <c r="AA1291" s="14"/>
      <c r="AB1291" s="14"/>
      <c r="AC1291" s="14"/>
      <c r="AD1291" s="14"/>
      <c r="AE1291" s="14"/>
      <c r="AF1291" s="14"/>
      <c r="AG1291" s="14"/>
      <c r="AH1291" s="14"/>
      <c r="AI1291" s="14"/>
      <c r="AJ1291" s="14"/>
      <c r="AK1291" s="14"/>
      <c r="AL1291" s="14"/>
      <c r="AM1291" s="14"/>
      <c r="AN1291" s="14"/>
      <c r="AO1291" s="14"/>
      <c r="AP1291" s="14"/>
      <c r="AQ1291" s="14"/>
      <c r="AR1291" s="14"/>
      <c r="AS1291" s="14"/>
      <c r="AT1291" s="14"/>
      <c r="AU1291" s="14"/>
      <c r="AV1291" s="14"/>
      <c r="AW1291" s="14"/>
      <c r="AX1291" s="14"/>
      <c r="AY1291" s="14"/>
      <c r="AZ1291" s="14"/>
      <c r="BA1291" s="14"/>
      <c r="BB1291" s="14"/>
      <c r="BC1291" s="14"/>
      <c r="BD1291" s="14"/>
      <c r="BE1291" s="14"/>
      <c r="BF1291" s="14"/>
      <c r="BG1291" s="14"/>
      <c r="BH1291" s="14"/>
      <c r="BI1291" s="14"/>
      <c r="BJ1291" s="14"/>
      <c r="BK1291" s="14"/>
      <c r="BL1291" s="14"/>
      <c r="BM1291" s="14"/>
      <c r="BN1291" s="14"/>
      <c r="BO1291" s="14"/>
      <c r="BP1291" s="14"/>
      <c r="BQ1291" s="14"/>
      <c r="BR1291" s="14"/>
      <c r="BS1291" s="14"/>
      <c r="BT1291" s="14"/>
      <c r="BU1291" s="14"/>
      <c r="BV1291" s="14"/>
      <c r="BW1291" s="14"/>
      <c r="BX1291" s="14"/>
      <c r="BY1291" s="14"/>
      <c r="BZ1291" s="14"/>
      <c r="CA1291" s="14"/>
      <c r="CB1291" s="14"/>
      <c r="CC1291" s="14"/>
      <c r="CD1291" s="14"/>
      <c r="CE1291" s="14"/>
      <c r="CF1291" s="14"/>
      <c r="CG1291" s="14"/>
      <c r="CH1291" s="14"/>
      <c r="CI1291" s="14"/>
      <c r="CJ1291" s="14"/>
      <c r="CK1291" s="14"/>
      <c r="CL1291" s="14"/>
      <c r="CM1291" s="14"/>
      <c r="CN1291" s="14"/>
      <c r="CO1291" s="14"/>
      <c r="CP1291" s="14"/>
      <c r="CQ1291" s="14"/>
      <c r="CR1291" s="14"/>
      <c r="CS1291" s="14"/>
    </row>
    <row r="1292" spans="2:97" x14ac:dyDescent="0.35">
      <c r="C1292" s="14"/>
      <c r="D1292" s="14"/>
      <c r="E1292" s="14"/>
      <c r="F1292" s="14"/>
      <c r="G1292" s="14"/>
      <c r="H1292" s="14"/>
      <c r="I1292" s="14"/>
      <c r="J1292" s="14"/>
      <c r="K1292" s="14"/>
      <c r="L1292" s="14"/>
      <c r="M1292" s="14"/>
      <c r="N1292" s="14"/>
      <c r="O1292" s="14"/>
      <c r="P1292" s="14"/>
      <c r="Q1292" s="14"/>
      <c r="R1292" s="14"/>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c r="BE1292" s="14"/>
      <c r="BF1292" s="14"/>
      <c r="BG1292" s="14"/>
      <c r="BH1292" s="14"/>
      <c r="BI1292" s="14"/>
      <c r="BJ1292" s="14"/>
      <c r="BK1292" s="14"/>
      <c r="BL1292" s="14"/>
      <c r="BM1292" s="14"/>
      <c r="BN1292" s="14"/>
      <c r="BO1292" s="14"/>
      <c r="BP1292" s="14"/>
      <c r="BQ1292" s="14"/>
      <c r="BR1292" s="14"/>
      <c r="BS1292" s="14"/>
      <c r="BT1292" s="14"/>
      <c r="BU1292" s="14"/>
      <c r="BV1292" s="14"/>
      <c r="BW1292" s="14"/>
      <c r="BX1292" s="14"/>
      <c r="BY1292" s="14"/>
      <c r="BZ1292" s="14"/>
      <c r="CA1292" s="14"/>
      <c r="CB1292" s="14"/>
      <c r="CC1292" s="14"/>
      <c r="CD1292" s="14"/>
      <c r="CE1292" s="14"/>
      <c r="CF1292" s="14"/>
      <c r="CG1292" s="14"/>
      <c r="CH1292" s="14"/>
      <c r="CI1292" s="14"/>
      <c r="CJ1292" s="14"/>
      <c r="CK1292" s="14"/>
      <c r="CL1292" s="14"/>
      <c r="CM1292" s="14"/>
      <c r="CN1292" s="14"/>
      <c r="CO1292" s="14"/>
      <c r="CP1292" s="14"/>
      <c r="CQ1292" s="14"/>
      <c r="CR1292" s="14"/>
      <c r="CS1292" s="14"/>
    </row>
    <row r="1293" spans="2:97" x14ac:dyDescent="0.35">
      <c r="C1293" s="14"/>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c r="AS1293" s="14"/>
      <c r="AT1293" s="14"/>
      <c r="AU1293" s="14"/>
      <c r="AV1293" s="14"/>
      <c r="AW1293" s="14"/>
      <c r="AX1293" s="14"/>
      <c r="AY1293" s="14"/>
      <c r="AZ1293" s="14"/>
      <c r="BA1293" s="14"/>
      <c r="BB1293" s="14"/>
      <c r="BC1293" s="14"/>
      <c r="BD1293" s="14"/>
      <c r="BE1293" s="14"/>
      <c r="BF1293" s="14"/>
      <c r="BG1293" s="14"/>
      <c r="BH1293" s="14"/>
      <c r="BI1293" s="14"/>
      <c r="BJ1293" s="14"/>
      <c r="BK1293" s="14"/>
      <c r="BL1293" s="14"/>
      <c r="BM1293" s="14"/>
      <c r="BN1293" s="14"/>
      <c r="BO1293" s="14"/>
      <c r="BP1293" s="14"/>
      <c r="BQ1293" s="14"/>
      <c r="BR1293" s="14"/>
      <c r="BS1293" s="14"/>
      <c r="BT1293" s="14"/>
      <c r="BU1293" s="14"/>
      <c r="BV1293" s="14"/>
      <c r="BW1293" s="14"/>
      <c r="BX1293" s="14"/>
      <c r="BY1293" s="14"/>
      <c r="BZ1293" s="14"/>
      <c r="CA1293" s="14"/>
      <c r="CB1293" s="14"/>
      <c r="CC1293" s="14"/>
      <c r="CD1293" s="14"/>
      <c r="CE1293" s="14"/>
      <c r="CF1293" s="14"/>
      <c r="CG1293" s="14"/>
      <c r="CH1293" s="14"/>
      <c r="CI1293" s="14"/>
      <c r="CJ1293" s="14"/>
      <c r="CK1293" s="14"/>
      <c r="CL1293" s="14"/>
      <c r="CM1293" s="14"/>
      <c r="CN1293" s="14"/>
      <c r="CO1293" s="14"/>
      <c r="CP1293" s="14"/>
      <c r="CQ1293" s="14"/>
      <c r="CR1293" s="14"/>
      <c r="CS1293" s="14"/>
    </row>
    <row r="1294" spans="2:97" x14ac:dyDescent="0.35">
      <c r="C1294" s="14"/>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c r="AS1294" s="14"/>
      <c r="AT1294" s="14"/>
      <c r="AU1294" s="14"/>
      <c r="AV1294" s="14"/>
      <c r="AW1294" s="14"/>
      <c r="AX1294" s="14"/>
      <c r="AY1294" s="14"/>
      <c r="AZ1294" s="14"/>
      <c r="BA1294" s="14"/>
      <c r="BB1294" s="14"/>
      <c r="BC1294" s="14"/>
      <c r="BD1294" s="14"/>
      <c r="BE1294" s="14"/>
      <c r="BF1294" s="14"/>
      <c r="BG1294" s="14"/>
      <c r="BH1294" s="14"/>
      <c r="BI1294" s="14"/>
      <c r="BJ1294" s="14"/>
      <c r="BK1294" s="14"/>
      <c r="BL1294" s="14"/>
      <c r="BM1294" s="14"/>
      <c r="BN1294" s="14"/>
      <c r="BO1294" s="14"/>
      <c r="BP1294" s="14"/>
      <c r="BQ1294" s="14"/>
      <c r="BR1294" s="14"/>
      <c r="BS1294" s="14"/>
      <c r="BT1294" s="14"/>
      <c r="BU1294" s="14"/>
      <c r="BV1294" s="14"/>
      <c r="BW1294" s="14"/>
      <c r="BX1294" s="14"/>
      <c r="BY1294" s="14"/>
      <c r="BZ1294" s="14"/>
      <c r="CA1294" s="14"/>
      <c r="CB1294" s="14"/>
      <c r="CC1294" s="14"/>
      <c r="CD1294" s="14"/>
      <c r="CE1294" s="14"/>
      <c r="CF1294" s="14"/>
      <c r="CG1294" s="14"/>
      <c r="CH1294" s="14"/>
      <c r="CI1294" s="14"/>
      <c r="CJ1294" s="14"/>
      <c r="CK1294" s="14"/>
      <c r="CL1294" s="14"/>
      <c r="CM1294" s="14"/>
      <c r="CN1294" s="14"/>
      <c r="CO1294" s="14"/>
      <c r="CP1294" s="14"/>
      <c r="CQ1294" s="14"/>
      <c r="CR1294" s="14"/>
      <c r="CS1294" s="14"/>
    </row>
    <row r="1295" spans="2:97" x14ac:dyDescent="0.35">
      <c r="C1295" s="14"/>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c r="AS1295" s="14"/>
      <c r="AT1295" s="14"/>
      <c r="AU1295" s="14"/>
      <c r="AV1295" s="14"/>
      <c r="AW1295" s="14"/>
      <c r="AX1295" s="14"/>
      <c r="AY1295" s="14"/>
      <c r="AZ1295" s="14"/>
      <c r="BA1295" s="14"/>
      <c r="BB1295" s="14"/>
      <c r="BC1295" s="14"/>
      <c r="BD1295" s="14"/>
      <c r="BE1295" s="14"/>
      <c r="BF1295" s="14"/>
      <c r="BG1295" s="14"/>
      <c r="BH1295" s="14"/>
      <c r="BI1295" s="14"/>
      <c r="BJ1295" s="14"/>
      <c r="BK1295" s="14"/>
      <c r="BL1295" s="14"/>
      <c r="BM1295" s="14"/>
      <c r="BN1295" s="14"/>
      <c r="BO1295" s="14"/>
      <c r="BP1295" s="14"/>
      <c r="BQ1295" s="14"/>
      <c r="BR1295" s="14"/>
      <c r="BS1295" s="14"/>
      <c r="BT1295" s="14"/>
      <c r="BU1295" s="14"/>
      <c r="BV1295" s="14"/>
      <c r="BW1295" s="14"/>
      <c r="BX1295" s="14"/>
      <c r="BY1295" s="14"/>
      <c r="BZ1295" s="14"/>
      <c r="CA1295" s="14"/>
      <c r="CB1295" s="14"/>
      <c r="CC1295" s="14"/>
      <c r="CD1295" s="14"/>
      <c r="CE1295" s="14"/>
      <c r="CF1295" s="14"/>
      <c r="CG1295" s="14"/>
      <c r="CH1295" s="14"/>
      <c r="CI1295" s="14"/>
      <c r="CJ1295" s="14"/>
      <c r="CK1295" s="14"/>
      <c r="CL1295" s="14"/>
      <c r="CM1295" s="14"/>
      <c r="CN1295" s="14"/>
      <c r="CO1295" s="14"/>
      <c r="CP1295" s="14"/>
      <c r="CQ1295" s="14"/>
      <c r="CR1295" s="14"/>
      <c r="CS1295" s="14"/>
    </row>
  </sheetData>
  <mergeCells count="16">
    <mergeCell ref="D2:CF2"/>
    <mergeCell ref="CB5:CF5"/>
    <mergeCell ref="CH5:CI5"/>
    <mergeCell ref="CK5:CL5"/>
    <mergeCell ref="CN5:CO5"/>
    <mergeCell ref="D5:E5"/>
    <mergeCell ref="G5:L5"/>
    <mergeCell ref="N5:Q5"/>
    <mergeCell ref="S5:AD5"/>
    <mergeCell ref="AF5:AJ5"/>
    <mergeCell ref="CQ5:CS5"/>
    <mergeCell ref="AL5:AQ5"/>
    <mergeCell ref="AS5:AW5"/>
    <mergeCell ref="AY5:BN5"/>
    <mergeCell ref="BP5:BT5"/>
    <mergeCell ref="BV5:BZ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0.30572299964127903</v>
      </c>
      <c r="D9" s="14">
        <v>0.35779025719783097</v>
      </c>
      <c r="E9" s="14">
        <v>0.25618119907911002</v>
      </c>
      <c r="F9" s="14"/>
      <c r="G9" s="14">
        <v>0.22279411771796601</v>
      </c>
      <c r="H9" s="14">
        <v>0.286246188227823</v>
      </c>
      <c r="I9" s="14">
        <v>0.24403822517955701</v>
      </c>
      <c r="J9" s="14">
        <v>0.28277760634592197</v>
      </c>
      <c r="K9" s="14">
        <v>0.32886126002641802</v>
      </c>
      <c r="L9" s="14">
        <v>0.42977108636334299</v>
      </c>
      <c r="M9" s="14"/>
      <c r="N9" s="14">
        <v>0.40287950012309698</v>
      </c>
      <c r="O9" s="14">
        <v>0.29752720577736402</v>
      </c>
      <c r="P9" s="14">
        <v>0.28888526546896898</v>
      </c>
      <c r="Q9" s="14">
        <v>0.225121882870949</v>
      </c>
      <c r="R9" s="14"/>
      <c r="S9" s="14">
        <v>0.28299630024359601</v>
      </c>
      <c r="T9" s="14">
        <v>0.301428774775168</v>
      </c>
      <c r="U9" s="14">
        <v>0.356144767174563</v>
      </c>
      <c r="V9" s="14">
        <v>0.26344083662769702</v>
      </c>
      <c r="W9" s="14">
        <v>0.260343884796015</v>
      </c>
      <c r="X9" s="14">
        <v>0.31207091394254999</v>
      </c>
      <c r="Y9" s="14">
        <v>0.38189062682788799</v>
      </c>
      <c r="Z9" s="14">
        <v>0.36890241948874403</v>
      </c>
      <c r="AA9" s="14">
        <v>0.33228561898645298</v>
      </c>
      <c r="AB9" s="14">
        <v>0.28729588454761601</v>
      </c>
      <c r="AC9" s="14">
        <v>0.27524159178533902</v>
      </c>
      <c r="AD9" s="14">
        <v>0.23110534167632599</v>
      </c>
      <c r="AE9" s="14"/>
      <c r="AF9" s="14">
        <v>0.41198231322314</v>
      </c>
      <c r="AG9" s="14">
        <v>0.332217978014341</v>
      </c>
      <c r="AH9" s="14">
        <v>0.35841833610274398</v>
      </c>
      <c r="AI9" s="14">
        <v>0.29715719862321199</v>
      </c>
      <c r="AJ9" s="14">
        <v>0.21805511137375899</v>
      </c>
      <c r="AK9" s="14"/>
      <c r="AL9" s="14">
        <v>0.36072424450913998</v>
      </c>
      <c r="AM9" s="14">
        <v>0.34979311690045201</v>
      </c>
      <c r="AN9" s="14">
        <v>0.35386933137055998</v>
      </c>
      <c r="AO9" s="14">
        <v>0.31435275861326201</v>
      </c>
      <c r="AP9" s="14">
        <v>0.24803087190715301</v>
      </c>
      <c r="AQ9" s="14">
        <v>0.22733609492469001</v>
      </c>
      <c r="AR9" s="14"/>
      <c r="AS9" s="14">
        <v>0.27987491481391502</v>
      </c>
      <c r="AT9" s="14">
        <v>0.30592544813352102</v>
      </c>
      <c r="AU9" s="14">
        <v>0.31162257831696499</v>
      </c>
      <c r="AV9" s="14">
        <v>0.31583271813797098</v>
      </c>
      <c r="AW9" s="14">
        <v>0.54196246338436704</v>
      </c>
      <c r="AX9" s="14"/>
      <c r="AY9" s="14">
        <v>0.55097560651452004</v>
      </c>
      <c r="AZ9" s="14">
        <v>0.33721610031339899</v>
      </c>
      <c r="BA9" s="14">
        <v>0.24207733347656801</v>
      </c>
      <c r="BB9" s="14">
        <v>0.14832613299455799</v>
      </c>
      <c r="BC9" s="14">
        <v>0.120883378843235</v>
      </c>
      <c r="BD9" s="14"/>
      <c r="BE9" s="14">
        <v>0.60285924141251901</v>
      </c>
      <c r="BF9" s="14">
        <v>0.46658223544106597</v>
      </c>
      <c r="BG9" s="14">
        <v>0.204885218337232</v>
      </c>
      <c r="BH9" s="14">
        <v>9.2220536553438801E-2</v>
      </c>
      <c r="BI9" s="14">
        <v>8.2486286239434395E-2</v>
      </c>
      <c r="BJ9" s="14"/>
      <c r="BK9" s="14">
        <v>0.38349002260368498</v>
      </c>
      <c r="BL9" s="14">
        <v>0.34116668768495501</v>
      </c>
      <c r="BM9" s="14">
        <v>0.32277739413008999</v>
      </c>
      <c r="BN9" s="14">
        <v>0.28213097711459401</v>
      </c>
      <c r="BO9" s="14">
        <v>0.22484192966401501</v>
      </c>
      <c r="BP9" s="14"/>
      <c r="BQ9" s="14">
        <v>0.33300824241806898</v>
      </c>
      <c r="BR9" s="14">
        <v>0.29434313802337198</v>
      </c>
      <c r="BS9" s="14"/>
      <c r="BT9" s="14">
        <v>0.284320117783469</v>
      </c>
      <c r="BU9" s="14">
        <v>0.312299135867941</v>
      </c>
      <c r="BV9" s="14"/>
      <c r="BW9" s="14">
        <v>0.36783010816193401</v>
      </c>
      <c r="BX9" s="14">
        <v>0.28400187312792102</v>
      </c>
      <c r="BY9" s="14"/>
      <c r="BZ9" s="14">
        <v>0.274437898941984</v>
      </c>
      <c r="CA9" s="14">
        <v>0.36932472574269298</v>
      </c>
      <c r="CB9" s="14">
        <v>0.31765446418040499</v>
      </c>
    </row>
    <row r="10" spans="2:80" ht="43.5" x14ac:dyDescent="0.35">
      <c r="B10" s="15" t="s">
        <v>163</v>
      </c>
      <c r="C10" s="14">
        <v>0.13187071620451801</v>
      </c>
      <c r="D10" s="14">
        <v>0.13682835259477799</v>
      </c>
      <c r="E10" s="14">
        <v>0.12615180423640099</v>
      </c>
      <c r="F10" s="14"/>
      <c r="G10" s="14">
        <v>0.177199765749986</v>
      </c>
      <c r="H10" s="14">
        <v>0.20225211008895599</v>
      </c>
      <c r="I10" s="14">
        <v>0.14978189289755001</v>
      </c>
      <c r="J10" s="14">
        <v>0.109912656651997</v>
      </c>
      <c r="K10" s="14">
        <v>0.11307597565168501</v>
      </c>
      <c r="L10" s="14">
        <v>6.0274252342758301E-2</v>
      </c>
      <c r="M10" s="14"/>
      <c r="N10" s="14">
        <v>0.16066224351788699</v>
      </c>
      <c r="O10" s="14">
        <v>0.124767162372783</v>
      </c>
      <c r="P10" s="14">
        <v>0.139648927523121</v>
      </c>
      <c r="Q10" s="14">
        <v>0.102870681436998</v>
      </c>
      <c r="R10" s="14"/>
      <c r="S10" s="14">
        <v>0.18095192831366599</v>
      </c>
      <c r="T10" s="14">
        <v>0.14073662728359199</v>
      </c>
      <c r="U10" s="14">
        <v>7.9768101130491598E-2</v>
      </c>
      <c r="V10" s="14">
        <v>0.120925088666994</v>
      </c>
      <c r="W10" s="14">
        <v>0.15497852627184</v>
      </c>
      <c r="X10" s="14">
        <v>0.124752484940254</v>
      </c>
      <c r="Y10" s="14">
        <v>0.11129269078581799</v>
      </c>
      <c r="Z10" s="14">
        <v>0.103498172862758</v>
      </c>
      <c r="AA10" s="14">
        <v>0.141968916842728</v>
      </c>
      <c r="AB10" s="14">
        <v>0.11765565341834799</v>
      </c>
      <c r="AC10" s="14">
        <v>0.121265507464064</v>
      </c>
      <c r="AD10" s="14">
        <v>0.11918120225345299</v>
      </c>
      <c r="AE10" s="14"/>
      <c r="AF10" s="14">
        <v>0.12241224215756601</v>
      </c>
      <c r="AG10" s="14">
        <v>0.143401436779382</v>
      </c>
      <c r="AH10" s="14">
        <v>0.17920844308144199</v>
      </c>
      <c r="AI10" s="14">
        <v>0.134377842043513</v>
      </c>
      <c r="AJ10" s="14">
        <v>0.15897938283466501</v>
      </c>
      <c r="AK10" s="14"/>
      <c r="AL10" s="14">
        <v>0.15871968115963001</v>
      </c>
      <c r="AM10" s="14">
        <v>0.12814325846779701</v>
      </c>
      <c r="AN10" s="14">
        <v>0.14590864304012699</v>
      </c>
      <c r="AO10" s="14">
        <v>0.13537593908996301</v>
      </c>
      <c r="AP10" s="14">
        <v>0.14909139997948001</v>
      </c>
      <c r="AQ10" s="14">
        <v>0.118073237152727</v>
      </c>
      <c r="AR10" s="14"/>
      <c r="AS10" s="14">
        <v>0.11507467588865</v>
      </c>
      <c r="AT10" s="14">
        <v>0.12299785269744699</v>
      </c>
      <c r="AU10" s="14">
        <v>0.161035349434652</v>
      </c>
      <c r="AV10" s="14">
        <v>0.1531245488985</v>
      </c>
      <c r="AW10" s="14">
        <v>0.16793169030503</v>
      </c>
      <c r="AX10" s="14"/>
      <c r="AY10" s="14">
        <v>0.108662766288075</v>
      </c>
      <c r="AZ10" s="14">
        <v>0.17131073083239201</v>
      </c>
      <c r="BA10" s="14">
        <v>0.12569589681016</v>
      </c>
      <c r="BB10" s="14">
        <v>0.16142393098834101</v>
      </c>
      <c r="BC10" s="14">
        <v>8.1258157106668602E-2</v>
      </c>
      <c r="BD10" s="14"/>
      <c r="BE10" s="14">
        <v>0.131795078198335</v>
      </c>
      <c r="BF10" s="14">
        <v>0.15464850224534801</v>
      </c>
      <c r="BG10" s="14">
        <v>0.13125171389962301</v>
      </c>
      <c r="BH10" s="14">
        <v>0.10517454652034</v>
      </c>
      <c r="BI10" s="14">
        <v>3.7400866716153398E-2</v>
      </c>
      <c r="BJ10" s="14"/>
      <c r="BK10" s="14">
        <v>0.19566359006898201</v>
      </c>
      <c r="BL10" s="14">
        <v>0.12673626404850499</v>
      </c>
      <c r="BM10" s="14">
        <v>0.118614785311798</v>
      </c>
      <c r="BN10" s="14">
        <v>0.104018711050353</v>
      </c>
      <c r="BO10" s="14">
        <v>0.123514338439769</v>
      </c>
      <c r="BP10" s="14"/>
      <c r="BQ10" s="14">
        <v>0.14496348508826001</v>
      </c>
      <c r="BR10" s="14">
        <v>0.12641011248876199</v>
      </c>
      <c r="BS10" s="14"/>
      <c r="BT10" s="14">
        <v>0.157951322696014</v>
      </c>
      <c r="BU10" s="14">
        <v>0.123857327059006</v>
      </c>
      <c r="BV10" s="14"/>
      <c r="BW10" s="14">
        <v>0.16188666617053199</v>
      </c>
      <c r="BX10" s="14">
        <v>0.121373041104837</v>
      </c>
      <c r="BY10" s="14"/>
      <c r="BZ10" s="14">
        <v>0.11594058639867399</v>
      </c>
      <c r="CA10" s="14">
        <v>0.167164630053487</v>
      </c>
      <c r="CB10" s="14">
        <v>0.120679111712776</v>
      </c>
    </row>
    <row r="11" spans="2:80" ht="58" x14ac:dyDescent="0.35">
      <c r="B11" s="15" t="s">
        <v>164</v>
      </c>
      <c r="C11" s="14">
        <v>0.237273265566007</v>
      </c>
      <c r="D11" s="14">
        <v>0.226360926757704</v>
      </c>
      <c r="E11" s="14">
        <v>0.24883884529429501</v>
      </c>
      <c r="F11" s="14"/>
      <c r="G11" s="14">
        <v>0.28016874113912499</v>
      </c>
      <c r="H11" s="14">
        <v>0.245803633035758</v>
      </c>
      <c r="I11" s="14">
        <v>0.27742515370287701</v>
      </c>
      <c r="J11" s="14">
        <v>0.27887993942573902</v>
      </c>
      <c r="K11" s="14">
        <v>0.20361536175512801</v>
      </c>
      <c r="L11" s="14">
        <v>0.158096926751365</v>
      </c>
      <c r="M11" s="14"/>
      <c r="N11" s="14">
        <v>0.21679428894466299</v>
      </c>
      <c r="O11" s="14">
        <v>0.25257194269830802</v>
      </c>
      <c r="P11" s="14">
        <v>0.25430947287579397</v>
      </c>
      <c r="Q11" s="14">
        <v>0.22502803243866601</v>
      </c>
      <c r="R11" s="14"/>
      <c r="S11" s="14">
        <v>0.26789916589769702</v>
      </c>
      <c r="T11" s="14">
        <v>0.245847890475835</v>
      </c>
      <c r="U11" s="14">
        <v>0.20506428365710999</v>
      </c>
      <c r="V11" s="14">
        <v>0.26655041688028402</v>
      </c>
      <c r="W11" s="14">
        <v>0.27367340353259201</v>
      </c>
      <c r="X11" s="14">
        <v>0.21824694536014999</v>
      </c>
      <c r="Y11" s="14">
        <v>0.19189995388081901</v>
      </c>
      <c r="Z11" s="14">
        <v>0.21330566431678899</v>
      </c>
      <c r="AA11" s="14">
        <v>0.24383455695067</v>
      </c>
      <c r="AB11" s="14">
        <v>0.20630071392001001</v>
      </c>
      <c r="AC11" s="14">
        <v>0.25179472145821102</v>
      </c>
      <c r="AD11" s="14">
        <v>0.22475250846620601</v>
      </c>
      <c r="AE11" s="14"/>
      <c r="AF11" s="14">
        <v>0.20636414760440899</v>
      </c>
      <c r="AG11" s="14">
        <v>0.24035471914622</v>
      </c>
      <c r="AH11" s="14">
        <v>0.20554813883060899</v>
      </c>
      <c r="AI11" s="14">
        <v>0.24944907105543401</v>
      </c>
      <c r="AJ11" s="14">
        <v>0.27145807337591998</v>
      </c>
      <c r="AK11" s="14"/>
      <c r="AL11" s="14">
        <v>0.22156039225251101</v>
      </c>
      <c r="AM11" s="14">
        <v>0.243937615431018</v>
      </c>
      <c r="AN11" s="14">
        <v>0.22642478868302399</v>
      </c>
      <c r="AO11" s="14">
        <v>0.25371312680132901</v>
      </c>
      <c r="AP11" s="14">
        <v>0.249521294380043</v>
      </c>
      <c r="AQ11" s="14">
        <v>0.21792480212169299</v>
      </c>
      <c r="AR11" s="14"/>
      <c r="AS11" s="14">
        <v>0.21311834854502201</v>
      </c>
      <c r="AT11" s="14">
        <v>0.24388454809555801</v>
      </c>
      <c r="AU11" s="14">
        <v>0.25576928045561598</v>
      </c>
      <c r="AV11" s="14">
        <v>0.23232441791922401</v>
      </c>
      <c r="AW11" s="14">
        <v>0.15064437889836399</v>
      </c>
      <c r="AX11" s="14"/>
      <c r="AY11" s="14">
        <v>0.13000799528871099</v>
      </c>
      <c r="AZ11" s="14">
        <v>0.236973826627874</v>
      </c>
      <c r="BA11" s="14">
        <v>0.252568330393796</v>
      </c>
      <c r="BB11" s="14">
        <v>0.354784719910892</v>
      </c>
      <c r="BC11" s="14">
        <v>0.26705745392146801</v>
      </c>
      <c r="BD11" s="14"/>
      <c r="BE11" s="14">
        <v>9.3788153366582805E-2</v>
      </c>
      <c r="BF11" s="14">
        <v>0.17026508706239499</v>
      </c>
      <c r="BG11" s="14">
        <v>0.28365575925013398</v>
      </c>
      <c r="BH11" s="14">
        <v>0.34682005611510702</v>
      </c>
      <c r="BI11" s="14">
        <v>0.250327175394987</v>
      </c>
      <c r="BJ11" s="14"/>
      <c r="BK11" s="14">
        <v>0.20185502340097</v>
      </c>
      <c r="BL11" s="14">
        <v>0.229595346057345</v>
      </c>
      <c r="BM11" s="14">
        <v>0.22686790593651299</v>
      </c>
      <c r="BN11" s="14">
        <v>0.25358782784870598</v>
      </c>
      <c r="BO11" s="14">
        <v>0.26393018042400601</v>
      </c>
      <c r="BP11" s="14"/>
      <c r="BQ11" s="14">
        <v>0.24380802863015499</v>
      </c>
      <c r="BR11" s="14">
        <v>0.23454781063844199</v>
      </c>
      <c r="BS11" s="14"/>
      <c r="BT11" s="14">
        <v>0.24604788435800201</v>
      </c>
      <c r="BU11" s="14">
        <v>0.23457722262671801</v>
      </c>
      <c r="BV11" s="14"/>
      <c r="BW11" s="14">
        <v>0.23490252550225801</v>
      </c>
      <c r="BX11" s="14">
        <v>0.23810240004161801</v>
      </c>
      <c r="BY11" s="14"/>
      <c r="BZ11" s="14">
        <v>0.24911340544858401</v>
      </c>
      <c r="CA11" s="14">
        <v>0.20603340290706099</v>
      </c>
      <c r="CB11" s="14">
        <v>0.27532065516256599</v>
      </c>
    </row>
    <row r="12" spans="2:80" ht="43.5" x14ac:dyDescent="0.35">
      <c r="B12" s="15" t="s">
        <v>165</v>
      </c>
      <c r="C12" s="14">
        <v>0.119404226813853</v>
      </c>
      <c r="D12" s="14">
        <v>9.5758850056699998E-2</v>
      </c>
      <c r="E12" s="14">
        <v>0.142916095980302</v>
      </c>
      <c r="F12" s="14"/>
      <c r="G12" s="14">
        <v>0.120954349293627</v>
      </c>
      <c r="H12" s="14">
        <v>9.7565140750846296E-2</v>
      </c>
      <c r="I12" s="14">
        <v>0.15077825818203</v>
      </c>
      <c r="J12" s="14">
        <v>0.15243590130901299</v>
      </c>
      <c r="K12" s="14">
        <v>0.11707548045621401</v>
      </c>
      <c r="L12" s="14">
        <v>8.5477895529374501E-2</v>
      </c>
      <c r="M12" s="14"/>
      <c r="N12" s="14">
        <v>6.8582279040791103E-2</v>
      </c>
      <c r="O12" s="14">
        <v>0.119227346208943</v>
      </c>
      <c r="P12" s="14">
        <v>0.14225920209894</v>
      </c>
      <c r="Q12" s="14">
        <v>0.15431317306019299</v>
      </c>
      <c r="R12" s="14"/>
      <c r="S12" s="14">
        <v>8.9628337011172496E-2</v>
      </c>
      <c r="T12" s="14">
        <v>0.112098707664317</v>
      </c>
      <c r="U12" s="14">
        <v>0.136441280533072</v>
      </c>
      <c r="V12" s="14">
        <v>0.13533839622160801</v>
      </c>
      <c r="W12" s="14">
        <v>0.116073630971054</v>
      </c>
      <c r="X12" s="14">
        <v>0.125387420673922</v>
      </c>
      <c r="Y12" s="14">
        <v>0.13674631866051201</v>
      </c>
      <c r="Z12" s="14">
        <v>0.105695994106517</v>
      </c>
      <c r="AA12" s="14">
        <v>9.8259941810590307E-2</v>
      </c>
      <c r="AB12" s="14">
        <v>0.138137673495007</v>
      </c>
      <c r="AC12" s="14">
        <v>0.10843524424817499</v>
      </c>
      <c r="AD12" s="14">
        <v>0.19832482249633401</v>
      </c>
      <c r="AE12" s="14"/>
      <c r="AF12" s="14">
        <v>9.1482112273099797E-2</v>
      </c>
      <c r="AG12" s="14">
        <v>0.10401884748818201</v>
      </c>
      <c r="AH12" s="14">
        <v>8.9330611460187906E-2</v>
      </c>
      <c r="AI12" s="14">
        <v>0.127556556773746</v>
      </c>
      <c r="AJ12" s="14">
        <v>0.12620067561324799</v>
      </c>
      <c r="AK12" s="14"/>
      <c r="AL12" s="14">
        <v>8.2227893188597106E-2</v>
      </c>
      <c r="AM12" s="14">
        <v>8.5518509285515104E-2</v>
      </c>
      <c r="AN12" s="14">
        <v>8.6456155786873295E-2</v>
      </c>
      <c r="AO12" s="14">
        <v>0.13592502388554401</v>
      </c>
      <c r="AP12" s="14">
        <v>0.14319377726268601</v>
      </c>
      <c r="AQ12" s="14">
        <v>0.12731620376159999</v>
      </c>
      <c r="AR12" s="14"/>
      <c r="AS12" s="14">
        <v>0.141358080181713</v>
      </c>
      <c r="AT12" s="14">
        <v>0.13695057146556699</v>
      </c>
      <c r="AU12" s="14">
        <v>8.4124479047318207E-2</v>
      </c>
      <c r="AV12" s="14">
        <v>0.11887016492115</v>
      </c>
      <c r="AW12" s="14">
        <v>6.8102820790552104E-2</v>
      </c>
      <c r="AX12" s="14"/>
      <c r="AY12" s="14">
        <v>3.8779630031005902E-2</v>
      </c>
      <c r="AZ12" s="14">
        <v>7.2402428584097706E-2</v>
      </c>
      <c r="BA12" s="14">
        <v>0.12809255662167501</v>
      </c>
      <c r="BB12" s="14">
        <v>0.132977242264252</v>
      </c>
      <c r="BC12" s="14">
        <v>0.28705380751137599</v>
      </c>
      <c r="BD12" s="14"/>
      <c r="BE12" s="14">
        <v>3.8660425616173999E-2</v>
      </c>
      <c r="BF12" s="14">
        <v>4.6694994463446902E-2</v>
      </c>
      <c r="BG12" s="14">
        <v>0.130208350411913</v>
      </c>
      <c r="BH12" s="14">
        <v>0.23469489482285499</v>
      </c>
      <c r="BI12" s="14">
        <v>0.358931053965445</v>
      </c>
      <c r="BJ12" s="14"/>
      <c r="BK12" s="14">
        <v>7.5657664961041704E-2</v>
      </c>
      <c r="BL12" s="14">
        <v>9.0482328936831405E-2</v>
      </c>
      <c r="BM12" s="14">
        <v>0.10131299718265099</v>
      </c>
      <c r="BN12" s="14">
        <v>0.119426806445423</v>
      </c>
      <c r="BO12" s="14">
        <v>0.19340326680307901</v>
      </c>
      <c r="BP12" s="14"/>
      <c r="BQ12" s="14">
        <v>0.11988991534693599</v>
      </c>
      <c r="BR12" s="14">
        <v>0.119201660601006</v>
      </c>
      <c r="BS12" s="14"/>
      <c r="BT12" s="14">
        <v>0.12227721308768801</v>
      </c>
      <c r="BU12" s="14">
        <v>0.11852148825371001</v>
      </c>
      <c r="BV12" s="14"/>
      <c r="BW12" s="14">
        <v>7.2957530430001902E-2</v>
      </c>
      <c r="BX12" s="14">
        <v>0.135648334651294</v>
      </c>
      <c r="BY12" s="14"/>
      <c r="BZ12" s="14">
        <v>0.13955919052532501</v>
      </c>
      <c r="CA12" s="14">
        <v>8.1253160500191296E-2</v>
      </c>
      <c r="CB12" s="14">
        <v>9.4955207578084094E-2</v>
      </c>
    </row>
    <row r="13" spans="2:80" x14ac:dyDescent="0.35">
      <c r="B13" s="15" t="s">
        <v>166</v>
      </c>
      <c r="C13" s="14">
        <v>0.19320698231062</v>
      </c>
      <c r="D13" s="14">
        <v>0.17231800488551099</v>
      </c>
      <c r="E13" s="14">
        <v>0.21180309231153799</v>
      </c>
      <c r="F13" s="14"/>
      <c r="G13" s="14">
        <v>0.188941008045269</v>
      </c>
      <c r="H13" s="14">
        <v>0.15306048223263399</v>
      </c>
      <c r="I13" s="14">
        <v>0.16411350110307099</v>
      </c>
      <c r="J13" s="14">
        <v>0.16601118730176101</v>
      </c>
      <c r="K13" s="14">
        <v>0.22669896809118101</v>
      </c>
      <c r="L13" s="14">
        <v>0.25202068132661698</v>
      </c>
      <c r="M13" s="14"/>
      <c r="N13" s="14">
        <v>0.145179588289717</v>
      </c>
      <c r="O13" s="14">
        <v>0.19411548897106701</v>
      </c>
      <c r="P13" s="14">
        <v>0.16245607829009201</v>
      </c>
      <c r="Q13" s="14">
        <v>0.27352099970007798</v>
      </c>
      <c r="R13" s="14"/>
      <c r="S13" s="14">
        <v>0.16548407334007201</v>
      </c>
      <c r="T13" s="14">
        <v>0.18711675826996399</v>
      </c>
      <c r="U13" s="14">
        <v>0.19673121257260401</v>
      </c>
      <c r="V13" s="14">
        <v>0.20955300662726301</v>
      </c>
      <c r="W13" s="14">
        <v>0.18524050712559401</v>
      </c>
      <c r="X13" s="14">
        <v>0.20236386712243001</v>
      </c>
      <c r="Y13" s="14">
        <v>0.159134252826031</v>
      </c>
      <c r="Z13" s="14">
        <v>0.19993376926867801</v>
      </c>
      <c r="AA13" s="14">
        <v>0.17114404585690701</v>
      </c>
      <c r="AB13" s="14">
        <v>0.25061007461902002</v>
      </c>
      <c r="AC13" s="14">
        <v>0.235536620271318</v>
      </c>
      <c r="AD13" s="14">
        <v>0.20223211518384401</v>
      </c>
      <c r="AE13" s="14"/>
      <c r="AF13" s="14">
        <v>0.16398826147175</v>
      </c>
      <c r="AG13" s="14">
        <v>0.17019016097478501</v>
      </c>
      <c r="AH13" s="14">
        <v>0.15725583512587499</v>
      </c>
      <c r="AI13" s="14">
        <v>0.173280443904062</v>
      </c>
      <c r="AJ13" s="14">
        <v>0.22156529470373701</v>
      </c>
      <c r="AK13" s="14"/>
      <c r="AL13" s="14">
        <v>0.16879651278593999</v>
      </c>
      <c r="AM13" s="14">
        <v>0.18357296694318401</v>
      </c>
      <c r="AN13" s="14">
        <v>0.187341081119415</v>
      </c>
      <c r="AO13" s="14">
        <v>0.150338813842712</v>
      </c>
      <c r="AP13" s="14">
        <v>0.203011793035906</v>
      </c>
      <c r="AQ13" s="14">
        <v>0.26163237007679402</v>
      </c>
      <c r="AR13" s="14"/>
      <c r="AS13" s="14">
        <v>0.23143228194607199</v>
      </c>
      <c r="AT13" s="14">
        <v>0.182975320304128</v>
      </c>
      <c r="AU13" s="14">
        <v>0.17880348008661001</v>
      </c>
      <c r="AV13" s="14">
        <v>0.15817469683833299</v>
      </c>
      <c r="AW13" s="14">
        <v>7.13586466216867E-2</v>
      </c>
      <c r="AX13" s="14"/>
      <c r="AY13" s="14">
        <v>0.16583106365205799</v>
      </c>
      <c r="AZ13" s="14">
        <v>0.178299334946775</v>
      </c>
      <c r="BA13" s="14">
        <v>0.237676186238268</v>
      </c>
      <c r="BB13" s="14">
        <v>0.18443725590820101</v>
      </c>
      <c r="BC13" s="14">
        <v>0.22467099578361399</v>
      </c>
      <c r="BD13" s="14"/>
      <c r="BE13" s="14">
        <v>0.11696990388163001</v>
      </c>
      <c r="BF13" s="14">
        <v>0.15907686620709299</v>
      </c>
      <c r="BG13" s="14">
        <v>0.23683948920003201</v>
      </c>
      <c r="BH13" s="14">
        <v>0.193115132757712</v>
      </c>
      <c r="BI13" s="14">
        <v>0.239558154291479</v>
      </c>
      <c r="BJ13" s="14"/>
      <c r="BK13" s="14">
        <v>0.1337463384932</v>
      </c>
      <c r="BL13" s="14">
        <v>0.19019464226820301</v>
      </c>
      <c r="BM13" s="14">
        <v>0.21204067573358201</v>
      </c>
      <c r="BN13" s="14">
        <v>0.23625632782086201</v>
      </c>
      <c r="BO13" s="14">
        <v>0.185172397605189</v>
      </c>
      <c r="BP13" s="14"/>
      <c r="BQ13" s="14">
        <v>0.149290848756294</v>
      </c>
      <c r="BR13" s="14">
        <v>0.21152309284443899</v>
      </c>
      <c r="BS13" s="14"/>
      <c r="BT13" s="14">
        <v>0.179180460458432</v>
      </c>
      <c r="BU13" s="14">
        <v>0.197516697193832</v>
      </c>
      <c r="BV13" s="14"/>
      <c r="BW13" s="14">
        <v>0.15454342863338999</v>
      </c>
      <c r="BX13" s="14">
        <v>0.20672904058837499</v>
      </c>
      <c r="BY13" s="14"/>
      <c r="BZ13" s="14">
        <v>0.210274018410399</v>
      </c>
      <c r="CA13" s="14">
        <v>0.163182463481194</v>
      </c>
      <c r="CB13" s="14">
        <v>0.15895898174842801</v>
      </c>
    </row>
    <row r="14" spans="2:80" x14ac:dyDescent="0.35">
      <c r="B14" s="15" t="s">
        <v>167</v>
      </c>
      <c r="C14" s="20">
        <v>1.2521809463723299E-2</v>
      </c>
      <c r="D14" s="20">
        <v>1.09436085074761E-2</v>
      </c>
      <c r="E14" s="20">
        <v>1.4108963098354001E-2</v>
      </c>
      <c r="F14" s="20"/>
      <c r="G14" s="20">
        <v>9.94201805402729E-3</v>
      </c>
      <c r="H14" s="20">
        <v>1.50724456639826E-2</v>
      </c>
      <c r="I14" s="20">
        <v>1.38629689349146E-2</v>
      </c>
      <c r="J14" s="20">
        <v>9.9827089655679206E-3</v>
      </c>
      <c r="K14" s="20">
        <v>1.06729540193736E-2</v>
      </c>
      <c r="L14" s="20">
        <v>1.4359157686541999E-2</v>
      </c>
      <c r="M14" s="20"/>
      <c r="N14" s="20">
        <v>5.9021000838448603E-3</v>
      </c>
      <c r="O14" s="20">
        <v>1.1790853971535601E-2</v>
      </c>
      <c r="P14" s="20">
        <v>1.2441053743083699E-2</v>
      </c>
      <c r="Q14" s="20">
        <v>1.9145230493115901E-2</v>
      </c>
      <c r="R14" s="20"/>
      <c r="S14" s="20">
        <v>1.30401951937961E-2</v>
      </c>
      <c r="T14" s="20">
        <v>1.2771241531123899E-2</v>
      </c>
      <c r="U14" s="20">
        <v>2.5850354932158499E-2</v>
      </c>
      <c r="V14" s="20">
        <v>4.19225497615313E-3</v>
      </c>
      <c r="W14" s="20">
        <v>9.6900473029054995E-3</v>
      </c>
      <c r="X14" s="20">
        <v>1.71783679606935E-2</v>
      </c>
      <c r="Y14" s="20">
        <v>1.9036157018933401E-2</v>
      </c>
      <c r="Z14" s="20">
        <v>8.6639799565138599E-3</v>
      </c>
      <c r="AA14" s="20">
        <v>1.25069195526513E-2</v>
      </c>
      <c r="AB14" s="20">
        <v>0</v>
      </c>
      <c r="AC14" s="20">
        <v>7.7263147728942796E-3</v>
      </c>
      <c r="AD14" s="20">
        <v>2.4404009923837799E-2</v>
      </c>
      <c r="AE14" s="20"/>
      <c r="AF14" s="20">
        <v>3.77092327003597E-3</v>
      </c>
      <c r="AG14" s="20">
        <v>9.8168575970905697E-3</v>
      </c>
      <c r="AH14" s="20">
        <v>1.02386353991409E-2</v>
      </c>
      <c r="AI14" s="20">
        <v>1.8178887600033201E-2</v>
      </c>
      <c r="AJ14" s="20">
        <v>3.74146209867109E-3</v>
      </c>
      <c r="AK14" s="20"/>
      <c r="AL14" s="20">
        <v>7.9712761041816904E-3</v>
      </c>
      <c r="AM14" s="20">
        <v>9.03453297203341E-3</v>
      </c>
      <c r="AN14" s="20">
        <v>0</v>
      </c>
      <c r="AO14" s="20">
        <v>1.0294337767189601E-2</v>
      </c>
      <c r="AP14" s="20">
        <v>7.1508634347330702E-3</v>
      </c>
      <c r="AQ14" s="20">
        <v>4.7717291962495703E-2</v>
      </c>
      <c r="AR14" s="20"/>
      <c r="AS14" s="20">
        <v>1.9141698624628101E-2</v>
      </c>
      <c r="AT14" s="20">
        <v>7.2662593037790798E-3</v>
      </c>
      <c r="AU14" s="20">
        <v>8.6448326588395297E-3</v>
      </c>
      <c r="AV14" s="20">
        <v>2.16734532848229E-2</v>
      </c>
      <c r="AW14" s="20">
        <v>0</v>
      </c>
      <c r="AX14" s="20"/>
      <c r="AY14" s="20">
        <v>5.74293822563099E-3</v>
      </c>
      <c r="AZ14" s="20">
        <v>3.7975786954623199E-3</v>
      </c>
      <c r="BA14" s="20">
        <v>1.3889696459533101E-2</v>
      </c>
      <c r="BB14" s="20">
        <v>1.8050717933756101E-2</v>
      </c>
      <c r="BC14" s="20">
        <v>1.9076206833638299E-2</v>
      </c>
      <c r="BD14" s="20"/>
      <c r="BE14" s="20">
        <v>1.5927197524759001E-2</v>
      </c>
      <c r="BF14" s="20">
        <v>2.7323145806504201E-3</v>
      </c>
      <c r="BG14" s="20">
        <v>1.3159468901065299E-2</v>
      </c>
      <c r="BH14" s="20">
        <v>2.79748332305477E-2</v>
      </c>
      <c r="BI14" s="20">
        <v>3.1296463392500702E-2</v>
      </c>
      <c r="BJ14" s="20"/>
      <c r="BK14" s="20">
        <v>9.5873604721199903E-3</v>
      </c>
      <c r="BL14" s="20">
        <v>2.18247310041608E-2</v>
      </c>
      <c r="BM14" s="20">
        <v>1.83862417053656E-2</v>
      </c>
      <c r="BN14" s="20">
        <v>4.5793497200633604E-3</v>
      </c>
      <c r="BO14" s="20">
        <v>9.1378870639428796E-3</v>
      </c>
      <c r="BP14" s="20"/>
      <c r="BQ14" s="20">
        <v>9.0394797602863994E-3</v>
      </c>
      <c r="BR14" s="20">
        <v>1.39741854039788E-2</v>
      </c>
      <c r="BS14" s="20"/>
      <c r="BT14" s="20">
        <v>1.02230016163961E-2</v>
      </c>
      <c r="BU14" s="20">
        <v>1.32281289987921E-2</v>
      </c>
      <c r="BV14" s="20"/>
      <c r="BW14" s="20">
        <v>7.8797411018844601E-3</v>
      </c>
      <c r="BX14" s="20">
        <v>1.41453104859554E-2</v>
      </c>
      <c r="BY14" s="20"/>
      <c r="BZ14" s="20">
        <v>1.06749002750346E-2</v>
      </c>
      <c r="CA14" s="20">
        <v>1.3041617315373901E-2</v>
      </c>
      <c r="CB14" s="20">
        <v>3.2431579617741298E-2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0.43294274700281299</v>
      </c>
      <c r="D9" s="14">
        <v>0.45368944835643898</v>
      </c>
      <c r="E9" s="14">
        <v>0.41235176870385698</v>
      </c>
      <c r="F9" s="14"/>
      <c r="G9" s="14">
        <v>0.40282306773420101</v>
      </c>
      <c r="H9" s="14">
        <v>0.41054084568288302</v>
      </c>
      <c r="I9" s="14">
        <v>0.36333643543150801</v>
      </c>
      <c r="J9" s="14">
        <v>0.366409831639189</v>
      </c>
      <c r="K9" s="14">
        <v>0.43721272559546898</v>
      </c>
      <c r="L9" s="14">
        <v>0.57881783224249095</v>
      </c>
      <c r="M9" s="14"/>
      <c r="N9" s="14">
        <v>0.46935874571879199</v>
      </c>
      <c r="O9" s="14">
        <v>0.42702644469566597</v>
      </c>
      <c r="P9" s="14">
        <v>0.444192392486979</v>
      </c>
      <c r="Q9" s="14">
        <v>0.38953910106091999</v>
      </c>
      <c r="R9" s="14"/>
      <c r="S9" s="14">
        <v>0.34712990516019598</v>
      </c>
      <c r="T9" s="14">
        <v>0.41270511014430999</v>
      </c>
      <c r="U9" s="14">
        <v>0.49503503373227498</v>
      </c>
      <c r="V9" s="14">
        <v>0.40419107987891301</v>
      </c>
      <c r="W9" s="14">
        <v>0.454137533100681</v>
      </c>
      <c r="X9" s="14">
        <v>0.41253375764635303</v>
      </c>
      <c r="Y9" s="14">
        <v>0.48018755364634202</v>
      </c>
      <c r="Z9" s="14">
        <v>0.47575851293379801</v>
      </c>
      <c r="AA9" s="14">
        <v>0.46792986091142103</v>
      </c>
      <c r="AB9" s="14">
        <v>0.45439306828681297</v>
      </c>
      <c r="AC9" s="14">
        <v>0.42688924452138799</v>
      </c>
      <c r="AD9" s="14">
        <v>0.48798028072323202</v>
      </c>
      <c r="AE9" s="14"/>
      <c r="AF9" s="14">
        <v>0.51760732433689804</v>
      </c>
      <c r="AG9" s="14">
        <v>0.45077309044457098</v>
      </c>
      <c r="AH9" s="14">
        <v>0.41667207097933301</v>
      </c>
      <c r="AI9" s="14">
        <v>0.465588730257743</v>
      </c>
      <c r="AJ9" s="14">
        <v>0.31788721268238201</v>
      </c>
      <c r="AK9" s="14"/>
      <c r="AL9" s="14">
        <v>0.45239018167325801</v>
      </c>
      <c r="AM9" s="14">
        <v>0.49159736853264702</v>
      </c>
      <c r="AN9" s="14">
        <v>0.41343750673051</v>
      </c>
      <c r="AO9" s="14">
        <v>0.47321234558192099</v>
      </c>
      <c r="AP9" s="14">
        <v>0.33131334184278299</v>
      </c>
      <c r="AQ9" s="14">
        <v>0.42688092452754101</v>
      </c>
      <c r="AR9" s="14"/>
      <c r="AS9" s="14">
        <v>0.45784170694612097</v>
      </c>
      <c r="AT9" s="14">
        <v>0.42002677783105902</v>
      </c>
      <c r="AU9" s="14">
        <v>0.44132640685652003</v>
      </c>
      <c r="AV9" s="14">
        <v>0.391645020606605</v>
      </c>
      <c r="AW9" s="14">
        <v>0.44827074770903103</v>
      </c>
      <c r="AX9" s="14"/>
      <c r="AY9" s="14">
        <v>0.61431076683324404</v>
      </c>
      <c r="AZ9" s="14">
        <v>0.45965967376155598</v>
      </c>
      <c r="BA9" s="14">
        <v>0.36631263621285198</v>
      </c>
      <c r="BB9" s="14">
        <v>0.337308923336749</v>
      </c>
      <c r="BC9" s="14">
        <v>0.28019357996459798</v>
      </c>
      <c r="BD9" s="14"/>
      <c r="BE9" s="14">
        <v>0.681017706066818</v>
      </c>
      <c r="BF9" s="14">
        <v>0.56392514666635996</v>
      </c>
      <c r="BG9" s="14">
        <v>0.37055352003471498</v>
      </c>
      <c r="BH9" s="14">
        <v>0.24158427933920801</v>
      </c>
      <c r="BI9" s="14">
        <v>0.14476238035427</v>
      </c>
      <c r="BJ9" s="14"/>
      <c r="BK9" s="14">
        <v>0.49408368072931302</v>
      </c>
      <c r="BL9" s="14">
        <v>0.47247228155743598</v>
      </c>
      <c r="BM9" s="14">
        <v>0.44726743750530301</v>
      </c>
      <c r="BN9" s="14">
        <v>0.43119065574242699</v>
      </c>
      <c r="BO9" s="14">
        <v>0.34520353883625099</v>
      </c>
      <c r="BP9" s="14"/>
      <c r="BQ9" s="14">
        <v>0.46693202355143998</v>
      </c>
      <c r="BR9" s="14">
        <v>0.41876683268970399</v>
      </c>
      <c r="BS9" s="14"/>
      <c r="BT9" s="14">
        <v>0.37676734101759002</v>
      </c>
      <c r="BU9" s="14">
        <v>0.45020290499466997</v>
      </c>
      <c r="BV9" s="14"/>
      <c r="BW9" s="14">
        <v>0.46529562090681997</v>
      </c>
      <c r="BX9" s="14">
        <v>0.42162776416303199</v>
      </c>
      <c r="BY9" s="14"/>
      <c r="BZ9" s="14">
        <v>0.40502767964948</v>
      </c>
      <c r="CA9" s="14">
        <v>0.49271463969174301</v>
      </c>
      <c r="CB9" s="14">
        <v>0.42565142763320202</v>
      </c>
    </row>
    <row r="10" spans="2:80" ht="43.5" x14ac:dyDescent="0.35">
      <c r="B10" s="15" t="s">
        <v>163</v>
      </c>
      <c r="C10" s="14">
        <v>0.241930818720104</v>
      </c>
      <c r="D10" s="14">
        <v>0.230020881682405</v>
      </c>
      <c r="E10" s="14">
        <v>0.25448687238642298</v>
      </c>
      <c r="F10" s="14"/>
      <c r="G10" s="14">
        <v>0.264553419392762</v>
      </c>
      <c r="H10" s="14">
        <v>0.250792993235047</v>
      </c>
      <c r="I10" s="14">
        <v>0.26100786094789202</v>
      </c>
      <c r="J10" s="14">
        <v>0.25077664936100902</v>
      </c>
      <c r="K10" s="14">
        <v>0.21802829312098099</v>
      </c>
      <c r="L10" s="14">
        <v>0.21306436082521399</v>
      </c>
      <c r="M10" s="14"/>
      <c r="N10" s="14">
        <v>0.28364169248360499</v>
      </c>
      <c r="O10" s="14">
        <v>0.248149061275037</v>
      </c>
      <c r="P10" s="14">
        <v>0.22638670464118499</v>
      </c>
      <c r="Q10" s="14">
        <v>0.203098805998046</v>
      </c>
      <c r="R10" s="14"/>
      <c r="S10" s="14">
        <v>0.28745681038509102</v>
      </c>
      <c r="T10" s="14">
        <v>0.22482565926596801</v>
      </c>
      <c r="U10" s="14">
        <v>0.227697756509841</v>
      </c>
      <c r="V10" s="14">
        <v>0.26606608645012703</v>
      </c>
      <c r="W10" s="14">
        <v>0.22104319939852801</v>
      </c>
      <c r="X10" s="14">
        <v>0.27361896241564798</v>
      </c>
      <c r="Y10" s="14">
        <v>0.211384393976735</v>
      </c>
      <c r="Z10" s="14">
        <v>0.22842507224835801</v>
      </c>
      <c r="AA10" s="14">
        <v>0.191981235710035</v>
      </c>
      <c r="AB10" s="14">
        <v>0.26150369586331002</v>
      </c>
      <c r="AC10" s="14">
        <v>0.252459216222301</v>
      </c>
      <c r="AD10" s="14">
        <v>0.22931223563436801</v>
      </c>
      <c r="AE10" s="14"/>
      <c r="AF10" s="14">
        <v>0.22657853772518599</v>
      </c>
      <c r="AG10" s="14">
        <v>0.25227165037649701</v>
      </c>
      <c r="AH10" s="14">
        <v>0.286010044855603</v>
      </c>
      <c r="AI10" s="14">
        <v>0.23947311643657801</v>
      </c>
      <c r="AJ10" s="14">
        <v>0.302726372386177</v>
      </c>
      <c r="AK10" s="14"/>
      <c r="AL10" s="14">
        <v>0.26370117243443503</v>
      </c>
      <c r="AM10" s="14">
        <v>0.22629914487566699</v>
      </c>
      <c r="AN10" s="14">
        <v>0.27092803501666002</v>
      </c>
      <c r="AO10" s="14">
        <v>0.22423717307715299</v>
      </c>
      <c r="AP10" s="14">
        <v>0.30188003400461899</v>
      </c>
      <c r="AQ10" s="14">
        <v>0.19850918612209201</v>
      </c>
      <c r="AR10" s="14"/>
      <c r="AS10" s="14">
        <v>0.20342882029408799</v>
      </c>
      <c r="AT10" s="14">
        <v>0.24599487330891801</v>
      </c>
      <c r="AU10" s="14">
        <v>0.26949217812920201</v>
      </c>
      <c r="AV10" s="14">
        <v>0.262477680714918</v>
      </c>
      <c r="AW10" s="14">
        <v>0.29403894651650098</v>
      </c>
      <c r="AX10" s="14"/>
      <c r="AY10" s="14">
        <v>0.20105976519892299</v>
      </c>
      <c r="AZ10" s="14">
        <v>0.28016605696201002</v>
      </c>
      <c r="BA10" s="14">
        <v>0.26236041215374301</v>
      </c>
      <c r="BB10" s="14">
        <v>0.274621238375927</v>
      </c>
      <c r="BC10" s="14">
        <v>0.19456532560984199</v>
      </c>
      <c r="BD10" s="14"/>
      <c r="BE10" s="14">
        <v>0.14724196929733099</v>
      </c>
      <c r="BF10" s="14">
        <v>0.25334094504002702</v>
      </c>
      <c r="BG10" s="14">
        <v>0.25843885502406599</v>
      </c>
      <c r="BH10" s="14">
        <v>0.23122957482282799</v>
      </c>
      <c r="BI10" s="14">
        <v>0.18400306460004301</v>
      </c>
      <c r="BJ10" s="14"/>
      <c r="BK10" s="14">
        <v>0.26388801431387598</v>
      </c>
      <c r="BL10" s="14">
        <v>0.212085107121991</v>
      </c>
      <c r="BM10" s="14">
        <v>0.235225935384411</v>
      </c>
      <c r="BN10" s="14">
        <v>0.25127929428756601</v>
      </c>
      <c r="BO10" s="14">
        <v>0.246802767674628</v>
      </c>
      <c r="BP10" s="14"/>
      <c r="BQ10" s="14">
        <v>0.23804253962458999</v>
      </c>
      <c r="BR10" s="14">
        <v>0.24355250405384801</v>
      </c>
      <c r="BS10" s="14"/>
      <c r="BT10" s="14">
        <v>0.29323088060600599</v>
      </c>
      <c r="BU10" s="14">
        <v>0.22616863315840899</v>
      </c>
      <c r="BV10" s="14"/>
      <c r="BW10" s="14">
        <v>0.25611538282888902</v>
      </c>
      <c r="BX10" s="14">
        <v>0.23696995805724999</v>
      </c>
      <c r="BY10" s="14"/>
      <c r="BZ10" s="14">
        <v>0.24443669350128699</v>
      </c>
      <c r="CA10" s="14">
        <v>0.23966109638373301</v>
      </c>
      <c r="CB10" s="14">
        <v>0.22420539292872199</v>
      </c>
    </row>
    <row r="11" spans="2:80" ht="58" x14ac:dyDescent="0.35">
      <c r="B11" s="15" t="s">
        <v>164</v>
      </c>
      <c r="C11" s="14">
        <v>0.20859937779167201</v>
      </c>
      <c r="D11" s="14">
        <v>0.20613133908540701</v>
      </c>
      <c r="E11" s="14">
        <v>0.21125070453273401</v>
      </c>
      <c r="F11" s="14"/>
      <c r="G11" s="14">
        <v>0.22956277750402901</v>
      </c>
      <c r="H11" s="14">
        <v>0.212935683693773</v>
      </c>
      <c r="I11" s="14">
        <v>0.243056717336712</v>
      </c>
      <c r="J11" s="14">
        <v>0.23545080843784399</v>
      </c>
      <c r="K11" s="14">
        <v>0.215088697515046</v>
      </c>
      <c r="L11" s="14">
        <v>0.13705089134746501</v>
      </c>
      <c r="M11" s="14"/>
      <c r="N11" s="14">
        <v>0.194151960318516</v>
      </c>
      <c r="O11" s="14">
        <v>0.19768318660864201</v>
      </c>
      <c r="P11" s="14">
        <v>0.22113506922337001</v>
      </c>
      <c r="Q11" s="14">
        <v>0.224402864908962</v>
      </c>
      <c r="R11" s="14"/>
      <c r="S11" s="14">
        <v>0.24076520929737399</v>
      </c>
      <c r="T11" s="14">
        <v>0.23590875177103601</v>
      </c>
      <c r="U11" s="14">
        <v>0.17978450534353699</v>
      </c>
      <c r="V11" s="14">
        <v>0.22049383742130599</v>
      </c>
      <c r="W11" s="14">
        <v>0.208065247272992</v>
      </c>
      <c r="X11" s="14">
        <v>0.18974211223703399</v>
      </c>
      <c r="Y11" s="14">
        <v>0.20558747367841301</v>
      </c>
      <c r="Z11" s="14">
        <v>0.24164193550927801</v>
      </c>
      <c r="AA11" s="14">
        <v>0.19158124871005799</v>
      </c>
      <c r="AB11" s="14">
        <v>0.186432277710568</v>
      </c>
      <c r="AC11" s="14">
        <v>0.18203347441224599</v>
      </c>
      <c r="AD11" s="14">
        <v>0.176149708762597</v>
      </c>
      <c r="AE11" s="14"/>
      <c r="AF11" s="14">
        <v>0.18166443334264401</v>
      </c>
      <c r="AG11" s="14">
        <v>0.20273860589943701</v>
      </c>
      <c r="AH11" s="14">
        <v>0.185272085110741</v>
      </c>
      <c r="AI11" s="14">
        <v>0.193450355107226</v>
      </c>
      <c r="AJ11" s="14">
        <v>0.22104365379567001</v>
      </c>
      <c r="AK11" s="14"/>
      <c r="AL11" s="14">
        <v>0.18622762344471</v>
      </c>
      <c r="AM11" s="14">
        <v>0.201772160933472</v>
      </c>
      <c r="AN11" s="14">
        <v>0.180890626644026</v>
      </c>
      <c r="AO11" s="14">
        <v>0.20285347611778501</v>
      </c>
      <c r="AP11" s="14">
        <v>0.23069435638660299</v>
      </c>
      <c r="AQ11" s="14">
        <v>0.25505006963305099</v>
      </c>
      <c r="AR11" s="14"/>
      <c r="AS11" s="14">
        <v>0.202061316878064</v>
      </c>
      <c r="AT11" s="14">
        <v>0.216510661823896</v>
      </c>
      <c r="AU11" s="14">
        <v>0.19291621599865799</v>
      </c>
      <c r="AV11" s="14">
        <v>0.240650771326304</v>
      </c>
      <c r="AW11" s="14">
        <v>0.16940932240317499</v>
      </c>
      <c r="AX11" s="14"/>
      <c r="AY11" s="14">
        <v>0.132020350465159</v>
      </c>
      <c r="AZ11" s="14">
        <v>0.18676638221336</v>
      </c>
      <c r="BA11" s="14">
        <v>0.25364869535455198</v>
      </c>
      <c r="BB11" s="14">
        <v>0.26193392688202699</v>
      </c>
      <c r="BC11" s="14">
        <v>0.26889647199497002</v>
      </c>
      <c r="BD11" s="14"/>
      <c r="BE11" s="14">
        <v>0.128786444196927</v>
      </c>
      <c r="BF11" s="14">
        <v>0.13752297893889001</v>
      </c>
      <c r="BG11" s="14">
        <v>0.25260283300790298</v>
      </c>
      <c r="BH11" s="14">
        <v>0.29084763274303299</v>
      </c>
      <c r="BI11" s="14">
        <v>0.28101411239308099</v>
      </c>
      <c r="BJ11" s="14"/>
      <c r="BK11" s="14">
        <v>0.174313471078025</v>
      </c>
      <c r="BL11" s="14">
        <v>0.203525411959147</v>
      </c>
      <c r="BM11" s="14">
        <v>0.21878647448062499</v>
      </c>
      <c r="BN11" s="14">
        <v>0.19283502799170599</v>
      </c>
      <c r="BO11" s="14">
        <v>0.24064055527009501</v>
      </c>
      <c r="BP11" s="14"/>
      <c r="BQ11" s="14">
        <v>0.206232013637074</v>
      </c>
      <c r="BR11" s="14">
        <v>0.209586734829281</v>
      </c>
      <c r="BS11" s="14"/>
      <c r="BT11" s="14">
        <v>0.21010390009244101</v>
      </c>
      <c r="BU11" s="14">
        <v>0.20813710623069101</v>
      </c>
      <c r="BV11" s="14"/>
      <c r="BW11" s="14">
        <v>0.183264585901462</v>
      </c>
      <c r="BX11" s="14">
        <v>0.21745988076701001</v>
      </c>
      <c r="BY11" s="14"/>
      <c r="BZ11" s="14">
        <v>0.219389941339559</v>
      </c>
      <c r="CA11" s="14">
        <v>0.18250818218640699</v>
      </c>
      <c r="CB11" s="14">
        <v>0.22914776840268899</v>
      </c>
    </row>
    <row r="12" spans="2:80" ht="43.5" x14ac:dyDescent="0.35">
      <c r="B12" s="15" t="s">
        <v>165</v>
      </c>
      <c r="C12" s="14">
        <v>8.3728530342909294E-2</v>
      </c>
      <c r="D12" s="14">
        <v>7.2266191700444196E-2</v>
      </c>
      <c r="E12" s="14">
        <v>9.3947339649297898E-2</v>
      </c>
      <c r="F12" s="14"/>
      <c r="G12" s="14">
        <v>7.43442836159251E-2</v>
      </c>
      <c r="H12" s="14">
        <v>8.3876115364233603E-2</v>
      </c>
      <c r="I12" s="14">
        <v>8.6706105324363306E-2</v>
      </c>
      <c r="J12" s="14">
        <v>0.114733694369615</v>
      </c>
      <c r="K12" s="14">
        <v>8.8994142319396799E-2</v>
      </c>
      <c r="L12" s="14">
        <v>5.8734694410072397E-2</v>
      </c>
      <c r="M12" s="14"/>
      <c r="N12" s="14">
        <v>4.0990478713793202E-2</v>
      </c>
      <c r="O12" s="14">
        <v>9.9166515410473194E-2</v>
      </c>
      <c r="P12" s="14">
        <v>8.0690820691652995E-2</v>
      </c>
      <c r="Q12" s="14">
        <v>0.117542442884857</v>
      </c>
      <c r="R12" s="14"/>
      <c r="S12" s="14">
        <v>7.7174104698751106E-2</v>
      </c>
      <c r="T12" s="14">
        <v>0.10225350798240899</v>
      </c>
      <c r="U12" s="14">
        <v>7.1125781417618994E-2</v>
      </c>
      <c r="V12" s="14">
        <v>6.3468005719724302E-2</v>
      </c>
      <c r="W12" s="14">
        <v>8.3965168077300395E-2</v>
      </c>
      <c r="X12" s="14">
        <v>9.8656940816442107E-2</v>
      </c>
      <c r="Y12" s="14">
        <v>8.2877265639178896E-2</v>
      </c>
      <c r="Z12" s="14">
        <v>4.6798558771979401E-2</v>
      </c>
      <c r="AA12" s="14">
        <v>0.11581632543627</v>
      </c>
      <c r="AB12" s="14">
        <v>6.1909293399411099E-2</v>
      </c>
      <c r="AC12" s="14">
        <v>9.8657222507888498E-2</v>
      </c>
      <c r="AD12" s="14">
        <v>5.7565830737457302E-2</v>
      </c>
      <c r="AE12" s="14"/>
      <c r="AF12" s="14">
        <v>5.64608866145902E-2</v>
      </c>
      <c r="AG12" s="14">
        <v>7.4049959535241502E-2</v>
      </c>
      <c r="AH12" s="14">
        <v>7.34036119909664E-2</v>
      </c>
      <c r="AI12" s="14">
        <v>7.4683948852662094E-2</v>
      </c>
      <c r="AJ12" s="14">
        <v>0.12119521983534901</v>
      </c>
      <c r="AK12" s="14"/>
      <c r="AL12" s="14">
        <v>7.1554044998569002E-2</v>
      </c>
      <c r="AM12" s="14">
        <v>5.4398079634929902E-2</v>
      </c>
      <c r="AN12" s="14">
        <v>0.105793018015436</v>
      </c>
      <c r="AO12" s="14">
        <v>7.5389493114376899E-2</v>
      </c>
      <c r="AP12" s="14">
        <v>9.98223862711968E-2</v>
      </c>
      <c r="AQ12" s="14">
        <v>8.9885715606948705E-2</v>
      </c>
      <c r="AR12" s="14"/>
      <c r="AS12" s="14">
        <v>8.7329180137812198E-2</v>
      </c>
      <c r="AT12" s="14">
        <v>8.4431858633646106E-2</v>
      </c>
      <c r="AU12" s="14">
        <v>7.4397435736967596E-2</v>
      </c>
      <c r="AV12" s="14">
        <v>8.6048531748285501E-2</v>
      </c>
      <c r="AW12" s="14">
        <v>8.8280983371293503E-2</v>
      </c>
      <c r="AX12" s="14"/>
      <c r="AY12" s="14">
        <v>2.9934724480868102E-2</v>
      </c>
      <c r="AZ12" s="14">
        <v>4.9477055675904699E-2</v>
      </c>
      <c r="BA12" s="14">
        <v>8.6049507111312207E-2</v>
      </c>
      <c r="BB12" s="14">
        <v>0.10126234901320599</v>
      </c>
      <c r="BC12" s="14">
        <v>0.200119989723372</v>
      </c>
      <c r="BD12" s="14"/>
      <c r="BE12" s="14">
        <v>3.1379831662242501E-2</v>
      </c>
      <c r="BF12" s="14">
        <v>2.8933780901249199E-2</v>
      </c>
      <c r="BG12" s="14">
        <v>8.6071293820391095E-2</v>
      </c>
      <c r="BH12" s="14">
        <v>0.17966936799309899</v>
      </c>
      <c r="BI12" s="14">
        <v>0.26710161590499099</v>
      </c>
      <c r="BJ12" s="14"/>
      <c r="BK12" s="14">
        <v>5.3577863410747703E-2</v>
      </c>
      <c r="BL12" s="14">
        <v>6.6587067591289503E-2</v>
      </c>
      <c r="BM12" s="14">
        <v>6.8785204666116498E-2</v>
      </c>
      <c r="BN12" s="14">
        <v>9.5676025220475497E-2</v>
      </c>
      <c r="BO12" s="14">
        <v>0.124073016274269</v>
      </c>
      <c r="BP12" s="14"/>
      <c r="BQ12" s="14">
        <v>6.8538462523769203E-2</v>
      </c>
      <c r="BR12" s="14">
        <v>9.0063854941724794E-2</v>
      </c>
      <c r="BS12" s="14"/>
      <c r="BT12" s="14">
        <v>8.9287257562710803E-2</v>
      </c>
      <c r="BU12" s="14">
        <v>8.2020585231259505E-2</v>
      </c>
      <c r="BV12" s="14"/>
      <c r="BW12" s="14">
        <v>7.6496365129746002E-2</v>
      </c>
      <c r="BX12" s="14">
        <v>8.6257882929149807E-2</v>
      </c>
      <c r="BY12" s="14"/>
      <c r="BZ12" s="14">
        <v>9.6825230942909707E-2</v>
      </c>
      <c r="CA12" s="14">
        <v>5.7617892534619797E-2</v>
      </c>
      <c r="CB12" s="14">
        <v>7.5678679839882898E-2</v>
      </c>
    </row>
    <row r="13" spans="2:80" x14ac:dyDescent="0.35">
      <c r="B13" s="15" t="s">
        <v>166</v>
      </c>
      <c r="C13" s="14">
        <v>2.5093578777966499E-2</v>
      </c>
      <c r="D13" s="14">
        <v>2.84904317004285E-2</v>
      </c>
      <c r="E13" s="14">
        <v>2.1881688615861299E-2</v>
      </c>
      <c r="F13" s="14"/>
      <c r="G13" s="14">
        <v>1.67780933249683E-2</v>
      </c>
      <c r="H13" s="14">
        <v>3.0379859045630501E-2</v>
      </c>
      <c r="I13" s="14">
        <v>3.98222811110008E-2</v>
      </c>
      <c r="J13" s="14">
        <v>2.2805114891424401E-2</v>
      </c>
      <c r="K13" s="14">
        <v>3.8506218263962902E-2</v>
      </c>
      <c r="L13" s="14">
        <v>7.1866903485268297E-3</v>
      </c>
      <c r="M13" s="14"/>
      <c r="N13" s="14">
        <v>5.90228434590184E-3</v>
      </c>
      <c r="O13" s="14">
        <v>2.27483358078036E-2</v>
      </c>
      <c r="P13" s="14">
        <v>2.29847534910258E-2</v>
      </c>
      <c r="Q13" s="14">
        <v>5.0429876954337503E-2</v>
      </c>
      <c r="R13" s="14"/>
      <c r="S13" s="14">
        <v>3.5035577085534897E-2</v>
      </c>
      <c r="T13" s="14">
        <v>1.9513003041878099E-2</v>
      </c>
      <c r="U13" s="14">
        <v>1.7973709220222199E-2</v>
      </c>
      <c r="V13" s="14">
        <v>4.2287575676152697E-2</v>
      </c>
      <c r="W13" s="14">
        <v>2.30293886190811E-2</v>
      </c>
      <c r="X13" s="14">
        <v>1.4491702094115299E-2</v>
      </c>
      <c r="Y13" s="14">
        <v>7.5009182587943996E-3</v>
      </c>
      <c r="Z13" s="14">
        <v>7.3759205365866599E-3</v>
      </c>
      <c r="AA13" s="14">
        <v>2.3694762190442399E-2</v>
      </c>
      <c r="AB13" s="14">
        <v>3.2354911026951802E-2</v>
      </c>
      <c r="AC13" s="14">
        <v>3.99608423361765E-2</v>
      </c>
      <c r="AD13" s="14">
        <v>3.5994272452230303E-2</v>
      </c>
      <c r="AE13" s="14"/>
      <c r="AF13" s="14">
        <v>1.5748421944378699E-2</v>
      </c>
      <c r="AG13" s="14">
        <v>1.58393473142956E-2</v>
      </c>
      <c r="AH13" s="14">
        <v>3.3851670171347999E-2</v>
      </c>
      <c r="AI13" s="14">
        <v>1.9097461553794898E-2</v>
      </c>
      <c r="AJ13" s="14">
        <v>3.71475413004222E-2</v>
      </c>
      <c r="AK13" s="14"/>
      <c r="AL13" s="14">
        <v>2.0090093737684101E-2</v>
      </c>
      <c r="AM13" s="14">
        <v>1.86952261893207E-2</v>
      </c>
      <c r="AN13" s="14">
        <v>2.8950813593368301E-2</v>
      </c>
      <c r="AO13" s="14">
        <v>1.8737563158749599E-2</v>
      </c>
      <c r="AP13" s="14">
        <v>2.73000455960778E-2</v>
      </c>
      <c r="AQ13" s="14">
        <v>1.34992908186539E-2</v>
      </c>
      <c r="AR13" s="14"/>
      <c r="AS13" s="14">
        <v>3.3586864140302999E-2</v>
      </c>
      <c r="AT13" s="14">
        <v>2.7432818781484399E-2</v>
      </c>
      <c r="AU13" s="14">
        <v>1.9399274312502601E-2</v>
      </c>
      <c r="AV13" s="14">
        <v>1.09852404379605E-2</v>
      </c>
      <c r="AW13" s="14">
        <v>0</v>
      </c>
      <c r="AX13" s="14"/>
      <c r="AY13" s="14">
        <v>1.6971494102029399E-2</v>
      </c>
      <c r="AZ13" s="14">
        <v>2.2734317194674E-2</v>
      </c>
      <c r="BA13" s="14">
        <v>2.4687399288591299E-2</v>
      </c>
      <c r="BB13" s="14">
        <v>1.69224628806398E-2</v>
      </c>
      <c r="BC13" s="14">
        <v>4.7948316956691703E-2</v>
      </c>
      <c r="BD13" s="14"/>
      <c r="BE13" s="14">
        <v>0</v>
      </c>
      <c r="BF13" s="14">
        <v>1.2721917015489401E-2</v>
      </c>
      <c r="BG13" s="14">
        <v>2.6915243875449701E-2</v>
      </c>
      <c r="BH13" s="14">
        <v>4.3911329367647203E-2</v>
      </c>
      <c r="BI13" s="14">
        <v>8.4964838083135402E-2</v>
      </c>
      <c r="BJ13" s="14"/>
      <c r="BK13" s="14">
        <v>1.05257166167615E-2</v>
      </c>
      <c r="BL13" s="14">
        <v>2.7047975831099198E-2</v>
      </c>
      <c r="BM13" s="14">
        <v>2.3185315724711501E-2</v>
      </c>
      <c r="BN13" s="14">
        <v>2.58855065022623E-2</v>
      </c>
      <c r="BO13" s="14">
        <v>3.58948083456576E-2</v>
      </c>
      <c r="BP13" s="14"/>
      <c r="BQ13" s="14">
        <v>1.5909141217284501E-2</v>
      </c>
      <c r="BR13" s="14">
        <v>2.8924133973457802E-2</v>
      </c>
      <c r="BS13" s="14"/>
      <c r="BT13" s="14">
        <v>2.5033926666460499E-2</v>
      </c>
      <c r="BU13" s="14">
        <v>2.5111907170099701E-2</v>
      </c>
      <c r="BV13" s="14"/>
      <c r="BW13" s="14">
        <v>1.4667266225889E-2</v>
      </c>
      <c r="BX13" s="14">
        <v>2.8740041468081599E-2</v>
      </c>
      <c r="BY13" s="14"/>
      <c r="BZ13" s="14">
        <v>2.8508950182051698E-2</v>
      </c>
      <c r="CA13" s="14">
        <v>1.88756698813311E-2</v>
      </c>
      <c r="CB13" s="14">
        <v>1.9484118280345599E-2</v>
      </c>
    </row>
    <row r="14" spans="2:80" x14ac:dyDescent="0.35">
      <c r="B14" s="15" t="s">
        <v>167</v>
      </c>
      <c r="C14" s="20">
        <v>7.7049473645338096E-3</v>
      </c>
      <c r="D14" s="20">
        <v>9.4017074748761597E-3</v>
      </c>
      <c r="E14" s="20">
        <v>6.0816261118270803E-3</v>
      </c>
      <c r="F14" s="20"/>
      <c r="G14" s="20">
        <v>1.19383584281148E-2</v>
      </c>
      <c r="H14" s="20">
        <v>1.14745029784335E-2</v>
      </c>
      <c r="I14" s="20">
        <v>6.0705998485244498E-3</v>
      </c>
      <c r="J14" s="20">
        <v>9.8239013009188501E-3</v>
      </c>
      <c r="K14" s="20">
        <v>2.16992318514461E-3</v>
      </c>
      <c r="L14" s="20">
        <v>5.1455308262311501E-3</v>
      </c>
      <c r="M14" s="20"/>
      <c r="N14" s="20">
        <v>5.95483841939213E-3</v>
      </c>
      <c r="O14" s="20">
        <v>5.2264562023775704E-3</v>
      </c>
      <c r="P14" s="20">
        <v>4.6102594657873499E-3</v>
      </c>
      <c r="Q14" s="20">
        <v>1.49869081928769E-2</v>
      </c>
      <c r="R14" s="20"/>
      <c r="S14" s="20">
        <v>1.24383933730529E-2</v>
      </c>
      <c r="T14" s="20">
        <v>4.7939677943976298E-3</v>
      </c>
      <c r="U14" s="20">
        <v>8.3832137765065002E-3</v>
      </c>
      <c r="V14" s="20">
        <v>3.49341485377744E-3</v>
      </c>
      <c r="W14" s="20">
        <v>9.7594635314176299E-3</v>
      </c>
      <c r="X14" s="20">
        <v>1.0956524790408E-2</v>
      </c>
      <c r="Y14" s="20">
        <v>1.24623948005366E-2</v>
      </c>
      <c r="Z14" s="20">
        <v>0</v>
      </c>
      <c r="AA14" s="20">
        <v>8.9965670417726604E-3</v>
      </c>
      <c r="AB14" s="20">
        <v>3.4067537129458701E-3</v>
      </c>
      <c r="AC14" s="20">
        <v>0</v>
      </c>
      <c r="AD14" s="20">
        <v>1.2997671690115E-2</v>
      </c>
      <c r="AE14" s="20"/>
      <c r="AF14" s="20">
        <v>1.9403960363039E-3</v>
      </c>
      <c r="AG14" s="20">
        <v>4.3273464299576798E-3</v>
      </c>
      <c r="AH14" s="20">
        <v>4.7905168920088399E-3</v>
      </c>
      <c r="AI14" s="20">
        <v>7.7063877919954999E-3</v>
      </c>
      <c r="AJ14" s="20">
        <v>0</v>
      </c>
      <c r="AK14" s="20"/>
      <c r="AL14" s="20">
        <v>6.0368837113437502E-3</v>
      </c>
      <c r="AM14" s="20">
        <v>7.23801983396346E-3</v>
      </c>
      <c r="AN14" s="20">
        <v>0</v>
      </c>
      <c r="AO14" s="20">
        <v>5.5699489500144602E-3</v>
      </c>
      <c r="AP14" s="20">
        <v>8.9898358987203202E-3</v>
      </c>
      <c r="AQ14" s="20">
        <v>1.6174813291713299E-2</v>
      </c>
      <c r="AR14" s="20"/>
      <c r="AS14" s="20">
        <v>1.5752111603611701E-2</v>
      </c>
      <c r="AT14" s="20">
        <v>5.6030096209968103E-3</v>
      </c>
      <c r="AU14" s="20">
        <v>2.4684889661501399E-3</v>
      </c>
      <c r="AV14" s="20">
        <v>8.1927551659268603E-3</v>
      </c>
      <c r="AW14" s="20">
        <v>0</v>
      </c>
      <c r="AX14" s="20"/>
      <c r="AY14" s="20">
        <v>5.7028989197755601E-3</v>
      </c>
      <c r="AZ14" s="20">
        <v>1.1965141924959401E-3</v>
      </c>
      <c r="BA14" s="20">
        <v>6.9413498789502202E-3</v>
      </c>
      <c r="BB14" s="20">
        <v>7.9510995114512994E-3</v>
      </c>
      <c r="BC14" s="20">
        <v>8.2763157505261597E-3</v>
      </c>
      <c r="BD14" s="20"/>
      <c r="BE14" s="20">
        <v>1.15740487766809E-2</v>
      </c>
      <c r="BF14" s="20">
        <v>3.5552314379842099E-3</v>
      </c>
      <c r="BG14" s="20">
        <v>5.4182542374750101E-3</v>
      </c>
      <c r="BH14" s="20">
        <v>1.2757815734184901E-2</v>
      </c>
      <c r="BI14" s="20">
        <v>3.8153988664478999E-2</v>
      </c>
      <c r="BJ14" s="20"/>
      <c r="BK14" s="20">
        <v>3.6112538512770298E-3</v>
      </c>
      <c r="BL14" s="20">
        <v>1.82821559390378E-2</v>
      </c>
      <c r="BM14" s="20">
        <v>6.74963223883284E-3</v>
      </c>
      <c r="BN14" s="20">
        <v>3.1334902555637699E-3</v>
      </c>
      <c r="BO14" s="20">
        <v>7.3853135991000301E-3</v>
      </c>
      <c r="BP14" s="20"/>
      <c r="BQ14" s="20">
        <v>4.3458194458423499E-3</v>
      </c>
      <c r="BR14" s="20">
        <v>9.1059395119841794E-3</v>
      </c>
      <c r="BS14" s="20"/>
      <c r="BT14" s="20">
        <v>5.5766940547922897E-3</v>
      </c>
      <c r="BU14" s="20">
        <v>8.3588632148703899E-3</v>
      </c>
      <c r="BV14" s="20"/>
      <c r="BW14" s="20">
        <v>4.1607790071948496E-3</v>
      </c>
      <c r="BX14" s="20">
        <v>8.9444726154767201E-3</v>
      </c>
      <c r="BY14" s="20"/>
      <c r="BZ14" s="20">
        <v>5.8115043847118799E-3</v>
      </c>
      <c r="CA14" s="20">
        <v>8.6225193221657198E-3</v>
      </c>
      <c r="CB14" s="20">
        <v>2.5832612915158999E-2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0.45230929682371201</v>
      </c>
      <c r="D9" s="14">
        <v>0.47010165081945399</v>
      </c>
      <c r="E9" s="14">
        <v>0.434777913509794</v>
      </c>
      <c r="F9" s="14"/>
      <c r="G9" s="14">
        <v>0.34979607471845803</v>
      </c>
      <c r="H9" s="14">
        <v>0.39412137331526398</v>
      </c>
      <c r="I9" s="14">
        <v>0.373700130472367</v>
      </c>
      <c r="J9" s="14">
        <v>0.41394507218594701</v>
      </c>
      <c r="K9" s="14">
        <v>0.50407512545766597</v>
      </c>
      <c r="L9" s="14">
        <v>0.62797392122256301</v>
      </c>
      <c r="M9" s="14"/>
      <c r="N9" s="14">
        <v>0.51539924680841998</v>
      </c>
      <c r="O9" s="14">
        <v>0.43431255535537799</v>
      </c>
      <c r="P9" s="14">
        <v>0.45635465039832701</v>
      </c>
      <c r="Q9" s="14">
        <v>0.40057152924247102</v>
      </c>
      <c r="R9" s="14"/>
      <c r="S9" s="14">
        <v>0.35360469001325101</v>
      </c>
      <c r="T9" s="14">
        <v>0.454376931466491</v>
      </c>
      <c r="U9" s="14">
        <v>0.54906330542751902</v>
      </c>
      <c r="V9" s="14">
        <v>0.483979373437809</v>
      </c>
      <c r="W9" s="14">
        <v>0.44271025538158099</v>
      </c>
      <c r="X9" s="14">
        <v>0.40807949660531501</v>
      </c>
      <c r="Y9" s="14">
        <v>0.50933445475773298</v>
      </c>
      <c r="Z9" s="14">
        <v>0.54331504610054204</v>
      </c>
      <c r="AA9" s="14">
        <v>0.45881793650795999</v>
      </c>
      <c r="AB9" s="14">
        <v>0.41866657152863102</v>
      </c>
      <c r="AC9" s="14">
        <v>0.49771819220673302</v>
      </c>
      <c r="AD9" s="14">
        <v>0.43465971673744203</v>
      </c>
      <c r="AE9" s="14"/>
      <c r="AF9" s="14">
        <v>0.55982018941728395</v>
      </c>
      <c r="AG9" s="14">
        <v>0.43913908678305602</v>
      </c>
      <c r="AH9" s="14">
        <v>0.48577491107099602</v>
      </c>
      <c r="AI9" s="14">
        <v>0.46573337921595498</v>
      </c>
      <c r="AJ9" s="14">
        <v>0.38542063478260202</v>
      </c>
      <c r="AK9" s="14"/>
      <c r="AL9" s="14">
        <v>0.44573751997826999</v>
      </c>
      <c r="AM9" s="14">
        <v>0.50099163238673705</v>
      </c>
      <c r="AN9" s="14">
        <v>0.47992719090438501</v>
      </c>
      <c r="AO9" s="14">
        <v>0.474832707919774</v>
      </c>
      <c r="AP9" s="14">
        <v>0.383003102119857</v>
      </c>
      <c r="AQ9" s="14">
        <v>0.450099983669008</v>
      </c>
      <c r="AR9" s="14"/>
      <c r="AS9" s="14">
        <v>0.48705214701016802</v>
      </c>
      <c r="AT9" s="14">
        <v>0.44580039189759801</v>
      </c>
      <c r="AU9" s="14">
        <v>0.44129958632668098</v>
      </c>
      <c r="AV9" s="14">
        <v>0.41493457504308601</v>
      </c>
      <c r="AW9" s="14">
        <v>0.45858957499664399</v>
      </c>
      <c r="AX9" s="14"/>
      <c r="AY9" s="14">
        <v>0.65782656186865496</v>
      </c>
      <c r="AZ9" s="14">
        <v>0.45010643139582701</v>
      </c>
      <c r="BA9" s="14">
        <v>0.372486857151554</v>
      </c>
      <c r="BB9" s="14">
        <v>0.35091955686131898</v>
      </c>
      <c r="BC9" s="14">
        <v>0.33628003046092397</v>
      </c>
      <c r="BD9" s="14"/>
      <c r="BE9" s="14">
        <v>0.66256235127724905</v>
      </c>
      <c r="BF9" s="14">
        <v>0.55246411294662801</v>
      </c>
      <c r="BG9" s="14">
        <v>0.39934415850606397</v>
      </c>
      <c r="BH9" s="14">
        <v>0.31123275541824102</v>
      </c>
      <c r="BI9" s="14">
        <v>0.22671169499865801</v>
      </c>
      <c r="BJ9" s="14"/>
      <c r="BK9" s="14">
        <v>0.50410724702826004</v>
      </c>
      <c r="BL9" s="14">
        <v>0.45667845862074202</v>
      </c>
      <c r="BM9" s="14">
        <v>0.47969784425952999</v>
      </c>
      <c r="BN9" s="14">
        <v>0.41726975808081401</v>
      </c>
      <c r="BO9" s="14">
        <v>0.41790813657906301</v>
      </c>
      <c r="BP9" s="14"/>
      <c r="BQ9" s="14">
        <v>0.46980249356707099</v>
      </c>
      <c r="BR9" s="14">
        <v>0.44501340578756599</v>
      </c>
      <c r="BS9" s="14"/>
      <c r="BT9" s="14">
        <v>0.40189168983754098</v>
      </c>
      <c r="BU9" s="14">
        <v>0.46780034396241099</v>
      </c>
      <c r="BV9" s="14"/>
      <c r="BW9" s="14">
        <v>0.45879164410599899</v>
      </c>
      <c r="BX9" s="14">
        <v>0.450042182981578</v>
      </c>
      <c r="BY9" s="14"/>
      <c r="BZ9" s="14">
        <v>0.43694519210154498</v>
      </c>
      <c r="CA9" s="14">
        <v>0.487033736242445</v>
      </c>
      <c r="CB9" s="14">
        <v>0.43745105229116898</v>
      </c>
    </row>
    <row r="10" spans="2:80" ht="43.5" x14ac:dyDescent="0.35">
      <c r="B10" s="15" t="s">
        <v>163</v>
      </c>
      <c r="C10" s="14">
        <v>0.22437377170717501</v>
      </c>
      <c r="D10" s="14">
        <v>0.222356877706964</v>
      </c>
      <c r="E10" s="14">
        <v>0.22659719333954501</v>
      </c>
      <c r="F10" s="14"/>
      <c r="G10" s="14">
        <v>0.26446799101973101</v>
      </c>
      <c r="H10" s="14">
        <v>0.31132597309718602</v>
      </c>
      <c r="I10" s="14">
        <v>0.23997512844211999</v>
      </c>
      <c r="J10" s="14">
        <v>0.21637370026152999</v>
      </c>
      <c r="K10" s="14">
        <v>0.20169714405637701</v>
      </c>
      <c r="L10" s="14">
        <v>0.13588872326663601</v>
      </c>
      <c r="M10" s="14"/>
      <c r="N10" s="14">
        <v>0.23501040399223799</v>
      </c>
      <c r="O10" s="14">
        <v>0.24787166633105101</v>
      </c>
      <c r="P10" s="14">
        <v>0.24709254741415601</v>
      </c>
      <c r="Q10" s="14">
        <v>0.171145139020427</v>
      </c>
      <c r="R10" s="14"/>
      <c r="S10" s="14">
        <v>0.28721500238751002</v>
      </c>
      <c r="T10" s="14">
        <v>0.22220562853685899</v>
      </c>
      <c r="U10" s="14">
        <v>0.18803611633073999</v>
      </c>
      <c r="V10" s="14">
        <v>0.18400104801935199</v>
      </c>
      <c r="W10" s="14">
        <v>0.23505647618727901</v>
      </c>
      <c r="X10" s="14">
        <v>0.239175975828083</v>
      </c>
      <c r="Y10" s="14">
        <v>0.21429545824729901</v>
      </c>
      <c r="Z10" s="14">
        <v>0.16970406344449901</v>
      </c>
      <c r="AA10" s="14">
        <v>0.22049702815368599</v>
      </c>
      <c r="AB10" s="14">
        <v>0.23878917807813099</v>
      </c>
      <c r="AC10" s="14">
        <v>0.195768064509421</v>
      </c>
      <c r="AD10" s="14">
        <v>0.20715046063645501</v>
      </c>
      <c r="AE10" s="14"/>
      <c r="AF10" s="14">
        <v>0.205319963569738</v>
      </c>
      <c r="AG10" s="14">
        <v>0.234804823245851</v>
      </c>
      <c r="AH10" s="14">
        <v>0.208289932127601</v>
      </c>
      <c r="AI10" s="14">
        <v>0.22051462489547699</v>
      </c>
      <c r="AJ10" s="14">
        <v>0.28247176266123197</v>
      </c>
      <c r="AK10" s="14"/>
      <c r="AL10" s="14">
        <v>0.23508151599827001</v>
      </c>
      <c r="AM10" s="14">
        <v>0.24516384444225001</v>
      </c>
      <c r="AN10" s="14">
        <v>0.223162203995801</v>
      </c>
      <c r="AO10" s="14">
        <v>0.20892871844687699</v>
      </c>
      <c r="AP10" s="14">
        <v>0.27643327742593699</v>
      </c>
      <c r="AQ10" s="14">
        <v>0.19728825203202099</v>
      </c>
      <c r="AR10" s="14"/>
      <c r="AS10" s="14">
        <v>0.16741308053225801</v>
      </c>
      <c r="AT10" s="14">
        <v>0.21984129135474201</v>
      </c>
      <c r="AU10" s="14">
        <v>0.26944035300562802</v>
      </c>
      <c r="AV10" s="14">
        <v>0.26712847057955402</v>
      </c>
      <c r="AW10" s="14">
        <v>0.29492291862523601</v>
      </c>
      <c r="AX10" s="14"/>
      <c r="AY10" s="14">
        <v>0.16673612660461701</v>
      </c>
      <c r="AZ10" s="14">
        <v>0.27579738122927699</v>
      </c>
      <c r="BA10" s="14">
        <v>0.23121146026344</v>
      </c>
      <c r="BB10" s="14">
        <v>0.25902822746940202</v>
      </c>
      <c r="BC10" s="14">
        <v>0.18119372201903999</v>
      </c>
      <c r="BD10" s="14"/>
      <c r="BE10" s="14">
        <v>0.20654099341344401</v>
      </c>
      <c r="BF10" s="14">
        <v>0.22333192780405201</v>
      </c>
      <c r="BG10" s="14">
        <v>0.234581960677685</v>
      </c>
      <c r="BH10" s="14">
        <v>0.221295602632266</v>
      </c>
      <c r="BI10" s="14">
        <v>0.18695590603530901</v>
      </c>
      <c r="BJ10" s="14"/>
      <c r="BK10" s="14">
        <v>0.24649403295515901</v>
      </c>
      <c r="BL10" s="14">
        <v>0.245306008529384</v>
      </c>
      <c r="BM10" s="14">
        <v>0.21445650854918499</v>
      </c>
      <c r="BN10" s="14">
        <v>0.22406163051775899</v>
      </c>
      <c r="BO10" s="14">
        <v>0.199916891718036</v>
      </c>
      <c r="BP10" s="14"/>
      <c r="BQ10" s="14">
        <v>0.22027209540124401</v>
      </c>
      <c r="BR10" s="14">
        <v>0.226084458657802</v>
      </c>
      <c r="BS10" s="14"/>
      <c r="BT10" s="14">
        <v>0.27675710197231002</v>
      </c>
      <c r="BU10" s="14">
        <v>0.20827874683537201</v>
      </c>
      <c r="BV10" s="14"/>
      <c r="BW10" s="14">
        <v>0.25208282566214602</v>
      </c>
      <c r="BX10" s="14">
        <v>0.214682902483707</v>
      </c>
      <c r="BY10" s="14"/>
      <c r="BZ10" s="14">
        <v>0.212387733174703</v>
      </c>
      <c r="CA10" s="14">
        <v>0.24674177988624499</v>
      </c>
      <c r="CB10" s="14">
        <v>0.24081450420120201</v>
      </c>
    </row>
    <row r="11" spans="2:80" ht="58" x14ac:dyDescent="0.35">
      <c r="B11" s="15" t="s">
        <v>164</v>
      </c>
      <c r="C11" s="14">
        <v>0.218546985273322</v>
      </c>
      <c r="D11" s="14">
        <v>0.208783059118548</v>
      </c>
      <c r="E11" s="14">
        <v>0.228347464788416</v>
      </c>
      <c r="F11" s="14"/>
      <c r="G11" s="14">
        <v>0.27615710913031399</v>
      </c>
      <c r="H11" s="14">
        <v>0.20906535246272601</v>
      </c>
      <c r="I11" s="14">
        <v>0.267243252930428</v>
      </c>
      <c r="J11" s="14">
        <v>0.238283826045946</v>
      </c>
      <c r="K11" s="14">
        <v>0.17808938856466</v>
      </c>
      <c r="L11" s="14">
        <v>0.159665289335084</v>
      </c>
      <c r="M11" s="14"/>
      <c r="N11" s="14">
        <v>0.195525910529498</v>
      </c>
      <c r="O11" s="14">
        <v>0.21685456846114601</v>
      </c>
      <c r="P11" s="14">
        <v>0.201894277890424</v>
      </c>
      <c r="Q11" s="14">
        <v>0.25597451766294599</v>
      </c>
      <c r="R11" s="14"/>
      <c r="S11" s="14">
        <v>0.25217420094287701</v>
      </c>
      <c r="T11" s="14">
        <v>0.236931507122837</v>
      </c>
      <c r="U11" s="14">
        <v>0.159830284082562</v>
      </c>
      <c r="V11" s="14">
        <v>0.20839593689250299</v>
      </c>
      <c r="W11" s="14">
        <v>0.21623824451672299</v>
      </c>
      <c r="X11" s="14">
        <v>0.25340459953608102</v>
      </c>
      <c r="Y11" s="14">
        <v>0.18018038785160601</v>
      </c>
      <c r="Z11" s="14">
        <v>0.22635738957288601</v>
      </c>
      <c r="AA11" s="14">
        <v>0.18534442393972</v>
      </c>
      <c r="AB11" s="14">
        <v>0.210896409487183</v>
      </c>
      <c r="AC11" s="14">
        <v>0.23627266997530599</v>
      </c>
      <c r="AD11" s="14">
        <v>0.276731317101924</v>
      </c>
      <c r="AE11" s="14"/>
      <c r="AF11" s="14">
        <v>0.16410108714928601</v>
      </c>
      <c r="AG11" s="14">
        <v>0.22813146827494399</v>
      </c>
      <c r="AH11" s="14">
        <v>0.20371915149153699</v>
      </c>
      <c r="AI11" s="14">
        <v>0.18727933087708801</v>
      </c>
      <c r="AJ11" s="14">
        <v>0.23847193107011599</v>
      </c>
      <c r="AK11" s="14"/>
      <c r="AL11" s="14">
        <v>0.22292922343834801</v>
      </c>
      <c r="AM11" s="14">
        <v>0.17618928934538899</v>
      </c>
      <c r="AN11" s="14">
        <v>0.192870577734331</v>
      </c>
      <c r="AO11" s="14">
        <v>0.212630853009103</v>
      </c>
      <c r="AP11" s="14">
        <v>0.24104318585944201</v>
      </c>
      <c r="AQ11" s="14">
        <v>0.25269286770829102</v>
      </c>
      <c r="AR11" s="14"/>
      <c r="AS11" s="14">
        <v>0.20920822585221599</v>
      </c>
      <c r="AT11" s="14">
        <v>0.229991356068593</v>
      </c>
      <c r="AU11" s="14">
        <v>0.20015228521694201</v>
      </c>
      <c r="AV11" s="14">
        <v>0.24348935732719401</v>
      </c>
      <c r="AW11" s="14">
        <v>0.203063612785437</v>
      </c>
      <c r="AX11" s="14"/>
      <c r="AY11" s="14">
        <v>0.113109971030652</v>
      </c>
      <c r="AZ11" s="14">
        <v>0.21056951959706199</v>
      </c>
      <c r="BA11" s="14">
        <v>0.272233200136558</v>
      </c>
      <c r="BB11" s="14">
        <v>0.285857932917707</v>
      </c>
      <c r="BC11" s="14">
        <v>0.27827780746115299</v>
      </c>
      <c r="BD11" s="14"/>
      <c r="BE11" s="14">
        <v>7.7227588695948396E-2</v>
      </c>
      <c r="BF11" s="14">
        <v>0.16107880205456099</v>
      </c>
      <c r="BG11" s="14">
        <v>0.254549369674551</v>
      </c>
      <c r="BH11" s="14">
        <v>0.31202247409199102</v>
      </c>
      <c r="BI11" s="14">
        <v>0.28793774292068203</v>
      </c>
      <c r="BJ11" s="14"/>
      <c r="BK11" s="14">
        <v>0.189088763903033</v>
      </c>
      <c r="BL11" s="14">
        <v>0.19640296832725901</v>
      </c>
      <c r="BM11" s="14">
        <v>0.196076739730876</v>
      </c>
      <c r="BN11" s="14">
        <v>0.26026017189692902</v>
      </c>
      <c r="BO11" s="14">
        <v>0.2404015161103</v>
      </c>
      <c r="BP11" s="14"/>
      <c r="BQ11" s="14">
        <v>0.20477367228625101</v>
      </c>
      <c r="BR11" s="14">
        <v>0.22429142365326299</v>
      </c>
      <c r="BS11" s="14"/>
      <c r="BT11" s="14">
        <v>0.224590336213117</v>
      </c>
      <c r="BU11" s="14">
        <v>0.21669013724184399</v>
      </c>
      <c r="BV11" s="14"/>
      <c r="BW11" s="14">
        <v>0.19770881514272301</v>
      </c>
      <c r="BX11" s="14">
        <v>0.225834855220819</v>
      </c>
      <c r="BY11" s="14"/>
      <c r="BZ11" s="14">
        <v>0.232878251971609</v>
      </c>
      <c r="CA11" s="14">
        <v>0.19003942873391599</v>
      </c>
      <c r="CB11" s="14">
        <v>0.20935590445331401</v>
      </c>
    </row>
    <row r="12" spans="2:80" ht="43.5" x14ac:dyDescent="0.35">
      <c r="B12" s="15" t="s">
        <v>165</v>
      </c>
      <c r="C12" s="14">
        <v>7.28287651441092E-2</v>
      </c>
      <c r="D12" s="14">
        <v>6.5487267376833302E-2</v>
      </c>
      <c r="E12" s="14">
        <v>7.9507005366087097E-2</v>
      </c>
      <c r="F12" s="14"/>
      <c r="G12" s="14">
        <v>7.6613700765944606E-2</v>
      </c>
      <c r="H12" s="14">
        <v>6.2038699080821297E-2</v>
      </c>
      <c r="I12" s="14">
        <v>8.1431374106377005E-2</v>
      </c>
      <c r="J12" s="14">
        <v>7.9778383892027599E-2</v>
      </c>
      <c r="K12" s="14">
        <v>8.4710489410464496E-2</v>
      </c>
      <c r="L12" s="14">
        <v>5.85320668262009E-2</v>
      </c>
      <c r="M12" s="14"/>
      <c r="N12" s="14">
        <v>4.0421579510992497E-2</v>
      </c>
      <c r="O12" s="14">
        <v>6.7086005823002601E-2</v>
      </c>
      <c r="P12" s="14">
        <v>6.8148109193709103E-2</v>
      </c>
      <c r="Q12" s="14">
        <v>0.11744332694649</v>
      </c>
      <c r="R12" s="14"/>
      <c r="S12" s="14">
        <v>6.9888553680695603E-2</v>
      </c>
      <c r="T12" s="14">
        <v>6.184561813654E-2</v>
      </c>
      <c r="U12" s="14">
        <v>6.4817782861391504E-2</v>
      </c>
      <c r="V12" s="14">
        <v>8.9780948698699695E-2</v>
      </c>
      <c r="W12" s="14">
        <v>6.4731665304688504E-2</v>
      </c>
      <c r="X12" s="14">
        <v>8.1684511735070395E-2</v>
      </c>
      <c r="Y12" s="14">
        <v>6.8100956664837203E-2</v>
      </c>
      <c r="Z12" s="14">
        <v>6.0623500882073203E-2</v>
      </c>
      <c r="AA12" s="14">
        <v>9.0481179719117802E-2</v>
      </c>
      <c r="AB12" s="14">
        <v>9.7487571540112006E-2</v>
      </c>
      <c r="AC12" s="14">
        <v>3.7407984269612601E-2</v>
      </c>
      <c r="AD12" s="14">
        <v>4.62614578123237E-2</v>
      </c>
      <c r="AE12" s="14"/>
      <c r="AF12" s="14">
        <v>5.1532702355138502E-2</v>
      </c>
      <c r="AG12" s="14">
        <v>7.7899094426344295E-2</v>
      </c>
      <c r="AH12" s="14">
        <v>7.7987708816063095E-2</v>
      </c>
      <c r="AI12" s="14">
        <v>7.5402127160442395E-2</v>
      </c>
      <c r="AJ12" s="14">
        <v>6.81183601625132E-2</v>
      </c>
      <c r="AK12" s="14"/>
      <c r="AL12" s="14">
        <v>7.3139823409618804E-2</v>
      </c>
      <c r="AM12" s="14">
        <v>5.7738727470255102E-2</v>
      </c>
      <c r="AN12" s="14">
        <v>8.6848742426732906E-2</v>
      </c>
      <c r="AO12" s="14">
        <v>6.4986250076687901E-2</v>
      </c>
      <c r="AP12" s="14">
        <v>7.7476983502966099E-2</v>
      </c>
      <c r="AQ12" s="14">
        <v>5.4346849486224903E-2</v>
      </c>
      <c r="AR12" s="14"/>
      <c r="AS12" s="14">
        <v>8.4221949139994298E-2</v>
      </c>
      <c r="AT12" s="14">
        <v>7.2148838807647206E-2</v>
      </c>
      <c r="AU12" s="14">
        <v>6.9780730433747995E-2</v>
      </c>
      <c r="AV12" s="14">
        <v>5.2554422095903802E-2</v>
      </c>
      <c r="AW12" s="14">
        <v>4.34238935926827E-2</v>
      </c>
      <c r="AX12" s="14"/>
      <c r="AY12" s="14">
        <v>4.3949820963885299E-2</v>
      </c>
      <c r="AZ12" s="14">
        <v>4.62518271341541E-2</v>
      </c>
      <c r="BA12" s="14">
        <v>8.7699748767686395E-2</v>
      </c>
      <c r="BB12" s="14">
        <v>7.3956765177647904E-2</v>
      </c>
      <c r="BC12" s="14">
        <v>0.14430415905767</v>
      </c>
      <c r="BD12" s="14"/>
      <c r="BE12" s="14">
        <v>2.0922377196060101E-2</v>
      </c>
      <c r="BF12" s="14">
        <v>4.4691761199566298E-2</v>
      </c>
      <c r="BG12" s="14">
        <v>7.8164333874935293E-2</v>
      </c>
      <c r="BH12" s="14">
        <v>0.120110459010173</v>
      </c>
      <c r="BI12" s="14">
        <v>0.176204077984533</v>
      </c>
      <c r="BJ12" s="14"/>
      <c r="BK12" s="14">
        <v>4.3626191970632701E-2</v>
      </c>
      <c r="BL12" s="14">
        <v>5.7118848101341498E-2</v>
      </c>
      <c r="BM12" s="14">
        <v>7.88274677078524E-2</v>
      </c>
      <c r="BN12" s="14">
        <v>6.8974049518956998E-2</v>
      </c>
      <c r="BO12" s="14">
        <v>0.104833617065686</v>
      </c>
      <c r="BP12" s="14"/>
      <c r="BQ12" s="14">
        <v>7.04978527944672E-2</v>
      </c>
      <c r="BR12" s="14">
        <v>7.3800919220193203E-2</v>
      </c>
      <c r="BS12" s="14"/>
      <c r="BT12" s="14">
        <v>7.2595927445857106E-2</v>
      </c>
      <c r="BU12" s="14">
        <v>7.2900305623217601E-2</v>
      </c>
      <c r="BV12" s="14"/>
      <c r="BW12" s="14">
        <v>7.3328191750146293E-2</v>
      </c>
      <c r="BX12" s="14">
        <v>7.2654097400717696E-2</v>
      </c>
      <c r="BY12" s="14"/>
      <c r="BZ12" s="14">
        <v>8.5259692968930406E-2</v>
      </c>
      <c r="CA12" s="14">
        <v>4.8896945431842101E-2</v>
      </c>
      <c r="CB12" s="14">
        <v>6.0132957509027397E-2</v>
      </c>
    </row>
    <row r="13" spans="2:80" x14ac:dyDescent="0.35">
      <c r="B13" s="15" t="s">
        <v>166</v>
      </c>
      <c r="C13" s="14">
        <v>2.43314391089255E-2</v>
      </c>
      <c r="D13" s="14">
        <v>2.44123454317586E-2</v>
      </c>
      <c r="E13" s="14">
        <v>2.4348072963162101E-2</v>
      </c>
      <c r="F13" s="14"/>
      <c r="G13" s="14">
        <v>2.57001694348362E-2</v>
      </c>
      <c r="H13" s="14">
        <v>1.58242313232742E-2</v>
      </c>
      <c r="I13" s="14">
        <v>2.7492072025469501E-2</v>
      </c>
      <c r="J13" s="14">
        <v>4.1792631692316298E-2</v>
      </c>
      <c r="K13" s="14">
        <v>2.26975033113576E-2</v>
      </c>
      <c r="L13" s="14">
        <v>1.47330167048312E-2</v>
      </c>
      <c r="M13" s="14"/>
      <c r="N13" s="14">
        <v>9.2232313596652508E-3</v>
      </c>
      <c r="O13" s="14">
        <v>2.98627771439261E-2</v>
      </c>
      <c r="P13" s="14">
        <v>1.5846395747475199E-2</v>
      </c>
      <c r="Q13" s="14">
        <v>4.2661925842119697E-2</v>
      </c>
      <c r="R13" s="14"/>
      <c r="S13" s="14">
        <v>2.6894954327629599E-2</v>
      </c>
      <c r="T13" s="14">
        <v>2.2242543824693699E-2</v>
      </c>
      <c r="U13" s="14">
        <v>1.6664766510235601E-2</v>
      </c>
      <c r="V13" s="14">
        <v>3.0167485759715399E-2</v>
      </c>
      <c r="W13" s="14">
        <v>2.2809194551007401E-2</v>
      </c>
      <c r="X13" s="14">
        <v>1.7655416295450699E-2</v>
      </c>
      <c r="Y13" s="14">
        <v>1.6589130718098598E-2</v>
      </c>
      <c r="Z13" s="14">
        <v>0</v>
      </c>
      <c r="AA13" s="14">
        <v>3.2945758694090901E-2</v>
      </c>
      <c r="AB13" s="14">
        <v>3.10119851806409E-2</v>
      </c>
      <c r="AC13" s="14">
        <v>3.2833089038927697E-2</v>
      </c>
      <c r="AD13" s="14">
        <v>3.5197047711855403E-2</v>
      </c>
      <c r="AE13" s="14"/>
      <c r="AF13" s="14">
        <v>1.54189118407128E-2</v>
      </c>
      <c r="AG13" s="14">
        <v>1.4796855096820501E-2</v>
      </c>
      <c r="AH13" s="14">
        <v>1.34391340900087E-2</v>
      </c>
      <c r="AI13" s="14">
        <v>3.8427777497443402E-2</v>
      </c>
      <c r="AJ13" s="14">
        <v>2.1775849224866101E-2</v>
      </c>
      <c r="AK13" s="14"/>
      <c r="AL13" s="14">
        <v>1.73477987358601E-2</v>
      </c>
      <c r="AM13" s="14">
        <v>1.29077056935521E-2</v>
      </c>
      <c r="AN13" s="14">
        <v>1.2347085548395699E-2</v>
      </c>
      <c r="AO13" s="14">
        <v>2.8918507109386201E-2</v>
      </c>
      <c r="AP13" s="14">
        <v>1.5204344386869999E-2</v>
      </c>
      <c r="AQ13" s="14">
        <v>3.2814506261468E-2</v>
      </c>
      <c r="AR13" s="14"/>
      <c r="AS13" s="14">
        <v>3.6926558501401197E-2</v>
      </c>
      <c r="AT13" s="14">
        <v>2.6389628956884702E-2</v>
      </c>
      <c r="AU13" s="14">
        <v>1.9327045017001099E-2</v>
      </c>
      <c r="AV13" s="14">
        <v>8.78495929873877E-3</v>
      </c>
      <c r="AW13" s="14">
        <v>0</v>
      </c>
      <c r="AX13" s="14"/>
      <c r="AY13" s="14">
        <v>1.4139039938529101E-2</v>
      </c>
      <c r="AZ13" s="14">
        <v>1.60783264511839E-2</v>
      </c>
      <c r="BA13" s="14">
        <v>2.0852021233295898E-2</v>
      </c>
      <c r="BB13" s="14">
        <v>2.8146439316761199E-2</v>
      </c>
      <c r="BC13" s="14">
        <v>5.1989049266835903E-2</v>
      </c>
      <c r="BD13" s="14"/>
      <c r="BE13" s="14">
        <v>2.2647089471254499E-2</v>
      </c>
      <c r="BF13" s="14">
        <v>1.31435871594483E-2</v>
      </c>
      <c r="BG13" s="14">
        <v>2.67806411153815E-2</v>
      </c>
      <c r="BH13" s="14">
        <v>2.7071239072337001E-2</v>
      </c>
      <c r="BI13" s="14">
        <v>9.2393345893608494E-2</v>
      </c>
      <c r="BJ13" s="14"/>
      <c r="BK13" s="14">
        <v>1.1130847312230199E-2</v>
      </c>
      <c r="BL13" s="14">
        <v>2.42194041966853E-2</v>
      </c>
      <c r="BM13" s="14">
        <v>2.6108966312588699E-2</v>
      </c>
      <c r="BN13" s="14">
        <v>2.6103124466763199E-2</v>
      </c>
      <c r="BO13" s="14">
        <v>3.1482375772618899E-2</v>
      </c>
      <c r="BP13" s="14"/>
      <c r="BQ13" s="14">
        <v>2.3757035738823401E-2</v>
      </c>
      <c r="BR13" s="14">
        <v>2.45710056364471E-2</v>
      </c>
      <c r="BS13" s="14"/>
      <c r="BT13" s="14">
        <v>1.8573735082793901E-2</v>
      </c>
      <c r="BU13" s="14">
        <v>2.6100520781206098E-2</v>
      </c>
      <c r="BV13" s="14"/>
      <c r="BW13" s="14">
        <v>1.3054281142845601E-2</v>
      </c>
      <c r="BX13" s="14">
        <v>2.82754735476064E-2</v>
      </c>
      <c r="BY13" s="14"/>
      <c r="BZ13" s="14">
        <v>2.7962015908972002E-2</v>
      </c>
      <c r="CA13" s="14">
        <v>1.6415164004531701E-2</v>
      </c>
      <c r="CB13" s="14">
        <v>2.6125534345938301E-2</v>
      </c>
    </row>
    <row r="14" spans="2:80" x14ac:dyDescent="0.35">
      <c r="B14" s="15" t="s">
        <v>167</v>
      </c>
      <c r="C14" s="20">
        <v>7.6097419427562799E-3</v>
      </c>
      <c r="D14" s="20">
        <v>8.8587995464411203E-3</v>
      </c>
      <c r="E14" s="20">
        <v>6.4223500329962302E-3</v>
      </c>
      <c r="F14" s="20"/>
      <c r="G14" s="20">
        <v>7.2649549307159797E-3</v>
      </c>
      <c r="H14" s="20">
        <v>7.6243707207291796E-3</v>
      </c>
      <c r="I14" s="20">
        <v>1.01580420232376E-2</v>
      </c>
      <c r="J14" s="20">
        <v>9.8263859222330104E-3</v>
      </c>
      <c r="K14" s="20">
        <v>8.7303491994752003E-3</v>
      </c>
      <c r="L14" s="20">
        <v>3.2069826446849601E-3</v>
      </c>
      <c r="M14" s="20"/>
      <c r="N14" s="20">
        <v>4.4196277991861302E-3</v>
      </c>
      <c r="O14" s="20">
        <v>4.0124268854973997E-3</v>
      </c>
      <c r="P14" s="20">
        <v>1.0664019355909601E-2</v>
      </c>
      <c r="Q14" s="20">
        <v>1.2203561285547801E-2</v>
      </c>
      <c r="R14" s="20"/>
      <c r="S14" s="20">
        <v>1.0222598648036599E-2</v>
      </c>
      <c r="T14" s="20">
        <v>2.39777091257876E-3</v>
      </c>
      <c r="U14" s="20">
        <v>2.15877447875517E-2</v>
      </c>
      <c r="V14" s="20">
        <v>3.6752071919214199E-3</v>
      </c>
      <c r="W14" s="20">
        <v>1.8454164058722002E-2</v>
      </c>
      <c r="X14" s="20">
        <v>0</v>
      </c>
      <c r="Y14" s="20">
        <v>1.14996117604261E-2</v>
      </c>
      <c r="Z14" s="20">
        <v>0</v>
      </c>
      <c r="AA14" s="20">
        <v>1.1913672985425E-2</v>
      </c>
      <c r="AB14" s="20">
        <v>3.14828418530241E-3</v>
      </c>
      <c r="AC14" s="20">
        <v>0</v>
      </c>
      <c r="AD14" s="20">
        <v>0</v>
      </c>
      <c r="AE14" s="20"/>
      <c r="AF14" s="20">
        <v>3.8071456678414901E-3</v>
      </c>
      <c r="AG14" s="20">
        <v>5.2286721729846702E-3</v>
      </c>
      <c r="AH14" s="20">
        <v>1.07891624037938E-2</v>
      </c>
      <c r="AI14" s="20">
        <v>1.26427603535945E-2</v>
      </c>
      <c r="AJ14" s="20">
        <v>3.74146209867109E-3</v>
      </c>
      <c r="AK14" s="20"/>
      <c r="AL14" s="20">
        <v>5.7641184396329398E-3</v>
      </c>
      <c r="AM14" s="20">
        <v>7.0088006618166899E-3</v>
      </c>
      <c r="AN14" s="20">
        <v>4.8441993903542303E-3</v>
      </c>
      <c r="AO14" s="20">
        <v>9.7029634381710205E-3</v>
      </c>
      <c r="AP14" s="20">
        <v>6.8391067049276303E-3</v>
      </c>
      <c r="AQ14" s="20">
        <v>1.27575408429871E-2</v>
      </c>
      <c r="AR14" s="20"/>
      <c r="AS14" s="20">
        <v>1.51780389639611E-2</v>
      </c>
      <c r="AT14" s="20">
        <v>5.8284929145359298E-3</v>
      </c>
      <c r="AU14" s="20">
        <v>0</v>
      </c>
      <c r="AV14" s="20">
        <v>1.3108215655523E-2</v>
      </c>
      <c r="AW14" s="20">
        <v>0</v>
      </c>
      <c r="AX14" s="20"/>
      <c r="AY14" s="20">
        <v>4.2384795936614003E-3</v>
      </c>
      <c r="AZ14" s="20">
        <v>1.1965141924959401E-3</v>
      </c>
      <c r="BA14" s="20">
        <v>1.55167124474662E-2</v>
      </c>
      <c r="BB14" s="20">
        <v>2.09107825716377E-3</v>
      </c>
      <c r="BC14" s="20">
        <v>7.9552317343765302E-3</v>
      </c>
      <c r="BD14" s="20"/>
      <c r="BE14" s="20">
        <v>1.00995999460438E-2</v>
      </c>
      <c r="BF14" s="20">
        <v>5.2898088357449602E-3</v>
      </c>
      <c r="BG14" s="20">
        <v>6.57953615138293E-3</v>
      </c>
      <c r="BH14" s="20">
        <v>8.2674697749926702E-3</v>
      </c>
      <c r="BI14" s="20">
        <v>2.9797232167209399E-2</v>
      </c>
      <c r="BJ14" s="20"/>
      <c r="BK14" s="20">
        <v>5.5529168306857604E-3</v>
      </c>
      <c r="BL14" s="20">
        <v>2.0274312224587799E-2</v>
      </c>
      <c r="BM14" s="20">
        <v>4.8324734399671299E-3</v>
      </c>
      <c r="BN14" s="20">
        <v>3.3312655187771301E-3</v>
      </c>
      <c r="BO14" s="20">
        <v>5.4574627542960698E-3</v>
      </c>
      <c r="BP14" s="20"/>
      <c r="BQ14" s="20">
        <v>1.0896850212143301E-2</v>
      </c>
      <c r="BR14" s="20">
        <v>6.2387870447289401E-3</v>
      </c>
      <c r="BS14" s="20"/>
      <c r="BT14" s="20">
        <v>5.5912094483805599E-3</v>
      </c>
      <c r="BU14" s="20">
        <v>8.2299455559493202E-3</v>
      </c>
      <c r="BV14" s="20"/>
      <c r="BW14" s="20">
        <v>5.0342421961401002E-3</v>
      </c>
      <c r="BX14" s="20">
        <v>8.5104883655714603E-3</v>
      </c>
      <c r="BY14" s="20"/>
      <c r="BZ14" s="20">
        <v>4.5671138742408197E-3</v>
      </c>
      <c r="CA14" s="20">
        <v>1.0872945701020801E-2</v>
      </c>
      <c r="CB14" s="20">
        <v>2.6120047199349902E-2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0.19836958720747599</v>
      </c>
      <c r="D9" s="14">
        <v>0.22322745272918099</v>
      </c>
      <c r="E9" s="14">
        <v>0.17492309283514201</v>
      </c>
      <c r="F9" s="14"/>
      <c r="G9" s="14">
        <v>0.116107935548943</v>
      </c>
      <c r="H9" s="14">
        <v>0.184178541334169</v>
      </c>
      <c r="I9" s="14">
        <v>0.13513468361512301</v>
      </c>
      <c r="J9" s="14">
        <v>0.16957334285855699</v>
      </c>
      <c r="K9" s="14">
        <v>0.208337463823527</v>
      </c>
      <c r="L9" s="14">
        <v>0.33249758364356402</v>
      </c>
      <c r="M9" s="14"/>
      <c r="N9" s="14">
        <v>0.26599526268531798</v>
      </c>
      <c r="O9" s="14">
        <v>0.196387666148333</v>
      </c>
      <c r="P9" s="14">
        <v>0.17789139762607101</v>
      </c>
      <c r="Q9" s="14">
        <v>0.14514696821383499</v>
      </c>
      <c r="R9" s="14"/>
      <c r="S9" s="14">
        <v>0.13996577690876499</v>
      </c>
      <c r="T9" s="14">
        <v>0.17780472843638001</v>
      </c>
      <c r="U9" s="14">
        <v>0.23423566838932999</v>
      </c>
      <c r="V9" s="14">
        <v>0.188578737426606</v>
      </c>
      <c r="W9" s="14">
        <v>0.194922890962058</v>
      </c>
      <c r="X9" s="14">
        <v>0.20239053417382699</v>
      </c>
      <c r="Y9" s="14">
        <v>0.24490298164034999</v>
      </c>
      <c r="Z9" s="14">
        <v>0.28408512847419898</v>
      </c>
      <c r="AA9" s="14">
        <v>0.18895968094482801</v>
      </c>
      <c r="AB9" s="14">
        <v>0.216723749961893</v>
      </c>
      <c r="AC9" s="14">
        <v>0.24133424564599401</v>
      </c>
      <c r="AD9" s="14">
        <v>0.159789955199376</v>
      </c>
      <c r="AE9" s="14"/>
      <c r="AF9" s="14">
        <v>0.26874830258593202</v>
      </c>
      <c r="AG9" s="14">
        <v>0.202848511843637</v>
      </c>
      <c r="AH9" s="14">
        <v>0.243732250293796</v>
      </c>
      <c r="AI9" s="14">
        <v>0.20614975181178499</v>
      </c>
      <c r="AJ9" s="14">
        <v>0.16393390752133</v>
      </c>
      <c r="AK9" s="14"/>
      <c r="AL9" s="14">
        <v>0.23361641414348799</v>
      </c>
      <c r="AM9" s="14">
        <v>0.24118287294415799</v>
      </c>
      <c r="AN9" s="14">
        <v>0.22373602304926199</v>
      </c>
      <c r="AO9" s="14">
        <v>0.195883331772396</v>
      </c>
      <c r="AP9" s="14">
        <v>0.154165615992258</v>
      </c>
      <c r="AQ9" s="14">
        <v>0.19647403338621</v>
      </c>
      <c r="AR9" s="14"/>
      <c r="AS9" s="14">
        <v>0.17694296371195201</v>
      </c>
      <c r="AT9" s="14">
        <v>0.18474132846178001</v>
      </c>
      <c r="AU9" s="14">
        <v>0.21745495716881399</v>
      </c>
      <c r="AV9" s="14">
        <v>0.226067844758301</v>
      </c>
      <c r="AW9" s="14">
        <v>0.35261732793298201</v>
      </c>
      <c r="AX9" s="14"/>
      <c r="AY9" s="14">
        <v>0.377707208572855</v>
      </c>
      <c r="AZ9" s="14">
        <v>0.209949007497407</v>
      </c>
      <c r="BA9" s="14">
        <v>0.13141911255928601</v>
      </c>
      <c r="BB9" s="14">
        <v>0.107278823184643</v>
      </c>
      <c r="BC9" s="14">
        <v>7.6761588634238501E-2</v>
      </c>
      <c r="BD9" s="14"/>
      <c r="BE9" s="14">
        <v>0.452527612259087</v>
      </c>
      <c r="BF9" s="14">
        <v>0.28014970931483901</v>
      </c>
      <c r="BG9" s="14">
        <v>0.13758650955688601</v>
      </c>
      <c r="BH9" s="14">
        <v>8.1828847150418105E-2</v>
      </c>
      <c r="BI9" s="14">
        <v>4.3218855153541999E-2</v>
      </c>
      <c r="BJ9" s="14"/>
      <c r="BK9" s="14">
        <v>0.30110116858091701</v>
      </c>
      <c r="BL9" s="14">
        <v>0.19591874135718701</v>
      </c>
      <c r="BM9" s="14">
        <v>0.204867793484313</v>
      </c>
      <c r="BN9" s="14">
        <v>0.17810700412167799</v>
      </c>
      <c r="BO9" s="14">
        <v>0.13476353909460001</v>
      </c>
      <c r="BP9" s="14"/>
      <c r="BQ9" s="14">
        <v>0.21047980731954399</v>
      </c>
      <c r="BR9" s="14">
        <v>0.193318775302846</v>
      </c>
      <c r="BS9" s="14"/>
      <c r="BT9" s="14">
        <v>0.18590412034301201</v>
      </c>
      <c r="BU9" s="14">
        <v>0.20219966059545499</v>
      </c>
      <c r="BV9" s="14"/>
      <c r="BW9" s="14">
        <v>0.241303760435884</v>
      </c>
      <c r="BX9" s="14">
        <v>0.183353937136912</v>
      </c>
      <c r="BY9" s="14"/>
      <c r="BZ9" s="14">
        <v>0.17106057375193501</v>
      </c>
      <c r="CA9" s="14">
        <v>0.26055579088944802</v>
      </c>
      <c r="CB9" s="14">
        <v>0.16919871746009299</v>
      </c>
    </row>
    <row r="10" spans="2:80" ht="43.5" x14ac:dyDescent="0.35">
      <c r="B10" s="15" t="s">
        <v>163</v>
      </c>
      <c r="C10" s="14">
        <v>0.11801298629927499</v>
      </c>
      <c r="D10" s="14">
        <v>0.123631386329735</v>
      </c>
      <c r="E10" s="14">
        <v>0.113000744156897</v>
      </c>
      <c r="F10" s="14"/>
      <c r="G10" s="14">
        <v>0.14528795014920401</v>
      </c>
      <c r="H10" s="14">
        <v>0.202290820679074</v>
      </c>
      <c r="I10" s="14">
        <v>0.13533956239811401</v>
      </c>
      <c r="J10" s="14">
        <v>8.8639399299427199E-2</v>
      </c>
      <c r="K10" s="14">
        <v>9.4002988243703095E-2</v>
      </c>
      <c r="L10" s="14">
        <v>5.7027075624944898E-2</v>
      </c>
      <c r="M10" s="14"/>
      <c r="N10" s="14">
        <v>0.13893018055784601</v>
      </c>
      <c r="O10" s="14">
        <v>0.123539221924323</v>
      </c>
      <c r="P10" s="14">
        <v>0.137063501160955</v>
      </c>
      <c r="Q10" s="14">
        <v>7.4314768093210401E-2</v>
      </c>
      <c r="R10" s="14"/>
      <c r="S10" s="14">
        <v>0.18285519297758099</v>
      </c>
      <c r="T10" s="14">
        <v>9.4599785865566693E-2</v>
      </c>
      <c r="U10" s="14">
        <v>0.10822101863377501</v>
      </c>
      <c r="V10" s="14">
        <v>0.132019778291115</v>
      </c>
      <c r="W10" s="14">
        <v>0.108991322344674</v>
      </c>
      <c r="X10" s="14">
        <v>0.11284109023389</v>
      </c>
      <c r="Y10" s="14">
        <v>0.12379632403848601</v>
      </c>
      <c r="Z10" s="14">
        <v>7.0612415492397801E-2</v>
      </c>
      <c r="AA10" s="14">
        <v>0.105978482892857</v>
      </c>
      <c r="AB10" s="14">
        <v>0.100318029097445</v>
      </c>
      <c r="AC10" s="14">
        <v>9.6096020467954804E-2</v>
      </c>
      <c r="AD10" s="14">
        <v>0.118569567231567</v>
      </c>
      <c r="AE10" s="14"/>
      <c r="AF10" s="14">
        <v>0.13552542741159801</v>
      </c>
      <c r="AG10" s="14">
        <v>0.13383317242908599</v>
      </c>
      <c r="AH10" s="14">
        <v>0.12319602996491499</v>
      </c>
      <c r="AI10" s="14">
        <v>9.6050138495584303E-2</v>
      </c>
      <c r="AJ10" s="14">
        <v>0.15793215315289599</v>
      </c>
      <c r="AK10" s="14"/>
      <c r="AL10" s="14">
        <v>0.137751857483672</v>
      </c>
      <c r="AM10" s="14">
        <v>0.13115787523463099</v>
      </c>
      <c r="AN10" s="14">
        <v>0.14539914520714201</v>
      </c>
      <c r="AO10" s="14">
        <v>0.109421779451084</v>
      </c>
      <c r="AP10" s="14">
        <v>0.15151876268603601</v>
      </c>
      <c r="AQ10" s="14">
        <v>6.9343589989868504E-2</v>
      </c>
      <c r="AR10" s="14"/>
      <c r="AS10" s="14">
        <v>7.6216530649377195E-2</v>
      </c>
      <c r="AT10" s="14">
        <v>0.10330061958718099</v>
      </c>
      <c r="AU10" s="14">
        <v>0.164002804973294</v>
      </c>
      <c r="AV10" s="14">
        <v>0.16392432764157999</v>
      </c>
      <c r="AW10" s="14">
        <v>0.25355627592843699</v>
      </c>
      <c r="AX10" s="14"/>
      <c r="AY10" s="14">
        <v>9.6391680674294197E-2</v>
      </c>
      <c r="AZ10" s="14">
        <v>0.166146074655068</v>
      </c>
      <c r="BA10" s="14">
        <v>0.110184738022005</v>
      </c>
      <c r="BB10" s="14">
        <v>0.13787081820486199</v>
      </c>
      <c r="BC10" s="14">
        <v>5.6307527627580997E-2</v>
      </c>
      <c r="BD10" s="14"/>
      <c r="BE10" s="14">
        <v>0.15530651341238499</v>
      </c>
      <c r="BF10" s="14">
        <v>0.15245042902331901</v>
      </c>
      <c r="BG10" s="14">
        <v>0.101358406257387</v>
      </c>
      <c r="BH10" s="14">
        <v>8.1140621354119896E-2</v>
      </c>
      <c r="BI10" s="14">
        <v>3.6684251588164199E-2</v>
      </c>
      <c r="BJ10" s="14"/>
      <c r="BK10" s="14">
        <v>0.18196443279336</v>
      </c>
      <c r="BL10" s="14">
        <v>0.141995759126673</v>
      </c>
      <c r="BM10" s="14">
        <v>0.11193091064289901</v>
      </c>
      <c r="BN10" s="14">
        <v>6.9700653042225294E-2</v>
      </c>
      <c r="BO10" s="14">
        <v>9.9201023745360398E-2</v>
      </c>
      <c r="BP10" s="14"/>
      <c r="BQ10" s="14">
        <v>0.11877429399699201</v>
      </c>
      <c r="BR10" s="14">
        <v>0.117695467546756</v>
      </c>
      <c r="BS10" s="14"/>
      <c r="BT10" s="14">
        <v>0.17215196945558101</v>
      </c>
      <c r="BU10" s="14">
        <v>0.10137852881013699</v>
      </c>
      <c r="BV10" s="14"/>
      <c r="BW10" s="14">
        <v>0.151433154284074</v>
      </c>
      <c r="BX10" s="14">
        <v>0.106324731698691</v>
      </c>
      <c r="BY10" s="14"/>
      <c r="BZ10" s="14">
        <v>9.3755127005717004E-2</v>
      </c>
      <c r="CA10" s="14">
        <v>0.16284965863624301</v>
      </c>
      <c r="CB10" s="14">
        <v>0.15385513324585001</v>
      </c>
    </row>
    <row r="11" spans="2:80" ht="58" x14ac:dyDescent="0.35">
      <c r="B11" s="15" t="s">
        <v>164</v>
      </c>
      <c r="C11" s="14">
        <v>0.22494889024623199</v>
      </c>
      <c r="D11" s="14">
        <v>0.21258847860104799</v>
      </c>
      <c r="E11" s="14">
        <v>0.237219667595747</v>
      </c>
      <c r="F11" s="14"/>
      <c r="G11" s="14">
        <v>0.27956753194928002</v>
      </c>
      <c r="H11" s="14">
        <v>0.21959567937546701</v>
      </c>
      <c r="I11" s="14">
        <v>0.28902834052371901</v>
      </c>
      <c r="J11" s="14">
        <v>0.23465187377303001</v>
      </c>
      <c r="K11" s="14">
        <v>0.20266946024368601</v>
      </c>
      <c r="L11" s="14">
        <v>0.14813104533023599</v>
      </c>
      <c r="M11" s="14"/>
      <c r="N11" s="14">
        <v>0.25377787036184402</v>
      </c>
      <c r="O11" s="14">
        <v>0.20848810361189399</v>
      </c>
      <c r="P11" s="14">
        <v>0.235444181346881</v>
      </c>
      <c r="Q11" s="14">
        <v>0.202074100166619</v>
      </c>
      <c r="R11" s="14"/>
      <c r="S11" s="14">
        <v>0.27336590644189901</v>
      </c>
      <c r="T11" s="14">
        <v>0.211838237150339</v>
      </c>
      <c r="U11" s="14">
        <v>0.22555462227232501</v>
      </c>
      <c r="V11" s="14">
        <v>0.22182925869805201</v>
      </c>
      <c r="W11" s="14">
        <v>0.24692209432011</v>
      </c>
      <c r="X11" s="14">
        <v>0.21124144134206599</v>
      </c>
      <c r="Y11" s="14">
        <v>0.21674707629637799</v>
      </c>
      <c r="Z11" s="14">
        <v>0.21321774615290401</v>
      </c>
      <c r="AA11" s="14">
        <v>0.20788209109810701</v>
      </c>
      <c r="AB11" s="14">
        <v>0.207770010781614</v>
      </c>
      <c r="AC11" s="14">
        <v>0.22666843608857301</v>
      </c>
      <c r="AD11" s="14">
        <v>0.20181301986622799</v>
      </c>
      <c r="AE11" s="14"/>
      <c r="AF11" s="14">
        <v>0.186080611128002</v>
      </c>
      <c r="AG11" s="14">
        <v>0.25357675218832099</v>
      </c>
      <c r="AH11" s="14">
        <v>0.25120671773418701</v>
      </c>
      <c r="AI11" s="14">
        <v>0.20671119328450099</v>
      </c>
      <c r="AJ11" s="14">
        <v>0.27200590293329902</v>
      </c>
      <c r="AK11" s="14"/>
      <c r="AL11" s="14">
        <v>0.24587538846353599</v>
      </c>
      <c r="AM11" s="14">
        <v>0.22977665395638799</v>
      </c>
      <c r="AN11" s="14">
        <v>0.23376048064987301</v>
      </c>
      <c r="AO11" s="14">
        <v>0.20685609973751501</v>
      </c>
      <c r="AP11" s="14">
        <v>0.25130642909175199</v>
      </c>
      <c r="AQ11" s="14">
        <v>0.20607164854603799</v>
      </c>
      <c r="AR11" s="14"/>
      <c r="AS11" s="14">
        <v>0.17929990236912999</v>
      </c>
      <c r="AT11" s="14">
        <v>0.20610160724634299</v>
      </c>
      <c r="AU11" s="14">
        <v>0.25688142883042198</v>
      </c>
      <c r="AV11" s="14">
        <v>0.287570602032233</v>
      </c>
      <c r="AW11" s="14">
        <v>0.21523924332370301</v>
      </c>
      <c r="AX11" s="14"/>
      <c r="AY11" s="14">
        <v>0.156533502149373</v>
      </c>
      <c r="AZ11" s="14">
        <v>0.23500516559410001</v>
      </c>
      <c r="BA11" s="14">
        <v>0.264791426355445</v>
      </c>
      <c r="BB11" s="14">
        <v>0.26291114805184701</v>
      </c>
      <c r="BC11" s="14">
        <v>0.231128434876987</v>
      </c>
      <c r="BD11" s="14"/>
      <c r="BE11" s="14">
        <v>0.13255312755200599</v>
      </c>
      <c r="BF11" s="14">
        <v>0.20557743379503199</v>
      </c>
      <c r="BG11" s="14">
        <v>0.253511281588434</v>
      </c>
      <c r="BH11" s="14">
        <v>0.23804762867548901</v>
      </c>
      <c r="BI11" s="14">
        <v>0.244157927400833</v>
      </c>
      <c r="BJ11" s="14"/>
      <c r="BK11" s="14">
        <v>0.238912428139778</v>
      </c>
      <c r="BL11" s="14">
        <v>0.20568988644756001</v>
      </c>
      <c r="BM11" s="14">
        <v>0.21532330578331199</v>
      </c>
      <c r="BN11" s="14">
        <v>0.23674022892698099</v>
      </c>
      <c r="BO11" s="14">
        <v>0.224914849962498</v>
      </c>
      <c r="BP11" s="14"/>
      <c r="BQ11" s="14">
        <v>0.217541425184543</v>
      </c>
      <c r="BR11" s="14">
        <v>0.22803832316904299</v>
      </c>
      <c r="BS11" s="14"/>
      <c r="BT11" s="14">
        <v>0.26361864986946698</v>
      </c>
      <c r="BU11" s="14">
        <v>0.213067424524743</v>
      </c>
      <c r="BV11" s="14"/>
      <c r="BW11" s="14">
        <v>0.25291756870012</v>
      </c>
      <c r="BX11" s="14">
        <v>0.21516722084350501</v>
      </c>
      <c r="BY11" s="14"/>
      <c r="BZ11" s="14">
        <v>0.226621814257885</v>
      </c>
      <c r="CA11" s="14">
        <v>0.23070124225248501</v>
      </c>
      <c r="CB11" s="14">
        <v>0.16996805916736701</v>
      </c>
    </row>
    <row r="12" spans="2:80" ht="43.5" x14ac:dyDescent="0.35">
      <c r="B12" s="15" t="s">
        <v>165</v>
      </c>
      <c r="C12" s="14">
        <v>0.13728419318539201</v>
      </c>
      <c r="D12" s="14">
        <v>0.13519172139656699</v>
      </c>
      <c r="E12" s="14">
        <v>0.138477399681143</v>
      </c>
      <c r="F12" s="14"/>
      <c r="G12" s="14">
        <v>0.15784945612437701</v>
      </c>
      <c r="H12" s="14">
        <v>0.15992889167660199</v>
      </c>
      <c r="I12" s="14">
        <v>0.139256858860906</v>
      </c>
      <c r="J12" s="14">
        <v>0.15291517707140301</v>
      </c>
      <c r="K12" s="14">
        <v>0.12700106814134501</v>
      </c>
      <c r="L12" s="14">
        <v>9.7801601028589105E-2</v>
      </c>
      <c r="M12" s="14"/>
      <c r="N12" s="14">
        <v>0.102682379230035</v>
      </c>
      <c r="O12" s="14">
        <v>0.14133274573260199</v>
      </c>
      <c r="P12" s="14">
        <v>0.14458108339301101</v>
      </c>
      <c r="Q12" s="14">
        <v>0.16569816229364301</v>
      </c>
      <c r="R12" s="14"/>
      <c r="S12" s="14">
        <v>0.135224840102875</v>
      </c>
      <c r="T12" s="14">
        <v>0.15610764606256</v>
      </c>
      <c r="U12" s="14">
        <v>0.11573222298789899</v>
      </c>
      <c r="V12" s="14">
        <v>0.122862900233157</v>
      </c>
      <c r="W12" s="14">
        <v>0.14235158206453799</v>
      </c>
      <c r="X12" s="14">
        <v>0.204442584149509</v>
      </c>
      <c r="Y12" s="14">
        <v>0.116956638899419</v>
      </c>
      <c r="Z12" s="14">
        <v>0.102152829084279</v>
      </c>
      <c r="AA12" s="14">
        <v>0.12750177517538999</v>
      </c>
      <c r="AB12" s="14">
        <v>0.135329593079241</v>
      </c>
      <c r="AC12" s="14">
        <v>0.10358869375599999</v>
      </c>
      <c r="AD12" s="14">
        <v>0.151777903001689</v>
      </c>
      <c r="AE12" s="14"/>
      <c r="AF12" s="14">
        <v>0.109122532178241</v>
      </c>
      <c r="AG12" s="14">
        <v>0.144689552558698</v>
      </c>
      <c r="AH12" s="14">
        <v>0.110362922720446</v>
      </c>
      <c r="AI12" s="14">
        <v>0.110028751220349</v>
      </c>
      <c r="AJ12" s="14">
        <v>0.13115202192438999</v>
      </c>
      <c r="AK12" s="14"/>
      <c r="AL12" s="14">
        <v>0.13448903610196</v>
      </c>
      <c r="AM12" s="14">
        <v>0.10609540290201</v>
      </c>
      <c r="AN12" s="14">
        <v>0.128619400055317</v>
      </c>
      <c r="AO12" s="14">
        <v>0.125773740235885</v>
      </c>
      <c r="AP12" s="14">
        <v>0.17587284265973399</v>
      </c>
      <c r="AQ12" s="14">
        <v>0.14446498321760101</v>
      </c>
      <c r="AR12" s="14"/>
      <c r="AS12" s="14">
        <v>0.133732054659253</v>
      </c>
      <c r="AT12" s="14">
        <v>0.17299251906500401</v>
      </c>
      <c r="AU12" s="14">
        <v>0.114770096671874</v>
      </c>
      <c r="AV12" s="14">
        <v>0.12875119627428</v>
      </c>
      <c r="AW12" s="14">
        <v>0</v>
      </c>
      <c r="AX12" s="14"/>
      <c r="AY12" s="14">
        <v>5.3191446598284398E-2</v>
      </c>
      <c r="AZ12" s="14">
        <v>0.13199734396372201</v>
      </c>
      <c r="BA12" s="14">
        <v>0.16288009112992599</v>
      </c>
      <c r="BB12" s="14">
        <v>0.16558917473522999</v>
      </c>
      <c r="BC12" s="14">
        <v>0.22241218998588799</v>
      </c>
      <c r="BD12" s="14"/>
      <c r="BE12" s="14">
        <v>4.8589124990003597E-2</v>
      </c>
      <c r="BF12" s="14">
        <v>8.7568843524375398E-2</v>
      </c>
      <c r="BG12" s="14">
        <v>0.158802235814687</v>
      </c>
      <c r="BH12" s="14">
        <v>0.226744444629466</v>
      </c>
      <c r="BI12" s="14">
        <v>0.197067399705877</v>
      </c>
      <c r="BJ12" s="14"/>
      <c r="BK12" s="14">
        <v>0.11379207956093</v>
      </c>
      <c r="BL12" s="14">
        <v>0.108375844741726</v>
      </c>
      <c r="BM12" s="14">
        <v>0.147306620951978</v>
      </c>
      <c r="BN12" s="14">
        <v>0.15856788490162099</v>
      </c>
      <c r="BO12" s="14">
        <v>0.14963688937724201</v>
      </c>
      <c r="BP12" s="14"/>
      <c r="BQ12" s="14">
        <v>0.11188126472207401</v>
      </c>
      <c r="BR12" s="14">
        <v>0.14787899759915701</v>
      </c>
      <c r="BS12" s="14"/>
      <c r="BT12" s="14">
        <v>0.145009141947297</v>
      </c>
      <c r="BU12" s="14">
        <v>0.13491066630523901</v>
      </c>
      <c r="BV12" s="14"/>
      <c r="BW12" s="14">
        <v>0.13475646500634</v>
      </c>
      <c r="BX12" s="14">
        <v>0.13816823214448101</v>
      </c>
      <c r="BY12" s="14"/>
      <c r="BZ12" s="14">
        <v>0.15191360310037499</v>
      </c>
      <c r="CA12" s="14">
        <v>0.112203712857587</v>
      </c>
      <c r="CB12" s="14">
        <v>0.104034640101293</v>
      </c>
    </row>
    <row r="13" spans="2:80" x14ac:dyDescent="0.35">
      <c r="B13" s="15" t="s">
        <v>166</v>
      </c>
      <c r="C13" s="14">
        <v>0.28743637165209801</v>
      </c>
      <c r="D13" s="14">
        <v>0.276660993421805</v>
      </c>
      <c r="E13" s="14">
        <v>0.29718353022975502</v>
      </c>
      <c r="F13" s="14"/>
      <c r="G13" s="14">
        <v>0.271497456876235</v>
      </c>
      <c r="H13" s="14">
        <v>0.20495178876832401</v>
      </c>
      <c r="I13" s="14">
        <v>0.26575367424596502</v>
      </c>
      <c r="J13" s="14">
        <v>0.32531978205082002</v>
      </c>
      <c r="K13" s="14">
        <v>0.34157794714268502</v>
      </c>
      <c r="L13" s="14">
        <v>0.31588530234142298</v>
      </c>
      <c r="M13" s="14"/>
      <c r="N13" s="14">
        <v>0.218628328172562</v>
      </c>
      <c r="O13" s="14">
        <v>0.29493220211357102</v>
      </c>
      <c r="P13" s="14">
        <v>0.27431073476130802</v>
      </c>
      <c r="Q13" s="14">
        <v>0.363412329256668</v>
      </c>
      <c r="R13" s="14"/>
      <c r="S13" s="14">
        <v>0.23373162223126001</v>
      </c>
      <c r="T13" s="14">
        <v>0.320021453518887</v>
      </c>
      <c r="U13" s="14">
        <v>0.28179279792853301</v>
      </c>
      <c r="V13" s="14">
        <v>0.311682274689913</v>
      </c>
      <c r="W13" s="14">
        <v>0.27020827447129298</v>
      </c>
      <c r="X13" s="14">
        <v>0.22836541964776</v>
      </c>
      <c r="Y13" s="14">
        <v>0.25671776772312499</v>
      </c>
      <c r="Z13" s="14">
        <v>0.29511605256401502</v>
      </c>
      <c r="AA13" s="14">
        <v>0.32917766623088002</v>
      </c>
      <c r="AB13" s="14">
        <v>0.31328998096231297</v>
      </c>
      <c r="AC13" s="14">
        <v>0.32577531882475302</v>
      </c>
      <c r="AD13" s="14">
        <v>0.33404554332145803</v>
      </c>
      <c r="AE13" s="14"/>
      <c r="AF13" s="14">
        <v>0.26489234575493598</v>
      </c>
      <c r="AG13" s="14">
        <v>0.24125447571625899</v>
      </c>
      <c r="AH13" s="14">
        <v>0.26128511076147898</v>
      </c>
      <c r="AI13" s="14">
        <v>0.35121301491322499</v>
      </c>
      <c r="AJ13" s="14">
        <v>0.23075610128305801</v>
      </c>
      <c r="AK13" s="14"/>
      <c r="AL13" s="14">
        <v>0.22239823071259299</v>
      </c>
      <c r="AM13" s="14">
        <v>0.264949060684464</v>
      </c>
      <c r="AN13" s="14">
        <v>0.25562456443793902</v>
      </c>
      <c r="AO13" s="14">
        <v>0.326485502120548</v>
      </c>
      <c r="AP13" s="14">
        <v>0.230194301670404</v>
      </c>
      <c r="AQ13" s="14">
        <v>0.32037238736541601</v>
      </c>
      <c r="AR13" s="14"/>
      <c r="AS13" s="14">
        <v>0.391920962312934</v>
      </c>
      <c r="AT13" s="14">
        <v>0.29334827390615398</v>
      </c>
      <c r="AU13" s="14">
        <v>0.22202988017967601</v>
      </c>
      <c r="AV13" s="14">
        <v>0.16272009037614299</v>
      </c>
      <c r="AW13" s="14">
        <v>0.13765752363976899</v>
      </c>
      <c r="AX13" s="14"/>
      <c r="AY13" s="14">
        <v>0.29051956415691799</v>
      </c>
      <c r="AZ13" s="14">
        <v>0.23755085737315901</v>
      </c>
      <c r="BA13" s="14">
        <v>0.28830515815350599</v>
      </c>
      <c r="BB13" s="14">
        <v>0.289196585451098</v>
      </c>
      <c r="BC13" s="14">
        <v>0.36929156384501799</v>
      </c>
      <c r="BD13" s="14"/>
      <c r="BE13" s="14">
        <v>0.19052979357340499</v>
      </c>
      <c r="BF13" s="14">
        <v>0.24778320549004401</v>
      </c>
      <c r="BG13" s="14">
        <v>0.30801275538915801</v>
      </c>
      <c r="BH13" s="14">
        <v>0.34436461089086601</v>
      </c>
      <c r="BI13" s="14">
        <v>0.395603629653837</v>
      </c>
      <c r="BJ13" s="14"/>
      <c r="BK13" s="14">
        <v>0.13675825476785999</v>
      </c>
      <c r="BL13" s="14">
        <v>0.31148776222131702</v>
      </c>
      <c r="BM13" s="14">
        <v>0.28412810333741401</v>
      </c>
      <c r="BN13" s="14">
        <v>0.32322228546611897</v>
      </c>
      <c r="BO13" s="14">
        <v>0.35646909866607701</v>
      </c>
      <c r="BP13" s="14"/>
      <c r="BQ13" s="14">
        <v>0.30483122107058702</v>
      </c>
      <c r="BR13" s="14">
        <v>0.28018149835424599</v>
      </c>
      <c r="BS13" s="14"/>
      <c r="BT13" s="14">
        <v>0.20455478008670799</v>
      </c>
      <c r="BU13" s="14">
        <v>0.31290213091001001</v>
      </c>
      <c r="BV13" s="14"/>
      <c r="BW13" s="14">
        <v>0.19414779411683</v>
      </c>
      <c r="BX13" s="14">
        <v>0.32006279788833097</v>
      </c>
      <c r="BY13" s="14"/>
      <c r="BZ13" s="14">
        <v>0.321670569526329</v>
      </c>
      <c r="CA13" s="14">
        <v>0.20698678867085801</v>
      </c>
      <c r="CB13" s="14">
        <v>0.33881022936539901</v>
      </c>
    </row>
    <row r="14" spans="2:80" x14ac:dyDescent="0.35">
      <c r="B14" s="15" t="s">
        <v>167</v>
      </c>
      <c r="C14" s="20">
        <v>3.39479714095254E-2</v>
      </c>
      <c r="D14" s="20">
        <v>2.8699967521664298E-2</v>
      </c>
      <c r="E14" s="20">
        <v>3.9195565501317302E-2</v>
      </c>
      <c r="F14" s="20"/>
      <c r="G14" s="20">
        <v>2.9689669351961101E-2</v>
      </c>
      <c r="H14" s="20">
        <v>2.9054278166362801E-2</v>
      </c>
      <c r="I14" s="20">
        <v>3.5486880356172999E-2</v>
      </c>
      <c r="J14" s="20">
        <v>2.89004249467627E-2</v>
      </c>
      <c r="K14" s="20">
        <v>2.64110724050532E-2</v>
      </c>
      <c r="L14" s="20">
        <v>4.8657392031243099E-2</v>
      </c>
      <c r="M14" s="20"/>
      <c r="N14" s="20">
        <v>1.9985978992394401E-2</v>
      </c>
      <c r="O14" s="20">
        <v>3.5320060469277402E-2</v>
      </c>
      <c r="P14" s="20">
        <v>3.0709101711773899E-2</v>
      </c>
      <c r="Q14" s="20">
        <v>4.93536719760235E-2</v>
      </c>
      <c r="R14" s="20"/>
      <c r="S14" s="20">
        <v>3.48566613376202E-2</v>
      </c>
      <c r="T14" s="20">
        <v>3.9628148966267297E-2</v>
      </c>
      <c r="U14" s="20">
        <v>3.4463669788137301E-2</v>
      </c>
      <c r="V14" s="20">
        <v>2.30270506611569E-2</v>
      </c>
      <c r="W14" s="20">
        <v>3.6603835837326799E-2</v>
      </c>
      <c r="X14" s="20">
        <v>4.0718930452947999E-2</v>
      </c>
      <c r="Y14" s="20">
        <v>4.0879211402242897E-2</v>
      </c>
      <c r="Z14" s="20">
        <v>3.4815828232203902E-2</v>
      </c>
      <c r="AA14" s="20">
        <v>4.05003036579379E-2</v>
      </c>
      <c r="AB14" s="20">
        <v>2.65686361174934E-2</v>
      </c>
      <c r="AC14" s="20">
        <v>6.5372852167258E-3</v>
      </c>
      <c r="AD14" s="20">
        <v>3.4004011379682599E-2</v>
      </c>
      <c r="AE14" s="20"/>
      <c r="AF14" s="20">
        <v>3.5630780941290199E-2</v>
      </c>
      <c r="AG14" s="20">
        <v>2.3797535263999501E-2</v>
      </c>
      <c r="AH14" s="20">
        <v>1.02169685251774E-2</v>
      </c>
      <c r="AI14" s="20">
        <v>2.9847150274555399E-2</v>
      </c>
      <c r="AJ14" s="20">
        <v>4.4219913185028298E-2</v>
      </c>
      <c r="AK14" s="20"/>
      <c r="AL14" s="20">
        <v>2.5869073094752001E-2</v>
      </c>
      <c r="AM14" s="20">
        <v>2.6838134278349201E-2</v>
      </c>
      <c r="AN14" s="20">
        <v>1.28603866004664E-2</v>
      </c>
      <c r="AO14" s="20">
        <v>3.5579546682571198E-2</v>
      </c>
      <c r="AP14" s="20">
        <v>3.6942047899816401E-2</v>
      </c>
      <c r="AQ14" s="20">
        <v>6.3273357494865595E-2</v>
      </c>
      <c r="AR14" s="20"/>
      <c r="AS14" s="20">
        <v>4.18875862973528E-2</v>
      </c>
      <c r="AT14" s="20">
        <v>3.9515651733537799E-2</v>
      </c>
      <c r="AU14" s="20">
        <v>2.4860832175920299E-2</v>
      </c>
      <c r="AV14" s="20">
        <v>3.09659389174625E-2</v>
      </c>
      <c r="AW14" s="20">
        <v>4.09296291751092E-2</v>
      </c>
      <c r="AX14" s="20"/>
      <c r="AY14" s="20">
        <v>2.56565978482753E-2</v>
      </c>
      <c r="AZ14" s="20">
        <v>1.9351550916543898E-2</v>
      </c>
      <c r="BA14" s="20">
        <v>4.2419473779832198E-2</v>
      </c>
      <c r="BB14" s="20">
        <v>3.7153450372319603E-2</v>
      </c>
      <c r="BC14" s="20">
        <v>4.4098695030287301E-2</v>
      </c>
      <c r="BD14" s="20"/>
      <c r="BE14" s="20">
        <v>2.04938282131138E-2</v>
      </c>
      <c r="BF14" s="20">
        <v>2.6470378852390199E-2</v>
      </c>
      <c r="BG14" s="20">
        <v>4.0728811393448298E-2</v>
      </c>
      <c r="BH14" s="20">
        <v>2.7873847299640798E-2</v>
      </c>
      <c r="BI14" s="20">
        <v>8.3267936497747205E-2</v>
      </c>
      <c r="BJ14" s="20"/>
      <c r="BK14" s="20">
        <v>2.7471636157155099E-2</v>
      </c>
      <c r="BL14" s="20">
        <v>3.65320061055368E-2</v>
      </c>
      <c r="BM14" s="20">
        <v>3.6443265800083301E-2</v>
      </c>
      <c r="BN14" s="20">
        <v>3.3661943541375902E-2</v>
      </c>
      <c r="BO14" s="20">
        <v>3.5014599154222101E-2</v>
      </c>
      <c r="BP14" s="20"/>
      <c r="BQ14" s="20">
        <v>3.6491987706259499E-2</v>
      </c>
      <c r="BR14" s="20">
        <v>3.2886938027951E-2</v>
      </c>
      <c r="BS14" s="20"/>
      <c r="BT14" s="20">
        <v>2.87613382979344E-2</v>
      </c>
      <c r="BU14" s="20">
        <v>3.5541588854415898E-2</v>
      </c>
      <c r="BV14" s="20"/>
      <c r="BW14" s="20">
        <v>2.5441257456751999E-2</v>
      </c>
      <c r="BX14" s="20">
        <v>3.6923080288079897E-2</v>
      </c>
      <c r="BY14" s="20"/>
      <c r="BZ14" s="20">
        <v>3.4978312357758501E-2</v>
      </c>
      <c r="CA14" s="20">
        <v>2.6702806693379599E-2</v>
      </c>
      <c r="CB14" s="20">
        <v>6.4133220659998297E-2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0.193045609127353</v>
      </c>
      <c r="D9" s="14">
        <v>0.22481331631927601</v>
      </c>
      <c r="E9" s="14">
        <v>0.162844321916707</v>
      </c>
      <c r="F9" s="14"/>
      <c r="G9" s="14">
        <v>0.107741220621348</v>
      </c>
      <c r="H9" s="14">
        <v>0.148523081957634</v>
      </c>
      <c r="I9" s="14">
        <v>0.128500591823833</v>
      </c>
      <c r="J9" s="14">
        <v>0.17371624291938001</v>
      </c>
      <c r="K9" s="14">
        <v>0.227772423995939</v>
      </c>
      <c r="L9" s="14">
        <v>0.33072165749049998</v>
      </c>
      <c r="M9" s="14"/>
      <c r="N9" s="14">
        <v>0.27154227556024702</v>
      </c>
      <c r="O9" s="14">
        <v>0.18245706713724399</v>
      </c>
      <c r="P9" s="14">
        <v>0.18051719284033099</v>
      </c>
      <c r="Q9" s="14">
        <v>0.13129459354346601</v>
      </c>
      <c r="R9" s="14"/>
      <c r="S9" s="14">
        <v>0.141565052453</v>
      </c>
      <c r="T9" s="14">
        <v>0.191289599347328</v>
      </c>
      <c r="U9" s="14">
        <v>0.241526579353261</v>
      </c>
      <c r="V9" s="14">
        <v>0.19672548141316801</v>
      </c>
      <c r="W9" s="14">
        <v>0.186152736706961</v>
      </c>
      <c r="X9" s="14">
        <v>0.17323418760287401</v>
      </c>
      <c r="Y9" s="14">
        <v>0.20757980322512501</v>
      </c>
      <c r="Z9" s="14">
        <v>0.254086481433343</v>
      </c>
      <c r="AA9" s="14">
        <v>0.17943464528768899</v>
      </c>
      <c r="AB9" s="14">
        <v>0.19433773634415999</v>
      </c>
      <c r="AC9" s="14">
        <v>0.23460590161618999</v>
      </c>
      <c r="AD9" s="14">
        <v>0.23303282406582301</v>
      </c>
      <c r="AE9" s="14"/>
      <c r="AF9" s="14">
        <v>0.27437646649214398</v>
      </c>
      <c r="AG9" s="14">
        <v>0.19206372820237699</v>
      </c>
      <c r="AH9" s="14">
        <v>0.26728629837602003</v>
      </c>
      <c r="AI9" s="14">
        <v>0.18539122550284301</v>
      </c>
      <c r="AJ9" s="14">
        <v>0.15512909800009</v>
      </c>
      <c r="AK9" s="14"/>
      <c r="AL9" s="14">
        <v>0.209244308528727</v>
      </c>
      <c r="AM9" s="14">
        <v>0.235191968516682</v>
      </c>
      <c r="AN9" s="14">
        <v>0.22296680924078699</v>
      </c>
      <c r="AO9" s="14">
        <v>0.19966420647465899</v>
      </c>
      <c r="AP9" s="14">
        <v>0.139677663642123</v>
      </c>
      <c r="AQ9" s="14">
        <v>0.17238458394553799</v>
      </c>
      <c r="AR9" s="14"/>
      <c r="AS9" s="14">
        <v>0.15815639754489799</v>
      </c>
      <c r="AT9" s="14">
        <v>0.189197747207973</v>
      </c>
      <c r="AU9" s="14">
        <v>0.21460548201870699</v>
      </c>
      <c r="AV9" s="14">
        <v>0.21129848937475901</v>
      </c>
      <c r="AW9" s="14">
        <v>0.392108082657039</v>
      </c>
      <c r="AX9" s="14"/>
      <c r="AY9" s="14">
        <v>0.38805802716145399</v>
      </c>
      <c r="AZ9" s="14">
        <v>0.20487608244226499</v>
      </c>
      <c r="BA9" s="14">
        <v>0.123372934224575</v>
      </c>
      <c r="BB9" s="14">
        <v>8.2250356923673301E-2</v>
      </c>
      <c r="BC9" s="14">
        <v>7.3476177548150001E-2</v>
      </c>
      <c r="BD9" s="14"/>
      <c r="BE9" s="14">
        <v>0.45690297560208798</v>
      </c>
      <c r="BF9" s="14">
        <v>0.28473840979707299</v>
      </c>
      <c r="BG9" s="14">
        <v>0.12016831442647199</v>
      </c>
      <c r="BH9" s="14">
        <v>7.6940912881595602E-2</v>
      </c>
      <c r="BI9" s="14">
        <v>3.6029056671047797E-2</v>
      </c>
      <c r="BJ9" s="14"/>
      <c r="BK9" s="14">
        <v>0.23454963083427299</v>
      </c>
      <c r="BL9" s="14">
        <v>0.20775874312894199</v>
      </c>
      <c r="BM9" s="14">
        <v>0.211329947989988</v>
      </c>
      <c r="BN9" s="14">
        <v>0.19872307599449199</v>
      </c>
      <c r="BO9" s="14">
        <v>0.12864074490651101</v>
      </c>
      <c r="BP9" s="14"/>
      <c r="BQ9" s="14">
        <v>0.212530231881285</v>
      </c>
      <c r="BR9" s="14">
        <v>0.18491915364990699</v>
      </c>
      <c r="BS9" s="14"/>
      <c r="BT9" s="14">
        <v>0.17691657688263199</v>
      </c>
      <c r="BU9" s="14">
        <v>0.19800133022837799</v>
      </c>
      <c r="BV9" s="14"/>
      <c r="BW9" s="14">
        <v>0.218090856996665</v>
      </c>
      <c r="BX9" s="14">
        <v>0.184286370281982</v>
      </c>
      <c r="BY9" s="14"/>
      <c r="BZ9" s="14">
        <v>0.17754470931559199</v>
      </c>
      <c r="CA9" s="14">
        <v>0.22175179418764801</v>
      </c>
      <c r="CB9" s="14">
        <v>0.215620526551555</v>
      </c>
    </row>
    <row r="10" spans="2:80" ht="43.5" x14ac:dyDescent="0.35">
      <c r="B10" s="15" t="s">
        <v>163</v>
      </c>
      <c r="C10" s="14">
        <v>0.112019487247975</v>
      </c>
      <c r="D10" s="14">
        <v>0.11736327851643499</v>
      </c>
      <c r="E10" s="14">
        <v>0.106628749475924</v>
      </c>
      <c r="F10" s="14"/>
      <c r="G10" s="14">
        <v>0.124933541520459</v>
      </c>
      <c r="H10" s="14">
        <v>0.161093448840328</v>
      </c>
      <c r="I10" s="14">
        <v>0.127851673390457</v>
      </c>
      <c r="J10" s="14">
        <v>9.5597871820683203E-2</v>
      </c>
      <c r="K10" s="14">
        <v>0.117222725395542</v>
      </c>
      <c r="L10" s="14">
        <v>6.0392939113131601E-2</v>
      </c>
      <c r="M10" s="14"/>
      <c r="N10" s="14">
        <v>0.14079222462757501</v>
      </c>
      <c r="O10" s="14">
        <v>0.116746217658662</v>
      </c>
      <c r="P10" s="14">
        <v>0.115609665847904</v>
      </c>
      <c r="Q10" s="14">
        <v>7.4184406833024394E-2</v>
      </c>
      <c r="R10" s="14"/>
      <c r="S10" s="14">
        <v>0.138434523103137</v>
      </c>
      <c r="T10" s="14">
        <v>0.104024166365469</v>
      </c>
      <c r="U10" s="14">
        <v>9.7208766822846598E-2</v>
      </c>
      <c r="V10" s="14">
        <v>9.9073546406128199E-2</v>
      </c>
      <c r="W10" s="14">
        <v>0.122079632797813</v>
      </c>
      <c r="X10" s="14">
        <v>0.15220753988695199</v>
      </c>
      <c r="Y10" s="14">
        <v>8.1508677680271202E-2</v>
      </c>
      <c r="Z10" s="14">
        <v>6.8772099897887198E-2</v>
      </c>
      <c r="AA10" s="14">
        <v>0.12144699853207799</v>
      </c>
      <c r="AB10" s="14">
        <v>0.11751562972212</v>
      </c>
      <c r="AC10" s="14">
        <v>7.6282170973352506E-2</v>
      </c>
      <c r="AD10" s="14">
        <v>0.104995990333035</v>
      </c>
      <c r="AE10" s="14"/>
      <c r="AF10" s="14">
        <v>0.119707413651788</v>
      </c>
      <c r="AG10" s="14">
        <v>0.12929688820318699</v>
      </c>
      <c r="AH10" s="14">
        <v>0.108863356158042</v>
      </c>
      <c r="AI10" s="14">
        <v>0.108747029833019</v>
      </c>
      <c r="AJ10" s="14">
        <v>0.132510039781193</v>
      </c>
      <c r="AK10" s="14"/>
      <c r="AL10" s="14">
        <v>0.14053551124367999</v>
      </c>
      <c r="AM10" s="14">
        <v>9.8715748991865707E-2</v>
      </c>
      <c r="AN10" s="14">
        <v>0.12721695528081201</v>
      </c>
      <c r="AO10" s="14">
        <v>0.11395709799028</v>
      </c>
      <c r="AP10" s="14">
        <v>0.12614173024905501</v>
      </c>
      <c r="AQ10" s="14">
        <v>7.6286056012717499E-2</v>
      </c>
      <c r="AR10" s="14"/>
      <c r="AS10" s="14">
        <v>8.5269758471013202E-2</v>
      </c>
      <c r="AT10" s="14">
        <v>0.10544549462156</v>
      </c>
      <c r="AU10" s="14">
        <v>0.12811746288430201</v>
      </c>
      <c r="AV10" s="14">
        <v>0.16751138833328599</v>
      </c>
      <c r="AW10" s="14">
        <v>0.147583503266463</v>
      </c>
      <c r="AX10" s="14"/>
      <c r="AY10" s="14">
        <v>0.120195223470846</v>
      </c>
      <c r="AZ10" s="14">
        <v>0.140191302794161</v>
      </c>
      <c r="BA10" s="14">
        <v>0.13094105570415801</v>
      </c>
      <c r="BB10" s="14">
        <v>9.7111544945225295E-2</v>
      </c>
      <c r="BC10" s="14">
        <v>5.40887795844536E-2</v>
      </c>
      <c r="BD10" s="14"/>
      <c r="BE10" s="14">
        <v>0.140847154642357</v>
      </c>
      <c r="BF10" s="14">
        <v>0.140404374297804</v>
      </c>
      <c r="BG10" s="14">
        <v>9.8003717434267501E-2</v>
      </c>
      <c r="BH10" s="14">
        <v>8.9786695348560902E-2</v>
      </c>
      <c r="BI10" s="14">
        <v>2.1287225291560501E-2</v>
      </c>
      <c r="BJ10" s="14"/>
      <c r="BK10" s="14">
        <v>0.19344999956035799</v>
      </c>
      <c r="BL10" s="14">
        <v>0.10232483551416</v>
      </c>
      <c r="BM10" s="14">
        <v>7.7707377647699402E-2</v>
      </c>
      <c r="BN10" s="14">
        <v>0.102127363105462</v>
      </c>
      <c r="BO10" s="14">
        <v>9.8159723289571704E-2</v>
      </c>
      <c r="BP10" s="14"/>
      <c r="BQ10" s="14">
        <v>0.120082983785729</v>
      </c>
      <c r="BR10" s="14">
        <v>0.108656443147295</v>
      </c>
      <c r="BS10" s="14"/>
      <c r="BT10" s="14">
        <v>0.13248713906413101</v>
      </c>
      <c r="BU10" s="14">
        <v>0.10573070485515899</v>
      </c>
      <c r="BV10" s="14"/>
      <c r="BW10" s="14">
        <v>0.134302918897831</v>
      </c>
      <c r="BX10" s="14">
        <v>0.10422615650778599</v>
      </c>
      <c r="BY10" s="14"/>
      <c r="BZ10" s="14">
        <v>9.2578523023574499E-2</v>
      </c>
      <c r="CA10" s="14">
        <v>0.15470691520895899</v>
      </c>
      <c r="CB10" s="14">
        <v>0.10064647060025</v>
      </c>
    </row>
    <row r="11" spans="2:80" ht="58" x14ac:dyDescent="0.35">
      <c r="B11" s="15" t="s">
        <v>164</v>
      </c>
      <c r="C11" s="14">
        <v>0.25388002844666602</v>
      </c>
      <c r="D11" s="14">
        <v>0.25524752909464798</v>
      </c>
      <c r="E11" s="14">
        <v>0.25297116559729899</v>
      </c>
      <c r="F11" s="14"/>
      <c r="G11" s="14">
        <v>0.25911507978160497</v>
      </c>
      <c r="H11" s="14">
        <v>0.27868715466737598</v>
      </c>
      <c r="I11" s="14">
        <v>0.30679060215389797</v>
      </c>
      <c r="J11" s="14">
        <v>0.261699829639989</v>
      </c>
      <c r="K11" s="14">
        <v>0.218922254254866</v>
      </c>
      <c r="L11" s="14">
        <v>0.204280666281382</v>
      </c>
      <c r="M11" s="14"/>
      <c r="N11" s="14">
        <v>0.28522819146612899</v>
      </c>
      <c r="O11" s="14">
        <v>0.25944598831684701</v>
      </c>
      <c r="P11" s="14">
        <v>0.25613510470329698</v>
      </c>
      <c r="Q11" s="14">
        <v>0.21411212404059901</v>
      </c>
      <c r="R11" s="14"/>
      <c r="S11" s="14">
        <v>0.29917697532804099</v>
      </c>
      <c r="T11" s="14">
        <v>0.26547237466720403</v>
      </c>
      <c r="U11" s="14">
        <v>0.224275353624595</v>
      </c>
      <c r="V11" s="14">
        <v>0.22201359813688201</v>
      </c>
      <c r="W11" s="14">
        <v>0.23149181111623501</v>
      </c>
      <c r="X11" s="14">
        <v>0.226072610734079</v>
      </c>
      <c r="Y11" s="14">
        <v>0.26948579484478102</v>
      </c>
      <c r="Z11" s="14">
        <v>0.27968139063479103</v>
      </c>
      <c r="AA11" s="14">
        <v>0.243385076242145</v>
      </c>
      <c r="AB11" s="14">
        <v>0.26009312665393097</v>
      </c>
      <c r="AC11" s="14">
        <v>0.24944556042933899</v>
      </c>
      <c r="AD11" s="14">
        <v>0.25338757495624198</v>
      </c>
      <c r="AE11" s="14"/>
      <c r="AF11" s="14">
        <v>0.245749142440229</v>
      </c>
      <c r="AG11" s="14">
        <v>0.27099607237747197</v>
      </c>
      <c r="AH11" s="14">
        <v>0.27003227013340703</v>
      </c>
      <c r="AI11" s="14">
        <v>0.22830378285544201</v>
      </c>
      <c r="AJ11" s="14">
        <v>0.26859407374766597</v>
      </c>
      <c r="AK11" s="14"/>
      <c r="AL11" s="14">
        <v>0.26682346982933602</v>
      </c>
      <c r="AM11" s="14">
        <v>0.25064985498631098</v>
      </c>
      <c r="AN11" s="14">
        <v>0.29887444984950701</v>
      </c>
      <c r="AO11" s="14">
        <v>0.24297326104423</v>
      </c>
      <c r="AP11" s="14">
        <v>0.25400474454882899</v>
      </c>
      <c r="AQ11" s="14">
        <v>0.26477606514506502</v>
      </c>
      <c r="AR11" s="14"/>
      <c r="AS11" s="14">
        <v>0.217290150124999</v>
      </c>
      <c r="AT11" s="14">
        <v>0.22954949884419501</v>
      </c>
      <c r="AU11" s="14">
        <v>0.30583950601066001</v>
      </c>
      <c r="AV11" s="14">
        <v>0.29409072886801901</v>
      </c>
      <c r="AW11" s="14">
        <v>0.21772535477856</v>
      </c>
      <c r="AX11" s="14"/>
      <c r="AY11" s="14">
        <v>0.175861191441645</v>
      </c>
      <c r="AZ11" s="14">
        <v>0.30577284952462902</v>
      </c>
      <c r="BA11" s="14">
        <v>0.26902919780989498</v>
      </c>
      <c r="BB11" s="14">
        <v>0.29698849618957901</v>
      </c>
      <c r="BC11" s="14">
        <v>0.23744768251670501</v>
      </c>
      <c r="BD11" s="14"/>
      <c r="BE11" s="14">
        <v>0.17872057144870601</v>
      </c>
      <c r="BF11" s="14">
        <v>0.243650743140059</v>
      </c>
      <c r="BG11" s="14">
        <v>0.28668009709533399</v>
      </c>
      <c r="BH11" s="14">
        <v>0.26162236629945901</v>
      </c>
      <c r="BI11" s="14">
        <v>0.15545297750022199</v>
      </c>
      <c r="BJ11" s="14"/>
      <c r="BK11" s="14">
        <v>0.24813952223625199</v>
      </c>
      <c r="BL11" s="14">
        <v>0.263921202491671</v>
      </c>
      <c r="BM11" s="14">
        <v>0.24510360159234901</v>
      </c>
      <c r="BN11" s="14">
        <v>0.24774976780428601</v>
      </c>
      <c r="BO11" s="14">
        <v>0.26356985734017901</v>
      </c>
      <c r="BP11" s="14"/>
      <c r="BQ11" s="14">
        <v>0.25354426644897898</v>
      </c>
      <c r="BR11" s="14">
        <v>0.254020064769651</v>
      </c>
      <c r="BS11" s="14"/>
      <c r="BT11" s="14">
        <v>0.27331352642074203</v>
      </c>
      <c r="BU11" s="14">
        <v>0.24790899469116101</v>
      </c>
      <c r="BV11" s="14"/>
      <c r="BW11" s="14">
        <v>0.27079583335665097</v>
      </c>
      <c r="BX11" s="14">
        <v>0.24796395302024499</v>
      </c>
      <c r="BY11" s="14"/>
      <c r="BZ11" s="14">
        <v>0.252588047714288</v>
      </c>
      <c r="CA11" s="14">
        <v>0.25103069637486097</v>
      </c>
      <c r="CB11" s="14">
        <v>0.28688272845331497</v>
      </c>
    </row>
    <row r="12" spans="2:80" ht="43.5" x14ac:dyDescent="0.35">
      <c r="B12" s="15" t="s">
        <v>165</v>
      </c>
      <c r="C12" s="14">
        <v>0.20227364454942801</v>
      </c>
      <c r="D12" s="14">
        <v>0.167739848805153</v>
      </c>
      <c r="E12" s="14">
        <v>0.234659249662272</v>
      </c>
      <c r="F12" s="14"/>
      <c r="G12" s="14">
        <v>0.221393352086735</v>
      </c>
      <c r="H12" s="14">
        <v>0.21302081028066699</v>
      </c>
      <c r="I12" s="14">
        <v>0.22479609138081899</v>
      </c>
      <c r="J12" s="14">
        <v>0.227300233439233</v>
      </c>
      <c r="K12" s="14">
        <v>0.18909757446223999</v>
      </c>
      <c r="L12" s="14">
        <v>0.151078628381321</v>
      </c>
      <c r="M12" s="14"/>
      <c r="N12" s="14">
        <v>0.14041297258254201</v>
      </c>
      <c r="O12" s="14">
        <v>0.213333927887535</v>
      </c>
      <c r="P12" s="14">
        <v>0.230526555942311</v>
      </c>
      <c r="Q12" s="14">
        <v>0.232160451120068</v>
      </c>
      <c r="R12" s="14"/>
      <c r="S12" s="14">
        <v>0.19009494660670201</v>
      </c>
      <c r="T12" s="14">
        <v>0.22492779603558199</v>
      </c>
      <c r="U12" s="14">
        <v>0.189612443831053</v>
      </c>
      <c r="V12" s="14">
        <v>0.22170163863178299</v>
      </c>
      <c r="W12" s="14">
        <v>0.224723921052328</v>
      </c>
      <c r="X12" s="14">
        <v>0.22151790541518701</v>
      </c>
      <c r="Y12" s="14">
        <v>0.17533728099225701</v>
      </c>
      <c r="Z12" s="14">
        <v>0.17915088308003399</v>
      </c>
      <c r="AA12" s="14">
        <v>0.19893735635576501</v>
      </c>
      <c r="AB12" s="14">
        <v>0.17003241646981901</v>
      </c>
      <c r="AC12" s="14">
        <v>0.24128820696230899</v>
      </c>
      <c r="AD12" s="14">
        <v>0.17318105384751201</v>
      </c>
      <c r="AE12" s="14"/>
      <c r="AF12" s="14">
        <v>0.164763541836353</v>
      </c>
      <c r="AG12" s="14">
        <v>0.21460849842465601</v>
      </c>
      <c r="AH12" s="14">
        <v>0.17379574092824099</v>
      </c>
      <c r="AI12" s="14">
        <v>0.21761138587458601</v>
      </c>
      <c r="AJ12" s="14">
        <v>0.223529493948664</v>
      </c>
      <c r="AK12" s="14"/>
      <c r="AL12" s="14">
        <v>0.18510582055175701</v>
      </c>
      <c r="AM12" s="14">
        <v>0.19583944840773199</v>
      </c>
      <c r="AN12" s="14">
        <v>0.15312807962122199</v>
      </c>
      <c r="AO12" s="14">
        <v>0.18654278510661701</v>
      </c>
      <c r="AP12" s="14">
        <v>0.27316835764709901</v>
      </c>
      <c r="AQ12" s="14">
        <v>0.19359787537241399</v>
      </c>
      <c r="AR12" s="14"/>
      <c r="AS12" s="14">
        <v>0.20807652055290701</v>
      </c>
      <c r="AT12" s="14">
        <v>0.236198214704405</v>
      </c>
      <c r="AU12" s="14">
        <v>0.18779397657666</v>
      </c>
      <c r="AV12" s="14">
        <v>0.154761463191251</v>
      </c>
      <c r="AW12" s="14">
        <v>8.7970485479188704E-2</v>
      </c>
      <c r="AX12" s="14"/>
      <c r="AY12" s="14">
        <v>0.107673121041922</v>
      </c>
      <c r="AZ12" s="14">
        <v>0.15263251761423199</v>
      </c>
      <c r="BA12" s="14">
        <v>0.235840136748725</v>
      </c>
      <c r="BB12" s="14">
        <v>0.26659687697102502</v>
      </c>
      <c r="BC12" s="14">
        <v>0.32733817625189798</v>
      </c>
      <c r="BD12" s="14"/>
      <c r="BE12" s="14">
        <v>8.2211207599911296E-2</v>
      </c>
      <c r="BF12" s="14">
        <v>0.13761207335230699</v>
      </c>
      <c r="BG12" s="14">
        <v>0.222899040095483</v>
      </c>
      <c r="BH12" s="14">
        <v>0.32193376299258902</v>
      </c>
      <c r="BI12" s="14">
        <v>0.33457984445542199</v>
      </c>
      <c r="BJ12" s="14"/>
      <c r="BK12" s="14">
        <v>0.166896818507733</v>
      </c>
      <c r="BL12" s="14">
        <v>0.17796145544796901</v>
      </c>
      <c r="BM12" s="14">
        <v>0.20580360039225301</v>
      </c>
      <c r="BN12" s="14">
        <v>0.212904869500914</v>
      </c>
      <c r="BO12" s="14">
        <v>0.23329625794181799</v>
      </c>
      <c r="BP12" s="14"/>
      <c r="BQ12" s="14">
        <v>0.18835593527563901</v>
      </c>
      <c r="BR12" s="14">
        <v>0.208078306317317</v>
      </c>
      <c r="BS12" s="14"/>
      <c r="BT12" s="14">
        <v>0.22803993646662499</v>
      </c>
      <c r="BU12" s="14">
        <v>0.19435683003682699</v>
      </c>
      <c r="BV12" s="14"/>
      <c r="BW12" s="14">
        <v>0.178533357511339</v>
      </c>
      <c r="BX12" s="14">
        <v>0.21057649088216801</v>
      </c>
      <c r="BY12" s="14"/>
      <c r="BZ12" s="14">
        <v>0.218835314430427</v>
      </c>
      <c r="CA12" s="14">
        <v>0.17224423221926299</v>
      </c>
      <c r="CB12" s="14">
        <v>0.174347001396185</v>
      </c>
    </row>
    <row r="13" spans="2:80" x14ac:dyDescent="0.35">
      <c r="B13" s="15" t="s">
        <v>166</v>
      </c>
      <c r="C13" s="14">
        <v>0.20694789899068</v>
      </c>
      <c r="D13" s="14">
        <v>0.20293450659029999</v>
      </c>
      <c r="E13" s="14">
        <v>0.21100471586236499</v>
      </c>
      <c r="F13" s="14"/>
      <c r="G13" s="14">
        <v>0.22445190165238199</v>
      </c>
      <c r="H13" s="14">
        <v>0.161847802866803</v>
      </c>
      <c r="I13" s="14">
        <v>0.18136575694232801</v>
      </c>
      <c r="J13" s="14">
        <v>0.22020217062424899</v>
      </c>
      <c r="K13" s="14">
        <v>0.22029018921400501</v>
      </c>
      <c r="L13" s="14">
        <v>0.233234509744013</v>
      </c>
      <c r="M13" s="14"/>
      <c r="N13" s="14">
        <v>0.13857615298602199</v>
      </c>
      <c r="O13" s="14">
        <v>0.20463666453748799</v>
      </c>
      <c r="P13" s="14">
        <v>0.18227373745310901</v>
      </c>
      <c r="Q13" s="14">
        <v>0.30091180632974601</v>
      </c>
      <c r="R13" s="14"/>
      <c r="S13" s="14">
        <v>0.18897316464186101</v>
      </c>
      <c r="T13" s="14">
        <v>0.18465348388556199</v>
      </c>
      <c r="U13" s="14">
        <v>0.207625593972839</v>
      </c>
      <c r="V13" s="14">
        <v>0.236215839698555</v>
      </c>
      <c r="W13" s="14">
        <v>0.21583295239773201</v>
      </c>
      <c r="X13" s="14">
        <v>0.198492988958656</v>
      </c>
      <c r="Y13" s="14">
        <v>0.22290109584881099</v>
      </c>
      <c r="Z13" s="14">
        <v>0.19396423222187301</v>
      </c>
      <c r="AA13" s="14">
        <v>0.227835796138638</v>
      </c>
      <c r="AB13" s="14">
        <v>0.22591544443887501</v>
      </c>
      <c r="AC13" s="14">
        <v>0.16561299455227199</v>
      </c>
      <c r="AD13" s="14">
        <v>0.212569285728297</v>
      </c>
      <c r="AE13" s="14"/>
      <c r="AF13" s="14">
        <v>0.17310527506830101</v>
      </c>
      <c r="AG13" s="14">
        <v>0.16909202507457299</v>
      </c>
      <c r="AH13" s="14">
        <v>0.160492588091182</v>
      </c>
      <c r="AI13" s="14">
        <v>0.23638733349032701</v>
      </c>
      <c r="AJ13" s="14">
        <v>0.18608553966555</v>
      </c>
      <c r="AK13" s="14"/>
      <c r="AL13" s="14">
        <v>0.15711866534796801</v>
      </c>
      <c r="AM13" s="14">
        <v>0.19950917424321399</v>
      </c>
      <c r="AN13" s="14">
        <v>0.17341532627314099</v>
      </c>
      <c r="AO13" s="14">
        <v>0.23511972480118501</v>
      </c>
      <c r="AP13" s="14">
        <v>0.16839360958041699</v>
      </c>
      <c r="AQ13" s="14">
        <v>0.238501804349706</v>
      </c>
      <c r="AR13" s="14"/>
      <c r="AS13" s="14">
        <v>0.29545305418954698</v>
      </c>
      <c r="AT13" s="14">
        <v>0.19445363261410401</v>
      </c>
      <c r="AU13" s="14">
        <v>0.14566349208031601</v>
      </c>
      <c r="AV13" s="14">
        <v>0.15047508836121801</v>
      </c>
      <c r="AW13" s="14">
        <v>0.15461257381874899</v>
      </c>
      <c r="AX13" s="14"/>
      <c r="AY13" s="14">
        <v>0.18233282945902399</v>
      </c>
      <c r="AZ13" s="14">
        <v>0.176373832420262</v>
      </c>
      <c r="BA13" s="14">
        <v>0.20641629654636301</v>
      </c>
      <c r="BB13" s="14">
        <v>0.22602772400496299</v>
      </c>
      <c r="BC13" s="14">
        <v>0.26639173337739602</v>
      </c>
      <c r="BD13" s="14"/>
      <c r="BE13" s="14">
        <v>0.106476075628695</v>
      </c>
      <c r="BF13" s="14">
        <v>0.169981782691314</v>
      </c>
      <c r="BG13" s="14">
        <v>0.23583178643684499</v>
      </c>
      <c r="BH13" s="14">
        <v>0.21767652754084299</v>
      </c>
      <c r="BI13" s="14">
        <v>0.39298704259498202</v>
      </c>
      <c r="BJ13" s="14"/>
      <c r="BK13" s="14">
        <v>0.121726715464659</v>
      </c>
      <c r="BL13" s="14">
        <v>0.19956431226403401</v>
      </c>
      <c r="BM13" s="14">
        <v>0.224291178009528</v>
      </c>
      <c r="BN13" s="14">
        <v>0.220470271611036</v>
      </c>
      <c r="BO13" s="14">
        <v>0.251494137199194</v>
      </c>
      <c r="BP13" s="14"/>
      <c r="BQ13" s="14">
        <v>0.20418701023077199</v>
      </c>
      <c r="BR13" s="14">
        <v>0.20809938341349499</v>
      </c>
      <c r="BS13" s="14"/>
      <c r="BT13" s="14">
        <v>0.15643500235993801</v>
      </c>
      <c r="BU13" s="14">
        <v>0.222468224321347</v>
      </c>
      <c r="BV13" s="14"/>
      <c r="BW13" s="14">
        <v>0.15908121908364101</v>
      </c>
      <c r="BX13" s="14">
        <v>0.22368862698141401</v>
      </c>
      <c r="BY13" s="14"/>
      <c r="BZ13" s="14">
        <v>0.23228140285496601</v>
      </c>
      <c r="CA13" s="14">
        <v>0.16412390480752401</v>
      </c>
      <c r="CB13" s="14">
        <v>0.145763801562655</v>
      </c>
    </row>
    <row r="14" spans="2:80" x14ac:dyDescent="0.35">
      <c r="B14" s="15" t="s">
        <v>167</v>
      </c>
      <c r="C14" s="20">
        <v>3.1833331637897498E-2</v>
      </c>
      <c r="D14" s="20">
        <v>3.1901520674188499E-2</v>
      </c>
      <c r="E14" s="20">
        <v>3.1891797485433103E-2</v>
      </c>
      <c r="F14" s="20"/>
      <c r="G14" s="20">
        <v>6.2364904337471598E-2</v>
      </c>
      <c r="H14" s="20">
        <v>3.6827701387191797E-2</v>
      </c>
      <c r="I14" s="20">
        <v>3.0695284308665301E-2</v>
      </c>
      <c r="J14" s="20">
        <v>2.1483651556464801E-2</v>
      </c>
      <c r="K14" s="20">
        <v>2.6694832677407999E-2</v>
      </c>
      <c r="L14" s="20">
        <v>2.0291598989652399E-2</v>
      </c>
      <c r="M14" s="20"/>
      <c r="N14" s="20">
        <v>2.3448182777485001E-2</v>
      </c>
      <c r="O14" s="20">
        <v>2.33801344622242E-2</v>
      </c>
      <c r="P14" s="20">
        <v>3.4937743213048399E-2</v>
      </c>
      <c r="Q14" s="20">
        <v>4.7336618133096801E-2</v>
      </c>
      <c r="R14" s="20"/>
      <c r="S14" s="20">
        <v>4.1755337867259303E-2</v>
      </c>
      <c r="T14" s="20">
        <v>2.96325796988543E-2</v>
      </c>
      <c r="U14" s="20">
        <v>3.9751262395405502E-2</v>
      </c>
      <c r="V14" s="20">
        <v>2.4269895713482901E-2</v>
      </c>
      <c r="W14" s="20">
        <v>1.9718945928930202E-2</v>
      </c>
      <c r="X14" s="20">
        <v>2.8474767402252198E-2</v>
      </c>
      <c r="Y14" s="20">
        <v>4.3187347408754601E-2</v>
      </c>
      <c r="Z14" s="20">
        <v>2.43449127320715E-2</v>
      </c>
      <c r="AA14" s="20">
        <v>2.8960127443685001E-2</v>
      </c>
      <c r="AB14" s="20">
        <v>3.2105646371095503E-2</v>
      </c>
      <c r="AC14" s="20">
        <v>3.2765165466537502E-2</v>
      </c>
      <c r="AD14" s="20">
        <v>2.28332710690918E-2</v>
      </c>
      <c r="AE14" s="20"/>
      <c r="AF14" s="20">
        <v>2.2298160511184901E-2</v>
      </c>
      <c r="AG14" s="20">
        <v>2.3942787717734101E-2</v>
      </c>
      <c r="AH14" s="20">
        <v>1.9529746313107301E-2</v>
      </c>
      <c r="AI14" s="20">
        <v>2.35592424437823E-2</v>
      </c>
      <c r="AJ14" s="20">
        <v>3.4151754856837399E-2</v>
      </c>
      <c r="AK14" s="20"/>
      <c r="AL14" s="20">
        <v>4.1172224498531501E-2</v>
      </c>
      <c r="AM14" s="20">
        <v>2.0093804854193799E-2</v>
      </c>
      <c r="AN14" s="20">
        <v>2.4398379734531999E-2</v>
      </c>
      <c r="AO14" s="20">
        <v>2.17429245830295E-2</v>
      </c>
      <c r="AP14" s="20">
        <v>3.8613894332477597E-2</v>
      </c>
      <c r="AQ14" s="20">
        <v>5.44536151745596E-2</v>
      </c>
      <c r="AR14" s="20"/>
      <c r="AS14" s="20">
        <v>3.5754119116636597E-2</v>
      </c>
      <c r="AT14" s="20">
        <v>4.5155412007763497E-2</v>
      </c>
      <c r="AU14" s="20">
        <v>1.7980080429355401E-2</v>
      </c>
      <c r="AV14" s="20">
        <v>2.1862841871466001E-2</v>
      </c>
      <c r="AW14" s="20">
        <v>0</v>
      </c>
      <c r="AX14" s="20"/>
      <c r="AY14" s="20">
        <v>2.5879607425108499E-2</v>
      </c>
      <c r="AZ14" s="20">
        <v>2.0153415204450801E-2</v>
      </c>
      <c r="BA14" s="20">
        <v>3.4400378966283403E-2</v>
      </c>
      <c r="BB14" s="20">
        <v>3.10250009655345E-2</v>
      </c>
      <c r="BC14" s="20">
        <v>4.12574507213977E-2</v>
      </c>
      <c r="BD14" s="20"/>
      <c r="BE14" s="20">
        <v>3.4842015078242403E-2</v>
      </c>
      <c r="BF14" s="20">
        <v>2.3612616721442398E-2</v>
      </c>
      <c r="BG14" s="20">
        <v>3.6417044511598003E-2</v>
      </c>
      <c r="BH14" s="20">
        <v>3.2039734936951801E-2</v>
      </c>
      <c r="BI14" s="20">
        <v>5.9663853486765901E-2</v>
      </c>
      <c r="BJ14" s="20"/>
      <c r="BK14" s="20">
        <v>3.5237313396724403E-2</v>
      </c>
      <c r="BL14" s="20">
        <v>4.8469451153225498E-2</v>
      </c>
      <c r="BM14" s="20">
        <v>3.5764294368181397E-2</v>
      </c>
      <c r="BN14" s="20">
        <v>1.8024651983808902E-2</v>
      </c>
      <c r="BO14" s="20">
        <v>2.4839279322726299E-2</v>
      </c>
      <c r="BP14" s="20"/>
      <c r="BQ14" s="20">
        <v>2.1299572377597002E-2</v>
      </c>
      <c r="BR14" s="20">
        <v>3.6226648702334503E-2</v>
      </c>
      <c r="BS14" s="20"/>
      <c r="BT14" s="20">
        <v>3.2807818805932101E-2</v>
      </c>
      <c r="BU14" s="20">
        <v>3.1533915867128802E-2</v>
      </c>
      <c r="BV14" s="20"/>
      <c r="BW14" s="20">
        <v>3.9195814153873403E-2</v>
      </c>
      <c r="BX14" s="20">
        <v>2.9258402326404601E-2</v>
      </c>
      <c r="BY14" s="20"/>
      <c r="BZ14" s="20">
        <v>2.6172002661153101E-2</v>
      </c>
      <c r="CA14" s="20">
        <v>3.6142457201745103E-2</v>
      </c>
      <c r="CB14" s="20">
        <v>7.6739471436039694E-2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177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162</v>
      </c>
      <c r="C9" s="14">
        <v>0.15484063914983001</v>
      </c>
      <c r="D9" s="14">
        <v>0.17393552922070901</v>
      </c>
      <c r="E9" s="14">
        <v>0.13617308855136301</v>
      </c>
      <c r="F9" s="14"/>
      <c r="G9" s="14">
        <v>0.102200819364669</v>
      </c>
      <c r="H9" s="14">
        <v>0.139597353820135</v>
      </c>
      <c r="I9" s="14">
        <v>0.117333222564262</v>
      </c>
      <c r="J9" s="14">
        <v>0.12805972409139199</v>
      </c>
      <c r="K9" s="14">
        <v>0.16726021953182199</v>
      </c>
      <c r="L9" s="14">
        <v>0.24601843542652599</v>
      </c>
      <c r="M9" s="14"/>
      <c r="N9" s="14">
        <v>0.227510384580696</v>
      </c>
      <c r="O9" s="14">
        <v>0.14490813351267401</v>
      </c>
      <c r="P9" s="14">
        <v>0.139908723557227</v>
      </c>
      <c r="Q9" s="14">
        <v>0.10027060784648301</v>
      </c>
      <c r="R9" s="14"/>
      <c r="S9" s="14">
        <v>0.121896989324175</v>
      </c>
      <c r="T9" s="14">
        <v>0.15705558116451501</v>
      </c>
      <c r="U9" s="14">
        <v>0.166015761317721</v>
      </c>
      <c r="V9" s="14">
        <v>0.13366131582186899</v>
      </c>
      <c r="W9" s="14">
        <v>0.12384177234407701</v>
      </c>
      <c r="X9" s="14">
        <v>0.15768240341637399</v>
      </c>
      <c r="Y9" s="14">
        <v>0.169712233637935</v>
      </c>
      <c r="Z9" s="14">
        <v>0.19009059190229</v>
      </c>
      <c r="AA9" s="14">
        <v>0.15732581897082901</v>
      </c>
      <c r="AB9" s="14">
        <v>0.180603171303124</v>
      </c>
      <c r="AC9" s="14">
        <v>0.16918952377611299</v>
      </c>
      <c r="AD9" s="14">
        <v>0.19976853297639199</v>
      </c>
      <c r="AE9" s="14"/>
      <c r="AF9" s="14">
        <v>0.189758427866797</v>
      </c>
      <c r="AG9" s="14">
        <v>0.164739321761843</v>
      </c>
      <c r="AH9" s="14">
        <v>0.23848868255339201</v>
      </c>
      <c r="AI9" s="14">
        <v>0.157850736195983</v>
      </c>
      <c r="AJ9" s="14">
        <v>0.142582210857498</v>
      </c>
      <c r="AK9" s="14"/>
      <c r="AL9" s="14">
        <v>0.17827670236773399</v>
      </c>
      <c r="AM9" s="14">
        <v>0.19022498304441299</v>
      </c>
      <c r="AN9" s="14">
        <v>0.196378614474223</v>
      </c>
      <c r="AO9" s="14">
        <v>0.145259772313863</v>
      </c>
      <c r="AP9" s="14">
        <v>0.12700527845208601</v>
      </c>
      <c r="AQ9" s="14">
        <v>0.13265605683286</v>
      </c>
      <c r="AR9" s="14"/>
      <c r="AS9" s="14">
        <v>0.12883513622979301</v>
      </c>
      <c r="AT9" s="14">
        <v>0.142071269185432</v>
      </c>
      <c r="AU9" s="14">
        <v>0.16376333310048699</v>
      </c>
      <c r="AV9" s="14">
        <v>0.21054025360567</v>
      </c>
      <c r="AW9" s="14">
        <v>0.35619499792014198</v>
      </c>
      <c r="AX9" s="14"/>
      <c r="AY9" s="14">
        <v>0.326131573517428</v>
      </c>
      <c r="AZ9" s="14">
        <v>0.161242058502438</v>
      </c>
      <c r="BA9" s="14">
        <v>9.98445127172395E-2</v>
      </c>
      <c r="BB9" s="14">
        <v>6.5254219755686099E-2</v>
      </c>
      <c r="BC9" s="14">
        <v>3.5818752664180699E-2</v>
      </c>
      <c r="BD9" s="14"/>
      <c r="BE9" s="14">
        <v>0.427254000263248</v>
      </c>
      <c r="BF9" s="14">
        <v>0.24237014371086299</v>
      </c>
      <c r="BG9" s="14">
        <v>8.5726441565687705E-2</v>
      </c>
      <c r="BH9" s="14">
        <v>3.4062721514585802E-2</v>
      </c>
      <c r="BI9" s="14">
        <v>7.0896676807782402E-3</v>
      </c>
      <c r="BJ9" s="14"/>
      <c r="BK9" s="14">
        <v>0.216131051942338</v>
      </c>
      <c r="BL9" s="14">
        <v>0.15742561939397801</v>
      </c>
      <c r="BM9" s="14">
        <v>0.164610761823548</v>
      </c>
      <c r="BN9" s="14">
        <v>0.14658440346624901</v>
      </c>
      <c r="BO9" s="14">
        <v>0.105025501518954</v>
      </c>
      <c r="BP9" s="14"/>
      <c r="BQ9" s="14">
        <v>0.167199175428207</v>
      </c>
      <c r="BR9" s="14">
        <v>0.14968626197245499</v>
      </c>
      <c r="BS9" s="14"/>
      <c r="BT9" s="14">
        <v>0.15226850019811</v>
      </c>
      <c r="BU9" s="14">
        <v>0.155630940953708</v>
      </c>
      <c r="BV9" s="14"/>
      <c r="BW9" s="14">
        <v>0.19753833091848599</v>
      </c>
      <c r="BX9" s="14">
        <v>0.13990769529160901</v>
      </c>
      <c r="BY9" s="14"/>
      <c r="BZ9" s="14">
        <v>0.13739637105978</v>
      </c>
      <c r="CA9" s="14">
        <v>0.19527827443414</v>
      </c>
      <c r="CB9" s="14">
        <v>0.13196364932893201</v>
      </c>
    </row>
    <row r="10" spans="2:80" ht="43.5" x14ac:dyDescent="0.35">
      <c r="B10" s="15" t="s">
        <v>163</v>
      </c>
      <c r="C10" s="14">
        <v>0.10970717690241701</v>
      </c>
      <c r="D10" s="14">
        <v>0.111702449519458</v>
      </c>
      <c r="E10" s="14">
        <v>0.10743109923647801</v>
      </c>
      <c r="F10" s="14"/>
      <c r="G10" s="14">
        <v>0.12808190593124699</v>
      </c>
      <c r="H10" s="14">
        <v>0.18195109986990901</v>
      </c>
      <c r="I10" s="14">
        <v>0.10453333249770599</v>
      </c>
      <c r="J10" s="14">
        <v>9.3699400462775598E-2</v>
      </c>
      <c r="K10" s="14">
        <v>9.1832905515034896E-2</v>
      </c>
      <c r="L10" s="14">
        <v>6.7765343747774195E-2</v>
      </c>
      <c r="M10" s="14"/>
      <c r="N10" s="14">
        <v>0.15882002662967901</v>
      </c>
      <c r="O10" s="14">
        <v>0.117927320839323</v>
      </c>
      <c r="P10" s="14">
        <v>9.3627593097845005E-2</v>
      </c>
      <c r="Q10" s="14">
        <v>6.3522247565943005E-2</v>
      </c>
      <c r="R10" s="14"/>
      <c r="S10" s="14">
        <v>0.18334532633044301</v>
      </c>
      <c r="T10" s="14">
        <v>0.101040493823703</v>
      </c>
      <c r="U10" s="14">
        <v>8.4936529286308904E-2</v>
      </c>
      <c r="V10" s="14">
        <v>9.2876796419016805E-2</v>
      </c>
      <c r="W10" s="14">
        <v>0.11976659342098001</v>
      </c>
      <c r="X10" s="14">
        <v>0.104270358732269</v>
      </c>
      <c r="Y10" s="14">
        <v>8.81891969661142E-2</v>
      </c>
      <c r="Z10" s="14">
        <v>0.106188889088597</v>
      </c>
      <c r="AA10" s="14">
        <v>8.7788272687268104E-2</v>
      </c>
      <c r="AB10" s="14">
        <v>0.11438331716840799</v>
      </c>
      <c r="AC10" s="14">
        <v>9.2725018995961306E-2</v>
      </c>
      <c r="AD10" s="14">
        <v>6.93114069694441E-2</v>
      </c>
      <c r="AE10" s="14"/>
      <c r="AF10" s="14">
        <v>0.11471924327659699</v>
      </c>
      <c r="AG10" s="14">
        <v>0.13429675909886901</v>
      </c>
      <c r="AH10" s="14">
        <v>0.107381872076908</v>
      </c>
      <c r="AI10" s="14">
        <v>0.108934371901084</v>
      </c>
      <c r="AJ10" s="14">
        <v>0.14694381384800001</v>
      </c>
      <c r="AK10" s="14"/>
      <c r="AL10" s="14">
        <v>0.16002313443361399</v>
      </c>
      <c r="AM10" s="14">
        <v>0.113925310012454</v>
      </c>
      <c r="AN10" s="14">
        <v>0.123719151546916</v>
      </c>
      <c r="AO10" s="14">
        <v>9.6807846973233899E-2</v>
      </c>
      <c r="AP10" s="14">
        <v>0.121980494564322</v>
      </c>
      <c r="AQ10" s="14">
        <v>7.2215649976267796E-2</v>
      </c>
      <c r="AR10" s="14"/>
      <c r="AS10" s="14">
        <v>5.7972987514863898E-2</v>
      </c>
      <c r="AT10" s="14">
        <v>8.4626802738765994E-2</v>
      </c>
      <c r="AU10" s="14">
        <v>0.161736775232174</v>
      </c>
      <c r="AV10" s="14">
        <v>0.17086631550845299</v>
      </c>
      <c r="AW10" s="14">
        <v>0.20743471148419901</v>
      </c>
      <c r="AX10" s="14"/>
      <c r="AY10" s="14">
        <v>0.108956797513867</v>
      </c>
      <c r="AZ10" s="14">
        <v>0.163202261771969</v>
      </c>
      <c r="BA10" s="14">
        <v>0.11129109092086401</v>
      </c>
      <c r="BB10" s="14">
        <v>8.9706218215011596E-2</v>
      </c>
      <c r="BC10" s="14">
        <v>4.2564446195768102E-2</v>
      </c>
      <c r="BD10" s="14"/>
      <c r="BE10" s="14">
        <v>0.16545819564866099</v>
      </c>
      <c r="BF10" s="14">
        <v>0.15244373340581699</v>
      </c>
      <c r="BG10" s="14">
        <v>8.0617247860616706E-2</v>
      </c>
      <c r="BH10" s="14">
        <v>6.9248068590548301E-2</v>
      </c>
      <c r="BI10" s="14">
        <v>4.4694215254612001E-2</v>
      </c>
      <c r="BJ10" s="14"/>
      <c r="BK10" s="14">
        <v>0.187223803247937</v>
      </c>
      <c r="BL10" s="14">
        <v>0.13625410203507099</v>
      </c>
      <c r="BM10" s="14">
        <v>8.5996662904419596E-2</v>
      </c>
      <c r="BN10" s="14">
        <v>7.3451807936474198E-2</v>
      </c>
      <c r="BO10" s="14">
        <v>8.3708749919365402E-2</v>
      </c>
      <c r="BP10" s="14"/>
      <c r="BQ10" s="14">
        <v>0.122074117920991</v>
      </c>
      <c r="BR10" s="14">
        <v>0.10454929435837999</v>
      </c>
      <c r="BS10" s="14"/>
      <c r="BT10" s="14">
        <v>0.146886433161867</v>
      </c>
      <c r="BU10" s="14">
        <v>9.8283675357512104E-2</v>
      </c>
      <c r="BV10" s="14"/>
      <c r="BW10" s="14">
        <v>0.145928474055041</v>
      </c>
      <c r="BX10" s="14">
        <v>9.7039265021307705E-2</v>
      </c>
      <c r="BY10" s="14"/>
      <c r="BZ10" s="14">
        <v>8.10216659633161E-2</v>
      </c>
      <c r="CA10" s="14">
        <v>0.16631090104240701</v>
      </c>
      <c r="CB10" s="14">
        <v>0.13081781704286399</v>
      </c>
    </row>
    <row r="11" spans="2:80" ht="58" x14ac:dyDescent="0.35">
      <c r="B11" s="15" t="s">
        <v>164</v>
      </c>
      <c r="C11" s="14">
        <v>0.21152853238657299</v>
      </c>
      <c r="D11" s="14">
        <v>0.197141964052406</v>
      </c>
      <c r="E11" s="14">
        <v>0.22637885346448899</v>
      </c>
      <c r="F11" s="14"/>
      <c r="G11" s="14">
        <v>0.214759229272178</v>
      </c>
      <c r="H11" s="14">
        <v>0.23070348626761999</v>
      </c>
      <c r="I11" s="14">
        <v>0.261950003323554</v>
      </c>
      <c r="J11" s="14">
        <v>0.21641367400528799</v>
      </c>
      <c r="K11" s="14">
        <v>0.18116616697649099</v>
      </c>
      <c r="L11" s="14">
        <v>0.16917289749165601</v>
      </c>
      <c r="M11" s="14"/>
      <c r="N11" s="14">
        <v>0.25893244608435401</v>
      </c>
      <c r="O11" s="14">
        <v>0.22437897300555501</v>
      </c>
      <c r="P11" s="14">
        <v>0.19271230712043</v>
      </c>
      <c r="Q11" s="14">
        <v>0.16322657381755901</v>
      </c>
      <c r="R11" s="14"/>
      <c r="S11" s="14">
        <v>0.23368020041245799</v>
      </c>
      <c r="T11" s="14">
        <v>0.20144380240158299</v>
      </c>
      <c r="U11" s="14">
        <v>0.22029601226295201</v>
      </c>
      <c r="V11" s="14">
        <v>0.21174971733918499</v>
      </c>
      <c r="W11" s="14">
        <v>0.23513377066993901</v>
      </c>
      <c r="X11" s="14">
        <v>0.22199420074912399</v>
      </c>
      <c r="Y11" s="14">
        <v>0.205236698925955</v>
      </c>
      <c r="Z11" s="14">
        <v>0.19780897902186201</v>
      </c>
      <c r="AA11" s="14">
        <v>0.20755881602995299</v>
      </c>
      <c r="AB11" s="14">
        <v>0.19722966614861301</v>
      </c>
      <c r="AC11" s="14">
        <v>0.16756269194359399</v>
      </c>
      <c r="AD11" s="14">
        <v>0.20679863555217701</v>
      </c>
      <c r="AE11" s="14"/>
      <c r="AF11" s="14">
        <v>0.223622781532581</v>
      </c>
      <c r="AG11" s="14">
        <v>0.233025944138152</v>
      </c>
      <c r="AH11" s="14">
        <v>0.21109293699316201</v>
      </c>
      <c r="AI11" s="14">
        <v>0.164059814686143</v>
      </c>
      <c r="AJ11" s="14">
        <v>0.243314201025254</v>
      </c>
      <c r="AK11" s="14"/>
      <c r="AL11" s="14">
        <v>0.23135836065477899</v>
      </c>
      <c r="AM11" s="14">
        <v>0.23280895524512399</v>
      </c>
      <c r="AN11" s="14">
        <v>0.205340058628912</v>
      </c>
      <c r="AO11" s="14">
        <v>0.196022378523523</v>
      </c>
      <c r="AP11" s="14">
        <v>0.25548152932797802</v>
      </c>
      <c r="AQ11" s="14">
        <v>0.18670108424276</v>
      </c>
      <c r="AR11" s="14"/>
      <c r="AS11" s="14">
        <v>0.16750588111381101</v>
      </c>
      <c r="AT11" s="14">
        <v>0.18573031302514101</v>
      </c>
      <c r="AU11" s="14">
        <v>0.253690998878424</v>
      </c>
      <c r="AV11" s="14">
        <v>0.26967159508205102</v>
      </c>
      <c r="AW11" s="14">
        <v>0.231539173678734</v>
      </c>
      <c r="AX11" s="14"/>
      <c r="AY11" s="14">
        <v>0.17932972850846499</v>
      </c>
      <c r="AZ11" s="14">
        <v>0.23724629284530799</v>
      </c>
      <c r="BA11" s="14">
        <v>0.25725691672691198</v>
      </c>
      <c r="BB11" s="14">
        <v>0.24263057388075401</v>
      </c>
      <c r="BC11" s="14">
        <v>0.15227196698961501</v>
      </c>
      <c r="BD11" s="14"/>
      <c r="BE11" s="14">
        <v>0.17507941776514899</v>
      </c>
      <c r="BF11" s="14">
        <v>0.21010594556530701</v>
      </c>
      <c r="BG11" s="14">
        <v>0.242330213917056</v>
      </c>
      <c r="BH11" s="14">
        <v>0.19487017565335901</v>
      </c>
      <c r="BI11" s="14">
        <v>8.5253546532334107E-2</v>
      </c>
      <c r="BJ11" s="14"/>
      <c r="BK11" s="14">
        <v>0.22070757663884299</v>
      </c>
      <c r="BL11" s="14">
        <v>0.21364498792485601</v>
      </c>
      <c r="BM11" s="14">
        <v>0.21620999060614701</v>
      </c>
      <c r="BN11" s="14">
        <v>0.21913339201123599</v>
      </c>
      <c r="BO11" s="14">
        <v>0.18992991074906701</v>
      </c>
      <c r="BP11" s="14"/>
      <c r="BQ11" s="14">
        <v>0.19657517529041499</v>
      </c>
      <c r="BR11" s="14">
        <v>0.21776513199719499</v>
      </c>
      <c r="BS11" s="14"/>
      <c r="BT11" s="14">
        <v>0.24643982535549799</v>
      </c>
      <c r="BU11" s="14">
        <v>0.20080187324142801</v>
      </c>
      <c r="BV11" s="14"/>
      <c r="BW11" s="14">
        <v>0.23446255750412801</v>
      </c>
      <c r="BX11" s="14">
        <v>0.20350766532474099</v>
      </c>
      <c r="BY11" s="14"/>
      <c r="BZ11" s="14">
        <v>0.208423993802904</v>
      </c>
      <c r="CA11" s="14">
        <v>0.221653926988506</v>
      </c>
      <c r="CB11" s="14">
        <v>0.19006936714202599</v>
      </c>
    </row>
    <row r="12" spans="2:80" ht="43.5" x14ac:dyDescent="0.35">
      <c r="B12" s="15" t="s">
        <v>165</v>
      </c>
      <c r="C12" s="14">
        <v>0.21289454049492099</v>
      </c>
      <c r="D12" s="14">
        <v>0.18031844884588899</v>
      </c>
      <c r="E12" s="14">
        <v>0.24355349073266999</v>
      </c>
      <c r="F12" s="14"/>
      <c r="G12" s="14">
        <v>0.27600864089937299</v>
      </c>
      <c r="H12" s="14">
        <v>0.222647502221067</v>
      </c>
      <c r="I12" s="14">
        <v>0.23006961533235301</v>
      </c>
      <c r="J12" s="14">
        <v>0.26278070115065599</v>
      </c>
      <c r="K12" s="14">
        <v>0.17527651679367401</v>
      </c>
      <c r="L12" s="14">
        <v>0.13393460370046001</v>
      </c>
      <c r="M12" s="14"/>
      <c r="N12" s="14">
        <v>0.1402067845163</v>
      </c>
      <c r="O12" s="14">
        <v>0.22809836159939501</v>
      </c>
      <c r="P12" s="14">
        <v>0.23986986240621899</v>
      </c>
      <c r="Q12" s="14">
        <v>0.25196120470157002</v>
      </c>
      <c r="R12" s="14"/>
      <c r="S12" s="14">
        <v>0.228695795401515</v>
      </c>
      <c r="T12" s="14">
        <v>0.258202022603847</v>
      </c>
      <c r="U12" s="14">
        <v>0.19131619849826101</v>
      </c>
      <c r="V12" s="14">
        <v>0.197838881698608</v>
      </c>
      <c r="W12" s="14">
        <v>0.19492875532276499</v>
      </c>
      <c r="X12" s="14">
        <v>0.16958267355645601</v>
      </c>
      <c r="Y12" s="14">
        <v>0.1655120792158</v>
      </c>
      <c r="Z12" s="14">
        <v>0.23109330661029401</v>
      </c>
      <c r="AA12" s="14">
        <v>0.24314599322418201</v>
      </c>
      <c r="AB12" s="14">
        <v>0.19357304834216699</v>
      </c>
      <c r="AC12" s="14">
        <v>0.218745068041519</v>
      </c>
      <c r="AD12" s="14">
        <v>0.25645558917168099</v>
      </c>
      <c r="AE12" s="14"/>
      <c r="AF12" s="14">
        <v>0.16249895195699801</v>
      </c>
      <c r="AG12" s="14">
        <v>0.193074769732999</v>
      </c>
      <c r="AH12" s="14">
        <v>0.16483626785835101</v>
      </c>
      <c r="AI12" s="14">
        <v>0.21486070373896099</v>
      </c>
      <c r="AJ12" s="14">
        <v>0.267370493905985</v>
      </c>
      <c r="AK12" s="14"/>
      <c r="AL12" s="14">
        <v>0.18030367626216801</v>
      </c>
      <c r="AM12" s="14">
        <v>0.17906016315822401</v>
      </c>
      <c r="AN12" s="14">
        <v>0.16805866192484201</v>
      </c>
      <c r="AO12" s="14">
        <v>0.20440009013895299</v>
      </c>
      <c r="AP12" s="14">
        <v>0.27815288291468199</v>
      </c>
      <c r="AQ12" s="14">
        <v>0.236212819420864</v>
      </c>
      <c r="AR12" s="14"/>
      <c r="AS12" s="14">
        <v>0.192617303102434</v>
      </c>
      <c r="AT12" s="14">
        <v>0.26360749680599299</v>
      </c>
      <c r="AU12" s="14">
        <v>0.20402683988047099</v>
      </c>
      <c r="AV12" s="14">
        <v>0.174765495813507</v>
      </c>
      <c r="AW12" s="14">
        <v>7.5394885155267002E-2</v>
      </c>
      <c r="AX12" s="14"/>
      <c r="AY12" s="14">
        <v>8.4393752163648098E-2</v>
      </c>
      <c r="AZ12" s="14">
        <v>0.15631593013817</v>
      </c>
      <c r="BA12" s="14">
        <v>0.21112500361696299</v>
      </c>
      <c r="BB12" s="14">
        <v>0.31152306090341902</v>
      </c>
      <c r="BC12" s="14">
        <v>0.401398258757659</v>
      </c>
      <c r="BD12" s="14"/>
      <c r="BE12" s="14">
        <v>1.99058816095939E-2</v>
      </c>
      <c r="BF12" s="14">
        <v>0.11395157809895699</v>
      </c>
      <c r="BG12" s="14">
        <v>0.24220045773534399</v>
      </c>
      <c r="BH12" s="14">
        <v>0.39174060944018402</v>
      </c>
      <c r="BI12" s="14">
        <v>0.46175502223086801</v>
      </c>
      <c r="BJ12" s="14"/>
      <c r="BK12" s="14">
        <v>0.17316676707359699</v>
      </c>
      <c r="BL12" s="14">
        <v>0.15611941595446699</v>
      </c>
      <c r="BM12" s="14">
        <v>0.200628311528709</v>
      </c>
      <c r="BN12" s="14">
        <v>0.22227573917478</v>
      </c>
      <c r="BO12" s="14">
        <v>0.29023542911553402</v>
      </c>
      <c r="BP12" s="14"/>
      <c r="BQ12" s="14">
        <v>0.18765294931120899</v>
      </c>
      <c r="BR12" s="14">
        <v>0.223422055937473</v>
      </c>
      <c r="BS12" s="14"/>
      <c r="BT12" s="14">
        <v>0.246579342643824</v>
      </c>
      <c r="BU12" s="14">
        <v>0.202544726429181</v>
      </c>
      <c r="BV12" s="14"/>
      <c r="BW12" s="14">
        <v>0.18100043668822999</v>
      </c>
      <c r="BX12" s="14">
        <v>0.224049074658831</v>
      </c>
      <c r="BY12" s="14"/>
      <c r="BZ12" s="14">
        <v>0.23987878003646401</v>
      </c>
      <c r="CA12" s="14">
        <v>0.16608480623636701</v>
      </c>
      <c r="CB12" s="14">
        <v>0.15482020759711199</v>
      </c>
    </row>
    <row r="13" spans="2:80" x14ac:dyDescent="0.35">
      <c r="B13" s="15" t="s">
        <v>166</v>
      </c>
      <c r="C13" s="14">
        <v>0.29416877404553099</v>
      </c>
      <c r="D13" s="14">
        <v>0.321736340467835</v>
      </c>
      <c r="E13" s="14">
        <v>0.26788505991462402</v>
      </c>
      <c r="F13" s="14"/>
      <c r="G13" s="14">
        <v>0.26558099397703699</v>
      </c>
      <c r="H13" s="14">
        <v>0.207735756370198</v>
      </c>
      <c r="I13" s="14">
        <v>0.268661067963126</v>
      </c>
      <c r="J13" s="14">
        <v>0.27967040445427999</v>
      </c>
      <c r="K13" s="14">
        <v>0.37116625168093798</v>
      </c>
      <c r="L13" s="14">
        <v>0.364479132576084</v>
      </c>
      <c r="M13" s="14"/>
      <c r="N13" s="14">
        <v>0.19906127478289301</v>
      </c>
      <c r="O13" s="14">
        <v>0.27176440293639298</v>
      </c>
      <c r="P13" s="14">
        <v>0.31986585852553501</v>
      </c>
      <c r="Q13" s="14">
        <v>0.39585841713337999</v>
      </c>
      <c r="R13" s="14"/>
      <c r="S13" s="14">
        <v>0.219586447550078</v>
      </c>
      <c r="T13" s="14">
        <v>0.26781867656178798</v>
      </c>
      <c r="U13" s="14">
        <v>0.304729561500935</v>
      </c>
      <c r="V13" s="14">
        <v>0.34427623244047001</v>
      </c>
      <c r="W13" s="14">
        <v>0.30731855585970602</v>
      </c>
      <c r="X13" s="14">
        <v>0.32521582122042098</v>
      </c>
      <c r="Y13" s="14">
        <v>0.34669081581663203</v>
      </c>
      <c r="Z13" s="14">
        <v>0.27481823337695699</v>
      </c>
      <c r="AA13" s="14">
        <v>0.28895495923602499</v>
      </c>
      <c r="AB13" s="14">
        <v>0.29647788879444997</v>
      </c>
      <c r="AC13" s="14">
        <v>0.35177769724281199</v>
      </c>
      <c r="AD13" s="14">
        <v>0.25684554030172602</v>
      </c>
      <c r="AE13" s="14"/>
      <c r="AF13" s="14">
        <v>0.29660439301566999</v>
      </c>
      <c r="AG13" s="14">
        <v>0.26088018402121399</v>
      </c>
      <c r="AH13" s="14">
        <v>0.263884575613967</v>
      </c>
      <c r="AI13" s="14">
        <v>0.33522762201181899</v>
      </c>
      <c r="AJ13" s="14">
        <v>0.18753916222802999</v>
      </c>
      <c r="AK13" s="14"/>
      <c r="AL13" s="14">
        <v>0.226744777007825</v>
      </c>
      <c r="AM13" s="14">
        <v>0.27456208570443402</v>
      </c>
      <c r="AN13" s="14">
        <v>0.30254615983234301</v>
      </c>
      <c r="AO13" s="14">
        <v>0.34719398106614702</v>
      </c>
      <c r="AP13" s="14">
        <v>0.208743791146137</v>
      </c>
      <c r="AQ13" s="14">
        <v>0.32805117291074698</v>
      </c>
      <c r="AR13" s="14"/>
      <c r="AS13" s="14">
        <v>0.43643022617818</v>
      </c>
      <c r="AT13" s="14">
        <v>0.30349056286067699</v>
      </c>
      <c r="AU13" s="14">
        <v>0.20986992994232301</v>
      </c>
      <c r="AV13" s="14">
        <v>0.14962892754493701</v>
      </c>
      <c r="AW13" s="14">
        <v>8.5528866577309598E-2</v>
      </c>
      <c r="AX13" s="14"/>
      <c r="AY13" s="14">
        <v>0.28778797502495701</v>
      </c>
      <c r="AZ13" s="14">
        <v>0.27072614268580403</v>
      </c>
      <c r="BA13" s="14">
        <v>0.30757503039793099</v>
      </c>
      <c r="BB13" s="14">
        <v>0.27137035177615898</v>
      </c>
      <c r="BC13" s="14">
        <v>0.348208334026892</v>
      </c>
      <c r="BD13" s="14"/>
      <c r="BE13" s="14">
        <v>0.18455711572617001</v>
      </c>
      <c r="BF13" s="14">
        <v>0.26891111766939502</v>
      </c>
      <c r="BG13" s="14">
        <v>0.33338960156349701</v>
      </c>
      <c r="BH13" s="14">
        <v>0.294049340857508</v>
      </c>
      <c r="BI13" s="14">
        <v>0.34835543160187199</v>
      </c>
      <c r="BJ13" s="14"/>
      <c r="BK13" s="14">
        <v>0.18435193342943601</v>
      </c>
      <c r="BL13" s="14">
        <v>0.314484744544752</v>
      </c>
      <c r="BM13" s="14">
        <v>0.31599745613034502</v>
      </c>
      <c r="BN13" s="14">
        <v>0.327233214589147</v>
      </c>
      <c r="BO13" s="14">
        <v>0.31427722180055401</v>
      </c>
      <c r="BP13" s="14"/>
      <c r="BQ13" s="14">
        <v>0.31412746019520899</v>
      </c>
      <c r="BR13" s="14">
        <v>0.28584460085357499</v>
      </c>
      <c r="BS13" s="14"/>
      <c r="BT13" s="14">
        <v>0.200829082066838</v>
      </c>
      <c r="BU13" s="14">
        <v>0.32284783389758198</v>
      </c>
      <c r="BV13" s="14"/>
      <c r="BW13" s="14">
        <v>0.22289191458865401</v>
      </c>
      <c r="BX13" s="14">
        <v>0.31909689771148603</v>
      </c>
      <c r="BY13" s="14"/>
      <c r="BZ13" s="14">
        <v>0.31832632030214802</v>
      </c>
      <c r="CA13" s="14">
        <v>0.23337556162350101</v>
      </c>
      <c r="CB13" s="14">
        <v>0.35430841559993498</v>
      </c>
    </row>
    <row r="14" spans="2:80" x14ac:dyDescent="0.35">
      <c r="B14" s="15" t="s">
        <v>167</v>
      </c>
      <c r="C14" s="20">
        <v>1.6860337020727801E-2</v>
      </c>
      <c r="D14" s="20">
        <v>1.51652678937022E-2</v>
      </c>
      <c r="E14" s="20">
        <v>1.8578408100376E-2</v>
      </c>
      <c r="F14" s="20"/>
      <c r="G14" s="20">
        <v>1.33684105554953E-2</v>
      </c>
      <c r="H14" s="20">
        <v>1.7364801451070801E-2</v>
      </c>
      <c r="I14" s="20">
        <v>1.7452758318999E-2</v>
      </c>
      <c r="J14" s="20">
        <v>1.93760958356088E-2</v>
      </c>
      <c r="K14" s="20">
        <v>1.3297939502038799E-2</v>
      </c>
      <c r="L14" s="20">
        <v>1.86295870575004E-2</v>
      </c>
      <c r="M14" s="20"/>
      <c r="N14" s="20">
        <v>1.54690834060768E-2</v>
      </c>
      <c r="O14" s="20">
        <v>1.2922808106659101E-2</v>
      </c>
      <c r="P14" s="20">
        <v>1.4015655292744501E-2</v>
      </c>
      <c r="Q14" s="20">
        <v>2.5160948935064601E-2</v>
      </c>
      <c r="R14" s="20"/>
      <c r="S14" s="20">
        <v>1.2795240981331999E-2</v>
      </c>
      <c r="T14" s="20">
        <v>1.44394234445643E-2</v>
      </c>
      <c r="U14" s="20">
        <v>3.2705937133822499E-2</v>
      </c>
      <c r="V14" s="20">
        <v>1.9597056280850799E-2</v>
      </c>
      <c r="W14" s="20">
        <v>1.9010552382533699E-2</v>
      </c>
      <c r="X14" s="20">
        <v>2.12545423253554E-2</v>
      </c>
      <c r="Y14" s="20">
        <v>2.46589754375642E-2</v>
      </c>
      <c r="Z14" s="20">
        <v>0</v>
      </c>
      <c r="AA14" s="20">
        <v>1.52261398517427E-2</v>
      </c>
      <c r="AB14" s="20">
        <v>1.77329082432383E-2</v>
      </c>
      <c r="AC14" s="20">
        <v>0</v>
      </c>
      <c r="AD14" s="20">
        <v>1.08202950285792E-2</v>
      </c>
      <c r="AE14" s="20"/>
      <c r="AF14" s="20">
        <v>1.2796202351357399E-2</v>
      </c>
      <c r="AG14" s="20">
        <v>1.3983021246921801E-2</v>
      </c>
      <c r="AH14" s="20">
        <v>1.4315664904221301E-2</v>
      </c>
      <c r="AI14" s="20">
        <v>1.90667514660104E-2</v>
      </c>
      <c r="AJ14" s="20">
        <v>1.2250118135232101E-2</v>
      </c>
      <c r="AK14" s="20"/>
      <c r="AL14" s="20">
        <v>2.3293349273879899E-2</v>
      </c>
      <c r="AM14" s="20">
        <v>9.4185028353501402E-3</v>
      </c>
      <c r="AN14" s="20">
        <v>3.9573535927635304E-3</v>
      </c>
      <c r="AO14" s="20">
        <v>1.0315930984280099E-2</v>
      </c>
      <c r="AP14" s="20">
        <v>8.6360235947938804E-3</v>
      </c>
      <c r="AQ14" s="20">
        <v>4.4163216616499898E-2</v>
      </c>
      <c r="AR14" s="20"/>
      <c r="AS14" s="20">
        <v>1.66384658609183E-2</v>
      </c>
      <c r="AT14" s="20">
        <v>2.0473555383990701E-2</v>
      </c>
      <c r="AU14" s="20">
        <v>6.9121229661198696E-3</v>
      </c>
      <c r="AV14" s="20">
        <v>2.45274124453825E-2</v>
      </c>
      <c r="AW14" s="20">
        <v>4.3907365184348797E-2</v>
      </c>
      <c r="AX14" s="20"/>
      <c r="AY14" s="20">
        <v>1.34001732716346E-2</v>
      </c>
      <c r="AZ14" s="20">
        <v>1.12673140563107E-2</v>
      </c>
      <c r="BA14" s="20">
        <v>1.2907445620090699E-2</v>
      </c>
      <c r="BB14" s="20">
        <v>1.95155754689702E-2</v>
      </c>
      <c r="BC14" s="20">
        <v>1.9738241365886401E-2</v>
      </c>
      <c r="BD14" s="20"/>
      <c r="BE14" s="20">
        <v>2.7745388987177901E-2</v>
      </c>
      <c r="BF14" s="20">
        <v>1.22174815496614E-2</v>
      </c>
      <c r="BG14" s="20">
        <v>1.57360373577984E-2</v>
      </c>
      <c r="BH14" s="20">
        <v>1.6029083943815199E-2</v>
      </c>
      <c r="BI14" s="20">
        <v>5.2852116699535399E-2</v>
      </c>
      <c r="BJ14" s="20"/>
      <c r="BK14" s="20">
        <v>1.8418867667848102E-2</v>
      </c>
      <c r="BL14" s="20">
        <v>2.20711301468762E-2</v>
      </c>
      <c r="BM14" s="20">
        <v>1.65568170068317E-2</v>
      </c>
      <c r="BN14" s="20">
        <v>1.13214428221129E-2</v>
      </c>
      <c r="BO14" s="20">
        <v>1.6823186896525601E-2</v>
      </c>
      <c r="BP14" s="20"/>
      <c r="BQ14" s="20">
        <v>1.23711218539695E-2</v>
      </c>
      <c r="BR14" s="20">
        <v>1.8732654880922101E-2</v>
      </c>
      <c r="BS14" s="20"/>
      <c r="BT14" s="20">
        <v>6.9968165738620901E-3</v>
      </c>
      <c r="BU14" s="20">
        <v>1.9890950120588401E-2</v>
      </c>
      <c r="BV14" s="20"/>
      <c r="BW14" s="20">
        <v>1.8178286245461101E-2</v>
      </c>
      <c r="BX14" s="20">
        <v>1.6399401992025001E-2</v>
      </c>
      <c r="BY14" s="20"/>
      <c r="BZ14" s="20">
        <v>1.4952868835387999E-2</v>
      </c>
      <c r="CA14" s="20">
        <v>1.72965296750788E-2</v>
      </c>
      <c r="CB14" s="20">
        <v>3.8020543289130897E-2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K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11" width="20.81640625" customWidth="1"/>
  </cols>
  <sheetData>
    <row r="2" spans="2:11" ht="40" customHeight="1" x14ac:dyDescent="0.35">
      <c r="D2" s="26" t="s">
        <v>188</v>
      </c>
      <c r="E2" s="23"/>
      <c r="F2" s="23"/>
      <c r="G2" s="23"/>
      <c r="H2" s="23"/>
      <c r="I2" s="23"/>
      <c r="J2" s="23"/>
      <c r="K2" s="23"/>
    </row>
    <row r="6" spans="2:11" ht="50" customHeight="1" x14ac:dyDescent="0.35">
      <c r="B6" s="17" t="s">
        <v>14</v>
      </c>
      <c r="C6" s="17" t="s">
        <v>154</v>
      </c>
      <c r="D6" s="17" t="s">
        <v>155</v>
      </c>
      <c r="E6" s="17" t="s">
        <v>156</v>
      </c>
      <c r="F6" s="17" t="s">
        <v>157</v>
      </c>
      <c r="G6" s="17" t="s">
        <v>158</v>
      </c>
      <c r="H6" s="17" t="s">
        <v>159</v>
      </c>
      <c r="I6" s="17" t="s">
        <v>161</v>
      </c>
      <c r="J6" s="17" t="s">
        <v>160</v>
      </c>
    </row>
    <row r="7" spans="2:11" x14ac:dyDescent="0.35">
      <c r="B7" s="15" t="s">
        <v>178</v>
      </c>
      <c r="C7" s="14">
        <v>1.8913399184313302E-2</v>
      </c>
      <c r="D7" s="14">
        <v>1.1763452666284599E-2</v>
      </c>
      <c r="E7" s="14">
        <v>1.09696779425412E-2</v>
      </c>
      <c r="F7" s="14">
        <v>6.65500711113899E-2</v>
      </c>
      <c r="G7" s="14">
        <v>0.102564551415917</v>
      </c>
      <c r="H7" s="14">
        <v>5.1567281824312899E-3</v>
      </c>
      <c r="I7" s="14">
        <v>6.42048335837436E-3</v>
      </c>
      <c r="J7" s="14">
        <v>8.1609125641125199E-3</v>
      </c>
    </row>
    <row r="8" spans="2:11" x14ac:dyDescent="0.35">
      <c r="B8" s="15" t="s">
        <v>179</v>
      </c>
      <c r="C8" s="14">
        <v>2.6003931612709998E-2</v>
      </c>
      <c r="D8" s="14">
        <v>1.5549136632976E-2</v>
      </c>
      <c r="E8" s="14">
        <v>1.6257530512891302E-2</v>
      </c>
      <c r="F8" s="14">
        <v>5.1680701905435E-2</v>
      </c>
      <c r="G8" s="14">
        <v>0.12659451235427999</v>
      </c>
      <c r="H8" s="14">
        <v>1.0944982310970099E-2</v>
      </c>
      <c r="I8" s="14">
        <v>1.09412916661191E-2</v>
      </c>
      <c r="J8" s="14">
        <v>9.5375100669559103E-3</v>
      </c>
    </row>
    <row r="9" spans="2:11" x14ac:dyDescent="0.35">
      <c r="B9" s="15" t="s">
        <v>180</v>
      </c>
      <c r="C9" s="14">
        <v>0.15552519249892099</v>
      </c>
      <c r="D9" s="14">
        <v>9.0011045117793301E-2</v>
      </c>
      <c r="E9" s="14">
        <v>8.7933274370873199E-2</v>
      </c>
      <c r="F9" s="14">
        <v>0.23687705580760901</v>
      </c>
      <c r="G9" s="14">
        <v>0.26639006866033299</v>
      </c>
      <c r="H9" s="14">
        <v>2.2200705839114598E-2</v>
      </c>
      <c r="I9" s="14">
        <v>2.61087992444974E-2</v>
      </c>
      <c r="J9" s="14">
        <v>2.4077222981580999E-2</v>
      </c>
    </row>
    <row r="10" spans="2:11" x14ac:dyDescent="0.35">
      <c r="B10" s="15" t="s">
        <v>181</v>
      </c>
      <c r="C10" s="14">
        <v>0.20605276974387901</v>
      </c>
      <c r="D10" s="14">
        <v>0.142083644412585</v>
      </c>
      <c r="E10" s="14">
        <v>0.13564227144527699</v>
      </c>
      <c r="F10" s="14">
        <v>0.18003781678883099</v>
      </c>
      <c r="G10" s="14">
        <v>0.12607715275514</v>
      </c>
      <c r="H10" s="14">
        <v>5.06425401733476E-2</v>
      </c>
      <c r="I10" s="14">
        <v>2.0088771366045401E-2</v>
      </c>
      <c r="J10" s="14">
        <v>2.3426231369341698E-2</v>
      </c>
    </row>
    <row r="11" spans="2:11" x14ac:dyDescent="0.35">
      <c r="B11" s="15" t="s">
        <v>182</v>
      </c>
      <c r="C11" s="14">
        <v>0.16818827766742001</v>
      </c>
      <c r="D11" s="14">
        <v>0.18144864721412701</v>
      </c>
      <c r="E11" s="14">
        <v>0.13369590999772801</v>
      </c>
      <c r="F11" s="14">
        <v>0.19134136276188801</v>
      </c>
      <c r="G11" s="14">
        <v>0.15448602526361299</v>
      </c>
      <c r="H11" s="14">
        <v>7.1947403717729896E-2</v>
      </c>
      <c r="I11" s="14">
        <v>4.0815024688078599E-2</v>
      </c>
      <c r="J11" s="14">
        <v>4.9546985083393502E-2</v>
      </c>
    </row>
    <row r="12" spans="2:11" x14ac:dyDescent="0.35">
      <c r="B12" s="15" t="s">
        <v>183</v>
      </c>
      <c r="C12" s="14">
        <v>0.17585608935045399</v>
      </c>
      <c r="D12" s="14">
        <v>0.23096038843310601</v>
      </c>
      <c r="E12" s="14">
        <v>0.156268795207996</v>
      </c>
      <c r="F12" s="14">
        <v>8.8593087203729895E-2</v>
      </c>
      <c r="G12" s="14">
        <v>7.0661511991885098E-2</v>
      </c>
      <c r="H12" s="14">
        <v>9.1641272867958007E-2</v>
      </c>
      <c r="I12" s="14">
        <v>5.2208213377514502E-2</v>
      </c>
      <c r="J12" s="14">
        <v>7.38691360166914E-2</v>
      </c>
    </row>
    <row r="13" spans="2:11" x14ac:dyDescent="0.35">
      <c r="B13" s="15" t="s">
        <v>184</v>
      </c>
      <c r="C13" s="14">
        <v>0.140341256258288</v>
      </c>
      <c r="D13" s="14">
        <v>0.20165286240751201</v>
      </c>
      <c r="E13" s="14">
        <v>0.169211388301234</v>
      </c>
      <c r="F13" s="14">
        <v>0.11604547870332001</v>
      </c>
      <c r="G13" s="14">
        <v>8.4385051735482997E-2</v>
      </c>
      <c r="H13" s="14">
        <v>0.187200268462411</v>
      </c>
      <c r="I13" s="14">
        <v>0.18425045198946099</v>
      </c>
      <c r="J13" s="14">
        <v>0.209411686181533</v>
      </c>
    </row>
    <row r="14" spans="2:11" x14ac:dyDescent="0.35">
      <c r="B14" s="15" t="s">
        <v>185</v>
      </c>
      <c r="C14" s="14">
        <v>2.06881834853469E-2</v>
      </c>
      <c r="D14" s="14">
        <v>3.1802316771432103E-2</v>
      </c>
      <c r="E14" s="14">
        <v>4.5219602588163897E-2</v>
      </c>
      <c r="F14" s="14">
        <v>2.2426546518354601E-2</v>
      </c>
      <c r="G14" s="14">
        <v>1.11363044454097E-2</v>
      </c>
      <c r="H14" s="14">
        <v>9.6401253383050903E-2</v>
      </c>
      <c r="I14" s="14">
        <v>0.14578154401580901</v>
      </c>
      <c r="J14" s="14">
        <v>0.14886841222406699</v>
      </c>
    </row>
    <row r="15" spans="2:11" x14ac:dyDescent="0.35">
      <c r="B15" s="15" t="s">
        <v>186</v>
      </c>
      <c r="C15" s="14">
        <v>5.7117339665741597E-2</v>
      </c>
      <c r="D15" s="14">
        <v>6.1064457936552602E-2</v>
      </c>
      <c r="E15" s="14">
        <v>0.105957739004159</v>
      </c>
      <c r="F15" s="14">
        <v>2.8844223479239699E-2</v>
      </c>
      <c r="G15" s="14">
        <v>3.8114546097399699E-2</v>
      </c>
      <c r="H15" s="14">
        <v>0.19390629140949101</v>
      </c>
      <c r="I15" s="14">
        <v>0.21449977713290799</v>
      </c>
      <c r="J15" s="14">
        <v>0.234680514183396</v>
      </c>
    </row>
    <row r="16" spans="2:11" x14ac:dyDescent="0.35">
      <c r="B16" s="15" t="s">
        <v>187</v>
      </c>
      <c r="C16" s="14">
        <v>2.57668265927333E-2</v>
      </c>
      <c r="D16" s="14">
        <v>2.9204131285351199E-2</v>
      </c>
      <c r="E16" s="14">
        <v>0.132318108057071</v>
      </c>
      <c r="F16" s="14">
        <v>1.28215462324706E-2</v>
      </c>
      <c r="G16" s="14">
        <v>1.44792871268973E-2</v>
      </c>
      <c r="H16" s="14">
        <v>0.25618940919566902</v>
      </c>
      <c r="I16" s="14">
        <v>0.28915007928955</v>
      </c>
      <c r="J16" s="14">
        <v>0.20730307158396999</v>
      </c>
    </row>
    <row r="17" spans="2:10" x14ac:dyDescent="0.35">
      <c r="B17" s="15" t="s">
        <v>167</v>
      </c>
      <c r="C17" s="14">
        <v>5.5467339401918097E-3</v>
      </c>
      <c r="D17" s="14">
        <v>4.4599171222806802E-3</v>
      </c>
      <c r="E17" s="14">
        <v>6.5257025720648499E-3</v>
      </c>
      <c r="F17" s="14">
        <v>4.7821094877324704E-3</v>
      </c>
      <c r="G17" s="14">
        <v>5.11098815364375E-3</v>
      </c>
      <c r="H17" s="14">
        <v>1.37691444578268E-2</v>
      </c>
      <c r="I17" s="14">
        <v>9.7355638716430104E-3</v>
      </c>
      <c r="J17" s="14">
        <v>1.1118317744957499E-2</v>
      </c>
    </row>
    <row r="18" spans="2:10" x14ac:dyDescent="0.35">
      <c r="B18" s="16"/>
      <c r="C18" s="16"/>
      <c r="D18" s="16"/>
      <c r="E18" s="16"/>
      <c r="F18" s="16"/>
      <c r="G18" s="16"/>
      <c r="H18" s="16"/>
      <c r="I18" s="16"/>
      <c r="J18" s="16"/>
    </row>
    <row r="19" spans="2:10" x14ac:dyDescent="0.35">
      <c r="B19" t="s">
        <v>120</v>
      </c>
    </row>
    <row r="20" spans="2:10" x14ac:dyDescent="0.35">
      <c r="B20" t="s">
        <v>121</v>
      </c>
    </row>
    <row r="24" spans="2:10" x14ac:dyDescent="0.35">
      <c r="B24" s="8" t="str">
        <f>HYPERLINK("#'Contents'!A1", "Return to Contents")</f>
        <v>Return to Contents</v>
      </c>
    </row>
  </sheetData>
  <mergeCells count="1">
    <mergeCell ref="D2:K2"/>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CB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189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1.8913399184313302E-2</v>
      </c>
      <c r="D9" s="14">
        <v>1.88702068378102E-2</v>
      </c>
      <c r="E9" s="14">
        <v>1.9029710684717701E-2</v>
      </c>
      <c r="F9" s="14"/>
      <c r="G9" s="14">
        <v>2.9607296915889598E-2</v>
      </c>
      <c r="H9" s="14">
        <v>3.4070714029908397E-2</v>
      </c>
      <c r="I9" s="14">
        <v>2.0579643943848501E-2</v>
      </c>
      <c r="J9" s="14">
        <v>1.8545438849153498E-2</v>
      </c>
      <c r="K9" s="14">
        <v>6.7023583277144002E-3</v>
      </c>
      <c r="L9" s="14">
        <v>6.5942903202924896E-3</v>
      </c>
      <c r="M9" s="14"/>
      <c r="N9" s="14">
        <v>1.7075443379805499E-2</v>
      </c>
      <c r="O9" s="14">
        <v>1.4504189473696E-2</v>
      </c>
      <c r="P9" s="14">
        <v>1.95946481839178E-2</v>
      </c>
      <c r="Q9" s="14">
        <v>2.3784533950066002E-2</v>
      </c>
      <c r="R9" s="14"/>
      <c r="S9" s="14">
        <v>2.9216970828378E-2</v>
      </c>
      <c r="T9" s="14">
        <v>3.3841792932682302E-2</v>
      </c>
      <c r="U9" s="14">
        <v>8.4035166002834703E-3</v>
      </c>
      <c r="V9" s="14">
        <v>1.4148941817376699E-2</v>
      </c>
      <c r="W9" s="14">
        <v>1.8817197354501301E-2</v>
      </c>
      <c r="X9" s="14">
        <v>3.3526751622686202E-2</v>
      </c>
      <c r="Y9" s="14">
        <v>8.2112126593435197E-3</v>
      </c>
      <c r="Z9" s="14">
        <v>2.1558569055677899E-2</v>
      </c>
      <c r="AA9" s="14">
        <v>9.0031128541240794E-3</v>
      </c>
      <c r="AB9" s="14">
        <v>1.02171429608409E-2</v>
      </c>
      <c r="AC9" s="14">
        <v>0</v>
      </c>
      <c r="AD9" s="14">
        <v>2.3748579784533E-2</v>
      </c>
      <c r="AE9" s="14"/>
      <c r="AF9" s="14">
        <v>1.4416063923759199E-2</v>
      </c>
      <c r="AG9" s="14">
        <v>1.7969377261201899E-2</v>
      </c>
      <c r="AH9" s="14">
        <v>1.34212512975829E-2</v>
      </c>
      <c r="AI9" s="14">
        <v>2.8110464395252201E-2</v>
      </c>
      <c r="AJ9" s="14">
        <v>2.9935462762768102E-2</v>
      </c>
      <c r="AK9" s="14"/>
      <c r="AL9" s="14">
        <v>2.01014673379614E-2</v>
      </c>
      <c r="AM9" s="14">
        <v>1.22712319340758E-2</v>
      </c>
      <c r="AN9" s="14">
        <v>1.3302274271323701E-2</v>
      </c>
      <c r="AO9" s="14">
        <v>2.2358345052554299E-2</v>
      </c>
      <c r="AP9" s="14">
        <v>2.9814553331779299E-2</v>
      </c>
      <c r="AQ9" s="14">
        <v>6.2573407068275896E-3</v>
      </c>
      <c r="AR9" s="14"/>
      <c r="AS9" s="14">
        <v>2.2401581700421998E-2</v>
      </c>
      <c r="AT9" s="14">
        <v>1.7883019145553101E-2</v>
      </c>
      <c r="AU9" s="14">
        <v>1.7662643583508799E-2</v>
      </c>
      <c r="AV9" s="14">
        <v>8.8819131157548796E-3</v>
      </c>
      <c r="AW9" s="14">
        <v>7.4027506087082098E-2</v>
      </c>
      <c r="AX9" s="14"/>
      <c r="AY9" s="14">
        <v>1.6366407481480001E-2</v>
      </c>
      <c r="AZ9" s="14">
        <v>1.3251790195517799E-2</v>
      </c>
      <c r="BA9" s="14">
        <v>2.4953182377263902E-2</v>
      </c>
      <c r="BB9" s="14">
        <v>2.5350054735783101E-2</v>
      </c>
      <c r="BC9" s="14">
        <v>1.9706746333218401E-2</v>
      </c>
      <c r="BD9" s="14"/>
      <c r="BE9" s="14">
        <v>8.0250460261359693E-2</v>
      </c>
      <c r="BF9" s="14">
        <v>1.53151566090322E-2</v>
      </c>
      <c r="BG9" s="14">
        <v>1.0623997696426701E-2</v>
      </c>
      <c r="BH9" s="14">
        <v>1.4835315035798999E-2</v>
      </c>
      <c r="BI9" s="14">
        <v>4.3555190578478502E-2</v>
      </c>
      <c r="BJ9" s="14"/>
      <c r="BK9" s="14">
        <v>2.84426932272186E-2</v>
      </c>
      <c r="BL9" s="14">
        <v>1.3329949630888099E-2</v>
      </c>
      <c r="BM9" s="14">
        <v>1.08313548022774E-2</v>
      </c>
      <c r="BN9" s="14">
        <v>1.7661339690199201E-2</v>
      </c>
      <c r="BO9" s="14">
        <v>2.46981267171664E-2</v>
      </c>
      <c r="BP9" s="14"/>
      <c r="BQ9" s="14">
        <v>1.89323895334387E-2</v>
      </c>
      <c r="BR9" s="14">
        <v>1.8905478875636199E-2</v>
      </c>
      <c r="BS9" s="14"/>
      <c r="BT9" s="14">
        <v>2.38467577724229E-2</v>
      </c>
      <c r="BU9" s="14">
        <v>1.7397601529310198E-2</v>
      </c>
      <c r="BV9" s="14"/>
      <c r="BW9" s="14">
        <v>2.11423389397014E-2</v>
      </c>
      <c r="BX9" s="14">
        <v>1.8133857460819001E-2</v>
      </c>
      <c r="BY9" s="14"/>
      <c r="BZ9" s="14">
        <v>1.7904171438184398E-2</v>
      </c>
      <c r="CA9" s="14">
        <v>2.32741352092764E-2</v>
      </c>
      <c r="CB9" s="14">
        <v>5.5899086686214796E-3</v>
      </c>
    </row>
    <row r="10" spans="2:80" x14ac:dyDescent="0.35">
      <c r="B10" s="15" t="s">
        <v>179</v>
      </c>
      <c r="C10" s="14">
        <v>2.6003931612709998E-2</v>
      </c>
      <c r="D10" s="14">
        <v>3.54303820091331E-2</v>
      </c>
      <c r="E10" s="14">
        <v>1.4856914305478801E-2</v>
      </c>
      <c r="F10" s="14"/>
      <c r="G10" s="14">
        <v>3.0265830709860199E-2</v>
      </c>
      <c r="H10" s="14">
        <v>5.8746021243251401E-2</v>
      </c>
      <c r="I10" s="14">
        <v>1.90207144943246E-2</v>
      </c>
      <c r="J10" s="14">
        <v>2.0680882831316898E-2</v>
      </c>
      <c r="K10" s="14">
        <v>2.0255813060583799E-2</v>
      </c>
      <c r="L10" s="14">
        <v>1.03138453926128E-2</v>
      </c>
      <c r="M10" s="14"/>
      <c r="N10" s="14">
        <v>2.45382842372673E-2</v>
      </c>
      <c r="O10" s="14">
        <v>2.00414298859454E-2</v>
      </c>
      <c r="P10" s="14">
        <v>3.8190617797615199E-2</v>
      </c>
      <c r="Q10" s="14">
        <v>2.3382401650762202E-2</v>
      </c>
      <c r="R10" s="14"/>
      <c r="S10" s="14">
        <v>4.6829811249816097E-2</v>
      </c>
      <c r="T10" s="14">
        <v>2.16108858117974E-2</v>
      </c>
      <c r="U10" s="14">
        <v>3.9189660703411899E-2</v>
      </c>
      <c r="V10" s="14">
        <v>1.5057626058818E-2</v>
      </c>
      <c r="W10" s="14">
        <v>1.32666558013507E-2</v>
      </c>
      <c r="X10" s="14">
        <v>1.47534714427194E-2</v>
      </c>
      <c r="Y10" s="14">
        <v>1.1225328551812399E-2</v>
      </c>
      <c r="Z10" s="14">
        <v>3.96349251125062E-2</v>
      </c>
      <c r="AA10" s="14">
        <v>2.5032240673201402E-2</v>
      </c>
      <c r="AB10" s="14">
        <v>4.0372806145205602E-2</v>
      </c>
      <c r="AC10" s="14">
        <v>1.36466748837311E-2</v>
      </c>
      <c r="AD10" s="14">
        <v>1.1177872455486E-2</v>
      </c>
      <c r="AE10" s="14"/>
      <c r="AF10" s="14">
        <v>2.5559246970159401E-2</v>
      </c>
      <c r="AG10" s="14">
        <v>2.7844121817466101E-2</v>
      </c>
      <c r="AH10" s="14">
        <v>2.1207768182974499E-2</v>
      </c>
      <c r="AI10" s="14">
        <v>3.4339525149826501E-2</v>
      </c>
      <c r="AJ10" s="14">
        <v>2.7195766798069902E-2</v>
      </c>
      <c r="AK10" s="14"/>
      <c r="AL10" s="14">
        <v>3.1486441829690098E-2</v>
      </c>
      <c r="AM10" s="14">
        <v>3.5047017254993103E-2</v>
      </c>
      <c r="AN10" s="14">
        <v>1.8465582759155701E-2</v>
      </c>
      <c r="AO10" s="14">
        <v>2.47238234382097E-2</v>
      </c>
      <c r="AP10" s="14">
        <v>3.4047797638002003E-2</v>
      </c>
      <c r="AQ10" s="14">
        <v>3.7050302864842801E-3</v>
      </c>
      <c r="AR10" s="14"/>
      <c r="AS10" s="14">
        <v>2.27131900044771E-2</v>
      </c>
      <c r="AT10" s="14">
        <v>2.2420700593492299E-2</v>
      </c>
      <c r="AU10" s="14">
        <v>1.91118743653373E-2</v>
      </c>
      <c r="AV10" s="14">
        <v>4.9718290433929703E-2</v>
      </c>
      <c r="AW10" s="14">
        <v>4.9440862410028902E-2</v>
      </c>
      <c r="AX10" s="14"/>
      <c r="AY10" s="14">
        <v>2.3284473596246601E-2</v>
      </c>
      <c r="AZ10" s="14">
        <v>3.5301736150642603E-2</v>
      </c>
      <c r="BA10" s="14">
        <v>1.41740905794157E-2</v>
      </c>
      <c r="BB10" s="14">
        <v>2.5992756037982099E-2</v>
      </c>
      <c r="BC10" s="14">
        <v>2.0809223482571301E-2</v>
      </c>
      <c r="BD10" s="14"/>
      <c r="BE10" s="14">
        <v>3.78830793943652E-2</v>
      </c>
      <c r="BF10" s="14">
        <v>3.1327990798800102E-2</v>
      </c>
      <c r="BG10" s="14">
        <v>2.1402485290001799E-2</v>
      </c>
      <c r="BH10" s="14">
        <v>2.0066186803510001E-2</v>
      </c>
      <c r="BI10" s="14">
        <v>2.1943568110791602E-2</v>
      </c>
      <c r="BJ10" s="14"/>
      <c r="BK10" s="14">
        <v>6.2373281371803001E-2</v>
      </c>
      <c r="BL10" s="14">
        <v>2.3272686022860398E-2</v>
      </c>
      <c r="BM10" s="14">
        <v>1.31240765013122E-2</v>
      </c>
      <c r="BN10" s="14">
        <v>1.4431656730890001E-2</v>
      </c>
      <c r="BO10" s="14">
        <v>2.2568918905389399E-2</v>
      </c>
      <c r="BP10" s="14"/>
      <c r="BQ10" s="14">
        <v>3.2386711596389402E-2</v>
      </c>
      <c r="BR10" s="14">
        <v>2.33418642986668E-2</v>
      </c>
      <c r="BS10" s="14"/>
      <c r="BT10" s="14">
        <v>3.8291630080767199E-2</v>
      </c>
      <c r="BU10" s="14">
        <v>2.2228478401552901E-2</v>
      </c>
      <c r="BV10" s="14"/>
      <c r="BW10" s="14">
        <v>3.7315470208327803E-2</v>
      </c>
      <c r="BX10" s="14">
        <v>2.2047873010908398E-2</v>
      </c>
      <c r="BY10" s="14"/>
      <c r="BZ10" s="14">
        <v>1.6866143661149701E-2</v>
      </c>
      <c r="CA10" s="14">
        <v>4.6203161540454098E-2</v>
      </c>
      <c r="CB10" s="14">
        <v>1.98570262936285E-2</v>
      </c>
    </row>
    <row r="11" spans="2:80" x14ac:dyDescent="0.35">
      <c r="B11" s="15" t="s">
        <v>180</v>
      </c>
      <c r="C11" s="14">
        <v>0.15552519249892099</v>
      </c>
      <c r="D11" s="14">
        <v>0.18624802745805299</v>
      </c>
      <c r="E11" s="14">
        <v>0.12619493702527201</v>
      </c>
      <c r="F11" s="14"/>
      <c r="G11" s="14">
        <v>0.154936589219101</v>
      </c>
      <c r="H11" s="14">
        <v>0.194925832699645</v>
      </c>
      <c r="I11" s="14">
        <v>0.16993064792423801</v>
      </c>
      <c r="J11" s="14">
        <v>0.13564072729454499</v>
      </c>
      <c r="K11" s="14">
        <v>0.12484290904442499</v>
      </c>
      <c r="L11" s="14">
        <v>0.14876347340342699</v>
      </c>
      <c r="M11" s="14"/>
      <c r="N11" s="14">
        <v>0.180355229140651</v>
      </c>
      <c r="O11" s="14">
        <v>0.13799413551228901</v>
      </c>
      <c r="P11" s="14">
        <v>0.15913262006305801</v>
      </c>
      <c r="Q11" s="14">
        <v>0.144228557606112</v>
      </c>
      <c r="R11" s="14"/>
      <c r="S11" s="14">
        <v>0.211057996049692</v>
      </c>
      <c r="T11" s="14">
        <v>0.129773621987742</v>
      </c>
      <c r="U11" s="14">
        <v>0.14042979560833199</v>
      </c>
      <c r="V11" s="14">
        <v>0.14577203413208001</v>
      </c>
      <c r="W11" s="14">
        <v>0.176432569096313</v>
      </c>
      <c r="X11" s="14">
        <v>0.163450989007909</v>
      </c>
      <c r="Y11" s="14">
        <v>0.103555675729324</v>
      </c>
      <c r="Z11" s="14">
        <v>0.14627806364437901</v>
      </c>
      <c r="AA11" s="14">
        <v>0.16364779024184201</v>
      </c>
      <c r="AB11" s="14">
        <v>0.150497309584738</v>
      </c>
      <c r="AC11" s="14">
        <v>0.120863077807215</v>
      </c>
      <c r="AD11" s="14">
        <v>0.19818728336785399</v>
      </c>
      <c r="AE11" s="14"/>
      <c r="AF11" s="14">
        <v>0.163559434352162</v>
      </c>
      <c r="AG11" s="14">
        <v>0.156376828806502</v>
      </c>
      <c r="AH11" s="14">
        <v>0.171589987824669</v>
      </c>
      <c r="AI11" s="14">
        <v>0.161845560316982</v>
      </c>
      <c r="AJ11" s="14">
        <v>0.136828481443383</v>
      </c>
      <c r="AK11" s="14"/>
      <c r="AL11" s="14">
        <v>0.17975184268205099</v>
      </c>
      <c r="AM11" s="14">
        <v>0.188847772431012</v>
      </c>
      <c r="AN11" s="14">
        <v>0.143717427931149</v>
      </c>
      <c r="AO11" s="14">
        <v>0.15911796218961499</v>
      </c>
      <c r="AP11" s="14">
        <v>0.13608845765597199</v>
      </c>
      <c r="AQ11" s="14">
        <v>0.118511751010888</v>
      </c>
      <c r="AR11" s="14"/>
      <c r="AS11" s="14">
        <v>0.139586716405288</v>
      </c>
      <c r="AT11" s="14">
        <v>0.14116527894893299</v>
      </c>
      <c r="AU11" s="14">
        <v>0.158516717995482</v>
      </c>
      <c r="AV11" s="14">
        <v>0.19222279235547099</v>
      </c>
      <c r="AW11" s="14">
        <v>0.30865605158138398</v>
      </c>
      <c r="AX11" s="14"/>
      <c r="AY11" s="14">
        <v>0.18142626979958101</v>
      </c>
      <c r="AZ11" s="14">
        <v>0.17310471982018899</v>
      </c>
      <c r="BA11" s="14">
        <v>0.135253495292945</v>
      </c>
      <c r="BB11" s="14">
        <v>0.14623009080744601</v>
      </c>
      <c r="BC11" s="14">
        <v>0.12044649491755299</v>
      </c>
      <c r="BD11" s="14"/>
      <c r="BE11" s="14">
        <v>0.25718116394866702</v>
      </c>
      <c r="BF11" s="14">
        <v>0.175573293827882</v>
      </c>
      <c r="BG11" s="14">
        <v>0.136963791092998</v>
      </c>
      <c r="BH11" s="14">
        <v>0.12331863084398299</v>
      </c>
      <c r="BI11" s="14">
        <v>0.103875877984139</v>
      </c>
      <c r="BJ11" s="14"/>
      <c r="BK11" s="14">
        <v>0.22269051221768699</v>
      </c>
      <c r="BL11" s="14">
        <v>0.14516349629316</v>
      </c>
      <c r="BM11" s="14">
        <v>0.149590087855973</v>
      </c>
      <c r="BN11" s="14">
        <v>0.12625056516246499</v>
      </c>
      <c r="BO11" s="14">
        <v>0.14479220415885599</v>
      </c>
      <c r="BP11" s="14"/>
      <c r="BQ11" s="14">
        <v>0.16857808454450299</v>
      </c>
      <c r="BR11" s="14">
        <v>0.150081220223968</v>
      </c>
      <c r="BS11" s="14"/>
      <c r="BT11" s="14">
        <v>0.16118116155310899</v>
      </c>
      <c r="BU11" s="14">
        <v>0.15378736937579099</v>
      </c>
      <c r="BV11" s="14"/>
      <c r="BW11" s="14">
        <v>0.19720646684120499</v>
      </c>
      <c r="BX11" s="14">
        <v>0.140947726975378</v>
      </c>
      <c r="BY11" s="14"/>
      <c r="BZ11" s="14">
        <v>0.14016294551636299</v>
      </c>
      <c r="CA11" s="14">
        <v>0.19196579746200801</v>
      </c>
      <c r="CB11" s="14">
        <v>0.130455069971781</v>
      </c>
    </row>
    <row r="12" spans="2:80" x14ac:dyDescent="0.35">
      <c r="B12" s="15" t="s">
        <v>181</v>
      </c>
      <c r="C12" s="14">
        <v>0.20605276974387901</v>
      </c>
      <c r="D12" s="14">
        <v>0.23970735740826499</v>
      </c>
      <c r="E12" s="14">
        <v>0.173491244280882</v>
      </c>
      <c r="F12" s="14"/>
      <c r="G12" s="14">
        <v>0.15431001255798199</v>
      </c>
      <c r="H12" s="14">
        <v>0.14802156080682299</v>
      </c>
      <c r="I12" s="14">
        <v>0.178115370156298</v>
      </c>
      <c r="J12" s="14">
        <v>0.19067730798162599</v>
      </c>
      <c r="K12" s="14">
        <v>0.26279185015855799</v>
      </c>
      <c r="L12" s="14">
        <v>0.28480324458290801</v>
      </c>
      <c r="M12" s="14"/>
      <c r="N12" s="14">
        <v>0.20884319088502101</v>
      </c>
      <c r="O12" s="14">
        <v>0.176786131752248</v>
      </c>
      <c r="P12" s="14">
        <v>0.232054829935432</v>
      </c>
      <c r="Q12" s="14">
        <v>0.21306332674136499</v>
      </c>
      <c r="R12" s="14"/>
      <c r="S12" s="14">
        <v>0.226218135961196</v>
      </c>
      <c r="T12" s="14">
        <v>0.17147286521136701</v>
      </c>
      <c r="U12" s="14">
        <v>0.199215056138667</v>
      </c>
      <c r="V12" s="14">
        <v>0.21402326715716</v>
      </c>
      <c r="W12" s="14">
        <v>0.15031805083305899</v>
      </c>
      <c r="X12" s="14">
        <v>0.198801950553222</v>
      </c>
      <c r="Y12" s="14">
        <v>0.20332876766248301</v>
      </c>
      <c r="Z12" s="14">
        <v>0.235755240860064</v>
      </c>
      <c r="AA12" s="14">
        <v>0.233498612326028</v>
      </c>
      <c r="AB12" s="14">
        <v>0.218720366893601</v>
      </c>
      <c r="AC12" s="14">
        <v>0.19086927914922899</v>
      </c>
      <c r="AD12" s="14">
        <v>0.26195209980989398</v>
      </c>
      <c r="AE12" s="14"/>
      <c r="AF12" s="14">
        <v>0.2474495125674</v>
      </c>
      <c r="AG12" s="14">
        <v>0.221994952498901</v>
      </c>
      <c r="AH12" s="14">
        <v>0.20346548418254601</v>
      </c>
      <c r="AI12" s="14">
        <v>0.24394949151343001</v>
      </c>
      <c r="AJ12" s="14">
        <v>0.14104639252151399</v>
      </c>
      <c r="AK12" s="14"/>
      <c r="AL12" s="14">
        <v>0.22173607082857699</v>
      </c>
      <c r="AM12" s="14">
        <v>0.21832869267513699</v>
      </c>
      <c r="AN12" s="14">
        <v>0.28162442030009399</v>
      </c>
      <c r="AO12" s="14">
        <v>0.246433251684537</v>
      </c>
      <c r="AP12" s="14">
        <v>0.14205872305751599</v>
      </c>
      <c r="AQ12" s="14">
        <v>0.15201550364410399</v>
      </c>
      <c r="AR12" s="14"/>
      <c r="AS12" s="14">
        <v>0.23173539170378499</v>
      </c>
      <c r="AT12" s="14">
        <v>0.19657249948134201</v>
      </c>
      <c r="AU12" s="14">
        <v>0.18599505197285801</v>
      </c>
      <c r="AV12" s="14">
        <v>0.194113939148186</v>
      </c>
      <c r="AW12" s="14">
        <v>0.14950996742957301</v>
      </c>
      <c r="AX12" s="14"/>
      <c r="AY12" s="14">
        <v>0.25300117414533801</v>
      </c>
      <c r="AZ12" s="14">
        <v>0.23263888033104901</v>
      </c>
      <c r="BA12" s="14">
        <v>0.20505062292908999</v>
      </c>
      <c r="BB12" s="14">
        <v>0.177847231553246</v>
      </c>
      <c r="BC12" s="14">
        <v>0.13725962969887401</v>
      </c>
      <c r="BD12" s="14"/>
      <c r="BE12" s="14">
        <v>0.24108817043105399</v>
      </c>
      <c r="BF12" s="14">
        <v>0.25331144496366997</v>
      </c>
      <c r="BG12" s="14">
        <v>0.188868448784549</v>
      </c>
      <c r="BH12" s="14">
        <v>0.152687556299127</v>
      </c>
      <c r="BI12" s="14">
        <v>8.1333519781402602E-2</v>
      </c>
      <c r="BJ12" s="14"/>
      <c r="BK12" s="14">
        <v>0.237270713678608</v>
      </c>
      <c r="BL12" s="14">
        <v>0.21888924731819501</v>
      </c>
      <c r="BM12" s="14">
        <v>0.188912396605279</v>
      </c>
      <c r="BN12" s="14">
        <v>0.227259953635397</v>
      </c>
      <c r="BO12" s="14">
        <v>0.168326630287327</v>
      </c>
      <c r="BP12" s="14"/>
      <c r="BQ12" s="14">
        <v>0.245563363766055</v>
      </c>
      <c r="BR12" s="14">
        <v>0.189574078456728</v>
      </c>
      <c r="BS12" s="14"/>
      <c r="BT12" s="14">
        <v>0.18142167996848699</v>
      </c>
      <c r="BU12" s="14">
        <v>0.21362078805329199</v>
      </c>
      <c r="BV12" s="14"/>
      <c r="BW12" s="14">
        <v>0.20225234536647499</v>
      </c>
      <c r="BX12" s="14">
        <v>0.20738191709387399</v>
      </c>
      <c r="BY12" s="14"/>
      <c r="BZ12" s="14">
        <v>0.19388997602722799</v>
      </c>
      <c r="CA12" s="14">
        <v>0.22548691114698199</v>
      </c>
      <c r="CB12" s="14">
        <v>0.242112426675922</v>
      </c>
    </row>
    <row r="13" spans="2:80" x14ac:dyDescent="0.35">
      <c r="B13" s="15" t="s">
        <v>182</v>
      </c>
      <c r="C13" s="14">
        <v>0.16818827766742001</v>
      </c>
      <c r="D13" s="14">
        <v>0.15855095375536599</v>
      </c>
      <c r="E13" s="14">
        <v>0.17757372906542301</v>
      </c>
      <c r="F13" s="14"/>
      <c r="G13" s="14">
        <v>0.219214501296989</v>
      </c>
      <c r="H13" s="14">
        <v>0.22020884944883801</v>
      </c>
      <c r="I13" s="14">
        <v>0.17179228049643799</v>
      </c>
      <c r="J13" s="14">
        <v>0.14654946287526799</v>
      </c>
      <c r="K13" s="14">
        <v>0.157710341906354</v>
      </c>
      <c r="L13" s="14">
        <v>0.11358516146927</v>
      </c>
      <c r="M13" s="14"/>
      <c r="N13" s="14">
        <v>0.186440798597656</v>
      </c>
      <c r="O13" s="14">
        <v>0.19155778939197801</v>
      </c>
      <c r="P13" s="14">
        <v>0.17091271616704901</v>
      </c>
      <c r="Q13" s="14">
        <v>0.12021288220692</v>
      </c>
      <c r="R13" s="14"/>
      <c r="S13" s="14">
        <v>0.165850400755366</v>
      </c>
      <c r="T13" s="14">
        <v>0.17193010232164199</v>
      </c>
      <c r="U13" s="14">
        <v>0.13681703135760201</v>
      </c>
      <c r="V13" s="14">
        <v>0.146223603379424</v>
      </c>
      <c r="W13" s="14">
        <v>0.21663022208914101</v>
      </c>
      <c r="X13" s="14">
        <v>0.21831245843803099</v>
      </c>
      <c r="Y13" s="14">
        <v>0.192683187871178</v>
      </c>
      <c r="Z13" s="14">
        <v>0.16846272963926101</v>
      </c>
      <c r="AA13" s="14">
        <v>0.13709718553184699</v>
      </c>
      <c r="AB13" s="14">
        <v>0.16645605749322401</v>
      </c>
      <c r="AC13" s="14">
        <v>0.174087942025557</v>
      </c>
      <c r="AD13" s="14">
        <v>9.2980866111670293E-2</v>
      </c>
      <c r="AE13" s="14"/>
      <c r="AF13" s="14">
        <v>0.17886029055508801</v>
      </c>
      <c r="AG13" s="14">
        <v>0.177306940095591</v>
      </c>
      <c r="AH13" s="14">
        <v>0.16272251961683201</v>
      </c>
      <c r="AI13" s="14">
        <v>0.100748715862437</v>
      </c>
      <c r="AJ13" s="14">
        <v>0.17267847066472</v>
      </c>
      <c r="AK13" s="14"/>
      <c r="AL13" s="14">
        <v>0.17321209985234601</v>
      </c>
      <c r="AM13" s="14">
        <v>0.16649885886863</v>
      </c>
      <c r="AN13" s="14">
        <v>0.18148655704917599</v>
      </c>
      <c r="AO13" s="14">
        <v>0.1468540207048</v>
      </c>
      <c r="AP13" s="14">
        <v>0.19547874067490401</v>
      </c>
      <c r="AQ13" s="14">
        <v>0.176163411365647</v>
      </c>
      <c r="AR13" s="14"/>
      <c r="AS13" s="14">
        <v>0.13865751271319299</v>
      </c>
      <c r="AT13" s="14">
        <v>0.178118062772714</v>
      </c>
      <c r="AU13" s="14">
        <v>0.193948281325274</v>
      </c>
      <c r="AV13" s="14">
        <v>0.16689295380858599</v>
      </c>
      <c r="AW13" s="14">
        <v>0.151480939181209</v>
      </c>
      <c r="AX13" s="14"/>
      <c r="AY13" s="14">
        <v>0.14395545260777601</v>
      </c>
      <c r="AZ13" s="14">
        <v>0.19434696801235801</v>
      </c>
      <c r="BA13" s="14">
        <v>0.21541523873669</v>
      </c>
      <c r="BB13" s="14">
        <v>0.15301791953507701</v>
      </c>
      <c r="BC13" s="14">
        <v>0.13370614250025201</v>
      </c>
      <c r="BD13" s="14"/>
      <c r="BE13" s="14">
        <v>0.18432218878045101</v>
      </c>
      <c r="BF13" s="14">
        <v>0.18249029375019801</v>
      </c>
      <c r="BG13" s="14">
        <v>0.16879894697151601</v>
      </c>
      <c r="BH13" s="14">
        <v>0.13597012222633401</v>
      </c>
      <c r="BI13" s="14">
        <v>0.13221810075048901</v>
      </c>
      <c r="BJ13" s="14"/>
      <c r="BK13" s="14">
        <v>0.18120317186606699</v>
      </c>
      <c r="BL13" s="14">
        <v>0.18649275934816401</v>
      </c>
      <c r="BM13" s="14">
        <v>0.17713161888071499</v>
      </c>
      <c r="BN13" s="14">
        <v>0.16488055722543801</v>
      </c>
      <c r="BO13" s="14">
        <v>0.13924787732532701</v>
      </c>
      <c r="BP13" s="14"/>
      <c r="BQ13" s="14">
        <v>0.145809935182282</v>
      </c>
      <c r="BR13" s="14">
        <v>0.17752161740723199</v>
      </c>
      <c r="BS13" s="14"/>
      <c r="BT13" s="14">
        <v>0.17651176965927101</v>
      </c>
      <c r="BU13" s="14">
        <v>0.165630845561614</v>
      </c>
      <c r="BV13" s="14"/>
      <c r="BW13" s="14">
        <v>0.18226598215801901</v>
      </c>
      <c r="BX13" s="14">
        <v>0.16326478971988001</v>
      </c>
      <c r="BY13" s="14"/>
      <c r="BZ13" s="14">
        <v>0.15943216823199999</v>
      </c>
      <c r="CA13" s="14">
        <v>0.18492422120561899</v>
      </c>
      <c r="CB13" s="14">
        <v>0.177850374443391</v>
      </c>
    </row>
    <row r="14" spans="2:80" x14ac:dyDescent="0.35">
      <c r="B14" s="15" t="s">
        <v>183</v>
      </c>
      <c r="C14" s="14">
        <v>0.17585608935045399</v>
      </c>
      <c r="D14" s="14">
        <v>0.14418275858351601</v>
      </c>
      <c r="E14" s="14">
        <v>0.207413027177758</v>
      </c>
      <c r="F14" s="14"/>
      <c r="G14" s="14">
        <v>0.21224907948961899</v>
      </c>
      <c r="H14" s="14">
        <v>0.14345683305752199</v>
      </c>
      <c r="I14" s="14">
        <v>0.16900055498040101</v>
      </c>
      <c r="J14" s="14">
        <v>0.182765093862368</v>
      </c>
      <c r="K14" s="14">
        <v>0.16462218567748799</v>
      </c>
      <c r="L14" s="14">
        <v>0.18567315969621001</v>
      </c>
      <c r="M14" s="14"/>
      <c r="N14" s="14">
        <v>0.164668595097377</v>
      </c>
      <c r="O14" s="14">
        <v>0.19685629042243399</v>
      </c>
      <c r="P14" s="14">
        <v>0.152837681388659</v>
      </c>
      <c r="Q14" s="14">
        <v>0.18391438532601101</v>
      </c>
      <c r="R14" s="14"/>
      <c r="S14" s="14">
        <v>0.14188109735182</v>
      </c>
      <c r="T14" s="14">
        <v>0.21446558044679101</v>
      </c>
      <c r="U14" s="14">
        <v>0.177488210452415</v>
      </c>
      <c r="V14" s="14">
        <v>0.15622912166203001</v>
      </c>
      <c r="W14" s="14">
        <v>0.18590484111828701</v>
      </c>
      <c r="X14" s="14">
        <v>0.14414034188018399</v>
      </c>
      <c r="Y14" s="14">
        <v>0.20295039575496401</v>
      </c>
      <c r="Z14" s="14">
        <v>0.174065776946984</v>
      </c>
      <c r="AA14" s="14">
        <v>0.19873647139953299</v>
      </c>
      <c r="AB14" s="14">
        <v>0.17833592028435</v>
      </c>
      <c r="AC14" s="14">
        <v>0.163102001734726</v>
      </c>
      <c r="AD14" s="14">
        <v>0.15349830525260399</v>
      </c>
      <c r="AE14" s="14"/>
      <c r="AF14" s="14">
        <v>0.13384006013154801</v>
      </c>
      <c r="AG14" s="14">
        <v>0.18681182920117201</v>
      </c>
      <c r="AH14" s="14">
        <v>0.16134611472749499</v>
      </c>
      <c r="AI14" s="14">
        <v>0.18125546770071399</v>
      </c>
      <c r="AJ14" s="14">
        <v>0.20897480951730599</v>
      </c>
      <c r="AK14" s="14"/>
      <c r="AL14" s="14">
        <v>0.173038390567189</v>
      </c>
      <c r="AM14" s="14">
        <v>0.15222469234637301</v>
      </c>
      <c r="AN14" s="14">
        <v>0.16455765867258901</v>
      </c>
      <c r="AO14" s="14">
        <v>0.165287128470783</v>
      </c>
      <c r="AP14" s="14">
        <v>0.198241892536169</v>
      </c>
      <c r="AQ14" s="14">
        <v>0.212308469179434</v>
      </c>
      <c r="AR14" s="14"/>
      <c r="AS14" s="14">
        <v>0.18287433164366801</v>
      </c>
      <c r="AT14" s="14">
        <v>0.18051360291886701</v>
      </c>
      <c r="AU14" s="14">
        <v>0.184696383790285</v>
      </c>
      <c r="AV14" s="14">
        <v>0.16273721351759299</v>
      </c>
      <c r="AW14" s="14">
        <v>0.15541528248188499</v>
      </c>
      <c r="AX14" s="14"/>
      <c r="AY14" s="14">
        <v>0.15909170956708399</v>
      </c>
      <c r="AZ14" s="14">
        <v>0.16343698154261199</v>
      </c>
      <c r="BA14" s="14">
        <v>0.165649243824908</v>
      </c>
      <c r="BB14" s="14">
        <v>0.214861206421331</v>
      </c>
      <c r="BC14" s="14">
        <v>0.19406741458184501</v>
      </c>
      <c r="BD14" s="14"/>
      <c r="BE14" s="14">
        <v>8.6331313250997493E-2</v>
      </c>
      <c r="BF14" s="14">
        <v>0.16748669417599901</v>
      </c>
      <c r="BG14" s="14">
        <v>0.193204774040626</v>
      </c>
      <c r="BH14" s="14">
        <v>0.19134641511858</v>
      </c>
      <c r="BI14" s="14">
        <v>0.17965137237297699</v>
      </c>
      <c r="BJ14" s="14"/>
      <c r="BK14" s="14">
        <v>0.130329689787613</v>
      </c>
      <c r="BL14" s="14">
        <v>0.18114916803582001</v>
      </c>
      <c r="BM14" s="14">
        <v>0.18502790967837901</v>
      </c>
      <c r="BN14" s="14">
        <v>0.18651035732980101</v>
      </c>
      <c r="BO14" s="14">
        <v>0.18667809674372199</v>
      </c>
      <c r="BP14" s="14"/>
      <c r="BQ14" s="14">
        <v>0.16656466022841199</v>
      </c>
      <c r="BR14" s="14">
        <v>0.17973126753766699</v>
      </c>
      <c r="BS14" s="14"/>
      <c r="BT14" s="14">
        <v>0.17848175273807401</v>
      </c>
      <c r="BU14" s="14">
        <v>0.17504934191162499</v>
      </c>
      <c r="BV14" s="14"/>
      <c r="BW14" s="14">
        <v>0.167622242966775</v>
      </c>
      <c r="BX14" s="14">
        <v>0.17873576646393599</v>
      </c>
      <c r="BY14" s="14"/>
      <c r="BZ14" s="14">
        <v>0.18676134237009601</v>
      </c>
      <c r="CA14" s="14">
        <v>0.147159792081722</v>
      </c>
      <c r="CB14" s="14">
        <v>0.210442778557031</v>
      </c>
    </row>
    <row r="15" spans="2:80" x14ac:dyDescent="0.35">
      <c r="B15" s="15" t="s">
        <v>184</v>
      </c>
      <c r="C15" s="14">
        <v>0.140341256258288</v>
      </c>
      <c r="D15" s="14">
        <v>0.120336568689417</v>
      </c>
      <c r="E15" s="14">
        <v>0.15976470389891101</v>
      </c>
      <c r="F15" s="14"/>
      <c r="G15" s="14">
        <v>0.115706748733569</v>
      </c>
      <c r="H15" s="14">
        <v>0.12604898624285599</v>
      </c>
      <c r="I15" s="14">
        <v>0.16821507144351</v>
      </c>
      <c r="J15" s="14">
        <v>0.15645585078507901</v>
      </c>
      <c r="K15" s="14">
        <v>0.14398717871087799</v>
      </c>
      <c r="L15" s="14">
        <v>0.13016377193522399</v>
      </c>
      <c r="M15" s="14"/>
      <c r="N15" s="14">
        <v>0.13384471379457499</v>
      </c>
      <c r="O15" s="14">
        <v>0.15404000752341099</v>
      </c>
      <c r="P15" s="14">
        <v>0.13159381150152499</v>
      </c>
      <c r="Q15" s="14">
        <v>0.14134448683850101</v>
      </c>
      <c r="R15" s="14"/>
      <c r="S15" s="14">
        <v>9.1776548637112806E-2</v>
      </c>
      <c r="T15" s="14">
        <v>0.12915622228961901</v>
      </c>
      <c r="U15" s="14">
        <v>0.17273959811272299</v>
      </c>
      <c r="V15" s="14">
        <v>0.18449540891469501</v>
      </c>
      <c r="W15" s="14">
        <v>0.11367017323249901</v>
      </c>
      <c r="X15" s="14">
        <v>0.122038117514608</v>
      </c>
      <c r="Y15" s="14">
        <v>0.17865103083051201</v>
      </c>
      <c r="Z15" s="14">
        <v>0.13885298386058201</v>
      </c>
      <c r="AA15" s="14">
        <v>0.13544415534625301</v>
      </c>
      <c r="AB15" s="14">
        <v>0.12756790546810201</v>
      </c>
      <c r="AC15" s="14">
        <v>0.204991986590846</v>
      </c>
      <c r="AD15" s="14">
        <v>0.16257514606984799</v>
      </c>
      <c r="AE15" s="14"/>
      <c r="AF15" s="14">
        <v>0.12959762505974201</v>
      </c>
      <c r="AG15" s="14">
        <v>0.13006454873095999</v>
      </c>
      <c r="AH15" s="14">
        <v>0.18509922608030799</v>
      </c>
      <c r="AI15" s="14">
        <v>0.11039613907133999</v>
      </c>
      <c r="AJ15" s="14">
        <v>0.198612238486261</v>
      </c>
      <c r="AK15" s="14"/>
      <c r="AL15" s="14">
        <v>0.11696652373463599</v>
      </c>
      <c r="AM15" s="14">
        <v>0.13508888601983299</v>
      </c>
      <c r="AN15" s="14">
        <v>0.11697299733108001</v>
      </c>
      <c r="AO15" s="14">
        <v>0.12148310420083901</v>
      </c>
      <c r="AP15" s="14">
        <v>0.15950970393672301</v>
      </c>
      <c r="AQ15" s="14">
        <v>0.193556242702315</v>
      </c>
      <c r="AR15" s="14"/>
      <c r="AS15" s="14">
        <v>0.12685866732780099</v>
      </c>
      <c r="AT15" s="14">
        <v>0.151714335200513</v>
      </c>
      <c r="AU15" s="14">
        <v>0.15852410779930701</v>
      </c>
      <c r="AV15" s="14">
        <v>0.124117878106904</v>
      </c>
      <c r="AW15" s="14">
        <v>6.3252558086832E-2</v>
      </c>
      <c r="AX15" s="14"/>
      <c r="AY15" s="14">
        <v>0.13706001119606201</v>
      </c>
      <c r="AZ15" s="14">
        <v>0.119960597540313</v>
      </c>
      <c r="BA15" s="14">
        <v>0.12743692659421499</v>
      </c>
      <c r="BB15" s="14">
        <v>0.15371723208180599</v>
      </c>
      <c r="BC15" s="14">
        <v>0.175133508443752</v>
      </c>
      <c r="BD15" s="14"/>
      <c r="BE15" s="14">
        <v>7.9636456836520597E-2</v>
      </c>
      <c r="BF15" s="14">
        <v>0.120379657226863</v>
      </c>
      <c r="BG15" s="14">
        <v>0.15117120258729899</v>
      </c>
      <c r="BH15" s="14">
        <v>0.19097129621567499</v>
      </c>
      <c r="BI15" s="14">
        <v>0.13053258139179</v>
      </c>
      <c r="BJ15" s="14"/>
      <c r="BK15" s="14">
        <v>8.0015987272679195E-2</v>
      </c>
      <c r="BL15" s="14">
        <v>0.153013620789097</v>
      </c>
      <c r="BM15" s="14">
        <v>0.163011290738906</v>
      </c>
      <c r="BN15" s="14">
        <v>0.15079429543001499</v>
      </c>
      <c r="BO15" s="14">
        <v>0.147187570501883</v>
      </c>
      <c r="BP15" s="14"/>
      <c r="BQ15" s="14">
        <v>0.11013617135603999</v>
      </c>
      <c r="BR15" s="14">
        <v>0.152938897010715</v>
      </c>
      <c r="BS15" s="14"/>
      <c r="BT15" s="14">
        <v>0.14004319196244699</v>
      </c>
      <c r="BU15" s="14">
        <v>0.140432837916627</v>
      </c>
      <c r="BV15" s="14"/>
      <c r="BW15" s="14">
        <v>0.109055838396313</v>
      </c>
      <c r="BX15" s="14">
        <v>0.151282910693501</v>
      </c>
      <c r="BY15" s="14"/>
      <c r="BZ15" s="14">
        <v>0.153181355233036</v>
      </c>
      <c r="CA15" s="14">
        <v>0.110365246767443</v>
      </c>
      <c r="CB15" s="14">
        <v>0.158434772107066</v>
      </c>
    </row>
    <row r="16" spans="2:80" x14ac:dyDescent="0.35">
      <c r="B16" s="15" t="s">
        <v>185</v>
      </c>
      <c r="C16" s="14">
        <v>2.06881834853469E-2</v>
      </c>
      <c r="D16" s="14">
        <v>1.20085170622731E-2</v>
      </c>
      <c r="E16" s="14">
        <v>2.9228028535881901E-2</v>
      </c>
      <c r="F16" s="14"/>
      <c r="G16" s="14">
        <v>1.2804502719772799E-2</v>
      </c>
      <c r="H16" s="14">
        <v>2.4306580611835198E-2</v>
      </c>
      <c r="I16" s="14">
        <v>2.5731515276359598E-2</v>
      </c>
      <c r="J16" s="14">
        <v>2.9980915556580799E-2</v>
      </c>
      <c r="K16" s="14">
        <v>1.7159165286624201E-2</v>
      </c>
      <c r="L16" s="14">
        <v>1.36929166867921E-2</v>
      </c>
      <c r="M16" s="14"/>
      <c r="N16" s="14">
        <v>2.2455430222549401E-2</v>
      </c>
      <c r="O16" s="14">
        <v>2.64062806311673E-2</v>
      </c>
      <c r="P16" s="14">
        <v>1.5030018355107699E-2</v>
      </c>
      <c r="Q16" s="14">
        <v>1.80545798773541E-2</v>
      </c>
      <c r="R16" s="14"/>
      <c r="S16" s="14">
        <v>7.7741152325381101E-3</v>
      </c>
      <c r="T16" s="14">
        <v>2.8759505712184101E-2</v>
      </c>
      <c r="U16" s="14">
        <v>2.90188096821858E-2</v>
      </c>
      <c r="V16" s="14">
        <v>2.1744685503752699E-2</v>
      </c>
      <c r="W16" s="14">
        <v>1.0235832340265099E-2</v>
      </c>
      <c r="X16" s="14">
        <v>1.7027807401695901E-2</v>
      </c>
      <c r="Y16" s="14">
        <v>2.31545105604983E-2</v>
      </c>
      <c r="Z16" s="14">
        <v>2.8797139504675801E-2</v>
      </c>
      <c r="AA16" s="14">
        <v>2.0175698792007601E-2</v>
      </c>
      <c r="AB16" s="14">
        <v>2.1838095371242199E-2</v>
      </c>
      <c r="AC16" s="14">
        <v>3.6516722280490299E-2</v>
      </c>
      <c r="AD16" s="14">
        <v>1.08202950285792E-2</v>
      </c>
      <c r="AE16" s="14"/>
      <c r="AF16" s="14">
        <v>2.3701451752840299E-2</v>
      </c>
      <c r="AG16" s="14">
        <v>2.0371474163225101E-2</v>
      </c>
      <c r="AH16" s="14">
        <v>1.38356620954268E-2</v>
      </c>
      <c r="AI16" s="14">
        <v>2.2789009683021801E-2</v>
      </c>
      <c r="AJ16" s="14">
        <v>1.2521865338083801E-2</v>
      </c>
      <c r="AK16" s="14"/>
      <c r="AL16" s="14">
        <v>1.72683815685571E-2</v>
      </c>
      <c r="AM16" s="14">
        <v>2.2875636184346699E-2</v>
      </c>
      <c r="AN16" s="14">
        <v>1.40452548329815E-2</v>
      </c>
      <c r="AO16" s="14">
        <v>1.6687932634322802E-2</v>
      </c>
      <c r="AP16" s="14">
        <v>2.1104749571715601E-2</v>
      </c>
      <c r="AQ16" s="14">
        <v>2.8453205008544299E-2</v>
      </c>
      <c r="AR16" s="14"/>
      <c r="AS16" s="14">
        <v>1.68396398833053E-2</v>
      </c>
      <c r="AT16" s="14">
        <v>3.2908112357706E-2</v>
      </c>
      <c r="AU16" s="14">
        <v>1.9729012344465599E-2</v>
      </c>
      <c r="AV16" s="14">
        <v>2.3921000544979198E-2</v>
      </c>
      <c r="AW16" s="14">
        <v>0</v>
      </c>
      <c r="AX16" s="14"/>
      <c r="AY16" s="14">
        <v>1.50432192302619E-2</v>
      </c>
      <c r="AZ16" s="14">
        <v>2.1453785796915099E-2</v>
      </c>
      <c r="BA16" s="14">
        <v>8.7323086844894107E-3</v>
      </c>
      <c r="BB16" s="14">
        <v>2.04159490956284E-2</v>
      </c>
      <c r="BC16" s="14">
        <v>3.82945260999226E-2</v>
      </c>
      <c r="BD16" s="14"/>
      <c r="BE16" s="14">
        <v>0</v>
      </c>
      <c r="BF16" s="14">
        <v>5.9827246214989097E-3</v>
      </c>
      <c r="BG16" s="14">
        <v>2.7683003245863699E-2</v>
      </c>
      <c r="BH16" s="14">
        <v>4.0353538771829102E-2</v>
      </c>
      <c r="BI16" s="14">
        <v>4.9330715511978998E-2</v>
      </c>
      <c r="BJ16" s="14"/>
      <c r="BK16" s="14">
        <v>1.17150018812484E-2</v>
      </c>
      <c r="BL16" s="14">
        <v>1.6680566262392098E-2</v>
      </c>
      <c r="BM16" s="14">
        <v>2.0471366668513302E-2</v>
      </c>
      <c r="BN16" s="14">
        <v>1.8940746124654E-2</v>
      </c>
      <c r="BO16" s="14">
        <v>3.2673635789943201E-2</v>
      </c>
      <c r="BP16" s="14"/>
      <c r="BQ16" s="14">
        <v>2.0981099322650801E-2</v>
      </c>
      <c r="BR16" s="14">
        <v>2.0566017018972298E-2</v>
      </c>
      <c r="BS16" s="14"/>
      <c r="BT16" s="14">
        <v>1.85337265405567E-2</v>
      </c>
      <c r="BU16" s="14">
        <v>2.1350150525932501E-2</v>
      </c>
      <c r="BV16" s="14"/>
      <c r="BW16" s="14">
        <v>1.8296715019864799E-2</v>
      </c>
      <c r="BX16" s="14">
        <v>2.1524567440883501E-2</v>
      </c>
      <c r="BY16" s="14"/>
      <c r="BZ16" s="14">
        <v>2.4274678176138501E-2</v>
      </c>
      <c r="CA16" s="14">
        <v>1.27330606621477E-2</v>
      </c>
      <c r="CB16" s="14">
        <v>2.3261780235752198E-2</v>
      </c>
    </row>
    <row r="17" spans="2:80" x14ac:dyDescent="0.35">
      <c r="B17" s="15" t="s">
        <v>186</v>
      </c>
      <c r="C17" s="14">
        <v>5.7117339665741597E-2</v>
      </c>
      <c r="D17" s="14">
        <v>4.8259386691271403E-2</v>
      </c>
      <c r="E17" s="14">
        <v>6.5973884985479694E-2</v>
      </c>
      <c r="F17" s="14"/>
      <c r="G17" s="14">
        <v>4.2529805462161598E-2</v>
      </c>
      <c r="H17" s="14">
        <v>2.5333742124330799E-2</v>
      </c>
      <c r="I17" s="14">
        <v>4.2865434797950103E-2</v>
      </c>
      <c r="J17" s="14">
        <v>8.1635536413659004E-2</v>
      </c>
      <c r="K17" s="14">
        <v>8.0195264744655395E-2</v>
      </c>
      <c r="L17" s="14">
        <v>6.8936845883601897E-2</v>
      </c>
      <c r="M17" s="14"/>
      <c r="N17" s="14">
        <v>4.7828665026655497E-2</v>
      </c>
      <c r="O17" s="14">
        <v>5.0002165723167097E-2</v>
      </c>
      <c r="P17" s="14">
        <v>5.1727529132499298E-2</v>
      </c>
      <c r="Q17" s="14">
        <v>7.9976844496464403E-2</v>
      </c>
      <c r="R17" s="14"/>
      <c r="S17" s="14">
        <v>5.64636077549205E-2</v>
      </c>
      <c r="T17" s="14">
        <v>6.9653808895445396E-2</v>
      </c>
      <c r="U17" s="14">
        <v>7.0469145726431801E-2</v>
      </c>
      <c r="V17" s="14">
        <v>5.6395507538591898E-2</v>
      </c>
      <c r="W17" s="14">
        <v>8.2467581859412997E-2</v>
      </c>
      <c r="X17" s="14">
        <v>4.9238485060973398E-2</v>
      </c>
      <c r="Y17" s="14">
        <v>5.1105488294363198E-2</v>
      </c>
      <c r="Z17" s="14">
        <v>2.39761465228173E-2</v>
      </c>
      <c r="AA17" s="14">
        <v>4.8710392447375003E-2</v>
      </c>
      <c r="AB17" s="14">
        <v>4.5088106670639901E-2</v>
      </c>
      <c r="AC17" s="14">
        <v>5.8370175818353999E-2</v>
      </c>
      <c r="AD17" s="14">
        <v>6.1857930256453399E-2</v>
      </c>
      <c r="AE17" s="14"/>
      <c r="AF17" s="14">
        <v>5.2335614286771602E-2</v>
      </c>
      <c r="AG17" s="14">
        <v>3.8669576820623199E-2</v>
      </c>
      <c r="AH17" s="14">
        <v>5.19907706987391E-2</v>
      </c>
      <c r="AI17" s="14">
        <v>8.2821610099787293E-2</v>
      </c>
      <c r="AJ17" s="14">
        <v>4.1098984072062597E-2</v>
      </c>
      <c r="AK17" s="14"/>
      <c r="AL17" s="14">
        <v>4.0251090359150199E-2</v>
      </c>
      <c r="AM17" s="14">
        <v>4.0923659177742003E-2</v>
      </c>
      <c r="AN17" s="14">
        <v>5.2350015838636202E-2</v>
      </c>
      <c r="AO17" s="14">
        <v>7.1260569372730703E-2</v>
      </c>
      <c r="AP17" s="14">
        <v>5.5856116170713198E-2</v>
      </c>
      <c r="AQ17" s="14">
        <v>7.1629909352359106E-2</v>
      </c>
      <c r="AR17" s="14"/>
      <c r="AS17" s="14">
        <v>6.8919945278200306E-2</v>
      </c>
      <c r="AT17" s="14">
        <v>5.23167007668036E-2</v>
      </c>
      <c r="AU17" s="14">
        <v>3.5334882794208301E-2</v>
      </c>
      <c r="AV17" s="14">
        <v>5.79185002436335E-2</v>
      </c>
      <c r="AW17" s="14">
        <v>4.8216832742006402E-2</v>
      </c>
      <c r="AX17" s="14"/>
      <c r="AY17" s="14">
        <v>4.47148864244458E-2</v>
      </c>
      <c r="AZ17" s="14">
        <v>2.5470017490115598E-2</v>
      </c>
      <c r="BA17" s="14">
        <v>7.7831894909444296E-2</v>
      </c>
      <c r="BB17" s="14">
        <v>6.2363367357868897E-2</v>
      </c>
      <c r="BC17" s="14">
        <v>0.102215498302931</v>
      </c>
      <c r="BD17" s="14"/>
      <c r="BE17" s="14">
        <v>1.6893516236148001E-2</v>
      </c>
      <c r="BF17" s="14">
        <v>3.09091741875289E-2</v>
      </c>
      <c r="BG17" s="14">
        <v>6.4246496809901701E-2</v>
      </c>
      <c r="BH17" s="14">
        <v>9.2048045822433006E-2</v>
      </c>
      <c r="BI17" s="14">
        <v>0.15648637364571599</v>
      </c>
      <c r="BJ17" s="14"/>
      <c r="BK17" s="14">
        <v>3.33615599088877E-2</v>
      </c>
      <c r="BL17" s="14">
        <v>3.9307911272011498E-2</v>
      </c>
      <c r="BM17" s="14">
        <v>6.1798744385815202E-2</v>
      </c>
      <c r="BN17" s="14">
        <v>5.6914991790275003E-2</v>
      </c>
      <c r="BO17" s="14">
        <v>8.4466000268872701E-2</v>
      </c>
      <c r="BP17" s="14"/>
      <c r="BQ17" s="14">
        <v>6.4626580731710195E-2</v>
      </c>
      <c r="BR17" s="14">
        <v>5.3985459004634799E-2</v>
      </c>
      <c r="BS17" s="14"/>
      <c r="BT17" s="14">
        <v>4.9068555839402603E-2</v>
      </c>
      <c r="BU17" s="14">
        <v>5.9590366394225901E-2</v>
      </c>
      <c r="BV17" s="14"/>
      <c r="BW17" s="14">
        <v>4.0400815322486197E-2</v>
      </c>
      <c r="BX17" s="14">
        <v>6.2963719392190198E-2</v>
      </c>
      <c r="BY17" s="14"/>
      <c r="BZ17" s="14">
        <v>6.8660739031725398E-2</v>
      </c>
      <c r="CA17" s="14">
        <v>3.9260697678827103E-2</v>
      </c>
      <c r="CB17" s="14">
        <v>1.9404253051377801E-2</v>
      </c>
    </row>
    <row r="18" spans="2:80" x14ac:dyDescent="0.35">
      <c r="B18" s="15" t="s">
        <v>187</v>
      </c>
      <c r="C18" s="14">
        <v>2.57668265927333E-2</v>
      </c>
      <c r="D18" s="14">
        <v>2.98105598106253E-2</v>
      </c>
      <c r="E18" s="14">
        <v>2.1927169158622299E-2</v>
      </c>
      <c r="F18" s="14"/>
      <c r="G18" s="14">
        <v>1.8997110847123001E-2</v>
      </c>
      <c r="H18" s="14">
        <v>2.1370027648473299E-2</v>
      </c>
      <c r="I18" s="14">
        <v>2.8800018377164598E-2</v>
      </c>
      <c r="J18" s="14">
        <v>2.7475037434440699E-2</v>
      </c>
      <c r="K18" s="14">
        <v>1.9646295862159501E-2</v>
      </c>
      <c r="L18" s="14">
        <v>3.4093037942187002E-2</v>
      </c>
      <c r="M18" s="14"/>
      <c r="N18" s="14">
        <v>9.2329343705036902E-3</v>
      </c>
      <c r="O18" s="14">
        <v>2.54485474968166E-2</v>
      </c>
      <c r="P18" s="14">
        <v>2.2775455711866201E-2</v>
      </c>
      <c r="Q18" s="14">
        <v>4.6907189067090502E-2</v>
      </c>
      <c r="R18" s="14"/>
      <c r="S18" s="14">
        <v>1.2930875050233799E-2</v>
      </c>
      <c r="T18" s="14">
        <v>2.68125341301324E-2</v>
      </c>
      <c r="U18" s="14">
        <v>2.1983388317033E-2</v>
      </c>
      <c r="V18" s="14">
        <v>4.59098038360711E-2</v>
      </c>
      <c r="W18" s="14">
        <v>2.3466187335182302E-2</v>
      </c>
      <c r="X18" s="14">
        <v>2.7599291217520399E-2</v>
      </c>
      <c r="Y18" s="14">
        <v>1.75648546456788E-2</v>
      </c>
      <c r="Z18" s="14">
        <v>2.2618424853053602E-2</v>
      </c>
      <c r="AA18" s="14">
        <v>2.28858200706533E-2</v>
      </c>
      <c r="AB18" s="14">
        <v>4.0906289128056501E-2</v>
      </c>
      <c r="AC18" s="14">
        <v>2.5094298701854201E-2</v>
      </c>
      <c r="AD18" s="14">
        <v>2.3201621863077601E-2</v>
      </c>
      <c r="AE18" s="14"/>
      <c r="AF18" s="14">
        <v>2.4228788891684502E-2</v>
      </c>
      <c r="AG18" s="14">
        <v>1.8488296182475199E-2</v>
      </c>
      <c r="AH18" s="14">
        <v>1.5321215293427301E-2</v>
      </c>
      <c r="AI18" s="14">
        <v>2.8999505705053299E-2</v>
      </c>
      <c r="AJ18" s="14">
        <v>3.11075283958334E-2</v>
      </c>
      <c r="AK18" s="14"/>
      <c r="AL18" s="14">
        <v>2.4269925691359402E-2</v>
      </c>
      <c r="AM18" s="14">
        <v>2.0364955472697999E-2</v>
      </c>
      <c r="AN18" s="14">
        <v>1.3477811013814499E-2</v>
      </c>
      <c r="AO18" s="14">
        <v>2.4536527850095601E-2</v>
      </c>
      <c r="AP18" s="14">
        <v>1.8436942406362698E-2</v>
      </c>
      <c r="AQ18" s="14">
        <v>2.1842113645395501E-2</v>
      </c>
      <c r="AR18" s="14"/>
      <c r="AS18" s="14">
        <v>4.4129525894970399E-2</v>
      </c>
      <c r="AT18" s="14">
        <v>2.08263847062184E-2</v>
      </c>
      <c r="AU18" s="14">
        <v>2.25055533066503E-2</v>
      </c>
      <c r="AV18" s="14">
        <v>5.4929904298069198E-3</v>
      </c>
      <c r="AW18" s="14">
        <v>0</v>
      </c>
      <c r="AX18" s="14"/>
      <c r="AY18" s="14">
        <v>2.17267626607783E-2</v>
      </c>
      <c r="AZ18" s="14">
        <v>1.99119088506854E-2</v>
      </c>
      <c r="BA18" s="14">
        <v>1.8821926425798E-2</v>
      </c>
      <c r="BB18" s="14">
        <v>1.45240497424529E-2</v>
      </c>
      <c r="BC18" s="14">
        <v>5.2498200300924898E-2</v>
      </c>
      <c r="BD18" s="14"/>
      <c r="BE18" s="14">
        <v>5.7464511979656704E-3</v>
      </c>
      <c r="BF18" s="14">
        <v>1.44493432512218E-2</v>
      </c>
      <c r="BG18" s="14">
        <v>3.1759011527385701E-2</v>
      </c>
      <c r="BH18" s="14">
        <v>3.0330505805382199E-2</v>
      </c>
      <c r="BI18" s="14">
        <v>8.5970652888556001E-2</v>
      </c>
      <c r="BJ18" s="14"/>
      <c r="BK18" s="14">
        <v>7.2425575960490002E-3</v>
      </c>
      <c r="BL18" s="14">
        <v>1.7099801119228899E-2</v>
      </c>
      <c r="BM18" s="14">
        <v>2.7252146038657901E-2</v>
      </c>
      <c r="BN18" s="14">
        <v>2.9840475820591201E-2</v>
      </c>
      <c r="BO18" s="14">
        <v>4.2076764607624398E-2</v>
      </c>
      <c r="BP18" s="14"/>
      <c r="BQ18" s="14">
        <v>2.30248635619008E-2</v>
      </c>
      <c r="BR18" s="14">
        <v>2.6910417657967901E-2</v>
      </c>
      <c r="BS18" s="14"/>
      <c r="BT18" s="14">
        <v>2.2595823600784201E-2</v>
      </c>
      <c r="BU18" s="14">
        <v>2.6741132192733601E-2</v>
      </c>
      <c r="BV18" s="14"/>
      <c r="BW18" s="14">
        <v>2.0518948801186199E-2</v>
      </c>
      <c r="BX18" s="14">
        <v>2.76022013211983E-2</v>
      </c>
      <c r="BY18" s="14"/>
      <c r="BZ18" s="14">
        <v>3.3282811767101801E-2</v>
      </c>
      <c r="CA18" s="14">
        <v>1.33418802153208E-2</v>
      </c>
      <c r="CB18" s="14">
        <v>5.9514233029049502E-3</v>
      </c>
    </row>
    <row r="19" spans="2:80" x14ac:dyDescent="0.35">
      <c r="B19" s="15" t="s">
        <v>167</v>
      </c>
      <c r="C19" s="20">
        <v>5.5467339401918097E-3</v>
      </c>
      <c r="D19" s="20">
        <v>6.5952816942702096E-3</v>
      </c>
      <c r="E19" s="20">
        <v>4.5466508815732599E-3</v>
      </c>
      <c r="F19" s="20"/>
      <c r="G19" s="20">
        <v>9.3785220479337995E-3</v>
      </c>
      <c r="H19" s="20">
        <v>3.5108520865166498E-3</v>
      </c>
      <c r="I19" s="20">
        <v>5.9487481094673902E-3</v>
      </c>
      <c r="J19" s="20">
        <v>9.5937461159627795E-3</v>
      </c>
      <c r="K19" s="20">
        <v>2.08663722056071E-3</v>
      </c>
      <c r="L19" s="20">
        <v>3.3802526874736E-3</v>
      </c>
      <c r="M19" s="20"/>
      <c r="N19" s="20">
        <v>4.7167152479387501E-3</v>
      </c>
      <c r="O19" s="20">
        <v>6.3630321868473798E-3</v>
      </c>
      <c r="P19" s="20">
        <v>6.1500717632715198E-3</v>
      </c>
      <c r="Q19" s="20">
        <v>5.1308122393538104E-3</v>
      </c>
      <c r="R19" s="20"/>
      <c r="S19" s="20">
        <v>1.0000441128927E-2</v>
      </c>
      <c r="T19" s="20">
        <v>2.5230802605969499E-3</v>
      </c>
      <c r="U19" s="20">
        <v>4.2457873009143698E-3</v>
      </c>
      <c r="V19" s="20">
        <v>0</v>
      </c>
      <c r="W19" s="20">
        <v>8.7906889399884496E-3</v>
      </c>
      <c r="X19" s="20">
        <v>1.1110335860450699E-2</v>
      </c>
      <c r="Y19" s="20">
        <v>7.5695474398442004E-3</v>
      </c>
      <c r="Z19" s="20">
        <v>0</v>
      </c>
      <c r="AA19" s="20">
        <v>5.7685203171355696E-3</v>
      </c>
      <c r="AB19" s="20">
        <v>0</v>
      </c>
      <c r="AC19" s="20">
        <v>1.24578410079968E-2</v>
      </c>
      <c r="AD19" s="20">
        <v>0</v>
      </c>
      <c r="AE19" s="20"/>
      <c r="AF19" s="20">
        <v>6.4519115088446204E-3</v>
      </c>
      <c r="AG19" s="20">
        <v>4.1020544218817604E-3</v>
      </c>
      <c r="AH19" s="20">
        <v>0</v>
      </c>
      <c r="AI19" s="20">
        <v>4.7445105021555103E-3</v>
      </c>
      <c r="AJ19" s="20">
        <v>0</v>
      </c>
      <c r="AK19" s="20"/>
      <c r="AL19" s="20">
        <v>1.9177655484827901E-3</v>
      </c>
      <c r="AM19" s="20">
        <v>7.5285976351604396E-3</v>
      </c>
      <c r="AN19" s="20">
        <v>0</v>
      </c>
      <c r="AO19" s="20">
        <v>1.25733440151362E-3</v>
      </c>
      <c r="AP19" s="20">
        <v>9.3623230201432695E-3</v>
      </c>
      <c r="AQ19" s="20">
        <v>1.55570230980008E-2</v>
      </c>
      <c r="AR19" s="20"/>
      <c r="AS19" s="20">
        <v>5.2834974448901697E-3</v>
      </c>
      <c r="AT19" s="20">
        <v>5.5613031078574704E-3</v>
      </c>
      <c r="AU19" s="20">
        <v>3.9754907226237498E-3</v>
      </c>
      <c r="AV19" s="20">
        <v>1.39825282951557E-2</v>
      </c>
      <c r="AW19" s="20">
        <v>0</v>
      </c>
      <c r="AX19" s="20"/>
      <c r="AY19" s="20">
        <v>4.3296332909450201E-3</v>
      </c>
      <c r="AZ19" s="20">
        <v>1.1226142696029E-3</v>
      </c>
      <c r="BA19" s="20">
        <v>6.6810696457428702E-3</v>
      </c>
      <c r="BB19" s="20">
        <v>5.6801426313784096E-3</v>
      </c>
      <c r="BC19" s="20">
        <v>5.8626153381571297E-3</v>
      </c>
      <c r="BD19" s="20"/>
      <c r="BE19" s="20">
        <v>1.06671996624706E-2</v>
      </c>
      <c r="BF19" s="20">
        <v>2.7742265873061099E-3</v>
      </c>
      <c r="BG19" s="20">
        <v>5.2778419534323202E-3</v>
      </c>
      <c r="BH19" s="20">
        <v>8.0723870573474708E-3</v>
      </c>
      <c r="BI19" s="20">
        <v>1.51020469836818E-2</v>
      </c>
      <c r="BJ19" s="20"/>
      <c r="BK19" s="20">
        <v>5.3548311921390798E-3</v>
      </c>
      <c r="BL19" s="20">
        <v>5.6007939081843599E-3</v>
      </c>
      <c r="BM19" s="20">
        <v>2.8490078441720402E-3</v>
      </c>
      <c r="BN19" s="20">
        <v>6.5150610602740001E-3</v>
      </c>
      <c r="BO19" s="20">
        <v>7.2841746938895101E-3</v>
      </c>
      <c r="BP19" s="20"/>
      <c r="BQ19" s="20">
        <v>3.3961401766175602E-3</v>
      </c>
      <c r="BR19" s="20">
        <v>6.4436825078119904E-3</v>
      </c>
      <c r="BS19" s="20"/>
      <c r="BT19" s="20">
        <v>1.0023950284678699E-2</v>
      </c>
      <c r="BU19" s="20">
        <v>4.1710881372955498E-3</v>
      </c>
      <c r="BV19" s="20"/>
      <c r="BW19" s="20">
        <v>3.9228359796462898E-3</v>
      </c>
      <c r="BX19" s="20">
        <v>6.1146704274308503E-3</v>
      </c>
      <c r="BY19" s="20"/>
      <c r="BZ19" s="20">
        <v>5.5836685469779698E-3</v>
      </c>
      <c r="CA19" s="20">
        <v>5.2850960302001596E-3</v>
      </c>
      <c r="CB19" s="20">
        <v>6.6401866925242803E-3</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CB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190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1.1763452666284599E-2</v>
      </c>
      <c r="D9" s="14">
        <v>1.39150456168936E-2</v>
      </c>
      <c r="E9" s="14">
        <v>8.3078172454061194E-3</v>
      </c>
      <c r="F9" s="14"/>
      <c r="G9" s="14">
        <v>1.5783375643971101E-2</v>
      </c>
      <c r="H9" s="14">
        <v>2.98632743054063E-2</v>
      </c>
      <c r="I9" s="14">
        <v>1.1502625683314199E-2</v>
      </c>
      <c r="J9" s="14">
        <v>1.4764184793913801E-2</v>
      </c>
      <c r="K9" s="14">
        <v>0</v>
      </c>
      <c r="L9" s="14">
        <v>0</v>
      </c>
      <c r="M9" s="14"/>
      <c r="N9" s="14">
        <v>9.9881444975659893E-3</v>
      </c>
      <c r="O9" s="14">
        <v>6.0273781825036501E-3</v>
      </c>
      <c r="P9" s="14">
        <v>1.7325516664332401E-2</v>
      </c>
      <c r="Q9" s="14">
        <v>1.4896318974083901E-2</v>
      </c>
      <c r="R9" s="14"/>
      <c r="S9" s="14">
        <v>2.46700021210206E-2</v>
      </c>
      <c r="T9" s="14">
        <v>9.6919837191669096E-3</v>
      </c>
      <c r="U9" s="14">
        <v>8.8911488119556795E-3</v>
      </c>
      <c r="V9" s="14">
        <v>7.0787765358756799E-3</v>
      </c>
      <c r="W9" s="14">
        <v>9.1271500515957994E-3</v>
      </c>
      <c r="X9" s="14">
        <v>1.6676907836528601E-2</v>
      </c>
      <c r="Y9" s="14">
        <v>0</v>
      </c>
      <c r="Z9" s="14">
        <v>6.5918671375756101E-3</v>
      </c>
      <c r="AA9" s="14">
        <v>8.5262402569092708E-3</v>
      </c>
      <c r="AB9" s="14">
        <v>1.4857037277911701E-2</v>
      </c>
      <c r="AC9" s="14">
        <v>0</v>
      </c>
      <c r="AD9" s="14">
        <v>3.3941318341443497E-2</v>
      </c>
      <c r="AE9" s="14"/>
      <c r="AF9" s="14">
        <v>1.3054971130518799E-2</v>
      </c>
      <c r="AG9" s="14">
        <v>9.1356774329049602E-3</v>
      </c>
      <c r="AH9" s="14">
        <v>1.03045426048621E-2</v>
      </c>
      <c r="AI9" s="14">
        <v>2.3836816575549501E-2</v>
      </c>
      <c r="AJ9" s="14">
        <v>1.6577170141195099E-2</v>
      </c>
      <c r="AK9" s="14"/>
      <c r="AL9" s="14">
        <v>1.88346331082563E-2</v>
      </c>
      <c r="AM9" s="14">
        <v>1.2626964251973899E-2</v>
      </c>
      <c r="AN9" s="14">
        <v>4.2189807891009302E-3</v>
      </c>
      <c r="AO9" s="14">
        <v>1.46904355664918E-2</v>
      </c>
      <c r="AP9" s="14">
        <v>1.05905112414549E-2</v>
      </c>
      <c r="AQ9" s="14">
        <v>0</v>
      </c>
      <c r="AR9" s="14"/>
      <c r="AS9" s="14">
        <v>7.3010619788873602E-3</v>
      </c>
      <c r="AT9" s="14">
        <v>1.2911666560744699E-2</v>
      </c>
      <c r="AU9" s="14">
        <v>9.0245641084233299E-3</v>
      </c>
      <c r="AV9" s="14">
        <v>1.36134700184193E-2</v>
      </c>
      <c r="AW9" s="14">
        <v>8.0978255948771199E-2</v>
      </c>
      <c r="AX9" s="14"/>
      <c r="AY9" s="14">
        <v>1.31961248791823E-2</v>
      </c>
      <c r="AZ9" s="14">
        <v>1.0569390470293099E-2</v>
      </c>
      <c r="BA9" s="14">
        <v>9.1534822404794308E-3</v>
      </c>
      <c r="BB9" s="14">
        <v>1.46097263781044E-2</v>
      </c>
      <c r="BC9" s="14">
        <v>7.7901010436188202E-3</v>
      </c>
      <c r="BD9" s="14"/>
      <c r="BE9" s="14">
        <v>4.5314631148250697E-2</v>
      </c>
      <c r="BF9" s="14">
        <v>1.30713102809607E-2</v>
      </c>
      <c r="BG9" s="14">
        <v>8.2039625990871102E-3</v>
      </c>
      <c r="BH9" s="14">
        <v>2.6515829045275501E-3</v>
      </c>
      <c r="BI9" s="14">
        <v>1.37581488565154E-2</v>
      </c>
      <c r="BJ9" s="14"/>
      <c r="BK9" s="14">
        <v>2.9841192964571502E-2</v>
      </c>
      <c r="BL9" s="14">
        <v>8.0048919883995602E-3</v>
      </c>
      <c r="BM9" s="14">
        <v>7.1250302115736797E-3</v>
      </c>
      <c r="BN9" s="14">
        <v>1.09254039884423E-2</v>
      </c>
      <c r="BO9" s="14">
        <v>5.9559045923469698E-3</v>
      </c>
      <c r="BP9" s="14"/>
      <c r="BQ9" s="14">
        <v>1.8691716094547301E-2</v>
      </c>
      <c r="BR9" s="14">
        <v>8.8738804637931504E-3</v>
      </c>
      <c r="BS9" s="14"/>
      <c r="BT9" s="14">
        <v>1.7695593004547299E-2</v>
      </c>
      <c r="BU9" s="14">
        <v>9.9407746157652108E-3</v>
      </c>
      <c r="BV9" s="14"/>
      <c r="BW9" s="14">
        <v>1.6395330166949999E-2</v>
      </c>
      <c r="BX9" s="14">
        <v>1.0143515760787199E-2</v>
      </c>
      <c r="BY9" s="14"/>
      <c r="BZ9" s="14">
        <v>7.9045550331503806E-3</v>
      </c>
      <c r="CA9" s="14">
        <v>2.1837776630816E-2</v>
      </c>
      <c r="CB9" s="14">
        <v>0</v>
      </c>
    </row>
    <row r="10" spans="2:80" x14ac:dyDescent="0.35">
      <c r="B10" s="15" t="s">
        <v>179</v>
      </c>
      <c r="C10" s="14">
        <v>1.5549136632976E-2</v>
      </c>
      <c r="D10" s="14">
        <v>2.00655839717328E-2</v>
      </c>
      <c r="E10" s="14">
        <v>1.12087057929768E-2</v>
      </c>
      <c r="F10" s="14"/>
      <c r="G10" s="14">
        <v>2.6276209848434501E-2</v>
      </c>
      <c r="H10" s="14">
        <v>4.0498330907243002E-2</v>
      </c>
      <c r="I10" s="14">
        <v>1.8051892673829398E-2</v>
      </c>
      <c r="J10" s="14">
        <v>7.4611544941483397E-3</v>
      </c>
      <c r="K10" s="14">
        <v>4.5318751638442198E-3</v>
      </c>
      <c r="L10" s="14">
        <v>0</v>
      </c>
      <c r="M10" s="14"/>
      <c r="N10" s="14">
        <v>2.1937044115697302E-2</v>
      </c>
      <c r="O10" s="14">
        <v>1.2576517794430701E-2</v>
      </c>
      <c r="P10" s="14">
        <v>1.7308040892865001E-2</v>
      </c>
      <c r="Q10" s="14">
        <v>1.0374305434557E-2</v>
      </c>
      <c r="R10" s="14"/>
      <c r="S10" s="14">
        <v>4.4037495679717403E-2</v>
      </c>
      <c r="T10" s="14">
        <v>4.4804135306688699E-3</v>
      </c>
      <c r="U10" s="14">
        <v>2.0091049551118199E-2</v>
      </c>
      <c r="V10" s="14">
        <v>3.6163281206942899E-3</v>
      </c>
      <c r="W10" s="14">
        <v>2.3975686637470298E-2</v>
      </c>
      <c r="X10" s="14">
        <v>2.4300371267346101E-2</v>
      </c>
      <c r="Y10" s="14">
        <v>3.4073072085949799E-3</v>
      </c>
      <c r="Z10" s="14">
        <v>1.4459699796763099E-2</v>
      </c>
      <c r="AA10" s="14">
        <v>1.09807580193855E-2</v>
      </c>
      <c r="AB10" s="14">
        <v>3.2031667995702701E-3</v>
      </c>
      <c r="AC10" s="14">
        <v>6.2576206865252101E-3</v>
      </c>
      <c r="AD10" s="14">
        <v>1.1177872455486E-2</v>
      </c>
      <c r="AE10" s="14"/>
      <c r="AF10" s="14">
        <v>1.3567441919872501E-2</v>
      </c>
      <c r="AG10" s="14">
        <v>2.0260093945214001E-2</v>
      </c>
      <c r="AH10" s="14">
        <v>1.48608003258876E-2</v>
      </c>
      <c r="AI10" s="14">
        <v>1.0082060795504701E-2</v>
      </c>
      <c r="AJ10" s="14">
        <v>2.7041825545875399E-2</v>
      </c>
      <c r="AK10" s="14"/>
      <c r="AL10" s="14">
        <v>2.58221530468427E-2</v>
      </c>
      <c r="AM10" s="14">
        <v>2.0690185278686501E-2</v>
      </c>
      <c r="AN10" s="14">
        <v>1.7848323738526E-2</v>
      </c>
      <c r="AO10" s="14">
        <v>1.01283847284267E-2</v>
      </c>
      <c r="AP10" s="14">
        <v>2.2448616861351099E-2</v>
      </c>
      <c r="AQ10" s="14">
        <v>4.0486576781507602E-3</v>
      </c>
      <c r="AR10" s="14"/>
      <c r="AS10" s="14">
        <v>8.6815359617194807E-3</v>
      </c>
      <c r="AT10" s="14">
        <v>1.44223891753388E-2</v>
      </c>
      <c r="AU10" s="14">
        <v>1.73035129498436E-2</v>
      </c>
      <c r="AV10" s="14">
        <v>2.0582892066919899E-2</v>
      </c>
      <c r="AW10" s="14">
        <v>0.13045196274863199</v>
      </c>
      <c r="AX10" s="14"/>
      <c r="AY10" s="14">
        <v>1.4664543689097601E-2</v>
      </c>
      <c r="AZ10" s="14">
        <v>3.1009661971359501E-2</v>
      </c>
      <c r="BA10" s="14">
        <v>6.8202921559143001E-3</v>
      </c>
      <c r="BB10" s="14">
        <v>1.23212501945299E-2</v>
      </c>
      <c r="BC10" s="14">
        <v>4.0204121794457804E-3</v>
      </c>
      <c r="BD10" s="14"/>
      <c r="BE10" s="14">
        <v>8.8390066136025902E-2</v>
      </c>
      <c r="BF10" s="14">
        <v>2.0077321054728901E-2</v>
      </c>
      <c r="BG10" s="14">
        <v>3.9218818357585304E-3</v>
      </c>
      <c r="BH10" s="14">
        <v>6.2790403952251404E-3</v>
      </c>
      <c r="BI10" s="14">
        <v>0</v>
      </c>
      <c r="BJ10" s="14"/>
      <c r="BK10" s="14">
        <v>5.2546923210344702E-2</v>
      </c>
      <c r="BL10" s="14">
        <v>7.5427629825876898E-3</v>
      </c>
      <c r="BM10" s="14">
        <v>9.3927098385092906E-3</v>
      </c>
      <c r="BN10" s="14">
        <v>8.2571073213690404E-3</v>
      </c>
      <c r="BO10" s="14">
        <v>5.8099396540465904E-3</v>
      </c>
      <c r="BP10" s="14"/>
      <c r="BQ10" s="14">
        <v>2.50655757123774E-2</v>
      </c>
      <c r="BR10" s="14">
        <v>1.1580113498208099E-2</v>
      </c>
      <c r="BS10" s="14"/>
      <c r="BT10" s="14">
        <v>2.6859929946917001E-2</v>
      </c>
      <c r="BU10" s="14">
        <v>1.2073842130196501E-2</v>
      </c>
      <c r="BV10" s="14"/>
      <c r="BW10" s="14">
        <v>3.4245402995918502E-2</v>
      </c>
      <c r="BX10" s="14">
        <v>9.01036874198855E-3</v>
      </c>
      <c r="BY10" s="14"/>
      <c r="BZ10" s="14">
        <v>7.7409179699118999E-3</v>
      </c>
      <c r="CA10" s="14">
        <v>3.2167488039311999E-2</v>
      </c>
      <c r="CB10" s="14">
        <v>1.41071994040043E-2</v>
      </c>
    </row>
    <row r="11" spans="2:80" x14ac:dyDescent="0.35">
      <c r="B11" s="15" t="s">
        <v>180</v>
      </c>
      <c r="C11" s="14">
        <v>9.0011045117793301E-2</v>
      </c>
      <c r="D11" s="14">
        <v>0.113205037104912</v>
      </c>
      <c r="E11" s="14">
        <v>6.7760843426583395E-2</v>
      </c>
      <c r="F11" s="14"/>
      <c r="G11" s="14">
        <v>0.130824616528219</v>
      </c>
      <c r="H11" s="14">
        <v>0.19260520601904199</v>
      </c>
      <c r="I11" s="14">
        <v>0.11516681897908899</v>
      </c>
      <c r="J11" s="14">
        <v>3.4465026523987599E-2</v>
      </c>
      <c r="K11" s="14">
        <v>3.5974758756243702E-2</v>
      </c>
      <c r="L11" s="14">
        <v>4.0105455550170199E-2</v>
      </c>
      <c r="M11" s="14"/>
      <c r="N11" s="14">
        <v>0.15500422736407701</v>
      </c>
      <c r="O11" s="14">
        <v>6.3043402045431102E-2</v>
      </c>
      <c r="P11" s="14">
        <v>8.6139874180626796E-2</v>
      </c>
      <c r="Q11" s="14">
        <v>5.0951898021070301E-2</v>
      </c>
      <c r="R11" s="14"/>
      <c r="S11" s="14">
        <v>0.163340278537908</v>
      </c>
      <c r="T11" s="14">
        <v>7.1186139142918006E-2</v>
      </c>
      <c r="U11" s="14">
        <v>6.6312511585005507E-2</v>
      </c>
      <c r="V11" s="14">
        <v>7.4271263706112894E-2</v>
      </c>
      <c r="W11" s="14">
        <v>8.6607580279560906E-2</v>
      </c>
      <c r="X11" s="14">
        <v>0.107962194603167</v>
      </c>
      <c r="Y11" s="14">
        <v>5.2904686166435802E-2</v>
      </c>
      <c r="Z11" s="14">
        <v>3.6007294165437603E-2</v>
      </c>
      <c r="AA11" s="14">
        <v>8.7311333995881105E-2</v>
      </c>
      <c r="AB11" s="14">
        <v>9.1863237633113104E-2</v>
      </c>
      <c r="AC11" s="14">
        <v>7.9091618084399407E-2</v>
      </c>
      <c r="AD11" s="14">
        <v>8.6902178712711997E-2</v>
      </c>
      <c r="AE11" s="14"/>
      <c r="AF11" s="14">
        <v>9.1647740942043504E-2</v>
      </c>
      <c r="AG11" s="14">
        <v>0.105813322951506</v>
      </c>
      <c r="AH11" s="14">
        <v>8.7015581600501393E-2</v>
      </c>
      <c r="AI11" s="14">
        <v>9.3295404776375698E-2</v>
      </c>
      <c r="AJ11" s="14">
        <v>7.3637592258857507E-2</v>
      </c>
      <c r="AK11" s="14"/>
      <c r="AL11" s="14">
        <v>0.15197375100426999</v>
      </c>
      <c r="AM11" s="14">
        <v>0.105739433002046</v>
      </c>
      <c r="AN11" s="14">
        <v>7.3839287337902695E-2</v>
      </c>
      <c r="AO11" s="14">
        <v>8.5238451569871004E-2</v>
      </c>
      <c r="AP11" s="14">
        <v>8.0326061174151003E-2</v>
      </c>
      <c r="AQ11" s="14">
        <v>4.3837624092271897E-2</v>
      </c>
      <c r="AR11" s="14"/>
      <c r="AS11" s="14">
        <v>5.3269954312663202E-2</v>
      </c>
      <c r="AT11" s="14">
        <v>6.9482190666323204E-2</v>
      </c>
      <c r="AU11" s="14">
        <v>0.12688364393833701</v>
      </c>
      <c r="AV11" s="14">
        <v>0.154807027924343</v>
      </c>
      <c r="AW11" s="14">
        <v>0.18336004659226199</v>
      </c>
      <c r="AX11" s="14"/>
      <c r="AY11" s="14">
        <v>0.12750447048893901</v>
      </c>
      <c r="AZ11" s="14">
        <v>0.110425573140818</v>
      </c>
      <c r="BA11" s="14">
        <v>0.105110736389479</v>
      </c>
      <c r="BB11" s="14">
        <v>5.9407873967625403E-2</v>
      </c>
      <c r="BC11" s="14">
        <v>2.0295332491977201E-2</v>
      </c>
      <c r="BD11" s="14"/>
      <c r="BE11" s="14">
        <v>0.24544637595501101</v>
      </c>
      <c r="BF11" s="14">
        <v>0.13080162344645899</v>
      </c>
      <c r="BG11" s="14">
        <v>5.5418952158723903E-2</v>
      </c>
      <c r="BH11" s="14">
        <v>3.3689149697100101E-2</v>
      </c>
      <c r="BI11" s="14">
        <v>0</v>
      </c>
      <c r="BJ11" s="14"/>
      <c r="BK11" s="14">
        <v>0.19875662058181601</v>
      </c>
      <c r="BL11" s="14">
        <v>9.5438118485552198E-2</v>
      </c>
      <c r="BM11" s="14">
        <v>6.3132507369424107E-2</v>
      </c>
      <c r="BN11" s="14">
        <v>6.1215542507740202E-2</v>
      </c>
      <c r="BO11" s="14">
        <v>5.3060978272938403E-2</v>
      </c>
      <c r="BP11" s="14"/>
      <c r="BQ11" s="14">
        <v>0.100686028453258</v>
      </c>
      <c r="BR11" s="14">
        <v>8.5558827700310994E-2</v>
      </c>
      <c r="BS11" s="14"/>
      <c r="BT11" s="14">
        <v>0.113728647694403</v>
      </c>
      <c r="BU11" s="14">
        <v>8.2723700051377094E-2</v>
      </c>
      <c r="BV11" s="14"/>
      <c r="BW11" s="14">
        <v>0.154064993174476</v>
      </c>
      <c r="BX11" s="14">
        <v>6.7609037641360406E-2</v>
      </c>
      <c r="BY11" s="14"/>
      <c r="BZ11" s="14">
        <v>5.8821073347729402E-2</v>
      </c>
      <c r="CA11" s="14">
        <v>0.15881256769692301</v>
      </c>
      <c r="CB11" s="14">
        <v>6.9887255881569105E-2</v>
      </c>
    </row>
    <row r="12" spans="2:80" x14ac:dyDescent="0.35">
      <c r="B12" s="15" t="s">
        <v>181</v>
      </c>
      <c r="C12" s="14">
        <v>0.142083644412585</v>
      </c>
      <c r="D12" s="14">
        <v>0.163213314629511</v>
      </c>
      <c r="E12" s="14">
        <v>0.122049542445107</v>
      </c>
      <c r="F12" s="14"/>
      <c r="G12" s="14">
        <v>0.16549560491280699</v>
      </c>
      <c r="H12" s="14">
        <v>0.18818171355461299</v>
      </c>
      <c r="I12" s="14">
        <v>0.15216193073380499</v>
      </c>
      <c r="J12" s="14">
        <v>0.104169363337224</v>
      </c>
      <c r="K12" s="14">
        <v>0.125990368239944</v>
      </c>
      <c r="L12" s="14">
        <v>0.122310618219027</v>
      </c>
      <c r="M12" s="14"/>
      <c r="N12" s="14">
        <v>0.17683246328935701</v>
      </c>
      <c r="O12" s="14">
        <v>0.13779819919007399</v>
      </c>
      <c r="P12" s="14">
        <v>0.140866998010617</v>
      </c>
      <c r="Q12" s="14">
        <v>0.109230883181786</v>
      </c>
      <c r="R12" s="14"/>
      <c r="S12" s="14">
        <v>0.17304912159774899</v>
      </c>
      <c r="T12" s="14">
        <v>0.103403304066081</v>
      </c>
      <c r="U12" s="14">
        <v>0.13614611794385201</v>
      </c>
      <c r="V12" s="14">
        <v>0.13841063553919999</v>
      </c>
      <c r="W12" s="14">
        <v>0.19352378983730201</v>
      </c>
      <c r="X12" s="14">
        <v>0.14843244658327501</v>
      </c>
      <c r="Y12" s="14">
        <v>0.163025454457596</v>
      </c>
      <c r="Z12" s="14">
        <v>0.15315108791173701</v>
      </c>
      <c r="AA12" s="14">
        <v>0.157984015817733</v>
      </c>
      <c r="AB12" s="14">
        <v>0.11511607258053499</v>
      </c>
      <c r="AC12" s="14">
        <v>6.2963634583168199E-2</v>
      </c>
      <c r="AD12" s="14">
        <v>0.136091415302421</v>
      </c>
      <c r="AE12" s="14"/>
      <c r="AF12" s="14">
        <v>0.16355789333539</v>
      </c>
      <c r="AG12" s="14">
        <v>0.17081719251689401</v>
      </c>
      <c r="AH12" s="14">
        <v>0.14744501232030799</v>
      </c>
      <c r="AI12" s="14">
        <v>0.136672745816282</v>
      </c>
      <c r="AJ12" s="14">
        <v>0.11353359553211299</v>
      </c>
      <c r="AK12" s="14"/>
      <c r="AL12" s="14">
        <v>0.16305814540093799</v>
      </c>
      <c r="AM12" s="14">
        <v>0.15900771815987499</v>
      </c>
      <c r="AN12" s="14">
        <v>0.160590086578247</v>
      </c>
      <c r="AO12" s="14">
        <v>0.151080922149541</v>
      </c>
      <c r="AP12" s="14">
        <v>0.14000015228232501</v>
      </c>
      <c r="AQ12" s="14">
        <v>0.100456977828442</v>
      </c>
      <c r="AR12" s="14"/>
      <c r="AS12" s="14">
        <v>0.11489876954485399</v>
      </c>
      <c r="AT12" s="14">
        <v>0.13977590254323499</v>
      </c>
      <c r="AU12" s="14">
        <v>0.17447652674090999</v>
      </c>
      <c r="AV12" s="14">
        <v>0.15511392656242601</v>
      </c>
      <c r="AW12" s="14">
        <v>8.4699416971431699E-2</v>
      </c>
      <c r="AX12" s="14"/>
      <c r="AY12" s="14">
        <v>0.16728399504635399</v>
      </c>
      <c r="AZ12" s="14">
        <v>0.183058374056706</v>
      </c>
      <c r="BA12" s="14">
        <v>0.13788217759733501</v>
      </c>
      <c r="BB12" s="14">
        <v>0.111930699087572</v>
      </c>
      <c r="BC12" s="14">
        <v>7.4823022412259396E-2</v>
      </c>
      <c r="BD12" s="14"/>
      <c r="BE12" s="14">
        <v>0.15922077969103099</v>
      </c>
      <c r="BF12" s="14">
        <v>0.20341460836636499</v>
      </c>
      <c r="BG12" s="14">
        <v>0.11064147435673399</v>
      </c>
      <c r="BH12" s="14">
        <v>8.91825888211982E-2</v>
      </c>
      <c r="BI12" s="14">
        <v>3.6810566063755698E-2</v>
      </c>
      <c r="BJ12" s="14"/>
      <c r="BK12" s="14">
        <v>0.164066161981505</v>
      </c>
      <c r="BL12" s="14">
        <v>0.15871715114499799</v>
      </c>
      <c r="BM12" s="14">
        <v>0.13898354495738399</v>
      </c>
      <c r="BN12" s="14">
        <v>0.152264866233388</v>
      </c>
      <c r="BO12" s="14">
        <v>0.10638571658892999</v>
      </c>
      <c r="BP12" s="14"/>
      <c r="BQ12" s="14">
        <v>0.155241951769544</v>
      </c>
      <c r="BR12" s="14">
        <v>0.13659570655280201</v>
      </c>
      <c r="BS12" s="14"/>
      <c r="BT12" s="14">
        <v>0.15517519045465999</v>
      </c>
      <c r="BU12" s="14">
        <v>0.13806120524938001</v>
      </c>
      <c r="BV12" s="14"/>
      <c r="BW12" s="14">
        <v>0.17183530139256001</v>
      </c>
      <c r="BX12" s="14">
        <v>0.13167840223279101</v>
      </c>
      <c r="BY12" s="14"/>
      <c r="BZ12" s="14">
        <v>0.131358241684945</v>
      </c>
      <c r="CA12" s="14">
        <v>0.16573860582469099</v>
      </c>
      <c r="CB12" s="14">
        <v>0.135187679060049</v>
      </c>
    </row>
    <row r="13" spans="2:80" x14ac:dyDescent="0.35">
      <c r="B13" s="15" t="s">
        <v>182</v>
      </c>
      <c r="C13" s="14">
        <v>0.18144864721412701</v>
      </c>
      <c r="D13" s="14">
        <v>0.177708073069371</v>
      </c>
      <c r="E13" s="14">
        <v>0.18456708544149</v>
      </c>
      <c r="F13" s="14"/>
      <c r="G13" s="14">
        <v>0.28757429407008001</v>
      </c>
      <c r="H13" s="14">
        <v>0.22988550488652201</v>
      </c>
      <c r="I13" s="14">
        <v>0.18363621688520401</v>
      </c>
      <c r="J13" s="14">
        <v>0.15823808252275401</v>
      </c>
      <c r="K13" s="14">
        <v>0.117266128919108</v>
      </c>
      <c r="L13" s="14">
        <v>0.131693267162452</v>
      </c>
      <c r="M13" s="14"/>
      <c r="N13" s="14">
        <v>0.201056399865677</v>
      </c>
      <c r="O13" s="14">
        <v>0.181305128986221</v>
      </c>
      <c r="P13" s="14">
        <v>0.214566335356908</v>
      </c>
      <c r="Q13" s="14">
        <v>0.13221464251624701</v>
      </c>
      <c r="R13" s="14"/>
      <c r="S13" s="14">
        <v>0.194452668019576</v>
      </c>
      <c r="T13" s="14">
        <v>0.20006402903530601</v>
      </c>
      <c r="U13" s="14">
        <v>0.137152642749134</v>
      </c>
      <c r="V13" s="14">
        <v>0.201316562511169</v>
      </c>
      <c r="W13" s="14">
        <v>0.19464085710491399</v>
      </c>
      <c r="X13" s="14">
        <v>0.17793522725740299</v>
      </c>
      <c r="Y13" s="14">
        <v>0.163836985566921</v>
      </c>
      <c r="Z13" s="14">
        <v>0.179958725236157</v>
      </c>
      <c r="AA13" s="14">
        <v>0.152107098058787</v>
      </c>
      <c r="AB13" s="14">
        <v>0.18624324521104299</v>
      </c>
      <c r="AC13" s="14">
        <v>0.19323779314971201</v>
      </c>
      <c r="AD13" s="14">
        <v>0.20093294398761699</v>
      </c>
      <c r="AE13" s="14"/>
      <c r="AF13" s="14">
        <v>0.18282039175398901</v>
      </c>
      <c r="AG13" s="14">
        <v>0.18148217218156101</v>
      </c>
      <c r="AH13" s="14">
        <v>0.198287309361589</v>
      </c>
      <c r="AI13" s="14">
        <v>0.120255191046722</v>
      </c>
      <c r="AJ13" s="14">
        <v>0.22736357401489199</v>
      </c>
      <c r="AK13" s="14"/>
      <c r="AL13" s="14">
        <v>0.18533946359287801</v>
      </c>
      <c r="AM13" s="14">
        <v>0.20939700915450599</v>
      </c>
      <c r="AN13" s="14">
        <v>0.20899470538930301</v>
      </c>
      <c r="AO13" s="14">
        <v>0.16257599315923099</v>
      </c>
      <c r="AP13" s="14">
        <v>0.212034412300346</v>
      </c>
      <c r="AQ13" s="14">
        <v>0.149798401812933</v>
      </c>
      <c r="AR13" s="14"/>
      <c r="AS13" s="14">
        <v>0.155701849737336</v>
      </c>
      <c r="AT13" s="14">
        <v>0.19626393407835799</v>
      </c>
      <c r="AU13" s="14">
        <v>0.17609986799438401</v>
      </c>
      <c r="AV13" s="14">
        <v>0.229130471981769</v>
      </c>
      <c r="AW13" s="14">
        <v>0.144012616098665</v>
      </c>
      <c r="AX13" s="14"/>
      <c r="AY13" s="14">
        <v>0.17729197990712001</v>
      </c>
      <c r="AZ13" s="14">
        <v>0.20026110725291699</v>
      </c>
      <c r="BA13" s="14">
        <v>0.19818669259472199</v>
      </c>
      <c r="BB13" s="14">
        <v>0.20294889651442</v>
      </c>
      <c r="BC13" s="14">
        <v>0.127415694060839</v>
      </c>
      <c r="BD13" s="14"/>
      <c r="BE13" s="14">
        <v>0.20039499509997499</v>
      </c>
      <c r="BF13" s="14">
        <v>0.211950814453672</v>
      </c>
      <c r="BG13" s="14">
        <v>0.18140248504874501</v>
      </c>
      <c r="BH13" s="14">
        <v>0.12642651903065999</v>
      </c>
      <c r="BI13" s="14">
        <v>8.9408501979296104E-2</v>
      </c>
      <c r="BJ13" s="14"/>
      <c r="BK13" s="14">
        <v>0.19942766939641601</v>
      </c>
      <c r="BL13" s="14">
        <v>0.18408247372668499</v>
      </c>
      <c r="BM13" s="14">
        <v>0.187481387578844</v>
      </c>
      <c r="BN13" s="14">
        <v>0.17767924595006199</v>
      </c>
      <c r="BO13" s="14">
        <v>0.164410131456663</v>
      </c>
      <c r="BP13" s="14"/>
      <c r="BQ13" s="14">
        <v>0.16649042155190999</v>
      </c>
      <c r="BR13" s="14">
        <v>0.18768727735856</v>
      </c>
      <c r="BS13" s="14"/>
      <c r="BT13" s="14">
        <v>0.20804708123221199</v>
      </c>
      <c r="BU13" s="14">
        <v>0.17327615312287101</v>
      </c>
      <c r="BV13" s="14"/>
      <c r="BW13" s="14">
        <v>0.18484963934026399</v>
      </c>
      <c r="BX13" s="14">
        <v>0.18025919592582201</v>
      </c>
      <c r="BY13" s="14"/>
      <c r="BZ13" s="14">
        <v>0.175797885041792</v>
      </c>
      <c r="CA13" s="14">
        <v>0.18370975840734899</v>
      </c>
      <c r="CB13" s="14">
        <v>0.238382129071572</v>
      </c>
    </row>
    <row r="14" spans="2:80" x14ac:dyDescent="0.35">
      <c r="B14" s="15" t="s">
        <v>183</v>
      </c>
      <c r="C14" s="14">
        <v>0.23096038843310601</v>
      </c>
      <c r="D14" s="14">
        <v>0.20364499902383501</v>
      </c>
      <c r="E14" s="14">
        <v>0.25848658568326899</v>
      </c>
      <c r="F14" s="14"/>
      <c r="G14" s="14">
        <v>0.20685445312355899</v>
      </c>
      <c r="H14" s="14">
        <v>0.138792933328585</v>
      </c>
      <c r="I14" s="14">
        <v>0.23113827291255101</v>
      </c>
      <c r="J14" s="14">
        <v>0.26353828904112098</v>
      </c>
      <c r="K14" s="14">
        <v>0.29036214258826198</v>
      </c>
      <c r="L14" s="14">
        <v>0.25573326353878301</v>
      </c>
      <c r="M14" s="14"/>
      <c r="N14" s="14">
        <v>0.21288470831884501</v>
      </c>
      <c r="O14" s="14">
        <v>0.24264638810447101</v>
      </c>
      <c r="P14" s="14">
        <v>0.216814659051875</v>
      </c>
      <c r="Q14" s="14">
        <v>0.25054197877821699</v>
      </c>
      <c r="R14" s="14"/>
      <c r="S14" s="14">
        <v>0.18138090903367499</v>
      </c>
      <c r="T14" s="14">
        <v>0.25800946687152998</v>
      </c>
      <c r="U14" s="14">
        <v>0.291623647554549</v>
      </c>
      <c r="V14" s="14">
        <v>0.21701651789033599</v>
      </c>
      <c r="W14" s="14">
        <v>0.21341778494253699</v>
      </c>
      <c r="X14" s="14">
        <v>0.244697175083222</v>
      </c>
      <c r="Y14" s="14">
        <v>0.19662733157008899</v>
      </c>
      <c r="Z14" s="14">
        <v>0.28762109477958597</v>
      </c>
      <c r="AA14" s="14">
        <v>0.23281920146061599</v>
      </c>
      <c r="AB14" s="14">
        <v>0.24553864018559099</v>
      </c>
      <c r="AC14" s="14">
        <v>0.21334675246590901</v>
      </c>
      <c r="AD14" s="14">
        <v>0.22014620734682899</v>
      </c>
      <c r="AE14" s="14"/>
      <c r="AF14" s="14">
        <v>0.21921393356596799</v>
      </c>
      <c r="AG14" s="14">
        <v>0.216461188788068</v>
      </c>
      <c r="AH14" s="14">
        <v>0.222760030250544</v>
      </c>
      <c r="AI14" s="14">
        <v>0.25263653260649299</v>
      </c>
      <c r="AJ14" s="14">
        <v>0.23418445328120699</v>
      </c>
      <c r="AK14" s="14"/>
      <c r="AL14" s="14">
        <v>0.19947076677182299</v>
      </c>
      <c r="AM14" s="14">
        <v>0.19165505433895</v>
      </c>
      <c r="AN14" s="14">
        <v>0.25141307845331501</v>
      </c>
      <c r="AO14" s="14">
        <v>0.25894684804218498</v>
      </c>
      <c r="AP14" s="14">
        <v>0.24050217216056499</v>
      </c>
      <c r="AQ14" s="14">
        <v>0.22845470740477999</v>
      </c>
      <c r="AR14" s="14"/>
      <c r="AS14" s="14">
        <v>0.22967884308276501</v>
      </c>
      <c r="AT14" s="14">
        <v>0.23884055208355501</v>
      </c>
      <c r="AU14" s="14">
        <v>0.248188751835833</v>
      </c>
      <c r="AV14" s="14">
        <v>0.189248759742141</v>
      </c>
      <c r="AW14" s="14">
        <v>0.12846974231253699</v>
      </c>
      <c r="AX14" s="14"/>
      <c r="AY14" s="14">
        <v>0.209286420082439</v>
      </c>
      <c r="AZ14" s="14">
        <v>0.235207927334354</v>
      </c>
      <c r="BA14" s="14">
        <v>0.23379883597859599</v>
      </c>
      <c r="BB14" s="14">
        <v>0.275689913755294</v>
      </c>
      <c r="BC14" s="14">
        <v>0.20816872520876201</v>
      </c>
      <c r="BD14" s="14"/>
      <c r="BE14" s="14">
        <v>8.2641169476703594E-2</v>
      </c>
      <c r="BF14" s="14">
        <v>0.20073983049516</v>
      </c>
      <c r="BG14" s="14">
        <v>0.28395118540077602</v>
      </c>
      <c r="BH14" s="14">
        <v>0.25699555382046602</v>
      </c>
      <c r="BI14" s="14">
        <v>0.17899019926038201</v>
      </c>
      <c r="BJ14" s="14"/>
      <c r="BK14" s="14">
        <v>0.15571153914895899</v>
      </c>
      <c r="BL14" s="14">
        <v>0.23492387317119201</v>
      </c>
      <c r="BM14" s="14">
        <v>0.24910875451686201</v>
      </c>
      <c r="BN14" s="14">
        <v>0.24702633801520199</v>
      </c>
      <c r="BO14" s="14">
        <v>0.25152956397744503</v>
      </c>
      <c r="BP14" s="14"/>
      <c r="BQ14" s="14">
        <v>0.24536562118759001</v>
      </c>
      <c r="BR14" s="14">
        <v>0.22495239515040699</v>
      </c>
      <c r="BS14" s="14"/>
      <c r="BT14" s="14">
        <v>0.21151255121648799</v>
      </c>
      <c r="BU14" s="14">
        <v>0.23693582798839899</v>
      </c>
      <c r="BV14" s="14"/>
      <c r="BW14" s="14">
        <v>0.195617073011498</v>
      </c>
      <c r="BX14" s="14">
        <v>0.24332123800347399</v>
      </c>
      <c r="BY14" s="14"/>
      <c r="BZ14" s="14">
        <v>0.25034677358222202</v>
      </c>
      <c r="CA14" s="14">
        <v>0.193390181213735</v>
      </c>
      <c r="CB14" s="14">
        <v>0.21263240879626699</v>
      </c>
    </row>
    <row r="15" spans="2:80" x14ac:dyDescent="0.35">
      <c r="B15" s="15" t="s">
        <v>184</v>
      </c>
      <c r="C15" s="14">
        <v>0.20165286240751201</v>
      </c>
      <c r="D15" s="14">
        <v>0.17782505487396</v>
      </c>
      <c r="E15" s="14">
        <v>0.22504268001671501</v>
      </c>
      <c r="F15" s="14"/>
      <c r="G15" s="14">
        <v>0.120333737294017</v>
      </c>
      <c r="H15" s="14">
        <v>0.11799386036930599</v>
      </c>
      <c r="I15" s="14">
        <v>0.18716292012153701</v>
      </c>
      <c r="J15" s="14">
        <v>0.27815197930431201</v>
      </c>
      <c r="K15" s="14">
        <v>0.22374902183588699</v>
      </c>
      <c r="L15" s="14">
        <v>0.25870757580387899</v>
      </c>
      <c r="M15" s="14"/>
      <c r="N15" s="14">
        <v>0.154185435234102</v>
      </c>
      <c r="O15" s="14">
        <v>0.25452739223544002</v>
      </c>
      <c r="P15" s="14">
        <v>0.187213271102916</v>
      </c>
      <c r="Q15" s="14">
        <v>0.20922612415903899</v>
      </c>
      <c r="R15" s="14"/>
      <c r="S15" s="14">
        <v>0.13733347340063401</v>
      </c>
      <c r="T15" s="14">
        <v>0.22531996053196501</v>
      </c>
      <c r="U15" s="14">
        <v>0.22343399409159101</v>
      </c>
      <c r="V15" s="14">
        <v>0.217218519901239</v>
      </c>
      <c r="W15" s="14">
        <v>0.160724432956628</v>
      </c>
      <c r="X15" s="14">
        <v>0.150925876494134</v>
      </c>
      <c r="Y15" s="14">
        <v>0.24435135914825701</v>
      </c>
      <c r="Z15" s="14">
        <v>0.221457745854719</v>
      </c>
      <c r="AA15" s="14">
        <v>0.22268653716999601</v>
      </c>
      <c r="AB15" s="14">
        <v>0.22114783857339801</v>
      </c>
      <c r="AC15" s="14">
        <v>0.260363784291478</v>
      </c>
      <c r="AD15" s="14">
        <v>0.169141884751636</v>
      </c>
      <c r="AE15" s="14"/>
      <c r="AF15" s="14">
        <v>0.22753909959788901</v>
      </c>
      <c r="AG15" s="14">
        <v>0.18373036944578</v>
      </c>
      <c r="AH15" s="14">
        <v>0.211694225309147</v>
      </c>
      <c r="AI15" s="14">
        <v>0.20129597476937799</v>
      </c>
      <c r="AJ15" s="14">
        <v>0.224715121348351</v>
      </c>
      <c r="AK15" s="14"/>
      <c r="AL15" s="14">
        <v>0.15483725536057699</v>
      </c>
      <c r="AM15" s="14">
        <v>0.21134941150950901</v>
      </c>
      <c r="AN15" s="14">
        <v>0.197646354825216</v>
      </c>
      <c r="AO15" s="14">
        <v>0.18160049517061599</v>
      </c>
      <c r="AP15" s="14">
        <v>0.20681452205327799</v>
      </c>
      <c r="AQ15" s="14">
        <v>0.28591358413644202</v>
      </c>
      <c r="AR15" s="14"/>
      <c r="AS15" s="14">
        <v>0.22252379951888701</v>
      </c>
      <c r="AT15" s="14">
        <v>0.21824423491966599</v>
      </c>
      <c r="AU15" s="14">
        <v>0.18045457729748399</v>
      </c>
      <c r="AV15" s="14">
        <v>0.155085024743086</v>
      </c>
      <c r="AW15" s="14">
        <v>0.173474938204218</v>
      </c>
      <c r="AX15" s="14"/>
      <c r="AY15" s="14">
        <v>0.202671408787677</v>
      </c>
      <c r="AZ15" s="14">
        <v>0.14991223344350599</v>
      </c>
      <c r="BA15" s="14">
        <v>0.20542725780260601</v>
      </c>
      <c r="BB15" s="14">
        <v>0.210095628490229</v>
      </c>
      <c r="BC15" s="14">
        <v>0.278588488293537</v>
      </c>
      <c r="BD15" s="14"/>
      <c r="BE15" s="14">
        <v>0.11945158185907</v>
      </c>
      <c r="BF15" s="14">
        <v>0.16115322093380199</v>
      </c>
      <c r="BG15" s="14">
        <v>0.22796081002604099</v>
      </c>
      <c r="BH15" s="14">
        <v>0.25292748148851202</v>
      </c>
      <c r="BI15" s="14">
        <v>0.26967843249849899</v>
      </c>
      <c r="BJ15" s="14"/>
      <c r="BK15" s="14">
        <v>0.121684805200276</v>
      </c>
      <c r="BL15" s="14">
        <v>0.21589500963473199</v>
      </c>
      <c r="BM15" s="14">
        <v>0.20504820629294601</v>
      </c>
      <c r="BN15" s="14">
        <v>0.22879044419008299</v>
      </c>
      <c r="BO15" s="14">
        <v>0.22405474176592699</v>
      </c>
      <c r="BP15" s="14"/>
      <c r="BQ15" s="14">
        <v>0.16946433863412499</v>
      </c>
      <c r="BR15" s="14">
        <v>0.21507773640340899</v>
      </c>
      <c r="BS15" s="14"/>
      <c r="BT15" s="14">
        <v>0.18255277089603</v>
      </c>
      <c r="BU15" s="14">
        <v>0.207521455457535</v>
      </c>
      <c r="BV15" s="14"/>
      <c r="BW15" s="14">
        <v>0.160786538085989</v>
      </c>
      <c r="BX15" s="14">
        <v>0.21594531011385701</v>
      </c>
      <c r="BY15" s="14"/>
      <c r="BZ15" s="14">
        <v>0.21940127320469399</v>
      </c>
      <c r="CA15" s="14">
        <v>0.16087937324224399</v>
      </c>
      <c r="CB15" s="14">
        <v>0.22273691677361401</v>
      </c>
    </row>
    <row r="16" spans="2:80" x14ac:dyDescent="0.35">
      <c r="B16" s="15" t="s">
        <v>185</v>
      </c>
      <c r="C16" s="14">
        <v>3.1802316771432103E-2</v>
      </c>
      <c r="D16" s="14">
        <v>2.7682386312779701E-2</v>
      </c>
      <c r="E16" s="14">
        <v>3.5284499772365502E-2</v>
      </c>
      <c r="F16" s="14"/>
      <c r="G16" s="14">
        <v>1.6505644555900499E-2</v>
      </c>
      <c r="H16" s="14">
        <v>1.95238152843899E-2</v>
      </c>
      <c r="I16" s="14">
        <v>2.08470363789276E-2</v>
      </c>
      <c r="J16" s="14">
        <v>3.2784946933737E-2</v>
      </c>
      <c r="K16" s="14">
        <v>3.8632180098296998E-2</v>
      </c>
      <c r="L16" s="14">
        <v>5.5479491824378002E-2</v>
      </c>
      <c r="M16" s="14"/>
      <c r="N16" s="14">
        <v>1.7805214735713899E-2</v>
      </c>
      <c r="O16" s="14">
        <v>2.6375628118139802E-2</v>
      </c>
      <c r="P16" s="14">
        <v>3.0110951167032701E-2</v>
      </c>
      <c r="Q16" s="14">
        <v>5.4441253522030601E-2</v>
      </c>
      <c r="R16" s="14"/>
      <c r="S16" s="14">
        <v>1.17134008933861E-2</v>
      </c>
      <c r="T16" s="14">
        <v>3.2092995670730998E-2</v>
      </c>
      <c r="U16" s="14">
        <v>3.0960024082655802E-2</v>
      </c>
      <c r="V16" s="14">
        <v>3.15293798893529E-2</v>
      </c>
      <c r="W16" s="14">
        <v>4.2383151806776299E-2</v>
      </c>
      <c r="X16" s="14">
        <v>4.8360792776394101E-2</v>
      </c>
      <c r="Y16" s="14">
        <v>5.9390278881014502E-2</v>
      </c>
      <c r="Z16" s="14">
        <v>1.6712112397096499E-2</v>
      </c>
      <c r="AA16" s="14">
        <v>3.5002949844585698E-2</v>
      </c>
      <c r="AB16" s="14">
        <v>1.9085335143248301E-2</v>
      </c>
      <c r="AC16" s="14">
        <v>2.53236698422264E-2</v>
      </c>
      <c r="AD16" s="14">
        <v>3.6814261162901499E-2</v>
      </c>
      <c r="AE16" s="14"/>
      <c r="AF16" s="14">
        <v>2.5482762930203001E-2</v>
      </c>
      <c r="AG16" s="14">
        <v>2.6777192733456801E-2</v>
      </c>
      <c r="AH16" s="14">
        <v>2.5835423918082901E-2</v>
      </c>
      <c r="AI16" s="14">
        <v>4.8651319229100903E-2</v>
      </c>
      <c r="AJ16" s="14">
        <v>1.84890237253959E-2</v>
      </c>
      <c r="AK16" s="14"/>
      <c r="AL16" s="14">
        <v>2.4390111222465601E-2</v>
      </c>
      <c r="AM16" s="14">
        <v>1.74375396063059E-2</v>
      </c>
      <c r="AN16" s="14">
        <v>2.32646280603186E-2</v>
      </c>
      <c r="AO16" s="14">
        <v>4.5434517379971701E-2</v>
      </c>
      <c r="AP16" s="14">
        <v>2.0478216318058799E-2</v>
      </c>
      <c r="AQ16" s="14">
        <v>3.80879111569008E-2</v>
      </c>
      <c r="AR16" s="14"/>
      <c r="AS16" s="14">
        <v>6.19367250132443E-2</v>
      </c>
      <c r="AT16" s="14">
        <v>2.20010322221172E-2</v>
      </c>
      <c r="AU16" s="14">
        <v>2.0166024932806999E-2</v>
      </c>
      <c r="AV16" s="14">
        <v>1.09316120194974E-2</v>
      </c>
      <c r="AW16" s="14">
        <v>0</v>
      </c>
      <c r="AX16" s="14"/>
      <c r="AY16" s="14">
        <v>2.7481760972331098E-2</v>
      </c>
      <c r="AZ16" s="14">
        <v>1.76682437670946E-2</v>
      </c>
      <c r="BA16" s="14">
        <v>1.8809301745489101E-2</v>
      </c>
      <c r="BB16" s="14">
        <v>2.1818387531318099E-2</v>
      </c>
      <c r="BC16" s="14">
        <v>8.1120630598155802E-2</v>
      </c>
      <c r="BD16" s="14"/>
      <c r="BE16" s="14">
        <v>1.13009467044985E-2</v>
      </c>
      <c r="BF16" s="14">
        <v>1.74939585422795E-2</v>
      </c>
      <c r="BG16" s="14">
        <v>2.3739804777547401E-2</v>
      </c>
      <c r="BH16" s="14">
        <v>6.17617015849048E-2</v>
      </c>
      <c r="BI16" s="14">
        <v>0.142231474699236</v>
      </c>
      <c r="BJ16" s="14"/>
      <c r="BK16" s="14">
        <v>2.60601658009596E-2</v>
      </c>
      <c r="BL16" s="14">
        <v>1.58007717625144E-2</v>
      </c>
      <c r="BM16" s="14">
        <v>2.71640381920124E-2</v>
      </c>
      <c r="BN16" s="14">
        <v>2.86313337026355E-2</v>
      </c>
      <c r="BO16" s="14">
        <v>5.6306538109807999E-2</v>
      </c>
      <c r="BP16" s="14"/>
      <c r="BQ16" s="14">
        <v>3.8624089638865503E-2</v>
      </c>
      <c r="BR16" s="14">
        <v>2.8957158608271999E-2</v>
      </c>
      <c r="BS16" s="14"/>
      <c r="BT16" s="14">
        <v>1.73658053536439E-2</v>
      </c>
      <c r="BU16" s="14">
        <v>3.6238002879117999E-2</v>
      </c>
      <c r="BV16" s="14"/>
      <c r="BW16" s="14">
        <v>1.3673029351664799E-2</v>
      </c>
      <c r="BX16" s="14">
        <v>3.8142791396987299E-2</v>
      </c>
      <c r="BY16" s="14"/>
      <c r="BZ16" s="14">
        <v>3.79205188727837E-2</v>
      </c>
      <c r="CA16" s="14">
        <v>2.3234326949086299E-2</v>
      </c>
      <c r="CB16" s="14">
        <v>6.4922191376060702E-3</v>
      </c>
    </row>
    <row r="17" spans="2:80" x14ac:dyDescent="0.35">
      <c r="B17" s="15" t="s">
        <v>186</v>
      </c>
      <c r="C17" s="14">
        <v>6.1064457936552602E-2</v>
      </c>
      <c r="D17" s="14">
        <v>5.6422914810755301E-2</v>
      </c>
      <c r="E17" s="14">
        <v>6.5827442232998995E-2</v>
      </c>
      <c r="F17" s="14"/>
      <c r="G17" s="14">
        <v>2.31888895514414E-2</v>
      </c>
      <c r="H17" s="14">
        <v>3.5096971004427699E-2</v>
      </c>
      <c r="I17" s="14">
        <v>5.30375350286518E-2</v>
      </c>
      <c r="J17" s="14">
        <v>6.7383236823851805E-2</v>
      </c>
      <c r="K17" s="14">
        <v>0.10014101111636101</v>
      </c>
      <c r="L17" s="14">
        <v>8.2542848117743803E-2</v>
      </c>
      <c r="M17" s="14"/>
      <c r="N17" s="14">
        <v>3.9817234593825399E-2</v>
      </c>
      <c r="O17" s="14">
        <v>4.9483896694812499E-2</v>
      </c>
      <c r="P17" s="14">
        <v>6.0966248130867803E-2</v>
      </c>
      <c r="Q17" s="14">
        <v>9.6887190377461005E-2</v>
      </c>
      <c r="R17" s="14"/>
      <c r="S17" s="14">
        <v>4.9393997359056301E-2</v>
      </c>
      <c r="T17" s="14">
        <v>5.3127644751313999E-2</v>
      </c>
      <c r="U17" s="14">
        <v>5.6161250064448297E-2</v>
      </c>
      <c r="V17" s="14">
        <v>8.2522489049310394E-2</v>
      </c>
      <c r="W17" s="14">
        <v>5.2665495124070399E-2</v>
      </c>
      <c r="X17" s="14">
        <v>4.3378585428561503E-2</v>
      </c>
      <c r="Y17" s="14">
        <v>6.6652911377040297E-2</v>
      </c>
      <c r="Z17" s="14">
        <v>4.5669067200099597E-2</v>
      </c>
      <c r="AA17" s="14">
        <v>6.0912949363606202E-2</v>
      </c>
      <c r="AB17" s="14">
        <v>6.5520640513460099E-2</v>
      </c>
      <c r="AC17" s="14">
        <v>0.10958060207725601</v>
      </c>
      <c r="AD17" s="14">
        <v>8.3394970021089795E-2</v>
      </c>
      <c r="AE17" s="14"/>
      <c r="AF17" s="14">
        <v>3.8203704294808002E-2</v>
      </c>
      <c r="AG17" s="14">
        <v>5.4497248139255598E-2</v>
      </c>
      <c r="AH17" s="14">
        <v>5.2376539501667201E-2</v>
      </c>
      <c r="AI17" s="14">
        <v>6.6124592915690894E-2</v>
      </c>
      <c r="AJ17" s="14">
        <v>2.7983772052702499E-2</v>
      </c>
      <c r="AK17" s="14"/>
      <c r="AL17" s="14">
        <v>4.8602282383369097E-2</v>
      </c>
      <c r="AM17" s="14">
        <v>4.1194787701941599E-2</v>
      </c>
      <c r="AN17" s="14">
        <v>4.06976931932201E-2</v>
      </c>
      <c r="AO17" s="14">
        <v>5.5008046811938001E-2</v>
      </c>
      <c r="AP17" s="14">
        <v>4.9088187041692002E-2</v>
      </c>
      <c r="AQ17" s="14">
        <v>8.6705196685841299E-2</v>
      </c>
      <c r="AR17" s="14"/>
      <c r="AS17" s="14">
        <v>9.0768382512078805E-2</v>
      </c>
      <c r="AT17" s="14">
        <v>5.8779564592954102E-2</v>
      </c>
      <c r="AU17" s="14">
        <v>3.0989356965166599E-2</v>
      </c>
      <c r="AV17" s="14">
        <v>4.6503287640077398E-2</v>
      </c>
      <c r="AW17" s="14">
        <v>7.4553021123482999E-2</v>
      </c>
      <c r="AX17" s="14"/>
      <c r="AY17" s="14">
        <v>3.2697342333633597E-2</v>
      </c>
      <c r="AZ17" s="14">
        <v>4.0304574197387297E-2</v>
      </c>
      <c r="BA17" s="14">
        <v>5.6744716777230003E-2</v>
      </c>
      <c r="BB17" s="14">
        <v>6.5150887388547199E-2</v>
      </c>
      <c r="BC17" s="14">
        <v>0.132878867471385</v>
      </c>
      <c r="BD17" s="14"/>
      <c r="BE17" s="14">
        <v>2.04497023511763E-2</v>
      </c>
      <c r="BF17" s="14">
        <v>2.68167712120937E-2</v>
      </c>
      <c r="BG17" s="14">
        <v>5.7265142736285503E-2</v>
      </c>
      <c r="BH17" s="14">
        <v>0.13555432880566401</v>
      </c>
      <c r="BI17" s="14">
        <v>0.17827891049490399</v>
      </c>
      <c r="BJ17" s="14"/>
      <c r="BK17" s="14">
        <v>3.1187916780938699E-2</v>
      </c>
      <c r="BL17" s="14">
        <v>4.2541974934226401E-2</v>
      </c>
      <c r="BM17" s="14">
        <v>7.9145062316721596E-2</v>
      </c>
      <c r="BN17" s="14">
        <v>5.6138207454033598E-2</v>
      </c>
      <c r="BO17" s="14">
        <v>8.7064825181233402E-2</v>
      </c>
      <c r="BP17" s="14"/>
      <c r="BQ17" s="14">
        <v>4.9840641817268702E-2</v>
      </c>
      <c r="BR17" s="14">
        <v>6.5745577152062806E-2</v>
      </c>
      <c r="BS17" s="14"/>
      <c r="BT17" s="14">
        <v>4.1310936606442E-2</v>
      </c>
      <c r="BU17" s="14">
        <v>6.7133820375035097E-2</v>
      </c>
      <c r="BV17" s="14"/>
      <c r="BW17" s="14">
        <v>4.1718372477399901E-2</v>
      </c>
      <c r="BX17" s="14">
        <v>6.7830491323161796E-2</v>
      </c>
      <c r="BY17" s="14"/>
      <c r="BZ17" s="14">
        <v>7.4479358365656695E-2</v>
      </c>
      <c r="CA17" s="14">
        <v>3.3624772059243899E-2</v>
      </c>
      <c r="CB17" s="14">
        <v>5.6943167117431803E-2</v>
      </c>
    </row>
    <row r="18" spans="2:80" x14ac:dyDescent="0.35">
      <c r="B18" s="15" t="s">
        <v>187</v>
      </c>
      <c r="C18" s="14">
        <v>2.9204131285351199E-2</v>
      </c>
      <c r="D18" s="14">
        <v>4.1068934512375199E-2</v>
      </c>
      <c r="E18" s="14">
        <v>1.7756035250483498E-2</v>
      </c>
      <c r="F18" s="14"/>
      <c r="G18" s="14">
        <v>4.91264769771225E-3</v>
      </c>
      <c r="H18" s="14">
        <v>5.8298681654048896E-3</v>
      </c>
      <c r="I18" s="14">
        <v>1.75271589581419E-2</v>
      </c>
      <c r="J18" s="14">
        <v>3.3204277935858902E-2</v>
      </c>
      <c r="K18" s="14">
        <v>5.7031560271869002E-2</v>
      </c>
      <c r="L18" s="14">
        <v>5.1954363168876597E-2</v>
      </c>
      <c r="M18" s="14"/>
      <c r="N18" s="14">
        <v>8.2574947706094796E-3</v>
      </c>
      <c r="O18" s="14">
        <v>2.10400224597064E-2</v>
      </c>
      <c r="P18" s="14">
        <v>2.4245742229198501E-2</v>
      </c>
      <c r="Q18" s="14">
        <v>6.5042883546116897E-2</v>
      </c>
      <c r="R18" s="14"/>
      <c r="S18" s="14">
        <v>1.29932484792241E-2</v>
      </c>
      <c r="T18" s="14">
        <v>4.2624062680319298E-2</v>
      </c>
      <c r="U18" s="14">
        <v>2.1171128614450301E-2</v>
      </c>
      <c r="V18" s="14">
        <v>2.7019526856709001E-2</v>
      </c>
      <c r="W18" s="14">
        <v>9.4291676717122297E-3</v>
      </c>
      <c r="X18" s="14">
        <v>3.3980435001994602E-2</v>
      </c>
      <c r="Y18" s="14">
        <v>3.8375493416866503E-2</v>
      </c>
      <c r="Z18" s="14">
        <v>3.8371305520827903E-2</v>
      </c>
      <c r="AA18" s="14">
        <v>2.9023753863438698E-2</v>
      </c>
      <c r="AB18" s="14">
        <v>3.7424786082129E-2</v>
      </c>
      <c r="AC18" s="14">
        <v>4.3984325186067402E-2</v>
      </c>
      <c r="AD18" s="14">
        <v>2.1456947917863699E-2</v>
      </c>
      <c r="AE18" s="14"/>
      <c r="AF18" s="14">
        <v>2.0787549443051102E-2</v>
      </c>
      <c r="AG18" s="14">
        <v>2.7951760631330098E-2</v>
      </c>
      <c r="AH18" s="14">
        <v>2.4885889710011901E-2</v>
      </c>
      <c r="AI18" s="14">
        <v>4.2461901133118402E-2</v>
      </c>
      <c r="AJ18" s="14">
        <v>3.6473872099410498E-2</v>
      </c>
      <c r="AK18" s="14"/>
      <c r="AL18" s="14">
        <v>2.5753672560096599E-2</v>
      </c>
      <c r="AM18" s="14">
        <v>2.3880465036349E-2</v>
      </c>
      <c r="AN18" s="14">
        <v>2.14868616348514E-2</v>
      </c>
      <c r="AO18" s="14">
        <v>3.1379969740511097E-2</v>
      </c>
      <c r="AP18" s="14">
        <v>1.7717148566778199E-2</v>
      </c>
      <c r="AQ18" s="14">
        <v>4.4129069452755597E-2</v>
      </c>
      <c r="AR18" s="14"/>
      <c r="AS18" s="14">
        <v>5.13360743784416E-2</v>
      </c>
      <c r="AT18" s="14">
        <v>2.5138441617515099E-2</v>
      </c>
      <c r="AU18" s="14">
        <v>1.2861062968428901E-2</v>
      </c>
      <c r="AV18" s="14">
        <v>1.11255407123557E-2</v>
      </c>
      <c r="AW18" s="14">
        <v>0</v>
      </c>
      <c r="AX18" s="14"/>
      <c r="AY18" s="14">
        <v>2.24124456400044E-2</v>
      </c>
      <c r="AZ18" s="14">
        <v>2.0452228843168101E-2</v>
      </c>
      <c r="BA18" s="14">
        <v>2.12998622423624E-2</v>
      </c>
      <c r="BB18" s="14">
        <v>2.2536827403831401E-2</v>
      </c>
      <c r="BC18" s="14">
        <v>6.1157443363016303E-2</v>
      </c>
      <c r="BD18" s="14"/>
      <c r="BE18" s="14">
        <v>1.67225519157881E-2</v>
      </c>
      <c r="BF18" s="14">
        <v>1.2092434907816699E-2</v>
      </c>
      <c r="BG18" s="14">
        <v>4.3778297503979498E-2</v>
      </c>
      <c r="BH18" s="14">
        <v>2.8825984980954001E-2</v>
      </c>
      <c r="BI18" s="14">
        <v>7.5984959182665596E-2</v>
      </c>
      <c r="BJ18" s="14"/>
      <c r="BK18" s="14">
        <v>1.69921491122863E-2</v>
      </c>
      <c r="BL18" s="14">
        <v>2.45795594861535E-2</v>
      </c>
      <c r="BM18" s="14">
        <v>3.2002870649910503E-2</v>
      </c>
      <c r="BN18" s="14">
        <v>2.6045044205042198E-2</v>
      </c>
      <c r="BO18" s="14">
        <v>4.2724054620916302E-2</v>
      </c>
      <c r="BP18" s="14"/>
      <c r="BQ18" s="14">
        <v>2.5027355020194101E-2</v>
      </c>
      <c r="BR18" s="14">
        <v>3.0946140190871399E-2</v>
      </c>
      <c r="BS18" s="14"/>
      <c r="BT18" s="14">
        <v>2.15353035086841E-2</v>
      </c>
      <c r="BU18" s="14">
        <v>3.1560414728543901E-2</v>
      </c>
      <c r="BV18" s="14"/>
      <c r="BW18" s="14">
        <v>2.1764534237291799E-2</v>
      </c>
      <c r="BX18" s="14">
        <v>3.1806030368055502E-2</v>
      </c>
      <c r="BY18" s="14"/>
      <c r="BZ18" s="14">
        <v>3.3849114092383503E-2</v>
      </c>
      <c r="CA18" s="14">
        <v>2.12439058486368E-2</v>
      </c>
      <c r="CB18" s="14">
        <v>1.8628806720051998E-2</v>
      </c>
    </row>
    <row r="19" spans="2:80" x14ac:dyDescent="0.35">
      <c r="B19" s="15" t="s">
        <v>167</v>
      </c>
      <c r="C19" s="20">
        <v>4.4599171222806802E-3</v>
      </c>
      <c r="D19" s="20">
        <v>5.2486560738737803E-3</v>
      </c>
      <c r="E19" s="20">
        <v>3.7087626926044499E-3</v>
      </c>
      <c r="F19" s="20"/>
      <c r="G19" s="20">
        <v>2.2505267738579201E-3</v>
      </c>
      <c r="H19" s="20">
        <v>1.7285221750607399E-3</v>
      </c>
      <c r="I19" s="20">
        <v>9.7675916449486699E-3</v>
      </c>
      <c r="J19" s="20">
        <v>5.8394582890912402E-3</v>
      </c>
      <c r="K19" s="20">
        <v>6.32095301018336E-3</v>
      </c>
      <c r="L19" s="20">
        <v>1.47311661468934E-3</v>
      </c>
      <c r="M19" s="20"/>
      <c r="N19" s="20">
        <v>2.2316332145296E-3</v>
      </c>
      <c r="O19" s="20">
        <v>5.1760461887698696E-3</v>
      </c>
      <c r="P19" s="20">
        <v>4.4423632127609698E-3</v>
      </c>
      <c r="Q19" s="20">
        <v>6.1925214893916898E-3</v>
      </c>
      <c r="R19" s="20"/>
      <c r="S19" s="20">
        <v>7.6354048780547896E-3</v>
      </c>
      <c r="T19" s="20">
        <v>0</v>
      </c>
      <c r="U19" s="20">
        <v>8.0564849512407399E-3</v>
      </c>
      <c r="V19" s="20">
        <v>0</v>
      </c>
      <c r="W19" s="20">
        <v>1.3504903587433399E-2</v>
      </c>
      <c r="X19" s="20">
        <v>3.3499876679741699E-3</v>
      </c>
      <c r="Y19" s="20">
        <v>1.14281922071836E-2</v>
      </c>
      <c r="Z19" s="20">
        <v>0</v>
      </c>
      <c r="AA19" s="20">
        <v>2.6451621490610599E-3</v>
      </c>
      <c r="AB19" s="20">
        <v>0</v>
      </c>
      <c r="AC19" s="20">
        <v>5.8501996332572899E-3</v>
      </c>
      <c r="AD19" s="20">
        <v>0</v>
      </c>
      <c r="AE19" s="20"/>
      <c r="AF19" s="20">
        <v>4.1245110862674203E-3</v>
      </c>
      <c r="AG19" s="20">
        <v>3.0737812340292498E-3</v>
      </c>
      <c r="AH19" s="20">
        <v>4.5346450973990102E-3</v>
      </c>
      <c r="AI19" s="20">
        <v>4.6874603357842997E-3</v>
      </c>
      <c r="AJ19" s="20">
        <v>0</v>
      </c>
      <c r="AK19" s="20"/>
      <c r="AL19" s="20">
        <v>1.9177655484827901E-3</v>
      </c>
      <c r="AM19" s="20">
        <v>7.0214319598572604E-3</v>
      </c>
      <c r="AN19" s="20">
        <v>0</v>
      </c>
      <c r="AO19" s="20">
        <v>3.9159356812165404E-3</v>
      </c>
      <c r="AP19" s="20">
        <v>0</v>
      </c>
      <c r="AQ19" s="20">
        <v>1.8567869751481801E-2</v>
      </c>
      <c r="AR19" s="20"/>
      <c r="AS19" s="20">
        <v>3.9030039591226601E-3</v>
      </c>
      <c r="AT19" s="20">
        <v>4.1400915401923599E-3</v>
      </c>
      <c r="AU19" s="20">
        <v>3.5521102683824398E-3</v>
      </c>
      <c r="AV19" s="20">
        <v>1.38579865889654E-2</v>
      </c>
      <c r="AW19" s="20">
        <v>0</v>
      </c>
      <c r="AX19" s="20"/>
      <c r="AY19" s="20">
        <v>5.5095081732225402E-3</v>
      </c>
      <c r="AZ19" s="20">
        <v>1.1306855223969499E-3</v>
      </c>
      <c r="BA19" s="20">
        <v>6.7666444757869797E-3</v>
      </c>
      <c r="BB19" s="20">
        <v>3.4899092885287198E-3</v>
      </c>
      <c r="BC19" s="20">
        <v>3.7412828770030798E-3</v>
      </c>
      <c r="BD19" s="20"/>
      <c r="BE19" s="20">
        <v>1.06671996624706E-2</v>
      </c>
      <c r="BF19" s="20">
        <v>2.3881063066627001E-3</v>
      </c>
      <c r="BG19" s="20">
        <v>3.7160035563223799E-3</v>
      </c>
      <c r="BH19" s="20">
        <v>5.7060684707883101E-3</v>
      </c>
      <c r="BI19" s="20">
        <v>1.4858806964745201E-2</v>
      </c>
      <c r="BJ19" s="20"/>
      <c r="BK19" s="20">
        <v>3.7248558219268998E-3</v>
      </c>
      <c r="BL19" s="20">
        <v>1.24734126829584E-2</v>
      </c>
      <c r="BM19" s="20">
        <v>1.4158880758123899E-3</v>
      </c>
      <c r="BN19" s="20">
        <v>3.0264664320015702E-3</v>
      </c>
      <c r="BO19" s="20">
        <v>2.6976057797446999E-3</v>
      </c>
      <c r="BP19" s="20"/>
      <c r="BQ19" s="20">
        <v>5.5022601203202799E-3</v>
      </c>
      <c r="BR19" s="20">
        <v>4.0251869213027399E-3</v>
      </c>
      <c r="BS19" s="20"/>
      <c r="BT19" s="20">
        <v>4.21619008597361E-3</v>
      </c>
      <c r="BU19" s="20">
        <v>4.5348034017791104E-3</v>
      </c>
      <c r="BV19" s="20"/>
      <c r="BW19" s="20">
        <v>5.0497857659879504E-3</v>
      </c>
      <c r="BX19" s="20">
        <v>4.2536184917146202E-3</v>
      </c>
      <c r="BY19" s="20"/>
      <c r="BZ19" s="20">
        <v>2.3802888047322799E-3</v>
      </c>
      <c r="CA19" s="20">
        <v>5.3612440879630902E-3</v>
      </c>
      <c r="CB19" s="20">
        <v>2.5002218037834398E-2</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CB24"/>
  <sheetViews>
    <sheetView showGridLines="0" workbookViewId="0">
      <pane xSplit="2" topLeftCell="C1" activePane="topRight" state="frozen"/>
      <selection activeCell="B19" sqref="B19"/>
      <selection pane="topRight" activeCell="B24" sqref="B24"/>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191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1.09696779425412E-2</v>
      </c>
      <c r="D9" s="14">
        <v>1.32482655576568E-2</v>
      </c>
      <c r="E9" s="14">
        <v>8.1492828993291605E-3</v>
      </c>
      <c r="F9" s="14"/>
      <c r="G9" s="14">
        <v>1.80428971243815E-2</v>
      </c>
      <c r="H9" s="14">
        <v>2.1077145243794001E-2</v>
      </c>
      <c r="I9" s="14">
        <v>4.0654645973534397E-3</v>
      </c>
      <c r="J9" s="14">
        <v>1.4725778818205601E-2</v>
      </c>
      <c r="K9" s="14">
        <v>6.6482150097561202E-3</v>
      </c>
      <c r="L9" s="14">
        <v>3.49893917036837E-3</v>
      </c>
      <c r="M9" s="14"/>
      <c r="N9" s="14">
        <v>1.02247244057059E-2</v>
      </c>
      <c r="O9" s="14">
        <v>7.8350541591543105E-3</v>
      </c>
      <c r="P9" s="14">
        <v>1.52950172497328E-2</v>
      </c>
      <c r="Q9" s="14">
        <v>1.00349803738005E-2</v>
      </c>
      <c r="R9" s="14"/>
      <c r="S9" s="14">
        <v>2.38748274715622E-2</v>
      </c>
      <c r="T9" s="14">
        <v>9.1664624928092207E-3</v>
      </c>
      <c r="U9" s="14">
        <v>8.3068228295992506E-3</v>
      </c>
      <c r="V9" s="14">
        <v>1.07539837277971E-2</v>
      </c>
      <c r="W9" s="14">
        <v>1.5091827235198699E-2</v>
      </c>
      <c r="X9" s="14">
        <v>9.8732405738841105E-3</v>
      </c>
      <c r="Y9" s="14">
        <v>8.2112126593435197E-3</v>
      </c>
      <c r="Z9" s="14">
        <v>6.5918671375756101E-3</v>
      </c>
      <c r="AA9" s="14">
        <v>1.1616043181083301E-2</v>
      </c>
      <c r="AB9" s="14">
        <v>3.5552439009503599E-3</v>
      </c>
      <c r="AC9" s="14">
        <v>0</v>
      </c>
      <c r="AD9" s="14">
        <v>1.1177872455486E-2</v>
      </c>
      <c r="AE9" s="14"/>
      <c r="AF9" s="14">
        <v>6.4789299767025197E-3</v>
      </c>
      <c r="AG9" s="14">
        <v>9.2587307914714697E-3</v>
      </c>
      <c r="AH9" s="14">
        <v>9.0647453045163105E-3</v>
      </c>
      <c r="AI9" s="14">
        <v>2.1039874775725199E-2</v>
      </c>
      <c r="AJ9" s="14">
        <v>3.1157760713261099E-2</v>
      </c>
      <c r="AK9" s="14"/>
      <c r="AL9" s="14">
        <v>7.4863606937984701E-3</v>
      </c>
      <c r="AM9" s="14">
        <v>1.43467591870783E-2</v>
      </c>
      <c r="AN9" s="14">
        <v>7.9741013857461008E-3</v>
      </c>
      <c r="AO9" s="14">
        <v>1.3228010759139999E-2</v>
      </c>
      <c r="AP9" s="14">
        <v>2.1973334006584098E-2</v>
      </c>
      <c r="AQ9" s="14">
        <v>0</v>
      </c>
      <c r="AR9" s="14"/>
      <c r="AS9" s="14">
        <v>7.4757917377211098E-3</v>
      </c>
      <c r="AT9" s="14">
        <v>1.8330165522250499E-2</v>
      </c>
      <c r="AU9" s="14">
        <v>6.5923216562749198E-3</v>
      </c>
      <c r="AV9" s="14">
        <v>7.5165453351435504E-3</v>
      </c>
      <c r="AW9" s="14">
        <v>1.7921775778206601E-2</v>
      </c>
      <c r="AX9" s="14"/>
      <c r="AY9" s="14">
        <v>1.5289795492946E-2</v>
      </c>
      <c r="AZ9" s="14">
        <v>1.4965520657825601E-2</v>
      </c>
      <c r="BA9" s="14">
        <v>6.7381933912019302E-3</v>
      </c>
      <c r="BB9" s="14">
        <v>5.6166817253663903E-3</v>
      </c>
      <c r="BC9" s="14">
        <v>8.1067142606859894E-3</v>
      </c>
      <c r="BD9" s="14"/>
      <c r="BE9" s="14">
        <v>3.5772370832091699E-2</v>
      </c>
      <c r="BF9" s="14">
        <v>1.60098567885015E-2</v>
      </c>
      <c r="BG9" s="14">
        <v>4.4760321123714798E-3</v>
      </c>
      <c r="BH9" s="14">
        <v>2.6515829045275501E-3</v>
      </c>
      <c r="BI9" s="14">
        <v>1.4606195120702501E-2</v>
      </c>
      <c r="BJ9" s="14"/>
      <c r="BK9" s="14">
        <v>2.2266091803506999E-2</v>
      </c>
      <c r="BL9" s="14">
        <v>1.28589909403726E-2</v>
      </c>
      <c r="BM9" s="14">
        <v>8.5581504509683395E-3</v>
      </c>
      <c r="BN9" s="14">
        <v>1.1033068734776399E-2</v>
      </c>
      <c r="BO9" s="14">
        <v>2.9922429614742999E-3</v>
      </c>
      <c r="BP9" s="14"/>
      <c r="BQ9" s="14">
        <v>1.6227132979838799E-2</v>
      </c>
      <c r="BR9" s="14">
        <v>8.7769501271335003E-3</v>
      </c>
      <c r="BS9" s="14"/>
      <c r="BT9" s="14">
        <v>1.4955698434217299E-2</v>
      </c>
      <c r="BU9" s="14">
        <v>9.7449543782254702E-3</v>
      </c>
      <c r="BV9" s="14"/>
      <c r="BW9" s="14">
        <v>8.9631984987896297E-3</v>
      </c>
      <c r="BX9" s="14">
        <v>1.1671417161807701E-2</v>
      </c>
      <c r="BY9" s="14"/>
      <c r="BZ9" s="14">
        <v>7.3525363879337604E-3</v>
      </c>
      <c r="CA9" s="14">
        <v>1.9232139407892201E-2</v>
      </c>
      <c r="CB9" s="14">
        <v>6.9530180221857698E-3</v>
      </c>
    </row>
    <row r="10" spans="2:80" x14ac:dyDescent="0.35">
      <c r="B10" s="15" t="s">
        <v>179</v>
      </c>
      <c r="C10" s="14">
        <v>1.6257530512891302E-2</v>
      </c>
      <c r="D10" s="14">
        <v>2.5181960796274602E-2</v>
      </c>
      <c r="E10" s="14">
        <v>6.8620178855974198E-3</v>
      </c>
      <c r="F10" s="14"/>
      <c r="G10" s="14">
        <v>3.2173682107827298E-2</v>
      </c>
      <c r="H10" s="14">
        <v>3.8067479892718102E-2</v>
      </c>
      <c r="I10" s="14">
        <v>1.7926370715664101E-2</v>
      </c>
      <c r="J10" s="14">
        <v>5.8106663292016502E-3</v>
      </c>
      <c r="K10" s="14">
        <v>6.4816534497769496E-3</v>
      </c>
      <c r="L10" s="14">
        <v>1.5891979139047599E-3</v>
      </c>
      <c r="M10" s="14"/>
      <c r="N10" s="14">
        <v>2.0042959268324299E-2</v>
      </c>
      <c r="O10" s="14">
        <v>7.5393075638401502E-3</v>
      </c>
      <c r="P10" s="14">
        <v>2.2511291228377899E-2</v>
      </c>
      <c r="Q10" s="14">
        <v>1.5926014301520599E-2</v>
      </c>
      <c r="R10" s="14"/>
      <c r="S10" s="14">
        <v>2.2679926044833501E-2</v>
      </c>
      <c r="T10" s="14">
        <v>1.1307365069165101E-2</v>
      </c>
      <c r="U10" s="14">
        <v>1.2990977375823999E-2</v>
      </c>
      <c r="V10" s="14">
        <v>1.13266564497034E-2</v>
      </c>
      <c r="W10" s="14">
        <v>1.3937661466178799E-2</v>
      </c>
      <c r="X10" s="14">
        <v>3.0059339910176501E-2</v>
      </c>
      <c r="Y10" s="14">
        <v>1.5791978177350102E-2</v>
      </c>
      <c r="Z10" s="14">
        <v>8.5913633962483808E-3</v>
      </c>
      <c r="AA10" s="14">
        <v>8.9704459373802399E-3</v>
      </c>
      <c r="AB10" s="14">
        <v>2.1967525079812401E-2</v>
      </c>
      <c r="AC10" s="14">
        <v>1.2681570574583001E-2</v>
      </c>
      <c r="AD10" s="14">
        <v>2.2247227863948098E-2</v>
      </c>
      <c r="AE10" s="14"/>
      <c r="AF10" s="14">
        <v>1.4045183817314301E-2</v>
      </c>
      <c r="AG10" s="14">
        <v>2.19975664052257E-2</v>
      </c>
      <c r="AH10" s="14">
        <v>1.6287603182087301E-2</v>
      </c>
      <c r="AI10" s="14">
        <v>1.80680521678785E-2</v>
      </c>
      <c r="AJ10" s="14">
        <v>1.2852192820687299E-2</v>
      </c>
      <c r="AK10" s="14"/>
      <c r="AL10" s="14">
        <v>2.92862018593706E-2</v>
      </c>
      <c r="AM10" s="14">
        <v>1.9597790430053399E-2</v>
      </c>
      <c r="AN10" s="14">
        <v>1.18516644075497E-2</v>
      </c>
      <c r="AO10" s="14">
        <v>1.25275868151515E-2</v>
      </c>
      <c r="AP10" s="14">
        <v>1.9556231544900101E-2</v>
      </c>
      <c r="AQ10" s="14">
        <v>2.9198385622634299E-3</v>
      </c>
      <c r="AR10" s="14"/>
      <c r="AS10" s="14">
        <v>5.8595815837581599E-3</v>
      </c>
      <c r="AT10" s="14">
        <v>2.4682146676101101E-2</v>
      </c>
      <c r="AU10" s="14">
        <v>1.0079144838923601E-2</v>
      </c>
      <c r="AV10" s="14">
        <v>2.3867503798951199E-2</v>
      </c>
      <c r="AW10" s="14">
        <v>0.12840608615054599</v>
      </c>
      <c r="AX10" s="14"/>
      <c r="AY10" s="14">
        <v>1.60807994519407E-2</v>
      </c>
      <c r="AZ10" s="14">
        <v>2.2113429408511E-2</v>
      </c>
      <c r="BA10" s="14">
        <v>1.43005405224808E-2</v>
      </c>
      <c r="BB10" s="14">
        <v>1.81688260260967E-2</v>
      </c>
      <c r="BC10" s="14">
        <v>8.13433715296593E-3</v>
      </c>
      <c r="BD10" s="14"/>
      <c r="BE10" s="14">
        <v>4.6198957249866002E-2</v>
      </c>
      <c r="BF10" s="14">
        <v>2.1628966808067002E-2</v>
      </c>
      <c r="BG10" s="14">
        <v>9.9405683709684299E-3</v>
      </c>
      <c r="BH10" s="14">
        <v>1.03048529784927E-2</v>
      </c>
      <c r="BI10" s="14">
        <v>0</v>
      </c>
      <c r="BJ10" s="14"/>
      <c r="BK10" s="14">
        <v>4.79102371308536E-2</v>
      </c>
      <c r="BL10" s="14">
        <v>1.2300915178418E-2</v>
      </c>
      <c r="BM10" s="14">
        <v>7.9120650355607603E-3</v>
      </c>
      <c r="BN10" s="14">
        <v>1.1230186414454999E-2</v>
      </c>
      <c r="BO10" s="14">
        <v>7.3559931379776596E-3</v>
      </c>
      <c r="BP10" s="14"/>
      <c r="BQ10" s="14">
        <v>1.57896785728543E-2</v>
      </c>
      <c r="BR10" s="14">
        <v>1.6452657614337399E-2</v>
      </c>
      <c r="BS10" s="14"/>
      <c r="BT10" s="14">
        <v>2.6904228429950099E-2</v>
      </c>
      <c r="BU10" s="14">
        <v>1.29862824477087E-2</v>
      </c>
      <c r="BV10" s="14"/>
      <c r="BW10" s="14">
        <v>2.6153358400462901E-2</v>
      </c>
      <c r="BX10" s="14">
        <v>1.27965977047106E-2</v>
      </c>
      <c r="BY10" s="14"/>
      <c r="BZ10" s="14">
        <v>8.7542227713136404E-3</v>
      </c>
      <c r="CA10" s="14">
        <v>3.3745803513955099E-2</v>
      </c>
      <c r="CB10" s="14">
        <v>5.8544934048471199E-3</v>
      </c>
    </row>
    <row r="11" spans="2:80" x14ac:dyDescent="0.35">
      <c r="B11" s="15" t="s">
        <v>180</v>
      </c>
      <c r="C11" s="14">
        <v>8.7933274370873199E-2</v>
      </c>
      <c r="D11" s="14">
        <v>0.13067985599722301</v>
      </c>
      <c r="E11" s="14">
        <v>4.6620184701636098E-2</v>
      </c>
      <c r="F11" s="14"/>
      <c r="G11" s="14">
        <v>0.13336111703400899</v>
      </c>
      <c r="H11" s="14">
        <v>0.13129613655533301</v>
      </c>
      <c r="I11" s="14">
        <v>9.0215950256473595E-2</v>
      </c>
      <c r="J11" s="14">
        <v>6.8151005262179598E-2</v>
      </c>
      <c r="K11" s="14">
        <v>4.9531932256533698E-2</v>
      </c>
      <c r="L11" s="14">
        <v>6.2391938525897701E-2</v>
      </c>
      <c r="M11" s="14"/>
      <c r="N11" s="14">
        <v>0.118687410659301</v>
      </c>
      <c r="O11" s="14">
        <v>7.4704802780774002E-2</v>
      </c>
      <c r="P11" s="14">
        <v>8.5244622614023394E-2</v>
      </c>
      <c r="Q11" s="14">
        <v>7.0488900968410706E-2</v>
      </c>
      <c r="R11" s="14"/>
      <c r="S11" s="14">
        <v>0.14325014148302301</v>
      </c>
      <c r="T11" s="14">
        <v>6.1120093682916203E-2</v>
      </c>
      <c r="U11" s="14">
        <v>8.5847298413780304E-2</v>
      </c>
      <c r="V11" s="14">
        <v>7.9151961889298406E-2</v>
      </c>
      <c r="W11" s="14">
        <v>7.1206395620248206E-2</v>
      </c>
      <c r="X11" s="14">
        <v>5.8169280788389198E-2</v>
      </c>
      <c r="Y11" s="14">
        <v>0.108334474617732</v>
      </c>
      <c r="Z11" s="14">
        <v>8.2001929454336098E-2</v>
      </c>
      <c r="AA11" s="14">
        <v>8.9701122374467507E-2</v>
      </c>
      <c r="AB11" s="14">
        <v>9.2053059145499702E-2</v>
      </c>
      <c r="AC11" s="14">
        <v>6.3423837807339303E-2</v>
      </c>
      <c r="AD11" s="14">
        <v>8.1218839392943706E-2</v>
      </c>
      <c r="AE11" s="14"/>
      <c r="AF11" s="14">
        <v>9.3305739837970705E-2</v>
      </c>
      <c r="AG11" s="14">
        <v>0.101777099151072</v>
      </c>
      <c r="AH11" s="14">
        <v>0.11469175931731999</v>
      </c>
      <c r="AI11" s="14">
        <v>7.9279319341954299E-2</v>
      </c>
      <c r="AJ11" s="14">
        <v>5.4214986147714098E-2</v>
      </c>
      <c r="AK11" s="14"/>
      <c r="AL11" s="14">
        <v>0.123871633325268</v>
      </c>
      <c r="AM11" s="14">
        <v>9.4983153943266493E-2</v>
      </c>
      <c r="AN11" s="14">
        <v>0.105550242020288</v>
      </c>
      <c r="AO11" s="14">
        <v>9.6472752698003802E-2</v>
      </c>
      <c r="AP11" s="14">
        <v>6.7267424647111496E-2</v>
      </c>
      <c r="AQ11" s="14">
        <v>4.6029002430409E-2</v>
      </c>
      <c r="AR11" s="14"/>
      <c r="AS11" s="14">
        <v>8.6035940888546006E-2</v>
      </c>
      <c r="AT11" s="14">
        <v>8.0720614260905696E-2</v>
      </c>
      <c r="AU11" s="14">
        <v>9.8272145816179504E-2</v>
      </c>
      <c r="AV11" s="14">
        <v>0.105716405934369</v>
      </c>
      <c r="AW11" s="14">
        <v>0.252774590224429</v>
      </c>
      <c r="AX11" s="14"/>
      <c r="AY11" s="14">
        <v>0.114990053286218</v>
      </c>
      <c r="AZ11" s="14">
        <v>0.105232225406096</v>
      </c>
      <c r="BA11" s="14">
        <v>7.9473969093508207E-2</v>
      </c>
      <c r="BB11" s="14">
        <v>9.1251809782525006E-2</v>
      </c>
      <c r="BC11" s="14">
        <v>2.6756346736265799E-2</v>
      </c>
      <c r="BD11" s="14"/>
      <c r="BE11" s="14">
        <v>0.18883544741093899</v>
      </c>
      <c r="BF11" s="14">
        <v>0.12346222478891899</v>
      </c>
      <c r="BG11" s="14">
        <v>5.9457304482886802E-2</v>
      </c>
      <c r="BH11" s="14">
        <v>4.9837891971318903E-2</v>
      </c>
      <c r="BI11" s="14">
        <v>6.6299070429906197E-3</v>
      </c>
      <c r="BJ11" s="14"/>
      <c r="BK11" s="14">
        <v>0.169948244546272</v>
      </c>
      <c r="BL11" s="14">
        <v>8.3909065349948103E-2</v>
      </c>
      <c r="BM11" s="14">
        <v>7.6038051793067704E-2</v>
      </c>
      <c r="BN11" s="14">
        <v>6.6611945461434799E-2</v>
      </c>
      <c r="BO11" s="14">
        <v>5.8662502366612301E-2</v>
      </c>
      <c r="BP11" s="14"/>
      <c r="BQ11" s="14">
        <v>0.112121427195583</v>
      </c>
      <c r="BR11" s="14">
        <v>7.7845116673696604E-2</v>
      </c>
      <c r="BS11" s="14"/>
      <c r="BT11" s="14">
        <v>9.8177887287071497E-2</v>
      </c>
      <c r="BU11" s="14">
        <v>8.4785568815429493E-2</v>
      </c>
      <c r="BV11" s="14"/>
      <c r="BW11" s="14">
        <v>0.123677171140938</v>
      </c>
      <c r="BX11" s="14">
        <v>7.5432326857517107E-2</v>
      </c>
      <c r="BY11" s="14"/>
      <c r="BZ11" s="14">
        <v>6.6719609805660704E-2</v>
      </c>
      <c r="CA11" s="14">
        <v>0.13615412155492801</v>
      </c>
      <c r="CB11" s="14">
        <v>6.5780616773241096E-2</v>
      </c>
    </row>
    <row r="12" spans="2:80" x14ac:dyDescent="0.35">
      <c r="B12" s="15" t="s">
        <v>181</v>
      </c>
      <c r="C12" s="14">
        <v>0.13564227144527699</v>
      </c>
      <c r="D12" s="14">
        <v>0.16314719301278299</v>
      </c>
      <c r="E12" s="14">
        <v>0.10936997020603401</v>
      </c>
      <c r="F12" s="14"/>
      <c r="G12" s="14">
        <v>0.17970781267446401</v>
      </c>
      <c r="H12" s="14">
        <v>0.17379775763809099</v>
      </c>
      <c r="I12" s="14">
        <v>0.13308826244886199</v>
      </c>
      <c r="J12" s="14">
        <v>9.5525596744038002E-2</v>
      </c>
      <c r="K12" s="14">
        <v>0.12369388318902901</v>
      </c>
      <c r="L12" s="14">
        <v>0.117934757586624</v>
      </c>
      <c r="M12" s="14"/>
      <c r="N12" s="14">
        <v>0.167828195879968</v>
      </c>
      <c r="O12" s="14">
        <v>0.13532938388271801</v>
      </c>
      <c r="P12" s="14">
        <v>0.14319023580033699</v>
      </c>
      <c r="Q12" s="14">
        <v>9.5016165728318794E-2</v>
      </c>
      <c r="R12" s="14"/>
      <c r="S12" s="14">
        <v>0.152780590703572</v>
      </c>
      <c r="T12" s="14">
        <v>0.144615265078469</v>
      </c>
      <c r="U12" s="14">
        <v>0.11226693254487501</v>
      </c>
      <c r="V12" s="14">
        <v>0.12305443735032801</v>
      </c>
      <c r="W12" s="14">
        <v>0.156684732925683</v>
      </c>
      <c r="X12" s="14">
        <v>0.15851916469456401</v>
      </c>
      <c r="Y12" s="14">
        <v>0.1160501371019</v>
      </c>
      <c r="Z12" s="14">
        <v>0.11288178863797201</v>
      </c>
      <c r="AA12" s="14">
        <v>0.16667269460064299</v>
      </c>
      <c r="AB12" s="14">
        <v>0.13238001372597399</v>
      </c>
      <c r="AC12" s="14">
        <v>7.5800000147037902E-2</v>
      </c>
      <c r="AD12" s="14">
        <v>7.7280253605857704E-2</v>
      </c>
      <c r="AE12" s="14"/>
      <c r="AF12" s="14">
        <v>0.14538655536699199</v>
      </c>
      <c r="AG12" s="14">
        <v>0.15703850629510599</v>
      </c>
      <c r="AH12" s="14">
        <v>0.13795464739832</v>
      </c>
      <c r="AI12" s="14">
        <v>0.15844029857790701</v>
      </c>
      <c r="AJ12" s="14">
        <v>0.117023965622649</v>
      </c>
      <c r="AK12" s="14"/>
      <c r="AL12" s="14">
        <v>0.169561407071329</v>
      </c>
      <c r="AM12" s="14">
        <v>0.124853467821734</v>
      </c>
      <c r="AN12" s="14">
        <v>0.15527993972110099</v>
      </c>
      <c r="AO12" s="14">
        <v>0.14990598830562099</v>
      </c>
      <c r="AP12" s="14">
        <v>0.13570513405225701</v>
      </c>
      <c r="AQ12" s="14">
        <v>9.7744854280901697E-2</v>
      </c>
      <c r="AR12" s="14"/>
      <c r="AS12" s="14">
        <v>0.109010169333512</v>
      </c>
      <c r="AT12" s="14">
        <v>0.13430386007087</v>
      </c>
      <c r="AU12" s="14">
        <v>0.15765998504186099</v>
      </c>
      <c r="AV12" s="14">
        <v>0.15224301259543399</v>
      </c>
      <c r="AW12" s="14">
        <v>0.16836333077178101</v>
      </c>
      <c r="AX12" s="14"/>
      <c r="AY12" s="14">
        <v>0.15718417215788799</v>
      </c>
      <c r="AZ12" s="14">
        <v>0.163983123595803</v>
      </c>
      <c r="BA12" s="14">
        <v>0.123836674735742</v>
      </c>
      <c r="BB12" s="14">
        <v>0.119847742681383</v>
      </c>
      <c r="BC12" s="14">
        <v>8.6921864393299797E-2</v>
      </c>
      <c r="BD12" s="14"/>
      <c r="BE12" s="14">
        <v>0.199870852591225</v>
      </c>
      <c r="BF12" s="14">
        <v>0.169426876414174</v>
      </c>
      <c r="BG12" s="14">
        <v>0.121956689591471</v>
      </c>
      <c r="BH12" s="14">
        <v>8.6855054531157702E-2</v>
      </c>
      <c r="BI12" s="14">
        <v>3.9505792437521198E-2</v>
      </c>
      <c r="BJ12" s="14"/>
      <c r="BK12" s="14">
        <v>0.186250679186831</v>
      </c>
      <c r="BL12" s="14">
        <v>0.15244450136030199</v>
      </c>
      <c r="BM12" s="14">
        <v>0.124149849573796</v>
      </c>
      <c r="BN12" s="14">
        <v>0.110005825689591</v>
      </c>
      <c r="BO12" s="14">
        <v>0.115932359451862</v>
      </c>
      <c r="BP12" s="14"/>
      <c r="BQ12" s="14">
        <v>0.155511199424581</v>
      </c>
      <c r="BR12" s="14">
        <v>0.127355533711245</v>
      </c>
      <c r="BS12" s="14"/>
      <c r="BT12" s="14">
        <v>0.146358547726853</v>
      </c>
      <c r="BU12" s="14">
        <v>0.13234964509998601</v>
      </c>
      <c r="BV12" s="14"/>
      <c r="BW12" s="14">
        <v>0.17821964636422799</v>
      </c>
      <c r="BX12" s="14">
        <v>0.120751406788236</v>
      </c>
      <c r="BY12" s="14"/>
      <c r="BZ12" s="14">
        <v>0.117064970542337</v>
      </c>
      <c r="CA12" s="14">
        <v>0.172198909117211</v>
      </c>
      <c r="CB12" s="14">
        <v>0.14991384580106501</v>
      </c>
    </row>
    <row r="13" spans="2:80" x14ac:dyDescent="0.35">
      <c r="B13" s="15" t="s">
        <v>182</v>
      </c>
      <c r="C13" s="14">
        <v>0.13369590999772801</v>
      </c>
      <c r="D13" s="14">
        <v>0.13242979549683001</v>
      </c>
      <c r="E13" s="14">
        <v>0.13545442845497599</v>
      </c>
      <c r="F13" s="14"/>
      <c r="G13" s="14">
        <v>0.18085849510305199</v>
      </c>
      <c r="H13" s="14">
        <v>0.17481062365239999</v>
      </c>
      <c r="I13" s="14">
        <v>0.134994987682335</v>
      </c>
      <c r="J13" s="14">
        <v>0.13000010684028501</v>
      </c>
      <c r="K13" s="14">
        <v>0.117650456667158</v>
      </c>
      <c r="L13" s="14">
        <v>8.1605421682154705E-2</v>
      </c>
      <c r="M13" s="14"/>
      <c r="N13" s="14">
        <v>0.16703710408559799</v>
      </c>
      <c r="O13" s="14">
        <v>0.134748132699305</v>
      </c>
      <c r="P13" s="14">
        <v>0.14200623463679199</v>
      </c>
      <c r="Q13" s="14">
        <v>9.0851748425617301E-2</v>
      </c>
      <c r="R13" s="14"/>
      <c r="S13" s="14">
        <v>0.15943114504223099</v>
      </c>
      <c r="T13" s="14">
        <v>0.12698249260314601</v>
      </c>
      <c r="U13" s="14">
        <v>0.13709433888449499</v>
      </c>
      <c r="V13" s="14">
        <v>8.1898587103270207E-2</v>
      </c>
      <c r="W13" s="14">
        <v>0.19677235268912699</v>
      </c>
      <c r="X13" s="14">
        <v>0.13986612432268999</v>
      </c>
      <c r="Y13" s="14">
        <v>0.13736138346438301</v>
      </c>
      <c r="Z13" s="14">
        <v>0.131611036531425</v>
      </c>
      <c r="AA13" s="14">
        <v>0.14937549966511601</v>
      </c>
      <c r="AB13" s="14">
        <v>7.9818679400334602E-2</v>
      </c>
      <c r="AC13" s="14">
        <v>0.139785489924454</v>
      </c>
      <c r="AD13" s="14">
        <v>0.109752769351655</v>
      </c>
      <c r="AE13" s="14"/>
      <c r="AF13" s="14">
        <v>0.12633399034545301</v>
      </c>
      <c r="AG13" s="14">
        <v>0.14651871765735999</v>
      </c>
      <c r="AH13" s="14">
        <v>0.13386556327163401</v>
      </c>
      <c r="AI13" s="14">
        <v>0.117734712533165</v>
      </c>
      <c r="AJ13" s="14">
        <v>0.180494428836041</v>
      </c>
      <c r="AK13" s="14"/>
      <c r="AL13" s="14">
        <v>0.15478064642894099</v>
      </c>
      <c r="AM13" s="14">
        <v>0.14413077774087399</v>
      </c>
      <c r="AN13" s="14">
        <v>0.12665633507480001</v>
      </c>
      <c r="AO13" s="14">
        <v>0.12687237558584699</v>
      </c>
      <c r="AP13" s="14">
        <v>0.17733986101039201</v>
      </c>
      <c r="AQ13" s="14">
        <v>9.1161675153505803E-2</v>
      </c>
      <c r="AR13" s="14"/>
      <c r="AS13" s="14">
        <v>0.11448703823065701</v>
      </c>
      <c r="AT13" s="14">
        <v>0.138680648775796</v>
      </c>
      <c r="AU13" s="14">
        <v>0.14618977759351301</v>
      </c>
      <c r="AV13" s="14">
        <v>0.15781654145020599</v>
      </c>
      <c r="AW13" s="14">
        <v>0.124465829173436</v>
      </c>
      <c r="AX13" s="14"/>
      <c r="AY13" s="14">
        <v>0.143530073383694</v>
      </c>
      <c r="AZ13" s="14">
        <v>0.14974687794677</v>
      </c>
      <c r="BA13" s="14">
        <v>0.124056105605329</v>
      </c>
      <c r="BB13" s="14">
        <v>0.145414242115673</v>
      </c>
      <c r="BC13" s="14">
        <v>9.6656408467670193E-2</v>
      </c>
      <c r="BD13" s="14"/>
      <c r="BE13" s="14">
        <v>0.15705594374752799</v>
      </c>
      <c r="BF13" s="14">
        <v>0.153160828698754</v>
      </c>
      <c r="BG13" s="14">
        <v>0.12609683367467101</v>
      </c>
      <c r="BH13" s="14">
        <v>0.109653623097341</v>
      </c>
      <c r="BI13" s="14">
        <v>8.1093446671041305E-2</v>
      </c>
      <c r="BJ13" s="14"/>
      <c r="BK13" s="14">
        <v>0.17061792878423901</v>
      </c>
      <c r="BL13" s="14">
        <v>0.13820357066727401</v>
      </c>
      <c r="BM13" s="14">
        <v>0.111702192469479</v>
      </c>
      <c r="BN13" s="14">
        <v>0.112575143412889</v>
      </c>
      <c r="BO13" s="14">
        <v>0.14022607493184899</v>
      </c>
      <c r="BP13" s="14"/>
      <c r="BQ13" s="14">
        <v>0.132721994164575</v>
      </c>
      <c r="BR13" s="14">
        <v>0.13410210126747099</v>
      </c>
      <c r="BS13" s="14"/>
      <c r="BT13" s="14">
        <v>0.16685243729080801</v>
      </c>
      <c r="BU13" s="14">
        <v>0.12350841086883101</v>
      </c>
      <c r="BV13" s="14"/>
      <c r="BW13" s="14">
        <v>0.163594222389116</v>
      </c>
      <c r="BX13" s="14">
        <v>0.123239377058776</v>
      </c>
      <c r="BY13" s="14"/>
      <c r="BZ13" s="14">
        <v>0.122347825006402</v>
      </c>
      <c r="CA13" s="14">
        <v>0.15584520249130501</v>
      </c>
      <c r="CB13" s="14">
        <v>0.14349199400818399</v>
      </c>
    </row>
    <row r="14" spans="2:80" x14ac:dyDescent="0.35">
      <c r="B14" s="15" t="s">
        <v>183</v>
      </c>
      <c r="C14" s="14">
        <v>0.156268795207996</v>
      </c>
      <c r="D14" s="14">
        <v>0.133950634225426</v>
      </c>
      <c r="E14" s="14">
        <v>0.17863190458543199</v>
      </c>
      <c r="F14" s="14"/>
      <c r="G14" s="14">
        <v>0.11698366163938601</v>
      </c>
      <c r="H14" s="14">
        <v>0.13215563391656401</v>
      </c>
      <c r="I14" s="14">
        <v>0.176690903300778</v>
      </c>
      <c r="J14" s="14">
        <v>0.18773555061255701</v>
      </c>
      <c r="K14" s="14">
        <v>0.16275992646270801</v>
      </c>
      <c r="L14" s="14">
        <v>0.155508395196056</v>
      </c>
      <c r="M14" s="14"/>
      <c r="N14" s="14">
        <v>0.153863543203064</v>
      </c>
      <c r="O14" s="14">
        <v>0.16493826099062101</v>
      </c>
      <c r="P14" s="14">
        <v>0.189618568754884</v>
      </c>
      <c r="Q14" s="14">
        <v>0.12090626221301599</v>
      </c>
      <c r="R14" s="14"/>
      <c r="S14" s="14">
        <v>0.14996046168624899</v>
      </c>
      <c r="T14" s="14">
        <v>0.180103108566391</v>
      </c>
      <c r="U14" s="14">
        <v>0.153620839686642</v>
      </c>
      <c r="V14" s="14">
        <v>0.142252744924734</v>
      </c>
      <c r="W14" s="14">
        <v>0.15107602505446999</v>
      </c>
      <c r="X14" s="14">
        <v>0.16138188719046501</v>
      </c>
      <c r="Y14" s="14">
        <v>0.16494700083885799</v>
      </c>
      <c r="Z14" s="14">
        <v>0.19702332282623899</v>
      </c>
      <c r="AA14" s="14">
        <v>0.15488926409852199</v>
      </c>
      <c r="AB14" s="14">
        <v>0.12872241947569699</v>
      </c>
      <c r="AC14" s="14">
        <v>0.16474172775276399</v>
      </c>
      <c r="AD14" s="14">
        <v>0.124542360835387</v>
      </c>
      <c r="AE14" s="14"/>
      <c r="AF14" s="14">
        <v>0.169631120118792</v>
      </c>
      <c r="AG14" s="14">
        <v>0.16497680922277699</v>
      </c>
      <c r="AH14" s="14">
        <v>0.17680794972140301</v>
      </c>
      <c r="AI14" s="14">
        <v>0.14893567373769401</v>
      </c>
      <c r="AJ14" s="14">
        <v>0.135081654312108</v>
      </c>
      <c r="AK14" s="14"/>
      <c r="AL14" s="14">
        <v>0.15337190946673701</v>
      </c>
      <c r="AM14" s="14">
        <v>0.165050578614372</v>
      </c>
      <c r="AN14" s="14">
        <v>0.19062832752718001</v>
      </c>
      <c r="AO14" s="14">
        <v>0.181052122708344</v>
      </c>
      <c r="AP14" s="14">
        <v>0.116921136321207</v>
      </c>
      <c r="AQ14" s="14">
        <v>0.12642734270794201</v>
      </c>
      <c r="AR14" s="14"/>
      <c r="AS14" s="14">
        <v>0.135945077465112</v>
      </c>
      <c r="AT14" s="14">
        <v>0.145898062526856</v>
      </c>
      <c r="AU14" s="14">
        <v>0.17213755219746599</v>
      </c>
      <c r="AV14" s="14">
        <v>0.169113808245971</v>
      </c>
      <c r="AW14" s="14">
        <v>8.3048622377031395E-2</v>
      </c>
      <c r="AX14" s="14"/>
      <c r="AY14" s="14">
        <v>0.14223648111473899</v>
      </c>
      <c r="AZ14" s="14">
        <v>0.166917420717518</v>
      </c>
      <c r="BA14" s="14">
        <v>0.16100116971516201</v>
      </c>
      <c r="BB14" s="14">
        <v>0.17146659490511501</v>
      </c>
      <c r="BC14" s="14">
        <v>0.134462074327555</v>
      </c>
      <c r="BD14" s="14"/>
      <c r="BE14" s="14">
        <v>8.31660419347552E-2</v>
      </c>
      <c r="BF14" s="14">
        <v>0.15230166802054099</v>
      </c>
      <c r="BG14" s="14">
        <v>0.16884272205885301</v>
      </c>
      <c r="BH14" s="14">
        <v>0.17765482353370199</v>
      </c>
      <c r="BI14" s="14">
        <v>0.117078691615324</v>
      </c>
      <c r="BJ14" s="14"/>
      <c r="BK14" s="14">
        <v>9.8137340790576899E-2</v>
      </c>
      <c r="BL14" s="14">
        <v>0.17124561715653799</v>
      </c>
      <c r="BM14" s="14">
        <v>0.16743892601037999</v>
      </c>
      <c r="BN14" s="14">
        <v>0.18691840356171199</v>
      </c>
      <c r="BO14" s="14">
        <v>0.15210284759849799</v>
      </c>
      <c r="BP14" s="14"/>
      <c r="BQ14" s="14">
        <v>0.172970865928844</v>
      </c>
      <c r="BR14" s="14">
        <v>0.14930285925900699</v>
      </c>
      <c r="BS14" s="14"/>
      <c r="BT14" s="14">
        <v>0.12708905577023299</v>
      </c>
      <c r="BU14" s="14">
        <v>0.16523440754356999</v>
      </c>
      <c r="BV14" s="14"/>
      <c r="BW14" s="14">
        <v>0.14398743482122001</v>
      </c>
      <c r="BX14" s="14">
        <v>0.16056403594728499</v>
      </c>
      <c r="BY14" s="14"/>
      <c r="BZ14" s="14">
        <v>0.16785515439277299</v>
      </c>
      <c r="CA14" s="14">
        <v>0.13151740016959801</v>
      </c>
      <c r="CB14" s="14">
        <v>0.15895445325846699</v>
      </c>
    </row>
    <row r="15" spans="2:80" x14ac:dyDescent="0.35">
      <c r="B15" s="15" t="s">
        <v>184</v>
      </c>
      <c r="C15" s="14">
        <v>0.169211388301234</v>
      </c>
      <c r="D15" s="14">
        <v>0.14247617545442201</v>
      </c>
      <c r="E15" s="14">
        <v>0.195307276744588</v>
      </c>
      <c r="F15" s="14"/>
      <c r="G15" s="14">
        <v>0.11196774200507199</v>
      </c>
      <c r="H15" s="14">
        <v>0.114674144051074</v>
      </c>
      <c r="I15" s="14">
        <v>0.21042178068522599</v>
      </c>
      <c r="J15" s="14">
        <v>0.19110405655860499</v>
      </c>
      <c r="K15" s="14">
        <v>0.174527120446797</v>
      </c>
      <c r="L15" s="14">
        <v>0.19683023597601401</v>
      </c>
      <c r="M15" s="14"/>
      <c r="N15" s="14">
        <v>0.16232437750062301</v>
      </c>
      <c r="O15" s="14">
        <v>0.18803536419667599</v>
      </c>
      <c r="P15" s="14">
        <v>0.14068139282908601</v>
      </c>
      <c r="Q15" s="14">
        <v>0.18032915885298401</v>
      </c>
      <c r="R15" s="14"/>
      <c r="S15" s="14">
        <v>0.11598892403385599</v>
      </c>
      <c r="T15" s="14">
        <v>0.17958211728471199</v>
      </c>
      <c r="U15" s="14">
        <v>0.20110299157193001</v>
      </c>
      <c r="V15" s="14">
        <v>0.21824226401237601</v>
      </c>
      <c r="W15" s="14">
        <v>0.156699612751561</v>
      </c>
      <c r="X15" s="14">
        <v>0.11061752214741501</v>
      </c>
      <c r="Y15" s="14">
        <v>0.17604596490301899</v>
      </c>
      <c r="Z15" s="14">
        <v>0.21482876771894099</v>
      </c>
      <c r="AA15" s="14">
        <v>0.149144416561489</v>
      </c>
      <c r="AB15" s="14">
        <v>0.18605331734446101</v>
      </c>
      <c r="AC15" s="14">
        <v>0.185783925733085</v>
      </c>
      <c r="AD15" s="14">
        <v>0.26210665313221199</v>
      </c>
      <c r="AE15" s="14"/>
      <c r="AF15" s="14">
        <v>0.17539726988997101</v>
      </c>
      <c r="AG15" s="14">
        <v>0.15449789538258299</v>
      </c>
      <c r="AH15" s="14">
        <v>0.137291839330444</v>
      </c>
      <c r="AI15" s="14">
        <v>0.15129886808475301</v>
      </c>
      <c r="AJ15" s="14">
        <v>0.17863816702138399</v>
      </c>
      <c r="AK15" s="14"/>
      <c r="AL15" s="14">
        <v>0.122751895685833</v>
      </c>
      <c r="AM15" s="14">
        <v>0.15680319658035199</v>
      </c>
      <c r="AN15" s="14">
        <v>0.16310253917201101</v>
      </c>
      <c r="AO15" s="14">
        <v>0.155541802459674</v>
      </c>
      <c r="AP15" s="14">
        <v>0.17984647926232999</v>
      </c>
      <c r="AQ15" s="14">
        <v>0.25602335251033997</v>
      </c>
      <c r="AR15" s="14"/>
      <c r="AS15" s="14">
        <v>0.17087592686367201</v>
      </c>
      <c r="AT15" s="14">
        <v>0.18877773612829099</v>
      </c>
      <c r="AU15" s="14">
        <v>0.16424566412021899</v>
      </c>
      <c r="AV15" s="14">
        <v>0.137112234019269</v>
      </c>
      <c r="AW15" s="14">
        <v>0.13035462855374</v>
      </c>
      <c r="AX15" s="14"/>
      <c r="AY15" s="14">
        <v>0.17525896492103701</v>
      </c>
      <c r="AZ15" s="14">
        <v>0.13236944565174899</v>
      </c>
      <c r="BA15" s="14">
        <v>0.16243634119037401</v>
      </c>
      <c r="BB15" s="14">
        <v>0.170758800161739</v>
      </c>
      <c r="BC15" s="14">
        <v>0.226056695864329</v>
      </c>
      <c r="BD15" s="14"/>
      <c r="BE15" s="14">
        <v>0.121860778249906</v>
      </c>
      <c r="BF15" s="14">
        <v>0.14567058913654801</v>
      </c>
      <c r="BG15" s="14">
        <v>0.179931044142458</v>
      </c>
      <c r="BH15" s="14">
        <v>0.18994839197232299</v>
      </c>
      <c r="BI15" s="14">
        <v>0.27704103723291901</v>
      </c>
      <c r="BJ15" s="14"/>
      <c r="BK15" s="14">
        <v>0.100789892100507</v>
      </c>
      <c r="BL15" s="14">
        <v>0.184031562169684</v>
      </c>
      <c r="BM15" s="14">
        <v>0.18048915581352601</v>
      </c>
      <c r="BN15" s="14">
        <v>0.186459199362452</v>
      </c>
      <c r="BO15" s="14">
        <v>0.18374436960010701</v>
      </c>
      <c r="BP15" s="14"/>
      <c r="BQ15" s="14">
        <v>0.14760536201580299</v>
      </c>
      <c r="BR15" s="14">
        <v>0.178222617970417</v>
      </c>
      <c r="BS15" s="14"/>
      <c r="BT15" s="14">
        <v>0.169049358003868</v>
      </c>
      <c r="BU15" s="14">
        <v>0.169261172873022</v>
      </c>
      <c r="BV15" s="14"/>
      <c r="BW15" s="14">
        <v>0.13888361942727601</v>
      </c>
      <c r="BX15" s="14">
        <v>0.17981811787326099</v>
      </c>
      <c r="BY15" s="14"/>
      <c r="BZ15" s="14">
        <v>0.18364755349735101</v>
      </c>
      <c r="CA15" s="14">
        <v>0.12825868980723201</v>
      </c>
      <c r="CB15" s="14">
        <v>0.232600101333615</v>
      </c>
    </row>
    <row r="16" spans="2:80" x14ac:dyDescent="0.35">
      <c r="B16" s="15" t="s">
        <v>185</v>
      </c>
      <c r="C16" s="14">
        <v>4.5219602588163897E-2</v>
      </c>
      <c r="D16" s="14">
        <v>4.0685655897885198E-2</v>
      </c>
      <c r="E16" s="14">
        <v>4.98155525884292E-2</v>
      </c>
      <c r="F16" s="14"/>
      <c r="G16" s="14">
        <v>2.55704900751271E-2</v>
      </c>
      <c r="H16" s="14">
        <v>3.8436555964326997E-2</v>
      </c>
      <c r="I16" s="14">
        <v>3.58086487990181E-2</v>
      </c>
      <c r="J16" s="14">
        <v>6.2672234583265707E-2</v>
      </c>
      <c r="K16" s="14">
        <v>5.9862816247691297E-2</v>
      </c>
      <c r="L16" s="14">
        <v>4.7448973761283299E-2</v>
      </c>
      <c r="M16" s="14"/>
      <c r="N16" s="14">
        <v>2.41056606692833E-2</v>
      </c>
      <c r="O16" s="14">
        <v>4.61720872245431E-2</v>
      </c>
      <c r="P16" s="14">
        <v>4.8055427839430599E-2</v>
      </c>
      <c r="Q16" s="14">
        <v>6.5097505758814095E-2</v>
      </c>
      <c r="R16" s="14"/>
      <c r="S16" s="14">
        <v>2.1318643824844798E-2</v>
      </c>
      <c r="T16" s="14">
        <v>5.09054585606111E-2</v>
      </c>
      <c r="U16" s="14">
        <v>4.3548265125008E-2</v>
      </c>
      <c r="V16" s="14">
        <v>4.9447989987043403E-2</v>
      </c>
      <c r="W16" s="14">
        <v>1.5141110582433399E-2</v>
      </c>
      <c r="X16" s="14">
        <v>3.99828123085414E-2</v>
      </c>
      <c r="Y16" s="14">
        <v>5.2523479548749599E-2</v>
      </c>
      <c r="Z16" s="14">
        <v>4.75558349104791E-2</v>
      </c>
      <c r="AA16" s="14">
        <v>4.0663971191003102E-2</v>
      </c>
      <c r="AB16" s="14">
        <v>7.51145284161817E-2</v>
      </c>
      <c r="AC16" s="14">
        <v>5.6160005067777401E-2</v>
      </c>
      <c r="AD16" s="14">
        <v>9.6198079668146197E-2</v>
      </c>
      <c r="AE16" s="14"/>
      <c r="AF16" s="14">
        <v>3.7866251467614701E-2</v>
      </c>
      <c r="AG16" s="14">
        <v>2.9962320171467299E-2</v>
      </c>
      <c r="AH16" s="14">
        <v>5.1077062913339799E-2</v>
      </c>
      <c r="AI16" s="14">
        <v>6.7901400818191696E-2</v>
      </c>
      <c r="AJ16" s="14">
        <v>5.9885975265580503E-2</v>
      </c>
      <c r="AK16" s="14"/>
      <c r="AL16" s="14">
        <v>2.7175534881678301E-2</v>
      </c>
      <c r="AM16" s="14">
        <v>2.7473387395027801E-2</v>
      </c>
      <c r="AN16" s="14">
        <v>2.8594829315405398E-2</v>
      </c>
      <c r="AO16" s="14">
        <v>5.58906922497436E-2</v>
      </c>
      <c r="AP16" s="14">
        <v>4.80279688014471E-2</v>
      </c>
      <c r="AQ16" s="14">
        <v>5.6038993083265001E-2</v>
      </c>
      <c r="AR16" s="14"/>
      <c r="AS16" s="14">
        <v>6.1895249916856597E-2</v>
      </c>
      <c r="AT16" s="14">
        <v>4.7806483991305999E-2</v>
      </c>
      <c r="AU16" s="14">
        <v>3.59573841625178E-2</v>
      </c>
      <c r="AV16" s="14">
        <v>2.7517521429187598E-2</v>
      </c>
      <c r="AW16" s="14">
        <v>2.4678927197869401E-2</v>
      </c>
      <c r="AX16" s="14"/>
      <c r="AY16" s="14">
        <v>3.4159326839885699E-2</v>
      </c>
      <c r="AZ16" s="14">
        <v>3.6518508585285402E-2</v>
      </c>
      <c r="BA16" s="14">
        <v>5.2105537610205498E-2</v>
      </c>
      <c r="BB16" s="14">
        <v>5.1422325620419901E-2</v>
      </c>
      <c r="BC16" s="14">
        <v>6.6977343045208804E-2</v>
      </c>
      <c r="BD16" s="14"/>
      <c r="BE16" s="14">
        <v>2.04077495778223E-2</v>
      </c>
      <c r="BF16" s="14">
        <v>3.2119566629889601E-2</v>
      </c>
      <c r="BG16" s="14">
        <v>5.4922244756066198E-2</v>
      </c>
      <c r="BH16" s="14">
        <v>6.0992784725948199E-2</v>
      </c>
      <c r="BI16" s="14">
        <v>5.7912279933210402E-2</v>
      </c>
      <c r="BJ16" s="14"/>
      <c r="BK16" s="14">
        <v>2.1639681729330802E-2</v>
      </c>
      <c r="BL16" s="14">
        <v>2.2153623026650901E-2</v>
      </c>
      <c r="BM16" s="14">
        <v>5.1804719609616003E-2</v>
      </c>
      <c r="BN16" s="14">
        <v>6.1203126975163898E-2</v>
      </c>
      <c r="BO16" s="14">
        <v>6.1722904379219901E-2</v>
      </c>
      <c r="BP16" s="14"/>
      <c r="BQ16" s="14">
        <v>4.4274643885170002E-2</v>
      </c>
      <c r="BR16" s="14">
        <v>4.5613716701887602E-2</v>
      </c>
      <c r="BS16" s="14"/>
      <c r="BT16" s="14">
        <v>4.63506862674649E-2</v>
      </c>
      <c r="BU16" s="14">
        <v>4.48720718019711E-2</v>
      </c>
      <c r="BV16" s="14"/>
      <c r="BW16" s="14">
        <v>3.4092545419446299E-2</v>
      </c>
      <c r="BX16" s="14">
        <v>4.9111141290254998E-2</v>
      </c>
      <c r="BY16" s="14"/>
      <c r="BZ16" s="14">
        <v>5.82106659532447E-2</v>
      </c>
      <c r="CA16" s="14">
        <v>2.3177789598803199E-2</v>
      </c>
      <c r="CB16" s="14">
        <v>1.4328728653296201E-2</v>
      </c>
    </row>
    <row r="17" spans="2:80" x14ac:dyDescent="0.35">
      <c r="B17" s="15" t="s">
        <v>186</v>
      </c>
      <c r="C17" s="14">
        <v>0.105957739004159</v>
      </c>
      <c r="D17" s="14">
        <v>8.6052076600123206E-2</v>
      </c>
      <c r="E17" s="14">
        <v>0.123875785610063</v>
      </c>
      <c r="F17" s="14"/>
      <c r="G17" s="14">
        <v>6.8893603422054403E-2</v>
      </c>
      <c r="H17" s="14">
        <v>5.7393561199383998E-2</v>
      </c>
      <c r="I17" s="14">
        <v>8.5626995196248598E-2</v>
      </c>
      <c r="J17" s="14">
        <v>0.118063793758755</v>
      </c>
      <c r="K17" s="14">
        <v>0.14743741830708401</v>
      </c>
      <c r="L17" s="14">
        <v>0.14902540933428701</v>
      </c>
      <c r="M17" s="14"/>
      <c r="N17" s="14">
        <v>7.2544732687776101E-2</v>
      </c>
      <c r="O17" s="14">
        <v>0.112215361276958</v>
      </c>
      <c r="P17" s="14">
        <v>0.10086134270316099</v>
      </c>
      <c r="Q17" s="14">
        <v>0.14007909799149099</v>
      </c>
      <c r="R17" s="14"/>
      <c r="S17" s="14">
        <v>7.4061947738146797E-2</v>
      </c>
      <c r="T17" s="14">
        <v>9.9191997913369495E-2</v>
      </c>
      <c r="U17" s="14">
        <v>0.10130342799867</v>
      </c>
      <c r="V17" s="14">
        <v>0.12573840861090399</v>
      </c>
      <c r="W17" s="14">
        <v>0.108487266912593</v>
      </c>
      <c r="X17" s="14">
        <v>0.13973540078153701</v>
      </c>
      <c r="Y17" s="14">
        <v>0.110421511484307</v>
      </c>
      <c r="Z17" s="14">
        <v>9.7495271042212395E-2</v>
      </c>
      <c r="AA17" s="14">
        <v>0.11168239400023</v>
      </c>
      <c r="AB17" s="14">
        <v>9.7181826254893106E-2</v>
      </c>
      <c r="AC17" s="14">
        <v>0.1512237837106</v>
      </c>
      <c r="AD17" s="14">
        <v>5.9753186601198702E-2</v>
      </c>
      <c r="AE17" s="14"/>
      <c r="AF17" s="14">
        <v>0.113965567993303</v>
      </c>
      <c r="AG17" s="14">
        <v>8.8189318813856193E-2</v>
      </c>
      <c r="AH17" s="14">
        <v>0.11220123259449701</v>
      </c>
      <c r="AI17" s="14">
        <v>0.115202567369624</v>
      </c>
      <c r="AJ17" s="14">
        <v>0.10609740261568699</v>
      </c>
      <c r="AK17" s="14"/>
      <c r="AL17" s="14">
        <v>8.2357903882135694E-2</v>
      </c>
      <c r="AM17" s="14">
        <v>0.114207572864562</v>
      </c>
      <c r="AN17" s="14">
        <v>9.9854603399322006E-2</v>
      </c>
      <c r="AO17" s="14">
        <v>0.110961412116186</v>
      </c>
      <c r="AP17" s="14">
        <v>9.8605635202030903E-2</v>
      </c>
      <c r="AQ17" s="14">
        <v>0.118295323826315</v>
      </c>
      <c r="AR17" s="14"/>
      <c r="AS17" s="14">
        <v>0.142963878130073</v>
      </c>
      <c r="AT17" s="14">
        <v>8.5293600289791299E-2</v>
      </c>
      <c r="AU17" s="14">
        <v>8.5953195639854804E-2</v>
      </c>
      <c r="AV17" s="14">
        <v>0.101716193722593</v>
      </c>
      <c r="AW17" s="14">
        <v>0</v>
      </c>
      <c r="AX17" s="14"/>
      <c r="AY17" s="14">
        <v>8.9095383688359495E-2</v>
      </c>
      <c r="AZ17" s="14">
        <v>8.0518723686878999E-2</v>
      </c>
      <c r="BA17" s="14">
        <v>9.5894763916147194E-2</v>
      </c>
      <c r="BB17" s="14">
        <v>0.12069935444016699</v>
      </c>
      <c r="BC17" s="14">
        <v>0.16828480557289999</v>
      </c>
      <c r="BD17" s="14"/>
      <c r="BE17" s="14">
        <v>5.1187803674848299E-2</v>
      </c>
      <c r="BF17" s="14">
        <v>8.1772988550463305E-2</v>
      </c>
      <c r="BG17" s="14">
        <v>0.104643065977319</v>
      </c>
      <c r="BH17" s="14">
        <v>0.16274592897023499</v>
      </c>
      <c r="BI17" s="14">
        <v>0.20006315545386399</v>
      </c>
      <c r="BJ17" s="14"/>
      <c r="BK17" s="14">
        <v>7.5071959410325795E-2</v>
      </c>
      <c r="BL17" s="14">
        <v>9.1188646427912398E-2</v>
      </c>
      <c r="BM17" s="14">
        <v>0.109832109373195</v>
      </c>
      <c r="BN17" s="14">
        <v>0.11895941129669101</v>
      </c>
      <c r="BO17" s="14">
        <v>0.12552825376931001</v>
      </c>
      <c r="BP17" s="14"/>
      <c r="BQ17" s="14">
        <v>9.9513348907835197E-2</v>
      </c>
      <c r="BR17" s="14">
        <v>0.10864550206010599</v>
      </c>
      <c r="BS17" s="14"/>
      <c r="BT17" s="14">
        <v>8.6834025882312094E-2</v>
      </c>
      <c r="BU17" s="14">
        <v>0.11183358990519</v>
      </c>
      <c r="BV17" s="14"/>
      <c r="BW17" s="14">
        <v>6.5224065855601504E-2</v>
      </c>
      <c r="BX17" s="14">
        <v>0.120203793745532</v>
      </c>
      <c r="BY17" s="14"/>
      <c r="BZ17" s="14">
        <v>0.11857985128406399</v>
      </c>
      <c r="CA17" s="14">
        <v>7.8898107825762606E-2</v>
      </c>
      <c r="CB17" s="14">
        <v>0.10945108165784299</v>
      </c>
    </row>
    <row r="18" spans="2:80" x14ac:dyDescent="0.35">
      <c r="B18" s="15" t="s">
        <v>187</v>
      </c>
      <c r="C18" s="14">
        <v>0.132318108057071</v>
      </c>
      <c r="D18" s="14">
        <v>0.12548113175089401</v>
      </c>
      <c r="E18" s="14">
        <v>0.13950023431824299</v>
      </c>
      <c r="F18" s="14"/>
      <c r="G18" s="14">
        <v>0.12352508265213499</v>
      </c>
      <c r="H18" s="14">
        <v>0.108644208503703</v>
      </c>
      <c r="I18" s="14">
        <v>0.10312649971507901</v>
      </c>
      <c r="J18" s="14">
        <v>0.120545552122396</v>
      </c>
      <c r="K18" s="14">
        <v>0.14923665477832199</v>
      </c>
      <c r="L18" s="14">
        <v>0.17937835621970299</v>
      </c>
      <c r="M18" s="14"/>
      <c r="N18" s="14">
        <v>0.101105597329467</v>
      </c>
      <c r="O18" s="14">
        <v>0.11954461339507801</v>
      </c>
      <c r="P18" s="14">
        <v>0.10822145321937</v>
      </c>
      <c r="Q18" s="14">
        <v>0.20059297684438901</v>
      </c>
      <c r="R18" s="14"/>
      <c r="S18" s="14">
        <v>0.12668117406597301</v>
      </c>
      <c r="T18" s="14">
        <v>0.13460340599491999</v>
      </c>
      <c r="U18" s="14">
        <v>0.13608938444086099</v>
      </c>
      <c r="V18" s="14">
        <v>0.15813296594454501</v>
      </c>
      <c r="W18" s="14">
        <v>0.105921272771495</v>
      </c>
      <c r="X18" s="14">
        <v>0.140995031131596</v>
      </c>
      <c r="Y18" s="14">
        <v>9.0670740236677497E-2</v>
      </c>
      <c r="Z18" s="14">
        <v>0.101418818344571</v>
      </c>
      <c r="AA18" s="14">
        <v>0.114349128684198</v>
      </c>
      <c r="AB18" s="14">
        <v>0.179484762408926</v>
      </c>
      <c r="AC18" s="14">
        <v>0.14314793159768599</v>
      </c>
      <c r="AD18" s="14">
        <v>0.15572275709316499</v>
      </c>
      <c r="AE18" s="14"/>
      <c r="AF18" s="14">
        <v>0.10725084447571601</v>
      </c>
      <c r="AG18" s="14">
        <v>0.122765701451517</v>
      </c>
      <c r="AH18" s="14">
        <v>0.110757596966438</v>
      </c>
      <c r="AI18" s="14">
        <v>0.117262700455358</v>
      </c>
      <c r="AJ18" s="14">
        <v>0.12455346664488801</v>
      </c>
      <c r="AK18" s="14"/>
      <c r="AL18" s="14">
        <v>0.12743874115642601</v>
      </c>
      <c r="AM18" s="14">
        <v>0.12221497529961201</v>
      </c>
      <c r="AN18" s="14">
        <v>0.11050741797659699</v>
      </c>
      <c r="AO18" s="14">
        <v>9.4890058592103699E-2</v>
      </c>
      <c r="AP18" s="14">
        <v>0.13002758467214501</v>
      </c>
      <c r="AQ18" s="14">
        <v>0.189690538814211</v>
      </c>
      <c r="AR18" s="14"/>
      <c r="AS18" s="14">
        <v>0.159750813311339</v>
      </c>
      <c r="AT18" s="14">
        <v>0.127335635456716</v>
      </c>
      <c r="AU18" s="14">
        <v>0.11412073406465199</v>
      </c>
      <c r="AV18" s="14">
        <v>0.109062859554746</v>
      </c>
      <c r="AW18" s="14">
        <v>6.99862097729608E-2</v>
      </c>
      <c r="AX18" s="14"/>
      <c r="AY18" s="14">
        <v>0.105350243987616</v>
      </c>
      <c r="AZ18" s="14">
        <v>0.122783197265938</v>
      </c>
      <c r="BA18" s="14">
        <v>0.17795367757343</v>
      </c>
      <c r="BB18" s="14">
        <v>0.10151027115106</v>
      </c>
      <c r="BC18" s="14">
        <v>0.16759599718478599</v>
      </c>
      <c r="BD18" s="14"/>
      <c r="BE18" s="14">
        <v>8.4976855068548005E-2</v>
      </c>
      <c r="BF18" s="14">
        <v>0.101034960267586</v>
      </c>
      <c r="BG18" s="14">
        <v>0.16243694569353301</v>
      </c>
      <c r="BH18" s="14">
        <v>0.139094834651634</v>
      </c>
      <c r="BI18" s="14">
        <v>0.198352832894505</v>
      </c>
      <c r="BJ18" s="14"/>
      <c r="BK18" s="14">
        <v>0.101967084155377</v>
      </c>
      <c r="BL18" s="14">
        <v>0.117049073988819</v>
      </c>
      <c r="BM18" s="14">
        <v>0.15891068788373</v>
      </c>
      <c r="BN18" s="14">
        <v>0.13006066013661999</v>
      </c>
      <c r="BO18" s="14">
        <v>0.146293858026801</v>
      </c>
      <c r="BP18" s="14"/>
      <c r="BQ18" s="14">
        <v>9.7766203894425197E-2</v>
      </c>
      <c r="BR18" s="14">
        <v>0.14672867758077701</v>
      </c>
      <c r="BS18" s="14"/>
      <c r="BT18" s="14">
        <v>0.108939324816118</v>
      </c>
      <c r="BU18" s="14">
        <v>0.13950134928727001</v>
      </c>
      <c r="BV18" s="14"/>
      <c r="BW18" s="14">
        <v>0.113281901703275</v>
      </c>
      <c r="BX18" s="14">
        <v>0.138975765391218</v>
      </c>
      <c r="BY18" s="14"/>
      <c r="BZ18" s="14">
        <v>0.144936681567298</v>
      </c>
      <c r="CA18" s="14">
        <v>0.111470328158081</v>
      </c>
      <c r="CB18" s="14">
        <v>9.8976212399240995E-2</v>
      </c>
    </row>
    <row r="19" spans="2:80" x14ac:dyDescent="0.35">
      <c r="B19" s="15" t="s">
        <v>167</v>
      </c>
      <c r="C19" s="20">
        <v>6.5257025720648499E-3</v>
      </c>
      <c r="D19" s="20">
        <v>6.6672552104816802E-3</v>
      </c>
      <c r="E19" s="20">
        <v>6.4133620056723503E-3</v>
      </c>
      <c r="F19" s="20"/>
      <c r="G19" s="20">
        <v>8.9154161624916406E-3</v>
      </c>
      <c r="H19" s="20">
        <v>9.6467533826114105E-3</v>
      </c>
      <c r="I19" s="20">
        <v>8.0341366029620699E-3</v>
      </c>
      <c r="J19" s="20">
        <v>5.6656583705116696E-3</v>
      </c>
      <c r="K19" s="20">
        <v>2.16992318514461E-3</v>
      </c>
      <c r="L19" s="20">
        <v>4.7883746337073398E-3</v>
      </c>
      <c r="M19" s="20"/>
      <c r="N19" s="20">
        <v>2.2356943108890002E-3</v>
      </c>
      <c r="O19" s="20">
        <v>8.9376318303312999E-3</v>
      </c>
      <c r="P19" s="20">
        <v>4.3144131248056099E-3</v>
      </c>
      <c r="Q19" s="20">
        <v>1.0677188541639E-2</v>
      </c>
      <c r="R19" s="20"/>
      <c r="S19" s="20">
        <v>9.9722179057095892E-3</v>
      </c>
      <c r="T19" s="20">
        <v>2.4222327534910602E-3</v>
      </c>
      <c r="U19" s="20">
        <v>7.8287211283162607E-3</v>
      </c>
      <c r="V19" s="20">
        <v>0</v>
      </c>
      <c r="W19" s="20">
        <v>8.98174199101269E-3</v>
      </c>
      <c r="X19" s="20">
        <v>1.0800196150741299E-2</v>
      </c>
      <c r="Y19" s="20">
        <v>1.964211696768E-2</v>
      </c>
      <c r="Z19" s="20">
        <v>0</v>
      </c>
      <c r="AA19" s="20">
        <v>2.9350197058684501E-3</v>
      </c>
      <c r="AB19" s="20">
        <v>3.6686248472691399E-3</v>
      </c>
      <c r="AC19" s="20">
        <v>7.2517276846747296E-3</v>
      </c>
      <c r="AD19" s="20">
        <v>0</v>
      </c>
      <c r="AE19" s="20"/>
      <c r="AF19" s="20">
        <v>1.03385467101697E-2</v>
      </c>
      <c r="AG19" s="20">
        <v>3.0173346575644699E-3</v>
      </c>
      <c r="AH19" s="20">
        <v>0</v>
      </c>
      <c r="AI19" s="20">
        <v>4.8365321377491603E-3</v>
      </c>
      <c r="AJ19" s="20">
        <v>0</v>
      </c>
      <c r="AK19" s="20"/>
      <c r="AL19" s="20">
        <v>1.9177655484827901E-3</v>
      </c>
      <c r="AM19" s="20">
        <v>1.6338340123067899E-2</v>
      </c>
      <c r="AN19" s="20">
        <v>0</v>
      </c>
      <c r="AO19" s="20">
        <v>2.6571977101858702E-3</v>
      </c>
      <c r="AP19" s="20">
        <v>4.7292104795951502E-3</v>
      </c>
      <c r="AQ19" s="20">
        <v>1.56690786308472E-2</v>
      </c>
      <c r="AR19" s="20"/>
      <c r="AS19" s="20">
        <v>5.700532538752E-3</v>
      </c>
      <c r="AT19" s="20">
        <v>8.1710463011156805E-3</v>
      </c>
      <c r="AU19" s="20">
        <v>8.7920948685372893E-3</v>
      </c>
      <c r="AV19" s="20">
        <v>8.3173739141292405E-3</v>
      </c>
      <c r="AW19" s="20">
        <v>0</v>
      </c>
      <c r="AX19" s="20"/>
      <c r="AY19" s="20">
        <v>6.8247056756763104E-3</v>
      </c>
      <c r="AZ19" s="20">
        <v>4.8515270776265896E-3</v>
      </c>
      <c r="BA19" s="20">
        <v>2.2030266464191698E-3</v>
      </c>
      <c r="BB19" s="20">
        <v>3.84335139045498E-3</v>
      </c>
      <c r="BC19" s="20">
        <v>1.00474129943336E-2</v>
      </c>
      <c r="BD19" s="20"/>
      <c r="BE19" s="20">
        <v>1.06671996624706E-2</v>
      </c>
      <c r="BF19" s="20">
        <v>3.4114738965567099E-3</v>
      </c>
      <c r="BG19" s="20">
        <v>7.2965491394025904E-3</v>
      </c>
      <c r="BH19" s="20">
        <v>1.02602306633209E-2</v>
      </c>
      <c r="BI19" s="20">
        <v>7.7166615979215297E-3</v>
      </c>
      <c r="BJ19" s="20"/>
      <c r="BK19" s="20">
        <v>5.40086036217962E-3</v>
      </c>
      <c r="BL19" s="20">
        <v>1.46144337340818E-2</v>
      </c>
      <c r="BM19" s="20">
        <v>3.1640919866807501E-3</v>
      </c>
      <c r="BN19" s="20">
        <v>4.9430289542151803E-3</v>
      </c>
      <c r="BO19" s="20">
        <v>5.4385937762875198E-3</v>
      </c>
      <c r="BP19" s="20"/>
      <c r="BQ19" s="20">
        <v>5.4981430304905602E-3</v>
      </c>
      <c r="BR19" s="20">
        <v>6.9542670339219903E-3</v>
      </c>
      <c r="BS19" s="20"/>
      <c r="BT19" s="20">
        <v>8.4887500911038898E-3</v>
      </c>
      <c r="BU19" s="20">
        <v>5.9225469787960103E-3</v>
      </c>
      <c r="BV19" s="20"/>
      <c r="BW19" s="20">
        <v>3.9228359796462898E-3</v>
      </c>
      <c r="BX19" s="20">
        <v>7.4360201814012601E-3</v>
      </c>
      <c r="BY19" s="20"/>
      <c r="BZ19" s="20">
        <v>4.5309287916227301E-3</v>
      </c>
      <c r="CA19" s="20">
        <v>9.5015083552327205E-3</v>
      </c>
      <c r="CB19" s="20">
        <v>1.36954546880155E-2</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19"/>
  <sheetViews>
    <sheetView showGridLines="0" workbookViewId="0">
      <pane xSplit="2" topLeftCell="C1" activePane="topRight" state="frozen"/>
      <selection pane="topRight"/>
    </sheetView>
  </sheetViews>
  <sheetFormatPr defaultColWidth="10.90625" defaultRowHeight="14.5" x14ac:dyDescent="0.35"/>
  <cols>
    <col min="2" max="2" width="25.81640625" customWidth="1"/>
    <col min="3" max="12" width="20.81640625" customWidth="1"/>
  </cols>
  <sheetData>
    <row r="2" spans="2:12" ht="40" customHeight="1" x14ac:dyDescent="0.35">
      <c r="D2" s="26" t="s">
        <v>119</v>
      </c>
      <c r="E2" s="23"/>
      <c r="F2" s="23"/>
      <c r="G2" s="23"/>
      <c r="H2" s="23"/>
      <c r="I2" s="23"/>
      <c r="J2" s="23"/>
      <c r="K2" s="23"/>
      <c r="L2" s="23"/>
    </row>
    <row r="6" spans="2:12" ht="50" customHeight="1" x14ac:dyDescent="0.35">
      <c r="B6" s="17" t="s">
        <v>14</v>
      </c>
      <c r="C6" s="17" t="s">
        <v>104</v>
      </c>
      <c r="D6" s="17" t="s">
        <v>105</v>
      </c>
      <c r="E6" s="17" t="s">
        <v>106</v>
      </c>
      <c r="F6" s="17" t="s">
        <v>107</v>
      </c>
      <c r="G6" s="17" t="s">
        <v>108</v>
      </c>
      <c r="H6" s="17" t="s">
        <v>109</v>
      </c>
      <c r="I6" s="17" t="s">
        <v>110</v>
      </c>
      <c r="J6" s="17" t="s">
        <v>111</v>
      </c>
      <c r="K6" s="17" t="s">
        <v>112</v>
      </c>
    </row>
    <row r="7" spans="2:12" x14ac:dyDescent="0.35">
      <c r="B7" s="15" t="s">
        <v>113</v>
      </c>
      <c r="C7" s="14">
        <v>0.39865477469400301</v>
      </c>
      <c r="D7" s="14">
        <v>0.14574612707312701</v>
      </c>
      <c r="E7" s="14">
        <v>0.109463768880527</v>
      </c>
      <c r="F7" s="14">
        <v>0.32208432319413</v>
      </c>
      <c r="G7" s="14">
        <v>3.3051824280054702E-2</v>
      </c>
      <c r="H7" s="14">
        <v>0.28042895132513801</v>
      </c>
      <c r="I7" s="14">
        <v>0.31452023017009101</v>
      </c>
      <c r="J7" s="14">
        <v>4.8703324165149803E-2</v>
      </c>
      <c r="K7" s="14">
        <v>0.13984540429439499</v>
      </c>
    </row>
    <row r="8" spans="2:12" x14ac:dyDescent="0.35">
      <c r="B8" s="15" t="s">
        <v>114</v>
      </c>
      <c r="C8" s="14">
        <v>0.27089567486363503</v>
      </c>
      <c r="D8" s="14">
        <v>0.211366127387042</v>
      </c>
      <c r="E8" s="14">
        <v>0.29983144613804902</v>
      </c>
      <c r="F8" s="14">
        <v>0.38533929380161203</v>
      </c>
      <c r="G8" s="14">
        <v>0.146331974065492</v>
      </c>
      <c r="H8" s="14">
        <v>0.43020023989161299</v>
      </c>
      <c r="I8" s="14">
        <v>0.40727613006704799</v>
      </c>
      <c r="J8" s="14">
        <v>0.11194979537642</v>
      </c>
      <c r="K8" s="14">
        <v>0.266060462696592</v>
      </c>
    </row>
    <row r="9" spans="2:12" x14ac:dyDescent="0.35">
      <c r="B9" s="15" t="s">
        <v>115</v>
      </c>
      <c r="C9" s="14">
        <v>0.17164713303190399</v>
      </c>
      <c r="D9" s="14">
        <v>0.21260701820011099</v>
      </c>
      <c r="E9" s="14">
        <v>0.25947116487863903</v>
      </c>
      <c r="F9" s="14">
        <v>0.168883394682459</v>
      </c>
      <c r="G9" s="14">
        <v>0.23412399538057399</v>
      </c>
      <c r="H9" s="14">
        <v>0.166591756096962</v>
      </c>
      <c r="I9" s="14">
        <v>0.14879086282107601</v>
      </c>
      <c r="J9" s="14">
        <v>0.122309467012338</v>
      </c>
      <c r="K9" s="14">
        <v>0.22990723645976999</v>
      </c>
    </row>
    <row r="10" spans="2:12" x14ac:dyDescent="0.35">
      <c r="B10" s="15" t="s">
        <v>116</v>
      </c>
      <c r="C10" s="14">
        <v>7.3313885274625096E-2</v>
      </c>
      <c r="D10" s="14">
        <v>0.188867890981499</v>
      </c>
      <c r="E10" s="14">
        <v>0.16154311654150999</v>
      </c>
      <c r="F10" s="14">
        <v>9.3169753667344299E-2</v>
      </c>
      <c r="G10" s="14">
        <v>0.29219952095920099</v>
      </c>
      <c r="H10" s="14">
        <v>8.4885574639821604E-2</v>
      </c>
      <c r="I10" s="14">
        <v>9.3365595156045506E-2</v>
      </c>
      <c r="J10" s="14">
        <v>0.16447816730498499</v>
      </c>
      <c r="K10" s="14">
        <v>0.203905442020308</v>
      </c>
    </row>
    <row r="11" spans="2:12" x14ac:dyDescent="0.35">
      <c r="B11" s="15" t="s">
        <v>117</v>
      </c>
      <c r="C11" s="14">
        <v>6.5983280472494604E-2</v>
      </c>
      <c r="D11" s="14">
        <v>0.192622831896582</v>
      </c>
      <c r="E11" s="14">
        <v>0.133943443809172</v>
      </c>
      <c r="F11" s="14">
        <v>2.03604281602313E-2</v>
      </c>
      <c r="G11" s="14">
        <v>0.25303995965119502</v>
      </c>
      <c r="H11" s="14">
        <v>2.52868682476548E-2</v>
      </c>
      <c r="I11" s="14">
        <v>2.6184286433975901E-2</v>
      </c>
      <c r="J11" s="14">
        <v>0.53891306061353395</v>
      </c>
      <c r="K11" s="14">
        <v>0.137593009640298</v>
      </c>
    </row>
    <row r="12" spans="2:12" x14ac:dyDescent="0.35">
      <c r="B12" s="15" t="s">
        <v>118</v>
      </c>
      <c r="C12" s="14">
        <v>1.9505251663339E-2</v>
      </c>
      <c r="D12" s="14">
        <v>4.8790004461639197E-2</v>
      </c>
      <c r="E12" s="14">
        <v>3.5747059752101601E-2</v>
      </c>
      <c r="F12" s="14">
        <v>1.01628064942232E-2</v>
      </c>
      <c r="G12" s="14">
        <v>4.1252725663483397E-2</v>
      </c>
      <c r="H12" s="14">
        <v>1.26066097988102E-2</v>
      </c>
      <c r="I12" s="14">
        <v>9.8628953517646001E-3</v>
      </c>
      <c r="J12" s="14">
        <v>1.3646185527573801E-2</v>
      </c>
      <c r="K12" s="14">
        <v>2.2688444888635698E-2</v>
      </c>
    </row>
    <row r="13" spans="2:12" x14ac:dyDescent="0.35">
      <c r="B13" s="16"/>
      <c r="C13" s="16"/>
      <c r="D13" s="16"/>
      <c r="E13" s="16"/>
      <c r="F13" s="16"/>
      <c r="G13" s="16"/>
      <c r="H13" s="16"/>
      <c r="I13" s="16"/>
      <c r="J13" s="16"/>
      <c r="K13" s="16"/>
    </row>
    <row r="14" spans="2:12" x14ac:dyDescent="0.35">
      <c r="B14" t="s">
        <v>120</v>
      </c>
    </row>
    <row r="15" spans="2:12" x14ac:dyDescent="0.35">
      <c r="B15" t="s">
        <v>121</v>
      </c>
    </row>
    <row r="19" spans="2:2" x14ac:dyDescent="0.35">
      <c r="B19"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CB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192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6.65500711113899E-2</v>
      </c>
      <c r="D9" s="14">
        <v>7.7241993877640205E-2</v>
      </c>
      <c r="E9" s="14">
        <v>5.63915421364342E-2</v>
      </c>
      <c r="F9" s="14"/>
      <c r="G9" s="14">
        <v>0.158030926670158</v>
      </c>
      <c r="H9" s="14">
        <v>9.3085143694138395E-2</v>
      </c>
      <c r="I9" s="14">
        <v>5.96191389780871E-2</v>
      </c>
      <c r="J9" s="14">
        <v>4.1882266472930203E-2</v>
      </c>
      <c r="K9" s="14">
        <v>3.5854518071120098E-2</v>
      </c>
      <c r="L9" s="14">
        <v>3.0504042938381701E-2</v>
      </c>
      <c r="M9" s="14"/>
      <c r="N9" s="14">
        <v>5.9139613458824999E-2</v>
      </c>
      <c r="O9" s="14">
        <v>4.1084487503068597E-2</v>
      </c>
      <c r="P9" s="14">
        <v>9.2420352861015603E-2</v>
      </c>
      <c r="Q9" s="14">
        <v>7.6387590087873297E-2</v>
      </c>
      <c r="R9" s="14"/>
      <c r="S9" s="14">
        <v>8.3254970349963694E-2</v>
      </c>
      <c r="T9" s="14">
        <v>4.1529815316706901E-2</v>
      </c>
      <c r="U9" s="14">
        <v>5.3480598012931098E-2</v>
      </c>
      <c r="V9" s="14">
        <v>4.8825131205532099E-2</v>
      </c>
      <c r="W9" s="14">
        <v>7.6963303535101904E-2</v>
      </c>
      <c r="X9" s="14">
        <v>9.0972519579758507E-2</v>
      </c>
      <c r="Y9" s="14">
        <v>6.2449393298744299E-2</v>
      </c>
      <c r="Z9" s="14">
        <v>6.9700943143490096E-2</v>
      </c>
      <c r="AA9" s="14">
        <v>5.5791484573511803E-2</v>
      </c>
      <c r="AB9" s="14">
        <v>8.9021908721489407E-2</v>
      </c>
      <c r="AC9" s="14">
        <v>5.0079159198584897E-2</v>
      </c>
      <c r="AD9" s="14">
        <v>9.3486612020829502E-2</v>
      </c>
      <c r="AE9" s="14"/>
      <c r="AF9" s="14">
        <v>5.2247122113859498E-2</v>
      </c>
      <c r="AG9" s="14">
        <v>5.7539994666484198E-2</v>
      </c>
      <c r="AH9" s="14">
        <v>5.5483804758388697E-2</v>
      </c>
      <c r="AI9" s="14">
        <v>8.6386341427144894E-2</v>
      </c>
      <c r="AJ9" s="14">
        <v>7.0416321508462207E-2</v>
      </c>
      <c r="AK9" s="14"/>
      <c r="AL9" s="14">
        <v>6.9369446906246093E-2</v>
      </c>
      <c r="AM9" s="14">
        <v>6.2221261399776698E-2</v>
      </c>
      <c r="AN9" s="14">
        <v>7.1479721406380495E-2</v>
      </c>
      <c r="AO9" s="14">
        <v>7.2606439628394207E-2</v>
      </c>
      <c r="AP9" s="14">
        <v>7.8510681744961897E-2</v>
      </c>
      <c r="AQ9" s="14">
        <v>3.1406299633677803E-2</v>
      </c>
      <c r="AR9" s="14"/>
      <c r="AS9" s="14">
        <v>6.7840192395908397E-2</v>
      </c>
      <c r="AT9" s="14">
        <v>8.5720558333206104E-2</v>
      </c>
      <c r="AU9" s="14">
        <v>4.4842963320291598E-2</v>
      </c>
      <c r="AV9" s="14">
        <v>5.5433377383239099E-2</v>
      </c>
      <c r="AW9" s="14">
        <v>0.14642340819914601</v>
      </c>
      <c r="AX9" s="14"/>
      <c r="AY9" s="14">
        <v>7.3431139233364306E-2</v>
      </c>
      <c r="AZ9" s="14">
        <v>6.6916003997224999E-2</v>
      </c>
      <c r="BA9" s="14">
        <v>6.5829671840430495E-2</v>
      </c>
      <c r="BB9" s="14">
        <v>7.4766553762702304E-2</v>
      </c>
      <c r="BC9" s="14">
        <v>4.3733123283839097E-2</v>
      </c>
      <c r="BD9" s="14"/>
      <c r="BE9" s="14">
        <v>0.13261401798043601</v>
      </c>
      <c r="BF9" s="14">
        <v>8.2223184861008894E-2</v>
      </c>
      <c r="BG9" s="14">
        <v>5.52495065819665E-2</v>
      </c>
      <c r="BH9" s="14">
        <v>3.6101725016660202E-2</v>
      </c>
      <c r="BI9" s="14">
        <v>3.7881368563186003E-2</v>
      </c>
      <c r="BJ9" s="14"/>
      <c r="BK9" s="14">
        <v>0.110200594381762</v>
      </c>
      <c r="BL9" s="14">
        <v>7.3204567030494605E-2</v>
      </c>
      <c r="BM9" s="14">
        <v>5.64024220576647E-2</v>
      </c>
      <c r="BN9" s="14">
        <v>5.1033239862822502E-2</v>
      </c>
      <c r="BO9" s="14">
        <v>4.9948521920835702E-2</v>
      </c>
      <c r="BP9" s="14"/>
      <c r="BQ9" s="14">
        <v>6.4546922328192799E-2</v>
      </c>
      <c r="BR9" s="14">
        <v>6.7385524771793298E-2</v>
      </c>
      <c r="BS9" s="14"/>
      <c r="BT9" s="14">
        <v>8.2763667923248796E-2</v>
      </c>
      <c r="BU9" s="14">
        <v>6.1568367148937701E-2</v>
      </c>
      <c r="BV9" s="14"/>
      <c r="BW9" s="14">
        <v>8.8936626232419394E-2</v>
      </c>
      <c r="BX9" s="14">
        <v>5.8720674323090701E-2</v>
      </c>
      <c r="BY9" s="14"/>
      <c r="BZ9" s="14">
        <v>5.27568616349786E-2</v>
      </c>
      <c r="CA9" s="14">
        <v>0.101763673442926</v>
      </c>
      <c r="CB9" s="14">
        <v>2.9228516257909402E-2</v>
      </c>
    </row>
    <row r="10" spans="2:80" x14ac:dyDescent="0.35">
      <c r="B10" s="15" t="s">
        <v>179</v>
      </c>
      <c r="C10" s="14">
        <v>5.1680701905435E-2</v>
      </c>
      <c r="D10" s="14">
        <v>4.7696473016216601E-2</v>
      </c>
      <c r="E10" s="14">
        <v>5.51234132464535E-2</v>
      </c>
      <c r="F10" s="14"/>
      <c r="G10" s="14">
        <v>8.2792296771065199E-2</v>
      </c>
      <c r="H10" s="14">
        <v>7.5485007953176794E-2</v>
      </c>
      <c r="I10" s="14">
        <v>5.2503636078950297E-2</v>
      </c>
      <c r="J10" s="14">
        <v>2.3519456659111902E-2</v>
      </c>
      <c r="K10" s="14">
        <v>3.2868402561447997E-2</v>
      </c>
      <c r="L10" s="14">
        <v>4.6427352595476E-2</v>
      </c>
      <c r="M10" s="14"/>
      <c r="N10" s="14">
        <v>4.5530440498021199E-2</v>
      </c>
      <c r="O10" s="14">
        <v>5.0285473064868802E-2</v>
      </c>
      <c r="P10" s="14">
        <v>6.1503224450245697E-2</v>
      </c>
      <c r="Q10" s="14">
        <v>4.8709614927779497E-2</v>
      </c>
      <c r="R10" s="14"/>
      <c r="S10" s="14">
        <v>4.8994967104171602E-2</v>
      </c>
      <c r="T10" s="14">
        <v>3.6972496623022703E-2</v>
      </c>
      <c r="U10" s="14">
        <v>7.0887881189732493E-2</v>
      </c>
      <c r="V10" s="14">
        <v>4.4765816735999997E-2</v>
      </c>
      <c r="W10" s="14">
        <v>4.8804730916975902E-2</v>
      </c>
      <c r="X10" s="14">
        <v>4.2592819420916098E-2</v>
      </c>
      <c r="Y10" s="14">
        <v>6.9826012269910795E-2</v>
      </c>
      <c r="Z10" s="14">
        <v>0.110371367725789</v>
      </c>
      <c r="AA10" s="14">
        <v>5.0039404828126799E-2</v>
      </c>
      <c r="AB10" s="14">
        <v>4.4007586061137097E-2</v>
      </c>
      <c r="AC10" s="14">
        <v>4.39798028702513E-2</v>
      </c>
      <c r="AD10" s="14">
        <v>4.65984917499482E-2</v>
      </c>
      <c r="AE10" s="14"/>
      <c r="AF10" s="14">
        <v>4.4835238991408899E-2</v>
      </c>
      <c r="AG10" s="14">
        <v>6.5724976978533606E-2</v>
      </c>
      <c r="AH10" s="14">
        <v>5.0162069999111498E-2</v>
      </c>
      <c r="AI10" s="14">
        <v>4.2307356038460198E-2</v>
      </c>
      <c r="AJ10" s="14">
        <v>4.5206359024079601E-2</v>
      </c>
      <c r="AK10" s="14"/>
      <c r="AL10" s="14">
        <v>6.8935787524129502E-2</v>
      </c>
      <c r="AM10" s="14">
        <v>4.54981325864054E-2</v>
      </c>
      <c r="AN10" s="14">
        <v>5.9104067248970597E-2</v>
      </c>
      <c r="AO10" s="14">
        <v>5.1488506513429601E-2</v>
      </c>
      <c r="AP10" s="14">
        <v>5.8516411814898903E-2</v>
      </c>
      <c r="AQ10" s="14">
        <v>3.6057077758997899E-2</v>
      </c>
      <c r="AR10" s="14"/>
      <c r="AS10" s="14">
        <v>4.42800657648314E-2</v>
      </c>
      <c r="AT10" s="14">
        <v>5.3041781985911099E-2</v>
      </c>
      <c r="AU10" s="14">
        <v>5.5405454044694498E-2</v>
      </c>
      <c r="AV10" s="14">
        <v>3.5612027519875598E-2</v>
      </c>
      <c r="AW10" s="14">
        <v>8.3479973094754495E-2</v>
      </c>
      <c r="AX10" s="14"/>
      <c r="AY10" s="14">
        <v>3.52153357492168E-2</v>
      </c>
      <c r="AZ10" s="14">
        <v>6.3164883666387298E-2</v>
      </c>
      <c r="BA10" s="14">
        <v>4.4759979753441599E-2</v>
      </c>
      <c r="BB10" s="14">
        <v>5.9224082877076298E-2</v>
      </c>
      <c r="BC10" s="14">
        <v>5.4305043575001703E-2</v>
      </c>
      <c r="BD10" s="14"/>
      <c r="BE10" s="14">
        <v>6.5822794079187494E-2</v>
      </c>
      <c r="BF10" s="14">
        <v>5.9073526148343498E-2</v>
      </c>
      <c r="BG10" s="14">
        <v>4.9335893863303303E-2</v>
      </c>
      <c r="BH10" s="14">
        <v>3.9914762455540903E-2</v>
      </c>
      <c r="BI10" s="14">
        <v>2.9108003213685701E-2</v>
      </c>
      <c r="BJ10" s="14"/>
      <c r="BK10" s="14">
        <v>7.5596220901992195E-2</v>
      </c>
      <c r="BL10" s="14">
        <v>4.7800629612903899E-2</v>
      </c>
      <c r="BM10" s="14">
        <v>4.1771724009677103E-2</v>
      </c>
      <c r="BN10" s="14">
        <v>3.9984217691230797E-2</v>
      </c>
      <c r="BO10" s="14">
        <v>5.6268187235273999E-2</v>
      </c>
      <c r="BP10" s="14"/>
      <c r="BQ10" s="14">
        <v>5.65041900052521E-2</v>
      </c>
      <c r="BR10" s="14">
        <v>4.9668968766735003E-2</v>
      </c>
      <c r="BS10" s="14"/>
      <c r="BT10" s="14">
        <v>6.1788262300585199E-2</v>
      </c>
      <c r="BU10" s="14">
        <v>4.8575106382397502E-2</v>
      </c>
      <c r="BV10" s="14"/>
      <c r="BW10" s="14">
        <v>6.46443374849308E-2</v>
      </c>
      <c r="BX10" s="14">
        <v>4.7146844586966101E-2</v>
      </c>
      <c r="BY10" s="14"/>
      <c r="BZ10" s="14">
        <v>4.6264901694253499E-2</v>
      </c>
      <c r="CA10" s="14">
        <v>6.0678756877014003E-2</v>
      </c>
      <c r="CB10" s="14">
        <v>6.5691942295914796E-2</v>
      </c>
    </row>
    <row r="11" spans="2:80" x14ac:dyDescent="0.35">
      <c r="B11" s="15" t="s">
        <v>180</v>
      </c>
      <c r="C11" s="14">
        <v>0.23687705580760901</v>
      </c>
      <c r="D11" s="14">
        <v>0.22593076823131999</v>
      </c>
      <c r="E11" s="14">
        <v>0.24771204875768199</v>
      </c>
      <c r="F11" s="14"/>
      <c r="G11" s="14">
        <v>0.29482511305205</v>
      </c>
      <c r="H11" s="14">
        <v>0.25647007981147701</v>
      </c>
      <c r="I11" s="14">
        <v>0.213436849528574</v>
      </c>
      <c r="J11" s="14">
        <v>0.177692723919297</v>
      </c>
      <c r="K11" s="14">
        <v>0.216559665167465</v>
      </c>
      <c r="L11" s="14">
        <v>0.26315709407976701</v>
      </c>
      <c r="M11" s="14"/>
      <c r="N11" s="14">
        <v>0.26303302721118199</v>
      </c>
      <c r="O11" s="14">
        <v>0.22022561846736399</v>
      </c>
      <c r="P11" s="14">
        <v>0.25675056714994499</v>
      </c>
      <c r="Q11" s="14">
        <v>0.210037156145821</v>
      </c>
      <c r="R11" s="14"/>
      <c r="S11" s="14">
        <v>0.18084021259248501</v>
      </c>
      <c r="T11" s="14">
        <v>0.230395250691244</v>
      </c>
      <c r="U11" s="14">
        <v>0.226069122076</v>
      </c>
      <c r="V11" s="14">
        <v>0.22915322882714201</v>
      </c>
      <c r="W11" s="14">
        <v>0.25583825522432402</v>
      </c>
      <c r="X11" s="14">
        <v>0.25932408208549401</v>
      </c>
      <c r="Y11" s="14">
        <v>0.29003815535541899</v>
      </c>
      <c r="Z11" s="14">
        <v>0.25335553207850098</v>
      </c>
      <c r="AA11" s="14">
        <v>0.226044196655525</v>
      </c>
      <c r="AB11" s="14">
        <v>0.27018027248755</v>
      </c>
      <c r="AC11" s="14">
        <v>0.229412983334249</v>
      </c>
      <c r="AD11" s="14">
        <v>0.25574367335938603</v>
      </c>
      <c r="AE11" s="14"/>
      <c r="AF11" s="14">
        <v>0.25205520040564</v>
      </c>
      <c r="AG11" s="14">
        <v>0.23544627507684099</v>
      </c>
      <c r="AH11" s="14">
        <v>0.173960190392975</v>
      </c>
      <c r="AI11" s="14">
        <v>0.27347323926616102</v>
      </c>
      <c r="AJ11" s="14">
        <v>0.215482941365435</v>
      </c>
      <c r="AK11" s="14"/>
      <c r="AL11" s="14">
        <v>0.23829895237089399</v>
      </c>
      <c r="AM11" s="14">
        <v>0.23991178688859699</v>
      </c>
      <c r="AN11" s="14">
        <v>0.18299974194007099</v>
      </c>
      <c r="AO11" s="14">
        <v>0.26109496982543501</v>
      </c>
      <c r="AP11" s="14">
        <v>0.22976498798536599</v>
      </c>
      <c r="AQ11" s="14">
        <v>0.227450203877057</v>
      </c>
      <c r="AR11" s="14"/>
      <c r="AS11" s="14">
        <v>0.24718392283757101</v>
      </c>
      <c r="AT11" s="14">
        <v>0.25477831192078498</v>
      </c>
      <c r="AU11" s="14">
        <v>0.23709358433045699</v>
      </c>
      <c r="AV11" s="14">
        <v>0.21417586692044999</v>
      </c>
      <c r="AW11" s="14">
        <v>0.26887790038914</v>
      </c>
      <c r="AX11" s="14"/>
      <c r="AY11" s="14">
        <v>0.26955768453308898</v>
      </c>
      <c r="AZ11" s="14">
        <v>0.264487582101192</v>
      </c>
      <c r="BA11" s="14">
        <v>0.207200781640515</v>
      </c>
      <c r="BB11" s="14">
        <v>0.22696998613341099</v>
      </c>
      <c r="BC11" s="14">
        <v>0.177970627162261</v>
      </c>
      <c r="BD11" s="14"/>
      <c r="BE11" s="14">
        <v>0.301533031912192</v>
      </c>
      <c r="BF11" s="14">
        <v>0.28752883585497202</v>
      </c>
      <c r="BG11" s="14">
        <v>0.20941324831678901</v>
      </c>
      <c r="BH11" s="14">
        <v>0.17836893359706499</v>
      </c>
      <c r="BI11" s="14">
        <v>0.14234934646265501</v>
      </c>
      <c r="BJ11" s="14"/>
      <c r="BK11" s="14">
        <v>0.26466457506002899</v>
      </c>
      <c r="BL11" s="14">
        <v>0.24599028597535799</v>
      </c>
      <c r="BM11" s="14">
        <v>0.24405426563954399</v>
      </c>
      <c r="BN11" s="14">
        <v>0.21804349911628601</v>
      </c>
      <c r="BO11" s="14">
        <v>0.21987645418621199</v>
      </c>
      <c r="BP11" s="14"/>
      <c r="BQ11" s="14">
        <v>0.27706516915729701</v>
      </c>
      <c r="BR11" s="14">
        <v>0.220115791400123</v>
      </c>
      <c r="BS11" s="14"/>
      <c r="BT11" s="14">
        <v>0.23917391030815899</v>
      </c>
      <c r="BU11" s="14">
        <v>0.23617133644753499</v>
      </c>
      <c r="BV11" s="14"/>
      <c r="BW11" s="14">
        <v>0.24178102121439199</v>
      </c>
      <c r="BX11" s="14">
        <v>0.23516195981368701</v>
      </c>
      <c r="BY11" s="14"/>
      <c r="BZ11" s="14">
        <v>0.22670879971525601</v>
      </c>
      <c r="CA11" s="14">
        <v>0.25129854239402499</v>
      </c>
      <c r="CB11" s="14">
        <v>0.27786252236009501</v>
      </c>
    </row>
    <row r="12" spans="2:80" x14ac:dyDescent="0.35">
      <c r="B12" s="15" t="s">
        <v>181</v>
      </c>
      <c r="C12" s="14">
        <v>0.18003781678883099</v>
      </c>
      <c r="D12" s="14">
        <v>0.18448950968595501</v>
      </c>
      <c r="E12" s="14">
        <v>0.17640596912783901</v>
      </c>
      <c r="F12" s="14"/>
      <c r="G12" s="14">
        <v>0.115224172717347</v>
      </c>
      <c r="H12" s="14">
        <v>0.16818623690148701</v>
      </c>
      <c r="I12" s="14">
        <v>0.17514894279679699</v>
      </c>
      <c r="J12" s="14">
        <v>0.18018819332661901</v>
      </c>
      <c r="K12" s="14">
        <v>0.199921700732869</v>
      </c>
      <c r="L12" s="14">
        <v>0.22316938443721099</v>
      </c>
      <c r="M12" s="14"/>
      <c r="N12" s="14">
        <v>0.17444708590646801</v>
      </c>
      <c r="O12" s="14">
        <v>0.196845786393851</v>
      </c>
      <c r="P12" s="14">
        <v>0.16676683162942599</v>
      </c>
      <c r="Q12" s="14">
        <v>0.182422433513731</v>
      </c>
      <c r="R12" s="14"/>
      <c r="S12" s="14">
        <v>0.17716012423580299</v>
      </c>
      <c r="T12" s="14">
        <v>0.16785674785873</v>
      </c>
      <c r="U12" s="14">
        <v>0.21776854897011799</v>
      </c>
      <c r="V12" s="14">
        <v>0.15432295332736201</v>
      </c>
      <c r="W12" s="14">
        <v>0.166709121813925</v>
      </c>
      <c r="X12" s="14">
        <v>0.19458789866477799</v>
      </c>
      <c r="Y12" s="14">
        <v>0.138982107811393</v>
      </c>
      <c r="Z12" s="14">
        <v>0.161907462639855</v>
      </c>
      <c r="AA12" s="14">
        <v>0.21711508722068801</v>
      </c>
      <c r="AB12" s="14">
        <v>0.16485857423733999</v>
      </c>
      <c r="AC12" s="14">
        <v>0.194018376795414</v>
      </c>
      <c r="AD12" s="14">
        <v>0.22992045446907</v>
      </c>
      <c r="AE12" s="14"/>
      <c r="AF12" s="14">
        <v>0.20653548624764201</v>
      </c>
      <c r="AG12" s="14">
        <v>0.18674689995572599</v>
      </c>
      <c r="AH12" s="14">
        <v>0.20653630021649799</v>
      </c>
      <c r="AI12" s="14">
        <v>0.196869187676497</v>
      </c>
      <c r="AJ12" s="14">
        <v>0.13513695446598001</v>
      </c>
      <c r="AK12" s="14"/>
      <c r="AL12" s="14">
        <v>0.17158008110436801</v>
      </c>
      <c r="AM12" s="14">
        <v>0.21619946098835999</v>
      </c>
      <c r="AN12" s="14">
        <v>0.21315319829985299</v>
      </c>
      <c r="AO12" s="14">
        <v>0.17890852599095899</v>
      </c>
      <c r="AP12" s="14">
        <v>0.143958694186545</v>
      </c>
      <c r="AQ12" s="14">
        <v>0.18461825657301201</v>
      </c>
      <c r="AR12" s="14"/>
      <c r="AS12" s="14">
        <v>0.17948327090507701</v>
      </c>
      <c r="AT12" s="14">
        <v>0.16870938383096501</v>
      </c>
      <c r="AU12" s="14">
        <v>0.20066379011098601</v>
      </c>
      <c r="AV12" s="14">
        <v>0.156000669314728</v>
      </c>
      <c r="AW12" s="14">
        <v>0.17527320879378899</v>
      </c>
      <c r="AX12" s="14"/>
      <c r="AY12" s="14">
        <v>0.202868422739344</v>
      </c>
      <c r="AZ12" s="14">
        <v>0.19042497014746801</v>
      </c>
      <c r="BA12" s="14">
        <v>0.162075859291129</v>
      </c>
      <c r="BB12" s="14">
        <v>0.15558371072328001</v>
      </c>
      <c r="BC12" s="14">
        <v>0.17571511538509099</v>
      </c>
      <c r="BD12" s="14"/>
      <c r="BE12" s="14">
        <v>0.175895430679507</v>
      </c>
      <c r="BF12" s="14">
        <v>0.19734487561500799</v>
      </c>
      <c r="BG12" s="14">
        <v>0.16785422937469699</v>
      </c>
      <c r="BH12" s="14">
        <v>0.18264861292533299</v>
      </c>
      <c r="BI12" s="14">
        <v>0.128072683063227</v>
      </c>
      <c r="BJ12" s="14"/>
      <c r="BK12" s="14">
        <v>0.159615741260861</v>
      </c>
      <c r="BL12" s="14">
        <v>0.167843724371422</v>
      </c>
      <c r="BM12" s="14">
        <v>0.21002732409410099</v>
      </c>
      <c r="BN12" s="14">
        <v>0.1623215077372</v>
      </c>
      <c r="BO12" s="14">
        <v>0.194935887095602</v>
      </c>
      <c r="BP12" s="14"/>
      <c r="BQ12" s="14">
        <v>0.18788625278301199</v>
      </c>
      <c r="BR12" s="14">
        <v>0.17676446803172299</v>
      </c>
      <c r="BS12" s="14"/>
      <c r="BT12" s="14">
        <v>0.16783807328939601</v>
      </c>
      <c r="BU12" s="14">
        <v>0.18378624542174099</v>
      </c>
      <c r="BV12" s="14"/>
      <c r="BW12" s="14">
        <v>0.166466995650809</v>
      </c>
      <c r="BX12" s="14">
        <v>0.18478402909609201</v>
      </c>
      <c r="BY12" s="14"/>
      <c r="BZ12" s="14">
        <v>0.18907470473056801</v>
      </c>
      <c r="CA12" s="14">
        <v>0.15979903758303399</v>
      </c>
      <c r="CB12" s="14">
        <v>0.18767582731230101</v>
      </c>
    </row>
    <row r="13" spans="2:80" x14ac:dyDescent="0.35">
      <c r="B13" s="15" t="s">
        <v>182</v>
      </c>
      <c r="C13" s="14">
        <v>0.19134136276188801</v>
      </c>
      <c r="D13" s="14">
        <v>0.17715693887583001</v>
      </c>
      <c r="E13" s="14">
        <v>0.20591546907318201</v>
      </c>
      <c r="F13" s="14"/>
      <c r="G13" s="14">
        <v>0.17862783036371199</v>
      </c>
      <c r="H13" s="14">
        <v>0.1716655335316</v>
      </c>
      <c r="I13" s="14">
        <v>0.22127308755521</v>
      </c>
      <c r="J13" s="14">
        <v>0.215429443327565</v>
      </c>
      <c r="K13" s="14">
        <v>0.177764314827902</v>
      </c>
      <c r="L13" s="14">
        <v>0.181066712882408</v>
      </c>
      <c r="M13" s="14"/>
      <c r="N13" s="14">
        <v>0.205864979263191</v>
      </c>
      <c r="O13" s="14">
        <v>0.19599650433736901</v>
      </c>
      <c r="P13" s="14">
        <v>0.18911735679401301</v>
      </c>
      <c r="Q13" s="14">
        <v>0.172756240902744</v>
      </c>
      <c r="R13" s="14"/>
      <c r="S13" s="14">
        <v>0.224704113120202</v>
      </c>
      <c r="T13" s="14">
        <v>0.21183229648103699</v>
      </c>
      <c r="U13" s="14">
        <v>0.15982321608616601</v>
      </c>
      <c r="V13" s="14">
        <v>0.188891659760276</v>
      </c>
      <c r="W13" s="14">
        <v>0.17166126705535401</v>
      </c>
      <c r="X13" s="14">
        <v>0.200151934092964</v>
      </c>
      <c r="Y13" s="14">
        <v>0.17249243052523799</v>
      </c>
      <c r="Z13" s="14">
        <v>0.20353238468936</v>
      </c>
      <c r="AA13" s="14">
        <v>0.17560709667197799</v>
      </c>
      <c r="AB13" s="14">
        <v>0.17921212822811999</v>
      </c>
      <c r="AC13" s="14">
        <v>0.175785847593493</v>
      </c>
      <c r="AD13" s="14">
        <v>0.21159690534678799</v>
      </c>
      <c r="AE13" s="14"/>
      <c r="AF13" s="14">
        <v>0.19663929894030799</v>
      </c>
      <c r="AG13" s="14">
        <v>0.20514963647536499</v>
      </c>
      <c r="AH13" s="14">
        <v>0.19521920317021499</v>
      </c>
      <c r="AI13" s="14">
        <v>0.15417208416012801</v>
      </c>
      <c r="AJ13" s="14">
        <v>0.192882142975597</v>
      </c>
      <c r="AK13" s="14"/>
      <c r="AL13" s="14">
        <v>0.19437491044826999</v>
      </c>
      <c r="AM13" s="14">
        <v>0.191378680105006</v>
      </c>
      <c r="AN13" s="14">
        <v>0.18617166006281299</v>
      </c>
      <c r="AO13" s="14">
        <v>0.185056249349104</v>
      </c>
      <c r="AP13" s="14">
        <v>0.20627112449461801</v>
      </c>
      <c r="AQ13" s="14">
        <v>0.23145123004604301</v>
      </c>
      <c r="AR13" s="14"/>
      <c r="AS13" s="14">
        <v>0.19400247026562201</v>
      </c>
      <c r="AT13" s="14">
        <v>0.17299361835691099</v>
      </c>
      <c r="AU13" s="14">
        <v>0.20053984667749</v>
      </c>
      <c r="AV13" s="14">
        <v>0.19425093399538901</v>
      </c>
      <c r="AW13" s="14">
        <v>0.12968283418326601</v>
      </c>
      <c r="AX13" s="14"/>
      <c r="AY13" s="14">
        <v>0.16610319963397699</v>
      </c>
      <c r="AZ13" s="14">
        <v>0.18110349406055001</v>
      </c>
      <c r="BA13" s="14">
        <v>0.25162479958123002</v>
      </c>
      <c r="BB13" s="14">
        <v>0.21202617858724199</v>
      </c>
      <c r="BC13" s="14">
        <v>0.18135554954778699</v>
      </c>
      <c r="BD13" s="14"/>
      <c r="BE13" s="14">
        <v>0.142821864863654</v>
      </c>
      <c r="BF13" s="14">
        <v>0.168277392256206</v>
      </c>
      <c r="BG13" s="14">
        <v>0.23123670076306799</v>
      </c>
      <c r="BH13" s="14">
        <v>0.19475493758037599</v>
      </c>
      <c r="BI13" s="14">
        <v>0.122010461637764</v>
      </c>
      <c r="BJ13" s="14"/>
      <c r="BK13" s="14">
        <v>0.17346144588204601</v>
      </c>
      <c r="BL13" s="14">
        <v>0.19724710512559401</v>
      </c>
      <c r="BM13" s="14">
        <v>0.192973367429812</v>
      </c>
      <c r="BN13" s="14">
        <v>0.21838242429364399</v>
      </c>
      <c r="BO13" s="14">
        <v>0.17437915991222</v>
      </c>
      <c r="BP13" s="14"/>
      <c r="BQ13" s="14">
        <v>0.17164692976669199</v>
      </c>
      <c r="BR13" s="14">
        <v>0.19955532383828001</v>
      </c>
      <c r="BS13" s="14"/>
      <c r="BT13" s="14">
        <v>0.17644074223181999</v>
      </c>
      <c r="BU13" s="14">
        <v>0.19591964857958699</v>
      </c>
      <c r="BV13" s="14"/>
      <c r="BW13" s="14">
        <v>0.204530190180333</v>
      </c>
      <c r="BX13" s="14">
        <v>0.18672874762422401</v>
      </c>
      <c r="BY13" s="14"/>
      <c r="BZ13" s="14">
        <v>0.19453540936678401</v>
      </c>
      <c r="CA13" s="14">
        <v>0.186751386825524</v>
      </c>
      <c r="CB13" s="14">
        <v>0.178822696058061</v>
      </c>
    </row>
    <row r="14" spans="2:80" x14ac:dyDescent="0.35">
      <c r="B14" s="15" t="s">
        <v>183</v>
      </c>
      <c r="C14" s="14">
        <v>8.8593087203729895E-2</v>
      </c>
      <c r="D14" s="14">
        <v>8.5161749831396197E-2</v>
      </c>
      <c r="E14" s="14">
        <v>9.2284706795740606E-2</v>
      </c>
      <c r="F14" s="14"/>
      <c r="G14" s="14">
        <v>5.44639491877539E-2</v>
      </c>
      <c r="H14" s="14">
        <v>7.71559840606523E-2</v>
      </c>
      <c r="I14" s="14">
        <v>9.9564306628241894E-2</v>
      </c>
      <c r="J14" s="14">
        <v>0.115646965104377</v>
      </c>
      <c r="K14" s="14">
        <v>0.101638191863897</v>
      </c>
      <c r="L14" s="14">
        <v>8.0938622943222502E-2</v>
      </c>
      <c r="M14" s="14"/>
      <c r="N14" s="14">
        <v>8.7005272408325798E-2</v>
      </c>
      <c r="O14" s="14">
        <v>9.2463563575937893E-2</v>
      </c>
      <c r="P14" s="14">
        <v>8.3875736185435895E-2</v>
      </c>
      <c r="Q14" s="14">
        <v>9.0001931644662803E-2</v>
      </c>
      <c r="R14" s="14"/>
      <c r="S14" s="14">
        <v>7.0283436799014595E-2</v>
      </c>
      <c r="T14" s="14">
        <v>9.3390719880523596E-2</v>
      </c>
      <c r="U14" s="14">
        <v>0.10809371705159</v>
      </c>
      <c r="V14" s="14">
        <v>9.8224072864585996E-2</v>
      </c>
      <c r="W14" s="14">
        <v>0.10786333026699101</v>
      </c>
      <c r="X14" s="14">
        <v>8.9693303494096793E-2</v>
      </c>
      <c r="Y14" s="14">
        <v>7.9133875245936194E-2</v>
      </c>
      <c r="Z14" s="14">
        <v>6.9613189719438501E-2</v>
      </c>
      <c r="AA14" s="14">
        <v>9.8929592212224499E-2</v>
      </c>
      <c r="AB14" s="14">
        <v>0.10912325810189701</v>
      </c>
      <c r="AC14" s="14">
        <v>4.5499525849966603E-2</v>
      </c>
      <c r="AD14" s="14">
        <v>4.7068634535880602E-2</v>
      </c>
      <c r="AE14" s="14"/>
      <c r="AF14" s="14">
        <v>7.0705581090462502E-2</v>
      </c>
      <c r="AG14" s="14">
        <v>9.3262833573670295E-2</v>
      </c>
      <c r="AH14" s="14">
        <v>9.0403120796081801E-2</v>
      </c>
      <c r="AI14" s="14">
        <v>7.8884127851872599E-2</v>
      </c>
      <c r="AJ14" s="14">
        <v>0.10932359667564299</v>
      </c>
      <c r="AK14" s="14"/>
      <c r="AL14" s="14">
        <v>0.103177250083065</v>
      </c>
      <c r="AM14" s="14">
        <v>6.8768959290218007E-2</v>
      </c>
      <c r="AN14" s="14">
        <v>9.0647941791467804E-2</v>
      </c>
      <c r="AO14" s="14">
        <v>7.3104836607797596E-2</v>
      </c>
      <c r="AP14" s="14">
        <v>8.8394718398991101E-2</v>
      </c>
      <c r="AQ14" s="14">
        <v>9.0881117110860707E-2</v>
      </c>
      <c r="AR14" s="14"/>
      <c r="AS14" s="14">
        <v>8.2948857224962702E-2</v>
      </c>
      <c r="AT14" s="14">
        <v>8.6998950484772394E-2</v>
      </c>
      <c r="AU14" s="14">
        <v>8.6415766734128305E-2</v>
      </c>
      <c r="AV14" s="14">
        <v>0.115810582478712</v>
      </c>
      <c r="AW14" s="14">
        <v>2.1245285000633999E-2</v>
      </c>
      <c r="AX14" s="14"/>
      <c r="AY14" s="14">
        <v>8.1652536155934902E-2</v>
      </c>
      <c r="AZ14" s="14">
        <v>8.6899536649252707E-2</v>
      </c>
      <c r="BA14" s="14">
        <v>9.6821657358090396E-2</v>
      </c>
      <c r="BB14" s="14">
        <v>9.0465693114673104E-2</v>
      </c>
      <c r="BC14" s="14">
        <v>9.3367400997973596E-2</v>
      </c>
      <c r="BD14" s="14"/>
      <c r="BE14" s="14">
        <v>6.6907441266896198E-2</v>
      </c>
      <c r="BF14" s="14">
        <v>6.6626379765324095E-2</v>
      </c>
      <c r="BG14" s="14">
        <v>0.108222898531002</v>
      </c>
      <c r="BH14" s="14">
        <v>0.102458059314792</v>
      </c>
      <c r="BI14" s="14">
        <v>9.8703383604542297E-2</v>
      </c>
      <c r="BJ14" s="14"/>
      <c r="BK14" s="14">
        <v>7.7920505544685603E-2</v>
      </c>
      <c r="BL14" s="14">
        <v>8.3891099509681294E-2</v>
      </c>
      <c r="BM14" s="14">
        <v>8.1874480360796198E-2</v>
      </c>
      <c r="BN14" s="14">
        <v>0.117921964495421</v>
      </c>
      <c r="BO14" s="14">
        <v>7.9294672738910596E-2</v>
      </c>
      <c r="BP14" s="14"/>
      <c r="BQ14" s="14">
        <v>7.4134358364912001E-2</v>
      </c>
      <c r="BR14" s="14">
        <v>9.46233921089355E-2</v>
      </c>
      <c r="BS14" s="14"/>
      <c r="BT14" s="14">
        <v>9.1992987389995701E-2</v>
      </c>
      <c r="BU14" s="14">
        <v>8.7548451863009399E-2</v>
      </c>
      <c r="BV14" s="14"/>
      <c r="BW14" s="14">
        <v>8.6480189805138899E-2</v>
      </c>
      <c r="BX14" s="14">
        <v>8.9332044672491798E-2</v>
      </c>
      <c r="BY14" s="14"/>
      <c r="BZ14" s="14">
        <v>9.2840430435323099E-2</v>
      </c>
      <c r="CA14" s="14">
        <v>7.8321452391322502E-2</v>
      </c>
      <c r="CB14" s="14">
        <v>9.6691431045890494E-2</v>
      </c>
    </row>
    <row r="15" spans="2:80" x14ac:dyDescent="0.35">
      <c r="B15" s="15" t="s">
        <v>184</v>
      </c>
      <c r="C15" s="14">
        <v>0.11604547870332001</v>
      </c>
      <c r="D15" s="14">
        <v>0.12558962813826499</v>
      </c>
      <c r="E15" s="14">
        <v>0.10596963980289401</v>
      </c>
      <c r="F15" s="14"/>
      <c r="G15" s="14">
        <v>7.5475222906102396E-2</v>
      </c>
      <c r="H15" s="14">
        <v>8.0654981495529299E-2</v>
      </c>
      <c r="I15" s="14">
        <v>0.11076880537361</v>
      </c>
      <c r="J15" s="14">
        <v>0.148966543464714</v>
      </c>
      <c r="K15" s="14">
        <v>0.14910395559339901</v>
      </c>
      <c r="L15" s="14">
        <v>0.12722533758299301</v>
      </c>
      <c r="M15" s="14"/>
      <c r="N15" s="14">
        <v>0.133997190865875</v>
      </c>
      <c r="O15" s="14">
        <v>0.13923190290777299</v>
      </c>
      <c r="P15" s="14">
        <v>7.2180187368762097E-2</v>
      </c>
      <c r="Q15" s="14">
        <v>0.11130800722147199</v>
      </c>
      <c r="R15" s="14"/>
      <c r="S15" s="14">
        <v>0.12180295793314599</v>
      </c>
      <c r="T15" s="14">
        <v>0.15616506482464401</v>
      </c>
      <c r="U15" s="14">
        <v>9.9759021145499893E-2</v>
      </c>
      <c r="V15" s="14">
        <v>0.137173068059942</v>
      </c>
      <c r="W15" s="14">
        <v>9.2481429537222506E-2</v>
      </c>
      <c r="X15" s="14">
        <v>8.0368122375043705E-2</v>
      </c>
      <c r="Y15" s="14">
        <v>0.13098257466635299</v>
      </c>
      <c r="Z15" s="14">
        <v>9.3829941507284201E-2</v>
      </c>
      <c r="AA15" s="14">
        <v>0.10553061461749901</v>
      </c>
      <c r="AB15" s="14">
        <v>0.100622676617884</v>
      </c>
      <c r="AC15" s="14">
        <v>0.15391634035164001</v>
      </c>
      <c r="AD15" s="14">
        <v>6.9207531402164096E-2</v>
      </c>
      <c r="AE15" s="14"/>
      <c r="AF15" s="14">
        <v>0.13607543450252099</v>
      </c>
      <c r="AG15" s="14">
        <v>0.105394918269291</v>
      </c>
      <c r="AH15" s="14">
        <v>0.16623827543738701</v>
      </c>
      <c r="AI15" s="14">
        <v>9.3990599154635104E-2</v>
      </c>
      <c r="AJ15" s="14">
        <v>0.13546619127848999</v>
      </c>
      <c r="AK15" s="14"/>
      <c r="AL15" s="14">
        <v>0.107642496147655</v>
      </c>
      <c r="AM15" s="14">
        <v>0.123474077795104</v>
      </c>
      <c r="AN15" s="14">
        <v>0.12619015252448601</v>
      </c>
      <c r="AO15" s="14">
        <v>0.107736180286229</v>
      </c>
      <c r="AP15" s="14">
        <v>0.122841160788328</v>
      </c>
      <c r="AQ15" s="14">
        <v>0.11791758261688901</v>
      </c>
      <c r="AR15" s="14"/>
      <c r="AS15" s="14">
        <v>8.7795260005293294E-2</v>
      </c>
      <c r="AT15" s="14">
        <v>0.10837313079771201</v>
      </c>
      <c r="AU15" s="14">
        <v>0.126732535311428</v>
      </c>
      <c r="AV15" s="14">
        <v>0.15920844828071801</v>
      </c>
      <c r="AW15" s="14">
        <v>0.14898035957974301</v>
      </c>
      <c r="AX15" s="14"/>
      <c r="AY15" s="14">
        <v>0.13109724376328599</v>
      </c>
      <c r="AZ15" s="14">
        <v>0.1112485805309</v>
      </c>
      <c r="BA15" s="14">
        <v>0.112439641131319</v>
      </c>
      <c r="BB15" s="14">
        <v>0.108887206549417</v>
      </c>
      <c r="BC15" s="14">
        <v>0.11553008661123899</v>
      </c>
      <c r="BD15" s="14"/>
      <c r="BE15" s="14">
        <v>7.2633128059186203E-2</v>
      </c>
      <c r="BF15" s="14">
        <v>0.113403133708599</v>
      </c>
      <c r="BG15" s="14">
        <v>0.107486059921638</v>
      </c>
      <c r="BH15" s="14">
        <v>0.13610381976258801</v>
      </c>
      <c r="BI15" s="14">
        <v>0.19881380774624599</v>
      </c>
      <c r="BJ15" s="14"/>
      <c r="BK15" s="14">
        <v>9.1768259437067304E-2</v>
      </c>
      <c r="BL15" s="14">
        <v>0.11683587483760401</v>
      </c>
      <c r="BM15" s="14">
        <v>0.103766304623431</v>
      </c>
      <c r="BN15" s="14">
        <v>0.12871953486980001</v>
      </c>
      <c r="BO15" s="14">
        <v>0.13459801946820299</v>
      </c>
      <c r="BP15" s="14"/>
      <c r="BQ15" s="14">
        <v>0.102850230135882</v>
      </c>
      <c r="BR15" s="14">
        <v>0.121548823641085</v>
      </c>
      <c r="BS15" s="14"/>
      <c r="BT15" s="14">
        <v>0.103298984011197</v>
      </c>
      <c r="BU15" s="14">
        <v>0.119961899214572</v>
      </c>
      <c r="BV15" s="14"/>
      <c r="BW15" s="14">
        <v>9.8545086643092694E-2</v>
      </c>
      <c r="BX15" s="14">
        <v>0.122166005628948</v>
      </c>
      <c r="BY15" s="14"/>
      <c r="BZ15" s="14">
        <v>0.122438966191115</v>
      </c>
      <c r="CA15" s="14">
        <v>0.103155903826694</v>
      </c>
      <c r="CB15" s="14">
        <v>0.112964737369008</v>
      </c>
    </row>
    <row r="16" spans="2:80" x14ac:dyDescent="0.35">
      <c r="B16" s="15" t="s">
        <v>185</v>
      </c>
      <c r="C16" s="14">
        <v>2.2426546518354601E-2</v>
      </c>
      <c r="D16" s="14">
        <v>2.5355906991987798E-2</v>
      </c>
      <c r="E16" s="14">
        <v>1.9659779519579999E-2</v>
      </c>
      <c r="F16" s="14"/>
      <c r="G16" s="14">
        <v>1.8997275612776001E-2</v>
      </c>
      <c r="H16" s="14">
        <v>2.7310655853855999E-2</v>
      </c>
      <c r="I16" s="14">
        <v>1.6802959590095999E-2</v>
      </c>
      <c r="J16" s="14">
        <v>2.9970157482552998E-2</v>
      </c>
      <c r="K16" s="14">
        <v>2.0147546198091702E-2</v>
      </c>
      <c r="L16" s="14">
        <v>2.0694537961878499E-2</v>
      </c>
      <c r="M16" s="14"/>
      <c r="N16" s="14">
        <v>1.2827040876707E-2</v>
      </c>
      <c r="O16" s="14">
        <v>2.67395059979346E-2</v>
      </c>
      <c r="P16" s="14">
        <v>2.2237934405877999E-2</v>
      </c>
      <c r="Q16" s="14">
        <v>2.87516468037512E-2</v>
      </c>
      <c r="R16" s="14"/>
      <c r="S16" s="14">
        <v>3.6791808136294298E-2</v>
      </c>
      <c r="T16" s="14">
        <v>2.4698653961528601E-2</v>
      </c>
      <c r="U16" s="14">
        <v>2.6009174319669901E-2</v>
      </c>
      <c r="V16" s="14">
        <v>3.74211896072335E-2</v>
      </c>
      <c r="W16" s="14">
        <v>1.3513346705893299E-2</v>
      </c>
      <c r="X16" s="14">
        <v>1.0696872476123401E-2</v>
      </c>
      <c r="Y16" s="14">
        <v>2.4072703700663001E-2</v>
      </c>
      <c r="Z16" s="14">
        <v>7.3306498314603102E-3</v>
      </c>
      <c r="AA16" s="14">
        <v>1.78040877076747E-2</v>
      </c>
      <c r="AB16" s="14">
        <v>7.4767160028718404E-3</v>
      </c>
      <c r="AC16" s="14">
        <v>3.7161280366742197E-2</v>
      </c>
      <c r="AD16" s="14">
        <v>0</v>
      </c>
      <c r="AE16" s="14"/>
      <c r="AF16" s="14">
        <v>1.16683234119619E-2</v>
      </c>
      <c r="AG16" s="14">
        <v>1.6938155891870799E-2</v>
      </c>
      <c r="AH16" s="14">
        <v>2.3557226699648999E-2</v>
      </c>
      <c r="AI16" s="14">
        <v>2.69853950567592E-2</v>
      </c>
      <c r="AJ16" s="14">
        <v>3.6004248421850099E-2</v>
      </c>
      <c r="AK16" s="14"/>
      <c r="AL16" s="14">
        <v>1.6608532470472399E-2</v>
      </c>
      <c r="AM16" s="14">
        <v>2.19548180553675E-2</v>
      </c>
      <c r="AN16" s="14">
        <v>2.8334593706065898E-2</v>
      </c>
      <c r="AO16" s="14">
        <v>2.2217117161538399E-2</v>
      </c>
      <c r="AP16" s="14">
        <v>1.7545327078581301E-2</v>
      </c>
      <c r="AQ16" s="14">
        <v>2.5158642305590499E-2</v>
      </c>
      <c r="AR16" s="14"/>
      <c r="AS16" s="14">
        <v>2.1522991294118901E-2</v>
      </c>
      <c r="AT16" s="14">
        <v>3.2473508425881502E-2</v>
      </c>
      <c r="AU16" s="14">
        <v>1.8944939445773301E-2</v>
      </c>
      <c r="AV16" s="14">
        <v>2.2931487595786601E-2</v>
      </c>
      <c r="AW16" s="14">
        <v>0</v>
      </c>
      <c r="AX16" s="14"/>
      <c r="AY16" s="14">
        <v>1.31213156428341E-2</v>
      </c>
      <c r="AZ16" s="14">
        <v>1.37122550975714E-2</v>
      </c>
      <c r="BA16" s="14">
        <v>2.11951867302408E-2</v>
      </c>
      <c r="BB16" s="14">
        <v>1.59093938512921E-2</v>
      </c>
      <c r="BC16" s="14">
        <v>5.36004961022934E-2</v>
      </c>
      <c r="BD16" s="14"/>
      <c r="BE16" s="14">
        <v>1.5629892778840301E-2</v>
      </c>
      <c r="BF16" s="14">
        <v>8.8632772911001606E-3</v>
      </c>
      <c r="BG16" s="14">
        <v>2.46301043222307E-2</v>
      </c>
      <c r="BH16" s="14">
        <v>4.3344449103605999E-2</v>
      </c>
      <c r="BI16" s="14">
        <v>5.5895132254292601E-2</v>
      </c>
      <c r="BJ16" s="14"/>
      <c r="BK16" s="14">
        <v>1.7673625471662398E-2</v>
      </c>
      <c r="BL16" s="14">
        <v>2.2059929094431802E-2</v>
      </c>
      <c r="BM16" s="14">
        <v>2.1157777955558201E-2</v>
      </c>
      <c r="BN16" s="14">
        <v>2.3702501212779701E-2</v>
      </c>
      <c r="BO16" s="14">
        <v>2.65157930992782E-2</v>
      </c>
      <c r="BP16" s="14"/>
      <c r="BQ16" s="14">
        <v>2.53691130216534E-2</v>
      </c>
      <c r="BR16" s="14">
        <v>2.11992897230616E-2</v>
      </c>
      <c r="BS16" s="14"/>
      <c r="BT16" s="14">
        <v>1.9917823940281802E-2</v>
      </c>
      <c r="BU16" s="14">
        <v>2.3197363342832199E-2</v>
      </c>
      <c r="BV16" s="14"/>
      <c r="BW16" s="14">
        <v>1.54562914703208E-2</v>
      </c>
      <c r="BX16" s="14">
        <v>2.4864299544296298E-2</v>
      </c>
      <c r="BY16" s="14"/>
      <c r="BZ16" s="14">
        <v>2.38265824979546E-2</v>
      </c>
      <c r="CA16" s="14">
        <v>2.1197466634894999E-2</v>
      </c>
      <c r="CB16" s="14">
        <v>1.2291681434970799E-2</v>
      </c>
    </row>
    <row r="17" spans="2:80" x14ac:dyDescent="0.35">
      <c r="B17" s="15" t="s">
        <v>186</v>
      </c>
      <c r="C17" s="14">
        <v>2.8844223479239699E-2</v>
      </c>
      <c r="D17" s="14">
        <v>2.9339427763467599E-2</v>
      </c>
      <c r="E17" s="14">
        <v>2.7852224359890199E-2</v>
      </c>
      <c r="F17" s="14"/>
      <c r="G17" s="14">
        <v>1.16021039916369E-2</v>
      </c>
      <c r="H17" s="14">
        <v>2.9016120998401701E-2</v>
      </c>
      <c r="I17" s="14">
        <v>2.89670784216703E-2</v>
      </c>
      <c r="J17" s="14">
        <v>4.5205831393419597E-2</v>
      </c>
      <c r="K17" s="14">
        <v>4.1569301816095701E-2</v>
      </c>
      <c r="L17" s="14">
        <v>1.8229476966232099E-2</v>
      </c>
      <c r="M17" s="14"/>
      <c r="N17" s="14">
        <v>1.10269899707722E-2</v>
      </c>
      <c r="O17" s="14">
        <v>2.4443698869129601E-2</v>
      </c>
      <c r="P17" s="14">
        <v>2.6370277645127699E-2</v>
      </c>
      <c r="Q17" s="14">
        <v>5.5198176666317503E-2</v>
      </c>
      <c r="R17" s="14"/>
      <c r="S17" s="14">
        <v>3.5002983192365E-2</v>
      </c>
      <c r="T17" s="14">
        <v>2.0081360435864799E-2</v>
      </c>
      <c r="U17" s="14">
        <v>2.55489262691708E-2</v>
      </c>
      <c r="V17" s="14">
        <v>3.4322488287649E-2</v>
      </c>
      <c r="W17" s="14">
        <v>5.1802833238326101E-2</v>
      </c>
      <c r="X17" s="14">
        <v>2.1496726677082401E-2</v>
      </c>
      <c r="Y17" s="14">
        <v>1.7057477989760601E-2</v>
      </c>
      <c r="Z17" s="14">
        <v>1.54565516102974E-2</v>
      </c>
      <c r="AA17" s="14">
        <v>3.5208634980225702E-2</v>
      </c>
      <c r="AB17" s="14">
        <v>1.7864886112506299E-2</v>
      </c>
      <c r="AC17" s="14">
        <v>4.9532297929256799E-2</v>
      </c>
      <c r="AD17" s="14">
        <v>2.3201621863077601E-2</v>
      </c>
      <c r="AE17" s="14"/>
      <c r="AF17" s="14">
        <v>1.4690828048225E-2</v>
      </c>
      <c r="AG17" s="14">
        <v>2.02709401571637E-2</v>
      </c>
      <c r="AH17" s="14">
        <v>2.4996403613068399E-2</v>
      </c>
      <c r="AI17" s="14">
        <v>2.4569708823468199E-2</v>
      </c>
      <c r="AJ17" s="14">
        <v>4.2305455067433897E-2</v>
      </c>
      <c r="AK17" s="14"/>
      <c r="AL17" s="14">
        <v>2.06164266655086E-2</v>
      </c>
      <c r="AM17" s="14">
        <v>1.6141664838044401E-2</v>
      </c>
      <c r="AN17" s="14">
        <v>3.0092989673324699E-2</v>
      </c>
      <c r="AO17" s="14">
        <v>3.1070839291286099E-2</v>
      </c>
      <c r="AP17" s="14">
        <v>3.6005208631987001E-2</v>
      </c>
      <c r="AQ17" s="14">
        <v>3.1355619715373602E-2</v>
      </c>
      <c r="AR17" s="14"/>
      <c r="AS17" s="14">
        <v>4.45336252998196E-2</v>
      </c>
      <c r="AT17" s="14">
        <v>2.4076456268231902E-2</v>
      </c>
      <c r="AU17" s="14">
        <v>1.6599858976975201E-2</v>
      </c>
      <c r="AV17" s="14">
        <v>2.9442967878478402E-2</v>
      </c>
      <c r="AW17" s="14">
        <v>0</v>
      </c>
      <c r="AX17" s="14"/>
      <c r="AY17" s="14">
        <v>1.1048720486547E-2</v>
      </c>
      <c r="AZ17" s="14">
        <v>1.1027518807482199E-2</v>
      </c>
      <c r="BA17" s="14">
        <v>2.0229296333236699E-2</v>
      </c>
      <c r="BB17" s="14">
        <v>4.7527911289047202E-2</v>
      </c>
      <c r="BC17" s="14">
        <v>7.1020240386942796E-2</v>
      </c>
      <c r="BD17" s="14"/>
      <c r="BE17" s="14">
        <v>1.5475198717629399E-2</v>
      </c>
      <c r="BF17" s="14">
        <v>8.7298390910581104E-3</v>
      </c>
      <c r="BG17" s="14">
        <v>3.0797953721721501E-2</v>
      </c>
      <c r="BH17" s="14">
        <v>4.6966447248840498E-2</v>
      </c>
      <c r="BI17" s="14">
        <v>0.13923296522939599</v>
      </c>
      <c r="BJ17" s="14"/>
      <c r="BK17" s="14">
        <v>1.7546873260900198E-2</v>
      </c>
      <c r="BL17" s="14">
        <v>2.6383374568628999E-2</v>
      </c>
      <c r="BM17" s="14">
        <v>3.2234146481416599E-2</v>
      </c>
      <c r="BN17" s="14">
        <v>2.57914250997535E-2</v>
      </c>
      <c r="BO17" s="14">
        <v>3.7898202097907799E-2</v>
      </c>
      <c r="BP17" s="14"/>
      <c r="BQ17" s="14">
        <v>2.5522188021000002E-2</v>
      </c>
      <c r="BR17" s="14">
        <v>3.02297454668508E-2</v>
      </c>
      <c r="BS17" s="14"/>
      <c r="BT17" s="14">
        <v>3.4280097539016903E-2</v>
      </c>
      <c r="BU17" s="14">
        <v>2.71740255794636E-2</v>
      </c>
      <c r="BV17" s="14"/>
      <c r="BW17" s="14">
        <v>2.1533041758866601E-2</v>
      </c>
      <c r="BX17" s="14">
        <v>3.1401211026930199E-2</v>
      </c>
      <c r="BY17" s="14"/>
      <c r="BZ17" s="14">
        <v>3.26242350155048E-2</v>
      </c>
      <c r="CA17" s="14">
        <v>2.2611285450853801E-2</v>
      </c>
      <c r="CB17" s="14">
        <v>1.8783862555823701E-2</v>
      </c>
    </row>
    <row r="18" spans="2:80" x14ac:dyDescent="0.35">
      <c r="B18" s="15" t="s">
        <v>187</v>
      </c>
      <c r="C18" s="14">
        <v>1.28215462324706E-2</v>
      </c>
      <c r="D18" s="14">
        <v>1.7572115713636101E-2</v>
      </c>
      <c r="E18" s="14">
        <v>7.57577231946232E-3</v>
      </c>
      <c r="F18" s="14"/>
      <c r="G18" s="14">
        <v>7.8693831572648199E-3</v>
      </c>
      <c r="H18" s="14">
        <v>1.375709624852E-2</v>
      </c>
      <c r="I18" s="14">
        <v>1.6054185419869499E-2</v>
      </c>
      <c r="J18" s="14">
        <v>1.3903663106560301E-2</v>
      </c>
      <c r="K18" s="14">
        <v>2.0385844927487198E-2</v>
      </c>
      <c r="L18" s="14">
        <v>6.7639911025971803E-3</v>
      </c>
      <c r="M18" s="14"/>
      <c r="N18" s="14">
        <v>3.6806949239417798E-3</v>
      </c>
      <c r="O18" s="14">
        <v>7.4773513383525596E-3</v>
      </c>
      <c r="P18" s="14">
        <v>2.15888943829614E-2</v>
      </c>
      <c r="Q18" s="14">
        <v>2.07025604310863E-2</v>
      </c>
      <c r="R18" s="14"/>
      <c r="S18" s="14">
        <v>1.6125067516295201E-2</v>
      </c>
      <c r="T18" s="14">
        <v>1.45545136661012E-2</v>
      </c>
      <c r="U18" s="14">
        <v>1.2559794879121899E-2</v>
      </c>
      <c r="V18" s="14">
        <v>2.3406976470499701E-2</v>
      </c>
      <c r="W18" s="14">
        <v>5.3160585130436703E-3</v>
      </c>
      <c r="X18" s="14">
        <v>3.2783215762506898E-3</v>
      </c>
      <c r="Y18" s="14">
        <v>3.7654345920591298E-3</v>
      </c>
      <c r="Z18" s="14">
        <v>7.5260565179383204E-3</v>
      </c>
      <c r="AA18" s="14">
        <v>8.8997771662981499E-3</v>
      </c>
      <c r="AB18" s="14">
        <v>1.7631993429204199E-2</v>
      </c>
      <c r="AC18" s="14">
        <v>2.06143857104031E-2</v>
      </c>
      <c r="AD18" s="14">
        <v>2.3176075252856702E-2</v>
      </c>
      <c r="AE18" s="14"/>
      <c r="AF18" s="14">
        <v>6.3213242488100998E-3</v>
      </c>
      <c r="AG18" s="14">
        <v>1.0516331312873601E-2</v>
      </c>
      <c r="AH18" s="14">
        <v>1.34434049166263E-2</v>
      </c>
      <c r="AI18" s="14">
        <v>1.76174500427187E-2</v>
      </c>
      <c r="AJ18" s="14">
        <v>1.7775789217029499E-2</v>
      </c>
      <c r="AK18" s="14"/>
      <c r="AL18" s="14">
        <v>7.4783507309082297E-3</v>
      </c>
      <c r="AM18" s="14">
        <v>9.6383542247206501E-3</v>
      </c>
      <c r="AN18" s="14">
        <v>1.1825933346566999E-2</v>
      </c>
      <c r="AO18" s="14">
        <v>1.1466924537673199E-2</v>
      </c>
      <c r="AP18" s="14">
        <v>1.6199818331589299E-2</v>
      </c>
      <c r="AQ18" s="14">
        <v>7.5555495694561801E-3</v>
      </c>
      <c r="AR18" s="14"/>
      <c r="AS18" s="14">
        <v>2.23412637870255E-2</v>
      </c>
      <c r="AT18" s="14">
        <v>1.15208947513121E-2</v>
      </c>
      <c r="AU18" s="14">
        <v>1.03245925933836E-2</v>
      </c>
      <c r="AV18" s="14">
        <v>6.1431076470043902E-3</v>
      </c>
      <c r="AW18" s="14">
        <v>2.6037030759528099E-2</v>
      </c>
      <c r="AX18" s="14"/>
      <c r="AY18" s="14">
        <v>1.31468116983332E-2</v>
      </c>
      <c r="AZ18" s="14">
        <v>8.7112665632755205E-3</v>
      </c>
      <c r="BA18" s="14">
        <v>9.0215661142021893E-3</v>
      </c>
      <c r="BB18" s="14">
        <v>4.5984307361468697E-3</v>
      </c>
      <c r="BC18" s="14">
        <v>3.1642239897142002E-2</v>
      </c>
      <c r="BD18" s="14"/>
      <c r="BE18" s="14">
        <v>0</v>
      </c>
      <c r="BF18" s="14">
        <v>7.0847527424670997E-3</v>
      </c>
      <c r="BG18" s="14">
        <v>1.14396837017295E-2</v>
      </c>
      <c r="BH18" s="14">
        <v>2.9265235769692598E-2</v>
      </c>
      <c r="BI18" s="14">
        <v>3.3074041260260797E-2</v>
      </c>
      <c r="BJ18" s="14"/>
      <c r="BK18" s="14">
        <v>8.13743022675722E-3</v>
      </c>
      <c r="BL18" s="14">
        <v>9.6789356433083108E-3</v>
      </c>
      <c r="BM18" s="14">
        <v>1.2751601038372499E-2</v>
      </c>
      <c r="BN18" s="14">
        <v>9.6818666215055197E-3</v>
      </c>
      <c r="BO18" s="14">
        <v>2.18881509034623E-2</v>
      </c>
      <c r="BP18" s="14"/>
      <c r="BQ18" s="14">
        <v>7.91601933293367E-3</v>
      </c>
      <c r="BR18" s="14">
        <v>1.4867495309645E-2</v>
      </c>
      <c r="BS18" s="14"/>
      <c r="BT18" s="14">
        <v>1.7053639947891299E-2</v>
      </c>
      <c r="BU18" s="14">
        <v>1.1521215511519099E-2</v>
      </c>
      <c r="BV18" s="14"/>
      <c r="BW18" s="14">
        <v>7.7033835800507603E-3</v>
      </c>
      <c r="BX18" s="14">
        <v>1.4611554834339201E-2</v>
      </c>
      <c r="BY18" s="14"/>
      <c r="BZ18" s="14">
        <v>1.4992656789274601E-2</v>
      </c>
      <c r="CA18" s="14">
        <v>8.1798330725586493E-3</v>
      </c>
      <c r="CB18" s="14">
        <v>1.33465966175006E-2</v>
      </c>
    </row>
    <row r="19" spans="2:80" x14ac:dyDescent="0.35">
      <c r="B19" s="15" t="s">
        <v>167</v>
      </c>
      <c r="C19" s="20">
        <v>4.7821094877324704E-3</v>
      </c>
      <c r="D19" s="20">
        <v>4.4654878742851501E-3</v>
      </c>
      <c r="E19" s="20">
        <v>5.1094348608416596E-3</v>
      </c>
      <c r="F19" s="20"/>
      <c r="G19" s="20">
        <v>2.0917255701345702E-3</v>
      </c>
      <c r="H19" s="20">
        <v>7.2131594511607496E-3</v>
      </c>
      <c r="I19" s="20">
        <v>5.8610096288935496E-3</v>
      </c>
      <c r="J19" s="20">
        <v>7.5947557428532797E-3</v>
      </c>
      <c r="K19" s="20">
        <v>4.1865582402265799E-3</v>
      </c>
      <c r="L19" s="20">
        <v>1.82344650983287E-3</v>
      </c>
      <c r="M19" s="20"/>
      <c r="N19" s="20">
        <v>3.4476646166917198E-3</v>
      </c>
      <c r="O19" s="20">
        <v>5.2061075443510397E-3</v>
      </c>
      <c r="P19" s="20">
        <v>7.1886371271893098E-3</v>
      </c>
      <c r="Q19" s="20">
        <v>3.7246416547602598E-3</v>
      </c>
      <c r="R19" s="20"/>
      <c r="S19" s="20">
        <v>5.0393590202604099E-3</v>
      </c>
      <c r="T19" s="20">
        <v>2.5230802605969499E-3</v>
      </c>
      <c r="U19" s="20">
        <v>0</v>
      </c>
      <c r="V19" s="20">
        <v>3.49341485377744E-3</v>
      </c>
      <c r="W19" s="20">
        <v>9.0463231928414895E-3</v>
      </c>
      <c r="X19" s="20">
        <v>6.8373995574924603E-3</v>
      </c>
      <c r="Y19" s="20">
        <v>1.1199834544522801E-2</v>
      </c>
      <c r="Z19" s="20">
        <v>7.3759205365866599E-3</v>
      </c>
      <c r="AA19" s="20">
        <v>9.0300233662477403E-3</v>
      </c>
      <c r="AB19" s="20">
        <v>0</v>
      </c>
      <c r="AC19" s="20">
        <v>0</v>
      </c>
      <c r="AD19" s="20">
        <v>0</v>
      </c>
      <c r="AE19" s="20"/>
      <c r="AF19" s="20">
        <v>8.2261619991608505E-3</v>
      </c>
      <c r="AG19" s="20">
        <v>3.0090376421802499E-3</v>
      </c>
      <c r="AH19" s="20">
        <v>0</v>
      </c>
      <c r="AI19" s="20">
        <v>4.7445105021555103E-3</v>
      </c>
      <c r="AJ19" s="20">
        <v>0</v>
      </c>
      <c r="AK19" s="20"/>
      <c r="AL19" s="20">
        <v>1.9177655484827901E-3</v>
      </c>
      <c r="AM19" s="20">
        <v>4.8128038284000699E-3</v>
      </c>
      <c r="AN19" s="20">
        <v>0</v>
      </c>
      <c r="AO19" s="20">
        <v>5.2494108081538298E-3</v>
      </c>
      <c r="AP19" s="20">
        <v>1.9918665441337399E-3</v>
      </c>
      <c r="AQ19" s="20">
        <v>1.6148420793042399E-2</v>
      </c>
      <c r="AR19" s="20"/>
      <c r="AS19" s="20">
        <v>8.0680802197703304E-3</v>
      </c>
      <c r="AT19" s="20">
        <v>1.3134048443125699E-3</v>
      </c>
      <c r="AU19" s="20">
        <v>2.4366684543918899E-3</v>
      </c>
      <c r="AV19" s="20">
        <v>1.0990530985618601E-2</v>
      </c>
      <c r="AW19" s="20">
        <v>0</v>
      </c>
      <c r="AX19" s="20"/>
      <c r="AY19" s="20">
        <v>2.75759036407329E-3</v>
      </c>
      <c r="AZ19" s="20">
        <v>2.3039083786949798E-3</v>
      </c>
      <c r="BA19" s="20">
        <v>8.8015602261649496E-3</v>
      </c>
      <c r="BB19" s="20">
        <v>4.04085237571298E-3</v>
      </c>
      <c r="BC19" s="20">
        <v>1.7600770504292999E-3</v>
      </c>
      <c r="BD19" s="20"/>
      <c r="BE19" s="20">
        <v>1.06671996624706E-2</v>
      </c>
      <c r="BF19" s="20">
        <v>8.4480266591308896E-4</v>
      </c>
      <c r="BG19" s="20">
        <v>4.3337209018545399E-3</v>
      </c>
      <c r="BH19" s="20">
        <v>1.0073017225504599E-2</v>
      </c>
      <c r="BI19" s="20">
        <v>1.4858806964745201E-2</v>
      </c>
      <c r="BJ19" s="20"/>
      <c r="BK19" s="20">
        <v>3.4147285722366701E-3</v>
      </c>
      <c r="BL19" s="20">
        <v>9.0644742305730393E-3</v>
      </c>
      <c r="BM19" s="20">
        <v>2.9865863096271701E-3</v>
      </c>
      <c r="BN19" s="20">
        <v>4.4178189995567703E-3</v>
      </c>
      <c r="BO19" s="20">
        <v>4.3969513420948096E-3</v>
      </c>
      <c r="BP19" s="20"/>
      <c r="BQ19" s="20">
        <v>6.5586270831722599E-3</v>
      </c>
      <c r="BR19" s="20">
        <v>4.0411769417673504E-3</v>
      </c>
      <c r="BS19" s="20"/>
      <c r="BT19" s="20">
        <v>5.4518111184099702E-3</v>
      </c>
      <c r="BU19" s="20">
        <v>4.57634050840478E-3</v>
      </c>
      <c r="BV19" s="20"/>
      <c r="BW19" s="20">
        <v>3.9228359796462898E-3</v>
      </c>
      <c r="BX19" s="20">
        <v>5.0826288489342602E-3</v>
      </c>
      <c r="BY19" s="20"/>
      <c r="BZ19" s="20">
        <v>3.93645192898677E-3</v>
      </c>
      <c r="CA19" s="20">
        <v>6.2426615011533099E-3</v>
      </c>
      <c r="CB19" s="20">
        <v>6.6401866925242803E-3</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CB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193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0.102564551415917</v>
      </c>
      <c r="D9" s="14">
        <v>0.115801774346415</v>
      </c>
      <c r="E9" s="14">
        <v>9.0066857699776501E-2</v>
      </c>
      <c r="F9" s="14"/>
      <c r="G9" s="14">
        <v>0.13471577906038101</v>
      </c>
      <c r="H9" s="14">
        <v>0.12748563252982301</v>
      </c>
      <c r="I9" s="14">
        <v>8.4087952857339193E-2</v>
      </c>
      <c r="J9" s="14">
        <v>8.4093156515763906E-2</v>
      </c>
      <c r="K9" s="14">
        <v>9.1463598749207897E-2</v>
      </c>
      <c r="L9" s="14">
        <v>9.8364871401829507E-2</v>
      </c>
      <c r="M9" s="14"/>
      <c r="N9" s="14">
        <v>0.105316231130964</v>
      </c>
      <c r="O9" s="14">
        <v>7.4417644192448604E-2</v>
      </c>
      <c r="P9" s="14">
        <v>0.124767336736745</v>
      </c>
      <c r="Q9" s="14">
        <v>0.11055817288868799</v>
      </c>
      <c r="R9" s="14"/>
      <c r="S9" s="14">
        <v>9.4209562483620696E-2</v>
      </c>
      <c r="T9" s="14">
        <v>8.8288787636315799E-2</v>
      </c>
      <c r="U9" s="14">
        <v>0.12528127385933999</v>
      </c>
      <c r="V9" s="14">
        <v>0.114235425015016</v>
      </c>
      <c r="W9" s="14">
        <v>0.16040819771468601</v>
      </c>
      <c r="X9" s="14">
        <v>0.11326017695441599</v>
      </c>
      <c r="Y9" s="14">
        <v>8.7842446936327201E-2</v>
      </c>
      <c r="Z9" s="14">
        <v>9.2264259400076501E-2</v>
      </c>
      <c r="AA9" s="14">
        <v>7.6021094915721898E-2</v>
      </c>
      <c r="AB9" s="14">
        <v>0.107175682172392</v>
      </c>
      <c r="AC9" s="14">
        <v>0.12000085442865401</v>
      </c>
      <c r="AD9" s="14">
        <v>4.8387122944378601E-2</v>
      </c>
      <c r="AE9" s="14"/>
      <c r="AF9" s="14">
        <v>0.105849382922309</v>
      </c>
      <c r="AG9" s="14">
        <v>8.6908089843954095E-2</v>
      </c>
      <c r="AH9" s="14">
        <v>0.10760781486049301</v>
      </c>
      <c r="AI9" s="14">
        <v>0.126044662784565</v>
      </c>
      <c r="AJ9" s="14">
        <v>0.10474014653017</v>
      </c>
      <c r="AK9" s="14"/>
      <c r="AL9" s="14">
        <v>9.2750295964523902E-2</v>
      </c>
      <c r="AM9" s="14">
        <v>8.8315148291986001E-2</v>
      </c>
      <c r="AN9" s="14">
        <v>7.4740963916733905E-2</v>
      </c>
      <c r="AO9" s="14">
        <v>0.10903667335739101</v>
      </c>
      <c r="AP9" s="14">
        <v>0.127991968825653</v>
      </c>
      <c r="AQ9" s="14">
        <v>9.1482820491665798E-2</v>
      </c>
      <c r="AR9" s="14"/>
      <c r="AS9" s="14">
        <v>0.10477681711807101</v>
      </c>
      <c r="AT9" s="14">
        <v>9.4914093882650305E-2</v>
      </c>
      <c r="AU9" s="14">
        <v>9.6030873204282705E-2</v>
      </c>
      <c r="AV9" s="14">
        <v>8.9447399518770801E-2</v>
      </c>
      <c r="AW9" s="14">
        <v>0.17688476581479101</v>
      </c>
      <c r="AX9" s="14"/>
      <c r="AY9" s="14">
        <v>0.112885958568681</v>
      </c>
      <c r="AZ9" s="14">
        <v>0.102574273047291</v>
      </c>
      <c r="BA9" s="14">
        <v>9.4789724886208598E-2</v>
      </c>
      <c r="BB9" s="14">
        <v>9.190210362357E-2</v>
      </c>
      <c r="BC9" s="14">
        <v>0.102545045217433</v>
      </c>
      <c r="BD9" s="14"/>
      <c r="BE9" s="14">
        <v>0.17249593108365699</v>
      </c>
      <c r="BF9" s="14">
        <v>0.10235655553513499</v>
      </c>
      <c r="BG9" s="14">
        <v>9.4480981148088297E-2</v>
      </c>
      <c r="BH9" s="14">
        <v>9.9756765482675702E-2</v>
      </c>
      <c r="BI9" s="14">
        <v>8.0010236186621495E-2</v>
      </c>
      <c r="BJ9" s="14"/>
      <c r="BK9" s="14">
        <v>0.12275070583322301</v>
      </c>
      <c r="BL9" s="14">
        <v>9.61385039231578E-2</v>
      </c>
      <c r="BM9" s="14">
        <v>8.9885737965688495E-2</v>
      </c>
      <c r="BN9" s="14">
        <v>9.7145290443319196E-2</v>
      </c>
      <c r="BO9" s="14">
        <v>0.107621240710689</v>
      </c>
      <c r="BP9" s="14"/>
      <c r="BQ9" s="14">
        <v>0.12150298253830299</v>
      </c>
      <c r="BR9" s="14">
        <v>9.4665896190596496E-2</v>
      </c>
      <c r="BS9" s="14"/>
      <c r="BT9" s="14">
        <v>0.10855926087887301</v>
      </c>
      <c r="BU9" s="14">
        <v>0.100722648707228</v>
      </c>
      <c r="BV9" s="14"/>
      <c r="BW9" s="14">
        <v>9.8449681805336794E-2</v>
      </c>
      <c r="BX9" s="14">
        <v>0.104003671760212</v>
      </c>
      <c r="BY9" s="14"/>
      <c r="BZ9" s="14">
        <v>9.8889824604057597E-2</v>
      </c>
      <c r="CA9" s="14">
        <v>0.11317493140897</v>
      </c>
      <c r="CB9" s="14">
        <v>8.5325466591483004E-2</v>
      </c>
    </row>
    <row r="10" spans="2:80" x14ac:dyDescent="0.35">
      <c r="B10" s="15" t="s">
        <v>179</v>
      </c>
      <c r="C10" s="14">
        <v>0.12659451235427999</v>
      </c>
      <c r="D10" s="14">
        <v>0.12879187361841299</v>
      </c>
      <c r="E10" s="14">
        <v>0.124307004138038</v>
      </c>
      <c r="F10" s="14"/>
      <c r="G10" s="14">
        <v>0.139669468156499</v>
      </c>
      <c r="H10" s="14">
        <v>0.122727094584286</v>
      </c>
      <c r="I10" s="14">
        <v>8.6695526346184396E-2</v>
      </c>
      <c r="J10" s="14">
        <v>0.121705500316531</v>
      </c>
      <c r="K10" s="14">
        <v>0.137512968571115</v>
      </c>
      <c r="L10" s="14">
        <v>0.15014858065327699</v>
      </c>
      <c r="M10" s="14"/>
      <c r="N10" s="14">
        <v>0.12820258578378599</v>
      </c>
      <c r="O10" s="14">
        <v>0.119988419731311</v>
      </c>
      <c r="P10" s="14">
        <v>0.14231624582478</v>
      </c>
      <c r="Q10" s="14">
        <v>0.11941206950494999</v>
      </c>
      <c r="R10" s="14"/>
      <c r="S10" s="14">
        <v>9.3902015264281102E-2</v>
      </c>
      <c r="T10" s="14">
        <v>0.121229553507474</v>
      </c>
      <c r="U10" s="14">
        <v>0.15097226806116301</v>
      </c>
      <c r="V10" s="14">
        <v>0.10888230192534699</v>
      </c>
      <c r="W10" s="14">
        <v>7.7991144992711106E-2</v>
      </c>
      <c r="X10" s="14">
        <v>0.10604616670215999</v>
      </c>
      <c r="Y10" s="14">
        <v>0.132918476810373</v>
      </c>
      <c r="Z10" s="14">
        <v>0.16993415118528901</v>
      </c>
      <c r="AA10" s="14">
        <v>0.129498480866124</v>
      </c>
      <c r="AB10" s="14">
        <v>0.119955507892063</v>
      </c>
      <c r="AC10" s="14">
        <v>0.21541174050582201</v>
      </c>
      <c r="AD10" s="14">
        <v>0.252267320980747</v>
      </c>
      <c r="AE10" s="14"/>
      <c r="AF10" s="14">
        <v>0.120142653257147</v>
      </c>
      <c r="AG10" s="14">
        <v>0.11940569783905999</v>
      </c>
      <c r="AH10" s="14">
        <v>7.4781919292890894E-2</v>
      </c>
      <c r="AI10" s="14">
        <v>0.15399321801162799</v>
      </c>
      <c r="AJ10" s="14">
        <v>0.16055001040532399</v>
      </c>
      <c r="AK10" s="14"/>
      <c r="AL10" s="14">
        <v>0.121306373775652</v>
      </c>
      <c r="AM10" s="14">
        <v>0.103512554658465</v>
      </c>
      <c r="AN10" s="14">
        <v>0.12413971966875</v>
      </c>
      <c r="AO10" s="14">
        <v>0.14478729765429199</v>
      </c>
      <c r="AP10" s="14">
        <v>0.13384226995853599</v>
      </c>
      <c r="AQ10" s="14">
        <v>0.116900223223528</v>
      </c>
      <c r="AR10" s="14"/>
      <c r="AS10" s="14">
        <v>0.124744213338376</v>
      </c>
      <c r="AT10" s="14">
        <v>0.138459667371582</v>
      </c>
      <c r="AU10" s="14">
        <v>0.13400430499577901</v>
      </c>
      <c r="AV10" s="14">
        <v>0.11153226525002</v>
      </c>
      <c r="AW10" s="14">
        <v>8.1185094202293501E-2</v>
      </c>
      <c r="AX10" s="14"/>
      <c r="AY10" s="14">
        <v>0.121446452160345</v>
      </c>
      <c r="AZ10" s="14">
        <v>0.142262084583124</v>
      </c>
      <c r="BA10" s="14">
        <v>0.120327929089681</v>
      </c>
      <c r="BB10" s="14">
        <v>0.13319119724803999</v>
      </c>
      <c r="BC10" s="14">
        <v>0.109996117816722</v>
      </c>
      <c r="BD10" s="14"/>
      <c r="BE10" s="14">
        <v>0.14377106488333599</v>
      </c>
      <c r="BF10" s="14">
        <v>0.13613344956931001</v>
      </c>
      <c r="BG10" s="14">
        <v>0.124358409705232</v>
      </c>
      <c r="BH10" s="14">
        <v>0.110176627996608</v>
      </c>
      <c r="BI10" s="14">
        <v>9.6969579104027606E-2</v>
      </c>
      <c r="BJ10" s="14"/>
      <c r="BK10" s="14">
        <v>0.14177173538736201</v>
      </c>
      <c r="BL10" s="14">
        <v>0.13701842841679901</v>
      </c>
      <c r="BM10" s="14">
        <v>0.11163373833714101</v>
      </c>
      <c r="BN10" s="14">
        <v>0.11558763247074</v>
      </c>
      <c r="BO10" s="14">
        <v>0.129541152867788</v>
      </c>
      <c r="BP10" s="14"/>
      <c r="BQ10" s="14">
        <v>0.13640282852152</v>
      </c>
      <c r="BR10" s="14">
        <v>0.122503755984583</v>
      </c>
      <c r="BS10" s="14"/>
      <c r="BT10" s="14">
        <v>0.13603244926504299</v>
      </c>
      <c r="BU10" s="14">
        <v>0.123694661799754</v>
      </c>
      <c r="BV10" s="14"/>
      <c r="BW10" s="14">
        <v>0.12646718802999399</v>
      </c>
      <c r="BX10" s="14">
        <v>0.12663904232551701</v>
      </c>
      <c r="BY10" s="14"/>
      <c r="BZ10" s="14">
        <v>0.11949111288958</v>
      </c>
      <c r="CA10" s="14">
        <v>0.14479377146185099</v>
      </c>
      <c r="CB10" s="14">
        <v>0.106991153308077</v>
      </c>
    </row>
    <row r="11" spans="2:80" x14ac:dyDescent="0.35">
      <c r="B11" s="15" t="s">
        <v>180</v>
      </c>
      <c r="C11" s="14">
        <v>0.26639006866033299</v>
      </c>
      <c r="D11" s="14">
        <v>0.26406130628421498</v>
      </c>
      <c r="E11" s="14">
        <v>0.26775817584450701</v>
      </c>
      <c r="F11" s="14"/>
      <c r="G11" s="14">
        <v>0.28395149990744001</v>
      </c>
      <c r="H11" s="14">
        <v>0.27079036321454297</v>
      </c>
      <c r="I11" s="14">
        <v>0.257752863412061</v>
      </c>
      <c r="J11" s="14">
        <v>0.22255372863376699</v>
      </c>
      <c r="K11" s="14">
        <v>0.28533456683327801</v>
      </c>
      <c r="L11" s="14">
        <v>0.28102702463786999</v>
      </c>
      <c r="M11" s="14"/>
      <c r="N11" s="14">
        <v>0.30223997653797402</v>
      </c>
      <c r="O11" s="14">
        <v>0.26506758380310402</v>
      </c>
      <c r="P11" s="14">
        <v>0.25612701723688203</v>
      </c>
      <c r="Q11" s="14">
        <v>0.23698874510418</v>
      </c>
      <c r="R11" s="14"/>
      <c r="S11" s="14">
        <v>0.26408222846567297</v>
      </c>
      <c r="T11" s="14">
        <v>0.26067520319981702</v>
      </c>
      <c r="U11" s="14">
        <v>0.30312097202742699</v>
      </c>
      <c r="V11" s="14">
        <v>0.24158816712658099</v>
      </c>
      <c r="W11" s="14">
        <v>0.31971353955132997</v>
      </c>
      <c r="X11" s="14">
        <v>0.25770196903444798</v>
      </c>
      <c r="Y11" s="14">
        <v>0.29099282975225899</v>
      </c>
      <c r="Z11" s="14">
        <v>0.26203585018519499</v>
      </c>
      <c r="AA11" s="14">
        <v>0.22941305473915899</v>
      </c>
      <c r="AB11" s="14">
        <v>0.27423166323777198</v>
      </c>
      <c r="AC11" s="14">
        <v>0.241586014862403</v>
      </c>
      <c r="AD11" s="14">
        <v>0.27341052070007899</v>
      </c>
      <c r="AE11" s="14"/>
      <c r="AF11" s="14">
        <v>0.29668976286061199</v>
      </c>
      <c r="AG11" s="14">
        <v>0.272576676700656</v>
      </c>
      <c r="AH11" s="14">
        <v>0.22057573143013201</v>
      </c>
      <c r="AI11" s="14">
        <v>0.26071942737783199</v>
      </c>
      <c r="AJ11" s="14">
        <v>0.28243813155243402</v>
      </c>
      <c r="AK11" s="14"/>
      <c r="AL11" s="14">
        <v>0.29916654839267898</v>
      </c>
      <c r="AM11" s="14">
        <v>0.315008732032386</v>
      </c>
      <c r="AN11" s="14">
        <v>0.23039072011262299</v>
      </c>
      <c r="AO11" s="14">
        <v>0.26642473309273201</v>
      </c>
      <c r="AP11" s="14">
        <v>0.26574545357011298</v>
      </c>
      <c r="AQ11" s="14">
        <v>0.242124668960984</v>
      </c>
      <c r="AR11" s="14"/>
      <c r="AS11" s="14">
        <v>0.262100916349994</v>
      </c>
      <c r="AT11" s="14">
        <v>0.27574589840015701</v>
      </c>
      <c r="AU11" s="14">
        <v>0.270124890019939</v>
      </c>
      <c r="AV11" s="14">
        <v>0.27435525361042101</v>
      </c>
      <c r="AW11" s="14">
        <v>0.37354207014261198</v>
      </c>
      <c r="AX11" s="14"/>
      <c r="AY11" s="14">
        <v>0.31898349338392101</v>
      </c>
      <c r="AZ11" s="14">
        <v>0.29305582343166697</v>
      </c>
      <c r="BA11" s="14">
        <v>0.243614009695618</v>
      </c>
      <c r="BB11" s="14">
        <v>0.24188991855891501</v>
      </c>
      <c r="BC11" s="14">
        <v>0.19729117583803699</v>
      </c>
      <c r="BD11" s="14"/>
      <c r="BE11" s="14">
        <v>0.268661323947049</v>
      </c>
      <c r="BF11" s="14">
        <v>0.32080199019434102</v>
      </c>
      <c r="BG11" s="14">
        <v>0.241967332148359</v>
      </c>
      <c r="BH11" s="14">
        <v>0.217959496855652</v>
      </c>
      <c r="BI11" s="14">
        <v>0.16861556942766401</v>
      </c>
      <c r="BJ11" s="14"/>
      <c r="BK11" s="14">
        <v>0.31307895622665699</v>
      </c>
      <c r="BL11" s="14">
        <v>0.27084658036016401</v>
      </c>
      <c r="BM11" s="14">
        <v>0.27064279048699702</v>
      </c>
      <c r="BN11" s="14">
        <v>0.25286308508320698</v>
      </c>
      <c r="BO11" s="14">
        <v>0.23538054858438801</v>
      </c>
      <c r="BP11" s="14"/>
      <c r="BQ11" s="14">
        <v>0.27179416255504601</v>
      </c>
      <c r="BR11" s="14">
        <v>0.26413618214757101</v>
      </c>
      <c r="BS11" s="14"/>
      <c r="BT11" s="14">
        <v>0.28469205579307999</v>
      </c>
      <c r="BU11" s="14">
        <v>0.26076669693856502</v>
      </c>
      <c r="BV11" s="14"/>
      <c r="BW11" s="14">
        <v>0.29949558128242998</v>
      </c>
      <c r="BX11" s="14">
        <v>0.25481186054402599</v>
      </c>
      <c r="BY11" s="14"/>
      <c r="BZ11" s="14">
        <v>0.25239392619523399</v>
      </c>
      <c r="CA11" s="14">
        <v>0.29206579192797399</v>
      </c>
      <c r="CB11" s="14">
        <v>0.28822090781680298</v>
      </c>
    </row>
    <row r="12" spans="2:80" x14ac:dyDescent="0.35">
      <c r="B12" s="15" t="s">
        <v>181</v>
      </c>
      <c r="C12" s="14">
        <v>0.12607715275514</v>
      </c>
      <c r="D12" s="14">
        <v>0.129194165402022</v>
      </c>
      <c r="E12" s="14">
        <v>0.12353425172632</v>
      </c>
      <c r="F12" s="14"/>
      <c r="G12" s="14">
        <v>0.13550556101702699</v>
      </c>
      <c r="H12" s="14">
        <v>0.13054289366170899</v>
      </c>
      <c r="I12" s="14">
        <v>0.143718812635064</v>
      </c>
      <c r="J12" s="14">
        <v>0.119833598125591</v>
      </c>
      <c r="K12" s="14">
        <v>0.11243975315015201</v>
      </c>
      <c r="L12" s="14">
        <v>0.11605910599463699</v>
      </c>
      <c r="M12" s="14"/>
      <c r="N12" s="14">
        <v>0.131499806867408</v>
      </c>
      <c r="O12" s="14">
        <v>0.13140830783624199</v>
      </c>
      <c r="P12" s="14">
        <v>0.14070560888898101</v>
      </c>
      <c r="Q12" s="14">
        <v>0.102170786776378</v>
      </c>
      <c r="R12" s="14"/>
      <c r="S12" s="14">
        <v>0.14043990653669</v>
      </c>
      <c r="T12" s="14">
        <v>0.145850142017588</v>
      </c>
      <c r="U12" s="14">
        <v>0.127606345061997</v>
      </c>
      <c r="V12" s="14">
        <v>0.12993391508345001</v>
      </c>
      <c r="W12" s="14">
        <v>0.105969319587984</v>
      </c>
      <c r="X12" s="14">
        <v>8.8888564177115506E-2</v>
      </c>
      <c r="Y12" s="14">
        <v>0.10866616477116001</v>
      </c>
      <c r="Z12" s="14">
        <v>0.16143759365033</v>
      </c>
      <c r="AA12" s="14">
        <v>0.145860471542999</v>
      </c>
      <c r="AB12" s="14">
        <v>0.108681924129543</v>
      </c>
      <c r="AC12" s="14">
        <v>0.107910363507042</v>
      </c>
      <c r="AD12" s="14">
        <v>0.12519882979838701</v>
      </c>
      <c r="AE12" s="14"/>
      <c r="AF12" s="14">
        <v>0.14760703678909501</v>
      </c>
      <c r="AG12" s="14">
        <v>0.144277924309578</v>
      </c>
      <c r="AH12" s="14">
        <v>0.13003530180081399</v>
      </c>
      <c r="AI12" s="14">
        <v>0.111147246048481</v>
      </c>
      <c r="AJ12" s="14">
        <v>0.115106073918296</v>
      </c>
      <c r="AK12" s="14"/>
      <c r="AL12" s="14">
        <v>0.135170797314423</v>
      </c>
      <c r="AM12" s="14">
        <v>0.162163888529059</v>
      </c>
      <c r="AN12" s="14">
        <v>0.121842982812219</v>
      </c>
      <c r="AO12" s="14">
        <v>0.114943950223901</v>
      </c>
      <c r="AP12" s="14">
        <v>0.13756816116843301</v>
      </c>
      <c r="AQ12" s="14">
        <v>9.9706198025730997E-2</v>
      </c>
      <c r="AR12" s="14"/>
      <c r="AS12" s="14">
        <v>9.7871237081372894E-2</v>
      </c>
      <c r="AT12" s="14">
        <v>0.15150957354196501</v>
      </c>
      <c r="AU12" s="14">
        <v>0.123336346011828</v>
      </c>
      <c r="AV12" s="14">
        <v>0.143148631169395</v>
      </c>
      <c r="AW12" s="14">
        <v>6.4110670534689301E-2</v>
      </c>
      <c r="AX12" s="14"/>
      <c r="AY12" s="14">
        <v>0.104770138998677</v>
      </c>
      <c r="AZ12" s="14">
        <v>0.144261670986362</v>
      </c>
      <c r="BA12" s="14">
        <v>0.13084318312852</v>
      </c>
      <c r="BB12" s="14">
        <v>0.13198040091000299</v>
      </c>
      <c r="BC12" s="14">
        <v>0.1161199681939</v>
      </c>
      <c r="BD12" s="14"/>
      <c r="BE12" s="14">
        <v>0.13566987599263</v>
      </c>
      <c r="BF12" s="14">
        <v>0.11614633530527201</v>
      </c>
      <c r="BG12" s="14">
        <v>0.13193032614578001</v>
      </c>
      <c r="BH12" s="14">
        <v>0.143995814589435</v>
      </c>
      <c r="BI12" s="14">
        <v>8.6403567476329698E-2</v>
      </c>
      <c r="BJ12" s="14"/>
      <c r="BK12" s="14">
        <v>0.122780766541683</v>
      </c>
      <c r="BL12" s="14">
        <v>0.116116529812421</v>
      </c>
      <c r="BM12" s="14">
        <v>0.13322495936895501</v>
      </c>
      <c r="BN12" s="14">
        <v>0.13869108178046299</v>
      </c>
      <c r="BO12" s="14">
        <v>0.119458914437626</v>
      </c>
      <c r="BP12" s="14"/>
      <c r="BQ12" s="14">
        <v>0.117708140026277</v>
      </c>
      <c r="BR12" s="14">
        <v>0.129567618554256</v>
      </c>
      <c r="BS12" s="14"/>
      <c r="BT12" s="14">
        <v>0.129829026687212</v>
      </c>
      <c r="BU12" s="14">
        <v>0.124924371823745</v>
      </c>
      <c r="BV12" s="14"/>
      <c r="BW12" s="14">
        <v>0.139271147355332</v>
      </c>
      <c r="BX12" s="14">
        <v>0.121462730465104</v>
      </c>
      <c r="BY12" s="14"/>
      <c r="BZ12" s="14">
        <v>0.12980982173123101</v>
      </c>
      <c r="CA12" s="14">
        <v>0.11713437726985799</v>
      </c>
      <c r="CB12" s="14">
        <v>0.132694356759743</v>
      </c>
    </row>
    <row r="13" spans="2:80" x14ac:dyDescent="0.35">
      <c r="B13" s="15" t="s">
        <v>182</v>
      </c>
      <c r="C13" s="14">
        <v>0.15448602526361299</v>
      </c>
      <c r="D13" s="14">
        <v>0.15470211231578801</v>
      </c>
      <c r="E13" s="14">
        <v>0.154881665962221</v>
      </c>
      <c r="F13" s="14"/>
      <c r="G13" s="14">
        <v>0.17478302170244001</v>
      </c>
      <c r="H13" s="14">
        <v>0.14214451707791101</v>
      </c>
      <c r="I13" s="14">
        <v>0.18977240852963601</v>
      </c>
      <c r="J13" s="14">
        <v>0.18900757227092499</v>
      </c>
      <c r="K13" s="14">
        <v>0.13111057097869699</v>
      </c>
      <c r="L13" s="14">
        <v>0.11011442271096</v>
      </c>
      <c r="M13" s="14"/>
      <c r="N13" s="14">
        <v>0.148059073576951</v>
      </c>
      <c r="O13" s="14">
        <v>0.16839711770270499</v>
      </c>
      <c r="P13" s="14">
        <v>0.153359982794884</v>
      </c>
      <c r="Q13" s="14">
        <v>0.14593777421029699</v>
      </c>
      <c r="R13" s="14"/>
      <c r="S13" s="14">
        <v>0.15256093552817701</v>
      </c>
      <c r="T13" s="14">
        <v>0.15857588704616801</v>
      </c>
      <c r="U13" s="14">
        <v>0.120437333555516</v>
      </c>
      <c r="V13" s="14">
        <v>0.20392093961001201</v>
      </c>
      <c r="W13" s="14">
        <v>0.120458927899405</v>
      </c>
      <c r="X13" s="14">
        <v>0.19709985911660399</v>
      </c>
      <c r="Y13" s="14">
        <v>0.171895082050118</v>
      </c>
      <c r="Z13" s="14">
        <v>8.7388959394468294E-2</v>
      </c>
      <c r="AA13" s="14">
        <v>0.15923202070388701</v>
      </c>
      <c r="AB13" s="14">
        <v>0.16590649353269499</v>
      </c>
      <c r="AC13" s="14">
        <v>8.7044703920345398E-2</v>
      </c>
      <c r="AD13" s="14">
        <v>0.14378938457446799</v>
      </c>
      <c r="AE13" s="14"/>
      <c r="AF13" s="14">
        <v>0.139915802683758</v>
      </c>
      <c r="AG13" s="14">
        <v>0.160374078748863</v>
      </c>
      <c r="AH13" s="14">
        <v>0.21011188570075301</v>
      </c>
      <c r="AI13" s="14">
        <v>0.13012656986189899</v>
      </c>
      <c r="AJ13" s="14">
        <v>0.152497895070447</v>
      </c>
      <c r="AK13" s="14"/>
      <c r="AL13" s="14">
        <v>0.142676341883654</v>
      </c>
      <c r="AM13" s="14">
        <v>0.123482805207501</v>
      </c>
      <c r="AN13" s="14">
        <v>0.18965625423393501</v>
      </c>
      <c r="AO13" s="14">
        <v>0.14107164073912101</v>
      </c>
      <c r="AP13" s="14">
        <v>0.14803020811995399</v>
      </c>
      <c r="AQ13" s="14">
        <v>0.21376238128956301</v>
      </c>
      <c r="AR13" s="14"/>
      <c r="AS13" s="14">
        <v>0.14955529377381899</v>
      </c>
      <c r="AT13" s="14">
        <v>0.13565213639773299</v>
      </c>
      <c r="AU13" s="14">
        <v>0.17422203166373901</v>
      </c>
      <c r="AV13" s="14">
        <v>0.14931595519086099</v>
      </c>
      <c r="AW13" s="14">
        <v>8.4245898466661098E-2</v>
      </c>
      <c r="AX13" s="14"/>
      <c r="AY13" s="14">
        <v>0.15244588879195001</v>
      </c>
      <c r="AZ13" s="14">
        <v>0.13788698438368699</v>
      </c>
      <c r="BA13" s="14">
        <v>0.15968832124705301</v>
      </c>
      <c r="BB13" s="14">
        <v>0.16640317135900501</v>
      </c>
      <c r="BC13" s="14">
        <v>0.164202141573764</v>
      </c>
      <c r="BD13" s="14"/>
      <c r="BE13" s="14">
        <v>9.9907001459085196E-2</v>
      </c>
      <c r="BF13" s="14">
        <v>0.15393814433685099</v>
      </c>
      <c r="BG13" s="14">
        <v>0.15470183403017701</v>
      </c>
      <c r="BH13" s="14">
        <v>0.16987251491746699</v>
      </c>
      <c r="BI13" s="14">
        <v>0.18088085452779301</v>
      </c>
      <c r="BJ13" s="14"/>
      <c r="BK13" s="14">
        <v>0.122360909832716</v>
      </c>
      <c r="BL13" s="14">
        <v>0.156848555590682</v>
      </c>
      <c r="BM13" s="14">
        <v>0.15593480376450999</v>
      </c>
      <c r="BN13" s="14">
        <v>0.16427900248382099</v>
      </c>
      <c r="BO13" s="14">
        <v>0.168037173779986</v>
      </c>
      <c r="BP13" s="14"/>
      <c r="BQ13" s="14">
        <v>0.121593735974221</v>
      </c>
      <c r="BR13" s="14">
        <v>0.16820441888288701</v>
      </c>
      <c r="BS13" s="14"/>
      <c r="BT13" s="14">
        <v>0.142340587893415</v>
      </c>
      <c r="BU13" s="14">
        <v>0.15821776808261301</v>
      </c>
      <c r="BV13" s="14"/>
      <c r="BW13" s="14">
        <v>0.14226775801002201</v>
      </c>
      <c r="BX13" s="14">
        <v>0.15875920002751301</v>
      </c>
      <c r="BY13" s="14"/>
      <c r="BZ13" s="14">
        <v>0.16257167222667199</v>
      </c>
      <c r="CA13" s="14">
        <v>0.13315753643645301</v>
      </c>
      <c r="CB13" s="14">
        <v>0.18043744394491501</v>
      </c>
    </row>
    <row r="14" spans="2:80" x14ac:dyDescent="0.35">
      <c r="B14" s="15" t="s">
        <v>183</v>
      </c>
      <c r="C14" s="14">
        <v>7.0661511991885098E-2</v>
      </c>
      <c r="D14" s="14">
        <v>6.4246571973293295E-2</v>
      </c>
      <c r="E14" s="14">
        <v>7.6428282197949199E-2</v>
      </c>
      <c r="F14" s="14"/>
      <c r="G14" s="14">
        <v>6.0739518072755502E-2</v>
      </c>
      <c r="H14" s="14">
        <v>7.8200509355919504E-2</v>
      </c>
      <c r="I14" s="14">
        <v>8.0055764248642095E-2</v>
      </c>
      <c r="J14" s="14">
        <v>8.0150885831794902E-2</v>
      </c>
      <c r="K14" s="14">
        <v>5.3220572919905403E-2</v>
      </c>
      <c r="L14" s="14">
        <v>6.7451176637675095E-2</v>
      </c>
      <c r="M14" s="14"/>
      <c r="N14" s="14">
        <v>6.7260125137240598E-2</v>
      </c>
      <c r="O14" s="14">
        <v>7.1354958697230006E-2</v>
      </c>
      <c r="P14" s="14">
        <v>6.7845627431480093E-2</v>
      </c>
      <c r="Q14" s="14">
        <v>7.4238896704781607E-2</v>
      </c>
      <c r="R14" s="14"/>
      <c r="S14" s="14">
        <v>6.6666363488327204E-2</v>
      </c>
      <c r="T14" s="14">
        <v>7.8153319372538305E-2</v>
      </c>
      <c r="U14" s="14">
        <v>8.0307599263697294E-2</v>
      </c>
      <c r="V14" s="14">
        <v>5.9331488498416698E-2</v>
      </c>
      <c r="W14" s="14">
        <v>5.4704664457784602E-2</v>
      </c>
      <c r="X14" s="14">
        <v>7.7614579541601905E-2</v>
      </c>
      <c r="Y14" s="14">
        <v>8.4214276116997597E-2</v>
      </c>
      <c r="Z14" s="14">
        <v>8.4381720155754694E-2</v>
      </c>
      <c r="AA14" s="14">
        <v>7.5856004286263601E-2</v>
      </c>
      <c r="AB14" s="14">
        <v>6.7122891821349603E-2</v>
      </c>
      <c r="AC14" s="14">
        <v>7.5263811684586096E-2</v>
      </c>
      <c r="AD14" s="14">
        <v>1.1177872455486E-2</v>
      </c>
      <c r="AE14" s="14"/>
      <c r="AF14" s="14">
        <v>4.8448660504043201E-2</v>
      </c>
      <c r="AG14" s="14">
        <v>6.88198408309737E-2</v>
      </c>
      <c r="AH14" s="14">
        <v>4.9029446699454797E-2</v>
      </c>
      <c r="AI14" s="14">
        <v>6.0978807782538898E-2</v>
      </c>
      <c r="AJ14" s="14">
        <v>7.2133184177967699E-2</v>
      </c>
      <c r="AK14" s="14"/>
      <c r="AL14" s="14">
        <v>5.9243206990899702E-2</v>
      </c>
      <c r="AM14" s="14">
        <v>5.8292623390645101E-2</v>
      </c>
      <c r="AN14" s="14">
        <v>7.3384662091259198E-2</v>
      </c>
      <c r="AO14" s="14">
        <v>7.0181342025806406E-2</v>
      </c>
      <c r="AP14" s="14">
        <v>7.2137318060101596E-2</v>
      </c>
      <c r="AQ14" s="14">
        <v>8.1676753826984194E-2</v>
      </c>
      <c r="AR14" s="14"/>
      <c r="AS14" s="14">
        <v>8.2557824675362601E-2</v>
      </c>
      <c r="AT14" s="14">
        <v>7.02873180683318E-2</v>
      </c>
      <c r="AU14" s="14">
        <v>6.7092960474850305E-2</v>
      </c>
      <c r="AV14" s="14">
        <v>6.4025138880240695E-2</v>
      </c>
      <c r="AW14" s="14">
        <v>0.12807990200069</v>
      </c>
      <c r="AX14" s="14"/>
      <c r="AY14" s="14">
        <v>4.4490329548474997E-2</v>
      </c>
      <c r="AZ14" s="14">
        <v>6.8198474180251295E-2</v>
      </c>
      <c r="BA14" s="14">
        <v>7.1909343796316694E-2</v>
      </c>
      <c r="BB14" s="14">
        <v>0.100280980594269</v>
      </c>
      <c r="BC14" s="14">
        <v>8.6257276402378999E-2</v>
      </c>
      <c r="BD14" s="14"/>
      <c r="BE14" s="14">
        <v>5.5355175845820899E-2</v>
      </c>
      <c r="BF14" s="14">
        <v>5.2641080747411001E-2</v>
      </c>
      <c r="BG14" s="14">
        <v>7.8766178151646493E-2</v>
      </c>
      <c r="BH14" s="14">
        <v>9.2018713622626896E-2</v>
      </c>
      <c r="BI14" s="14">
        <v>0.104893414767203</v>
      </c>
      <c r="BJ14" s="14"/>
      <c r="BK14" s="14">
        <v>5.4376587756924298E-2</v>
      </c>
      <c r="BL14" s="14">
        <v>7.04279618932004E-2</v>
      </c>
      <c r="BM14" s="14">
        <v>7.2214338882496204E-2</v>
      </c>
      <c r="BN14" s="14">
        <v>7.7433012299742005E-2</v>
      </c>
      <c r="BO14" s="14">
        <v>7.6266084932679695E-2</v>
      </c>
      <c r="BP14" s="14"/>
      <c r="BQ14" s="14">
        <v>7.53129008822256E-2</v>
      </c>
      <c r="BR14" s="14">
        <v>6.8721556304623496E-2</v>
      </c>
      <c r="BS14" s="14"/>
      <c r="BT14" s="14">
        <v>6.95833994863575E-2</v>
      </c>
      <c r="BU14" s="14">
        <v>7.0992767135520399E-2</v>
      </c>
      <c r="BV14" s="14"/>
      <c r="BW14" s="14">
        <v>5.6950876280595697E-2</v>
      </c>
      <c r="BX14" s="14">
        <v>7.5456622567101395E-2</v>
      </c>
      <c r="BY14" s="14"/>
      <c r="BZ14" s="14">
        <v>7.5167502775561904E-2</v>
      </c>
      <c r="CA14" s="14">
        <v>6.2226199291869899E-2</v>
      </c>
      <c r="CB14" s="14">
        <v>6.4637332213068499E-2</v>
      </c>
    </row>
    <row r="15" spans="2:80" x14ac:dyDescent="0.35">
      <c r="B15" s="15" t="s">
        <v>184</v>
      </c>
      <c r="C15" s="14">
        <v>8.4385051735482997E-2</v>
      </c>
      <c r="D15" s="14">
        <v>7.9827761863539501E-2</v>
      </c>
      <c r="E15" s="14">
        <v>8.8584997263422297E-2</v>
      </c>
      <c r="F15" s="14"/>
      <c r="G15" s="14">
        <v>3.4080650754562E-2</v>
      </c>
      <c r="H15" s="14">
        <v>7.5145032082004098E-2</v>
      </c>
      <c r="I15" s="14">
        <v>7.5485489420479099E-2</v>
      </c>
      <c r="J15" s="14">
        <v>0.104261195942873</v>
      </c>
      <c r="K15" s="14">
        <v>0.107662786408592</v>
      </c>
      <c r="L15" s="14">
        <v>0.10076059521450401</v>
      </c>
      <c r="M15" s="14"/>
      <c r="N15" s="14">
        <v>8.3282691180357096E-2</v>
      </c>
      <c r="O15" s="14">
        <v>9.12455414744405E-2</v>
      </c>
      <c r="P15" s="14">
        <v>5.98768033746504E-2</v>
      </c>
      <c r="Q15" s="14">
        <v>0.101000746730093</v>
      </c>
      <c r="R15" s="14"/>
      <c r="S15" s="14">
        <v>0.1076839965094</v>
      </c>
      <c r="T15" s="14">
        <v>9.5235090608223202E-2</v>
      </c>
      <c r="U15" s="14">
        <v>5.8821976822177602E-2</v>
      </c>
      <c r="V15" s="14">
        <v>7.1265213708785302E-2</v>
      </c>
      <c r="W15" s="14">
        <v>7.3865684068725401E-2</v>
      </c>
      <c r="X15" s="14">
        <v>8.5078333323377303E-2</v>
      </c>
      <c r="Y15" s="14">
        <v>5.5374921784735097E-2</v>
      </c>
      <c r="Z15" s="14">
        <v>6.8104911899477594E-2</v>
      </c>
      <c r="AA15" s="14">
        <v>0.100063856385292</v>
      </c>
      <c r="AB15" s="14">
        <v>7.2498591715526597E-2</v>
      </c>
      <c r="AC15" s="14">
        <v>0.107877899474706</v>
      </c>
      <c r="AD15" s="14">
        <v>9.65620488850637E-2</v>
      </c>
      <c r="AE15" s="14"/>
      <c r="AF15" s="14">
        <v>8.2443912122143706E-2</v>
      </c>
      <c r="AG15" s="14">
        <v>8.3684887722243598E-2</v>
      </c>
      <c r="AH15" s="14">
        <v>0.12649414067165299</v>
      </c>
      <c r="AI15" s="14">
        <v>7.8616562241496102E-2</v>
      </c>
      <c r="AJ15" s="14">
        <v>7.7486964911392495E-2</v>
      </c>
      <c r="AK15" s="14"/>
      <c r="AL15" s="14">
        <v>8.0972264059461702E-2</v>
      </c>
      <c r="AM15" s="14">
        <v>8.8510082681382496E-2</v>
      </c>
      <c r="AN15" s="14">
        <v>0.122352659159798</v>
      </c>
      <c r="AO15" s="14">
        <v>8.6796984735655003E-2</v>
      </c>
      <c r="AP15" s="14">
        <v>6.2158442327473098E-2</v>
      </c>
      <c r="AQ15" s="14">
        <v>8.0708337859617299E-2</v>
      </c>
      <c r="AR15" s="14"/>
      <c r="AS15" s="14">
        <v>8.4192649525803701E-2</v>
      </c>
      <c r="AT15" s="14">
        <v>7.5513823430811297E-2</v>
      </c>
      <c r="AU15" s="14">
        <v>8.6759495703379694E-2</v>
      </c>
      <c r="AV15" s="14">
        <v>9.5108217037036605E-2</v>
      </c>
      <c r="AW15" s="14">
        <v>4.5552339065015997E-2</v>
      </c>
      <c r="AX15" s="14"/>
      <c r="AY15" s="14">
        <v>9.1252503738233195E-2</v>
      </c>
      <c r="AZ15" s="14">
        <v>6.3364280470463094E-2</v>
      </c>
      <c r="BA15" s="14">
        <v>9.49080701405208E-2</v>
      </c>
      <c r="BB15" s="14">
        <v>7.4142564924311996E-2</v>
      </c>
      <c r="BC15" s="14">
        <v>0.112270242432333</v>
      </c>
      <c r="BD15" s="14"/>
      <c r="BE15" s="14">
        <v>5.8752046561974601E-2</v>
      </c>
      <c r="BF15" s="14">
        <v>7.0492177381175594E-2</v>
      </c>
      <c r="BG15" s="14">
        <v>9.98544110806074E-2</v>
      </c>
      <c r="BH15" s="14">
        <v>8.4583031855772497E-2</v>
      </c>
      <c r="BI15" s="14">
        <v>0.113257475715384</v>
      </c>
      <c r="BJ15" s="14"/>
      <c r="BK15" s="14">
        <v>5.7987248933070903E-2</v>
      </c>
      <c r="BL15" s="14">
        <v>8.9163319630066504E-2</v>
      </c>
      <c r="BM15" s="14">
        <v>9.0590613178748905E-2</v>
      </c>
      <c r="BN15" s="14">
        <v>9.9246085525293806E-2</v>
      </c>
      <c r="BO15" s="14">
        <v>8.2308287523850804E-2</v>
      </c>
      <c r="BP15" s="14"/>
      <c r="BQ15" s="14">
        <v>8.5295372392685295E-2</v>
      </c>
      <c r="BR15" s="14">
        <v>8.4005384118389301E-2</v>
      </c>
      <c r="BS15" s="14"/>
      <c r="BT15" s="14">
        <v>6.8185306216148697E-2</v>
      </c>
      <c r="BU15" s="14">
        <v>8.9362499823087901E-2</v>
      </c>
      <c r="BV15" s="14"/>
      <c r="BW15" s="14">
        <v>7.9142659005405194E-2</v>
      </c>
      <c r="BX15" s="14">
        <v>8.62185081374158E-2</v>
      </c>
      <c r="BY15" s="14"/>
      <c r="BZ15" s="14">
        <v>9.0222007019338205E-2</v>
      </c>
      <c r="CA15" s="14">
        <v>7.2492866575878806E-2</v>
      </c>
      <c r="CB15" s="14">
        <v>8.2312253518426901E-2</v>
      </c>
    </row>
    <row r="16" spans="2:80" x14ac:dyDescent="0.35">
      <c r="B16" s="15" t="s">
        <v>185</v>
      </c>
      <c r="C16" s="14">
        <v>1.11363044454097E-2</v>
      </c>
      <c r="D16" s="14">
        <v>9.2392572735251702E-3</v>
      </c>
      <c r="E16" s="14">
        <v>1.3028748794084799E-2</v>
      </c>
      <c r="F16" s="14"/>
      <c r="G16" s="14">
        <v>8.8431193741217093E-3</v>
      </c>
      <c r="H16" s="14">
        <v>1.47508224155553E-2</v>
      </c>
      <c r="I16" s="14">
        <v>1.31813568657326E-2</v>
      </c>
      <c r="J16" s="14">
        <v>8.0805807592675104E-3</v>
      </c>
      <c r="K16" s="14">
        <v>6.1970294241064997E-3</v>
      </c>
      <c r="L16" s="14">
        <v>1.3834855041908499E-2</v>
      </c>
      <c r="M16" s="14"/>
      <c r="N16" s="14">
        <v>1.04363722899532E-2</v>
      </c>
      <c r="O16" s="14">
        <v>1.2801677307618499E-2</v>
      </c>
      <c r="P16" s="14">
        <v>1.08449610678265E-2</v>
      </c>
      <c r="Q16" s="14">
        <v>1.05503359866188E-2</v>
      </c>
      <c r="R16" s="14"/>
      <c r="S16" s="14">
        <v>2.0529992408419601E-2</v>
      </c>
      <c r="T16" s="14">
        <v>2.99074259118741E-3</v>
      </c>
      <c r="U16" s="14">
        <v>0</v>
      </c>
      <c r="V16" s="14">
        <v>3.5438940755586298E-3</v>
      </c>
      <c r="W16" s="14">
        <v>2.2459393526738598E-2</v>
      </c>
      <c r="X16" s="14">
        <v>6.5188399817537601E-3</v>
      </c>
      <c r="Y16" s="14">
        <v>1.2041252498157899E-2</v>
      </c>
      <c r="Z16" s="14">
        <v>1.7654743085852301E-2</v>
      </c>
      <c r="AA16" s="14">
        <v>1.7254874784693799E-2</v>
      </c>
      <c r="AB16" s="14">
        <v>1.6926739179473901E-2</v>
      </c>
      <c r="AC16" s="14">
        <v>6.0165567084121798E-3</v>
      </c>
      <c r="AD16" s="14">
        <v>0</v>
      </c>
      <c r="AE16" s="14"/>
      <c r="AF16" s="14">
        <v>6.37610976345884E-3</v>
      </c>
      <c r="AG16" s="14">
        <v>1.23788318710009E-2</v>
      </c>
      <c r="AH16" s="14">
        <v>1.14767205064642E-2</v>
      </c>
      <c r="AI16" s="14">
        <v>1.2168693016492101E-2</v>
      </c>
      <c r="AJ16" s="14">
        <v>8.3597568100998096E-3</v>
      </c>
      <c r="AK16" s="14"/>
      <c r="AL16" s="14">
        <v>1.28260465921518E-2</v>
      </c>
      <c r="AM16" s="14">
        <v>9.5650800146600302E-3</v>
      </c>
      <c r="AN16" s="14">
        <v>9.96156526452051E-3</v>
      </c>
      <c r="AO16" s="14">
        <v>1.1125200595695399E-2</v>
      </c>
      <c r="AP16" s="14">
        <v>1.3019864951501699E-2</v>
      </c>
      <c r="AQ16" s="14">
        <v>1.04488317483401E-2</v>
      </c>
      <c r="AR16" s="14"/>
      <c r="AS16" s="14">
        <v>1.3158198719664701E-2</v>
      </c>
      <c r="AT16" s="14">
        <v>6.6971038877080497E-3</v>
      </c>
      <c r="AU16" s="14">
        <v>6.6486066618221097E-3</v>
      </c>
      <c r="AV16" s="14">
        <v>2.8343839920902E-2</v>
      </c>
      <c r="AW16" s="14">
        <v>2.25621966071619E-2</v>
      </c>
      <c r="AX16" s="14"/>
      <c r="AY16" s="14">
        <v>1.25611410709378E-2</v>
      </c>
      <c r="AZ16" s="14">
        <v>1.06791089580881E-2</v>
      </c>
      <c r="BA16" s="14">
        <v>1.3924633922392101E-2</v>
      </c>
      <c r="BB16" s="14">
        <v>9.1461286177812705E-3</v>
      </c>
      <c r="BC16" s="14">
        <v>1.02377596545864E-2</v>
      </c>
      <c r="BD16" s="14"/>
      <c r="BE16" s="14">
        <v>2.12327007838163E-2</v>
      </c>
      <c r="BF16" s="14">
        <v>9.8317504534845696E-3</v>
      </c>
      <c r="BG16" s="14">
        <v>9.8652259996767008E-3</v>
      </c>
      <c r="BH16" s="14">
        <v>1.4348281945817901E-2</v>
      </c>
      <c r="BI16" s="14">
        <v>6.8101688271142496E-3</v>
      </c>
      <c r="BJ16" s="14"/>
      <c r="BK16" s="14">
        <v>2.4532988154046802E-2</v>
      </c>
      <c r="BL16" s="14">
        <v>3.3955598511410299E-3</v>
      </c>
      <c r="BM16" s="14">
        <v>9.2492081236626097E-3</v>
      </c>
      <c r="BN16" s="14">
        <v>1.01565964675631E-2</v>
      </c>
      <c r="BO16" s="14">
        <v>9.7205349746418805E-3</v>
      </c>
      <c r="BP16" s="14"/>
      <c r="BQ16" s="14">
        <v>8.7764173458883803E-3</v>
      </c>
      <c r="BR16" s="14">
        <v>1.2120543026174E-2</v>
      </c>
      <c r="BS16" s="14"/>
      <c r="BT16" s="14">
        <v>1.06362675821798E-2</v>
      </c>
      <c r="BU16" s="14">
        <v>1.1289943126069501E-2</v>
      </c>
      <c r="BV16" s="14"/>
      <c r="BW16" s="14">
        <v>1.0021758637725E-2</v>
      </c>
      <c r="BX16" s="14">
        <v>1.1526101862650601E-2</v>
      </c>
      <c r="BY16" s="14"/>
      <c r="BZ16" s="14">
        <v>9.6865606594863894E-3</v>
      </c>
      <c r="CA16" s="14">
        <v>1.5110941986344001E-2</v>
      </c>
      <c r="CB16" s="14">
        <v>5.5899086686214796E-3</v>
      </c>
    </row>
    <row r="17" spans="2:80" x14ac:dyDescent="0.35">
      <c r="B17" s="15" t="s">
        <v>186</v>
      </c>
      <c r="C17" s="14">
        <v>3.8114546097399699E-2</v>
      </c>
      <c r="D17" s="14">
        <v>3.2490612957493697E-2</v>
      </c>
      <c r="E17" s="14">
        <v>4.37448476400654E-2</v>
      </c>
      <c r="F17" s="14"/>
      <c r="G17" s="14">
        <v>2.0620285709666099E-2</v>
      </c>
      <c r="H17" s="14">
        <v>2.8740561967875999E-2</v>
      </c>
      <c r="I17" s="14">
        <v>4.7881682465114803E-2</v>
      </c>
      <c r="J17" s="14">
        <v>3.4614050469417602E-2</v>
      </c>
      <c r="K17" s="14">
        <v>4.80092570928983E-2</v>
      </c>
      <c r="L17" s="14">
        <v>4.5621660680112502E-2</v>
      </c>
      <c r="M17" s="14"/>
      <c r="N17" s="14">
        <v>1.6717147650594701E-2</v>
      </c>
      <c r="O17" s="14">
        <v>4.2173952127311301E-2</v>
      </c>
      <c r="P17" s="14">
        <v>2.87606112744479E-2</v>
      </c>
      <c r="Q17" s="14">
        <v>6.5702072767411704E-2</v>
      </c>
      <c r="R17" s="14"/>
      <c r="S17" s="14">
        <v>3.4055189772790401E-2</v>
      </c>
      <c r="T17" s="14">
        <v>2.92108884998525E-2</v>
      </c>
      <c r="U17" s="14">
        <v>1.6532558472521899E-2</v>
      </c>
      <c r="V17" s="14">
        <v>4.8242896934797101E-2</v>
      </c>
      <c r="W17" s="14">
        <v>2.2944270115890002E-2</v>
      </c>
      <c r="X17" s="14">
        <v>5.0985266045908403E-2</v>
      </c>
      <c r="Y17" s="14">
        <v>3.8595452926076398E-2</v>
      </c>
      <c r="Z17" s="14">
        <v>4.0775904875697599E-2</v>
      </c>
      <c r="AA17" s="14">
        <v>5.6624742603578103E-2</v>
      </c>
      <c r="AB17" s="14">
        <v>4.4571942231152802E-2</v>
      </c>
      <c r="AC17" s="14">
        <v>2.5104299215604999E-2</v>
      </c>
      <c r="AD17" s="14">
        <v>4.92068996613899E-2</v>
      </c>
      <c r="AE17" s="14"/>
      <c r="AF17" s="14">
        <v>3.9724788833419698E-2</v>
      </c>
      <c r="AG17" s="14">
        <v>3.0119970240309799E-2</v>
      </c>
      <c r="AH17" s="14">
        <v>4.5582164269645002E-2</v>
      </c>
      <c r="AI17" s="14">
        <v>4.51466987323077E-2</v>
      </c>
      <c r="AJ17" s="14">
        <v>2.2565607136534601E-2</v>
      </c>
      <c r="AK17" s="14"/>
      <c r="AL17" s="14">
        <v>3.63897630881286E-2</v>
      </c>
      <c r="AM17" s="14">
        <v>3.6277902762321103E-2</v>
      </c>
      <c r="AN17" s="14">
        <v>3.1988700803965403E-2</v>
      </c>
      <c r="AO17" s="14">
        <v>3.5230059404458301E-2</v>
      </c>
      <c r="AP17" s="14">
        <v>3.5220447063439998E-2</v>
      </c>
      <c r="AQ17" s="14">
        <v>3.9986626580403001E-2</v>
      </c>
      <c r="AR17" s="14"/>
      <c r="AS17" s="14">
        <v>5.5600359530773698E-2</v>
      </c>
      <c r="AT17" s="14">
        <v>3.03685077515733E-2</v>
      </c>
      <c r="AU17" s="14">
        <v>3.1438415084211198E-2</v>
      </c>
      <c r="AV17" s="14">
        <v>3.0691862985847099E-2</v>
      </c>
      <c r="AW17" s="14">
        <v>2.3837063166085401E-2</v>
      </c>
      <c r="AX17" s="14"/>
      <c r="AY17" s="14">
        <v>2.48489444600253E-2</v>
      </c>
      <c r="AZ17" s="14">
        <v>2.70784853468534E-2</v>
      </c>
      <c r="BA17" s="14">
        <v>3.71223837435041E-2</v>
      </c>
      <c r="BB17" s="14">
        <v>3.5392675794345699E-2</v>
      </c>
      <c r="BC17" s="14">
        <v>7.6180249198845404E-2</v>
      </c>
      <c r="BD17" s="14"/>
      <c r="BE17" s="14">
        <v>1.08217924430456E-2</v>
      </c>
      <c r="BF17" s="14">
        <v>2.8426674731804099E-2</v>
      </c>
      <c r="BG17" s="14">
        <v>3.6837144971825102E-2</v>
      </c>
      <c r="BH17" s="14">
        <v>4.8460950443744898E-2</v>
      </c>
      <c r="BI17" s="14">
        <v>0.13319715450584901</v>
      </c>
      <c r="BJ17" s="14"/>
      <c r="BK17" s="14">
        <v>3.2484698172372602E-2</v>
      </c>
      <c r="BL17" s="14">
        <v>3.3179597883402003E-2</v>
      </c>
      <c r="BM17" s="14">
        <v>4.5533131568381999E-2</v>
      </c>
      <c r="BN17" s="14">
        <v>2.7045212123824301E-2</v>
      </c>
      <c r="BO17" s="14">
        <v>4.8346786194858403E-2</v>
      </c>
      <c r="BP17" s="14"/>
      <c r="BQ17" s="14">
        <v>3.9727929629625597E-2</v>
      </c>
      <c r="BR17" s="14">
        <v>3.7441651907542603E-2</v>
      </c>
      <c r="BS17" s="14"/>
      <c r="BT17" s="14">
        <v>3.4207818063338301E-2</v>
      </c>
      <c r="BU17" s="14">
        <v>3.9314906680763401E-2</v>
      </c>
      <c r="BV17" s="14"/>
      <c r="BW17" s="14">
        <v>2.9332808540924599E-2</v>
      </c>
      <c r="BX17" s="14">
        <v>4.11858407851547E-2</v>
      </c>
      <c r="BY17" s="14"/>
      <c r="BZ17" s="14">
        <v>4.1053438900217301E-2</v>
      </c>
      <c r="CA17" s="14">
        <v>3.2668437892162401E-2</v>
      </c>
      <c r="CB17" s="14">
        <v>3.3855588134067E-2</v>
      </c>
    </row>
    <row r="18" spans="2:80" x14ac:dyDescent="0.35">
      <c r="B18" s="15" t="s">
        <v>187</v>
      </c>
      <c r="C18" s="14">
        <v>1.44792871268973E-2</v>
      </c>
      <c r="D18" s="14">
        <v>1.7490337305683699E-2</v>
      </c>
      <c r="E18" s="14">
        <v>1.1601724232541501E-2</v>
      </c>
      <c r="F18" s="14"/>
      <c r="G18" s="14">
        <v>7.0910962451085297E-3</v>
      </c>
      <c r="H18" s="14">
        <v>5.9617210238565102E-3</v>
      </c>
      <c r="I18" s="14">
        <v>1.1492887670005199E-2</v>
      </c>
      <c r="J18" s="14">
        <v>3.0034072763556598E-2</v>
      </c>
      <c r="K18" s="14">
        <v>2.23622220968921E-2</v>
      </c>
      <c r="L18" s="14">
        <v>1.08512105839942E-2</v>
      </c>
      <c r="M18" s="14"/>
      <c r="N18" s="14">
        <v>3.4722311242746701E-3</v>
      </c>
      <c r="O18" s="14">
        <v>1.6476650318675502E-2</v>
      </c>
      <c r="P18" s="14">
        <v>1.23013733114951E-2</v>
      </c>
      <c r="Q18" s="14">
        <v>2.6387892357052599E-2</v>
      </c>
      <c r="R18" s="14"/>
      <c r="S18" s="14">
        <v>1.32894688059444E-2</v>
      </c>
      <c r="T18" s="14">
        <v>1.4513150860660001E-2</v>
      </c>
      <c r="U18" s="14">
        <v>1.69196728761608E-2</v>
      </c>
      <c r="V18" s="14">
        <v>1.9055758022036299E-2</v>
      </c>
      <c r="W18" s="14">
        <v>3.2720741328929E-2</v>
      </c>
      <c r="X18" s="14">
        <v>9.9688455651230409E-3</v>
      </c>
      <c r="Y18" s="14">
        <v>4.3679824374261303E-3</v>
      </c>
      <c r="Z18" s="14">
        <v>1.60219061678584E-2</v>
      </c>
      <c r="AA18" s="14">
        <v>1.01753991722809E-2</v>
      </c>
      <c r="AB18" s="14">
        <v>2.2928564088033301E-2</v>
      </c>
      <c r="AC18" s="14">
        <v>6.0574409195295097E-3</v>
      </c>
      <c r="AD18" s="14">
        <v>0</v>
      </c>
      <c r="AE18" s="14"/>
      <c r="AF18" s="14">
        <v>8.6773791777454996E-3</v>
      </c>
      <c r="AG18" s="14">
        <v>1.49102395884016E-2</v>
      </c>
      <c r="AH18" s="14">
        <v>2.4304874767700099E-2</v>
      </c>
      <c r="AI18" s="14">
        <v>1.28078293578524E-2</v>
      </c>
      <c r="AJ18" s="14">
        <v>4.1222294873338996E-3</v>
      </c>
      <c r="AK18" s="14"/>
      <c r="AL18" s="14">
        <v>1.15398415372974E-2</v>
      </c>
      <c r="AM18" s="14">
        <v>1.00583786031946E-2</v>
      </c>
      <c r="AN18" s="14">
        <v>2.1541771936195601E-2</v>
      </c>
      <c r="AO18" s="14">
        <v>1.55988692237231E-2</v>
      </c>
      <c r="AP18" s="14">
        <v>4.2858659547950796E-3</v>
      </c>
      <c r="AQ18" s="14">
        <v>1.4053296881371699E-2</v>
      </c>
      <c r="AR18" s="14"/>
      <c r="AS18" s="14">
        <v>2.1517639606235602E-2</v>
      </c>
      <c r="AT18" s="14">
        <v>1.79973608128834E-2</v>
      </c>
      <c r="AU18" s="14">
        <v>7.9425070232545993E-3</v>
      </c>
      <c r="AV18" s="14">
        <v>2.91486272330205E-3</v>
      </c>
      <c r="AW18" s="14">
        <v>0</v>
      </c>
      <c r="AX18" s="14"/>
      <c r="AY18" s="14">
        <v>1.0710537084575001E-2</v>
      </c>
      <c r="AZ18" s="14">
        <v>7.8528864449719793E-3</v>
      </c>
      <c r="BA18" s="14">
        <v>2.3806131346351501E-2</v>
      </c>
      <c r="BB18" s="14">
        <v>1.3847951033811199E-2</v>
      </c>
      <c r="BC18" s="14">
        <v>2.2222995063098602E-2</v>
      </c>
      <c r="BD18" s="14"/>
      <c r="BE18" s="14">
        <v>2.2665887337115401E-2</v>
      </c>
      <c r="BF18" s="14">
        <v>6.3727358574048902E-3</v>
      </c>
      <c r="BG18" s="14">
        <v>2.1332800016579102E-2</v>
      </c>
      <c r="BH18" s="14">
        <v>1.49904895038459E-2</v>
      </c>
      <c r="BI18" s="14">
        <v>1.4548781028762E-2</v>
      </c>
      <c r="BJ18" s="14"/>
      <c r="BK18" s="14">
        <v>6.13512985831546E-3</v>
      </c>
      <c r="BL18" s="14">
        <v>1.7187591701675501E-2</v>
      </c>
      <c r="BM18" s="14">
        <v>1.45053353923394E-2</v>
      </c>
      <c r="BN18" s="14">
        <v>1.60617490907339E-2</v>
      </c>
      <c r="BO18" s="14">
        <v>1.73569387009621E-2</v>
      </c>
      <c r="BP18" s="14"/>
      <c r="BQ18" s="14">
        <v>1.5680348451290699E-2</v>
      </c>
      <c r="BR18" s="14">
        <v>1.39783602420596E-2</v>
      </c>
      <c r="BS18" s="14"/>
      <c r="BT18" s="14">
        <v>1.0076821727097099E-2</v>
      </c>
      <c r="BU18" s="14">
        <v>1.5831965350072402E-2</v>
      </c>
      <c r="BV18" s="14"/>
      <c r="BW18" s="14">
        <v>1.17952753689803E-2</v>
      </c>
      <c r="BX18" s="14">
        <v>1.5417984167312101E-2</v>
      </c>
      <c r="BY18" s="14"/>
      <c r="BZ18" s="14">
        <v>1.59834697982629E-2</v>
      </c>
      <c r="CA18" s="14">
        <v>1.2712480997259201E-2</v>
      </c>
      <c r="CB18" s="14">
        <v>6.2401343567794103E-3</v>
      </c>
    </row>
    <row r="19" spans="2:80" x14ac:dyDescent="0.35">
      <c r="B19" s="15" t="s">
        <v>167</v>
      </c>
      <c r="C19" s="20">
        <v>5.11098815364375E-3</v>
      </c>
      <c r="D19" s="20">
        <v>4.1542266596103598E-3</v>
      </c>
      <c r="E19" s="20">
        <v>6.06344450107342E-3</v>
      </c>
      <c r="F19" s="20"/>
      <c r="G19" s="20">
        <v>0</v>
      </c>
      <c r="H19" s="20">
        <v>3.5108520865166498E-3</v>
      </c>
      <c r="I19" s="20">
        <v>9.8752555497421905E-3</v>
      </c>
      <c r="J19" s="20">
        <v>5.6656583705116696E-3</v>
      </c>
      <c r="K19" s="20">
        <v>4.6866737751562401E-3</v>
      </c>
      <c r="L19" s="20">
        <v>5.7664964432325204E-3</v>
      </c>
      <c r="M19" s="20"/>
      <c r="N19" s="20">
        <v>3.5137587204958601E-3</v>
      </c>
      <c r="O19" s="20">
        <v>6.6681468089140397E-3</v>
      </c>
      <c r="P19" s="20">
        <v>3.0944320578272298E-3</v>
      </c>
      <c r="Q19" s="20">
        <v>7.0525069695492604E-3</v>
      </c>
      <c r="R19" s="20"/>
      <c r="S19" s="20">
        <v>1.25803407366763E-2</v>
      </c>
      <c r="T19" s="20">
        <v>5.2772346601760497E-3</v>
      </c>
      <c r="U19" s="20">
        <v>0</v>
      </c>
      <c r="V19" s="20">
        <v>0</v>
      </c>
      <c r="W19" s="20">
        <v>8.7641167558165298E-3</v>
      </c>
      <c r="X19" s="20">
        <v>6.8373995574924603E-3</v>
      </c>
      <c r="Y19" s="20">
        <v>1.3091113916368901E-2</v>
      </c>
      <c r="Z19" s="20">
        <v>0</v>
      </c>
      <c r="AA19" s="20">
        <v>0</v>
      </c>
      <c r="AB19" s="20">
        <v>0</v>
      </c>
      <c r="AC19" s="20">
        <v>7.7263147728942796E-3</v>
      </c>
      <c r="AD19" s="20">
        <v>0</v>
      </c>
      <c r="AE19" s="20"/>
      <c r="AF19" s="20">
        <v>4.1245110862674203E-3</v>
      </c>
      <c r="AG19" s="20">
        <v>6.54376230496011E-3</v>
      </c>
      <c r="AH19" s="20">
        <v>0</v>
      </c>
      <c r="AI19" s="20">
        <v>8.25028478490605E-3</v>
      </c>
      <c r="AJ19" s="20">
        <v>0</v>
      </c>
      <c r="AK19" s="20"/>
      <c r="AL19" s="20">
        <v>7.9585204011300894E-3</v>
      </c>
      <c r="AM19" s="20">
        <v>4.8128038284000699E-3</v>
      </c>
      <c r="AN19" s="20">
        <v>0</v>
      </c>
      <c r="AO19" s="20">
        <v>4.8032489472239499E-3</v>
      </c>
      <c r="AP19" s="20">
        <v>0</v>
      </c>
      <c r="AQ19" s="20">
        <v>9.1498611118122197E-3</v>
      </c>
      <c r="AR19" s="20"/>
      <c r="AS19" s="20">
        <v>3.9248502805275202E-3</v>
      </c>
      <c r="AT19" s="20">
        <v>2.8545164546051999E-3</v>
      </c>
      <c r="AU19" s="20">
        <v>2.3995691569133298E-3</v>
      </c>
      <c r="AV19" s="20">
        <v>1.1116573713204399E-2</v>
      </c>
      <c r="AW19" s="20">
        <v>0</v>
      </c>
      <c r="AX19" s="20"/>
      <c r="AY19" s="20">
        <v>5.6046121941794001E-3</v>
      </c>
      <c r="AZ19" s="20">
        <v>2.7859281672410301E-3</v>
      </c>
      <c r="BA19" s="20">
        <v>9.0662690038337303E-3</v>
      </c>
      <c r="BB19" s="20">
        <v>1.82290733594828E-3</v>
      </c>
      <c r="BC19" s="20">
        <v>2.6770286089015201E-3</v>
      </c>
      <c r="BD19" s="20"/>
      <c r="BE19" s="20">
        <v>1.06671996624706E-2</v>
      </c>
      <c r="BF19" s="20">
        <v>2.8591058878100102E-3</v>
      </c>
      <c r="BG19" s="20">
        <v>5.9053566020291102E-3</v>
      </c>
      <c r="BH19" s="20">
        <v>3.8373127863558301E-3</v>
      </c>
      <c r="BI19" s="20">
        <v>1.44131984332524E-2</v>
      </c>
      <c r="BJ19" s="20"/>
      <c r="BK19" s="20">
        <v>1.7402733036285E-3</v>
      </c>
      <c r="BL19" s="20">
        <v>9.6773709372898996E-3</v>
      </c>
      <c r="BM19" s="20">
        <v>6.5853429310791297E-3</v>
      </c>
      <c r="BN19" s="20">
        <v>1.4912522312936899E-3</v>
      </c>
      <c r="BO19" s="20">
        <v>5.9623372925311996E-3</v>
      </c>
      <c r="BP19" s="20"/>
      <c r="BQ19" s="20">
        <v>6.2051816829169198E-3</v>
      </c>
      <c r="BR19" s="20">
        <v>4.6546326413178301E-3</v>
      </c>
      <c r="BS19" s="20"/>
      <c r="BT19" s="20">
        <v>5.8570064072554296E-3</v>
      </c>
      <c r="BU19" s="20">
        <v>4.8817705325813598E-3</v>
      </c>
      <c r="BV19" s="20"/>
      <c r="BW19" s="20">
        <v>6.8052656832542999E-3</v>
      </c>
      <c r="BX19" s="20">
        <v>4.5184373579941102E-3</v>
      </c>
      <c r="BY19" s="20"/>
      <c r="BZ19" s="20">
        <v>4.7306632003581602E-3</v>
      </c>
      <c r="CA19" s="20">
        <v>4.4626647513782303E-3</v>
      </c>
      <c r="CB19" s="20">
        <v>1.36954546880155E-2</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CB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194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5.1567281824312899E-3</v>
      </c>
      <c r="D9" s="14">
        <v>7.11663044499335E-3</v>
      </c>
      <c r="E9" s="14">
        <v>3.2669654153070298E-3</v>
      </c>
      <c r="F9" s="14"/>
      <c r="G9" s="14">
        <v>9.6147959471947105E-3</v>
      </c>
      <c r="H9" s="14">
        <v>1.6136456179228601E-2</v>
      </c>
      <c r="I9" s="14">
        <v>0</v>
      </c>
      <c r="J9" s="14">
        <v>6.2581047847116E-3</v>
      </c>
      <c r="K9" s="14">
        <v>0</v>
      </c>
      <c r="L9" s="14">
        <v>0</v>
      </c>
      <c r="M9" s="14"/>
      <c r="N9" s="14">
        <v>5.6412228046145299E-3</v>
      </c>
      <c r="O9" s="14">
        <v>1.32095038668284E-3</v>
      </c>
      <c r="P9" s="14">
        <v>6.31993365930678E-3</v>
      </c>
      <c r="Q9" s="14">
        <v>7.6601658445810102E-3</v>
      </c>
      <c r="R9" s="14"/>
      <c r="S9" s="14">
        <v>1.1203092520411601E-2</v>
      </c>
      <c r="T9" s="14">
        <v>4.5426212683318699E-3</v>
      </c>
      <c r="U9" s="14">
        <v>4.50249367378698E-3</v>
      </c>
      <c r="V9" s="14">
        <v>3.6752071919214199E-3</v>
      </c>
      <c r="W9" s="14">
        <v>0</v>
      </c>
      <c r="X9" s="14">
        <v>3.5036244751216901E-3</v>
      </c>
      <c r="Y9" s="14">
        <v>0</v>
      </c>
      <c r="Z9" s="14">
        <v>7.1779895636812103E-3</v>
      </c>
      <c r="AA9" s="14">
        <v>5.9849733181933703E-3</v>
      </c>
      <c r="AB9" s="14">
        <v>4.0695590734760399E-3</v>
      </c>
      <c r="AC9" s="14">
        <v>0</v>
      </c>
      <c r="AD9" s="14">
        <v>2.2558221786503799E-2</v>
      </c>
      <c r="AE9" s="14"/>
      <c r="AF9" s="14">
        <v>8.1277845349825295E-3</v>
      </c>
      <c r="AG9" s="14">
        <v>4.3552018828490998E-3</v>
      </c>
      <c r="AH9" s="14">
        <v>0</v>
      </c>
      <c r="AI9" s="14">
        <v>8.7795805925034495E-3</v>
      </c>
      <c r="AJ9" s="14">
        <v>3.8490839787700499E-3</v>
      </c>
      <c r="AK9" s="14"/>
      <c r="AL9" s="14">
        <v>6.1080779357143896E-3</v>
      </c>
      <c r="AM9" s="14">
        <v>9.4841380488990597E-3</v>
      </c>
      <c r="AN9" s="14">
        <v>0</v>
      </c>
      <c r="AO9" s="14">
        <v>6.2564086847036503E-3</v>
      </c>
      <c r="AP9" s="14">
        <v>6.2084231595855898E-3</v>
      </c>
      <c r="AQ9" s="14">
        <v>0</v>
      </c>
      <c r="AR9" s="14"/>
      <c r="AS9" s="14">
        <v>1.55210617007107E-3</v>
      </c>
      <c r="AT9" s="14">
        <v>8.7394278440477494E-3</v>
      </c>
      <c r="AU9" s="14">
        <v>3.8771256677575202E-3</v>
      </c>
      <c r="AV9" s="14">
        <v>2.5847686077244102E-3</v>
      </c>
      <c r="AW9" s="14">
        <v>4.4105484287074101E-2</v>
      </c>
      <c r="AX9" s="14"/>
      <c r="AY9" s="14">
        <v>1.0093973294676199E-2</v>
      </c>
      <c r="AZ9" s="14">
        <v>5.1711195804939802E-3</v>
      </c>
      <c r="BA9" s="14">
        <v>4.4256803483141097E-3</v>
      </c>
      <c r="BB9" s="14">
        <v>1.88527705148326E-3</v>
      </c>
      <c r="BC9" s="14">
        <v>0</v>
      </c>
      <c r="BD9" s="14"/>
      <c r="BE9" s="14">
        <v>3.9125194019991698E-2</v>
      </c>
      <c r="BF9" s="14">
        <v>4.3285008861449802E-3</v>
      </c>
      <c r="BG9" s="14">
        <v>1.7752003427797701E-3</v>
      </c>
      <c r="BH9" s="14">
        <v>2.6515829045275501E-3</v>
      </c>
      <c r="BI9" s="14">
        <v>0</v>
      </c>
      <c r="BJ9" s="14"/>
      <c r="BK9" s="14">
        <v>1.36650534116209E-2</v>
      </c>
      <c r="BL9" s="14">
        <v>7.7937406592461702E-3</v>
      </c>
      <c r="BM9" s="14">
        <v>1.7260134914933E-3</v>
      </c>
      <c r="BN9" s="14">
        <v>1.6178006461968E-3</v>
      </c>
      <c r="BO9" s="14">
        <v>2.8495348375438402E-3</v>
      </c>
      <c r="BP9" s="14"/>
      <c r="BQ9" s="14">
        <v>9.4753757670254807E-3</v>
      </c>
      <c r="BR9" s="14">
        <v>3.3555489775682402E-3</v>
      </c>
      <c r="BS9" s="14"/>
      <c r="BT9" s="14">
        <v>6.6296690141325904E-3</v>
      </c>
      <c r="BU9" s="14">
        <v>4.704160176523E-3</v>
      </c>
      <c r="BV9" s="14"/>
      <c r="BW9" s="14">
        <v>9.0378956594548195E-3</v>
      </c>
      <c r="BX9" s="14">
        <v>3.79934201849604E-3</v>
      </c>
      <c r="BY9" s="14"/>
      <c r="BZ9" s="14">
        <v>2.0869286742130101E-3</v>
      </c>
      <c r="CA9" s="14">
        <v>1.24633284309049E-2</v>
      </c>
      <c r="CB9" s="14">
        <v>0</v>
      </c>
    </row>
    <row r="10" spans="2:80" x14ac:dyDescent="0.35">
      <c r="B10" s="15" t="s">
        <v>179</v>
      </c>
      <c r="C10" s="14">
        <v>1.0944982310970099E-2</v>
      </c>
      <c r="D10" s="14">
        <v>1.29208027484804E-2</v>
      </c>
      <c r="E10" s="14">
        <v>9.0624206354990508E-3</v>
      </c>
      <c r="F10" s="14"/>
      <c r="G10" s="14">
        <v>2.9155546983259801E-2</v>
      </c>
      <c r="H10" s="14">
        <v>2.5652865765336898E-2</v>
      </c>
      <c r="I10" s="14">
        <v>6.5808664384273104E-3</v>
      </c>
      <c r="J10" s="14">
        <v>1.8394555583795601E-3</v>
      </c>
      <c r="K10" s="14">
        <v>2.47928077118839E-3</v>
      </c>
      <c r="L10" s="14">
        <v>3.48589207185562E-3</v>
      </c>
      <c r="M10" s="14"/>
      <c r="N10" s="14">
        <v>1.44221782565682E-2</v>
      </c>
      <c r="O10" s="14">
        <v>5.1059882990655498E-3</v>
      </c>
      <c r="P10" s="14">
        <v>1.4545891738119999E-2</v>
      </c>
      <c r="Q10" s="14">
        <v>1.0222115600451699E-2</v>
      </c>
      <c r="R10" s="14"/>
      <c r="S10" s="14">
        <v>2.07936718687322E-2</v>
      </c>
      <c r="T10" s="14">
        <v>2.2932558920079399E-3</v>
      </c>
      <c r="U10" s="14">
        <v>9.2325855293987399E-3</v>
      </c>
      <c r="V10" s="14">
        <v>8.12790328304514E-3</v>
      </c>
      <c r="W10" s="14">
        <v>3.2661578281278802E-2</v>
      </c>
      <c r="X10" s="14">
        <v>1.6718657939710401E-2</v>
      </c>
      <c r="Y10" s="14">
        <v>0</v>
      </c>
      <c r="Z10" s="14">
        <v>6.5918671375756101E-3</v>
      </c>
      <c r="AA10" s="14">
        <v>5.2453919457615596E-3</v>
      </c>
      <c r="AB10" s="14">
        <v>1.4298900106349301E-2</v>
      </c>
      <c r="AC10" s="14">
        <v>0</v>
      </c>
      <c r="AD10" s="14">
        <v>1.1426932835369E-2</v>
      </c>
      <c r="AE10" s="14"/>
      <c r="AF10" s="14">
        <v>7.9201376949588394E-3</v>
      </c>
      <c r="AG10" s="14">
        <v>1.5208758329368299E-2</v>
      </c>
      <c r="AH10" s="14">
        <v>9.7342538966339494E-3</v>
      </c>
      <c r="AI10" s="14">
        <v>1.55674394719779E-2</v>
      </c>
      <c r="AJ10" s="14">
        <v>1.37447465234864E-2</v>
      </c>
      <c r="AK10" s="14"/>
      <c r="AL10" s="14">
        <v>2.2206281132410501E-2</v>
      </c>
      <c r="AM10" s="14">
        <v>1.36136217559737E-2</v>
      </c>
      <c r="AN10" s="14">
        <v>3.7173075676490601E-3</v>
      </c>
      <c r="AO10" s="14">
        <v>1.1981068350087399E-2</v>
      </c>
      <c r="AP10" s="14">
        <v>6.8258690966548404E-3</v>
      </c>
      <c r="AQ10" s="14">
        <v>3.1957360745012002E-3</v>
      </c>
      <c r="AR10" s="14"/>
      <c r="AS10" s="14">
        <v>6.1111634174281599E-3</v>
      </c>
      <c r="AT10" s="14">
        <v>1.0052151902775501E-2</v>
      </c>
      <c r="AU10" s="14">
        <v>1.1093461162458899E-2</v>
      </c>
      <c r="AV10" s="14">
        <v>1.8769319386985801E-2</v>
      </c>
      <c r="AW10" s="14">
        <v>3.6872771661697099E-2</v>
      </c>
      <c r="AX10" s="14"/>
      <c r="AY10" s="14">
        <v>9.1746445390686604E-3</v>
      </c>
      <c r="AZ10" s="14">
        <v>2.0147368396059E-2</v>
      </c>
      <c r="BA10" s="14">
        <v>9.0608968484554905E-3</v>
      </c>
      <c r="BB10" s="14">
        <v>1.01083021872636E-2</v>
      </c>
      <c r="BC10" s="14">
        <v>2.0740658973915499E-3</v>
      </c>
      <c r="BD10" s="14"/>
      <c r="BE10" s="14">
        <v>2.8821768062360299E-2</v>
      </c>
      <c r="BF10" s="14">
        <v>1.49987071554776E-2</v>
      </c>
      <c r="BG10" s="14">
        <v>6.7363683318133498E-3</v>
      </c>
      <c r="BH10" s="14">
        <v>4.51360331157016E-3</v>
      </c>
      <c r="BI10" s="14">
        <v>7.7107136544731104E-3</v>
      </c>
      <c r="BJ10" s="14"/>
      <c r="BK10" s="14">
        <v>2.6880654941623599E-2</v>
      </c>
      <c r="BL10" s="14">
        <v>7.26060477216356E-3</v>
      </c>
      <c r="BM10" s="14">
        <v>1.0406889282078301E-2</v>
      </c>
      <c r="BN10" s="14">
        <v>9.8648030476611494E-3</v>
      </c>
      <c r="BO10" s="14">
        <v>3.1816796129434501E-3</v>
      </c>
      <c r="BP10" s="14"/>
      <c r="BQ10" s="14">
        <v>1.6888308858612401E-2</v>
      </c>
      <c r="BR10" s="14">
        <v>8.4661979286761394E-3</v>
      </c>
      <c r="BS10" s="14"/>
      <c r="BT10" s="14">
        <v>1.6575672634931E-2</v>
      </c>
      <c r="BU10" s="14">
        <v>9.2149261967277799E-3</v>
      </c>
      <c r="BV10" s="14"/>
      <c r="BW10" s="14">
        <v>2.0806047581875001E-2</v>
      </c>
      <c r="BX10" s="14">
        <v>7.4962072607747E-3</v>
      </c>
      <c r="BY10" s="14"/>
      <c r="BZ10" s="14">
        <v>7.6489411108672904E-3</v>
      </c>
      <c r="CA10" s="14">
        <v>1.7472307981812301E-2</v>
      </c>
      <c r="CB10" s="14">
        <v>1.3231680339863499E-2</v>
      </c>
    </row>
    <row r="11" spans="2:80" x14ac:dyDescent="0.35">
      <c r="B11" s="15" t="s">
        <v>180</v>
      </c>
      <c r="C11" s="14">
        <v>2.2200705839114598E-2</v>
      </c>
      <c r="D11" s="14">
        <v>2.57809512311153E-2</v>
      </c>
      <c r="E11" s="14">
        <v>1.8798740758358402E-2</v>
      </c>
      <c r="F11" s="14"/>
      <c r="G11" s="14">
        <v>3.4430380044509698E-2</v>
      </c>
      <c r="H11" s="14">
        <v>4.8837995919031103E-2</v>
      </c>
      <c r="I11" s="14">
        <v>2.9995551725176098E-2</v>
      </c>
      <c r="J11" s="14">
        <v>1.3937934109805801E-2</v>
      </c>
      <c r="K11" s="14">
        <v>8.5688998523172598E-3</v>
      </c>
      <c r="L11" s="14">
        <v>1.8736665519396001E-3</v>
      </c>
      <c r="M11" s="14"/>
      <c r="N11" s="14">
        <v>3.3704674762566403E-2</v>
      </c>
      <c r="O11" s="14">
        <v>2.42265019656712E-2</v>
      </c>
      <c r="P11" s="14">
        <v>1.8126839068471099E-2</v>
      </c>
      <c r="Q11" s="14">
        <v>1.15068347325561E-2</v>
      </c>
      <c r="R11" s="14"/>
      <c r="S11" s="14">
        <v>3.8298646353929003E-2</v>
      </c>
      <c r="T11" s="14">
        <v>1.87000120990003E-2</v>
      </c>
      <c r="U11" s="14">
        <v>3.6650248220263699E-3</v>
      </c>
      <c r="V11" s="14">
        <v>2.1512941487762598E-2</v>
      </c>
      <c r="W11" s="14">
        <v>1.87115470897826E-2</v>
      </c>
      <c r="X11" s="14">
        <v>2.41352835463126E-2</v>
      </c>
      <c r="Y11" s="14">
        <v>2.36792466152753E-2</v>
      </c>
      <c r="Z11" s="14">
        <v>3.1351773288688198E-2</v>
      </c>
      <c r="AA11" s="14">
        <v>1.62759402512338E-2</v>
      </c>
      <c r="AB11" s="14">
        <v>2.7675336038678899E-2</v>
      </c>
      <c r="AC11" s="14">
        <v>1.8825510703921099E-2</v>
      </c>
      <c r="AD11" s="14">
        <v>1.08202950285792E-2</v>
      </c>
      <c r="AE11" s="14"/>
      <c r="AF11" s="14">
        <v>1.5817038699606101E-2</v>
      </c>
      <c r="AG11" s="14">
        <v>2.68705078030591E-2</v>
      </c>
      <c r="AH11" s="14">
        <v>4.5346450973990102E-3</v>
      </c>
      <c r="AI11" s="14">
        <v>3.2838686441523803E-2</v>
      </c>
      <c r="AJ11" s="14">
        <v>2.62864240497695E-2</v>
      </c>
      <c r="AK11" s="14"/>
      <c r="AL11" s="14">
        <v>3.4540479205642197E-2</v>
      </c>
      <c r="AM11" s="14">
        <v>2.2509651260590201E-2</v>
      </c>
      <c r="AN11" s="14">
        <v>1.8471437925564101E-2</v>
      </c>
      <c r="AO11" s="14">
        <v>2.1735677059158999E-2</v>
      </c>
      <c r="AP11" s="14">
        <v>2.8779002686923998E-2</v>
      </c>
      <c r="AQ11" s="14">
        <v>3.0280027282487501E-3</v>
      </c>
      <c r="AR11" s="14"/>
      <c r="AS11" s="14">
        <v>5.5032453686316403E-3</v>
      </c>
      <c r="AT11" s="14">
        <v>1.8269487473442401E-2</v>
      </c>
      <c r="AU11" s="14">
        <v>2.94644147632416E-2</v>
      </c>
      <c r="AV11" s="14">
        <v>4.0222391425932903E-2</v>
      </c>
      <c r="AW11" s="14">
        <v>0.12892452682481301</v>
      </c>
      <c r="AX11" s="14"/>
      <c r="AY11" s="14">
        <v>2.0607237407253801E-2</v>
      </c>
      <c r="AZ11" s="14">
        <v>3.0064943743954801E-2</v>
      </c>
      <c r="BA11" s="14">
        <v>1.13115718752152E-2</v>
      </c>
      <c r="BB11" s="14">
        <v>3.2630423942916799E-2</v>
      </c>
      <c r="BC11" s="14">
        <v>8.3595239728831098E-3</v>
      </c>
      <c r="BD11" s="14"/>
      <c r="BE11" s="14">
        <v>8.0346928644249999E-2</v>
      </c>
      <c r="BF11" s="14">
        <v>2.8354979751012001E-2</v>
      </c>
      <c r="BG11" s="14">
        <v>8.9763877392888998E-3</v>
      </c>
      <c r="BH11" s="14">
        <v>2.0495249109270801E-2</v>
      </c>
      <c r="BI11" s="14">
        <v>0</v>
      </c>
      <c r="BJ11" s="14"/>
      <c r="BK11" s="14">
        <v>6.2239395004945797E-2</v>
      </c>
      <c r="BL11" s="14">
        <v>1.5869138752285E-2</v>
      </c>
      <c r="BM11" s="14">
        <v>1.5766425778040001E-2</v>
      </c>
      <c r="BN11" s="14">
        <v>1.4486499065722899E-2</v>
      </c>
      <c r="BO11" s="14">
        <v>9.4538363648100504E-3</v>
      </c>
      <c r="BP11" s="14"/>
      <c r="BQ11" s="14">
        <v>3.0647767764681699E-2</v>
      </c>
      <c r="BR11" s="14">
        <v>1.86776880460451E-2</v>
      </c>
      <c r="BS11" s="14"/>
      <c r="BT11" s="14">
        <v>4.1207557162775701E-2</v>
      </c>
      <c r="BU11" s="14">
        <v>1.6360761275822699E-2</v>
      </c>
      <c r="BV11" s="14"/>
      <c r="BW11" s="14">
        <v>3.8757154456700499E-2</v>
      </c>
      <c r="BX11" s="14">
        <v>1.6410310446372801E-2</v>
      </c>
      <c r="BY11" s="14"/>
      <c r="BZ11" s="14">
        <v>1.3086966847706801E-2</v>
      </c>
      <c r="CA11" s="14">
        <v>4.1808702399127699E-2</v>
      </c>
      <c r="CB11" s="14">
        <v>1.92644759519735E-2</v>
      </c>
    </row>
    <row r="12" spans="2:80" x14ac:dyDescent="0.35">
      <c r="B12" s="15" t="s">
        <v>181</v>
      </c>
      <c r="C12" s="14">
        <v>5.06425401733476E-2</v>
      </c>
      <c r="D12" s="14">
        <v>6.0779090317363699E-2</v>
      </c>
      <c r="E12" s="14">
        <v>4.0319946985781403E-2</v>
      </c>
      <c r="F12" s="14"/>
      <c r="G12" s="14">
        <v>6.5758617419343399E-2</v>
      </c>
      <c r="H12" s="14">
        <v>0.101590008102178</v>
      </c>
      <c r="I12" s="14">
        <v>5.1784682382437199E-2</v>
      </c>
      <c r="J12" s="14">
        <v>2.8795031684819301E-2</v>
      </c>
      <c r="K12" s="14">
        <v>2.05838285529454E-2</v>
      </c>
      <c r="L12" s="14">
        <v>3.6005787059729698E-2</v>
      </c>
      <c r="M12" s="14"/>
      <c r="N12" s="14">
        <v>6.8484401923902899E-2</v>
      </c>
      <c r="O12" s="14">
        <v>4.2302583126754598E-2</v>
      </c>
      <c r="P12" s="14">
        <v>4.9749571066859302E-2</v>
      </c>
      <c r="Q12" s="14">
        <v>4.1418707782085298E-2</v>
      </c>
      <c r="R12" s="14"/>
      <c r="S12" s="14">
        <v>7.8156981928250199E-2</v>
      </c>
      <c r="T12" s="14">
        <v>2.91514291350192E-2</v>
      </c>
      <c r="U12" s="14">
        <v>3.82056200656525E-2</v>
      </c>
      <c r="V12" s="14">
        <v>3.3147758057038401E-2</v>
      </c>
      <c r="W12" s="14">
        <v>5.2384108462960197E-2</v>
      </c>
      <c r="X12" s="14">
        <v>6.7882911539374993E-2</v>
      </c>
      <c r="Y12" s="14">
        <v>3.8272853159324001E-2</v>
      </c>
      <c r="Z12" s="14">
        <v>7.7039070350162303E-2</v>
      </c>
      <c r="AA12" s="14">
        <v>6.0866680374146998E-2</v>
      </c>
      <c r="AB12" s="14">
        <v>4.6321485853625E-2</v>
      </c>
      <c r="AC12" s="14">
        <v>1.8627727412944401E-2</v>
      </c>
      <c r="AD12" s="14">
        <v>7.1444864013109302E-2</v>
      </c>
      <c r="AE12" s="14"/>
      <c r="AF12" s="14">
        <v>4.9668143171858199E-2</v>
      </c>
      <c r="AG12" s="14">
        <v>5.2993197155579999E-2</v>
      </c>
      <c r="AH12" s="14">
        <v>6.3535643702675101E-2</v>
      </c>
      <c r="AI12" s="14">
        <v>2.7692422172346302E-2</v>
      </c>
      <c r="AJ12" s="14">
        <v>8.2178889935628899E-2</v>
      </c>
      <c r="AK12" s="14"/>
      <c r="AL12" s="14">
        <v>6.5051451954189293E-2</v>
      </c>
      <c r="AM12" s="14">
        <v>5.0887701110935199E-2</v>
      </c>
      <c r="AN12" s="14">
        <v>6.9588352424436603E-2</v>
      </c>
      <c r="AO12" s="14">
        <v>3.5700735413858702E-2</v>
      </c>
      <c r="AP12" s="14">
        <v>6.4526879157332906E-2</v>
      </c>
      <c r="AQ12" s="14">
        <v>3.9782158103878702E-2</v>
      </c>
      <c r="AR12" s="14"/>
      <c r="AS12" s="14">
        <v>2.76859369976395E-2</v>
      </c>
      <c r="AT12" s="14">
        <v>4.4419856176587398E-2</v>
      </c>
      <c r="AU12" s="14">
        <v>7.2194692524997495E-2</v>
      </c>
      <c r="AV12" s="14">
        <v>8.0352485202889096E-2</v>
      </c>
      <c r="AW12" s="14">
        <v>0.140354113512103</v>
      </c>
      <c r="AX12" s="14"/>
      <c r="AY12" s="14">
        <v>5.07619390646009E-2</v>
      </c>
      <c r="AZ12" s="14">
        <v>6.8896211677723806E-2</v>
      </c>
      <c r="BA12" s="14">
        <v>5.00671092463187E-2</v>
      </c>
      <c r="BB12" s="14">
        <v>4.4033460775620897E-2</v>
      </c>
      <c r="BC12" s="14">
        <v>2.8049667348777101E-2</v>
      </c>
      <c r="BD12" s="14"/>
      <c r="BE12" s="14">
        <v>0.12811059820512199</v>
      </c>
      <c r="BF12" s="14">
        <v>5.2080956575369299E-2</v>
      </c>
      <c r="BG12" s="14">
        <v>4.41422825072849E-2</v>
      </c>
      <c r="BH12" s="14">
        <v>3.4512891319710297E-2</v>
      </c>
      <c r="BI12" s="14">
        <v>3.7505296003616899E-2</v>
      </c>
      <c r="BJ12" s="14"/>
      <c r="BK12" s="14">
        <v>0.113549739165711</v>
      </c>
      <c r="BL12" s="14">
        <v>5.55340547269794E-2</v>
      </c>
      <c r="BM12" s="14">
        <v>3.60760254468614E-2</v>
      </c>
      <c r="BN12" s="14">
        <v>3.77723561533281E-2</v>
      </c>
      <c r="BO12" s="14">
        <v>2.3562020956396999E-2</v>
      </c>
      <c r="BP12" s="14"/>
      <c r="BQ12" s="14">
        <v>5.1421483844469498E-2</v>
      </c>
      <c r="BR12" s="14">
        <v>5.03176659819018E-2</v>
      </c>
      <c r="BS12" s="14"/>
      <c r="BT12" s="14">
        <v>7.1444789281843904E-2</v>
      </c>
      <c r="BU12" s="14">
        <v>4.4250951187002799E-2</v>
      </c>
      <c r="BV12" s="14"/>
      <c r="BW12" s="14">
        <v>7.2251617411877397E-2</v>
      </c>
      <c r="BX12" s="14">
        <v>4.3085055825497903E-2</v>
      </c>
      <c r="BY12" s="14"/>
      <c r="BZ12" s="14">
        <v>3.2101248879462599E-2</v>
      </c>
      <c r="CA12" s="14">
        <v>8.8637380236772201E-2</v>
      </c>
      <c r="CB12" s="14">
        <v>5.5927258849758701E-2</v>
      </c>
    </row>
    <row r="13" spans="2:80" x14ac:dyDescent="0.35">
      <c r="B13" s="15" t="s">
        <v>182</v>
      </c>
      <c r="C13" s="14">
        <v>7.1947403717729896E-2</v>
      </c>
      <c r="D13" s="14">
        <v>7.9960689712653299E-2</v>
      </c>
      <c r="E13" s="14">
        <v>6.3658370665827593E-2</v>
      </c>
      <c r="F13" s="14"/>
      <c r="G13" s="14">
        <v>0.13030833709322301</v>
      </c>
      <c r="H13" s="14">
        <v>8.9385699271373797E-2</v>
      </c>
      <c r="I13" s="14">
        <v>9.0426308263396399E-2</v>
      </c>
      <c r="J13" s="14">
        <v>4.4078496705958002E-2</v>
      </c>
      <c r="K13" s="14">
        <v>4.4213872439064598E-2</v>
      </c>
      <c r="L13" s="14">
        <v>4.5231086551044103E-2</v>
      </c>
      <c r="M13" s="14"/>
      <c r="N13" s="14">
        <v>8.4595849746580895E-2</v>
      </c>
      <c r="O13" s="14">
        <v>6.22388517208292E-2</v>
      </c>
      <c r="P13" s="14">
        <v>7.8154179812840105E-2</v>
      </c>
      <c r="Q13" s="14">
        <v>6.3771615036640097E-2</v>
      </c>
      <c r="R13" s="14"/>
      <c r="S13" s="14">
        <v>8.8176610611841497E-2</v>
      </c>
      <c r="T13" s="14">
        <v>7.5228687943857703E-2</v>
      </c>
      <c r="U13" s="14">
        <v>8.44018256819528E-2</v>
      </c>
      <c r="V13" s="14">
        <v>8.4247600246332197E-2</v>
      </c>
      <c r="W13" s="14">
        <v>5.3819019035218602E-2</v>
      </c>
      <c r="X13" s="14">
        <v>8.8405862734840898E-2</v>
      </c>
      <c r="Y13" s="14">
        <v>8.2248133166397494E-2</v>
      </c>
      <c r="Z13" s="14">
        <v>3.8581277655524902E-2</v>
      </c>
      <c r="AA13" s="14">
        <v>4.5564246157947498E-2</v>
      </c>
      <c r="AB13" s="14">
        <v>5.1144365579264703E-2</v>
      </c>
      <c r="AC13" s="14">
        <v>8.1450840934355104E-2</v>
      </c>
      <c r="AD13" s="14">
        <v>6.5229220485716805E-2</v>
      </c>
      <c r="AE13" s="14"/>
      <c r="AF13" s="14">
        <v>8.1997812342448795E-2</v>
      </c>
      <c r="AG13" s="14">
        <v>8.1596755311950001E-2</v>
      </c>
      <c r="AH13" s="14">
        <v>7.7736403472807594E-2</v>
      </c>
      <c r="AI13" s="14">
        <v>6.2725968031917795E-2</v>
      </c>
      <c r="AJ13" s="14">
        <v>7.2362509386046603E-2</v>
      </c>
      <c r="AK13" s="14"/>
      <c r="AL13" s="14">
        <v>8.9059639350808295E-2</v>
      </c>
      <c r="AM13" s="14">
        <v>8.5974358316225893E-2</v>
      </c>
      <c r="AN13" s="14">
        <v>8.2375259881749693E-2</v>
      </c>
      <c r="AO13" s="14">
        <v>6.0473663728607997E-2</v>
      </c>
      <c r="AP13" s="14">
        <v>8.1936833807979906E-2</v>
      </c>
      <c r="AQ13" s="14">
        <v>4.6516941571494497E-2</v>
      </c>
      <c r="AR13" s="14"/>
      <c r="AS13" s="14">
        <v>6.0857174433637702E-2</v>
      </c>
      <c r="AT13" s="14">
        <v>7.0759619299076204E-2</v>
      </c>
      <c r="AU13" s="14">
        <v>7.6487110332459293E-2</v>
      </c>
      <c r="AV13" s="14">
        <v>8.7322661981095104E-2</v>
      </c>
      <c r="AW13" s="14">
        <v>0.16948833572437799</v>
      </c>
      <c r="AX13" s="14"/>
      <c r="AY13" s="14">
        <v>7.8253737825261196E-2</v>
      </c>
      <c r="AZ13" s="14">
        <v>8.2103364057513298E-2</v>
      </c>
      <c r="BA13" s="14">
        <v>9.4159281024412594E-2</v>
      </c>
      <c r="BB13" s="14">
        <v>6.7545948572695497E-2</v>
      </c>
      <c r="BC13" s="14">
        <v>3.3215533676359599E-2</v>
      </c>
      <c r="BD13" s="14"/>
      <c r="BE13" s="14">
        <v>0.10438402270841</v>
      </c>
      <c r="BF13" s="14">
        <v>9.3755642475572804E-2</v>
      </c>
      <c r="BG13" s="14">
        <v>6.0752529843025302E-2</v>
      </c>
      <c r="BH13" s="14">
        <v>3.8040078259214703E-2</v>
      </c>
      <c r="BI13" s="14">
        <v>5.0324697265785097E-2</v>
      </c>
      <c r="BJ13" s="14"/>
      <c r="BK13" s="14">
        <v>0.11740874035669401</v>
      </c>
      <c r="BL13" s="14">
        <v>7.0403103982648305E-2</v>
      </c>
      <c r="BM13" s="14">
        <v>6.37339577567195E-2</v>
      </c>
      <c r="BN13" s="14">
        <v>6.0090011537565498E-2</v>
      </c>
      <c r="BO13" s="14">
        <v>5.6821345395533199E-2</v>
      </c>
      <c r="BP13" s="14"/>
      <c r="BQ13" s="14">
        <v>7.2953857059812804E-2</v>
      </c>
      <c r="BR13" s="14">
        <v>7.15276420226819E-2</v>
      </c>
      <c r="BS13" s="14"/>
      <c r="BT13" s="14">
        <v>9.3279200187002101E-2</v>
      </c>
      <c r="BU13" s="14">
        <v>6.5393108811403602E-2</v>
      </c>
      <c r="BV13" s="14"/>
      <c r="BW13" s="14">
        <v>9.4057867174638696E-2</v>
      </c>
      <c r="BX13" s="14">
        <v>6.4214566278408602E-2</v>
      </c>
      <c r="BY13" s="14"/>
      <c r="BZ13" s="14">
        <v>5.9993276704166099E-2</v>
      </c>
      <c r="CA13" s="14">
        <v>0.102675819745463</v>
      </c>
      <c r="CB13" s="14">
        <v>3.8355686339823301E-2</v>
      </c>
    </row>
    <row r="14" spans="2:80" x14ac:dyDescent="0.35">
      <c r="B14" s="15" t="s">
        <v>183</v>
      </c>
      <c r="C14" s="14">
        <v>9.1641272867958007E-2</v>
      </c>
      <c r="D14" s="14">
        <v>0.103634398187447</v>
      </c>
      <c r="E14" s="14">
        <v>8.0313134561785404E-2</v>
      </c>
      <c r="F14" s="14"/>
      <c r="G14" s="14">
        <v>0.10705318073336199</v>
      </c>
      <c r="H14" s="14">
        <v>0.11035982282586899</v>
      </c>
      <c r="I14" s="14">
        <v>0.110853413660446</v>
      </c>
      <c r="J14" s="14">
        <v>8.7213278119749202E-2</v>
      </c>
      <c r="K14" s="14">
        <v>6.8220234427608606E-2</v>
      </c>
      <c r="L14" s="14">
        <v>6.9842772156814503E-2</v>
      </c>
      <c r="M14" s="14"/>
      <c r="N14" s="14">
        <v>0.117250099112105</v>
      </c>
      <c r="O14" s="14">
        <v>8.47874681609804E-2</v>
      </c>
      <c r="P14" s="14">
        <v>8.8309160713735402E-2</v>
      </c>
      <c r="Q14" s="14">
        <v>7.3784084577520406E-2</v>
      </c>
      <c r="R14" s="14"/>
      <c r="S14" s="14">
        <v>9.1221692278887295E-2</v>
      </c>
      <c r="T14" s="14">
        <v>0.108010593615151</v>
      </c>
      <c r="U14" s="14">
        <v>8.6202692567650299E-2</v>
      </c>
      <c r="V14" s="14">
        <v>9.0765815797671803E-2</v>
      </c>
      <c r="W14" s="14">
        <v>9.6953012894857193E-2</v>
      </c>
      <c r="X14" s="14">
        <v>8.8566054591451199E-2</v>
      </c>
      <c r="Y14" s="14">
        <v>9.3334501345593804E-2</v>
      </c>
      <c r="Z14" s="14">
        <v>9.0460689354131596E-2</v>
      </c>
      <c r="AA14" s="14">
        <v>8.3991272043153806E-2</v>
      </c>
      <c r="AB14" s="14">
        <v>7.8673739453133204E-2</v>
      </c>
      <c r="AC14" s="14">
        <v>9.8379394283151705E-2</v>
      </c>
      <c r="AD14" s="14">
        <v>8.9440191209736702E-2</v>
      </c>
      <c r="AE14" s="14"/>
      <c r="AF14" s="14">
        <v>8.8690007441693003E-2</v>
      </c>
      <c r="AG14" s="14">
        <v>0.10309151333661799</v>
      </c>
      <c r="AH14" s="14">
        <v>0.104273637184606</v>
      </c>
      <c r="AI14" s="14">
        <v>9.3698377927349502E-2</v>
      </c>
      <c r="AJ14" s="14">
        <v>9.2645711203127507E-2</v>
      </c>
      <c r="AK14" s="14"/>
      <c r="AL14" s="14">
        <v>0.11663125742752201</v>
      </c>
      <c r="AM14" s="14">
        <v>9.8481734640112104E-2</v>
      </c>
      <c r="AN14" s="14">
        <v>8.9459077142014107E-2</v>
      </c>
      <c r="AO14" s="14">
        <v>0.1004326761189</v>
      </c>
      <c r="AP14" s="14">
        <v>8.0810519426683006E-2</v>
      </c>
      <c r="AQ14" s="14">
        <v>6.6476289250901405E-2</v>
      </c>
      <c r="AR14" s="14"/>
      <c r="AS14" s="14">
        <v>5.9033061689039698E-2</v>
      </c>
      <c r="AT14" s="14">
        <v>8.3705944428721896E-2</v>
      </c>
      <c r="AU14" s="14">
        <v>9.9562246098305496E-2</v>
      </c>
      <c r="AV14" s="14">
        <v>0.14620183727348299</v>
      </c>
      <c r="AW14" s="14">
        <v>6.6464976171667994E-2</v>
      </c>
      <c r="AX14" s="14"/>
      <c r="AY14" s="14">
        <v>8.3520077382445698E-2</v>
      </c>
      <c r="AZ14" s="14">
        <v>8.8417283567647997E-2</v>
      </c>
      <c r="BA14" s="14">
        <v>0.110375382006533</v>
      </c>
      <c r="BB14" s="14">
        <v>0.116200313645244</v>
      </c>
      <c r="BC14" s="14">
        <v>6.2886857214694794E-2</v>
      </c>
      <c r="BD14" s="14"/>
      <c r="BE14" s="14">
        <v>9.6326324484829307E-2</v>
      </c>
      <c r="BF14" s="14">
        <v>0.10049686937166601</v>
      </c>
      <c r="BG14" s="14">
        <v>8.8837483992045205E-2</v>
      </c>
      <c r="BH14" s="14">
        <v>8.6084950468808805E-2</v>
      </c>
      <c r="BI14" s="14">
        <v>5.19253566082159E-2</v>
      </c>
      <c r="BJ14" s="14"/>
      <c r="BK14" s="14">
        <v>0.113822521852465</v>
      </c>
      <c r="BL14" s="14">
        <v>9.7225951330786695E-2</v>
      </c>
      <c r="BM14" s="14">
        <v>8.1367045484729894E-2</v>
      </c>
      <c r="BN14" s="14">
        <v>9.5721747160062806E-2</v>
      </c>
      <c r="BO14" s="14">
        <v>7.4762287507490893E-2</v>
      </c>
      <c r="BP14" s="14"/>
      <c r="BQ14" s="14">
        <v>8.9006491478503702E-2</v>
      </c>
      <c r="BR14" s="14">
        <v>9.2740161664759596E-2</v>
      </c>
      <c r="BS14" s="14"/>
      <c r="BT14" s="14">
        <v>9.9254679734996104E-2</v>
      </c>
      <c r="BU14" s="14">
        <v>8.9302017760199096E-2</v>
      </c>
      <c r="BV14" s="14"/>
      <c r="BW14" s="14">
        <v>0.11642124473683201</v>
      </c>
      <c r="BX14" s="14">
        <v>8.2974810738549995E-2</v>
      </c>
      <c r="BY14" s="14"/>
      <c r="BZ14" s="14">
        <v>8.40053307418267E-2</v>
      </c>
      <c r="CA14" s="14">
        <v>0.10379770369968901</v>
      </c>
      <c r="CB14" s="14">
        <v>0.114544414696532</v>
      </c>
    </row>
    <row r="15" spans="2:80" x14ac:dyDescent="0.35">
      <c r="B15" s="15" t="s">
        <v>184</v>
      </c>
      <c r="C15" s="14">
        <v>0.187200268462411</v>
      </c>
      <c r="D15" s="14">
        <v>0.17312000352446699</v>
      </c>
      <c r="E15" s="14">
        <v>0.20165661770137</v>
      </c>
      <c r="F15" s="14"/>
      <c r="G15" s="14">
        <v>0.15312725424533799</v>
      </c>
      <c r="H15" s="14">
        <v>0.198745862723924</v>
      </c>
      <c r="I15" s="14">
        <v>0.15934139000643699</v>
      </c>
      <c r="J15" s="14">
        <v>0.22824400203417</v>
      </c>
      <c r="K15" s="14">
        <v>0.20490068962479399</v>
      </c>
      <c r="L15" s="14">
        <v>0.177844183153647</v>
      </c>
      <c r="M15" s="14"/>
      <c r="N15" s="14">
        <v>0.23853939708915001</v>
      </c>
      <c r="O15" s="14">
        <v>0.17531689969386599</v>
      </c>
      <c r="P15" s="14">
        <v>0.18478502372214201</v>
      </c>
      <c r="Q15" s="14">
        <v>0.14728014714153401</v>
      </c>
      <c r="R15" s="14"/>
      <c r="S15" s="14">
        <v>0.174303024886445</v>
      </c>
      <c r="T15" s="14">
        <v>0.19546745001673199</v>
      </c>
      <c r="U15" s="14">
        <v>0.19088916844867099</v>
      </c>
      <c r="V15" s="14">
        <v>0.22782062311732901</v>
      </c>
      <c r="W15" s="14">
        <v>0.21783753740210601</v>
      </c>
      <c r="X15" s="14">
        <v>0.16623542558193899</v>
      </c>
      <c r="Y15" s="14">
        <v>0.18834430419018</v>
      </c>
      <c r="Z15" s="14">
        <v>0.15933468005798099</v>
      </c>
      <c r="AA15" s="14">
        <v>0.16299017689442</v>
      </c>
      <c r="AB15" s="14">
        <v>0.20459372349631799</v>
      </c>
      <c r="AC15" s="14">
        <v>0.193466987267883</v>
      </c>
      <c r="AD15" s="14">
        <v>0.13187084388093301</v>
      </c>
      <c r="AE15" s="14"/>
      <c r="AF15" s="14">
        <v>0.19769710860686901</v>
      </c>
      <c r="AG15" s="14">
        <v>0.22171577893101299</v>
      </c>
      <c r="AH15" s="14">
        <v>0.21073627694476399</v>
      </c>
      <c r="AI15" s="14">
        <v>0.13974135592460499</v>
      </c>
      <c r="AJ15" s="14">
        <v>0.222823493632854</v>
      </c>
      <c r="AK15" s="14"/>
      <c r="AL15" s="14">
        <v>0.21348223291732599</v>
      </c>
      <c r="AM15" s="14">
        <v>0.174122278361169</v>
      </c>
      <c r="AN15" s="14">
        <v>0.21039920746792601</v>
      </c>
      <c r="AO15" s="14">
        <v>0.161881433227686</v>
      </c>
      <c r="AP15" s="14">
        <v>0.217272932945835</v>
      </c>
      <c r="AQ15" s="14">
        <v>0.19662413739743201</v>
      </c>
      <c r="AR15" s="14"/>
      <c r="AS15" s="14">
        <v>0.16695511390408199</v>
      </c>
      <c r="AT15" s="14">
        <v>0.164246776936043</v>
      </c>
      <c r="AU15" s="14">
        <v>0.23214857824121901</v>
      </c>
      <c r="AV15" s="14">
        <v>0.204447404824489</v>
      </c>
      <c r="AW15" s="14">
        <v>0.254708184261554</v>
      </c>
      <c r="AX15" s="14"/>
      <c r="AY15" s="14">
        <v>0.18844710710933801</v>
      </c>
      <c r="AZ15" s="14">
        <v>0.21653840542494501</v>
      </c>
      <c r="BA15" s="14">
        <v>0.184581896481989</v>
      </c>
      <c r="BB15" s="14">
        <v>0.17754078263322901</v>
      </c>
      <c r="BC15" s="14">
        <v>0.15717611431645501</v>
      </c>
      <c r="BD15" s="14"/>
      <c r="BE15" s="14">
        <v>0.15341547669964001</v>
      </c>
      <c r="BF15" s="14">
        <v>0.204182806608668</v>
      </c>
      <c r="BG15" s="14">
        <v>0.19691556256824699</v>
      </c>
      <c r="BH15" s="14">
        <v>0.15910747606925801</v>
      </c>
      <c r="BI15" s="14">
        <v>0.111380133135978</v>
      </c>
      <c r="BJ15" s="14"/>
      <c r="BK15" s="14">
        <v>0.198174242550617</v>
      </c>
      <c r="BL15" s="14">
        <v>0.209165019696614</v>
      </c>
      <c r="BM15" s="14">
        <v>0.197010827351983</v>
      </c>
      <c r="BN15" s="14">
        <v>0.163190658626715</v>
      </c>
      <c r="BO15" s="14">
        <v>0.17475809411559301</v>
      </c>
      <c r="BP15" s="14"/>
      <c r="BQ15" s="14">
        <v>0.16851889446836599</v>
      </c>
      <c r="BR15" s="14">
        <v>0.19499171282021799</v>
      </c>
      <c r="BS15" s="14"/>
      <c r="BT15" s="14">
        <v>0.21969009960602601</v>
      </c>
      <c r="BU15" s="14">
        <v>0.17721761486458901</v>
      </c>
      <c r="BV15" s="14"/>
      <c r="BW15" s="14">
        <v>0.22776633435871499</v>
      </c>
      <c r="BX15" s="14">
        <v>0.173012832104948</v>
      </c>
      <c r="BY15" s="14"/>
      <c r="BZ15" s="14">
        <v>0.17795911938620201</v>
      </c>
      <c r="CA15" s="14">
        <v>0.20386845562455599</v>
      </c>
      <c r="CB15" s="14">
        <v>0.20330384903577101</v>
      </c>
    </row>
    <row r="16" spans="2:80" x14ac:dyDescent="0.35">
      <c r="B16" s="15" t="s">
        <v>185</v>
      </c>
      <c r="C16" s="14">
        <v>9.6401253383050903E-2</v>
      </c>
      <c r="D16" s="14">
        <v>8.9229779267012005E-2</v>
      </c>
      <c r="E16" s="14">
        <v>0.10311077616486899</v>
      </c>
      <c r="F16" s="14"/>
      <c r="G16" s="14">
        <v>7.6004543037249905E-2</v>
      </c>
      <c r="H16" s="14">
        <v>8.4802957537964394E-2</v>
      </c>
      <c r="I16" s="14">
        <v>0.116240298188095</v>
      </c>
      <c r="J16" s="14">
        <v>7.9424097599642501E-2</v>
      </c>
      <c r="K16" s="14">
        <v>0.11800345164866299</v>
      </c>
      <c r="L16" s="14">
        <v>0.10254115342271</v>
      </c>
      <c r="M16" s="14"/>
      <c r="N16" s="14">
        <v>8.9253793589249106E-2</v>
      </c>
      <c r="O16" s="14">
        <v>0.12590438925238501</v>
      </c>
      <c r="P16" s="14">
        <v>8.9262925899607701E-2</v>
      </c>
      <c r="Q16" s="14">
        <v>7.83630181181207E-2</v>
      </c>
      <c r="R16" s="14"/>
      <c r="S16" s="14">
        <v>0.10362716294572</v>
      </c>
      <c r="T16" s="14">
        <v>8.42463018967919E-2</v>
      </c>
      <c r="U16" s="14">
        <v>0.113148964571787</v>
      </c>
      <c r="V16" s="14">
        <v>7.1583358253711496E-2</v>
      </c>
      <c r="W16" s="14">
        <v>8.1982929772230498E-2</v>
      </c>
      <c r="X16" s="14">
        <v>0.102367444792954</v>
      </c>
      <c r="Y16" s="14">
        <v>0.10534945628494601</v>
      </c>
      <c r="Z16" s="14">
        <v>9.0174910746934303E-2</v>
      </c>
      <c r="AA16" s="14">
        <v>0.120084468567483</v>
      </c>
      <c r="AB16" s="14">
        <v>0.103339874335533</v>
      </c>
      <c r="AC16" s="14">
        <v>7.6905243311667995E-2</v>
      </c>
      <c r="AD16" s="14">
        <v>7.0054117823834805E-2</v>
      </c>
      <c r="AE16" s="14"/>
      <c r="AF16" s="14">
        <v>9.4881592472141896E-2</v>
      </c>
      <c r="AG16" s="14">
        <v>9.6796857475900402E-2</v>
      </c>
      <c r="AH16" s="14">
        <v>0.11251339572843699</v>
      </c>
      <c r="AI16" s="14">
        <v>9.6894278373005696E-2</v>
      </c>
      <c r="AJ16" s="14">
        <v>0.10358546688732601</v>
      </c>
      <c r="AK16" s="14"/>
      <c r="AL16" s="14">
        <v>8.4380463728455202E-2</v>
      </c>
      <c r="AM16" s="14">
        <v>8.6784675520345397E-2</v>
      </c>
      <c r="AN16" s="14">
        <v>9.8652523976882095E-2</v>
      </c>
      <c r="AO16" s="14">
        <v>0.10521532103183499</v>
      </c>
      <c r="AP16" s="14">
        <v>0.102925259103746</v>
      </c>
      <c r="AQ16" s="14">
        <v>0.119385511937219</v>
      </c>
      <c r="AR16" s="14"/>
      <c r="AS16" s="14">
        <v>9.3208629332032403E-2</v>
      </c>
      <c r="AT16" s="14">
        <v>9.9095095516957901E-2</v>
      </c>
      <c r="AU16" s="14">
        <v>0.115483979514914</v>
      </c>
      <c r="AV16" s="14">
        <v>9.0460278903080005E-2</v>
      </c>
      <c r="AW16" s="14">
        <v>2.0112115847347199E-2</v>
      </c>
      <c r="AX16" s="14"/>
      <c r="AY16" s="14">
        <v>0.103876787699514</v>
      </c>
      <c r="AZ16" s="14">
        <v>9.7043038245953894E-2</v>
      </c>
      <c r="BA16" s="14">
        <v>0.102629273680369</v>
      </c>
      <c r="BB16" s="14">
        <v>8.4960922166588404E-2</v>
      </c>
      <c r="BC16" s="14">
        <v>9.6162896476168394E-2</v>
      </c>
      <c r="BD16" s="14"/>
      <c r="BE16" s="14">
        <v>6.4822009983029005E-2</v>
      </c>
      <c r="BF16" s="14">
        <v>9.6959451468235702E-2</v>
      </c>
      <c r="BG16" s="14">
        <v>0.101943160804866</v>
      </c>
      <c r="BH16" s="14">
        <v>0.10403085720837001</v>
      </c>
      <c r="BI16" s="14">
        <v>6.4935220267414204E-2</v>
      </c>
      <c r="BJ16" s="14"/>
      <c r="BK16" s="14">
        <v>6.9188452297239994E-2</v>
      </c>
      <c r="BL16" s="14">
        <v>7.8450802444867601E-2</v>
      </c>
      <c r="BM16" s="14">
        <v>0.10797785177980999</v>
      </c>
      <c r="BN16" s="14">
        <v>0.110409891145127</v>
      </c>
      <c r="BO16" s="14">
        <v>0.109083786966334</v>
      </c>
      <c r="BP16" s="14"/>
      <c r="BQ16" s="14">
        <v>0.104296038491826</v>
      </c>
      <c r="BR16" s="14">
        <v>9.3108573791524596E-2</v>
      </c>
      <c r="BS16" s="14"/>
      <c r="BT16" s="14">
        <v>9.3975852380210001E-2</v>
      </c>
      <c r="BU16" s="14">
        <v>9.7146469261217505E-2</v>
      </c>
      <c r="BV16" s="14"/>
      <c r="BW16" s="14">
        <v>7.4486783027810602E-2</v>
      </c>
      <c r="BX16" s="14">
        <v>0.10406554486912301</v>
      </c>
      <c r="BY16" s="14"/>
      <c r="BZ16" s="14">
        <v>0.10892721818696199</v>
      </c>
      <c r="CA16" s="14">
        <v>7.4780397097716306E-2</v>
      </c>
      <c r="CB16" s="14">
        <v>6.88021240053696E-2</v>
      </c>
    </row>
    <row r="17" spans="2:80" x14ac:dyDescent="0.35">
      <c r="B17" s="15" t="s">
        <v>186</v>
      </c>
      <c r="C17" s="14">
        <v>0.19390629140949101</v>
      </c>
      <c r="D17" s="14">
        <v>0.18058404126262001</v>
      </c>
      <c r="E17" s="14">
        <v>0.20702764927551201</v>
      </c>
      <c r="F17" s="14"/>
      <c r="G17" s="14">
        <v>0.152758673411796</v>
      </c>
      <c r="H17" s="14">
        <v>0.148435760313985</v>
      </c>
      <c r="I17" s="14">
        <v>0.19857264452159301</v>
      </c>
      <c r="J17" s="14">
        <v>0.209388574696274</v>
      </c>
      <c r="K17" s="14">
        <v>0.203045485938634</v>
      </c>
      <c r="L17" s="14">
        <v>0.23579070287270701</v>
      </c>
      <c r="M17" s="14"/>
      <c r="N17" s="14">
        <v>0.15995889675893599</v>
      </c>
      <c r="O17" s="14">
        <v>0.217838913547864</v>
      </c>
      <c r="P17" s="14">
        <v>0.21735900009130499</v>
      </c>
      <c r="Q17" s="14">
        <v>0.18617328297743599</v>
      </c>
      <c r="R17" s="14"/>
      <c r="S17" s="14">
        <v>0.19601470385849601</v>
      </c>
      <c r="T17" s="14">
        <v>0.18643970803615501</v>
      </c>
      <c r="U17" s="14">
        <v>0.18861245397559201</v>
      </c>
      <c r="V17" s="14">
        <v>0.14673991447776999</v>
      </c>
      <c r="W17" s="14">
        <v>0.21444362776394699</v>
      </c>
      <c r="X17" s="14">
        <v>0.21274948835034499</v>
      </c>
      <c r="Y17" s="14">
        <v>0.19755197523151</v>
      </c>
      <c r="Z17" s="14">
        <v>0.20482783161513901</v>
      </c>
      <c r="AA17" s="14">
        <v>0.19326015663525201</v>
      </c>
      <c r="AB17" s="14">
        <v>0.19902405739106699</v>
      </c>
      <c r="AC17" s="14">
        <v>0.21923449364677899</v>
      </c>
      <c r="AD17" s="14">
        <v>0.18804566289729099</v>
      </c>
      <c r="AE17" s="14"/>
      <c r="AF17" s="14">
        <v>0.20199908945813599</v>
      </c>
      <c r="AG17" s="14">
        <v>0.170538302456821</v>
      </c>
      <c r="AH17" s="14">
        <v>0.17246365701191901</v>
      </c>
      <c r="AI17" s="14">
        <v>0.21148296447536</v>
      </c>
      <c r="AJ17" s="14">
        <v>0.18584742169211599</v>
      </c>
      <c r="AK17" s="14"/>
      <c r="AL17" s="14">
        <v>0.15993804235363501</v>
      </c>
      <c r="AM17" s="14">
        <v>0.20918771685366599</v>
      </c>
      <c r="AN17" s="14">
        <v>0.18991727165043101</v>
      </c>
      <c r="AO17" s="14">
        <v>0.204832513727462</v>
      </c>
      <c r="AP17" s="14">
        <v>0.20265889758700401</v>
      </c>
      <c r="AQ17" s="14">
        <v>0.20022580399663101</v>
      </c>
      <c r="AR17" s="14"/>
      <c r="AS17" s="14">
        <v>0.201258958899661</v>
      </c>
      <c r="AT17" s="14">
        <v>0.196040666258053</v>
      </c>
      <c r="AU17" s="14">
        <v>0.16727016687386601</v>
      </c>
      <c r="AV17" s="14">
        <v>0.18064082684837099</v>
      </c>
      <c r="AW17" s="14">
        <v>6.9487094026599805E-2</v>
      </c>
      <c r="AX17" s="14"/>
      <c r="AY17" s="14">
        <v>0.17888148748629601</v>
      </c>
      <c r="AZ17" s="14">
        <v>0.175103659724164</v>
      </c>
      <c r="BA17" s="14">
        <v>0.165573423193208</v>
      </c>
      <c r="BB17" s="14">
        <v>0.244367153159087</v>
      </c>
      <c r="BC17" s="14">
        <v>0.23181945963698</v>
      </c>
      <c r="BD17" s="14"/>
      <c r="BE17" s="14">
        <v>0.136236427791502</v>
      </c>
      <c r="BF17" s="14">
        <v>0.17680364668617099</v>
      </c>
      <c r="BG17" s="14">
        <v>0.20988267270542199</v>
      </c>
      <c r="BH17" s="14">
        <v>0.20519479043674599</v>
      </c>
      <c r="BI17" s="14">
        <v>0.25249692786910499</v>
      </c>
      <c r="BJ17" s="14"/>
      <c r="BK17" s="14">
        <v>0.137132462444851</v>
      </c>
      <c r="BL17" s="14">
        <v>0.16426062587312801</v>
      </c>
      <c r="BM17" s="14">
        <v>0.21870302952093401</v>
      </c>
      <c r="BN17" s="14">
        <v>0.22764431135051899</v>
      </c>
      <c r="BO17" s="14">
        <v>0.20541459865386799</v>
      </c>
      <c r="BP17" s="14"/>
      <c r="BQ17" s="14">
        <v>0.19429603412225699</v>
      </c>
      <c r="BR17" s="14">
        <v>0.193743741338958</v>
      </c>
      <c r="BS17" s="14"/>
      <c r="BT17" s="14">
        <v>0.16070512029678699</v>
      </c>
      <c r="BU17" s="14">
        <v>0.204107507562173</v>
      </c>
      <c r="BV17" s="14"/>
      <c r="BW17" s="14">
        <v>0.15747769481040499</v>
      </c>
      <c r="BX17" s="14">
        <v>0.20664670348598799</v>
      </c>
      <c r="BY17" s="14"/>
      <c r="BZ17" s="14">
        <v>0.21781863234688301</v>
      </c>
      <c r="CA17" s="14">
        <v>0.14735341680675401</v>
      </c>
      <c r="CB17" s="14">
        <v>0.172555152189032</v>
      </c>
    </row>
    <row r="18" spans="2:80" x14ac:dyDescent="0.35">
      <c r="B18" s="15" t="s">
        <v>187</v>
      </c>
      <c r="C18" s="14">
        <v>0.25618940919566902</v>
      </c>
      <c r="D18" s="14">
        <v>0.25625876062661601</v>
      </c>
      <c r="E18" s="14">
        <v>0.25588822519148702</v>
      </c>
      <c r="F18" s="14"/>
      <c r="G18" s="14">
        <v>0.23468144296173599</v>
      </c>
      <c r="H18" s="14">
        <v>0.16107593494674999</v>
      </c>
      <c r="I18" s="14">
        <v>0.21877905293976199</v>
      </c>
      <c r="J18" s="14">
        <v>0.28733038664156102</v>
      </c>
      <c r="K18" s="14">
        <v>0.31245144830843002</v>
      </c>
      <c r="L18" s="14">
        <v>0.31545520204897998</v>
      </c>
      <c r="M18" s="14"/>
      <c r="N18" s="14">
        <v>0.169100375661935</v>
      </c>
      <c r="O18" s="14">
        <v>0.24945196374089301</v>
      </c>
      <c r="P18" s="14">
        <v>0.24269628193169199</v>
      </c>
      <c r="Q18" s="14">
        <v>0.36653346007173399</v>
      </c>
      <c r="R18" s="14"/>
      <c r="S18" s="14">
        <v>0.18284380941433101</v>
      </c>
      <c r="T18" s="14">
        <v>0.28792654233252801</v>
      </c>
      <c r="U18" s="14">
        <v>0.251337312015043</v>
      </c>
      <c r="V18" s="14">
        <v>0.305494515162403</v>
      </c>
      <c r="W18" s="14">
        <v>0.21312832299387099</v>
      </c>
      <c r="X18" s="14">
        <v>0.218260008828425</v>
      </c>
      <c r="Y18" s="14">
        <v>0.26000318422572199</v>
      </c>
      <c r="Z18" s="14">
        <v>0.27885108040644002</v>
      </c>
      <c r="AA18" s="14">
        <v>0.29150905941598798</v>
      </c>
      <c r="AB18" s="14">
        <v>0.25983590131796103</v>
      </c>
      <c r="AC18" s="14">
        <v>0.26859676178674002</v>
      </c>
      <c r="AD18" s="14">
        <v>0.33910965003892601</v>
      </c>
      <c r="AE18" s="14"/>
      <c r="AF18" s="14">
        <v>0.22668980842972999</v>
      </c>
      <c r="AG18" s="14">
        <v>0.21183498356844499</v>
      </c>
      <c r="AH18" s="14">
        <v>0.24447208696075901</v>
      </c>
      <c r="AI18" s="14">
        <v>0.30573899636514201</v>
      </c>
      <c r="AJ18" s="14">
        <v>0.18889580183158899</v>
      </c>
      <c r="AK18" s="14"/>
      <c r="AL18" s="14">
        <v>0.19596648426542901</v>
      </c>
      <c r="AM18" s="14">
        <v>0.222427126575798</v>
      </c>
      <c r="AN18" s="14">
        <v>0.23352769824985101</v>
      </c>
      <c r="AO18" s="14">
        <v>0.28736049074881598</v>
      </c>
      <c r="AP18" s="14">
        <v>0.19204405866419599</v>
      </c>
      <c r="AQ18" s="14">
        <v>0.29258373891320799</v>
      </c>
      <c r="AR18" s="14"/>
      <c r="AS18" s="14">
        <v>0.36572837823021898</v>
      </c>
      <c r="AT18" s="14">
        <v>0.29504278272439499</v>
      </c>
      <c r="AU18" s="14">
        <v>0.17538465814575099</v>
      </c>
      <c r="AV18" s="14">
        <v>0.115824334931544</v>
      </c>
      <c r="AW18" s="14">
        <v>6.9482397682766303E-2</v>
      </c>
      <c r="AX18" s="14"/>
      <c r="AY18" s="14">
        <v>0.25845426476994898</v>
      </c>
      <c r="AZ18" s="14">
        <v>0.21168870820164901</v>
      </c>
      <c r="BA18" s="14">
        <v>0.25156136505897297</v>
      </c>
      <c r="BB18" s="14">
        <v>0.20752890298259299</v>
      </c>
      <c r="BC18" s="14">
        <v>0.36683338784372699</v>
      </c>
      <c r="BD18" s="14"/>
      <c r="BE18" s="14">
        <v>0.143836732443442</v>
      </c>
      <c r="BF18" s="14">
        <v>0.21638836760153099</v>
      </c>
      <c r="BG18" s="14">
        <v>0.26336612078632898</v>
      </c>
      <c r="BH18" s="14">
        <v>0.33579353060148098</v>
      </c>
      <c r="BI18" s="14">
        <v>0.41600499359749099</v>
      </c>
      <c r="BJ18" s="14"/>
      <c r="BK18" s="14">
        <v>0.13123635264880801</v>
      </c>
      <c r="BL18" s="14">
        <v>0.26746674039984503</v>
      </c>
      <c r="BM18" s="14">
        <v>0.26132442826059599</v>
      </c>
      <c r="BN18" s="14">
        <v>0.26384654129143997</v>
      </c>
      <c r="BO18" s="14">
        <v>0.333003770654205</v>
      </c>
      <c r="BP18" s="14"/>
      <c r="BQ18" s="14">
        <v>0.25454062928326798</v>
      </c>
      <c r="BR18" s="14">
        <v>0.25687706616082701</v>
      </c>
      <c r="BS18" s="14"/>
      <c r="BT18" s="14">
        <v>0.17906310788475899</v>
      </c>
      <c r="BU18" s="14">
        <v>0.27988682842400497</v>
      </c>
      <c r="BV18" s="14"/>
      <c r="BW18" s="14">
        <v>0.17423281474924801</v>
      </c>
      <c r="BX18" s="14">
        <v>0.28485262664335798</v>
      </c>
      <c r="BY18" s="14"/>
      <c r="BZ18" s="14">
        <v>0.28704503356196498</v>
      </c>
      <c r="CA18" s="14">
        <v>0.188232377672817</v>
      </c>
      <c r="CB18" s="14">
        <v>0.27546247086807302</v>
      </c>
    </row>
    <row r="19" spans="2:80" x14ac:dyDescent="0.35">
      <c r="B19" s="15" t="s">
        <v>167</v>
      </c>
      <c r="C19" s="20">
        <v>1.37691444578268E-2</v>
      </c>
      <c r="D19" s="20">
        <v>1.06148526772319E-2</v>
      </c>
      <c r="E19" s="20">
        <v>1.6897152644202999E-2</v>
      </c>
      <c r="F19" s="20"/>
      <c r="G19" s="20">
        <v>7.10722812298738E-3</v>
      </c>
      <c r="H19" s="20">
        <v>1.4976636414359E-2</v>
      </c>
      <c r="I19" s="20">
        <v>1.7425791874230202E-2</v>
      </c>
      <c r="J19" s="20">
        <v>1.34906380649291E-2</v>
      </c>
      <c r="K19" s="20">
        <v>1.7532808436355098E-2</v>
      </c>
      <c r="L19" s="20">
        <v>1.1929554110573099E-2</v>
      </c>
      <c r="M19" s="20"/>
      <c r="N19" s="20">
        <v>1.9049110294392001E-2</v>
      </c>
      <c r="O19" s="20">
        <v>1.15054901050082E-2</v>
      </c>
      <c r="P19" s="20">
        <v>1.06911922959207E-2</v>
      </c>
      <c r="Q19" s="20">
        <v>1.3286568117340299E-2</v>
      </c>
      <c r="R19" s="20"/>
      <c r="S19" s="20">
        <v>1.5360603332956101E-2</v>
      </c>
      <c r="T19" s="20">
        <v>7.9933977644251007E-3</v>
      </c>
      <c r="U19" s="20">
        <v>2.9801858648439299E-2</v>
      </c>
      <c r="V19" s="20">
        <v>6.8843629250149698E-3</v>
      </c>
      <c r="W19" s="20">
        <v>1.8078316303747899E-2</v>
      </c>
      <c r="X19" s="20">
        <v>1.11752376195253E-2</v>
      </c>
      <c r="Y19" s="20">
        <v>1.1216345781051599E-2</v>
      </c>
      <c r="Z19" s="20">
        <v>1.56088298237415E-2</v>
      </c>
      <c r="AA19" s="20">
        <v>1.42276343964207E-2</v>
      </c>
      <c r="AB19" s="20">
        <v>1.10230573545933E-2</v>
      </c>
      <c r="AC19" s="20">
        <v>2.4513040652557501E-2</v>
      </c>
      <c r="AD19" s="20">
        <v>0</v>
      </c>
      <c r="AE19" s="20"/>
      <c r="AF19" s="20">
        <v>2.65114771475756E-2</v>
      </c>
      <c r="AG19" s="20">
        <v>1.49981437483952E-2</v>
      </c>
      <c r="AH19" s="20">
        <v>0</v>
      </c>
      <c r="AI19" s="20">
        <v>4.8399302242687703E-3</v>
      </c>
      <c r="AJ19" s="20">
        <v>7.78045087928629E-3</v>
      </c>
      <c r="AK19" s="20"/>
      <c r="AL19" s="20">
        <v>1.2635589728867601E-2</v>
      </c>
      <c r="AM19" s="20">
        <v>2.65269975562854E-2</v>
      </c>
      <c r="AN19" s="20">
        <v>3.8918637134968898E-3</v>
      </c>
      <c r="AO19" s="20">
        <v>4.1300119088837801E-3</v>
      </c>
      <c r="AP19" s="20">
        <v>1.60113243640586E-2</v>
      </c>
      <c r="AQ19" s="20">
        <v>3.2181680026485901E-2</v>
      </c>
      <c r="AR19" s="20"/>
      <c r="AS19" s="20">
        <v>1.21062315575572E-2</v>
      </c>
      <c r="AT19" s="20">
        <v>9.6281914398999406E-3</v>
      </c>
      <c r="AU19" s="20">
        <v>1.7033566675030101E-2</v>
      </c>
      <c r="AV19" s="20">
        <v>3.31736906144059E-2</v>
      </c>
      <c r="AW19" s="20">
        <v>0</v>
      </c>
      <c r="AX19" s="20"/>
      <c r="AY19" s="20">
        <v>1.7928743421596199E-2</v>
      </c>
      <c r="AZ19" s="20">
        <v>4.8258973798953504E-3</v>
      </c>
      <c r="BA19" s="20">
        <v>1.6254120236212401E-2</v>
      </c>
      <c r="BB19" s="20">
        <v>1.31985128832782E-2</v>
      </c>
      <c r="BC19" s="20">
        <v>1.3422493616564101E-2</v>
      </c>
      <c r="BD19" s="20"/>
      <c r="BE19" s="20">
        <v>2.45745169574248E-2</v>
      </c>
      <c r="BF19" s="20">
        <v>1.16500714201521E-2</v>
      </c>
      <c r="BG19" s="20">
        <v>1.66722303788992E-2</v>
      </c>
      <c r="BH19" s="20">
        <v>9.5749903110424108E-3</v>
      </c>
      <c r="BI19" s="20">
        <v>7.7166615979215297E-3</v>
      </c>
      <c r="BJ19" s="20"/>
      <c r="BK19" s="20">
        <v>1.6702385325425399E-2</v>
      </c>
      <c r="BL19" s="20">
        <v>2.65702173614361E-2</v>
      </c>
      <c r="BM19" s="20">
        <v>5.9075058467557302E-3</v>
      </c>
      <c r="BN19" s="20">
        <v>1.53553799756615E-2</v>
      </c>
      <c r="BO19" s="20">
        <v>7.10904493528163E-3</v>
      </c>
      <c r="BP19" s="20"/>
      <c r="BQ19" s="20">
        <v>7.9551188611771996E-3</v>
      </c>
      <c r="BR19" s="20">
        <v>1.6194001266838801E-2</v>
      </c>
      <c r="BS19" s="20"/>
      <c r="BT19" s="20">
        <v>1.8174251816537E-2</v>
      </c>
      <c r="BU19" s="20">
        <v>1.24156544803368E-2</v>
      </c>
      <c r="BV19" s="20"/>
      <c r="BW19" s="20">
        <v>1.47045460324429E-2</v>
      </c>
      <c r="BX19" s="20">
        <v>1.34420003284833E-2</v>
      </c>
      <c r="BY19" s="20"/>
      <c r="BZ19" s="20">
        <v>9.3273035597453702E-3</v>
      </c>
      <c r="CA19" s="20">
        <v>1.8910110304386302E-2</v>
      </c>
      <c r="CB19" s="20">
        <v>3.8552887723804399E-2</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CB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195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6.42048335837436E-3</v>
      </c>
      <c r="D9" s="14">
        <v>6.9066375990842399E-3</v>
      </c>
      <c r="E9" s="14">
        <v>5.3054238936889996E-3</v>
      </c>
      <c r="F9" s="14"/>
      <c r="G9" s="14">
        <v>9.7396805408965503E-3</v>
      </c>
      <c r="H9" s="14">
        <v>2.34889492867498E-2</v>
      </c>
      <c r="I9" s="14">
        <v>1.9494251292686299E-3</v>
      </c>
      <c r="J9" s="14">
        <v>4.2432754864576601E-3</v>
      </c>
      <c r="K9" s="14">
        <v>0</v>
      </c>
      <c r="L9" s="14">
        <v>0</v>
      </c>
      <c r="M9" s="14"/>
      <c r="N9" s="14">
        <v>5.6976767174815096E-3</v>
      </c>
      <c r="O9" s="14">
        <v>1.2378873733549401E-3</v>
      </c>
      <c r="P9" s="14">
        <v>1.3837118049096301E-2</v>
      </c>
      <c r="Q9" s="14">
        <v>6.1456799298061898E-3</v>
      </c>
      <c r="R9" s="14"/>
      <c r="S9" s="14">
        <v>1.36081862820515E-2</v>
      </c>
      <c r="T9" s="14">
        <v>0</v>
      </c>
      <c r="U9" s="14">
        <v>0</v>
      </c>
      <c r="V9" s="14">
        <v>1.51243331163781E-2</v>
      </c>
      <c r="W9" s="14">
        <v>4.7359605314339897E-3</v>
      </c>
      <c r="X9" s="14">
        <v>6.7668172585545402E-3</v>
      </c>
      <c r="Y9" s="14">
        <v>3.7888257281301599E-3</v>
      </c>
      <c r="Z9" s="14">
        <v>6.5918671375756101E-3</v>
      </c>
      <c r="AA9" s="14">
        <v>2.7828960910187099E-3</v>
      </c>
      <c r="AB9" s="14">
        <v>7.4962690524468401E-3</v>
      </c>
      <c r="AC9" s="14">
        <v>6.4456861732571898E-3</v>
      </c>
      <c r="AD9" s="14">
        <v>1.1426932835369E-2</v>
      </c>
      <c r="AE9" s="14"/>
      <c r="AF9" s="14">
        <v>6.1859007962540196E-3</v>
      </c>
      <c r="AG9" s="14">
        <v>7.1392465526307599E-3</v>
      </c>
      <c r="AH9" s="14">
        <v>5.2506442291994204E-3</v>
      </c>
      <c r="AI9" s="14">
        <v>8.4313679763566608E-3</v>
      </c>
      <c r="AJ9" s="14">
        <v>8.7271703942792406E-3</v>
      </c>
      <c r="AK9" s="14"/>
      <c r="AL9" s="14">
        <v>1.3427891180687599E-2</v>
      </c>
      <c r="AM9" s="14">
        <v>7.21819542040725E-3</v>
      </c>
      <c r="AN9" s="14">
        <v>0</v>
      </c>
      <c r="AO9" s="14">
        <v>3.0035396838080102E-3</v>
      </c>
      <c r="AP9" s="14">
        <v>6.4789728301063998E-3</v>
      </c>
      <c r="AQ9" s="14">
        <v>3.0537220871194402E-3</v>
      </c>
      <c r="AR9" s="14"/>
      <c r="AS9" s="14">
        <v>5.9900879925727001E-3</v>
      </c>
      <c r="AT9" s="14">
        <v>5.5043950685489101E-3</v>
      </c>
      <c r="AU9" s="14">
        <v>2.6268961065617001E-3</v>
      </c>
      <c r="AV9" s="14">
        <v>1.70555946860039E-2</v>
      </c>
      <c r="AW9" s="14">
        <v>1.7921775778206601E-2</v>
      </c>
      <c r="AX9" s="14"/>
      <c r="AY9" s="14">
        <v>8.68095462028101E-3</v>
      </c>
      <c r="AZ9" s="14">
        <v>5.2074822224007101E-3</v>
      </c>
      <c r="BA9" s="14">
        <v>4.4256803483141097E-3</v>
      </c>
      <c r="BB9" s="14">
        <v>9.6762664230330801E-3</v>
      </c>
      <c r="BC9" s="14">
        <v>2.0415814516188198E-3</v>
      </c>
      <c r="BD9" s="14"/>
      <c r="BE9" s="14">
        <v>2.0702010343805199E-2</v>
      </c>
      <c r="BF9" s="14">
        <v>3.6561020038148998E-3</v>
      </c>
      <c r="BG9" s="14">
        <v>5.4363645239699299E-3</v>
      </c>
      <c r="BH9" s="14">
        <v>9.4574642595002898E-3</v>
      </c>
      <c r="BI9" s="14">
        <v>6.8445896345516498E-3</v>
      </c>
      <c r="BJ9" s="14"/>
      <c r="BK9" s="14">
        <v>1.3350422147352501E-2</v>
      </c>
      <c r="BL9" s="14">
        <v>1.13161888593172E-2</v>
      </c>
      <c r="BM9" s="14">
        <v>3.2339758838398698E-3</v>
      </c>
      <c r="BN9" s="14">
        <v>4.85512023494952E-3</v>
      </c>
      <c r="BO9" s="14">
        <v>1.5300882278181699E-3</v>
      </c>
      <c r="BP9" s="14"/>
      <c r="BQ9" s="14">
        <v>8.4448940579691708E-3</v>
      </c>
      <c r="BR9" s="14">
        <v>5.5761619862809498E-3</v>
      </c>
      <c r="BS9" s="14"/>
      <c r="BT9" s="14">
        <v>8.6868106736807098E-3</v>
      </c>
      <c r="BU9" s="14">
        <v>5.7241436197040703E-3</v>
      </c>
      <c r="BV9" s="14"/>
      <c r="BW9" s="14">
        <v>9.4480630498512807E-3</v>
      </c>
      <c r="BX9" s="14">
        <v>5.3616280505962401E-3</v>
      </c>
      <c r="BY9" s="14"/>
      <c r="BZ9" s="14">
        <v>3.13832964006524E-3</v>
      </c>
      <c r="CA9" s="14">
        <v>1.33932415507192E-2</v>
      </c>
      <c r="CB9" s="14">
        <v>5.88976883726263E-3</v>
      </c>
    </row>
    <row r="10" spans="2:80" x14ac:dyDescent="0.35">
      <c r="B10" s="15" t="s">
        <v>179</v>
      </c>
      <c r="C10" s="14">
        <v>1.09412916661191E-2</v>
      </c>
      <c r="D10" s="14">
        <v>1.4278096015920101E-2</v>
      </c>
      <c r="E10" s="14">
        <v>7.7323854622287098E-3</v>
      </c>
      <c r="F10" s="14"/>
      <c r="G10" s="14">
        <v>3.3700322580771498E-2</v>
      </c>
      <c r="H10" s="14">
        <v>2.07881452160525E-2</v>
      </c>
      <c r="I10" s="14">
        <v>9.64278797130989E-3</v>
      </c>
      <c r="J10" s="14">
        <v>6.2790148133535402E-3</v>
      </c>
      <c r="K10" s="14">
        <v>0</v>
      </c>
      <c r="L10" s="14">
        <v>0</v>
      </c>
      <c r="M10" s="14"/>
      <c r="N10" s="14">
        <v>1.7186635847127301E-2</v>
      </c>
      <c r="O10" s="14">
        <v>0</v>
      </c>
      <c r="P10" s="14">
        <v>1.0393671318632201E-2</v>
      </c>
      <c r="Q10" s="14">
        <v>1.6179436326722099E-2</v>
      </c>
      <c r="R10" s="14"/>
      <c r="S10" s="14">
        <v>1.8119474653847601E-2</v>
      </c>
      <c r="T10" s="14">
        <v>1.17404384260992E-2</v>
      </c>
      <c r="U10" s="14">
        <v>8.5510656783592594E-3</v>
      </c>
      <c r="V10" s="14">
        <v>1.1803110474966599E-2</v>
      </c>
      <c r="W10" s="14">
        <v>0</v>
      </c>
      <c r="X10" s="14">
        <v>1.3256099041597601E-2</v>
      </c>
      <c r="Y10" s="14">
        <v>3.7782887611203602E-3</v>
      </c>
      <c r="Z10" s="14">
        <v>8.5913633962483808E-3</v>
      </c>
      <c r="AA10" s="14">
        <v>5.7767973825895496E-3</v>
      </c>
      <c r="AB10" s="14">
        <v>1.3928668045078601E-2</v>
      </c>
      <c r="AC10" s="14">
        <v>6.1439401293380902E-3</v>
      </c>
      <c r="AD10" s="14">
        <v>3.6494378004236203E-2</v>
      </c>
      <c r="AE10" s="14"/>
      <c r="AF10" s="14">
        <v>6.7289600894780699E-3</v>
      </c>
      <c r="AG10" s="14">
        <v>1.5840625073809799E-2</v>
      </c>
      <c r="AH10" s="14">
        <v>1.6109482957950502E-2</v>
      </c>
      <c r="AI10" s="14">
        <v>5.3415979917629799E-3</v>
      </c>
      <c r="AJ10" s="14">
        <v>1.27049104699439E-2</v>
      </c>
      <c r="AK10" s="14"/>
      <c r="AL10" s="14">
        <v>2.3787768400890801E-2</v>
      </c>
      <c r="AM10" s="14">
        <v>1.26872656076665E-2</v>
      </c>
      <c r="AN10" s="14">
        <v>8.1632741417576003E-3</v>
      </c>
      <c r="AO10" s="14">
        <v>5.7499117585175603E-3</v>
      </c>
      <c r="AP10" s="14">
        <v>1.08843159172796E-2</v>
      </c>
      <c r="AQ10" s="14">
        <v>3.9866574726400003E-3</v>
      </c>
      <c r="AR10" s="14"/>
      <c r="AS10" s="14">
        <v>7.4844020494338297E-3</v>
      </c>
      <c r="AT10" s="14">
        <v>1.01978371825646E-2</v>
      </c>
      <c r="AU10" s="14">
        <v>1.4080600517457501E-2</v>
      </c>
      <c r="AV10" s="14">
        <v>1.2878765272221499E-2</v>
      </c>
      <c r="AW10" s="14">
        <v>8.5012819037936296E-2</v>
      </c>
      <c r="AX10" s="14"/>
      <c r="AY10" s="14">
        <v>1.10165718342704E-2</v>
      </c>
      <c r="AZ10" s="14">
        <v>1.5908590925128099E-2</v>
      </c>
      <c r="BA10" s="14">
        <v>9.1866930291325793E-3</v>
      </c>
      <c r="BB10" s="14">
        <v>1.0316800766934101E-2</v>
      </c>
      <c r="BC10" s="14">
        <v>5.84639164328765E-3</v>
      </c>
      <c r="BD10" s="14"/>
      <c r="BE10" s="14">
        <v>2.3675375508720599E-2</v>
      </c>
      <c r="BF10" s="14">
        <v>1.2334584756375E-2</v>
      </c>
      <c r="BG10" s="14">
        <v>8.4025225742062094E-3</v>
      </c>
      <c r="BH10" s="14">
        <v>8.8978442241134503E-3</v>
      </c>
      <c r="BI10" s="14">
        <v>8.6881763182610709E-3</v>
      </c>
      <c r="BJ10" s="14"/>
      <c r="BK10" s="14">
        <v>2.5774482102074101E-2</v>
      </c>
      <c r="BL10" s="14">
        <v>7.2382491498259203E-3</v>
      </c>
      <c r="BM10" s="14">
        <v>1.3071836582528E-2</v>
      </c>
      <c r="BN10" s="14">
        <v>8.3572861152103901E-3</v>
      </c>
      <c r="BO10" s="14">
        <v>2.94414731180331E-3</v>
      </c>
      <c r="BP10" s="14"/>
      <c r="BQ10" s="14">
        <v>1.4404125405591E-2</v>
      </c>
      <c r="BR10" s="14">
        <v>9.4970469114221707E-3</v>
      </c>
      <c r="BS10" s="14"/>
      <c r="BT10" s="14">
        <v>2.22489413461089E-2</v>
      </c>
      <c r="BU10" s="14">
        <v>7.4669630596729698E-3</v>
      </c>
      <c r="BV10" s="14"/>
      <c r="BW10" s="14">
        <v>2.2378612408523301E-2</v>
      </c>
      <c r="BX10" s="14">
        <v>6.9412424489348297E-3</v>
      </c>
      <c r="BY10" s="14"/>
      <c r="BZ10" s="14">
        <v>7.9511160088083597E-3</v>
      </c>
      <c r="CA10" s="14">
        <v>1.90552404813038E-2</v>
      </c>
      <c r="CB10" s="14">
        <v>0</v>
      </c>
    </row>
    <row r="11" spans="2:80" x14ac:dyDescent="0.35">
      <c r="B11" s="15" t="s">
        <v>180</v>
      </c>
      <c r="C11" s="14">
        <v>2.61087992444974E-2</v>
      </c>
      <c r="D11" s="14">
        <v>3.47656222571276E-2</v>
      </c>
      <c r="E11" s="14">
        <v>1.7131981866151801E-2</v>
      </c>
      <c r="F11" s="14"/>
      <c r="G11" s="14">
        <v>5.1043961589857897E-2</v>
      </c>
      <c r="H11" s="14">
        <v>6.2793515243258199E-2</v>
      </c>
      <c r="I11" s="14">
        <v>2.8833226959004199E-2</v>
      </c>
      <c r="J11" s="14">
        <v>1.4259730875420099E-2</v>
      </c>
      <c r="K11" s="14">
        <v>4.5385830754296804E-3</v>
      </c>
      <c r="L11" s="14">
        <v>1.51703750155857E-3</v>
      </c>
      <c r="M11" s="14"/>
      <c r="N11" s="14">
        <v>3.0237225906697501E-2</v>
      </c>
      <c r="O11" s="14">
        <v>2.5204783867450901E-2</v>
      </c>
      <c r="P11" s="14">
        <v>2.9194794197598701E-2</v>
      </c>
      <c r="Q11" s="14">
        <v>2.0184455564398601E-2</v>
      </c>
      <c r="R11" s="14"/>
      <c r="S11" s="14">
        <v>5.4864879271577301E-2</v>
      </c>
      <c r="T11" s="14">
        <v>9.3092022958798908E-3</v>
      </c>
      <c r="U11" s="14">
        <v>8.3886485239769402E-3</v>
      </c>
      <c r="V11" s="14">
        <v>1.4664961613990999E-2</v>
      </c>
      <c r="W11" s="14">
        <v>4.6100026072914801E-2</v>
      </c>
      <c r="X11" s="14">
        <v>4.8805320187138498E-2</v>
      </c>
      <c r="Y11" s="14">
        <v>1.507535069376E-2</v>
      </c>
      <c r="Z11" s="14">
        <v>8.0981279872938596E-3</v>
      </c>
      <c r="AA11" s="14">
        <v>2.4909345900309701E-2</v>
      </c>
      <c r="AB11" s="14">
        <v>7.5174446515681604E-3</v>
      </c>
      <c r="AC11" s="14">
        <v>3.1686726176934299E-2</v>
      </c>
      <c r="AD11" s="14">
        <v>3.5574133000292697E-2</v>
      </c>
      <c r="AE11" s="14"/>
      <c r="AF11" s="14">
        <v>2.58374830701525E-2</v>
      </c>
      <c r="AG11" s="14">
        <v>2.5173211483631101E-2</v>
      </c>
      <c r="AH11" s="14">
        <v>9.3829646017166007E-3</v>
      </c>
      <c r="AI11" s="14">
        <v>4.75991044548352E-2</v>
      </c>
      <c r="AJ11" s="14">
        <v>3.5874187053198003E-2</v>
      </c>
      <c r="AK11" s="14"/>
      <c r="AL11" s="14">
        <v>2.8375840532377999E-2</v>
      </c>
      <c r="AM11" s="14">
        <v>3.5318668574427899E-2</v>
      </c>
      <c r="AN11" s="14">
        <v>1.2682902950837901E-2</v>
      </c>
      <c r="AO11" s="14">
        <v>4.0907762640442401E-2</v>
      </c>
      <c r="AP11" s="14">
        <v>2.4310812696937099E-2</v>
      </c>
      <c r="AQ11" s="14">
        <v>6.6510410100409202E-3</v>
      </c>
      <c r="AR11" s="14"/>
      <c r="AS11" s="14">
        <v>1.8108127193853098E-2</v>
      </c>
      <c r="AT11" s="14">
        <v>2.3071150961719099E-2</v>
      </c>
      <c r="AU11" s="14">
        <v>2.8791917026278299E-2</v>
      </c>
      <c r="AV11" s="14">
        <v>3.9834649772541399E-2</v>
      </c>
      <c r="AW11" s="14">
        <v>0.10722506535920399</v>
      </c>
      <c r="AX11" s="14"/>
      <c r="AY11" s="14">
        <v>2.7221427334907799E-2</v>
      </c>
      <c r="AZ11" s="14">
        <v>3.0895352256341799E-2</v>
      </c>
      <c r="BA11" s="14">
        <v>2.3495717518182E-2</v>
      </c>
      <c r="BB11" s="14">
        <v>3.1112655652984499E-2</v>
      </c>
      <c r="BC11" s="14">
        <v>1.00132429371838E-2</v>
      </c>
      <c r="BD11" s="14"/>
      <c r="BE11" s="14">
        <v>7.2554983035453505E-2</v>
      </c>
      <c r="BF11" s="14">
        <v>3.3643400891979001E-2</v>
      </c>
      <c r="BG11" s="14">
        <v>1.9110112381899001E-2</v>
      </c>
      <c r="BH11" s="14">
        <v>8.7959413231458797E-3</v>
      </c>
      <c r="BI11" s="14">
        <v>1.35036366344135E-2</v>
      </c>
      <c r="BJ11" s="14"/>
      <c r="BK11" s="14">
        <v>7.6063509201846194E-2</v>
      </c>
      <c r="BL11" s="14">
        <v>2.3435533897758098E-2</v>
      </c>
      <c r="BM11" s="14">
        <v>2.0164252959332999E-2</v>
      </c>
      <c r="BN11" s="14">
        <v>1.1487012289733201E-2</v>
      </c>
      <c r="BO11" s="14">
        <v>8.5774294966091194E-3</v>
      </c>
      <c r="BP11" s="14"/>
      <c r="BQ11" s="14">
        <v>4.2083164504045097E-2</v>
      </c>
      <c r="BR11" s="14">
        <v>1.94463675566179E-2</v>
      </c>
      <c r="BS11" s="14"/>
      <c r="BT11" s="14">
        <v>3.7467843780953303E-2</v>
      </c>
      <c r="BU11" s="14">
        <v>2.2618679326408299E-2</v>
      </c>
      <c r="BV11" s="14"/>
      <c r="BW11" s="14">
        <v>4.1544197069780901E-2</v>
      </c>
      <c r="BX11" s="14">
        <v>2.07104762999425E-2</v>
      </c>
      <c r="BY11" s="14"/>
      <c r="BZ11" s="14">
        <v>1.3250920000985499E-2</v>
      </c>
      <c r="CA11" s="14">
        <v>5.4251447044222897E-2</v>
      </c>
      <c r="CB11" s="14">
        <v>1.9121197309133101E-2</v>
      </c>
    </row>
    <row r="12" spans="2:80" x14ac:dyDescent="0.35">
      <c r="B12" s="15" t="s">
        <v>181</v>
      </c>
      <c r="C12" s="14">
        <v>2.0088771366045401E-2</v>
      </c>
      <c r="D12" s="14">
        <v>2.5319213426851998E-2</v>
      </c>
      <c r="E12" s="14">
        <v>1.5070339984719201E-2</v>
      </c>
      <c r="F12" s="14"/>
      <c r="G12" s="14">
        <v>4.1084168659789498E-2</v>
      </c>
      <c r="H12" s="14">
        <v>4.4459752174048503E-2</v>
      </c>
      <c r="I12" s="14">
        <v>2.60340123559594E-2</v>
      </c>
      <c r="J12" s="14">
        <v>3.7915847440628302E-3</v>
      </c>
      <c r="K12" s="14">
        <v>4.5171193445516598E-3</v>
      </c>
      <c r="L12" s="14">
        <v>5.1209291103016799E-3</v>
      </c>
      <c r="M12" s="14"/>
      <c r="N12" s="14">
        <v>2.6442711798005201E-2</v>
      </c>
      <c r="O12" s="14">
        <v>1.99610309879759E-2</v>
      </c>
      <c r="P12" s="14">
        <v>1.80412392655682E-2</v>
      </c>
      <c r="Q12" s="14">
        <v>1.53938107947857E-2</v>
      </c>
      <c r="R12" s="14"/>
      <c r="S12" s="14">
        <v>3.33063223984379E-2</v>
      </c>
      <c r="T12" s="14">
        <v>1.88184411088183E-2</v>
      </c>
      <c r="U12" s="14">
        <v>7.9971483095665208E-3</v>
      </c>
      <c r="V12" s="14">
        <v>1.4468746995766E-2</v>
      </c>
      <c r="W12" s="14">
        <v>1.7399467255456501E-2</v>
      </c>
      <c r="X12" s="14">
        <v>3.61300948261774E-3</v>
      </c>
      <c r="Y12" s="14">
        <v>1.8548116369182101E-2</v>
      </c>
      <c r="Z12" s="14">
        <v>2.9728148237307302E-2</v>
      </c>
      <c r="AA12" s="14">
        <v>3.3811213947872801E-2</v>
      </c>
      <c r="AB12" s="14">
        <v>3.4425326026836803E-2</v>
      </c>
      <c r="AC12" s="14">
        <v>0</v>
      </c>
      <c r="AD12" s="14">
        <v>0</v>
      </c>
      <c r="AE12" s="14"/>
      <c r="AF12" s="14">
        <v>1.9830542189730901E-2</v>
      </c>
      <c r="AG12" s="14">
        <v>3.0518303099038999E-2</v>
      </c>
      <c r="AH12" s="14">
        <v>1.47639426107945E-2</v>
      </c>
      <c r="AI12" s="14">
        <v>7.6951472615367804E-3</v>
      </c>
      <c r="AJ12" s="14">
        <v>4.2441336794232003E-2</v>
      </c>
      <c r="AK12" s="14"/>
      <c r="AL12" s="14">
        <v>4.1486592496075399E-2</v>
      </c>
      <c r="AM12" s="14">
        <v>2.20343298703073E-2</v>
      </c>
      <c r="AN12" s="14">
        <v>1.6865387177721201E-2</v>
      </c>
      <c r="AO12" s="14">
        <v>9.3704053995030297E-3</v>
      </c>
      <c r="AP12" s="14">
        <v>2.7934347524834601E-2</v>
      </c>
      <c r="AQ12" s="14">
        <v>4.4561727185482604E-3</v>
      </c>
      <c r="AR12" s="14"/>
      <c r="AS12" s="14">
        <v>7.9402809995299996E-3</v>
      </c>
      <c r="AT12" s="14">
        <v>1.6470181085538799E-2</v>
      </c>
      <c r="AU12" s="14">
        <v>2.5460720281155098E-2</v>
      </c>
      <c r="AV12" s="14">
        <v>4.3203746039891397E-2</v>
      </c>
      <c r="AW12" s="14">
        <v>4.3647587061037399E-2</v>
      </c>
      <c r="AX12" s="14"/>
      <c r="AY12" s="14">
        <v>1.4242420690492299E-2</v>
      </c>
      <c r="AZ12" s="14">
        <v>2.4099573242217901E-2</v>
      </c>
      <c r="BA12" s="14">
        <v>3.5408477786784298E-2</v>
      </c>
      <c r="BB12" s="14">
        <v>2.4705883889315501E-2</v>
      </c>
      <c r="BC12" s="14">
        <v>4.0009982995970498E-3</v>
      </c>
      <c r="BD12" s="14"/>
      <c r="BE12" s="14">
        <v>4.46223272516411E-2</v>
      </c>
      <c r="BF12" s="14">
        <v>2.49529854517309E-2</v>
      </c>
      <c r="BG12" s="14">
        <v>1.23046582739332E-2</v>
      </c>
      <c r="BH12" s="14">
        <v>2.19975175185055E-2</v>
      </c>
      <c r="BI12" s="14">
        <v>0</v>
      </c>
      <c r="BJ12" s="14"/>
      <c r="BK12" s="14">
        <v>4.2535072983762898E-2</v>
      </c>
      <c r="BL12" s="14">
        <v>2.2745920690513999E-2</v>
      </c>
      <c r="BM12" s="14">
        <v>2.0950327421220799E-2</v>
      </c>
      <c r="BN12" s="14">
        <v>1.1026411266344301E-2</v>
      </c>
      <c r="BO12" s="14">
        <v>8.1651657206838098E-3</v>
      </c>
      <c r="BP12" s="14"/>
      <c r="BQ12" s="14">
        <v>2.1244870929804899E-2</v>
      </c>
      <c r="BR12" s="14">
        <v>1.96065966916351E-2</v>
      </c>
      <c r="BS12" s="14"/>
      <c r="BT12" s="14">
        <v>3.23604214486422E-2</v>
      </c>
      <c r="BU12" s="14">
        <v>1.6318249096885201E-2</v>
      </c>
      <c r="BV12" s="14"/>
      <c r="BW12" s="14">
        <v>4.06248568295084E-2</v>
      </c>
      <c r="BX12" s="14">
        <v>1.2906551470996201E-2</v>
      </c>
      <c r="BY12" s="14"/>
      <c r="BZ12" s="14">
        <v>1.3213518831340299E-2</v>
      </c>
      <c r="CA12" s="14">
        <v>3.6700803722940198E-2</v>
      </c>
      <c r="CB12" s="14">
        <v>7.0680065651265202E-3</v>
      </c>
    </row>
    <row r="13" spans="2:80" x14ac:dyDescent="0.35">
      <c r="B13" s="15" t="s">
        <v>182</v>
      </c>
      <c r="C13" s="14">
        <v>4.0815024688078599E-2</v>
      </c>
      <c r="D13" s="14">
        <v>4.9634992596613303E-2</v>
      </c>
      <c r="E13" s="14">
        <v>3.2379798106173002E-2</v>
      </c>
      <c r="F13" s="14"/>
      <c r="G13" s="14">
        <v>7.4592873307859103E-2</v>
      </c>
      <c r="H13" s="14">
        <v>7.1383015017195295E-2</v>
      </c>
      <c r="I13" s="14">
        <v>6.0902591202379203E-2</v>
      </c>
      <c r="J13" s="14">
        <v>1.6045941763010701E-2</v>
      </c>
      <c r="K13" s="14">
        <v>2.4303163128856001E-2</v>
      </c>
      <c r="L13" s="14">
        <v>8.3317132038495303E-3</v>
      </c>
      <c r="M13" s="14"/>
      <c r="N13" s="14">
        <v>6.4898198586780406E-2</v>
      </c>
      <c r="O13" s="14">
        <v>2.98191893131954E-2</v>
      </c>
      <c r="P13" s="14">
        <v>4.6222109901747202E-2</v>
      </c>
      <c r="Q13" s="14">
        <v>2.1949488788870399E-2</v>
      </c>
      <c r="R13" s="14"/>
      <c r="S13" s="14">
        <v>6.97824813792743E-2</v>
      </c>
      <c r="T13" s="14">
        <v>2.9634478437701402E-2</v>
      </c>
      <c r="U13" s="14">
        <v>3.6597989528633398E-2</v>
      </c>
      <c r="V13" s="14">
        <v>3.5490790185663999E-2</v>
      </c>
      <c r="W13" s="14">
        <v>3.29567207151523E-2</v>
      </c>
      <c r="X13" s="14">
        <v>4.4552056662956502E-2</v>
      </c>
      <c r="Y13" s="14">
        <v>3.6963855280041397E-2</v>
      </c>
      <c r="Z13" s="14">
        <v>3.58959273930545E-2</v>
      </c>
      <c r="AA13" s="14">
        <v>4.2361383519680197E-2</v>
      </c>
      <c r="AB13" s="14">
        <v>2.46692241066718E-2</v>
      </c>
      <c r="AC13" s="14">
        <v>4.9930617713876801E-2</v>
      </c>
      <c r="AD13" s="14">
        <v>3.2644923286700801E-2</v>
      </c>
      <c r="AE13" s="14"/>
      <c r="AF13" s="14">
        <v>4.1852474366656199E-2</v>
      </c>
      <c r="AG13" s="14">
        <v>5.0280894425662803E-2</v>
      </c>
      <c r="AH13" s="14">
        <v>6.4888979450136705E-2</v>
      </c>
      <c r="AI13" s="14">
        <v>3.0840381772510899E-2</v>
      </c>
      <c r="AJ13" s="14">
        <v>5.6854096876295099E-2</v>
      </c>
      <c r="AK13" s="14"/>
      <c r="AL13" s="14">
        <v>4.6768929722543498E-2</v>
      </c>
      <c r="AM13" s="14">
        <v>4.6965624547661802E-2</v>
      </c>
      <c r="AN13" s="14">
        <v>5.5675260098654297E-2</v>
      </c>
      <c r="AO13" s="14">
        <v>3.5294099578808899E-2</v>
      </c>
      <c r="AP13" s="14">
        <v>6.05744437103726E-2</v>
      </c>
      <c r="AQ13" s="14">
        <v>2.3181227499008299E-2</v>
      </c>
      <c r="AR13" s="14"/>
      <c r="AS13" s="14">
        <v>1.8626363244464199E-2</v>
      </c>
      <c r="AT13" s="14">
        <v>4.0058674466134502E-2</v>
      </c>
      <c r="AU13" s="14">
        <v>5.3406452127570302E-2</v>
      </c>
      <c r="AV13" s="14">
        <v>6.1661001730926299E-2</v>
      </c>
      <c r="AW13" s="14">
        <v>0.18399966580497201</v>
      </c>
      <c r="AX13" s="14"/>
      <c r="AY13" s="14">
        <v>2.72035409329482E-2</v>
      </c>
      <c r="AZ13" s="14">
        <v>6.0936773658785498E-2</v>
      </c>
      <c r="BA13" s="14">
        <v>6.05107107761634E-2</v>
      </c>
      <c r="BB13" s="14">
        <v>3.2999559155855097E-2</v>
      </c>
      <c r="BC13" s="14">
        <v>2.02862342554424E-2</v>
      </c>
      <c r="BD13" s="14"/>
      <c r="BE13" s="14">
        <v>9.4493873593290797E-2</v>
      </c>
      <c r="BF13" s="14">
        <v>4.9985366641559503E-2</v>
      </c>
      <c r="BG13" s="14">
        <v>3.5711589650237303E-2</v>
      </c>
      <c r="BH13" s="14">
        <v>1.61206939279546E-2</v>
      </c>
      <c r="BI13" s="14">
        <v>1.46981280350564E-2</v>
      </c>
      <c r="BJ13" s="14"/>
      <c r="BK13" s="14">
        <v>9.8894356187583701E-2</v>
      </c>
      <c r="BL13" s="14">
        <v>3.1825458926361502E-2</v>
      </c>
      <c r="BM13" s="14">
        <v>2.2681390125425999E-2</v>
      </c>
      <c r="BN13" s="14">
        <v>3.2533963570914502E-2</v>
      </c>
      <c r="BO13" s="14">
        <v>2.7666858550518699E-2</v>
      </c>
      <c r="BP13" s="14"/>
      <c r="BQ13" s="14">
        <v>4.6788619596275199E-2</v>
      </c>
      <c r="BR13" s="14">
        <v>3.83236162746435E-2</v>
      </c>
      <c r="BS13" s="14"/>
      <c r="BT13" s="14">
        <v>7.1226438636255607E-2</v>
      </c>
      <c r="BU13" s="14">
        <v>3.1470974559818697E-2</v>
      </c>
      <c r="BV13" s="14"/>
      <c r="BW13" s="14">
        <v>6.0336004139930198E-2</v>
      </c>
      <c r="BX13" s="14">
        <v>3.3987824478019998E-2</v>
      </c>
      <c r="BY13" s="14"/>
      <c r="BZ13" s="14">
        <v>2.75393671467631E-2</v>
      </c>
      <c r="CA13" s="14">
        <v>7.0320132836699203E-2</v>
      </c>
      <c r="CB13" s="14">
        <v>3.09403464422295E-2</v>
      </c>
    </row>
    <row r="14" spans="2:80" x14ac:dyDescent="0.35">
      <c r="B14" s="15" t="s">
        <v>183</v>
      </c>
      <c r="C14" s="14">
        <v>5.2208213377514502E-2</v>
      </c>
      <c r="D14" s="14">
        <v>5.8944167580071698E-2</v>
      </c>
      <c r="E14" s="14">
        <v>4.5848645119793398E-2</v>
      </c>
      <c r="F14" s="14"/>
      <c r="G14" s="14">
        <v>5.21842703526657E-2</v>
      </c>
      <c r="H14" s="14">
        <v>7.9731541458445895E-2</v>
      </c>
      <c r="I14" s="14">
        <v>5.3317704519225601E-2</v>
      </c>
      <c r="J14" s="14">
        <v>4.61002584671521E-2</v>
      </c>
      <c r="K14" s="14">
        <v>3.8780980780226598E-2</v>
      </c>
      <c r="L14" s="14">
        <v>4.2824808367395099E-2</v>
      </c>
      <c r="M14" s="14"/>
      <c r="N14" s="14">
        <v>7.0335848694231998E-2</v>
      </c>
      <c r="O14" s="14">
        <v>5.5824937717206202E-2</v>
      </c>
      <c r="P14" s="14">
        <v>5.4254987361784301E-2</v>
      </c>
      <c r="Q14" s="14">
        <v>2.4979198836251E-2</v>
      </c>
      <c r="R14" s="14"/>
      <c r="S14" s="14">
        <v>8.0165057860679095E-2</v>
      </c>
      <c r="T14" s="14">
        <v>4.4034538945045401E-2</v>
      </c>
      <c r="U14" s="14">
        <v>5.6202727182530401E-2</v>
      </c>
      <c r="V14" s="14">
        <v>5.9708499298244198E-2</v>
      </c>
      <c r="W14" s="14">
        <v>4.5417990784819999E-2</v>
      </c>
      <c r="X14" s="14">
        <v>6.1870242442841901E-2</v>
      </c>
      <c r="Y14" s="14">
        <v>3.8412581687645601E-2</v>
      </c>
      <c r="Z14" s="14">
        <v>4.5073953160494597E-2</v>
      </c>
      <c r="AA14" s="14">
        <v>3.3353259186992099E-2</v>
      </c>
      <c r="AB14" s="14">
        <v>6.9102581936278495E-2</v>
      </c>
      <c r="AC14" s="14">
        <v>3.10464002162271E-2</v>
      </c>
      <c r="AD14" s="14">
        <v>1.09179447266549E-2</v>
      </c>
      <c r="AE14" s="14"/>
      <c r="AF14" s="14">
        <v>5.4091015871901599E-2</v>
      </c>
      <c r="AG14" s="14">
        <v>5.5404075567665502E-2</v>
      </c>
      <c r="AH14" s="14">
        <v>5.4846112473463798E-2</v>
      </c>
      <c r="AI14" s="14">
        <v>4.3520814434278701E-2</v>
      </c>
      <c r="AJ14" s="14">
        <v>5.7622529172072598E-2</v>
      </c>
      <c r="AK14" s="14"/>
      <c r="AL14" s="14">
        <v>5.0668758618373798E-2</v>
      </c>
      <c r="AM14" s="14">
        <v>5.1548101716387802E-2</v>
      </c>
      <c r="AN14" s="14">
        <v>6.8591378152116203E-2</v>
      </c>
      <c r="AO14" s="14">
        <v>5.8249628847597802E-2</v>
      </c>
      <c r="AP14" s="14">
        <v>6.0128941144032097E-2</v>
      </c>
      <c r="AQ14" s="14">
        <v>3.17263759476469E-2</v>
      </c>
      <c r="AR14" s="14"/>
      <c r="AS14" s="14">
        <v>3.8568269597212698E-2</v>
      </c>
      <c r="AT14" s="14">
        <v>4.18260598813949E-2</v>
      </c>
      <c r="AU14" s="14">
        <v>6.4308102718815804E-2</v>
      </c>
      <c r="AV14" s="14">
        <v>8.1160761401687195E-2</v>
      </c>
      <c r="AW14" s="14">
        <v>4.4832937275472703E-2</v>
      </c>
      <c r="AX14" s="14"/>
      <c r="AY14" s="14">
        <v>6.2196543975098398E-2</v>
      </c>
      <c r="AZ14" s="14">
        <v>6.8873081349953097E-2</v>
      </c>
      <c r="BA14" s="14">
        <v>5.6545446946778703E-2</v>
      </c>
      <c r="BB14" s="14">
        <v>4.5056931806746102E-2</v>
      </c>
      <c r="BC14" s="14">
        <v>1.39568836443339E-2</v>
      </c>
      <c r="BD14" s="14"/>
      <c r="BE14" s="14">
        <v>9.7006662432645399E-2</v>
      </c>
      <c r="BF14" s="14">
        <v>6.8704757898038801E-2</v>
      </c>
      <c r="BG14" s="14">
        <v>3.6012719032584399E-2</v>
      </c>
      <c r="BH14" s="14">
        <v>3.5357090589663902E-2</v>
      </c>
      <c r="BI14" s="14">
        <v>3.8464397252505701E-2</v>
      </c>
      <c r="BJ14" s="14"/>
      <c r="BK14" s="14">
        <v>6.31540381621956E-2</v>
      </c>
      <c r="BL14" s="14">
        <v>6.9648128604754805E-2</v>
      </c>
      <c r="BM14" s="14">
        <v>4.2633252156151602E-2</v>
      </c>
      <c r="BN14" s="14">
        <v>3.6271132880988398E-2</v>
      </c>
      <c r="BO14" s="14">
        <v>5.3164545515709698E-2</v>
      </c>
      <c r="BP14" s="14"/>
      <c r="BQ14" s="14">
        <v>6.2266203837526103E-2</v>
      </c>
      <c r="BR14" s="14">
        <v>4.80133253009997E-2</v>
      </c>
      <c r="BS14" s="14"/>
      <c r="BT14" s="14">
        <v>5.2952683326872398E-2</v>
      </c>
      <c r="BU14" s="14">
        <v>5.1979471480224297E-2</v>
      </c>
      <c r="BV14" s="14"/>
      <c r="BW14" s="14">
        <v>5.58269825304573E-2</v>
      </c>
      <c r="BX14" s="14">
        <v>5.09425975009105E-2</v>
      </c>
      <c r="BY14" s="14"/>
      <c r="BZ14" s="14">
        <v>4.4262155037455203E-2</v>
      </c>
      <c r="CA14" s="14">
        <v>6.8092426847273804E-2</v>
      </c>
      <c r="CB14" s="14">
        <v>5.6841037690761098E-2</v>
      </c>
    </row>
    <row r="15" spans="2:80" x14ac:dyDescent="0.35">
      <c r="B15" s="15" t="s">
        <v>184</v>
      </c>
      <c r="C15" s="14">
        <v>0.18425045198946099</v>
      </c>
      <c r="D15" s="14">
        <v>0.16641470372675499</v>
      </c>
      <c r="E15" s="14">
        <v>0.20235508556380699</v>
      </c>
      <c r="F15" s="14"/>
      <c r="G15" s="14">
        <v>0.15897600657633101</v>
      </c>
      <c r="H15" s="14">
        <v>0.19982958346704699</v>
      </c>
      <c r="I15" s="14">
        <v>0.196820311799171</v>
      </c>
      <c r="J15" s="14">
        <v>0.20747394413286199</v>
      </c>
      <c r="K15" s="14">
        <v>0.19376770022739401</v>
      </c>
      <c r="L15" s="14">
        <v>0.152862058241857</v>
      </c>
      <c r="M15" s="14"/>
      <c r="N15" s="14">
        <v>0.22641839828966101</v>
      </c>
      <c r="O15" s="14">
        <v>0.20347961318980901</v>
      </c>
      <c r="P15" s="14">
        <v>0.16768641804388601</v>
      </c>
      <c r="Q15" s="14">
        <v>0.13544099570044801</v>
      </c>
      <c r="R15" s="14"/>
      <c r="S15" s="14">
        <v>0.180352067149153</v>
      </c>
      <c r="T15" s="14">
        <v>0.223590271664662</v>
      </c>
      <c r="U15" s="14">
        <v>0.15964733673096601</v>
      </c>
      <c r="V15" s="14">
        <v>0.16793775641193401</v>
      </c>
      <c r="W15" s="14">
        <v>0.16086355109254599</v>
      </c>
      <c r="X15" s="14">
        <v>0.17343939055226301</v>
      </c>
      <c r="Y15" s="14">
        <v>0.182444739861752</v>
      </c>
      <c r="Z15" s="14">
        <v>0.21108588334025699</v>
      </c>
      <c r="AA15" s="14">
        <v>0.18162742411886601</v>
      </c>
      <c r="AB15" s="14">
        <v>0.18708878098041501</v>
      </c>
      <c r="AC15" s="14">
        <v>0.208801190419838</v>
      </c>
      <c r="AD15" s="14">
        <v>0.16300811856644301</v>
      </c>
      <c r="AE15" s="14"/>
      <c r="AF15" s="14">
        <v>0.16211111360578401</v>
      </c>
      <c r="AG15" s="14">
        <v>0.21320223040229999</v>
      </c>
      <c r="AH15" s="14">
        <v>0.24722664150893101</v>
      </c>
      <c r="AI15" s="14">
        <v>0.155588660432805</v>
      </c>
      <c r="AJ15" s="14">
        <v>0.233514979499508</v>
      </c>
      <c r="AK15" s="14"/>
      <c r="AL15" s="14">
        <v>0.23957910297989701</v>
      </c>
      <c r="AM15" s="14">
        <v>0.16403136747772501</v>
      </c>
      <c r="AN15" s="14">
        <v>0.23352813253556401</v>
      </c>
      <c r="AO15" s="14">
        <v>0.15262098265324101</v>
      </c>
      <c r="AP15" s="14">
        <v>0.21904387319992899</v>
      </c>
      <c r="AQ15" s="14">
        <v>0.14863809297182701</v>
      </c>
      <c r="AR15" s="14"/>
      <c r="AS15" s="14">
        <v>0.138002544715116</v>
      </c>
      <c r="AT15" s="14">
        <v>0.18177739319498001</v>
      </c>
      <c r="AU15" s="14">
        <v>0.21985722098628299</v>
      </c>
      <c r="AV15" s="14">
        <v>0.237165400453236</v>
      </c>
      <c r="AW15" s="14">
        <v>0.22649730313480099</v>
      </c>
      <c r="AX15" s="14"/>
      <c r="AY15" s="14">
        <v>0.227779666136561</v>
      </c>
      <c r="AZ15" s="14">
        <v>0.195751275625411</v>
      </c>
      <c r="BA15" s="14">
        <v>0.18621557115273901</v>
      </c>
      <c r="BB15" s="14">
        <v>0.17398177172356299</v>
      </c>
      <c r="BC15" s="14">
        <v>0.116320411900353</v>
      </c>
      <c r="BD15" s="14"/>
      <c r="BE15" s="14">
        <v>0.19435438920113299</v>
      </c>
      <c r="BF15" s="14">
        <v>0.225053505062461</v>
      </c>
      <c r="BG15" s="14">
        <v>0.169381522320419</v>
      </c>
      <c r="BH15" s="14">
        <v>0.139910464898239</v>
      </c>
      <c r="BI15" s="14">
        <v>9.9390200673922194E-2</v>
      </c>
      <c r="BJ15" s="14"/>
      <c r="BK15" s="14">
        <v>0.205364005935851</v>
      </c>
      <c r="BL15" s="14">
        <v>0.19350897835728201</v>
      </c>
      <c r="BM15" s="14">
        <v>0.16207868607919099</v>
      </c>
      <c r="BN15" s="14">
        <v>0.18746537700548199</v>
      </c>
      <c r="BO15" s="14">
        <v>0.17907243051399499</v>
      </c>
      <c r="BP15" s="14"/>
      <c r="BQ15" s="14">
        <v>0.16980085541543399</v>
      </c>
      <c r="BR15" s="14">
        <v>0.190276948099178</v>
      </c>
      <c r="BS15" s="14"/>
      <c r="BT15" s="14">
        <v>0.226424030258074</v>
      </c>
      <c r="BU15" s="14">
        <v>0.17129242149138699</v>
      </c>
      <c r="BV15" s="14"/>
      <c r="BW15" s="14">
        <v>0.23434487886918001</v>
      </c>
      <c r="BX15" s="14">
        <v>0.166730599434954</v>
      </c>
      <c r="BY15" s="14"/>
      <c r="BZ15" s="14">
        <v>0.175860289574683</v>
      </c>
      <c r="CA15" s="14">
        <v>0.20160286703703501</v>
      </c>
      <c r="CB15" s="14">
        <v>0.185696203914821</v>
      </c>
    </row>
    <row r="16" spans="2:80" x14ac:dyDescent="0.35">
      <c r="B16" s="15" t="s">
        <v>185</v>
      </c>
      <c r="C16" s="14">
        <v>0.14578154401580901</v>
      </c>
      <c r="D16" s="14">
        <v>0.13197161320231701</v>
      </c>
      <c r="E16" s="14">
        <v>0.159239465160362</v>
      </c>
      <c r="F16" s="14"/>
      <c r="G16" s="14">
        <v>0.12064547358810999</v>
      </c>
      <c r="H16" s="14">
        <v>0.112512473338734</v>
      </c>
      <c r="I16" s="14">
        <v>0.14425659092065901</v>
      </c>
      <c r="J16" s="14">
        <v>0.15335435908620099</v>
      </c>
      <c r="K16" s="14">
        <v>0.15359359678982401</v>
      </c>
      <c r="L16" s="14">
        <v>0.179437227006911</v>
      </c>
      <c r="M16" s="14"/>
      <c r="N16" s="14">
        <v>0.18072745415399299</v>
      </c>
      <c r="O16" s="14">
        <v>0.157277429550994</v>
      </c>
      <c r="P16" s="14">
        <v>0.13866969256571199</v>
      </c>
      <c r="Q16" s="14">
        <v>0.104048785906195</v>
      </c>
      <c r="R16" s="14"/>
      <c r="S16" s="14">
        <v>0.13641951283914699</v>
      </c>
      <c r="T16" s="14">
        <v>0.167700270569756</v>
      </c>
      <c r="U16" s="14">
        <v>0.15876724630855801</v>
      </c>
      <c r="V16" s="14">
        <v>0.14705937940539601</v>
      </c>
      <c r="W16" s="14">
        <v>0.171820808536151</v>
      </c>
      <c r="X16" s="14">
        <v>0.11246422452969</v>
      </c>
      <c r="Y16" s="14">
        <v>0.125415800615332</v>
      </c>
      <c r="Z16" s="14">
        <v>0.19057678066238101</v>
      </c>
      <c r="AA16" s="14">
        <v>0.15624170003259299</v>
      </c>
      <c r="AB16" s="14">
        <v>0.115672559914024</v>
      </c>
      <c r="AC16" s="14">
        <v>0.1182323228316</v>
      </c>
      <c r="AD16" s="14">
        <v>0.18734654145490501</v>
      </c>
      <c r="AE16" s="14"/>
      <c r="AF16" s="14">
        <v>0.168123468464876</v>
      </c>
      <c r="AG16" s="14">
        <v>0.14779220444618801</v>
      </c>
      <c r="AH16" s="14">
        <v>0.147524881626308</v>
      </c>
      <c r="AI16" s="14">
        <v>0.174650600580353</v>
      </c>
      <c r="AJ16" s="14">
        <v>0.16554380515748299</v>
      </c>
      <c r="AK16" s="14"/>
      <c r="AL16" s="14">
        <v>0.122560857474162</v>
      </c>
      <c r="AM16" s="14">
        <v>0.163428556714801</v>
      </c>
      <c r="AN16" s="14">
        <v>0.13207076481750801</v>
      </c>
      <c r="AO16" s="14">
        <v>0.16592445471306699</v>
      </c>
      <c r="AP16" s="14">
        <v>0.16504173695761701</v>
      </c>
      <c r="AQ16" s="14">
        <v>0.14472700994600801</v>
      </c>
      <c r="AR16" s="14"/>
      <c r="AS16" s="14">
        <v>0.146182558545458</v>
      </c>
      <c r="AT16" s="14">
        <v>0.13242249219553001</v>
      </c>
      <c r="AU16" s="14">
        <v>0.152925207663552</v>
      </c>
      <c r="AV16" s="14">
        <v>0.168285306007256</v>
      </c>
      <c r="AW16" s="14">
        <v>8.9137147059857494E-2</v>
      </c>
      <c r="AX16" s="14"/>
      <c r="AY16" s="14">
        <v>0.16116070923053699</v>
      </c>
      <c r="AZ16" s="14">
        <v>0.16006805898401699</v>
      </c>
      <c r="BA16" s="14">
        <v>0.12916799724759601</v>
      </c>
      <c r="BB16" s="14">
        <v>0.146034804358046</v>
      </c>
      <c r="BC16" s="14">
        <v>0.120110299087199</v>
      </c>
      <c r="BD16" s="14"/>
      <c r="BE16" s="14">
        <v>0.13199288116799601</v>
      </c>
      <c r="BF16" s="14">
        <v>0.15073504602630899</v>
      </c>
      <c r="BG16" s="14">
        <v>0.153082912863508</v>
      </c>
      <c r="BH16" s="14">
        <v>0.13780376520923501</v>
      </c>
      <c r="BI16" s="14">
        <v>9.2395351889863905E-2</v>
      </c>
      <c r="BJ16" s="14"/>
      <c r="BK16" s="14">
        <v>9.5704088511129701E-2</v>
      </c>
      <c r="BL16" s="14">
        <v>0.132466244426545</v>
      </c>
      <c r="BM16" s="14">
        <v>0.16442660461941899</v>
      </c>
      <c r="BN16" s="14">
        <v>0.16568000801864299</v>
      </c>
      <c r="BO16" s="14">
        <v>0.15789155822753401</v>
      </c>
      <c r="BP16" s="14"/>
      <c r="BQ16" s="14">
        <v>0.154762012741293</v>
      </c>
      <c r="BR16" s="14">
        <v>0.14203605814287801</v>
      </c>
      <c r="BS16" s="14"/>
      <c r="BT16" s="14">
        <v>0.159071528027181</v>
      </c>
      <c r="BU16" s="14">
        <v>0.14169813385218899</v>
      </c>
      <c r="BV16" s="14"/>
      <c r="BW16" s="14">
        <v>0.12931780630072701</v>
      </c>
      <c r="BX16" s="14">
        <v>0.15153951501639301</v>
      </c>
      <c r="BY16" s="14"/>
      <c r="BZ16" s="14">
        <v>0.16322198907611299</v>
      </c>
      <c r="CA16" s="14">
        <v>0.109835801716411</v>
      </c>
      <c r="CB16" s="14">
        <v>0.14203809943208601</v>
      </c>
    </row>
    <row r="17" spans="2:80" x14ac:dyDescent="0.35">
      <c r="B17" s="15" t="s">
        <v>186</v>
      </c>
      <c r="C17" s="14">
        <v>0.21449977713290799</v>
      </c>
      <c r="D17" s="14">
        <v>0.19311424891873899</v>
      </c>
      <c r="E17" s="14">
        <v>0.23476275006933001</v>
      </c>
      <c r="F17" s="14"/>
      <c r="G17" s="14">
        <v>0.18408789796379199</v>
      </c>
      <c r="H17" s="14">
        <v>0.18732437218188899</v>
      </c>
      <c r="I17" s="14">
        <v>0.20666848617797901</v>
      </c>
      <c r="J17" s="14">
        <v>0.25081709290615301</v>
      </c>
      <c r="K17" s="14">
        <v>0.22420431977194</v>
      </c>
      <c r="L17" s="14">
        <v>0.22722667392791199</v>
      </c>
      <c r="M17" s="14"/>
      <c r="N17" s="14">
        <v>0.196779795412934</v>
      </c>
      <c r="O17" s="14">
        <v>0.23035596742322301</v>
      </c>
      <c r="P17" s="14">
        <v>0.203860373583548</v>
      </c>
      <c r="Q17" s="14">
        <v>0.226703975053998</v>
      </c>
      <c r="R17" s="14"/>
      <c r="S17" s="14">
        <v>0.21957929570700599</v>
      </c>
      <c r="T17" s="14">
        <v>0.207264915301658</v>
      </c>
      <c r="U17" s="14">
        <v>0.224530375292541</v>
      </c>
      <c r="V17" s="14">
        <v>0.19488569703532899</v>
      </c>
      <c r="W17" s="14">
        <v>0.19042825694097401</v>
      </c>
      <c r="X17" s="14">
        <v>0.192940272726245</v>
      </c>
      <c r="Y17" s="14">
        <v>0.24250221485673501</v>
      </c>
      <c r="Z17" s="14">
        <v>0.18070607818006901</v>
      </c>
      <c r="AA17" s="14">
        <v>0.21171159775003001</v>
      </c>
      <c r="AB17" s="14">
        <v>0.22229281966591299</v>
      </c>
      <c r="AC17" s="14">
        <v>0.24044762854864701</v>
      </c>
      <c r="AD17" s="14">
        <v>0.28886931700686203</v>
      </c>
      <c r="AE17" s="14"/>
      <c r="AF17" s="14">
        <v>0.24549719615842</v>
      </c>
      <c r="AG17" s="14">
        <v>0.185418824023032</v>
      </c>
      <c r="AH17" s="14">
        <v>0.21154297093559299</v>
      </c>
      <c r="AI17" s="14">
        <v>0.18580749700041899</v>
      </c>
      <c r="AJ17" s="14">
        <v>0.18025062899996899</v>
      </c>
      <c r="AK17" s="14"/>
      <c r="AL17" s="14">
        <v>0.19063822329862101</v>
      </c>
      <c r="AM17" s="14">
        <v>0.23331802054312001</v>
      </c>
      <c r="AN17" s="14">
        <v>0.212375390015558</v>
      </c>
      <c r="AO17" s="14">
        <v>0.192343719958118</v>
      </c>
      <c r="AP17" s="14">
        <v>0.211817828325991</v>
      </c>
      <c r="AQ17" s="14">
        <v>0.271405365657857</v>
      </c>
      <c r="AR17" s="14"/>
      <c r="AS17" s="14">
        <v>0.17825084382317299</v>
      </c>
      <c r="AT17" s="14">
        <v>0.21593997252114699</v>
      </c>
      <c r="AU17" s="14">
        <v>0.238537919071062</v>
      </c>
      <c r="AV17" s="14">
        <v>0.21064922782673601</v>
      </c>
      <c r="AW17" s="14">
        <v>0.110486955028161</v>
      </c>
      <c r="AX17" s="14"/>
      <c r="AY17" s="14">
        <v>0.169812449194958</v>
      </c>
      <c r="AZ17" s="14">
        <v>0.201032346818834</v>
      </c>
      <c r="BA17" s="14">
        <v>0.199086559563913</v>
      </c>
      <c r="BB17" s="14">
        <v>0.245577556301078</v>
      </c>
      <c r="BC17" s="14">
        <v>0.29179891617672099</v>
      </c>
      <c r="BD17" s="14"/>
      <c r="BE17" s="14">
        <v>0.137512791333808</v>
      </c>
      <c r="BF17" s="14">
        <v>0.18090262472975499</v>
      </c>
      <c r="BG17" s="14">
        <v>0.230412038405235</v>
      </c>
      <c r="BH17" s="14">
        <v>0.27328397523512199</v>
      </c>
      <c r="BI17" s="14">
        <v>0.27398330680162097</v>
      </c>
      <c r="BJ17" s="14"/>
      <c r="BK17" s="14">
        <v>0.161958866115051</v>
      </c>
      <c r="BL17" s="14">
        <v>0.19463598637625301</v>
      </c>
      <c r="BM17" s="14">
        <v>0.22689632015341399</v>
      </c>
      <c r="BN17" s="14">
        <v>0.242336046169734</v>
      </c>
      <c r="BO17" s="14">
        <v>0.23430438279681101</v>
      </c>
      <c r="BP17" s="14"/>
      <c r="BQ17" s="14">
        <v>0.18085115993550699</v>
      </c>
      <c r="BR17" s="14">
        <v>0.22853361258282101</v>
      </c>
      <c r="BS17" s="14"/>
      <c r="BT17" s="14">
        <v>0.18437976880143001</v>
      </c>
      <c r="BU17" s="14">
        <v>0.223754291513349</v>
      </c>
      <c r="BV17" s="14"/>
      <c r="BW17" s="14">
        <v>0.18398927660446901</v>
      </c>
      <c r="BX17" s="14">
        <v>0.225170414645259</v>
      </c>
      <c r="BY17" s="14"/>
      <c r="BZ17" s="14">
        <v>0.23447499284260001</v>
      </c>
      <c r="CA17" s="14">
        <v>0.17900257983186699</v>
      </c>
      <c r="CB17" s="14">
        <v>0.17653297367797599</v>
      </c>
    </row>
    <row r="18" spans="2:80" x14ac:dyDescent="0.35">
      <c r="B18" s="15" t="s">
        <v>187</v>
      </c>
      <c r="C18" s="14">
        <v>0.28915007928955</v>
      </c>
      <c r="D18" s="14">
        <v>0.31064521627685998</v>
      </c>
      <c r="E18" s="14">
        <v>0.26871433346931101</v>
      </c>
      <c r="F18" s="14"/>
      <c r="G18" s="14">
        <v>0.26488346747866798</v>
      </c>
      <c r="H18" s="14">
        <v>0.190428265078497</v>
      </c>
      <c r="I18" s="14">
        <v>0.25797419278549599</v>
      </c>
      <c r="J18" s="14">
        <v>0.288013713338377</v>
      </c>
      <c r="K18" s="14">
        <v>0.35382723482390099</v>
      </c>
      <c r="L18" s="14">
        <v>0.36865295406155302</v>
      </c>
      <c r="M18" s="14"/>
      <c r="N18" s="14">
        <v>0.17441741203113101</v>
      </c>
      <c r="O18" s="14">
        <v>0.26261560771414599</v>
      </c>
      <c r="P18" s="14">
        <v>0.311956282710252</v>
      </c>
      <c r="Q18" s="14">
        <v>0.41880431243977401</v>
      </c>
      <c r="R18" s="14"/>
      <c r="S18" s="14">
        <v>0.18891797942090099</v>
      </c>
      <c r="T18" s="14">
        <v>0.28042460643773198</v>
      </c>
      <c r="U18" s="14">
        <v>0.33450035965207198</v>
      </c>
      <c r="V18" s="14">
        <v>0.33093945784427897</v>
      </c>
      <c r="W18" s="14">
        <v>0.31168352559558099</v>
      </c>
      <c r="X18" s="14">
        <v>0.316516820873885</v>
      </c>
      <c r="Y18" s="14">
        <v>0.329194250964293</v>
      </c>
      <c r="Z18" s="14">
        <v>0.275993034606485</v>
      </c>
      <c r="AA18" s="14">
        <v>0.30417747083301</v>
      </c>
      <c r="AB18" s="14">
        <v>0.29463727595339101</v>
      </c>
      <c r="AC18" s="14">
        <v>0.30726548779028201</v>
      </c>
      <c r="AD18" s="14">
        <v>0.22362845502025699</v>
      </c>
      <c r="AE18" s="14"/>
      <c r="AF18" s="14">
        <v>0.261276996673664</v>
      </c>
      <c r="AG18" s="14">
        <v>0.25808935875078698</v>
      </c>
      <c r="AH18" s="14">
        <v>0.22846337960590701</v>
      </c>
      <c r="AI18" s="14">
        <v>0.33008325989577098</v>
      </c>
      <c r="AJ18" s="14">
        <v>0.20235047954101401</v>
      </c>
      <c r="AK18" s="14"/>
      <c r="AL18" s="14">
        <v>0.23003416741833699</v>
      </c>
      <c r="AM18" s="14">
        <v>0.25136379036219603</v>
      </c>
      <c r="AN18" s="14">
        <v>0.26004751011028299</v>
      </c>
      <c r="AO18" s="14">
        <v>0.32488648729311598</v>
      </c>
      <c r="AP18" s="14">
        <v>0.211709559598564</v>
      </c>
      <c r="AQ18" s="14">
        <v>0.34889881295116099</v>
      </c>
      <c r="AR18" s="14"/>
      <c r="AS18" s="14">
        <v>0.43067772864810799</v>
      </c>
      <c r="AT18" s="14">
        <v>0.32564835644324502</v>
      </c>
      <c r="AU18" s="14">
        <v>0.19322993837465299</v>
      </c>
      <c r="AV18" s="14">
        <v>0.106831497628671</v>
      </c>
      <c r="AW18" s="14">
        <v>9.1238744460352003E-2</v>
      </c>
      <c r="AX18" s="14"/>
      <c r="AY18" s="14">
        <v>0.28103785738868198</v>
      </c>
      <c r="AZ18" s="14">
        <v>0.22617207117503399</v>
      </c>
      <c r="BA18" s="14">
        <v>0.28434574606387703</v>
      </c>
      <c r="BB18" s="14">
        <v>0.278281950394348</v>
      </c>
      <c r="BC18" s="14">
        <v>0.40512861924861598</v>
      </c>
      <c r="BD18" s="14"/>
      <c r="BE18" s="14">
        <v>0.178177080635089</v>
      </c>
      <c r="BF18" s="14">
        <v>0.239280227796801</v>
      </c>
      <c r="BG18" s="14">
        <v>0.32095139638871401</v>
      </c>
      <c r="BH18" s="14">
        <v>0.34608975599703301</v>
      </c>
      <c r="BI18" s="14">
        <v>0.41343362645218801</v>
      </c>
      <c r="BJ18" s="14"/>
      <c r="BK18" s="14">
        <v>0.20056691789491099</v>
      </c>
      <c r="BL18" s="14">
        <v>0.30093303708871699</v>
      </c>
      <c r="BM18" s="14">
        <v>0.32386335401947702</v>
      </c>
      <c r="BN18" s="14">
        <v>0.29676046204585099</v>
      </c>
      <c r="BO18" s="14">
        <v>0.30945865388359001</v>
      </c>
      <c r="BP18" s="14"/>
      <c r="BQ18" s="14">
        <v>0.289055254032276</v>
      </c>
      <c r="BR18" s="14">
        <v>0.28918962807841297</v>
      </c>
      <c r="BS18" s="14"/>
      <c r="BT18" s="14">
        <v>0.198271349384012</v>
      </c>
      <c r="BU18" s="14">
        <v>0.31707299695713997</v>
      </c>
      <c r="BV18" s="14"/>
      <c r="BW18" s="14">
        <v>0.21225887530146401</v>
      </c>
      <c r="BX18" s="14">
        <v>0.31604174450101702</v>
      </c>
      <c r="BY18" s="14"/>
      <c r="BZ18" s="14">
        <v>0.30994680468714703</v>
      </c>
      <c r="CA18" s="14">
        <v>0.23404828698511199</v>
      </c>
      <c r="CB18" s="14">
        <v>0.35734569831501201</v>
      </c>
    </row>
    <row r="19" spans="2:80" x14ac:dyDescent="0.35">
      <c r="B19" s="15" t="s">
        <v>167</v>
      </c>
      <c r="C19" s="20">
        <v>9.7355638716430104E-3</v>
      </c>
      <c r="D19" s="20">
        <v>8.0054883996593194E-3</v>
      </c>
      <c r="E19" s="20">
        <v>1.14597913044342E-2</v>
      </c>
      <c r="F19" s="20"/>
      <c r="G19" s="20">
        <v>9.0618773612579397E-3</v>
      </c>
      <c r="H19" s="20">
        <v>7.2603875380830903E-3</v>
      </c>
      <c r="I19" s="20">
        <v>1.3600670179548399E-2</v>
      </c>
      <c r="J19" s="20">
        <v>9.6210843869498509E-3</v>
      </c>
      <c r="K19" s="20">
        <v>2.4673020578776998E-3</v>
      </c>
      <c r="L19" s="20">
        <v>1.40265985786621E-2</v>
      </c>
      <c r="M19" s="20"/>
      <c r="N19" s="20">
        <v>6.8586425619569496E-3</v>
      </c>
      <c r="O19" s="20">
        <v>1.42235528626445E-2</v>
      </c>
      <c r="P19" s="20">
        <v>5.8833130021749497E-3</v>
      </c>
      <c r="Q19" s="20">
        <v>1.01698606587511E-2</v>
      </c>
      <c r="R19" s="20"/>
      <c r="S19" s="20">
        <v>4.8847430379260499E-3</v>
      </c>
      <c r="T19" s="20">
        <v>7.4828368126485401E-3</v>
      </c>
      <c r="U19" s="20">
        <v>4.8171027927970001E-3</v>
      </c>
      <c r="V19" s="20">
        <v>7.9172676180529599E-3</v>
      </c>
      <c r="W19" s="20">
        <v>1.8593692474970398E-2</v>
      </c>
      <c r="X19" s="20">
        <v>2.57757462422098E-2</v>
      </c>
      <c r="Y19" s="20">
        <v>3.87597518200889E-3</v>
      </c>
      <c r="Z19" s="20">
        <v>7.6588358988329804E-3</v>
      </c>
      <c r="AA19" s="20">
        <v>3.2469112370375999E-3</v>
      </c>
      <c r="AB19" s="20">
        <v>2.31690496673757E-2</v>
      </c>
      <c r="AC19" s="20">
        <v>0</v>
      </c>
      <c r="AD19" s="20">
        <v>1.0089256098279801E-2</v>
      </c>
      <c r="AE19" s="20"/>
      <c r="AF19" s="20">
        <v>8.4648487130818805E-3</v>
      </c>
      <c r="AG19" s="20">
        <v>1.1141026175254301E-2</v>
      </c>
      <c r="AH19" s="20">
        <v>0</v>
      </c>
      <c r="AI19" s="20">
        <v>1.04415681993703E-2</v>
      </c>
      <c r="AJ19" s="20">
        <v>4.1158760420048502E-3</v>
      </c>
      <c r="AK19" s="20"/>
      <c r="AL19" s="20">
        <v>1.2671867878033E-2</v>
      </c>
      <c r="AM19" s="20">
        <v>1.20860791652999E-2</v>
      </c>
      <c r="AN19" s="20">
        <v>0</v>
      </c>
      <c r="AO19" s="20">
        <v>1.1649007473780599E-2</v>
      </c>
      <c r="AP19" s="20">
        <v>2.0751680943370599E-3</v>
      </c>
      <c r="AQ19" s="20">
        <v>1.32755217381421E-2</v>
      </c>
      <c r="AR19" s="20"/>
      <c r="AS19" s="20">
        <v>1.01687931910786E-2</v>
      </c>
      <c r="AT19" s="20">
        <v>7.0834869991974504E-3</v>
      </c>
      <c r="AU19" s="20">
        <v>6.7750251266116201E-3</v>
      </c>
      <c r="AV19" s="20">
        <v>2.1274049180829601E-2</v>
      </c>
      <c r="AW19" s="20">
        <v>0</v>
      </c>
      <c r="AX19" s="20"/>
      <c r="AY19" s="20">
        <v>9.6478586612632304E-3</v>
      </c>
      <c r="AZ19" s="20">
        <v>1.1055393741877801E-2</v>
      </c>
      <c r="BA19" s="20">
        <v>1.1611399566519701E-2</v>
      </c>
      <c r="BB19" s="20">
        <v>2.2558195280973901E-3</v>
      </c>
      <c r="BC19" s="20">
        <v>1.0496421355647099E-2</v>
      </c>
      <c r="BD19" s="20"/>
      <c r="BE19" s="20">
        <v>4.9076254964184902E-3</v>
      </c>
      <c r="BF19" s="20">
        <v>1.0751398741174799E-2</v>
      </c>
      <c r="BG19" s="20">
        <v>9.1941635852930397E-3</v>
      </c>
      <c r="BH19" s="20">
        <v>2.28548681748876E-3</v>
      </c>
      <c r="BI19" s="20">
        <v>3.8598586307616499E-2</v>
      </c>
      <c r="BJ19" s="20"/>
      <c r="BK19" s="20">
        <v>1.6634240758241901E-2</v>
      </c>
      <c r="BL19" s="20">
        <v>1.22462736226732E-2</v>
      </c>
      <c r="BM19" s="20">
        <v>0</v>
      </c>
      <c r="BN19" s="20">
        <v>3.2271804021496201E-3</v>
      </c>
      <c r="BO19" s="20">
        <v>1.72247397549266E-2</v>
      </c>
      <c r="BP19" s="20"/>
      <c r="BQ19" s="20">
        <v>1.02988395442786E-2</v>
      </c>
      <c r="BR19" s="20">
        <v>9.5006383751112707E-3</v>
      </c>
      <c r="BS19" s="20"/>
      <c r="BT19" s="20">
        <v>6.9101843167897097E-3</v>
      </c>
      <c r="BU19" s="20">
        <v>1.0603675043221499E-2</v>
      </c>
      <c r="BV19" s="20"/>
      <c r="BW19" s="20">
        <v>9.93044689610878E-3</v>
      </c>
      <c r="BX19" s="20">
        <v>9.6674061529767302E-3</v>
      </c>
      <c r="BY19" s="20"/>
      <c r="BZ19" s="20">
        <v>7.1405171540391997E-3</v>
      </c>
      <c r="CA19" s="20">
        <v>1.36971719464167E-2</v>
      </c>
      <c r="CB19" s="20">
        <v>1.8526667815592202E-2</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CB24"/>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196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178</v>
      </c>
      <c r="C9" s="14">
        <v>8.1609125641125199E-3</v>
      </c>
      <c r="D9" s="14">
        <v>9.9588180577373508E-3</v>
      </c>
      <c r="E9" s="14">
        <v>6.4408106024485597E-3</v>
      </c>
      <c r="F9" s="14"/>
      <c r="G9" s="14">
        <v>1.6783513366981199E-2</v>
      </c>
      <c r="H9" s="14">
        <v>2.3158216010334701E-2</v>
      </c>
      <c r="I9" s="14">
        <v>0</v>
      </c>
      <c r="J9" s="14">
        <v>4.6413750523134198E-3</v>
      </c>
      <c r="K9" s="14">
        <v>2.41222912219583E-3</v>
      </c>
      <c r="L9" s="14">
        <v>3.5522108922101401E-3</v>
      </c>
      <c r="M9" s="14"/>
      <c r="N9" s="14">
        <v>6.9291064612199303E-3</v>
      </c>
      <c r="O9" s="14">
        <v>3.5175611522650402E-3</v>
      </c>
      <c r="P9" s="14">
        <v>1.102128080186E-2</v>
      </c>
      <c r="Q9" s="14">
        <v>1.19027342513755E-2</v>
      </c>
      <c r="R9" s="14"/>
      <c r="S9" s="14">
        <v>1.60684249807749E-2</v>
      </c>
      <c r="T9" s="14">
        <v>2.17795926354133E-3</v>
      </c>
      <c r="U9" s="14">
        <v>4.3862275839506998E-3</v>
      </c>
      <c r="V9" s="14">
        <v>8.0508704865219199E-3</v>
      </c>
      <c r="W9" s="14">
        <v>1.0333771412969499E-2</v>
      </c>
      <c r="X9" s="14">
        <v>1.7576719428685099E-2</v>
      </c>
      <c r="Y9" s="14">
        <v>7.9145864627588602E-3</v>
      </c>
      <c r="Z9" s="14">
        <v>6.5918671375756101E-3</v>
      </c>
      <c r="AA9" s="14">
        <v>2.7712429770747598E-3</v>
      </c>
      <c r="AB9" s="14">
        <v>8.1391181469520693E-3</v>
      </c>
      <c r="AC9" s="14">
        <v>6.2576206865252101E-3</v>
      </c>
      <c r="AD9" s="14">
        <v>0</v>
      </c>
      <c r="AE9" s="14"/>
      <c r="AF9" s="14">
        <v>5.8497662049138196E-3</v>
      </c>
      <c r="AG9" s="14">
        <v>1.1525174754053499E-2</v>
      </c>
      <c r="AH9" s="14">
        <v>5.5085180187928497E-3</v>
      </c>
      <c r="AI9" s="14">
        <v>1.12081910523582E-2</v>
      </c>
      <c r="AJ9" s="14">
        <v>7.9937353826697605E-3</v>
      </c>
      <c r="AK9" s="14"/>
      <c r="AL9" s="14">
        <v>1.75335026213712E-2</v>
      </c>
      <c r="AM9" s="14">
        <v>6.8259671503836496E-3</v>
      </c>
      <c r="AN9" s="14">
        <v>8.9118173215669404E-3</v>
      </c>
      <c r="AO9" s="14">
        <v>6.0615920481786904E-3</v>
      </c>
      <c r="AP9" s="14">
        <v>6.1910840326241199E-3</v>
      </c>
      <c r="AQ9" s="14">
        <v>0</v>
      </c>
      <c r="AR9" s="14"/>
      <c r="AS9" s="14">
        <v>7.5363586005308203E-3</v>
      </c>
      <c r="AT9" s="14">
        <v>4.26724100154122E-3</v>
      </c>
      <c r="AU9" s="14">
        <v>5.3223704434289098E-3</v>
      </c>
      <c r="AV9" s="14">
        <v>8.5525251422568296E-3</v>
      </c>
      <c r="AW9" s="14">
        <v>0.105023260774667</v>
      </c>
      <c r="AX9" s="14"/>
      <c r="AY9" s="14">
        <v>1.4334463872549399E-2</v>
      </c>
      <c r="AZ9" s="14">
        <v>6.5336403145247598E-3</v>
      </c>
      <c r="BA9" s="14">
        <v>9.2425167776534808E-3</v>
      </c>
      <c r="BB9" s="14">
        <v>7.7356879894630902E-3</v>
      </c>
      <c r="BC9" s="14">
        <v>1.78334518916622E-3</v>
      </c>
      <c r="BD9" s="14"/>
      <c r="BE9" s="14">
        <v>4.67146284269623E-2</v>
      </c>
      <c r="BF9" s="14">
        <v>8.4543191692188907E-3</v>
      </c>
      <c r="BG9" s="14">
        <v>2.5932288153946801E-3</v>
      </c>
      <c r="BH9" s="14">
        <v>6.9643277795726297E-3</v>
      </c>
      <c r="BI9" s="14">
        <v>0</v>
      </c>
      <c r="BJ9" s="14"/>
      <c r="BK9" s="14">
        <v>2.0626066546428502E-2</v>
      </c>
      <c r="BL9" s="14">
        <v>6.0028062839832296E-3</v>
      </c>
      <c r="BM9" s="14">
        <v>4.8391270929115E-3</v>
      </c>
      <c r="BN9" s="14">
        <v>8.3565172437319504E-3</v>
      </c>
      <c r="BO9" s="14">
        <v>3.2291130535514602E-3</v>
      </c>
      <c r="BP9" s="14"/>
      <c r="BQ9" s="14">
        <v>1.3070129754476301E-2</v>
      </c>
      <c r="BR9" s="14">
        <v>6.11342437661078E-3</v>
      </c>
      <c r="BS9" s="14"/>
      <c r="BT9" s="14">
        <v>1.23583873193867E-2</v>
      </c>
      <c r="BU9" s="14">
        <v>6.8712186816700903E-3</v>
      </c>
      <c r="BV9" s="14"/>
      <c r="BW9" s="14">
        <v>1.4392383759721499E-2</v>
      </c>
      <c r="BX9" s="14">
        <v>5.9815392616320096E-3</v>
      </c>
      <c r="BY9" s="14"/>
      <c r="BZ9" s="14">
        <v>5.3767341197559996E-3</v>
      </c>
      <c r="CA9" s="14">
        <v>1.53745222627584E-2</v>
      </c>
      <c r="CB9" s="14">
        <v>0</v>
      </c>
    </row>
    <row r="10" spans="2:80" x14ac:dyDescent="0.35">
      <c r="B10" s="15" t="s">
        <v>179</v>
      </c>
      <c r="C10" s="14">
        <v>9.5375100669559103E-3</v>
      </c>
      <c r="D10" s="14">
        <v>1.5408790482458599E-2</v>
      </c>
      <c r="E10" s="14">
        <v>3.8531529036721201E-3</v>
      </c>
      <c r="F10" s="14"/>
      <c r="G10" s="14">
        <v>1.8616243761929E-2</v>
      </c>
      <c r="H10" s="14">
        <v>2.9450983978259199E-2</v>
      </c>
      <c r="I10" s="14">
        <v>7.5354976490797703E-3</v>
      </c>
      <c r="J10" s="14">
        <v>3.73916562548336E-3</v>
      </c>
      <c r="K10" s="14">
        <v>0</v>
      </c>
      <c r="L10" s="14">
        <v>0</v>
      </c>
      <c r="M10" s="14"/>
      <c r="N10" s="14">
        <v>1.52158699841626E-2</v>
      </c>
      <c r="O10" s="14">
        <v>7.7563468961987904E-3</v>
      </c>
      <c r="P10" s="14">
        <v>8.8163113723275892E-3</v>
      </c>
      <c r="Q10" s="14">
        <v>5.9997924522228801E-3</v>
      </c>
      <c r="R10" s="14"/>
      <c r="S10" s="14">
        <v>1.50668568323678E-2</v>
      </c>
      <c r="T10" s="14">
        <v>2.3646620047905399E-3</v>
      </c>
      <c r="U10" s="14">
        <v>1.28071150272107E-2</v>
      </c>
      <c r="V10" s="14">
        <v>1.4581172033554799E-2</v>
      </c>
      <c r="W10" s="14">
        <v>4.6726381569821797E-3</v>
      </c>
      <c r="X10" s="14">
        <v>1.39849583807826E-2</v>
      </c>
      <c r="Y10" s="14">
        <v>3.8589298975705501E-3</v>
      </c>
      <c r="Z10" s="14">
        <v>0</v>
      </c>
      <c r="AA10" s="14">
        <v>8.3618184935638894E-3</v>
      </c>
      <c r="AB10" s="14">
        <v>1.0273163031910001E-2</v>
      </c>
      <c r="AC10" s="14">
        <v>6.4456861732571898E-3</v>
      </c>
      <c r="AD10" s="14">
        <v>2.4033758231769401E-2</v>
      </c>
      <c r="AE10" s="14"/>
      <c r="AF10" s="14">
        <v>7.9701714910505993E-3</v>
      </c>
      <c r="AG10" s="14">
        <v>1.28840789436132E-2</v>
      </c>
      <c r="AH10" s="14">
        <v>0</v>
      </c>
      <c r="AI10" s="14">
        <v>1.3301485096790199E-2</v>
      </c>
      <c r="AJ10" s="14">
        <v>2.3700989167719799E-2</v>
      </c>
      <c r="AK10" s="14"/>
      <c r="AL10" s="14">
        <v>1.8107482724226302E-2</v>
      </c>
      <c r="AM10" s="14">
        <v>1.15895757736523E-2</v>
      </c>
      <c r="AN10" s="14">
        <v>0</v>
      </c>
      <c r="AO10" s="14">
        <v>7.2541386550498601E-3</v>
      </c>
      <c r="AP10" s="14">
        <v>1.33219939377998E-2</v>
      </c>
      <c r="AQ10" s="14">
        <v>0</v>
      </c>
      <c r="AR10" s="14"/>
      <c r="AS10" s="14">
        <v>6.0538582063844604E-3</v>
      </c>
      <c r="AT10" s="14">
        <v>9.6623753933577795E-3</v>
      </c>
      <c r="AU10" s="14">
        <v>1.00172490488724E-2</v>
      </c>
      <c r="AV10" s="14">
        <v>1.9799395201191401E-2</v>
      </c>
      <c r="AW10" s="14">
        <v>1.8950995883490501E-2</v>
      </c>
      <c r="AX10" s="14"/>
      <c r="AY10" s="14">
        <v>9.2150791682520505E-3</v>
      </c>
      <c r="AZ10" s="14">
        <v>1.7413890628499799E-2</v>
      </c>
      <c r="BA10" s="14">
        <v>1.19526309981586E-2</v>
      </c>
      <c r="BB10" s="14">
        <v>3.6950376375291701E-3</v>
      </c>
      <c r="BC10" s="14">
        <v>0</v>
      </c>
      <c r="BD10" s="14"/>
      <c r="BE10" s="14">
        <v>4.58499375549246E-2</v>
      </c>
      <c r="BF10" s="14">
        <v>7.9265516860143707E-3</v>
      </c>
      <c r="BG10" s="14">
        <v>8.3354605514538403E-3</v>
      </c>
      <c r="BH10" s="14">
        <v>4.2178358741439097E-3</v>
      </c>
      <c r="BI10" s="14">
        <v>0</v>
      </c>
      <c r="BJ10" s="14"/>
      <c r="BK10" s="14">
        <v>2.7921903255852001E-2</v>
      </c>
      <c r="BL10" s="14">
        <v>3.7257168933667799E-3</v>
      </c>
      <c r="BM10" s="14">
        <v>7.9734191257351504E-3</v>
      </c>
      <c r="BN10" s="14">
        <v>6.6526237209868404E-3</v>
      </c>
      <c r="BO10" s="14">
        <v>4.1473327280320601E-3</v>
      </c>
      <c r="BP10" s="14"/>
      <c r="BQ10" s="14">
        <v>1.35343040918977E-2</v>
      </c>
      <c r="BR10" s="14">
        <v>7.8705663900680897E-3</v>
      </c>
      <c r="BS10" s="14"/>
      <c r="BT10" s="14">
        <v>2.2145592218635001E-2</v>
      </c>
      <c r="BU10" s="14">
        <v>5.6636174604738103E-3</v>
      </c>
      <c r="BV10" s="14"/>
      <c r="BW10" s="14">
        <v>1.8932029314021201E-2</v>
      </c>
      <c r="BX10" s="14">
        <v>6.2519032184286203E-3</v>
      </c>
      <c r="BY10" s="14"/>
      <c r="BZ10" s="14">
        <v>6.1792042090593599E-3</v>
      </c>
      <c r="CA10" s="14">
        <v>1.8187056025135501E-2</v>
      </c>
      <c r="CB10" s="14">
        <v>0</v>
      </c>
    </row>
    <row r="11" spans="2:80" x14ac:dyDescent="0.35">
      <c r="B11" s="15" t="s">
        <v>180</v>
      </c>
      <c r="C11" s="14">
        <v>2.4077222981580999E-2</v>
      </c>
      <c r="D11" s="14">
        <v>2.7442673523471999E-2</v>
      </c>
      <c r="E11" s="14">
        <v>2.0891947293056001E-2</v>
      </c>
      <c r="F11" s="14"/>
      <c r="G11" s="14">
        <v>4.9664697332732398E-2</v>
      </c>
      <c r="H11" s="14">
        <v>5.15578139056206E-2</v>
      </c>
      <c r="I11" s="14">
        <v>2.98860108521985E-2</v>
      </c>
      <c r="J11" s="14">
        <v>9.8818427357283897E-3</v>
      </c>
      <c r="K11" s="14">
        <v>9.1312756338759703E-3</v>
      </c>
      <c r="L11" s="14">
        <v>1.51703750155857E-3</v>
      </c>
      <c r="M11" s="14"/>
      <c r="N11" s="14">
        <v>3.4724623349531698E-2</v>
      </c>
      <c r="O11" s="14">
        <v>1.7067222069592401E-2</v>
      </c>
      <c r="P11" s="14">
        <v>2.87259828966769E-2</v>
      </c>
      <c r="Q11" s="14">
        <v>1.6057032793577002E-2</v>
      </c>
      <c r="R11" s="14"/>
      <c r="S11" s="14">
        <v>3.9571505021880803E-2</v>
      </c>
      <c r="T11" s="14">
        <v>1.47502853860086E-2</v>
      </c>
      <c r="U11" s="14">
        <v>7.6194522449398103E-3</v>
      </c>
      <c r="V11" s="14">
        <v>1.08123007768531E-2</v>
      </c>
      <c r="W11" s="14">
        <v>3.6925310255811097E-2</v>
      </c>
      <c r="X11" s="14">
        <v>3.3915809021551703E-2</v>
      </c>
      <c r="Y11" s="14">
        <v>3.0956107047407699E-2</v>
      </c>
      <c r="Z11" s="14">
        <v>7.1779895636812103E-3</v>
      </c>
      <c r="AA11" s="14">
        <v>1.6085667702896898E-2</v>
      </c>
      <c r="AB11" s="14">
        <v>2.77658479521679E-2</v>
      </c>
      <c r="AC11" s="14">
        <v>1.9465668227206401E-2</v>
      </c>
      <c r="AD11" s="14">
        <v>4.6280986095717597E-2</v>
      </c>
      <c r="AE11" s="14"/>
      <c r="AF11" s="14">
        <v>3.10639737796654E-2</v>
      </c>
      <c r="AG11" s="14">
        <v>1.9562147711809301E-2</v>
      </c>
      <c r="AH11" s="14">
        <v>2.8574703277856502E-2</v>
      </c>
      <c r="AI11" s="14">
        <v>4.00433538691485E-2</v>
      </c>
      <c r="AJ11" s="14">
        <v>3.0372511451317901E-2</v>
      </c>
      <c r="AK11" s="14"/>
      <c r="AL11" s="14">
        <v>2.6452039614718901E-2</v>
      </c>
      <c r="AM11" s="14">
        <v>4.1518634077302101E-2</v>
      </c>
      <c r="AN11" s="14">
        <v>2.93140493461541E-2</v>
      </c>
      <c r="AO11" s="14">
        <v>2.57062602653521E-2</v>
      </c>
      <c r="AP11" s="14">
        <v>2.46768434200626E-2</v>
      </c>
      <c r="AQ11" s="14">
        <v>3.9866574726400003E-3</v>
      </c>
      <c r="AR11" s="14"/>
      <c r="AS11" s="14">
        <v>9.7139990104661098E-3</v>
      </c>
      <c r="AT11" s="14">
        <v>2.0132473294961602E-2</v>
      </c>
      <c r="AU11" s="14">
        <v>3.4148600600045903E-2</v>
      </c>
      <c r="AV11" s="14">
        <v>5.0963145119884701E-2</v>
      </c>
      <c r="AW11" s="14">
        <v>6.2221766528799599E-2</v>
      </c>
      <c r="AX11" s="14"/>
      <c r="AY11" s="14">
        <v>1.95432173782785E-2</v>
      </c>
      <c r="AZ11" s="14">
        <v>2.9683283285264001E-2</v>
      </c>
      <c r="BA11" s="14">
        <v>2.70534409011642E-2</v>
      </c>
      <c r="BB11" s="14">
        <v>3.4596684202121801E-2</v>
      </c>
      <c r="BC11" s="14">
        <v>3.8300809594693998E-3</v>
      </c>
      <c r="BD11" s="14"/>
      <c r="BE11" s="14">
        <v>4.6186983533651499E-2</v>
      </c>
      <c r="BF11" s="14">
        <v>3.17096429639575E-2</v>
      </c>
      <c r="BG11" s="14">
        <v>1.6566981756942201E-2</v>
      </c>
      <c r="BH11" s="14">
        <v>1.8769422597429902E-2</v>
      </c>
      <c r="BI11" s="14">
        <v>7.1190749750382901E-3</v>
      </c>
      <c r="BJ11" s="14"/>
      <c r="BK11" s="14">
        <v>5.9957236838465697E-2</v>
      </c>
      <c r="BL11" s="14">
        <v>2.61638800679941E-2</v>
      </c>
      <c r="BM11" s="14">
        <v>1.6685195830086302E-2</v>
      </c>
      <c r="BN11" s="14">
        <v>1.31782295065902E-2</v>
      </c>
      <c r="BO11" s="14">
        <v>1.1517864469820499E-2</v>
      </c>
      <c r="BP11" s="14"/>
      <c r="BQ11" s="14">
        <v>3.28907995182856E-2</v>
      </c>
      <c r="BR11" s="14">
        <v>2.0401342866933299E-2</v>
      </c>
      <c r="BS11" s="14"/>
      <c r="BT11" s="14">
        <v>4.3495905487448097E-2</v>
      </c>
      <c r="BU11" s="14">
        <v>1.81107413484419E-2</v>
      </c>
      <c r="BV11" s="14"/>
      <c r="BW11" s="14">
        <v>4.06363618939211E-2</v>
      </c>
      <c r="BX11" s="14">
        <v>1.8285886694405399E-2</v>
      </c>
      <c r="BY11" s="14"/>
      <c r="BZ11" s="14">
        <v>1.37020353437085E-2</v>
      </c>
      <c r="CA11" s="14">
        <v>4.6716010459993698E-2</v>
      </c>
      <c r="CB11" s="14">
        <v>1.8853685426086401E-2</v>
      </c>
    </row>
    <row r="12" spans="2:80" x14ac:dyDescent="0.35">
      <c r="B12" s="15" t="s">
        <v>181</v>
      </c>
      <c r="C12" s="14">
        <v>2.3426231369341698E-2</v>
      </c>
      <c r="D12" s="14">
        <v>3.15631193726073E-2</v>
      </c>
      <c r="E12" s="14">
        <v>1.5588455706519099E-2</v>
      </c>
      <c r="F12" s="14"/>
      <c r="G12" s="14">
        <v>4.0530376220720601E-2</v>
      </c>
      <c r="H12" s="14">
        <v>4.7615305653119402E-2</v>
      </c>
      <c r="I12" s="14">
        <v>3.5698518488098102E-2</v>
      </c>
      <c r="J12" s="14">
        <v>9.6084004425773094E-3</v>
      </c>
      <c r="K12" s="14">
        <v>2.1493486669995798E-3</v>
      </c>
      <c r="L12" s="14">
        <v>7.8589216722803699E-3</v>
      </c>
      <c r="M12" s="14"/>
      <c r="N12" s="14">
        <v>2.3863107801339802E-2</v>
      </c>
      <c r="O12" s="14">
        <v>1.38844277263134E-2</v>
      </c>
      <c r="P12" s="14">
        <v>3.3213184785851398E-2</v>
      </c>
      <c r="Q12" s="14">
        <v>2.4549315893524399E-2</v>
      </c>
      <c r="R12" s="14"/>
      <c r="S12" s="14">
        <v>4.7026631002158599E-2</v>
      </c>
      <c r="T12" s="14">
        <v>1.9972904369368199E-2</v>
      </c>
      <c r="U12" s="14">
        <v>1.2116945504621401E-2</v>
      </c>
      <c r="V12" s="14">
        <v>1.8145298180617098E-2</v>
      </c>
      <c r="W12" s="14">
        <v>2.78786908277729E-2</v>
      </c>
      <c r="X12" s="14">
        <v>2.3994826702848401E-2</v>
      </c>
      <c r="Y12" s="14">
        <v>1.14402626070112E-2</v>
      </c>
      <c r="Z12" s="14">
        <v>2.4830659613818199E-2</v>
      </c>
      <c r="AA12" s="14">
        <v>2.3477219981219499E-2</v>
      </c>
      <c r="AB12" s="14">
        <v>1.85972893482209E-2</v>
      </c>
      <c r="AC12" s="14">
        <v>1.270284449408E-2</v>
      </c>
      <c r="AD12" s="14">
        <v>2.4204740433399399E-2</v>
      </c>
      <c r="AE12" s="14"/>
      <c r="AF12" s="14">
        <v>1.5917606853125099E-2</v>
      </c>
      <c r="AG12" s="14">
        <v>2.4734403948261201E-2</v>
      </c>
      <c r="AH12" s="14">
        <v>4.2057846254984502E-2</v>
      </c>
      <c r="AI12" s="14">
        <v>2.6559283168753101E-2</v>
      </c>
      <c r="AJ12" s="14">
        <v>1.77626546320339E-2</v>
      </c>
      <c r="AK12" s="14"/>
      <c r="AL12" s="14">
        <v>3.0321799833678699E-2</v>
      </c>
      <c r="AM12" s="14">
        <v>1.6420601645920799E-2</v>
      </c>
      <c r="AN12" s="14">
        <v>3.1275774158497201E-2</v>
      </c>
      <c r="AO12" s="14">
        <v>2.8839508019607201E-2</v>
      </c>
      <c r="AP12" s="14">
        <v>1.5666130030888799E-2</v>
      </c>
      <c r="AQ12" s="14">
        <v>1.6789991056386601E-2</v>
      </c>
      <c r="AR12" s="14"/>
      <c r="AS12" s="14">
        <v>1.4390155908872999E-2</v>
      </c>
      <c r="AT12" s="14">
        <v>2.80352099436917E-2</v>
      </c>
      <c r="AU12" s="14">
        <v>2.3120028159804198E-2</v>
      </c>
      <c r="AV12" s="14">
        <v>3.46765155253006E-2</v>
      </c>
      <c r="AW12" s="14">
        <v>4.30963252743422E-2</v>
      </c>
      <c r="AX12" s="14"/>
      <c r="AY12" s="14">
        <v>1.4977316030998E-2</v>
      </c>
      <c r="AZ12" s="14">
        <v>3.2299611809697502E-2</v>
      </c>
      <c r="BA12" s="14">
        <v>3.05573903524686E-2</v>
      </c>
      <c r="BB12" s="14">
        <v>2.85932841193209E-2</v>
      </c>
      <c r="BC12" s="14">
        <v>1.2034294449089E-2</v>
      </c>
      <c r="BD12" s="14"/>
      <c r="BE12" s="14">
        <v>5.3743751430296603E-2</v>
      </c>
      <c r="BF12" s="14">
        <v>3.0033748970553199E-2</v>
      </c>
      <c r="BG12" s="14">
        <v>1.58746313867811E-2</v>
      </c>
      <c r="BH12" s="14">
        <v>1.50027145009669E-2</v>
      </c>
      <c r="BI12" s="14">
        <v>1.4809702797062599E-2</v>
      </c>
      <c r="BJ12" s="14"/>
      <c r="BK12" s="14">
        <v>3.9583123421094303E-2</v>
      </c>
      <c r="BL12" s="14">
        <v>2.3906212003095201E-2</v>
      </c>
      <c r="BM12" s="14">
        <v>1.950025699812E-2</v>
      </c>
      <c r="BN12" s="14">
        <v>1.7986975152924599E-2</v>
      </c>
      <c r="BO12" s="14">
        <v>1.78427583039132E-2</v>
      </c>
      <c r="BP12" s="14"/>
      <c r="BQ12" s="14">
        <v>2.7037432601835599E-2</v>
      </c>
      <c r="BR12" s="14">
        <v>2.1920106954896101E-2</v>
      </c>
      <c r="BS12" s="14"/>
      <c r="BT12" s="14">
        <v>1.97241995966073E-2</v>
      </c>
      <c r="BU12" s="14">
        <v>2.4563698062596701E-2</v>
      </c>
      <c r="BV12" s="14"/>
      <c r="BW12" s="14">
        <v>2.98181972931949E-2</v>
      </c>
      <c r="BX12" s="14">
        <v>2.1190727192635001E-2</v>
      </c>
      <c r="BY12" s="14"/>
      <c r="BZ12" s="14">
        <v>1.88850292995409E-2</v>
      </c>
      <c r="CA12" s="14">
        <v>3.3721442757151901E-2</v>
      </c>
      <c r="CB12" s="14">
        <v>1.88467458868623E-2</v>
      </c>
    </row>
    <row r="13" spans="2:80" x14ac:dyDescent="0.35">
      <c r="B13" s="15" t="s">
        <v>182</v>
      </c>
      <c r="C13" s="14">
        <v>4.9546985083393502E-2</v>
      </c>
      <c r="D13" s="14">
        <v>5.5831581028305197E-2</v>
      </c>
      <c r="E13" s="14">
        <v>4.2973967120868498E-2</v>
      </c>
      <c r="F13" s="14"/>
      <c r="G13" s="14">
        <v>8.8698311022551601E-2</v>
      </c>
      <c r="H13" s="14">
        <v>8.2555293010442607E-2</v>
      </c>
      <c r="I13" s="14">
        <v>4.48455551414325E-2</v>
      </c>
      <c r="J13" s="14">
        <v>3.9155699585009203E-2</v>
      </c>
      <c r="K13" s="14">
        <v>3.1993465705051197E-2</v>
      </c>
      <c r="L13" s="14">
        <v>2.0693470951881399E-2</v>
      </c>
      <c r="M13" s="14"/>
      <c r="N13" s="14">
        <v>5.9636170253300001E-2</v>
      </c>
      <c r="O13" s="14">
        <v>4.3424212574115197E-2</v>
      </c>
      <c r="P13" s="14">
        <v>6.5798918577628193E-2</v>
      </c>
      <c r="Q13" s="14">
        <v>3.1308866638928297E-2</v>
      </c>
      <c r="R13" s="14"/>
      <c r="S13" s="14">
        <v>7.2373845695473907E-2</v>
      </c>
      <c r="T13" s="14">
        <v>3.8950729408364602E-2</v>
      </c>
      <c r="U13" s="14">
        <v>6.21187722279328E-2</v>
      </c>
      <c r="V13" s="14">
        <v>3.2539412442687099E-2</v>
      </c>
      <c r="W13" s="14">
        <v>6.9593309675799506E-2</v>
      </c>
      <c r="X13" s="14">
        <v>6.6489479579003599E-2</v>
      </c>
      <c r="Y13" s="14">
        <v>4.7710730953716002E-2</v>
      </c>
      <c r="Z13" s="14">
        <v>2.15609517356894E-2</v>
      </c>
      <c r="AA13" s="14">
        <v>3.4016531421717303E-2</v>
      </c>
      <c r="AB13" s="14">
        <v>3.6061990979422698E-2</v>
      </c>
      <c r="AC13" s="14">
        <v>4.4585952647845602E-2</v>
      </c>
      <c r="AD13" s="14">
        <v>5.6464278127218902E-2</v>
      </c>
      <c r="AE13" s="14"/>
      <c r="AF13" s="14">
        <v>4.4826625875803501E-2</v>
      </c>
      <c r="AG13" s="14">
        <v>5.4346939386235998E-2</v>
      </c>
      <c r="AH13" s="14">
        <v>6.6101816419717893E-2</v>
      </c>
      <c r="AI13" s="14">
        <v>4.7632175668378102E-2</v>
      </c>
      <c r="AJ13" s="14">
        <v>6.2885322158221194E-2</v>
      </c>
      <c r="AK13" s="14"/>
      <c r="AL13" s="14">
        <v>6.7254523709425904E-2</v>
      </c>
      <c r="AM13" s="14">
        <v>4.8750768846167601E-2</v>
      </c>
      <c r="AN13" s="14">
        <v>6.4443871179811305E-2</v>
      </c>
      <c r="AO13" s="14">
        <v>4.7131022188989902E-2</v>
      </c>
      <c r="AP13" s="14">
        <v>5.58963489192595E-2</v>
      </c>
      <c r="AQ13" s="14">
        <v>2.7644577603813801E-2</v>
      </c>
      <c r="AR13" s="14"/>
      <c r="AS13" s="14">
        <v>3.4059242081141E-2</v>
      </c>
      <c r="AT13" s="14">
        <v>6.9105423155318896E-2</v>
      </c>
      <c r="AU13" s="14">
        <v>5.1477442542905302E-2</v>
      </c>
      <c r="AV13" s="14">
        <v>5.34631674091142E-2</v>
      </c>
      <c r="AW13" s="14">
        <v>6.4705873605824998E-2</v>
      </c>
      <c r="AX13" s="14"/>
      <c r="AY13" s="14">
        <v>4.5424026673389697E-2</v>
      </c>
      <c r="AZ13" s="14">
        <v>6.5204119461568497E-2</v>
      </c>
      <c r="BA13" s="14">
        <v>4.3269392433330597E-2</v>
      </c>
      <c r="BB13" s="14">
        <v>5.3262964262404497E-2</v>
      </c>
      <c r="BC13" s="14">
        <v>3.4165073868676801E-2</v>
      </c>
      <c r="BD13" s="14"/>
      <c r="BE13" s="14">
        <v>8.7481373088318604E-2</v>
      </c>
      <c r="BF13" s="14">
        <v>5.61885296381823E-2</v>
      </c>
      <c r="BG13" s="14">
        <v>3.8849672237554499E-2</v>
      </c>
      <c r="BH13" s="14">
        <v>4.1086293102234397E-2</v>
      </c>
      <c r="BI13" s="14">
        <v>5.5354165908348102E-2</v>
      </c>
      <c r="BJ13" s="14"/>
      <c r="BK13" s="14">
        <v>8.5453710772845595E-2</v>
      </c>
      <c r="BL13" s="14">
        <v>4.2534652900996998E-2</v>
      </c>
      <c r="BM13" s="14">
        <v>4.0773178058878701E-2</v>
      </c>
      <c r="BN13" s="14">
        <v>3.8520063309531401E-2</v>
      </c>
      <c r="BO13" s="14">
        <v>4.5784291768731E-2</v>
      </c>
      <c r="BP13" s="14"/>
      <c r="BQ13" s="14">
        <v>6.1244700379932002E-2</v>
      </c>
      <c r="BR13" s="14">
        <v>4.4668216644011001E-2</v>
      </c>
      <c r="BS13" s="14"/>
      <c r="BT13" s="14">
        <v>6.1359916660756797E-2</v>
      </c>
      <c r="BU13" s="14">
        <v>4.5917406234850501E-2</v>
      </c>
      <c r="BV13" s="14"/>
      <c r="BW13" s="14">
        <v>7.0973565943000805E-2</v>
      </c>
      <c r="BX13" s="14">
        <v>4.2053326391402301E-2</v>
      </c>
      <c r="BY13" s="14"/>
      <c r="BZ13" s="14">
        <v>4.1753380753560498E-2</v>
      </c>
      <c r="CA13" s="14">
        <v>6.5626148044920798E-2</v>
      </c>
      <c r="CB13" s="14">
        <v>5.1124206804373802E-2</v>
      </c>
    </row>
    <row r="14" spans="2:80" x14ac:dyDescent="0.35">
      <c r="B14" s="15" t="s">
        <v>183</v>
      </c>
      <c r="C14" s="14">
        <v>7.38691360166914E-2</v>
      </c>
      <c r="D14" s="14">
        <v>7.8530660479056102E-2</v>
      </c>
      <c r="E14" s="14">
        <v>6.8854061885740003E-2</v>
      </c>
      <c r="F14" s="14"/>
      <c r="G14" s="14">
        <v>6.6592096633691603E-2</v>
      </c>
      <c r="H14" s="14">
        <v>9.1783422714013102E-2</v>
      </c>
      <c r="I14" s="14">
        <v>8.8245141941456204E-2</v>
      </c>
      <c r="J14" s="14">
        <v>7.2349059802254603E-2</v>
      </c>
      <c r="K14" s="14">
        <v>7.28063327237332E-2</v>
      </c>
      <c r="L14" s="14">
        <v>5.4341160484805202E-2</v>
      </c>
      <c r="M14" s="14"/>
      <c r="N14" s="14">
        <v>8.3310762875949906E-2</v>
      </c>
      <c r="O14" s="14">
        <v>7.0567045543186699E-2</v>
      </c>
      <c r="P14" s="14">
        <v>7.8579751055447594E-2</v>
      </c>
      <c r="Q14" s="14">
        <v>6.3836771950891699E-2</v>
      </c>
      <c r="R14" s="14"/>
      <c r="S14" s="14">
        <v>9.0026726225537798E-2</v>
      </c>
      <c r="T14" s="14">
        <v>7.1466456326034197E-2</v>
      </c>
      <c r="U14" s="14">
        <v>7.9204718291453605E-2</v>
      </c>
      <c r="V14" s="14">
        <v>5.5677314412881901E-2</v>
      </c>
      <c r="W14" s="14">
        <v>0.100165969959177</v>
      </c>
      <c r="X14" s="14">
        <v>7.1388131814829101E-2</v>
      </c>
      <c r="Y14" s="14">
        <v>6.2681243383547802E-2</v>
      </c>
      <c r="Z14" s="14">
        <v>8.3821840214242493E-2</v>
      </c>
      <c r="AA14" s="14">
        <v>6.5565992123927802E-2</v>
      </c>
      <c r="AB14" s="14">
        <v>5.5231161627240802E-2</v>
      </c>
      <c r="AC14" s="14">
        <v>6.9705673697537301E-2</v>
      </c>
      <c r="AD14" s="14">
        <v>0.10481525252891299</v>
      </c>
      <c r="AE14" s="14"/>
      <c r="AF14" s="14">
        <v>8.9064986890096606E-2</v>
      </c>
      <c r="AG14" s="14">
        <v>6.9923485200938898E-2</v>
      </c>
      <c r="AH14" s="14">
        <v>7.6019829582903695E-2</v>
      </c>
      <c r="AI14" s="14">
        <v>6.9173459353188402E-2</v>
      </c>
      <c r="AJ14" s="14">
        <v>8.7233282485939506E-2</v>
      </c>
      <c r="AK14" s="14"/>
      <c r="AL14" s="14">
        <v>8.3525158124148999E-2</v>
      </c>
      <c r="AM14" s="14">
        <v>7.9783617988599606E-2</v>
      </c>
      <c r="AN14" s="14">
        <v>6.6709699724504398E-2</v>
      </c>
      <c r="AO14" s="14">
        <v>6.9844859111172594E-2</v>
      </c>
      <c r="AP14" s="14">
        <v>9.9643134333939107E-2</v>
      </c>
      <c r="AQ14" s="14">
        <v>3.9179043030971597E-2</v>
      </c>
      <c r="AR14" s="14"/>
      <c r="AS14" s="14">
        <v>7.0381886102008198E-2</v>
      </c>
      <c r="AT14" s="14">
        <v>5.0409607473759901E-2</v>
      </c>
      <c r="AU14" s="14">
        <v>8.2094446856134207E-2</v>
      </c>
      <c r="AV14" s="14">
        <v>0.11127116063090201</v>
      </c>
      <c r="AW14" s="14">
        <v>8.3494710886366896E-2</v>
      </c>
      <c r="AX14" s="14"/>
      <c r="AY14" s="14">
        <v>6.7294047182952094E-2</v>
      </c>
      <c r="AZ14" s="14">
        <v>8.4110936303716896E-2</v>
      </c>
      <c r="BA14" s="14">
        <v>9.0509241076740896E-2</v>
      </c>
      <c r="BB14" s="14">
        <v>8.0388003693096094E-2</v>
      </c>
      <c r="BC14" s="14">
        <v>4.7999851981501203E-2</v>
      </c>
      <c r="BD14" s="14"/>
      <c r="BE14" s="14">
        <v>8.3699160531199204E-2</v>
      </c>
      <c r="BF14" s="14">
        <v>7.8975256463643007E-2</v>
      </c>
      <c r="BG14" s="14">
        <v>8.3900976368676397E-2</v>
      </c>
      <c r="BH14" s="14">
        <v>4.5576313188589401E-2</v>
      </c>
      <c r="BI14" s="14">
        <v>3.5074754707573499E-2</v>
      </c>
      <c r="BJ14" s="14"/>
      <c r="BK14" s="14">
        <v>9.3000787924032394E-2</v>
      </c>
      <c r="BL14" s="14">
        <v>8.19785073783173E-2</v>
      </c>
      <c r="BM14" s="14">
        <v>6.1096108956824401E-2</v>
      </c>
      <c r="BN14" s="14">
        <v>6.9785004115256705E-2</v>
      </c>
      <c r="BO14" s="14">
        <v>6.6812081148087205E-2</v>
      </c>
      <c r="BP14" s="14"/>
      <c r="BQ14" s="14">
        <v>7.3062104324634294E-2</v>
      </c>
      <c r="BR14" s="14">
        <v>7.4205724884601004E-2</v>
      </c>
      <c r="BS14" s="14"/>
      <c r="BT14" s="14">
        <v>8.8395604752179294E-2</v>
      </c>
      <c r="BU14" s="14">
        <v>6.9405810099576803E-2</v>
      </c>
      <c r="BV14" s="14"/>
      <c r="BW14" s="14">
        <v>7.6510738306479101E-2</v>
      </c>
      <c r="BX14" s="14">
        <v>7.2945271117790603E-2</v>
      </c>
      <c r="BY14" s="14"/>
      <c r="BZ14" s="14">
        <v>6.6346233215347203E-2</v>
      </c>
      <c r="CA14" s="14">
        <v>9.1764879637213997E-2</v>
      </c>
      <c r="CB14" s="14">
        <v>6.12909538304846E-2</v>
      </c>
    </row>
    <row r="15" spans="2:80" x14ac:dyDescent="0.35">
      <c r="B15" s="15" t="s">
        <v>184</v>
      </c>
      <c r="C15" s="14">
        <v>0.209411686181533</v>
      </c>
      <c r="D15" s="14">
        <v>0.215859280354112</v>
      </c>
      <c r="E15" s="14">
        <v>0.20332743210931201</v>
      </c>
      <c r="F15" s="14"/>
      <c r="G15" s="14">
        <v>0.15322909868777601</v>
      </c>
      <c r="H15" s="14">
        <v>0.195515401554503</v>
      </c>
      <c r="I15" s="14">
        <v>0.22683615996995801</v>
      </c>
      <c r="J15" s="14">
        <v>0.23586465511694199</v>
      </c>
      <c r="K15" s="14">
        <v>0.210085580834768</v>
      </c>
      <c r="L15" s="14">
        <v>0.22191387671247501</v>
      </c>
      <c r="M15" s="14"/>
      <c r="N15" s="14">
        <v>0.27577767357671501</v>
      </c>
      <c r="O15" s="14">
        <v>0.20516911921789499</v>
      </c>
      <c r="P15" s="14">
        <v>0.20879559967135999</v>
      </c>
      <c r="Q15" s="14">
        <v>0.14229004413336799</v>
      </c>
      <c r="R15" s="14"/>
      <c r="S15" s="14">
        <v>0.17007643387414401</v>
      </c>
      <c r="T15" s="14">
        <v>0.22466526245320201</v>
      </c>
      <c r="U15" s="14">
        <v>0.24118303442889599</v>
      </c>
      <c r="V15" s="14">
        <v>0.22320072795026499</v>
      </c>
      <c r="W15" s="14">
        <v>0.186399659746602</v>
      </c>
      <c r="X15" s="14">
        <v>0.20179382193711601</v>
      </c>
      <c r="Y15" s="14">
        <v>0.21130326489338899</v>
      </c>
      <c r="Z15" s="14">
        <v>0.17737358511218301</v>
      </c>
      <c r="AA15" s="14">
        <v>0.20984626752673899</v>
      </c>
      <c r="AB15" s="14">
        <v>0.22711543934032699</v>
      </c>
      <c r="AC15" s="14">
        <v>0.25085393193018901</v>
      </c>
      <c r="AD15" s="14">
        <v>0.19179783311187301</v>
      </c>
      <c r="AE15" s="14"/>
      <c r="AF15" s="14">
        <v>0.23260644783576701</v>
      </c>
      <c r="AG15" s="14">
        <v>0.222473650716877</v>
      </c>
      <c r="AH15" s="14">
        <v>0.28815762619762397</v>
      </c>
      <c r="AI15" s="14">
        <v>0.18109253250204299</v>
      </c>
      <c r="AJ15" s="14">
        <v>0.19847152503969401</v>
      </c>
      <c r="AK15" s="14"/>
      <c r="AL15" s="14">
        <v>0.22484719956640201</v>
      </c>
      <c r="AM15" s="14">
        <v>0.202119403392507</v>
      </c>
      <c r="AN15" s="14">
        <v>0.29821243164674799</v>
      </c>
      <c r="AO15" s="14">
        <v>0.19708328454121599</v>
      </c>
      <c r="AP15" s="14">
        <v>0.18917945230428401</v>
      </c>
      <c r="AQ15" s="14">
        <v>0.19223945094596001</v>
      </c>
      <c r="AR15" s="14"/>
      <c r="AS15" s="14">
        <v>0.167334732363425</v>
      </c>
      <c r="AT15" s="14">
        <v>0.18881727619104999</v>
      </c>
      <c r="AU15" s="14">
        <v>0.24363302650848701</v>
      </c>
      <c r="AV15" s="14">
        <v>0.24614289443083601</v>
      </c>
      <c r="AW15" s="14">
        <v>0.33474816042315297</v>
      </c>
      <c r="AX15" s="14"/>
      <c r="AY15" s="14">
        <v>0.25871364015218201</v>
      </c>
      <c r="AZ15" s="14">
        <v>0.224736123779888</v>
      </c>
      <c r="BA15" s="14">
        <v>0.198907942501268</v>
      </c>
      <c r="BB15" s="14">
        <v>0.18910057984297199</v>
      </c>
      <c r="BC15" s="14">
        <v>0.15628990360316899</v>
      </c>
      <c r="BD15" s="14"/>
      <c r="BE15" s="14">
        <v>0.22716189755249599</v>
      </c>
      <c r="BF15" s="14">
        <v>0.25625874722459502</v>
      </c>
      <c r="BG15" s="14">
        <v>0.19176536577880601</v>
      </c>
      <c r="BH15" s="14">
        <v>0.15991476449897399</v>
      </c>
      <c r="BI15" s="14">
        <v>0.102902146722482</v>
      </c>
      <c r="BJ15" s="14"/>
      <c r="BK15" s="14">
        <v>0.22174537262198599</v>
      </c>
      <c r="BL15" s="14">
        <v>0.23311704643904901</v>
      </c>
      <c r="BM15" s="14">
        <v>0.20001092424133099</v>
      </c>
      <c r="BN15" s="14">
        <v>0.20300258698107099</v>
      </c>
      <c r="BO15" s="14">
        <v>0.196471438423933</v>
      </c>
      <c r="BP15" s="14"/>
      <c r="BQ15" s="14">
        <v>0.202826202070436</v>
      </c>
      <c r="BR15" s="14">
        <v>0.212158295346212</v>
      </c>
      <c r="BS15" s="14"/>
      <c r="BT15" s="14">
        <v>0.20852653361759299</v>
      </c>
      <c r="BU15" s="14">
        <v>0.20968365347456</v>
      </c>
      <c r="BV15" s="14"/>
      <c r="BW15" s="14">
        <v>0.22379487674627399</v>
      </c>
      <c r="BX15" s="14">
        <v>0.20438135858515799</v>
      </c>
      <c r="BY15" s="14"/>
      <c r="BZ15" s="14">
        <v>0.199304614864805</v>
      </c>
      <c r="CA15" s="14">
        <v>0.223790385895834</v>
      </c>
      <c r="CB15" s="14">
        <v>0.24988936475128401</v>
      </c>
    </row>
    <row r="16" spans="2:80" x14ac:dyDescent="0.35">
      <c r="B16" s="15" t="s">
        <v>185</v>
      </c>
      <c r="C16" s="14">
        <v>0.14886841222406699</v>
      </c>
      <c r="D16" s="14">
        <v>0.13853280273194701</v>
      </c>
      <c r="E16" s="14">
        <v>0.15895258979858201</v>
      </c>
      <c r="F16" s="14"/>
      <c r="G16" s="14">
        <v>0.111733898529988</v>
      </c>
      <c r="H16" s="14">
        <v>0.109246753412869</v>
      </c>
      <c r="I16" s="14">
        <v>0.15603148043843901</v>
      </c>
      <c r="J16" s="14">
        <v>0.16925307499891601</v>
      </c>
      <c r="K16" s="14">
        <v>0.174020541074104</v>
      </c>
      <c r="L16" s="14">
        <v>0.166582564152436</v>
      </c>
      <c r="M16" s="14"/>
      <c r="N16" s="14">
        <v>0.15816403098422199</v>
      </c>
      <c r="O16" s="14">
        <v>0.170933923381657</v>
      </c>
      <c r="P16" s="14">
        <v>0.156272076420513</v>
      </c>
      <c r="Q16" s="14">
        <v>0.110000450804615</v>
      </c>
      <c r="R16" s="14"/>
      <c r="S16" s="14">
        <v>0.119349576075332</v>
      </c>
      <c r="T16" s="14">
        <v>0.156828847991826</v>
      </c>
      <c r="U16" s="14">
        <v>0.141118738218828</v>
      </c>
      <c r="V16" s="14">
        <v>0.15253090969407501</v>
      </c>
      <c r="W16" s="14">
        <v>0.114688476286484</v>
      </c>
      <c r="X16" s="14">
        <v>0.16057079224090201</v>
      </c>
      <c r="Y16" s="14">
        <v>0.17341734115177701</v>
      </c>
      <c r="Z16" s="14">
        <v>0.228736051865437</v>
      </c>
      <c r="AA16" s="14">
        <v>0.13391776036615899</v>
      </c>
      <c r="AB16" s="14">
        <v>0.168733730638403</v>
      </c>
      <c r="AC16" s="14">
        <v>0.135362091326412</v>
      </c>
      <c r="AD16" s="14">
        <v>0.15261366838916901</v>
      </c>
      <c r="AE16" s="14"/>
      <c r="AF16" s="14">
        <v>0.148369388585993</v>
      </c>
      <c r="AG16" s="14">
        <v>0.166258105050128</v>
      </c>
      <c r="AH16" s="14">
        <v>0.124804442217355</v>
      </c>
      <c r="AI16" s="14">
        <v>0.134964410158911</v>
      </c>
      <c r="AJ16" s="14">
        <v>0.13761384230766599</v>
      </c>
      <c r="AK16" s="14"/>
      <c r="AL16" s="14">
        <v>0.15913679758105001</v>
      </c>
      <c r="AM16" s="14">
        <v>0.16018048288602199</v>
      </c>
      <c r="AN16" s="14">
        <v>0.12898796905031601</v>
      </c>
      <c r="AO16" s="14">
        <v>0.14623060187336501</v>
      </c>
      <c r="AP16" s="14">
        <v>0.129140536132337</v>
      </c>
      <c r="AQ16" s="14">
        <v>0.173359244594047</v>
      </c>
      <c r="AR16" s="14"/>
      <c r="AS16" s="14">
        <v>0.13335945203670199</v>
      </c>
      <c r="AT16" s="14">
        <v>0.148761996870309</v>
      </c>
      <c r="AU16" s="14">
        <v>0.17526132999093499</v>
      </c>
      <c r="AV16" s="14">
        <v>0.14285686056199801</v>
      </c>
      <c r="AW16" s="14">
        <v>6.2915066541721396E-2</v>
      </c>
      <c r="AX16" s="14"/>
      <c r="AY16" s="14">
        <v>0.16519653427268199</v>
      </c>
      <c r="AZ16" s="14">
        <v>0.15752455242829499</v>
      </c>
      <c r="BA16" s="14">
        <v>0.14038568180809899</v>
      </c>
      <c r="BB16" s="14">
        <v>0.143489840494187</v>
      </c>
      <c r="BC16" s="14">
        <v>0.12946780584673701</v>
      </c>
      <c r="BD16" s="14"/>
      <c r="BE16" s="14">
        <v>0.136407621163744</v>
      </c>
      <c r="BF16" s="14">
        <v>0.14715702544552201</v>
      </c>
      <c r="BG16" s="14">
        <v>0.15982641908848799</v>
      </c>
      <c r="BH16" s="14">
        <v>0.146515845138881</v>
      </c>
      <c r="BI16" s="14">
        <v>0.10087835263219599</v>
      </c>
      <c r="BJ16" s="14"/>
      <c r="BK16" s="14">
        <v>0.127311523663864</v>
      </c>
      <c r="BL16" s="14">
        <v>0.14338155315293299</v>
      </c>
      <c r="BM16" s="14">
        <v>0.15886109489184899</v>
      </c>
      <c r="BN16" s="14">
        <v>0.16053799942302399</v>
      </c>
      <c r="BO16" s="14">
        <v>0.1510594214946</v>
      </c>
      <c r="BP16" s="14"/>
      <c r="BQ16" s="14">
        <v>0.14111381127453701</v>
      </c>
      <c r="BR16" s="14">
        <v>0.15210262518048701</v>
      </c>
      <c r="BS16" s="14"/>
      <c r="BT16" s="14">
        <v>0.13993928642555101</v>
      </c>
      <c r="BU16" s="14">
        <v>0.15161192816860899</v>
      </c>
      <c r="BV16" s="14"/>
      <c r="BW16" s="14">
        <v>0.16212598799771499</v>
      </c>
      <c r="BX16" s="14">
        <v>0.14423175327311799</v>
      </c>
      <c r="BY16" s="14"/>
      <c r="BZ16" s="14">
        <v>0.156306311539405</v>
      </c>
      <c r="CA16" s="14">
        <v>0.13102272728666101</v>
      </c>
      <c r="CB16" s="14">
        <v>0.16220777649573201</v>
      </c>
    </row>
    <row r="17" spans="2:80" x14ac:dyDescent="0.35">
      <c r="B17" s="15" t="s">
        <v>186</v>
      </c>
      <c r="C17" s="14">
        <v>0.234680514183396</v>
      </c>
      <c r="D17" s="14">
        <v>0.204389331868219</v>
      </c>
      <c r="E17" s="14">
        <v>0.26446369071981002</v>
      </c>
      <c r="F17" s="14"/>
      <c r="G17" s="14">
        <v>0.18004718229304001</v>
      </c>
      <c r="H17" s="14">
        <v>0.19197925351456899</v>
      </c>
      <c r="I17" s="14">
        <v>0.22093917191777299</v>
      </c>
      <c r="J17" s="14">
        <v>0.25301147874985802</v>
      </c>
      <c r="K17" s="14">
        <v>0.27149032575497001</v>
      </c>
      <c r="L17" s="14">
        <v>0.277335656410651</v>
      </c>
      <c r="M17" s="14"/>
      <c r="N17" s="14">
        <v>0.21573218804861</v>
      </c>
      <c r="O17" s="14">
        <v>0.25699760775342501</v>
      </c>
      <c r="P17" s="14">
        <v>0.20887652509537699</v>
      </c>
      <c r="Q17" s="14">
        <v>0.25591055138112601</v>
      </c>
      <c r="R17" s="14"/>
      <c r="S17" s="14">
        <v>0.239748014896565</v>
      </c>
      <c r="T17" s="14">
        <v>0.25682708367774598</v>
      </c>
      <c r="U17" s="14">
        <v>0.22729892828203599</v>
      </c>
      <c r="V17" s="14">
        <v>0.22176626871610999</v>
      </c>
      <c r="W17" s="14">
        <v>0.20773995439687701</v>
      </c>
      <c r="X17" s="14">
        <v>0.20603208429880099</v>
      </c>
      <c r="Y17" s="14">
        <v>0.25068694631766097</v>
      </c>
      <c r="Z17" s="14">
        <v>0.25280875326392399</v>
      </c>
      <c r="AA17" s="14">
        <v>0.243115962105698</v>
      </c>
      <c r="AB17" s="14">
        <v>0.21339707244626099</v>
      </c>
      <c r="AC17" s="14">
        <v>0.24316565877485699</v>
      </c>
      <c r="AD17" s="14">
        <v>0.27405025268757499</v>
      </c>
      <c r="AE17" s="14"/>
      <c r="AF17" s="14">
        <v>0.24052478390297899</v>
      </c>
      <c r="AG17" s="14">
        <v>0.22170136859072601</v>
      </c>
      <c r="AH17" s="14">
        <v>0.21254000671791601</v>
      </c>
      <c r="AI17" s="14">
        <v>0.26728340584538002</v>
      </c>
      <c r="AJ17" s="14">
        <v>0.229930184679981</v>
      </c>
      <c r="AK17" s="14"/>
      <c r="AL17" s="14">
        <v>0.17916153236773699</v>
      </c>
      <c r="AM17" s="14">
        <v>0.23277889629218601</v>
      </c>
      <c r="AN17" s="14">
        <v>0.20427906838038501</v>
      </c>
      <c r="AO17" s="14">
        <v>0.246504195457801</v>
      </c>
      <c r="AP17" s="14">
        <v>0.252682904083596</v>
      </c>
      <c r="AQ17" s="14">
        <v>0.2916465097148</v>
      </c>
      <c r="AR17" s="14"/>
      <c r="AS17" s="14">
        <v>0.25307515883808901</v>
      </c>
      <c r="AT17" s="14">
        <v>0.25014094020036198</v>
      </c>
      <c r="AU17" s="14">
        <v>0.22385684219461799</v>
      </c>
      <c r="AV17" s="14">
        <v>0.20652852465786201</v>
      </c>
      <c r="AW17" s="14">
        <v>6.8873162701226703E-2</v>
      </c>
      <c r="AX17" s="14"/>
      <c r="AY17" s="14">
        <v>0.22681040955578199</v>
      </c>
      <c r="AZ17" s="14">
        <v>0.22184389436613999</v>
      </c>
      <c r="BA17" s="14">
        <v>0.23075288027850799</v>
      </c>
      <c r="BB17" s="14">
        <v>0.228438822388705</v>
      </c>
      <c r="BC17" s="14">
        <v>0.281819716504287</v>
      </c>
      <c r="BD17" s="14"/>
      <c r="BE17" s="14">
        <v>0.14249152330868101</v>
      </c>
      <c r="BF17" s="14">
        <v>0.217990896307556</v>
      </c>
      <c r="BG17" s="14">
        <v>0.25004318422683303</v>
      </c>
      <c r="BH17" s="14">
        <v>0.26495083155125398</v>
      </c>
      <c r="BI17" s="14">
        <v>0.27697691473465802</v>
      </c>
      <c r="BJ17" s="14"/>
      <c r="BK17" s="14">
        <v>0.15419453806487701</v>
      </c>
      <c r="BL17" s="14">
        <v>0.23215756755372099</v>
      </c>
      <c r="BM17" s="14">
        <v>0.26046003642246401</v>
      </c>
      <c r="BN17" s="14">
        <v>0.26166645343969602</v>
      </c>
      <c r="BO17" s="14">
        <v>0.24943173267136901</v>
      </c>
      <c r="BP17" s="14"/>
      <c r="BQ17" s="14">
        <v>0.22959150483232699</v>
      </c>
      <c r="BR17" s="14">
        <v>0.23680298832303101</v>
      </c>
      <c r="BS17" s="14"/>
      <c r="BT17" s="14">
        <v>0.21080615237088701</v>
      </c>
      <c r="BU17" s="14">
        <v>0.242016024263146</v>
      </c>
      <c r="BV17" s="14"/>
      <c r="BW17" s="14">
        <v>0.17395495662597699</v>
      </c>
      <c r="BX17" s="14">
        <v>0.25591846181479</v>
      </c>
      <c r="BY17" s="14"/>
      <c r="BZ17" s="14">
        <v>0.25734016141192501</v>
      </c>
      <c r="CA17" s="14">
        <v>0.18747337122041599</v>
      </c>
      <c r="CB17" s="14">
        <v>0.23281098284836699</v>
      </c>
    </row>
    <row r="18" spans="2:80" x14ac:dyDescent="0.35">
      <c r="B18" s="15" t="s">
        <v>187</v>
      </c>
      <c r="C18" s="14">
        <v>0.20730307158396999</v>
      </c>
      <c r="D18" s="14">
        <v>0.21244508987067001</v>
      </c>
      <c r="E18" s="14">
        <v>0.202438989908478</v>
      </c>
      <c r="F18" s="14"/>
      <c r="G18" s="14">
        <v>0.25412505528621898</v>
      </c>
      <c r="H18" s="14">
        <v>0.16786752700121699</v>
      </c>
      <c r="I18" s="14">
        <v>0.17093586095737601</v>
      </c>
      <c r="J18" s="14">
        <v>0.19107886224148499</v>
      </c>
      <c r="K18" s="14">
        <v>0.21688332928239601</v>
      </c>
      <c r="L18" s="14">
        <v>0.24473198460701301</v>
      </c>
      <c r="M18" s="14"/>
      <c r="N18" s="14">
        <v>0.114078858929894</v>
      </c>
      <c r="O18" s="14">
        <v>0.199499031877996</v>
      </c>
      <c r="P18" s="14">
        <v>0.18673477370716199</v>
      </c>
      <c r="Q18" s="14">
        <v>0.33032792038447201</v>
      </c>
      <c r="R18" s="14"/>
      <c r="S18" s="14">
        <v>0.178181277319644</v>
      </c>
      <c r="T18" s="14">
        <v>0.19746459615887099</v>
      </c>
      <c r="U18" s="14">
        <v>0.20008754917469901</v>
      </c>
      <c r="V18" s="14">
        <v>0.25232984644401601</v>
      </c>
      <c r="W18" s="14">
        <v>0.21908163553708801</v>
      </c>
      <c r="X18" s="14">
        <v>0.19733835180342399</v>
      </c>
      <c r="Y18" s="14">
        <v>0.180892035230449</v>
      </c>
      <c r="Z18" s="14">
        <v>0.19709830149345001</v>
      </c>
      <c r="AA18" s="14">
        <v>0.259906517595136</v>
      </c>
      <c r="AB18" s="14">
        <v>0.224367056643305</v>
      </c>
      <c r="AC18" s="14">
        <v>0.19947363666073401</v>
      </c>
      <c r="AD18" s="14">
        <v>0.12573923039436499</v>
      </c>
      <c r="AE18" s="14"/>
      <c r="AF18" s="14">
        <v>0.16804517287585699</v>
      </c>
      <c r="AG18" s="14">
        <v>0.18498803534486599</v>
      </c>
      <c r="AH18" s="14">
        <v>0.15623521131284901</v>
      </c>
      <c r="AI18" s="14">
        <v>0.201158656268872</v>
      </c>
      <c r="AJ18" s="14">
        <v>0.19968065545224001</v>
      </c>
      <c r="AK18" s="14"/>
      <c r="AL18" s="14">
        <v>0.18108916839595601</v>
      </c>
      <c r="AM18" s="14">
        <v>0.18212973040206601</v>
      </c>
      <c r="AN18" s="14">
        <v>0.160102512683786</v>
      </c>
      <c r="AO18" s="14">
        <v>0.21596418227056199</v>
      </c>
      <c r="AP18" s="14">
        <v>0.20726193139351001</v>
      </c>
      <c r="AQ18" s="14">
        <v>0.23502113757205101</v>
      </c>
      <c r="AR18" s="14"/>
      <c r="AS18" s="14">
        <v>0.29748295784607898</v>
      </c>
      <c r="AT18" s="14">
        <v>0.21880868212545199</v>
      </c>
      <c r="AU18" s="14">
        <v>0.143687442818623</v>
      </c>
      <c r="AV18" s="14">
        <v>0.10090191197679201</v>
      </c>
      <c r="AW18" s="14">
        <v>0.13555761110214501</v>
      </c>
      <c r="AX18" s="14"/>
      <c r="AY18" s="14">
        <v>0.169290559276529</v>
      </c>
      <c r="AZ18" s="14">
        <v>0.151496574340169</v>
      </c>
      <c r="BA18" s="14">
        <v>0.20458674763000001</v>
      </c>
      <c r="BB18" s="14">
        <v>0.22296582524783401</v>
      </c>
      <c r="BC18" s="14">
        <v>0.32077420019986302</v>
      </c>
      <c r="BD18" s="14"/>
      <c r="BE18" s="14">
        <v>0.114880482812145</v>
      </c>
      <c r="BF18" s="14">
        <v>0.15301230723589501</v>
      </c>
      <c r="BG18" s="14">
        <v>0.221418267424971</v>
      </c>
      <c r="BH18" s="14">
        <v>0.29083098263409701</v>
      </c>
      <c r="BI18" s="14">
        <v>0.39202608055789701</v>
      </c>
      <c r="BJ18" s="14"/>
      <c r="BK18" s="14">
        <v>0.164650514752708</v>
      </c>
      <c r="BL18" s="14">
        <v>0.18924916499094699</v>
      </c>
      <c r="BM18" s="14">
        <v>0.218952128193729</v>
      </c>
      <c r="BN18" s="14">
        <v>0.20375382468028</v>
      </c>
      <c r="BO18" s="14">
        <v>0.248221365965476</v>
      </c>
      <c r="BP18" s="14"/>
      <c r="BQ18" s="14">
        <v>0.19139495961190001</v>
      </c>
      <c r="BR18" s="14">
        <v>0.21393787100009801</v>
      </c>
      <c r="BS18" s="14"/>
      <c r="BT18" s="14">
        <v>0.17984601204085501</v>
      </c>
      <c r="BU18" s="14">
        <v>0.215739382410645</v>
      </c>
      <c r="BV18" s="14"/>
      <c r="BW18" s="14">
        <v>0.17425932938826899</v>
      </c>
      <c r="BX18" s="14">
        <v>0.21885967632381201</v>
      </c>
      <c r="BY18" s="14"/>
      <c r="BZ18" s="14">
        <v>0.22406760544597601</v>
      </c>
      <c r="CA18" s="14">
        <v>0.177878947804258</v>
      </c>
      <c r="CB18" s="14">
        <v>0.173257019762424</v>
      </c>
    </row>
    <row r="19" spans="2:80" x14ac:dyDescent="0.35">
      <c r="B19" s="15" t="s">
        <v>167</v>
      </c>
      <c r="C19" s="20">
        <v>1.1118317744957499E-2</v>
      </c>
      <c r="D19" s="20">
        <v>1.0037852231415499E-2</v>
      </c>
      <c r="E19" s="20">
        <v>1.22149019515141E-2</v>
      </c>
      <c r="F19" s="20"/>
      <c r="G19" s="20">
        <v>1.9979526864370201E-2</v>
      </c>
      <c r="H19" s="20">
        <v>9.2700292450529909E-3</v>
      </c>
      <c r="I19" s="20">
        <v>1.9046602644188899E-2</v>
      </c>
      <c r="J19" s="20">
        <v>1.1416385649433701E-2</v>
      </c>
      <c r="K19" s="20">
        <v>9.0275712019069199E-3</v>
      </c>
      <c r="L19" s="20">
        <v>1.47311661468934E-3</v>
      </c>
      <c r="M19" s="20"/>
      <c r="N19" s="20">
        <v>1.25676077350552E-2</v>
      </c>
      <c r="O19" s="20">
        <v>1.1183501807354701E-2</v>
      </c>
      <c r="P19" s="20">
        <v>1.3165595615796701E-2</v>
      </c>
      <c r="Q19" s="20">
        <v>7.8165193158981402E-3</v>
      </c>
      <c r="R19" s="20"/>
      <c r="S19" s="20">
        <v>1.2510708076121599E-2</v>
      </c>
      <c r="T19" s="20">
        <v>1.45312129602473E-2</v>
      </c>
      <c r="U19" s="20">
        <v>1.2058519015431901E-2</v>
      </c>
      <c r="V19" s="20">
        <v>1.0365878862418699E-2</v>
      </c>
      <c r="W19" s="20">
        <v>2.2520583744436402E-2</v>
      </c>
      <c r="X19" s="20">
        <v>6.91502479205629E-3</v>
      </c>
      <c r="Y19" s="20">
        <v>1.91385520547112E-2</v>
      </c>
      <c r="Z19" s="20">
        <v>0</v>
      </c>
      <c r="AA19" s="20">
        <v>2.9350197058684501E-3</v>
      </c>
      <c r="AB19" s="20">
        <v>1.0318129845789101E-2</v>
      </c>
      <c r="AC19" s="20">
        <v>1.1981235381356399E-2</v>
      </c>
      <c r="AD19" s="20">
        <v>0</v>
      </c>
      <c r="AE19" s="20"/>
      <c r="AF19" s="20">
        <v>1.57610757047498E-2</v>
      </c>
      <c r="AG19" s="20">
        <v>1.160261035249E-2</v>
      </c>
      <c r="AH19" s="20">
        <v>0</v>
      </c>
      <c r="AI19" s="20">
        <v>7.5830470161775696E-3</v>
      </c>
      <c r="AJ19" s="20">
        <v>4.3552972425175201E-3</v>
      </c>
      <c r="AK19" s="20"/>
      <c r="AL19" s="20">
        <v>1.25707954612855E-2</v>
      </c>
      <c r="AM19" s="20">
        <v>1.7902321545193101E-2</v>
      </c>
      <c r="AN19" s="20">
        <v>7.7628065082317203E-3</v>
      </c>
      <c r="AO19" s="20">
        <v>9.3803555687054403E-3</v>
      </c>
      <c r="AP19" s="20">
        <v>6.33964141169899E-3</v>
      </c>
      <c r="AQ19" s="20">
        <v>2.01333880093299E-2</v>
      </c>
      <c r="AR19" s="20"/>
      <c r="AS19" s="20">
        <v>6.6121990063016502E-3</v>
      </c>
      <c r="AT19" s="20">
        <v>1.18587743501961E-2</v>
      </c>
      <c r="AU19" s="20">
        <v>7.3812208361458704E-3</v>
      </c>
      <c r="AV19" s="20">
        <v>2.4843899343863E-2</v>
      </c>
      <c r="AW19" s="20">
        <v>2.0413066278263101E-2</v>
      </c>
      <c r="AX19" s="20"/>
      <c r="AY19" s="20">
        <v>9.2007064364054997E-3</v>
      </c>
      <c r="AZ19" s="20">
        <v>9.1533732822360499E-3</v>
      </c>
      <c r="BA19" s="20">
        <v>1.27821352426091E-2</v>
      </c>
      <c r="BB19" s="20">
        <v>7.7332701223660604E-3</v>
      </c>
      <c r="BC19" s="20">
        <v>1.18357273980409E-2</v>
      </c>
      <c r="BD19" s="20"/>
      <c r="BE19" s="20">
        <v>1.5382640597580099E-2</v>
      </c>
      <c r="BF19" s="20">
        <v>1.22929748948633E-2</v>
      </c>
      <c r="BG19" s="20">
        <v>1.0825812364099401E-2</v>
      </c>
      <c r="BH19" s="20">
        <v>6.17066913385576E-3</v>
      </c>
      <c r="BI19" s="20">
        <v>1.4858806964745201E-2</v>
      </c>
      <c r="BJ19" s="20"/>
      <c r="BK19" s="20">
        <v>5.5552221378462503E-3</v>
      </c>
      <c r="BL19" s="20">
        <v>1.7782892335596701E-2</v>
      </c>
      <c r="BM19" s="20">
        <v>1.08485301880715E-2</v>
      </c>
      <c r="BN19" s="20">
        <v>1.65597224269067E-2</v>
      </c>
      <c r="BO19" s="20">
        <v>5.4825999724867902E-3</v>
      </c>
      <c r="BP19" s="20"/>
      <c r="BQ19" s="20">
        <v>1.42340515397388E-2</v>
      </c>
      <c r="BR19" s="20">
        <v>9.8188380330521997E-3</v>
      </c>
      <c r="BS19" s="20"/>
      <c r="BT19" s="20">
        <v>1.34024095101013E-2</v>
      </c>
      <c r="BU19" s="20">
        <v>1.0416519795430399E-2</v>
      </c>
      <c r="BV19" s="20"/>
      <c r="BW19" s="20">
        <v>1.4601572731427301E-2</v>
      </c>
      <c r="BX19" s="20">
        <v>9.9000961268276705E-3</v>
      </c>
      <c r="BY19" s="20"/>
      <c r="BZ19" s="20">
        <v>1.07386897969164E-2</v>
      </c>
      <c r="CA19" s="20">
        <v>8.4445086056562906E-3</v>
      </c>
      <c r="CB19" s="20">
        <v>3.17192641943859E-2</v>
      </c>
    </row>
    <row r="20" spans="2:80" x14ac:dyDescent="0.35">
      <c r="B20" s="16"/>
    </row>
    <row r="21" spans="2:80" x14ac:dyDescent="0.35">
      <c r="B21" t="s">
        <v>120</v>
      </c>
    </row>
    <row r="22" spans="2:80" x14ac:dyDescent="0.35">
      <c r="B22" t="s">
        <v>121</v>
      </c>
    </row>
    <row r="24" spans="2:80" x14ac:dyDescent="0.35">
      <c r="B24"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CB21"/>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204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197</v>
      </c>
      <c r="C9" s="14">
        <v>1.3534635105161501E-2</v>
      </c>
      <c r="D9" s="14">
        <v>1.5671210879941101E-2</v>
      </c>
      <c r="E9" s="14">
        <v>1.1505573477926899E-2</v>
      </c>
      <c r="F9" s="14"/>
      <c r="G9" s="14">
        <v>1.55244572582891E-2</v>
      </c>
      <c r="H9" s="14">
        <v>2.5221802537317699E-2</v>
      </c>
      <c r="I9" s="14">
        <v>1.3923111895738499E-2</v>
      </c>
      <c r="J9" s="14">
        <v>1.17760189606452E-2</v>
      </c>
      <c r="K9" s="14">
        <v>6.4712833510810102E-3</v>
      </c>
      <c r="L9" s="14">
        <v>8.5281097386290406E-3</v>
      </c>
      <c r="M9" s="14"/>
      <c r="N9" s="14">
        <v>1.6351157481028899E-2</v>
      </c>
      <c r="O9" s="14">
        <v>1.02518604296665E-2</v>
      </c>
      <c r="P9" s="14">
        <v>1.9909056806879301E-2</v>
      </c>
      <c r="Q9" s="14">
        <v>8.4600989472886599E-3</v>
      </c>
      <c r="R9" s="14"/>
      <c r="S9" s="14">
        <v>2.2618516496358002E-2</v>
      </c>
      <c r="T9" s="14">
        <v>9.5775506613136694E-3</v>
      </c>
      <c r="U9" s="14">
        <v>1.25576712302601E-2</v>
      </c>
      <c r="V9" s="14">
        <v>1.9868197530923799E-2</v>
      </c>
      <c r="W9" s="14">
        <v>1.3912465583212999E-2</v>
      </c>
      <c r="X9" s="14">
        <v>1.36412619025447E-2</v>
      </c>
      <c r="Y9" s="14">
        <v>1.55436672125436E-2</v>
      </c>
      <c r="Z9" s="14">
        <v>6.5918671375756101E-3</v>
      </c>
      <c r="AA9" s="14">
        <v>8.7437806751294398E-3</v>
      </c>
      <c r="AB9" s="14">
        <v>1.4803839998281601E-2</v>
      </c>
      <c r="AC9" s="14">
        <v>6.5372852167258E-3</v>
      </c>
      <c r="AD9" s="14">
        <v>0</v>
      </c>
      <c r="AE9" s="14"/>
      <c r="AF9" s="14">
        <v>1.6383789867104599E-2</v>
      </c>
      <c r="AG9" s="14">
        <v>1.11570728513523E-2</v>
      </c>
      <c r="AH9" s="14">
        <v>2.04606932736449E-2</v>
      </c>
      <c r="AI9" s="14">
        <v>2.4366296177666301E-2</v>
      </c>
      <c r="AJ9" s="14">
        <v>3.8490839787700499E-3</v>
      </c>
      <c r="AK9" s="14"/>
      <c r="AL9" s="14">
        <v>1.9577213971672398E-2</v>
      </c>
      <c r="AM9" s="14">
        <v>1.67149335634054E-2</v>
      </c>
      <c r="AN9" s="14">
        <v>1.7074282210345501E-2</v>
      </c>
      <c r="AO9" s="14">
        <v>1.92944483321454E-2</v>
      </c>
      <c r="AP9" s="14">
        <v>5.9807578912934702E-3</v>
      </c>
      <c r="AQ9" s="14">
        <v>0</v>
      </c>
      <c r="AR9" s="14"/>
      <c r="AS9" s="14">
        <v>7.2523896120737404E-3</v>
      </c>
      <c r="AT9" s="14">
        <v>1.24375158543178E-2</v>
      </c>
      <c r="AU9" s="14">
        <v>3.9690615342341598E-3</v>
      </c>
      <c r="AV9" s="14">
        <v>3.3270577370398603E-2</v>
      </c>
      <c r="AW9" s="14">
        <v>8.3321062174551902E-2</v>
      </c>
      <c r="AX9" s="14"/>
      <c r="AY9" s="14">
        <v>2.6221428950521399E-2</v>
      </c>
      <c r="AZ9" s="14">
        <v>1.3343070731623601E-2</v>
      </c>
      <c r="BA9" s="14">
        <v>1.3444702898490601E-2</v>
      </c>
      <c r="BB9" s="14">
        <v>1.9005109811664801E-3</v>
      </c>
      <c r="BC9" s="14">
        <v>4.1042673299692403E-3</v>
      </c>
      <c r="BD9" s="14"/>
      <c r="BE9" s="14">
        <v>6.8844343336526698E-2</v>
      </c>
      <c r="BF9" s="14">
        <v>2.0088233747589002E-2</v>
      </c>
      <c r="BG9" s="14">
        <v>2.6530073408138799E-3</v>
      </c>
      <c r="BH9" s="14">
        <v>4.1784140485745698E-3</v>
      </c>
      <c r="BI9" s="14">
        <v>0</v>
      </c>
      <c r="BJ9" s="14"/>
      <c r="BK9" s="14">
        <v>3.08824883447683E-2</v>
      </c>
      <c r="BL9" s="14">
        <v>1.49601064051137E-2</v>
      </c>
      <c r="BM9" s="14">
        <v>7.9355167387203697E-3</v>
      </c>
      <c r="BN9" s="14">
        <v>4.7373045421369997E-3</v>
      </c>
      <c r="BO9" s="14">
        <v>1.21541837993709E-2</v>
      </c>
      <c r="BP9" s="14"/>
      <c r="BQ9" s="14">
        <v>2.6787622968558598E-2</v>
      </c>
      <c r="BR9" s="14">
        <v>8.0072088277760804E-3</v>
      </c>
      <c r="BS9" s="14"/>
      <c r="BT9" s="14">
        <v>1.7919592318485101E-2</v>
      </c>
      <c r="BU9" s="14">
        <v>1.2187336354719001E-2</v>
      </c>
      <c r="BV9" s="14"/>
      <c r="BW9" s="14">
        <v>2.2744049179319301E-2</v>
      </c>
      <c r="BX9" s="14">
        <v>1.0313766303128E-2</v>
      </c>
      <c r="BY9" s="14"/>
      <c r="BZ9" s="14">
        <v>8.3997440698820695E-3</v>
      </c>
      <c r="CA9" s="14">
        <v>2.5412170739999101E-2</v>
      </c>
      <c r="CB9" s="14">
        <v>6.9530180221857698E-3</v>
      </c>
    </row>
    <row r="10" spans="2:80" x14ac:dyDescent="0.35">
      <c r="B10" s="15" t="s">
        <v>198</v>
      </c>
      <c r="C10" s="14">
        <v>0.12380498557038599</v>
      </c>
      <c r="D10" s="14">
        <v>0.13721154204312999</v>
      </c>
      <c r="E10" s="14">
        <v>0.109224581175986</v>
      </c>
      <c r="F10" s="14"/>
      <c r="G10" s="14">
        <v>9.1018036959984297E-2</v>
      </c>
      <c r="H10" s="14">
        <v>0.17057348492625399</v>
      </c>
      <c r="I10" s="14">
        <v>0.104714744999508</v>
      </c>
      <c r="J10" s="14">
        <v>8.9070180470631199E-2</v>
      </c>
      <c r="K10" s="14">
        <v>0.124971614380258</v>
      </c>
      <c r="L10" s="14">
        <v>0.15027077828581301</v>
      </c>
      <c r="M10" s="14"/>
      <c r="N10" s="14">
        <v>0.208660531205421</v>
      </c>
      <c r="O10" s="14">
        <v>0.11548412720161901</v>
      </c>
      <c r="P10" s="14">
        <v>0.10826023526324299</v>
      </c>
      <c r="Q10" s="14">
        <v>5.4512099378309399E-2</v>
      </c>
      <c r="R10" s="14"/>
      <c r="S10" s="14">
        <v>0.154740103869769</v>
      </c>
      <c r="T10" s="14">
        <v>9.2863422133235701E-2</v>
      </c>
      <c r="U10" s="14">
        <v>0.11713340663791701</v>
      </c>
      <c r="V10" s="14">
        <v>0.104375418957007</v>
      </c>
      <c r="W10" s="14">
        <v>0.11198438238927499</v>
      </c>
      <c r="X10" s="14">
        <v>0.121522061275171</v>
      </c>
      <c r="Y10" s="14">
        <v>0.145381429006014</v>
      </c>
      <c r="Z10" s="14">
        <v>0.12985855806558</v>
      </c>
      <c r="AA10" s="14">
        <v>0.117360676545837</v>
      </c>
      <c r="AB10" s="14">
        <v>0.125945602879278</v>
      </c>
      <c r="AC10" s="14">
        <v>0.14175248419195</v>
      </c>
      <c r="AD10" s="14">
        <v>0.14543916776110499</v>
      </c>
      <c r="AE10" s="14"/>
      <c r="AF10" s="14">
        <v>0.156534414438979</v>
      </c>
      <c r="AG10" s="14">
        <v>0.145368906449937</v>
      </c>
      <c r="AH10" s="14">
        <v>0.182604313293911</v>
      </c>
      <c r="AI10" s="14">
        <v>9.8917825316346103E-2</v>
      </c>
      <c r="AJ10" s="14">
        <v>9.5439252888921203E-2</v>
      </c>
      <c r="AK10" s="14"/>
      <c r="AL10" s="14">
        <v>0.168112653232175</v>
      </c>
      <c r="AM10" s="14">
        <v>0.15063926527792801</v>
      </c>
      <c r="AN10" s="14">
        <v>0.173296244833131</v>
      </c>
      <c r="AO10" s="14">
        <v>0.117752682233758</v>
      </c>
      <c r="AP10" s="14">
        <v>0.10038740636978701</v>
      </c>
      <c r="AQ10" s="14">
        <v>7.8016037419751993E-2</v>
      </c>
      <c r="AR10" s="14"/>
      <c r="AS10" s="14">
        <v>7.5297027934898703E-2</v>
      </c>
      <c r="AT10" s="14">
        <v>8.1971133161771501E-2</v>
      </c>
      <c r="AU10" s="14">
        <v>0.18019951542645299</v>
      </c>
      <c r="AV10" s="14">
        <v>0.187091061956315</v>
      </c>
      <c r="AW10" s="14">
        <v>0.25054999836684499</v>
      </c>
      <c r="AX10" s="14"/>
      <c r="AY10" s="14">
        <v>0.19186307239446199</v>
      </c>
      <c r="AZ10" s="14">
        <v>0.16422217624577001</v>
      </c>
      <c r="BA10" s="14">
        <v>0.107445620603165</v>
      </c>
      <c r="BB10" s="14">
        <v>8.6556581855072395E-2</v>
      </c>
      <c r="BC10" s="14">
        <v>1.9619829012981101E-2</v>
      </c>
      <c r="BD10" s="14"/>
      <c r="BE10" s="14">
        <v>0.23664583202457101</v>
      </c>
      <c r="BF10" s="14">
        <v>0.19437031213161499</v>
      </c>
      <c r="BG10" s="14">
        <v>8.3429217655846599E-2</v>
      </c>
      <c r="BH10" s="14">
        <v>3.3789339089131003E-2</v>
      </c>
      <c r="BI10" s="14">
        <v>6.7663428099731197E-3</v>
      </c>
      <c r="BJ10" s="14"/>
      <c r="BK10" s="14">
        <v>0.236260849124619</v>
      </c>
      <c r="BL10" s="14">
        <v>0.114311908651686</v>
      </c>
      <c r="BM10" s="14">
        <v>0.107625612733279</v>
      </c>
      <c r="BN10" s="14">
        <v>9.73488942091148E-2</v>
      </c>
      <c r="BO10" s="14">
        <v>8.4264662448592806E-2</v>
      </c>
      <c r="BP10" s="14"/>
      <c r="BQ10" s="14">
        <v>0.14443467884062799</v>
      </c>
      <c r="BR10" s="14">
        <v>0.11520095530553801</v>
      </c>
      <c r="BS10" s="14"/>
      <c r="BT10" s="14">
        <v>0.154247669636983</v>
      </c>
      <c r="BU10" s="14">
        <v>0.114451327551006</v>
      </c>
      <c r="BV10" s="14"/>
      <c r="BW10" s="14">
        <v>0.18099325899732099</v>
      </c>
      <c r="BX10" s="14">
        <v>0.103804155524114</v>
      </c>
      <c r="BY10" s="14"/>
      <c r="BZ10" s="14">
        <v>9.5848643245419293E-2</v>
      </c>
      <c r="CA10" s="14">
        <v>0.19063327969795499</v>
      </c>
      <c r="CB10" s="14">
        <v>7.5134249073398995E-2</v>
      </c>
    </row>
    <row r="11" spans="2:80" x14ac:dyDescent="0.35">
      <c r="B11" s="15" t="s">
        <v>199</v>
      </c>
      <c r="C11" s="14">
        <v>0.22098570411449101</v>
      </c>
      <c r="D11" s="14">
        <v>0.23140119917228899</v>
      </c>
      <c r="E11" s="14">
        <v>0.211702592262554</v>
      </c>
      <c r="F11" s="14"/>
      <c r="G11" s="14">
        <v>0.246265746764187</v>
      </c>
      <c r="H11" s="14">
        <v>0.236024706563843</v>
      </c>
      <c r="I11" s="14">
        <v>0.22033291689374601</v>
      </c>
      <c r="J11" s="14">
        <v>0.20685823725474001</v>
      </c>
      <c r="K11" s="14">
        <v>0.22412765429850701</v>
      </c>
      <c r="L11" s="14">
        <v>0.20184668417285201</v>
      </c>
      <c r="M11" s="14"/>
      <c r="N11" s="14">
        <v>0.274675782693241</v>
      </c>
      <c r="O11" s="14">
        <v>0.244778591970402</v>
      </c>
      <c r="P11" s="14">
        <v>0.216586573439949</v>
      </c>
      <c r="Q11" s="14">
        <v>0.14320605786948501</v>
      </c>
      <c r="R11" s="14"/>
      <c r="S11" s="14">
        <v>0.24359004337491499</v>
      </c>
      <c r="T11" s="14">
        <v>0.19792081286065</v>
      </c>
      <c r="U11" s="14">
        <v>0.23197836130705199</v>
      </c>
      <c r="V11" s="14">
        <v>0.21990549256514899</v>
      </c>
      <c r="W11" s="14">
        <v>0.26023953136754902</v>
      </c>
      <c r="X11" s="14">
        <v>0.20294728550375099</v>
      </c>
      <c r="Y11" s="14">
        <v>0.23625927901993299</v>
      </c>
      <c r="Z11" s="14">
        <v>0.267465292730242</v>
      </c>
      <c r="AA11" s="14">
        <v>0.22732201483742401</v>
      </c>
      <c r="AB11" s="14">
        <v>0.19109375259220199</v>
      </c>
      <c r="AC11" s="14">
        <v>0.20448358704639899</v>
      </c>
      <c r="AD11" s="14">
        <v>0.142857628872334</v>
      </c>
      <c r="AE11" s="14"/>
      <c r="AF11" s="14">
        <v>0.26298327622013101</v>
      </c>
      <c r="AG11" s="14">
        <v>0.224234593366364</v>
      </c>
      <c r="AH11" s="14">
        <v>0.245420384855801</v>
      </c>
      <c r="AI11" s="14">
        <v>0.22063927399613401</v>
      </c>
      <c r="AJ11" s="14">
        <v>0.275704211712681</v>
      </c>
      <c r="AK11" s="14"/>
      <c r="AL11" s="14">
        <v>0.243236106041399</v>
      </c>
      <c r="AM11" s="14">
        <v>0.26443568638619702</v>
      </c>
      <c r="AN11" s="14">
        <v>0.234903926153951</v>
      </c>
      <c r="AO11" s="14">
        <v>0.22120169685683799</v>
      </c>
      <c r="AP11" s="14">
        <v>0.22687093558037999</v>
      </c>
      <c r="AQ11" s="14">
        <v>0.181773385934139</v>
      </c>
      <c r="AR11" s="14"/>
      <c r="AS11" s="14">
        <v>0.17835383915693601</v>
      </c>
      <c r="AT11" s="14">
        <v>0.212977204126298</v>
      </c>
      <c r="AU11" s="14">
        <v>0.25661619422847598</v>
      </c>
      <c r="AV11" s="14">
        <v>0.24485918135404</v>
      </c>
      <c r="AW11" s="14">
        <v>0.35744510747024399</v>
      </c>
      <c r="AX11" s="14"/>
      <c r="AY11" s="14">
        <v>0.259226279675912</v>
      </c>
      <c r="AZ11" s="14">
        <v>0.26509573934293901</v>
      </c>
      <c r="BA11" s="14">
        <v>0.23182930646975899</v>
      </c>
      <c r="BB11" s="14">
        <v>0.207745699280387</v>
      </c>
      <c r="BC11" s="14">
        <v>0.101072385175206</v>
      </c>
      <c r="BD11" s="14"/>
      <c r="BE11" s="14">
        <v>0.28390173888713199</v>
      </c>
      <c r="BF11" s="14">
        <v>0.28094397309123198</v>
      </c>
      <c r="BG11" s="14">
        <v>0.21400558000869199</v>
      </c>
      <c r="BH11" s="14">
        <v>0.104065108610208</v>
      </c>
      <c r="BI11" s="14">
        <v>9.0075622697236193E-2</v>
      </c>
      <c r="BJ11" s="14"/>
      <c r="BK11" s="14">
        <v>0.25174590015779802</v>
      </c>
      <c r="BL11" s="14">
        <v>0.239433295582022</v>
      </c>
      <c r="BM11" s="14">
        <v>0.213611415195402</v>
      </c>
      <c r="BN11" s="14">
        <v>0.217626057309244</v>
      </c>
      <c r="BO11" s="14">
        <v>0.192268379546218</v>
      </c>
      <c r="BP11" s="14"/>
      <c r="BQ11" s="14">
        <v>0.220402918248049</v>
      </c>
      <c r="BR11" s="14">
        <v>0.221228766731425</v>
      </c>
      <c r="BS11" s="14"/>
      <c r="BT11" s="14">
        <v>0.21908492923800299</v>
      </c>
      <c r="BU11" s="14">
        <v>0.22156972614512499</v>
      </c>
      <c r="BV11" s="14"/>
      <c r="BW11" s="14">
        <v>0.26011652254964401</v>
      </c>
      <c r="BX11" s="14">
        <v>0.20730022626748201</v>
      </c>
      <c r="BY11" s="14"/>
      <c r="BZ11" s="14">
        <v>0.20735121301209999</v>
      </c>
      <c r="CA11" s="14">
        <v>0.24616256305583301</v>
      </c>
      <c r="CB11" s="14">
        <v>0.24127534955424901</v>
      </c>
    </row>
    <row r="12" spans="2:80" x14ac:dyDescent="0.35">
      <c r="B12" s="15" t="s">
        <v>185</v>
      </c>
      <c r="C12" s="14">
        <v>0.253528685944577</v>
      </c>
      <c r="D12" s="14">
        <v>0.24705766391886599</v>
      </c>
      <c r="E12" s="14">
        <v>0.260172182732263</v>
      </c>
      <c r="F12" s="14"/>
      <c r="G12" s="14">
        <v>0.21841387501114801</v>
      </c>
      <c r="H12" s="14">
        <v>0.26410198427529002</v>
      </c>
      <c r="I12" s="14">
        <v>0.30064646761964497</v>
      </c>
      <c r="J12" s="14">
        <v>0.271248432701439</v>
      </c>
      <c r="K12" s="14">
        <v>0.24488802442528201</v>
      </c>
      <c r="L12" s="14">
        <v>0.22131053039322601</v>
      </c>
      <c r="M12" s="14"/>
      <c r="N12" s="14">
        <v>0.24836098022272499</v>
      </c>
      <c r="O12" s="14">
        <v>0.239904021059022</v>
      </c>
      <c r="P12" s="14">
        <v>0.27267711605622602</v>
      </c>
      <c r="Q12" s="14">
        <v>0.25397386069915101</v>
      </c>
      <c r="R12" s="14"/>
      <c r="S12" s="14">
        <v>0.243574896745996</v>
      </c>
      <c r="T12" s="14">
        <v>0.246782042680841</v>
      </c>
      <c r="U12" s="14">
        <v>0.26877674085639502</v>
      </c>
      <c r="V12" s="14">
        <v>0.216011084751563</v>
      </c>
      <c r="W12" s="14">
        <v>0.25692520892210602</v>
      </c>
      <c r="X12" s="14">
        <v>0.27762757938569399</v>
      </c>
      <c r="Y12" s="14">
        <v>0.28886511494422401</v>
      </c>
      <c r="Z12" s="14">
        <v>0.27049324586907503</v>
      </c>
      <c r="AA12" s="14">
        <v>0.25831761346737803</v>
      </c>
      <c r="AB12" s="14">
        <v>0.24743220074162101</v>
      </c>
      <c r="AC12" s="14">
        <v>0.22530755643415501</v>
      </c>
      <c r="AD12" s="14">
        <v>0.251690743596162</v>
      </c>
      <c r="AE12" s="14"/>
      <c r="AF12" s="14">
        <v>0.23452288782383901</v>
      </c>
      <c r="AG12" s="14">
        <v>0.27134363221185698</v>
      </c>
      <c r="AH12" s="14">
        <v>0.25014399290596301</v>
      </c>
      <c r="AI12" s="14">
        <v>0.27259365908296901</v>
      </c>
      <c r="AJ12" s="14">
        <v>0.27279142849733701</v>
      </c>
      <c r="AK12" s="14"/>
      <c r="AL12" s="14">
        <v>0.27183078937432897</v>
      </c>
      <c r="AM12" s="14">
        <v>0.23650037262461099</v>
      </c>
      <c r="AN12" s="14">
        <v>0.26833256496624203</v>
      </c>
      <c r="AO12" s="14">
        <v>0.24634923237539799</v>
      </c>
      <c r="AP12" s="14">
        <v>0.26709467313092</v>
      </c>
      <c r="AQ12" s="14">
        <v>0.27042251888619201</v>
      </c>
      <c r="AR12" s="14"/>
      <c r="AS12" s="14">
        <v>0.26938609235562799</v>
      </c>
      <c r="AT12" s="14">
        <v>0.28001461734974498</v>
      </c>
      <c r="AU12" s="14">
        <v>0.246272546679808</v>
      </c>
      <c r="AV12" s="14">
        <v>0.24051866553291501</v>
      </c>
      <c r="AW12" s="14">
        <v>0.154513135316594</v>
      </c>
      <c r="AX12" s="14"/>
      <c r="AY12" s="14">
        <v>0.24995488671563401</v>
      </c>
      <c r="AZ12" s="14">
        <v>0.25106394734367399</v>
      </c>
      <c r="BA12" s="14">
        <v>0.24982357934202601</v>
      </c>
      <c r="BB12" s="14">
        <v>0.25657081558429601</v>
      </c>
      <c r="BC12" s="14">
        <v>0.26986820480862</v>
      </c>
      <c r="BD12" s="14"/>
      <c r="BE12" s="14">
        <v>0.23562110970220901</v>
      </c>
      <c r="BF12" s="14">
        <v>0.23552953157887299</v>
      </c>
      <c r="BG12" s="14">
        <v>0.27894395859395299</v>
      </c>
      <c r="BH12" s="14">
        <v>0.26704695792824301</v>
      </c>
      <c r="BI12" s="14">
        <v>0.17899167020869899</v>
      </c>
      <c r="BJ12" s="14"/>
      <c r="BK12" s="14">
        <v>0.22866717193750399</v>
      </c>
      <c r="BL12" s="14">
        <v>0.283119068290488</v>
      </c>
      <c r="BM12" s="14">
        <v>0.24500443755940801</v>
      </c>
      <c r="BN12" s="14">
        <v>0.26191599521313602</v>
      </c>
      <c r="BO12" s="14">
        <v>0.25062610657269802</v>
      </c>
      <c r="BP12" s="14"/>
      <c r="BQ12" s="14">
        <v>0.24576319180387901</v>
      </c>
      <c r="BR12" s="14">
        <v>0.25676744212639802</v>
      </c>
      <c r="BS12" s="14"/>
      <c r="BT12" s="14">
        <v>0.25356993280610701</v>
      </c>
      <c r="BU12" s="14">
        <v>0.25351601265216001</v>
      </c>
      <c r="BV12" s="14"/>
      <c r="BW12" s="14">
        <v>0.25042210851651803</v>
      </c>
      <c r="BX12" s="14">
        <v>0.25461516964903003</v>
      </c>
      <c r="BY12" s="14"/>
      <c r="BZ12" s="14">
        <v>0.25188722342313002</v>
      </c>
      <c r="CA12" s="14">
        <v>0.24753380910956199</v>
      </c>
      <c r="CB12" s="14">
        <v>0.309557642501887</v>
      </c>
    </row>
    <row r="13" spans="2:80" x14ac:dyDescent="0.35">
      <c r="B13" s="15" t="s">
        <v>200</v>
      </c>
      <c r="C13" s="14">
        <v>0.11333052453343601</v>
      </c>
      <c r="D13" s="14">
        <v>0.102990876436864</v>
      </c>
      <c r="E13" s="14">
        <v>0.12320875397372801</v>
      </c>
      <c r="F13" s="14"/>
      <c r="G13" s="14">
        <v>0.122474030278788</v>
      </c>
      <c r="H13" s="14">
        <v>9.8855351121274804E-2</v>
      </c>
      <c r="I13" s="14">
        <v>0.112465537109145</v>
      </c>
      <c r="J13" s="14">
        <v>0.11814191696603001</v>
      </c>
      <c r="K13" s="14">
        <v>0.12639460538730701</v>
      </c>
      <c r="L13" s="14">
        <v>0.107123217722126</v>
      </c>
      <c r="M13" s="14"/>
      <c r="N13" s="14">
        <v>8.2805700241031302E-2</v>
      </c>
      <c r="O13" s="14">
        <v>0.111578827487267</v>
      </c>
      <c r="P13" s="14">
        <v>0.119422952487672</v>
      </c>
      <c r="Q13" s="14">
        <v>0.141765610505412</v>
      </c>
      <c r="R13" s="14"/>
      <c r="S13" s="14">
        <v>0.11640448822468299</v>
      </c>
      <c r="T13" s="14">
        <v>0.11564491142761001</v>
      </c>
      <c r="U13" s="14">
        <v>0.130207965256222</v>
      </c>
      <c r="V13" s="14">
        <v>0.117750641602312</v>
      </c>
      <c r="W13" s="14">
        <v>9.8595502981686997E-2</v>
      </c>
      <c r="X13" s="14">
        <v>0.109649748254629</v>
      </c>
      <c r="Y13" s="14">
        <v>8.6683459037622798E-2</v>
      </c>
      <c r="Z13" s="14">
        <v>8.7890892338742699E-2</v>
      </c>
      <c r="AA13" s="14">
        <v>0.10965317688514099</v>
      </c>
      <c r="AB13" s="14">
        <v>0.140986210907667</v>
      </c>
      <c r="AC13" s="14">
        <v>0.126651855382858</v>
      </c>
      <c r="AD13" s="14">
        <v>8.9624576338207307E-2</v>
      </c>
      <c r="AE13" s="14"/>
      <c r="AF13" s="14">
        <v>8.1418052307642499E-2</v>
      </c>
      <c r="AG13" s="14">
        <v>0.10423244417286499</v>
      </c>
      <c r="AH13" s="14">
        <v>9.5192123195216694E-2</v>
      </c>
      <c r="AI13" s="14">
        <v>0.11058260122104301</v>
      </c>
      <c r="AJ13" s="14">
        <v>0.135372402164042</v>
      </c>
      <c r="AK13" s="14"/>
      <c r="AL13" s="14">
        <v>7.5652596634537203E-2</v>
      </c>
      <c r="AM13" s="14">
        <v>8.6177396519963895E-2</v>
      </c>
      <c r="AN13" s="14">
        <v>0.101869492054007</v>
      </c>
      <c r="AO13" s="14">
        <v>0.124055024109405</v>
      </c>
      <c r="AP13" s="14">
        <v>0.125802532972911</v>
      </c>
      <c r="AQ13" s="14">
        <v>0.15389128502277999</v>
      </c>
      <c r="AR13" s="14"/>
      <c r="AS13" s="14">
        <v>0.122374223036012</v>
      </c>
      <c r="AT13" s="14">
        <v>0.119793112538308</v>
      </c>
      <c r="AU13" s="14">
        <v>0.110592843440872</v>
      </c>
      <c r="AV13" s="14">
        <v>0.103436390846512</v>
      </c>
      <c r="AW13" s="14">
        <v>2.0112115847347199E-2</v>
      </c>
      <c r="AX13" s="14"/>
      <c r="AY13" s="14">
        <v>6.7541001880146195E-2</v>
      </c>
      <c r="AZ13" s="14">
        <v>0.100244999698828</v>
      </c>
      <c r="BA13" s="14">
        <v>0.14222212445383201</v>
      </c>
      <c r="BB13" s="14">
        <v>0.16139595785309299</v>
      </c>
      <c r="BC13" s="14">
        <v>0.12708369521896401</v>
      </c>
      <c r="BD13" s="14"/>
      <c r="BE13" s="14">
        <v>5.46726000858739E-2</v>
      </c>
      <c r="BF13" s="14">
        <v>7.4848377948190201E-2</v>
      </c>
      <c r="BG13" s="14">
        <v>0.13768369782961001</v>
      </c>
      <c r="BH13" s="14">
        <v>0.17536515803848801</v>
      </c>
      <c r="BI13" s="14">
        <v>0.108575459072537</v>
      </c>
      <c r="BJ13" s="14"/>
      <c r="BK13" s="14">
        <v>8.0928647858317895E-2</v>
      </c>
      <c r="BL13" s="14">
        <v>0.106882587829308</v>
      </c>
      <c r="BM13" s="14">
        <v>0.13128274163659001</v>
      </c>
      <c r="BN13" s="14">
        <v>0.117197047553892</v>
      </c>
      <c r="BO13" s="14">
        <v>0.121177577835735</v>
      </c>
      <c r="BP13" s="14"/>
      <c r="BQ13" s="14">
        <v>0.111403299971005</v>
      </c>
      <c r="BR13" s="14">
        <v>0.114134312464022</v>
      </c>
      <c r="BS13" s="14"/>
      <c r="BT13" s="14">
        <v>0.11674840686700701</v>
      </c>
      <c r="BU13" s="14">
        <v>0.112280364093286</v>
      </c>
      <c r="BV13" s="14"/>
      <c r="BW13" s="14">
        <v>8.2916599083127901E-2</v>
      </c>
      <c r="BX13" s="14">
        <v>0.123967386210136</v>
      </c>
      <c r="BY13" s="14"/>
      <c r="BZ13" s="14">
        <v>0.12399839558897501</v>
      </c>
      <c r="CA13" s="14">
        <v>9.3096512409021004E-2</v>
      </c>
      <c r="CB13" s="14">
        <v>0.100632893905353</v>
      </c>
    </row>
    <row r="14" spans="2:80" x14ac:dyDescent="0.35">
      <c r="B14" s="15" t="s">
        <v>201</v>
      </c>
      <c r="C14" s="14">
        <v>0.108556451609007</v>
      </c>
      <c r="D14" s="14">
        <v>9.5897867931896003E-2</v>
      </c>
      <c r="E14" s="14">
        <v>0.12131870915986299</v>
      </c>
      <c r="F14" s="14"/>
      <c r="G14" s="14">
        <v>0.132211322105691</v>
      </c>
      <c r="H14" s="14">
        <v>8.1610014821578203E-2</v>
      </c>
      <c r="I14" s="14">
        <v>0.109766853439453</v>
      </c>
      <c r="J14" s="14">
        <v>0.15071328676554399</v>
      </c>
      <c r="K14" s="14">
        <v>8.7810403923541405E-2</v>
      </c>
      <c r="L14" s="14">
        <v>9.3607195398962895E-2</v>
      </c>
      <c r="M14" s="14"/>
      <c r="N14" s="14">
        <v>5.5937099018637498E-2</v>
      </c>
      <c r="O14" s="14">
        <v>0.117231072759845</v>
      </c>
      <c r="P14" s="14">
        <v>0.128148511436843</v>
      </c>
      <c r="Q14" s="14">
        <v>0.14048130807786699</v>
      </c>
      <c r="R14" s="14"/>
      <c r="S14" s="14">
        <v>8.9614591393514395E-2</v>
      </c>
      <c r="T14" s="14">
        <v>0.13141752280121999</v>
      </c>
      <c r="U14" s="14">
        <v>8.6225828928131701E-2</v>
      </c>
      <c r="V14" s="14">
        <v>0.12258934979441</v>
      </c>
      <c r="W14" s="14">
        <v>8.8721725885491307E-2</v>
      </c>
      <c r="X14" s="14">
        <v>0.13244002884471601</v>
      </c>
      <c r="Y14" s="14">
        <v>0.10197078744885001</v>
      </c>
      <c r="Z14" s="14">
        <v>8.5099371354727393E-2</v>
      </c>
      <c r="AA14" s="14">
        <v>9.6248106481761006E-2</v>
      </c>
      <c r="AB14" s="14">
        <v>0.14302981510816401</v>
      </c>
      <c r="AC14" s="14">
        <v>9.3751254110704896E-2</v>
      </c>
      <c r="AD14" s="14">
        <v>0.105615155035505</v>
      </c>
      <c r="AE14" s="14"/>
      <c r="AF14" s="14">
        <v>9.4616416363832806E-2</v>
      </c>
      <c r="AG14" s="14">
        <v>9.4820788832582201E-2</v>
      </c>
      <c r="AH14" s="14">
        <v>8.4110639408722696E-2</v>
      </c>
      <c r="AI14" s="14">
        <v>0.103519069701949</v>
      </c>
      <c r="AJ14" s="14">
        <v>9.7467929246618901E-2</v>
      </c>
      <c r="AK14" s="14"/>
      <c r="AL14" s="14">
        <v>8.5164505869278095E-2</v>
      </c>
      <c r="AM14" s="14">
        <v>9.1367120945987507E-2</v>
      </c>
      <c r="AN14" s="14">
        <v>8.8747676645037896E-2</v>
      </c>
      <c r="AO14" s="14">
        <v>0.108118207398917</v>
      </c>
      <c r="AP14" s="14">
        <v>0.11612029855266399</v>
      </c>
      <c r="AQ14" s="14">
        <v>0.109682924369253</v>
      </c>
      <c r="AR14" s="14"/>
      <c r="AS14" s="14">
        <v>0.118887370095974</v>
      </c>
      <c r="AT14" s="14">
        <v>0.112797306554576</v>
      </c>
      <c r="AU14" s="14">
        <v>7.9390719522621694E-2</v>
      </c>
      <c r="AV14" s="14">
        <v>0.106681925142703</v>
      </c>
      <c r="AW14" s="14">
        <v>6.20046849163262E-2</v>
      </c>
      <c r="AX14" s="14"/>
      <c r="AY14" s="14">
        <v>7.00156789375109E-2</v>
      </c>
      <c r="AZ14" s="14">
        <v>7.3171914731641793E-2</v>
      </c>
      <c r="BA14" s="14">
        <v>0.10060388792918901</v>
      </c>
      <c r="BB14" s="14">
        <v>0.13034158595633899</v>
      </c>
      <c r="BC14" s="14">
        <v>0.210368027440962</v>
      </c>
      <c r="BD14" s="14"/>
      <c r="BE14" s="14">
        <v>3.0851268168991398E-2</v>
      </c>
      <c r="BF14" s="14">
        <v>7.1507172101503605E-2</v>
      </c>
      <c r="BG14" s="14">
        <v>0.102286892568583</v>
      </c>
      <c r="BH14" s="14">
        <v>0.20548495100584499</v>
      </c>
      <c r="BI14" s="14">
        <v>0.24329122946794701</v>
      </c>
      <c r="BJ14" s="14"/>
      <c r="BK14" s="14">
        <v>5.6775467303873201E-2</v>
      </c>
      <c r="BL14" s="14">
        <v>7.8458007864561793E-2</v>
      </c>
      <c r="BM14" s="14">
        <v>0.131106966115624</v>
      </c>
      <c r="BN14" s="14">
        <v>0.12093352686353399</v>
      </c>
      <c r="BO14" s="14">
        <v>0.14132985564567099</v>
      </c>
      <c r="BP14" s="14"/>
      <c r="BQ14" s="14">
        <v>9.8875973831995201E-2</v>
      </c>
      <c r="BR14" s="14">
        <v>0.11259389039593</v>
      </c>
      <c r="BS14" s="14"/>
      <c r="BT14" s="14">
        <v>9.1807976560191504E-2</v>
      </c>
      <c r="BU14" s="14">
        <v>0.11370249942824801</v>
      </c>
      <c r="BV14" s="14"/>
      <c r="BW14" s="14">
        <v>7.9671175617273798E-2</v>
      </c>
      <c r="BX14" s="14">
        <v>0.11865868868193501</v>
      </c>
      <c r="BY14" s="14"/>
      <c r="BZ14" s="14">
        <v>0.13123648574240501</v>
      </c>
      <c r="CA14" s="14">
        <v>5.8609011358975997E-2</v>
      </c>
      <c r="CB14" s="14">
        <v>0.12270202468522</v>
      </c>
    </row>
    <row r="15" spans="2:80" x14ac:dyDescent="0.35">
      <c r="B15" s="15" t="s">
        <v>202</v>
      </c>
      <c r="C15" s="14">
        <v>0.158204521586259</v>
      </c>
      <c r="D15" s="14">
        <v>0.157563356002803</v>
      </c>
      <c r="E15" s="14">
        <v>0.15882758632336599</v>
      </c>
      <c r="F15" s="14"/>
      <c r="G15" s="14">
        <v>0.162745907839284</v>
      </c>
      <c r="H15" s="14">
        <v>0.115967197153667</v>
      </c>
      <c r="I15" s="14">
        <v>0.12649569434147601</v>
      </c>
      <c r="J15" s="14">
        <v>0.14572702770516099</v>
      </c>
      <c r="K15" s="14">
        <v>0.180777323566749</v>
      </c>
      <c r="L15" s="14">
        <v>0.21039929849063599</v>
      </c>
      <c r="M15" s="14"/>
      <c r="N15" s="14">
        <v>0.107340440886145</v>
      </c>
      <c r="O15" s="14">
        <v>0.15042012680882</v>
      </c>
      <c r="P15" s="14">
        <v>0.12724230297459599</v>
      </c>
      <c r="Q15" s="14">
        <v>0.24921066739293199</v>
      </c>
      <c r="R15" s="14"/>
      <c r="S15" s="14">
        <v>0.116541740528822</v>
      </c>
      <c r="T15" s="14">
        <v>0.19573945017910399</v>
      </c>
      <c r="U15" s="14">
        <v>0.14930932813369599</v>
      </c>
      <c r="V15" s="14">
        <v>0.188210221794608</v>
      </c>
      <c r="W15" s="14">
        <v>0.15560719170637799</v>
      </c>
      <c r="X15" s="14">
        <v>0.124099800239414</v>
      </c>
      <c r="Y15" s="14">
        <v>0.12126749091499101</v>
      </c>
      <c r="Z15" s="14">
        <v>0.15260077250405699</v>
      </c>
      <c r="AA15" s="14">
        <v>0.179709913786403</v>
      </c>
      <c r="AB15" s="14">
        <v>0.136708577772787</v>
      </c>
      <c r="AC15" s="14">
        <v>0.193557457470865</v>
      </c>
      <c r="AD15" s="14">
        <v>0.26477272839668498</v>
      </c>
      <c r="AE15" s="14"/>
      <c r="AF15" s="14">
        <v>0.149293580457248</v>
      </c>
      <c r="AG15" s="14">
        <v>0.139741597373371</v>
      </c>
      <c r="AH15" s="14">
        <v>0.117118877566111</v>
      </c>
      <c r="AI15" s="14">
        <v>0.158232942919666</v>
      </c>
      <c r="AJ15" s="14">
        <v>0.11004309122835</v>
      </c>
      <c r="AK15" s="14"/>
      <c r="AL15" s="14">
        <v>0.127691937456757</v>
      </c>
      <c r="AM15" s="14">
        <v>0.14920881142661099</v>
      </c>
      <c r="AN15" s="14">
        <v>0.11577581313728599</v>
      </c>
      <c r="AO15" s="14">
        <v>0.15438125095924601</v>
      </c>
      <c r="AP15" s="14">
        <v>0.15051416081372901</v>
      </c>
      <c r="AQ15" s="14">
        <v>0.19344802720820301</v>
      </c>
      <c r="AR15" s="14"/>
      <c r="AS15" s="14">
        <v>0.218548891815769</v>
      </c>
      <c r="AT15" s="14">
        <v>0.171552625997523</v>
      </c>
      <c r="AU15" s="14">
        <v>0.118796873944152</v>
      </c>
      <c r="AV15" s="14">
        <v>7.0796120909311894E-2</v>
      </c>
      <c r="AW15" s="14">
        <v>7.20538959080919E-2</v>
      </c>
      <c r="AX15" s="14"/>
      <c r="AY15" s="14">
        <v>0.12677430369111301</v>
      </c>
      <c r="AZ15" s="14">
        <v>0.130514359906646</v>
      </c>
      <c r="BA15" s="14">
        <v>0.14814459651165399</v>
      </c>
      <c r="BB15" s="14">
        <v>0.143076378504462</v>
      </c>
      <c r="BC15" s="14">
        <v>0.257610884524689</v>
      </c>
      <c r="BD15" s="14"/>
      <c r="BE15" s="14">
        <v>8.4259867741290698E-2</v>
      </c>
      <c r="BF15" s="14">
        <v>0.118307858870809</v>
      </c>
      <c r="BG15" s="14">
        <v>0.17478420732684999</v>
      </c>
      <c r="BH15" s="14">
        <v>0.187490623745319</v>
      </c>
      <c r="BI15" s="14">
        <v>0.36545508610905503</v>
      </c>
      <c r="BJ15" s="14"/>
      <c r="BK15" s="14">
        <v>0.111140927032212</v>
      </c>
      <c r="BL15" s="14">
        <v>0.15191731255565299</v>
      </c>
      <c r="BM15" s="14">
        <v>0.161932179144924</v>
      </c>
      <c r="BN15" s="14">
        <v>0.17324834403981701</v>
      </c>
      <c r="BO15" s="14">
        <v>0.182001071177432</v>
      </c>
      <c r="BP15" s="14"/>
      <c r="BQ15" s="14">
        <v>0.14097861059462</v>
      </c>
      <c r="BR15" s="14">
        <v>0.16538893570091001</v>
      </c>
      <c r="BS15" s="14"/>
      <c r="BT15" s="14">
        <v>0.13944665891392199</v>
      </c>
      <c r="BU15" s="14">
        <v>0.16396796321406401</v>
      </c>
      <c r="BV15" s="14"/>
      <c r="BW15" s="14">
        <v>0.117076930595735</v>
      </c>
      <c r="BX15" s="14">
        <v>0.17258834379877999</v>
      </c>
      <c r="BY15" s="14"/>
      <c r="BZ15" s="14">
        <v>0.17282368961762101</v>
      </c>
      <c r="CA15" s="14">
        <v>0.13206880813392199</v>
      </c>
      <c r="CB15" s="14">
        <v>0.131347330647511</v>
      </c>
    </row>
    <row r="16" spans="2:80" x14ac:dyDescent="0.35">
      <c r="B16" s="15" t="s">
        <v>203</v>
      </c>
      <c r="C16" s="20">
        <v>8.0544915366823101E-3</v>
      </c>
      <c r="D16" s="20">
        <v>1.22062836142122E-2</v>
      </c>
      <c r="E16" s="20">
        <v>4.0400208943129198E-3</v>
      </c>
      <c r="F16" s="20"/>
      <c r="G16" s="20">
        <v>1.13466237826285E-2</v>
      </c>
      <c r="H16" s="20">
        <v>7.6454586007743703E-3</v>
      </c>
      <c r="I16" s="20">
        <v>1.1654673701288899E-2</v>
      </c>
      <c r="J16" s="20">
        <v>6.4648991758098602E-3</v>
      </c>
      <c r="K16" s="20">
        <v>4.5590906672743599E-3</v>
      </c>
      <c r="L16" s="20">
        <v>6.91418579775407E-3</v>
      </c>
      <c r="M16" s="20"/>
      <c r="N16" s="20">
        <v>5.8683082517692999E-3</v>
      </c>
      <c r="O16" s="20">
        <v>1.03513722833575E-2</v>
      </c>
      <c r="P16" s="20">
        <v>7.7532515345915699E-3</v>
      </c>
      <c r="Q16" s="20">
        <v>8.3902971295563306E-3</v>
      </c>
      <c r="R16" s="20"/>
      <c r="S16" s="20">
        <v>1.2915619365942399E-2</v>
      </c>
      <c r="T16" s="20">
        <v>1.00542872560256E-2</v>
      </c>
      <c r="U16" s="20">
        <v>3.8106976503263701E-3</v>
      </c>
      <c r="V16" s="20">
        <v>1.1289593004028599E-2</v>
      </c>
      <c r="W16" s="20">
        <v>1.4013991164300899E-2</v>
      </c>
      <c r="X16" s="20">
        <v>1.80722345940788E-2</v>
      </c>
      <c r="Y16" s="20">
        <v>4.028772415822E-3</v>
      </c>
      <c r="Z16" s="20">
        <v>0</v>
      </c>
      <c r="AA16" s="20">
        <v>2.6447173209256398E-3</v>
      </c>
      <c r="AB16" s="20">
        <v>0</v>
      </c>
      <c r="AC16" s="20">
        <v>7.9585201463420099E-3</v>
      </c>
      <c r="AD16" s="20">
        <v>0</v>
      </c>
      <c r="AE16" s="20"/>
      <c r="AF16" s="20">
        <v>4.2475825212236499E-3</v>
      </c>
      <c r="AG16" s="20">
        <v>9.1009647416711702E-3</v>
      </c>
      <c r="AH16" s="20">
        <v>4.9489755006299398E-3</v>
      </c>
      <c r="AI16" s="20">
        <v>1.1148331584226699E-2</v>
      </c>
      <c r="AJ16" s="20">
        <v>9.3326002832790807E-3</v>
      </c>
      <c r="AK16" s="20"/>
      <c r="AL16" s="20">
        <v>8.7341974198514392E-3</v>
      </c>
      <c r="AM16" s="20">
        <v>4.9564132552958303E-3</v>
      </c>
      <c r="AN16" s="20">
        <v>0</v>
      </c>
      <c r="AO16" s="20">
        <v>8.8474577342935994E-3</v>
      </c>
      <c r="AP16" s="20">
        <v>7.2292346883155402E-3</v>
      </c>
      <c r="AQ16" s="20">
        <v>1.2765821159680901E-2</v>
      </c>
      <c r="AR16" s="20"/>
      <c r="AS16" s="20">
        <v>9.9001659927081594E-3</v>
      </c>
      <c r="AT16" s="20">
        <v>8.4564844174607693E-3</v>
      </c>
      <c r="AU16" s="20">
        <v>4.1622452233824299E-3</v>
      </c>
      <c r="AV16" s="20">
        <v>1.33460768878042E-2</v>
      </c>
      <c r="AW16" s="20">
        <v>0</v>
      </c>
      <c r="AX16" s="20"/>
      <c r="AY16" s="20">
        <v>8.4033477547002296E-3</v>
      </c>
      <c r="AZ16" s="20">
        <v>2.3437919988773298E-3</v>
      </c>
      <c r="BA16" s="20">
        <v>6.4861817918841803E-3</v>
      </c>
      <c r="BB16" s="20">
        <v>1.24124699851838E-2</v>
      </c>
      <c r="BC16" s="20">
        <v>1.02727064886081E-2</v>
      </c>
      <c r="BD16" s="20"/>
      <c r="BE16" s="20">
        <v>5.2032400534061003E-3</v>
      </c>
      <c r="BF16" s="20">
        <v>4.4045405301880699E-3</v>
      </c>
      <c r="BG16" s="20">
        <v>6.2134386756518903E-3</v>
      </c>
      <c r="BH16" s="20">
        <v>2.2579447534190999E-2</v>
      </c>
      <c r="BI16" s="20">
        <v>6.8445896345516498E-3</v>
      </c>
      <c r="BJ16" s="20"/>
      <c r="BK16" s="20">
        <v>3.5985482409057901E-3</v>
      </c>
      <c r="BL16" s="20">
        <v>1.09177128211667E-2</v>
      </c>
      <c r="BM16" s="20">
        <v>1.5011308760538801E-3</v>
      </c>
      <c r="BN16" s="20">
        <v>6.9928302691262198E-3</v>
      </c>
      <c r="BO16" s="20">
        <v>1.6178162974282002E-2</v>
      </c>
      <c r="BP16" s="20"/>
      <c r="BQ16" s="20">
        <v>1.13537037412657E-2</v>
      </c>
      <c r="BR16" s="20">
        <v>6.6784884480013797E-3</v>
      </c>
      <c r="BS16" s="20"/>
      <c r="BT16" s="20">
        <v>7.17483365930131E-3</v>
      </c>
      <c r="BU16" s="20">
        <v>8.3247705613923601E-3</v>
      </c>
      <c r="BV16" s="20"/>
      <c r="BW16" s="20">
        <v>6.0593554610612497E-3</v>
      </c>
      <c r="BX16" s="20">
        <v>8.7522635653949198E-3</v>
      </c>
      <c r="BY16" s="20"/>
      <c r="BZ16" s="20">
        <v>8.45460530046677E-3</v>
      </c>
      <c r="CA16" s="20">
        <v>6.4838454947330803E-3</v>
      </c>
      <c r="CB16" s="20">
        <v>1.2397491610194499E-2</v>
      </c>
    </row>
    <row r="17" spans="2:2" x14ac:dyDescent="0.35">
      <c r="B17" s="16"/>
    </row>
    <row r="18" spans="2:2" x14ac:dyDescent="0.35">
      <c r="B18" t="s">
        <v>120</v>
      </c>
    </row>
    <row r="19" spans="2:2" x14ac:dyDescent="0.35">
      <c r="B19" t="s">
        <v>121</v>
      </c>
    </row>
    <row r="21" spans="2:2" x14ac:dyDescent="0.35">
      <c r="B21"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CB21"/>
  <sheetViews>
    <sheetView showGridLines="0" workbookViewId="0">
      <pane xSplit="2" topLeftCell="C1" activePane="topRight" state="frozen"/>
      <selection activeCell="B19" sqref="B19"/>
      <selection pane="topRight" activeCell="B21" sqref="B21"/>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206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197</v>
      </c>
      <c r="C9" s="14">
        <v>5.3788880220137303E-3</v>
      </c>
      <c r="D9" s="14">
        <v>7.8810283507721301E-3</v>
      </c>
      <c r="E9" s="14">
        <v>2.9615656387696298E-3</v>
      </c>
      <c r="F9" s="14"/>
      <c r="G9" s="14">
        <v>7.7048934325247304E-3</v>
      </c>
      <c r="H9" s="14">
        <v>9.3069162686606893E-3</v>
      </c>
      <c r="I9" s="14">
        <v>1.0067777570971E-2</v>
      </c>
      <c r="J9" s="14">
        <v>2.12232476849618E-3</v>
      </c>
      <c r="K9" s="14">
        <v>2.2102374715201201E-3</v>
      </c>
      <c r="L9" s="14">
        <v>1.5886876558334399E-3</v>
      </c>
      <c r="M9" s="14"/>
      <c r="N9" s="14">
        <v>7.0309596906735702E-3</v>
      </c>
      <c r="O9" s="14">
        <v>7.9574573803257304E-3</v>
      </c>
      <c r="P9" s="14">
        <v>3.1696481172282E-3</v>
      </c>
      <c r="Q9" s="14">
        <v>2.9188074678977499E-3</v>
      </c>
      <c r="R9" s="14"/>
      <c r="S9" s="14">
        <v>1.79845774707314E-2</v>
      </c>
      <c r="T9" s="14">
        <v>2.17795926354133E-3</v>
      </c>
      <c r="U9" s="14">
        <v>0</v>
      </c>
      <c r="V9" s="14">
        <v>7.7662288344625303E-3</v>
      </c>
      <c r="W9" s="14">
        <v>1.4134009116092E-2</v>
      </c>
      <c r="X9" s="14">
        <v>3.61300948261774E-3</v>
      </c>
      <c r="Y9" s="14">
        <v>0</v>
      </c>
      <c r="Z9" s="14">
        <v>6.5918671375756101E-3</v>
      </c>
      <c r="AA9" s="14">
        <v>2.7029869928992599E-3</v>
      </c>
      <c r="AB9" s="14">
        <v>0</v>
      </c>
      <c r="AC9" s="14">
        <v>0</v>
      </c>
      <c r="AD9" s="14">
        <v>0</v>
      </c>
      <c r="AE9" s="14"/>
      <c r="AF9" s="14">
        <v>8.4945965505389305E-3</v>
      </c>
      <c r="AG9" s="14">
        <v>7.1760651258789502E-3</v>
      </c>
      <c r="AH9" s="14">
        <v>4.6745486854019302E-3</v>
      </c>
      <c r="AI9" s="14">
        <v>2.9084606600942599E-3</v>
      </c>
      <c r="AJ9" s="14">
        <v>3.8490839787700499E-3</v>
      </c>
      <c r="AK9" s="14"/>
      <c r="AL9" s="14">
        <v>1.0943331654691199E-2</v>
      </c>
      <c r="AM9" s="14">
        <v>9.9121631495348392E-3</v>
      </c>
      <c r="AN9" s="14">
        <v>0</v>
      </c>
      <c r="AO9" s="14">
        <v>3.1392249986991398E-3</v>
      </c>
      <c r="AP9" s="14">
        <v>4.2239156661933201E-3</v>
      </c>
      <c r="AQ9" s="14">
        <v>3.1214231475022E-3</v>
      </c>
      <c r="AR9" s="14"/>
      <c r="AS9" s="14">
        <v>4.44921316061708E-3</v>
      </c>
      <c r="AT9" s="14">
        <v>1.5335108325765399E-3</v>
      </c>
      <c r="AU9" s="14">
        <v>7.9013717519388592E-3</v>
      </c>
      <c r="AV9" s="14">
        <v>1.1694231224027201E-2</v>
      </c>
      <c r="AW9" s="14">
        <v>3.7154734425385E-2</v>
      </c>
      <c r="AX9" s="14"/>
      <c r="AY9" s="14">
        <v>9.6247606078679396E-3</v>
      </c>
      <c r="AZ9" s="14">
        <v>6.1518322374322001E-3</v>
      </c>
      <c r="BA9" s="14">
        <v>4.6362334809753603E-3</v>
      </c>
      <c r="BB9" s="14">
        <v>4.3116949029786498E-3</v>
      </c>
      <c r="BC9" s="14">
        <v>0</v>
      </c>
      <c r="BD9" s="14"/>
      <c r="BE9" s="14">
        <v>5.2472760257748101E-2</v>
      </c>
      <c r="BF9" s="14">
        <v>9.4510632647464205E-4</v>
      </c>
      <c r="BG9" s="14">
        <v>4.7583849971758298E-3</v>
      </c>
      <c r="BH9" s="14">
        <v>0</v>
      </c>
      <c r="BI9" s="14">
        <v>0</v>
      </c>
      <c r="BJ9" s="14"/>
      <c r="BK9" s="14">
        <v>1.28716025021241E-2</v>
      </c>
      <c r="BL9" s="14">
        <v>7.8110822841810203E-3</v>
      </c>
      <c r="BM9" s="14">
        <v>3.0447089801689002E-3</v>
      </c>
      <c r="BN9" s="14">
        <v>1.67535852569686E-3</v>
      </c>
      <c r="BO9" s="14">
        <v>3.1607807271350698E-3</v>
      </c>
      <c r="BP9" s="14"/>
      <c r="BQ9" s="14">
        <v>9.6695139073275406E-3</v>
      </c>
      <c r="BR9" s="14">
        <v>3.5893958328286398E-3</v>
      </c>
      <c r="BS9" s="14"/>
      <c r="BT9" s="14">
        <v>1.16896209234734E-2</v>
      </c>
      <c r="BU9" s="14">
        <v>3.4398856238423E-3</v>
      </c>
      <c r="BV9" s="14"/>
      <c r="BW9" s="14">
        <v>1.2820744512412699E-2</v>
      </c>
      <c r="BX9" s="14">
        <v>2.77619872971703E-3</v>
      </c>
      <c r="BY9" s="14"/>
      <c r="BZ9" s="14">
        <v>2.6442362070620302E-3</v>
      </c>
      <c r="CA9" s="14">
        <v>1.2020033144443601E-2</v>
      </c>
      <c r="CB9" s="14">
        <v>0</v>
      </c>
    </row>
    <row r="10" spans="2:80" x14ac:dyDescent="0.35">
      <c r="B10" s="15" t="s">
        <v>198</v>
      </c>
      <c r="C10" s="14">
        <v>6.7139803458622402E-2</v>
      </c>
      <c r="D10" s="14">
        <v>8.0180565049523603E-2</v>
      </c>
      <c r="E10" s="14">
        <v>5.4694556841572602E-2</v>
      </c>
      <c r="F10" s="14"/>
      <c r="G10" s="14">
        <v>6.63112461055375E-2</v>
      </c>
      <c r="H10" s="14">
        <v>0.10066055470200699</v>
      </c>
      <c r="I10" s="14">
        <v>6.9473514620055896E-2</v>
      </c>
      <c r="J10" s="14">
        <v>4.7083234782748298E-2</v>
      </c>
      <c r="K10" s="14">
        <v>3.9377512401392298E-2</v>
      </c>
      <c r="L10" s="14">
        <v>7.3323994358218403E-2</v>
      </c>
      <c r="M10" s="14"/>
      <c r="N10" s="14">
        <v>0.106529779985137</v>
      </c>
      <c r="O10" s="14">
        <v>6.3376348252815698E-2</v>
      </c>
      <c r="P10" s="14">
        <v>5.8970633900866203E-2</v>
      </c>
      <c r="Q10" s="14">
        <v>3.6460938286425097E-2</v>
      </c>
      <c r="R10" s="14"/>
      <c r="S10" s="14">
        <v>0.11826146322631501</v>
      </c>
      <c r="T10" s="14">
        <v>6.4011174381627997E-2</v>
      </c>
      <c r="U10" s="14">
        <v>2.9213209626918701E-2</v>
      </c>
      <c r="V10" s="14">
        <v>5.9789191196267299E-2</v>
      </c>
      <c r="W10" s="14">
        <v>5.4971929946043101E-2</v>
      </c>
      <c r="X10" s="14">
        <v>7.2043016936454499E-2</v>
      </c>
      <c r="Y10" s="14">
        <v>4.55668891951206E-2</v>
      </c>
      <c r="Z10" s="14">
        <v>8.5247154295533104E-2</v>
      </c>
      <c r="AA10" s="14">
        <v>6.8857213530127998E-2</v>
      </c>
      <c r="AB10" s="14">
        <v>7.5831352459739904E-2</v>
      </c>
      <c r="AC10" s="14">
        <v>2.4863490105839499E-2</v>
      </c>
      <c r="AD10" s="14">
        <v>5.01407850246419E-2</v>
      </c>
      <c r="AE10" s="14"/>
      <c r="AF10" s="14">
        <v>9.1798614470610301E-2</v>
      </c>
      <c r="AG10" s="14">
        <v>7.4247071375219201E-2</v>
      </c>
      <c r="AH10" s="14">
        <v>9.1420606826734294E-2</v>
      </c>
      <c r="AI10" s="14">
        <v>6.94040437964209E-2</v>
      </c>
      <c r="AJ10" s="14">
        <v>8.9272115376897401E-2</v>
      </c>
      <c r="AK10" s="14"/>
      <c r="AL10" s="14">
        <v>9.3600440121073006E-2</v>
      </c>
      <c r="AM10" s="14">
        <v>9.3650869623926797E-2</v>
      </c>
      <c r="AN10" s="14">
        <v>8.1842543326340403E-2</v>
      </c>
      <c r="AO10" s="14">
        <v>6.8161952938911405E-2</v>
      </c>
      <c r="AP10" s="14">
        <v>5.4892711926122002E-2</v>
      </c>
      <c r="AQ10" s="14">
        <v>3.3823279747257698E-2</v>
      </c>
      <c r="AR10" s="14"/>
      <c r="AS10" s="14">
        <v>4.6391863721950102E-2</v>
      </c>
      <c r="AT10" s="14">
        <v>5.8003175399182601E-2</v>
      </c>
      <c r="AU10" s="14">
        <v>7.9237105099552799E-2</v>
      </c>
      <c r="AV10" s="14">
        <v>0.105936374300852</v>
      </c>
      <c r="AW10" s="14">
        <v>0.25314593522732798</v>
      </c>
      <c r="AX10" s="14"/>
      <c r="AY10" s="14">
        <v>0.115766251138736</v>
      </c>
      <c r="AZ10" s="14">
        <v>9.2863957770202996E-2</v>
      </c>
      <c r="BA10" s="14">
        <v>4.4160270687471498E-2</v>
      </c>
      <c r="BB10" s="14">
        <v>3.151277800216E-2</v>
      </c>
      <c r="BC10" s="14">
        <v>1.2797440563839199E-2</v>
      </c>
      <c r="BD10" s="14"/>
      <c r="BE10" s="14">
        <v>0.22261113270014399</v>
      </c>
      <c r="BF10" s="14">
        <v>0.101486928772446</v>
      </c>
      <c r="BG10" s="14">
        <v>3.5922501071325101E-2</v>
      </c>
      <c r="BH10" s="14">
        <v>1.01166334212407E-2</v>
      </c>
      <c r="BI10" s="14">
        <v>7.0509159639303596E-3</v>
      </c>
      <c r="BJ10" s="14"/>
      <c r="BK10" s="14">
        <v>0.125546431017657</v>
      </c>
      <c r="BL10" s="14">
        <v>7.0617192067039897E-2</v>
      </c>
      <c r="BM10" s="14">
        <v>5.6078924440756101E-2</v>
      </c>
      <c r="BN10" s="14">
        <v>6.0876423522367197E-2</v>
      </c>
      <c r="BO10" s="14">
        <v>3.5612908150089301E-2</v>
      </c>
      <c r="BP10" s="14"/>
      <c r="BQ10" s="14">
        <v>9.8813848886823194E-2</v>
      </c>
      <c r="BR10" s="14">
        <v>5.3929503048216601E-2</v>
      </c>
      <c r="BS10" s="14"/>
      <c r="BT10" s="14">
        <v>9.1612381276554494E-2</v>
      </c>
      <c r="BU10" s="14">
        <v>5.9620488694495599E-2</v>
      </c>
      <c r="BV10" s="14"/>
      <c r="BW10" s="14">
        <v>0.105005785637576</v>
      </c>
      <c r="BX10" s="14">
        <v>5.3896685093385598E-2</v>
      </c>
      <c r="BY10" s="14"/>
      <c r="BZ10" s="14">
        <v>5.0227792990985197E-2</v>
      </c>
      <c r="CA10" s="14">
        <v>0.10481021076567</v>
      </c>
      <c r="CB10" s="14">
        <v>5.4064511108108899E-2</v>
      </c>
    </row>
    <row r="11" spans="2:80" x14ac:dyDescent="0.35">
      <c r="B11" s="15" t="s">
        <v>199</v>
      </c>
      <c r="C11" s="14">
        <v>0.16268820524625199</v>
      </c>
      <c r="D11" s="14">
        <v>0.18066386381583399</v>
      </c>
      <c r="E11" s="14">
        <v>0.14580866163418299</v>
      </c>
      <c r="F11" s="14"/>
      <c r="G11" s="14">
        <v>0.174194775501927</v>
      </c>
      <c r="H11" s="14">
        <v>0.17527611732626899</v>
      </c>
      <c r="I11" s="14">
        <v>0.15101724021822299</v>
      </c>
      <c r="J11" s="14">
        <v>0.14673587445900099</v>
      </c>
      <c r="K11" s="14">
        <v>0.15502055798475201</v>
      </c>
      <c r="L11" s="14">
        <v>0.17235425925527401</v>
      </c>
      <c r="M11" s="14"/>
      <c r="N11" s="14">
        <v>0.26097340372614802</v>
      </c>
      <c r="O11" s="14">
        <v>0.157665443989356</v>
      </c>
      <c r="P11" s="14">
        <v>0.14650273548696299</v>
      </c>
      <c r="Q11" s="14">
        <v>7.2101000186943806E-2</v>
      </c>
      <c r="R11" s="14"/>
      <c r="S11" s="14">
        <v>0.23196149917839601</v>
      </c>
      <c r="T11" s="14">
        <v>0.16540197522576999</v>
      </c>
      <c r="U11" s="14">
        <v>0.13191768147191299</v>
      </c>
      <c r="V11" s="14">
        <v>0.15731590245291499</v>
      </c>
      <c r="W11" s="14">
        <v>0.14811031252797299</v>
      </c>
      <c r="X11" s="14">
        <v>0.15305752851135099</v>
      </c>
      <c r="Y11" s="14">
        <v>0.14959811636488701</v>
      </c>
      <c r="Z11" s="14">
        <v>0.128800116854842</v>
      </c>
      <c r="AA11" s="14">
        <v>0.16779999356323</v>
      </c>
      <c r="AB11" s="14">
        <v>0.13128224131579999</v>
      </c>
      <c r="AC11" s="14">
        <v>0.13859757698033001</v>
      </c>
      <c r="AD11" s="14">
        <v>0.183820695844474</v>
      </c>
      <c r="AE11" s="14"/>
      <c r="AF11" s="14">
        <v>0.17600250022917199</v>
      </c>
      <c r="AG11" s="14">
        <v>0.17900892589071099</v>
      </c>
      <c r="AH11" s="14">
        <v>0.211471056349046</v>
      </c>
      <c r="AI11" s="14">
        <v>0.14547127610587901</v>
      </c>
      <c r="AJ11" s="14">
        <v>0.17301400195307501</v>
      </c>
      <c r="AK11" s="14"/>
      <c r="AL11" s="14">
        <v>0.171147917699951</v>
      </c>
      <c r="AM11" s="14">
        <v>0.18802835580998101</v>
      </c>
      <c r="AN11" s="14">
        <v>0.21711149384534201</v>
      </c>
      <c r="AO11" s="14">
        <v>0.155659043070971</v>
      </c>
      <c r="AP11" s="14">
        <v>0.15853826772172799</v>
      </c>
      <c r="AQ11" s="14">
        <v>0.117112684100328</v>
      </c>
      <c r="AR11" s="14"/>
      <c r="AS11" s="14">
        <v>0.105885973520969</v>
      </c>
      <c r="AT11" s="14">
        <v>0.14995701937967701</v>
      </c>
      <c r="AU11" s="14">
        <v>0.21037875301506301</v>
      </c>
      <c r="AV11" s="14">
        <v>0.23041428875890901</v>
      </c>
      <c r="AW11" s="14">
        <v>0.201452250432614</v>
      </c>
      <c r="AX11" s="14"/>
      <c r="AY11" s="14">
        <v>0.24671510280019501</v>
      </c>
      <c r="AZ11" s="14">
        <v>0.22121166967886799</v>
      </c>
      <c r="BA11" s="14">
        <v>0.12942594034555399</v>
      </c>
      <c r="BB11" s="14">
        <v>0.109618881760792</v>
      </c>
      <c r="BC11" s="14">
        <v>3.1820064605920503E-2</v>
      </c>
      <c r="BD11" s="14"/>
      <c r="BE11" s="14">
        <v>0.25930769994887398</v>
      </c>
      <c r="BF11" s="14">
        <v>0.26989042561313797</v>
      </c>
      <c r="BG11" s="14">
        <v>0.10501879860299999</v>
      </c>
      <c r="BH11" s="14">
        <v>3.5287332762385298E-2</v>
      </c>
      <c r="BI11" s="14">
        <v>2.87754736292531E-2</v>
      </c>
      <c r="BJ11" s="14"/>
      <c r="BK11" s="14">
        <v>0.193961592320544</v>
      </c>
      <c r="BL11" s="14">
        <v>0.19546118911913801</v>
      </c>
      <c r="BM11" s="14">
        <v>0.15312869790362599</v>
      </c>
      <c r="BN11" s="14">
        <v>0.15639009208316601</v>
      </c>
      <c r="BO11" s="14">
        <v>0.12639792150787599</v>
      </c>
      <c r="BP11" s="14"/>
      <c r="BQ11" s="14">
        <v>0.160139055380326</v>
      </c>
      <c r="BR11" s="14">
        <v>0.16375137968654799</v>
      </c>
      <c r="BS11" s="14"/>
      <c r="BT11" s="14">
        <v>0.176815943361185</v>
      </c>
      <c r="BU11" s="14">
        <v>0.15834739118973301</v>
      </c>
      <c r="BV11" s="14"/>
      <c r="BW11" s="14">
        <v>0.18468142223492501</v>
      </c>
      <c r="BX11" s="14">
        <v>0.15499637318345599</v>
      </c>
      <c r="BY11" s="14"/>
      <c r="BZ11" s="14">
        <v>0.14483791609081101</v>
      </c>
      <c r="CA11" s="14">
        <v>0.190321240812273</v>
      </c>
      <c r="CB11" s="14">
        <v>0.220886532954083</v>
      </c>
    </row>
    <row r="12" spans="2:80" x14ac:dyDescent="0.35">
      <c r="B12" s="15" t="s">
        <v>185</v>
      </c>
      <c r="C12" s="14">
        <v>0.26022298585524201</v>
      </c>
      <c r="D12" s="14">
        <v>0.248467887578424</v>
      </c>
      <c r="E12" s="14">
        <v>0.27136536389567401</v>
      </c>
      <c r="F12" s="14"/>
      <c r="G12" s="14">
        <v>0.270932238424057</v>
      </c>
      <c r="H12" s="14">
        <v>0.28431671211022502</v>
      </c>
      <c r="I12" s="14">
        <v>0.29488589624050499</v>
      </c>
      <c r="J12" s="14">
        <v>0.24163198836389199</v>
      </c>
      <c r="K12" s="14">
        <v>0.245046077961318</v>
      </c>
      <c r="L12" s="14">
        <v>0.23055873708845101</v>
      </c>
      <c r="M12" s="14"/>
      <c r="N12" s="14">
        <v>0.29164245844990799</v>
      </c>
      <c r="O12" s="14">
        <v>0.27099136865734702</v>
      </c>
      <c r="P12" s="14">
        <v>0.27316084605617003</v>
      </c>
      <c r="Q12" s="14">
        <v>0.206794502139033</v>
      </c>
      <c r="R12" s="14"/>
      <c r="S12" s="14">
        <v>0.26944987823991501</v>
      </c>
      <c r="T12" s="14">
        <v>0.26053530961900501</v>
      </c>
      <c r="U12" s="14">
        <v>0.25496711306113901</v>
      </c>
      <c r="V12" s="14">
        <v>0.25513836447648303</v>
      </c>
      <c r="W12" s="14">
        <v>0.25742208050618698</v>
      </c>
      <c r="X12" s="14">
        <v>0.24670717398931599</v>
      </c>
      <c r="Y12" s="14">
        <v>0.27302202943035297</v>
      </c>
      <c r="Z12" s="14">
        <v>0.27183698302442799</v>
      </c>
      <c r="AA12" s="14">
        <v>0.241528027127075</v>
      </c>
      <c r="AB12" s="14">
        <v>0.26830529144543203</v>
      </c>
      <c r="AC12" s="14">
        <v>0.238999423912719</v>
      </c>
      <c r="AD12" s="14">
        <v>0.32196715398557302</v>
      </c>
      <c r="AE12" s="14"/>
      <c r="AF12" s="14">
        <v>0.29599678190756201</v>
      </c>
      <c r="AG12" s="14">
        <v>0.26217395305867203</v>
      </c>
      <c r="AH12" s="14">
        <v>0.26033358477602297</v>
      </c>
      <c r="AI12" s="14">
        <v>0.26361561857400601</v>
      </c>
      <c r="AJ12" s="14">
        <v>0.27659582134211602</v>
      </c>
      <c r="AK12" s="14"/>
      <c r="AL12" s="14">
        <v>0.27227492397826297</v>
      </c>
      <c r="AM12" s="14">
        <v>0.27661603183233702</v>
      </c>
      <c r="AN12" s="14">
        <v>0.23201812188520199</v>
      </c>
      <c r="AO12" s="14">
        <v>0.27465003671636301</v>
      </c>
      <c r="AP12" s="14">
        <v>0.28103573542058602</v>
      </c>
      <c r="AQ12" s="14">
        <v>0.25986481634474001</v>
      </c>
      <c r="AR12" s="14"/>
      <c r="AS12" s="14">
        <v>0.237100428415606</v>
      </c>
      <c r="AT12" s="14">
        <v>0.23203941190156099</v>
      </c>
      <c r="AU12" s="14">
        <v>0.30736406347841</v>
      </c>
      <c r="AV12" s="14">
        <v>0.29940944276270398</v>
      </c>
      <c r="AW12" s="14">
        <v>0.23761232590531101</v>
      </c>
      <c r="AX12" s="14"/>
      <c r="AY12" s="14">
        <v>0.273798774069268</v>
      </c>
      <c r="AZ12" s="14">
        <v>0.30630579750660503</v>
      </c>
      <c r="BA12" s="14">
        <v>0.26666366155916998</v>
      </c>
      <c r="BB12" s="14">
        <v>0.25852269109794701</v>
      </c>
      <c r="BC12" s="14">
        <v>0.15770873146644901</v>
      </c>
      <c r="BD12" s="14"/>
      <c r="BE12" s="14">
        <v>0.27264377241211901</v>
      </c>
      <c r="BF12" s="14">
        <v>0.30182283101247298</v>
      </c>
      <c r="BG12" s="14">
        <v>0.27004334600691898</v>
      </c>
      <c r="BH12" s="14">
        <v>0.171825453001375</v>
      </c>
      <c r="BI12" s="14">
        <v>0.12097903186235399</v>
      </c>
      <c r="BJ12" s="14"/>
      <c r="BK12" s="14">
        <v>0.28190847210515602</v>
      </c>
      <c r="BL12" s="14">
        <v>0.25693770586458697</v>
      </c>
      <c r="BM12" s="14">
        <v>0.23368714668776999</v>
      </c>
      <c r="BN12" s="14">
        <v>0.28813539817023198</v>
      </c>
      <c r="BO12" s="14">
        <v>0.24531949492678501</v>
      </c>
      <c r="BP12" s="14"/>
      <c r="BQ12" s="14">
        <v>0.27499840563234002</v>
      </c>
      <c r="BR12" s="14">
        <v>0.25406059859758101</v>
      </c>
      <c r="BS12" s="14"/>
      <c r="BT12" s="14">
        <v>0.25997657691232301</v>
      </c>
      <c r="BU12" s="14">
        <v>0.26029869616317503</v>
      </c>
      <c r="BV12" s="14"/>
      <c r="BW12" s="14">
        <v>0.272472278558195</v>
      </c>
      <c r="BX12" s="14">
        <v>0.255938960357395</v>
      </c>
      <c r="BY12" s="14"/>
      <c r="BZ12" s="14">
        <v>0.25524589789845697</v>
      </c>
      <c r="CA12" s="14">
        <v>0.271753145850961</v>
      </c>
      <c r="CB12" s="14">
        <v>0.25373890903776303</v>
      </c>
    </row>
    <row r="13" spans="2:80" x14ac:dyDescent="0.35">
      <c r="B13" s="15" t="s">
        <v>200</v>
      </c>
      <c r="C13" s="14">
        <v>0.10817140629674001</v>
      </c>
      <c r="D13" s="14">
        <v>9.6284208896122506E-2</v>
      </c>
      <c r="E13" s="14">
        <v>0.12018040791465</v>
      </c>
      <c r="F13" s="14"/>
      <c r="G13" s="14">
        <v>0.137454386458739</v>
      </c>
      <c r="H13" s="14">
        <v>0.11830792257992</v>
      </c>
      <c r="I13" s="14">
        <v>0.1033567963041</v>
      </c>
      <c r="J13" s="14">
        <v>0.10704159518032801</v>
      </c>
      <c r="K13" s="14">
        <v>0.103541727075733</v>
      </c>
      <c r="L13" s="14">
        <v>8.8431950210334703E-2</v>
      </c>
      <c r="M13" s="14"/>
      <c r="N13" s="14">
        <v>9.1481319240208997E-2</v>
      </c>
      <c r="O13" s="14">
        <v>0.117992914479155</v>
      </c>
      <c r="P13" s="14">
        <v>9.7359957820866497E-2</v>
      </c>
      <c r="Q13" s="14">
        <v>0.12556297330483501</v>
      </c>
      <c r="R13" s="14"/>
      <c r="S13" s="14">
        <v>0.105544315927785</v>
      </c>
      <c r="T13" s="14">
        <v>9.9076704071763194E-2</v>
      </c>
      <c r="U13" s="14">
        <v>0.102787964006104</v>
      </c>
      <c r="V13" s="14">
        <v>0.131618575593559</v>
      </c>
      <c r="W13" s="14">
        <v>9.1799812901290107E-2</v>
      </c>
      <c r="X13" s="14">
        <v>0.10156104403955001</v>
      </c>
      <c r="Y13" s="14">
        <v>0.13263753113881599</v>
      </c>
      <c r="Z13" s="14">
        <v>9.4179672118065202E-2</v>
      </c>
      <c r="AA13" s="14">
        <v>0.114718451817186</v>
      </c>
      <c r="AB13" s="14">
        <v>0.11283656440266999</v>
      </c>
      <c r="AC13" s="14">
        <v>9.2944743787856596E-2</v>
      </c>
      <c r="AD13" s="14">
        <v>0.10272428499208899</v>
      </c>
      <c r="AE13" s="14"/>
      <c r="AF13" s="14">
        <v>0.10700297114403</v>
      </c>
      <c r="AG13" s="14">
        <v>0.1041980897786</v>
      </c>
      <c r="AH13" s="14">
        <v>9.3619428281401504E-2</v>
      </c>
      <c r="AI13" s="14">
        <v>9.4610454190986099E-2</v>
      </c>
      <c r="AJ13" s="14">
        <v>0.109571814963385</v>
      </c>
      <c r="AK13" s="14"/>
      <c r="AL13" s="14">
        <v>0.110922260754361</v>
      </c>
      <c r="AM13" s="14">
        <v>0.10871461269876</v>
      </c>
      <c r="AN13" s="14">
        <v>8.4264417836968794E-2</v>
      </c>
      <c r="AO13" s="14">
        <v>0.121493219090913</v>
      </c>
      <c r="AP13" s="14">
        <v>0.108532733279442</v>
      </c>
      <c r="AQ13" s="14">
        <v>9.1617800456236603E-2</v>
      </c>
      <c r="AR13" s="14"/>
      <c r="AS13" s="14">
        <v>0.11185890182455099</v>
      </c>
      <c r="AT13" s="14">
        <v>0.13183502148627499</v>
      </c>
      <c r="AU13" s="14">
        <v>9.6636767885975597E-2</v>
      </c>
      <c r="AV13" s="14">
        <v>9.3534201971132505E-2</v>
      </c>
      <c r="AW13" s="14">
        <v>4.6949667866180197E-2</v>
      </c>
      <c r="AX13" s="14"/>
      <c r="AY13" s="14">
        <v>7.4421646573392994E-2</v>
      </c>
      <c r="AZ13" s="14">
        <v>9.6060164429691106E-2</v>
      </c>
      <c r="BA13" s="14">
        <v>0.13655222832146899</v>
      </c>
      <c r="BB13" s="14">
        <v>0.151093564196005</v>
      </c>
      <c r="BC13" s="14">
        <v>0.108423771799253</v>
      </c>
      <c r="BD13" s="14"/>
      <c r="BE13" s="14">
        <v>6.0190238391251497E-2</v>
      </c>
      <c r="BF13" s="14">
        <v>8.2528937161927801E-2</v>
      </c>
      <c r="BG13" s="14">
        <v>0.12663705343106399</v>
      </c>
      <c r="BH13" s="14">
        <v>0.150420220814767</v>
      </c>
      <c r="BI13" s="14">
        <v>9.6362319432027194E-2</v>
      </c>
      <c r="BJ13" s="14"/>
      <c r="BK13" s="14">
        <v>0.101167696620617</v>
      </c>
      <c r="BL13" s="14">
        <v>0.115171110651454</v>
      </c>
      <c r="BM13" s="14">
        <v>0.11184334388895401</v>
      </c>
      <c r="BN13" s="14">
        <v>0.106653155529016</v>
      </c>
      <c r="BO13" s="14">
        <v>0.10655038944160999</v>
      </c>
      <c r="BP13" s="14"/>
      <c r="BQ13" s="14">
        <v>0.10371291115680201</v>
      </c>
      <c r="BR13" s="14">
        <v>0.110030911749254</v>
      </c>
      <c r="BS13" s="14"/>
      <c r="BT13" s="14">
        <v>9.5966064851078295E-2</v>
      </c>
      <c r="BU13" s="14">
        <v>0.111921554924986</v>
      </c>
      <c r="BV13" s="14"/>
      <c r="BW13" s="14">
        <v>0.102205105559988</v>
      </c>
      <c r="BX13" s="14">
        <v>0.11025803979500701</v>
      </c>
      <c r="BY13" s="14"/>
      <c r="BZ13" s="14">
        <v>0.10808916175599501</v>
      </c>
      <c r="CA13" s="14">
        <v>0.103000099117266</v>
      </c>
      <c r="CB13" s="14">
        <v>0.13989709795241401</v>
      </c>
    </row>
    <row r="14" spans="2:80" x14ac:dyDescent="0.35">
      <c r="B14" s="15" t="s">
        <v>201</v>
      </c>
      <c r="C14" s="14">
        <v>0.19963117535226901</v>
      </c>
      <c r="D14" s="14">
        <v>0.18811386217992199</v>
      </c>
      <c r="E14" s="14">
        <v>0.209049027228394</v>
      </c>
      <c r="F14" s="14"/>
      <c r="G14" s="14">
        <v>0.202505059465829</v>
      </c>
      <c r="H14" s="14">
        <v>0.21086390423606399</v>
      </c>
      <c r="I14" s="14">
        <v>0.205150056662565</v>
      </c>
      <c r="J14" s="14">
        <v>0.24868039678138201</v>
      </c>
      <c r="K14" s="14">
        <v>0.19087110906686899</v>
      </c>
      <c r="L14" s="14">
        <v>0.15017943910493101</v>
      </c>
      <c r="M14" s="14"/>
      <c r="N14" s="14">
        <v>0.130589884539031</v>
      </c>
      <c r="O14" s="14">
        <v>0.224414213106922</v>
      </c>
      <c r="P14" s="14">
        <v>0.232666466942097</v>
      </c>
      <c r="Q14" s="14">
        <v>0.21949900622045199</v>
      </c>
      <c r="R14" s="14"/>
      <c r="S14" s="14">
        <v>0.173964033006311</v>
      </c>
      <c r="T14" s="14">
        <v>0.19067097502510799</v>
      </c>
      <c r="U14" s="14">
        <v>0.28474197819022201</v>
      </c>
      <c r="V14" s="14">
        <v>0.15977520389846001</v>
      </c>
      <c r="W14" s="14">
        <v>0.21758336437894901</v>
      </c>
      <c r="X14" s="14">
        <v>0.19994051072202601</v>
      </c>
      <c r="Y14" s="14">
        <v>0.159553643780562</v>
      </c>
      <c r="Z14" s="14">
        <v>0.184127341507338</v>
      </c>
      <c r="AA14" s="14">
        <v>0.224130023733046</v>
      </c>
      <c r="AB14" s="14">
        <v>0.20462859333289299</v>
      </c>
      <c r="AC14" s="14">
        <v>0.22598447440648001</v>
      </c>
      <c r="AD14" s="14">
        <v>0.186854218256397</v>
      </c>
      <c r="AE14" s="14"/>
      <c r="AF14" s="14">
        <v>0.163097418832158</v>
      </c>
      <c r="AG14" s="14">
        <v>0.19220688799458999</v>
      </c>
      <c r="AH14" s="14">
        <v>0.15299461556654401</v>
      </c>
      <c r="AI14" s="14">
        <v>0.20053157918362799</v>
      </c>
      <c r="AJ14" s="14">
        <v>0.212369976456772</v>
      </c>
      <c r="AK14" s="14"/>
      <c r="AL14" s="14">
        <v>0.17890299636646301</v>
      </c>
      <c r="AM14" s="14">
        <v>0.15403408171879401</v>
      </c>
      <c r="AN14" s="14">
        <v>0.20086692357368599</v>
      </c>
      <c r="AO14" s="14">
        <v>0.181643637471361</v>
      </c>
      <c r="AP14" s="14">
        <v>0.21847896662036001</v>
      </c>
      <c r="AQ14" s="14">
        <v>0.24834860618607801</v>
      </c>
      <c r="AR14" s="14"/>
      <c r="AS14" s="14">
        <v>0.19555083911327101</v>
      </c>
      <c r="AT14" s="14">
        <v>0.23844129662139699</v>
      </c>
      <c r="AU14" s="14">
        <v>0.17510588149706499</v>
      </c>
      <c r="AV14" s="14">
        <v>0.152324080804604</v>
      </c>
      <c r="AW14" s="14">
        <v>0.109660458263086</v>
      </c>
      <c r="AX14" s="14"/>
      <c r="AY14" s="14">
        <v>0.117855909292815</v>
      </c>
      <c r="AZ14" s="14">
        <v>0.15122162607550699</v>
      </c>
      <c r="BA14" s="14">
        <v>0.23532969092078801</v>
      </c>
      <c r="BB14" s="14">
        <v>0.25628982103181702</v>
      </c>
      <c r="BC14" s="14">
        <v>0.31833533564549499</v>
      </c>
      <c r="BD14" s="14"/>
      <c r="BE14" s="14">
        <v>7.6715683974347998E-2</v>
      </c>
      <c r="BF14" s="14">
        <v>0.131889840997375</v>
      </c>
      <c r="BG14" s="14">
        <v>0.23483222467070899</v>
      </c>
      <c r="BH14" s="14">
        <v>0.30153656145214303</v>
      </c>
      <c r="BI14" s="14">
        <v>0.30693395852091598</v>
      </c>
      <c r="BJ14" s="14"/>
      <c r="BK14" s="14">
        <v>0.14184808688258699</v>
      </c>
      <c r="BL14" s="14">
        <v>0.18034084789927901</v>
      </c>
      <c r="BM14" s="14">
        <v>0.22769996078959601</v>
      </c>
      <c r="BN14" s="14">
        <v>0.20652167599125201</v>
      </c>
      <c r="BO14" s="14">
        <v>0.22741683826161599</v>
      </c>
      <c r="BP14" s="14"/>
      <c r="BQ14" s="14">
        <v>0.17463451312994499</v>
      </c>
      <c r="BR14" s="14">
        <v>0.21005653822430501</v>
      </c>
      <c r="BS14" s="14"/>
      <c r="BT14" s="14">
        <v>0.21539911521798599</v>
      </c>
      <c r="BU14" s="14">
        <v>0.19478640158490201</v>
      </c>
      <c r="BV14" s="14"/>
      <c r="BW14" s="14">
        <v>0.17389476910310001</v>
      </c>
      <c r="BX14" s="14">
        <v>0.208632137552135</v>
      </c>
      <c r="BY14" s="14"/>
      <c r="BZ14" s="14">
        <v>0.220872332520926</v>
      </c>
      <c r="CA14" s="14">
        <v>0.16011120655198799</v>
      </c>
      <c r="CB14" s="14">
        <v>0.16978505464155899</v>
      </c>
    </row>
    <row r="15" spans="2:80" x14ac:dyDescent="0.35">
      <c r="B15" s="15" t="s">
        <v>205</v>
      </c>
      <c r="C15" s="14">
        <v>0.187165382985648</v>
      </c>
      <c r="D15" s="14">
        <v>0.185387398967091</v>
      </c>
      <c r="E15" s="14">
        <v>0.18963255955281499</v>
      </c>
      <c r="F15" s="14"/>
      <c r="G15" s="14">
        <v>0.13419675153705801</v>
      </c>
      <c r="H15" s="14">
        <v>8.77076046461608E-2</v>
      </c>
      <c r="I15" s="14">
        <v>0.15080680094444701</v>
      </c>
      <c r="J15" s="14">
        <v>0.19436537477844201</v>
      </c>
      <c r="K15" s="14">
        <v>0.261762854853271</v>
      </c>
      <c r="L15" s="14">
        <v>0.277086054988891</v>
      </c>
      <c r="M15" s="14"/>
      <c r="N15" s="14">
        <v>0.101905944171198</v>
      </c>
      <c r="O15" s="14">
        <v>0.148926008995071</v>
      </c>
      <c r="P15" s="14">
        <v>0.17797916912863301</v>
      </c>
      <c r="Q15" s="14">
        <v>0.32676448013932202</v>
      </c>
      <c r="R15" s="14"/>
      <c r="S15" s="14">
        <v>6.4844023349706501E-2</v>
      </c>
      <c r="T15" s="14">
        <v>0.20597239139213699</v>
      </c>
      <c r="U15" s="14">
        <v>0.19256135599337801</v>
      </c>
      <c r="V15" s="14">
        <v>0.22095489423506701</v>
      </c>
      <c r="W15" s="14">
        <v>0.20159229023273001</v>
      </c>
      <c r="X15" s="14">
        <v>0.20920219688618899</v>
      </c>
      <c r="Y15" s="14">
        <v>0.231690704140562</v>
      </c>
      <c r="Z15" s="14">
        <v>0.22190691448897701</v>
      </c>
      <c r="AA15" s="14">
        <v>0.174110779754589</v>
      </c>
      <c r="AB15" s="14">
        <v>0.207115957043466</v>
      </c>
      <c r="AC15" s="14">
        <v>0.265598977311509</v>
      </c>
      <c r="AD15" s="14">
        <v>0.15449286189682501</v>
      </c>
      <c r="AE15" s="14"/>
      <c r="AF15" s="14">
        <v>0.15170483051881301</v>
      </c>
      <c r="AG15" s="14">
        <v>0.171108401234568</v>
      </c>
      <c r="AH15" s="14">
        <v>0.180537184014219</v>
      </c>
      <c r="AI15" s="14">
        <v>0.212915274189343</v>
      </c>
      <c r="AJ15" s="14">
        <v>0.121374149683305</v>
      </c>
      <c r="AK15" s="14"/>
      <c r="AL15" s="14">
        <v>0.14766057814921399</v>
      </c>
      <c r="AM15" s="14">
        <v>0.159601809757003</v>
      </c>
      <c r="AN15" s="14">
        <v>0.179410479791629</v>
      </c>
      <c r="AO15" s="14">
        <v>0.18836405935249301</v>
      </c>
      <c r="AP15" s="14">
        <v>0.164986156473266</v>
      </c>
      <c r="AQ15" s="14">
        <v>0.239657657855679</v>
      </c>
      <c r="AR15" s="14"/>
      <c r="AS15" s="14">
        <v>0.28898097644465798</v>
      </c>
      <c r="AT15" s="14">
        <v>0.184195156049034</v>
      </c>
      <c r="AU15" s="14">
        <v>0.114129049618745</v>
      </c>
      <c r="AV15" s="14">
        <v>8.4678033024053107E-2</v>
      </c>
      <c r="AW15" s="14">
        <v>0.114024627880095</v>
      </c>
      <c r="AX15" s="14"/>
      <c r="AY15" s="14">
        <v>0.15057754312857799</v>
      </c>
      <c r="AZ15" s="14">
        <v>0.121350255701809</v>
      </c>
      <c r="BA15" s="14">
        <v>0.17031742533334901</v>
      </c>
      <c r="BB15" s="14">
        <v>0.17868458149456601</v>
      </c>
      <c r="BC15" s="14">
        <v>0.36043806786441901</v>
      </c>
      <c r="BD15" s="14"/>
      <c r="BE15" s="14">
        <v>3.0347310617321498E-2</v>
      </c>
      <c r="BF15" s="14">
        <v>0.106243340132763</v>
      </c>
      <c r="BG15" s="14">
        <v>0.21369998170239099</v>
      </c>
      <c r="BH15" s="14">
        <v>0.31317546560945297</v>
      </c>
      <c r="BI15" s="14">
        <v>0.43989830059151902</v>
      </c>
      <c r="BJ15" s="14"/>
      <c r="BK15" s="14">
        <v>0.12772865176352799</v>
      </c>
      <c r="BL15" s="14">
        <v>0.16429809302088699</v>
      </c>
      <c r="BM15" s="14">
        <v>0.206505435893967</v>
      </c>
      <c r="BN15" s="14">
        <v>0.17310957397589999</v>
      </c>
      <c r="BO15" s="14">
        <v>0.24570217468400901</v>
      </c>
      <c r="BP15" s="14"/>
      <c r="BQ15" s="14">
        <v>0.16921067228442599</v>
      </c>
      <c r="BR15" s="14">
        <v>0.19465375773975799</v>
      </c>
      <c r="BS15" s="14"/>
      <c r="BT15" s="14">
        <v>0.138700348848209</v>
      </c>
      <c r="BU15" s="14">
        <v>0.20205649292285</v>
      </c>
      <c r="BV15" s="14"/>
      <c r="BW15" s="14">
        <v>0.13624946961298201</v>
      </c>
      <c r="BX15" s="14">
        <v>0.20497253940065199</v>
      </c>
      <c r="BY15" s="14"/>
      <c r="BZ15" s="14">
        <v>0.20987507622597601</v>
      </c>
      <c r="CA15" s="14">
        <v>0.14383985091106599</v>
      </c>
      <c r="CB15" s="14">
        <v>0.16162789430607299</v>
      </c>
    </row>
    <row r="16" spans="2:80" x14ac:dyDescent="0.35">
      <c r="B16" s="15" t="s">
        <v>203</v>
      </c>
      <c r="C16" s="20">
        <v>9.6021527832132903E-3</v>
      </c>
      <c r="D16" s="20">
        <v>1.30211851623117E-2</v>
      </c>
      <c r="E16" s="20">
        <v>6.30785729394119E-3</v>
      </c>
      <c r="F16" s="20"/>
      <c r="G16" s="20">
        <v>6.7006490743265904E-3</v>
      </c>
      <c r="H16" s="20">
        <v>1.3560268130693699E-2</v>
      </c>
      <c r="I16" s="20">
        <v>1.52419174391336E-2</v>
      </c>
      <c r="J16" s="20">
        <v>1.2339210885710701E-2</v>
      </c>
      <c r="K16" s="20">
        <v>2.16992318514461E-3</v>
      </c>
      <c r="L16" s="20">
        <v>6.4768773380665598E-3</v>
      </c>
      <c r="M16" s="20"/>
      <c r="N16" s="20">
        <v>9.8462501976960496E-3</v>
      </c>
      <c r="O16" s="20">
        <v>8.6762451390080004E-3</v>
      </c>
      <c r="P16" s="20">
        <v>1.0190542547175401E-2</v>
      </c>
      <c r="Q16" s="20">
        <v>9.8982922550906703E-3</v>
      </c>
      <c r="R16" s="20"/>
      <c r="S16" s="20">
        <v>1.7990209600840398E-2</v>
      </c>
      <c r="T16" s="20">
        <v>1.2153511021048001E-2</v>
      </c>
      <c r="U16" s="20">
        <v>3.8106976503263701E-3</v>
      </c>
      <c r="V16" s="20">
        <v>7.6416393127867101E-3</v>
      </c>
      <c r="W16" s="20">
        <v>1.4386200390735701E-2</v>
      </c>
      <c r="X16" s="20">
        <v>1.38755194324954E-2</v>
      </c>
      <c r="Y16" s="20">
        <v>7.9310859497000296E-3</v>
      </c>
      <c r="Z16" s="20">
        <v>7.3099505732408697E-3</v>
      </c>
      <c r="AA16" s="20">
        <v>6.1525234818451896E-3</v>
      </c>
      <c r="AB16" s="20">
        <v>0</v>
      </c>
      <c r="AC16" s="20">
        <v>1.3011313495266101E-2</v>
      </c>
      <c r="AD16" s="20">
        <v>0</v>
      </c>
      <c r="AE16" s="20"/>
      <c r="AF16" s="20">
        <v>5.9022863471156397E-3</v>
      </c>
      <c r="AG16" s="20">
        <v>9.8806055417609701E-3</v>
      </c>
      <c r="AH16" s="20">
        <v>4.9489755006299398E-3</v>
      </c>
      <c r="AI16" s="20">
        <v>1.05432932996432E-2</v>
      </c>
      <c r="AJ16" s="20">
        <v>1.3953036245680299E-2</v>
      </c>
      <c r="AK16" s="20"/>
      <c r="AL16" s="20">
        <v>1.45475512759832E-2</v>
      </c>
      <c r="AM16" s="20">
        <v>9.4420754096630703E-3</v>
      </c>
      <c r="AN16" s="20">
        <v>4.4860197408325099E-3</v>
      </c>
      <c r="AO16" s="20">
        <v>6.8888263602876502E-3</v>
      </c>
      <c r="AP16" s="20">
        <v>9.3115128923020405E-3</v>
      </c>
      <c r="AQ16" s="20">
        <v>6.4537321621791002E-3</v>
      </c>
      <c r="AR16" s="20"/>
      <c r="AS16" s="20">
        <v>9.7818037983788096E-3</v>
      </c>
      <c r="AT16" s="20">
        <v>3.9954083302965199E-3</v>
      </c>
      <c r="AU16" s="20">
        <v>9.2470076532490293E-3</v>
      </c>
      <c r="AV16" s="20">
        <v>2.2009347153718301E-2</v>
      </c>
      <c r="AW16" s="20">
        <v>0</v>
      </c>
      <c r="AX16" s="20"/>
      <c r="AY16" s="20">
        <v>1.12400123891464E-2</v>
      </c>
      <c r="AZ16" s="20">
        <v>4.8346965998841401E-3</v>
      </c>
      <c r="BA16" s="20">
        <v>1.2914549351222901E-2</v>
      </c>
      <c r="BB16" s="20">
        <v>9.9659875137339798E-3</v>
      </c>
      <c r="BC16" s="20">
        <v>1.0476588054624701E-2</v>
      </c>
      <c r="BD16" s="20"/>
      <c r="BE16" s="20">
        <v>2.5711401698194001E-2</v>
      </c>
      <c r="BF16" s="20">
        <v>5.1925899834024698E-3</v>
      </c>
      <c r="BG16" s="20">
        <v>9.0877095174168691E-3</v>
      </c>
      <c r="BH16" s="20">
        <v>1.76383329386363E-2</v>
      </c>
      <c r="BI16" s="20">
        <v>0</v>
      </c>
      <c r="BJ16" s="20"/>
      <c r="BK16" s="20">
        <v>1.4967466787787501E-2</v>
      </c>
      <c r="BL16" s="20">
        <v>9.3627790934341405E-3</v>
      </c>
      <c r="BM16" s="20">
        <v>8.0117814151625198E-3</v>
      </c>
      <c r="BN16" s="20">
        <v>6.6383222023704497E-3</v>
      </c>
      <c r="BO16" s="20">
        <v>9.8394923008801507E-3</v>
      </c>
      <c r="BP16" s="20"/>
      <c r="BQ16" s="20">
        <v>8.8210796220107492E-3</v>
      </c>
      <c r="BR16" s="20">
        <v>9.9279151215094907E-3</v>
      </c>
      <c r="BS16" s="20"/>
      <c r="BT16" s="20">
        <v>9.8399486091906505E-3</v>
      </c>
      <c r="BU16" s="20">
        <v>9.5290888960158707E-3</v>
      </c>
      <c r="BV16" s="20"/>
      <c r="BW16" s="20">
        <v>1.2670424780822399E-2</v>
      </c>
      <c r="BX16" s="20">
        <v>8.5290658882518407E-3</v>
      </c>
      <c r="BY16" s="20"/>
      <c r="BZ16" s="20">
        <v>8.2075863097884304E-3</v>
      </c>
      <c r="CA16" s="20">
        <v>1.41442128463327E-2</v>
      </c>
      <c r="CB16" s="20">
        <v>0</v>
      </c>
    </row>
    <row r="17" spans="2:2" x14ac:dyDescent="0.35">
      <c r="B17" s="16"/>
    </row>
    <row r="18" spans="2:2" x14ac:dyDescent="0.35">
      <c r="B18" t="s">
        <v>120</v>
      </c>
    </row>
    <row r="19" spans="2:2" x14ac:dyDescent="0.35">
      <c r="B19" t="s">
        <v>121</v>
      </c>
    </row>
    <row r="21" spans="2:2" x14ac:dyDescent="0.35">
      <c r="B21"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212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207</v>
      </c>
      <c r="C9" s="14">
        <v>6.31818335199614E-2</v>
      </c>
      <c r="D9" s="14">
        <v>7.9816171876260403E-2</v>
      </c>
      <c r="E9" s="14">
        <v>4.7218979443301203E-2</v>
      </c>
      <c r="F9" s="14"/>
      <c r="G9" s="14">
        <v>8.0939728109761702E-2</v>
      </c>
      <c r="H9" s="14">
        <v>0.104852757626733</v>
      </c>
      <c r="I9" s="14">
        <v>6.0753653163536002E-2</v>
      </c>
      <c r="J9" s="14">
        <v>3.2750958973293297E-2</v>
      </c>
      <c r="K9" s="14">
        <v>3.3084740488763198E-2</v>
      </c>
      <c r="L9" s="14">
        <v>6.4249060240156697E-2</v>
      </c>
      <c r="M9" s="14"/>
      <c r="N9" s="14">
        <v>0.120657762853024</v>
      </c>
      <c r="O9" s="14">
        <v>5.0787336690250401E-2</v>
      </c>
      <c r="P9" s="14">
        <v>5.0946276789397699E-2</v>
      </c>
      <c r="Q9" s="14">
        <v>2.5456652780028202E-2</v>
      </c>
      <c r="R9" s="14"/>
      <c r="S9" s="14">
        <v>0.109559468970948</v>
      </c>
      <c r="T9" s="14">
        <v>5.1357458728854603E-2</v>
      </c>
      <c r="U9" s="14">
        <v>3.12485956748603E-2</v>
      </c>
      <c r="V9" s="14">
        <v>5.0005882187392402E-2</v>
      </c>
      <c r="W9" s="14">
        <v>5.4687836137292403E-2</v>
      </c>
      <c r="X9" s="14">
        <v>7.43450002872275E-2</v>
      </c>
      <c r="Y9" s="14">
        <v>5.4876814777667003E-2</v>
      </c>
      <c r="Z9" s="14">
        <v>7.2672798270821098E-2</v>
      </c>
      <c r="AA9" s="14">
        <v>7.6647690141070202E-2</v>
      </c>
      <c r="AB9" s="14">
        <v>5.0544697937656098E-2</v>
      </c>
      <c r="AC9" s="14">
        <v>3.7791005020144201E-2</v>
      </c>
      <c r="AD9" s="14">
        <v>4.8962331297738797E-2</v>
      </c>
      <c r="AE9" s="14"/>
      <c r="AF9" s="14">
        <v>7.8936786989355995E-2</v>
      </c>
      <c r="AG9" s="14">
        <v>6.1696905881896601E-2</v>
      </c>
      <c r="AH9" s="14">
        <v>8.2406358621994996E-2</v>
      </c>
      <c r="AI9" s="14">
        <v>6.9574968306258506E-2</v>
      </c>
      <c r="AJ9" s="14">
        <v>7.3637051694268998E-2</v>
      </c>
      <c r="AK9" s="14"/>
      <c r="AL9" s="14">
        <v>8.7216691371315005E-2</v>
      </c>
      <c r="AM9" s="14">
        <v>8.91264926206949E-2</v>
      </c>
      <c r="AN9" s="14">
        <v>5.8318459977742799E-2</v>
      </c>
      <c r="AO9" s="14">
        <v>5.6961174042402599E-2</v>
      </c>
      <c r="AP9" s="14">
        <v>6.2605886898649196E-2</v>
      </c>
      <c r="AQ9" s="14">
        <v>3.7399573116266502E-2</v>
      </c>
      <c r="AR9" s="14"/>
      <c r="AS9" s="14">
        <v>3.7648414906996198E-2</v>
      </c>
      <c r="AT9" s="14">
        <v>5.2922918557497797E-2</v>
      </c>
      <c r="AU9" s="14">
        <v>7.1940826865413601E-2</v>
      </c>
      <c r="AV9" s="14">
        <v>0.118343437335129</v>
      </c>
      <c r="AW9" s="14">
        <v>0.30284011507702302</v>
      </c>
      <c r="AX9" s="14"/>
      <c r="AY9" s="14">
        <v>0.16626090846588901</v>
      </c>
      <c r="AZ9" s="14">
        <v>4.7881022595667698E-2</v>
      </c>
      <c r="BA9" s="14">
        <v>3.0295025492945101E-2</v>
      </c>
      <c r="BB9" s="14">
        <v>1.2794806852047501E-2</v>
      </c>
      <c r="BC9" s="14">
        <v>1.3908827254516899E-2</v>
      </c>
      <c r="BD9" s="14"/>
      <c r="BE9" s="14">
        <v>1</v>
      </c>
      <c r="BF9" s="14">
        <v>0</v>
      </c>
      <c r="BG9" s="14">
        <v>0</v>
      </c>
      <c r="BH9" s="14">
        <v>0</v>
      </c>
      <c r="BI9" s="14">
        <v>0</v>
      </c>
      <c r="BJ9" s="14"/>
      <c r="BK9" s="14">
        <v>0.143438660079303</v>
      </c>
      <c r="BL9" s="14">
        <v>8.7068571853115298E-2</v>
      </c>
      <c r="BM9" s="14">
        <v>5.0300089784017898E-2</v>
      </c>
      <c r="BN9" s="14">
        <v>3.2553228204711598E-2</v>
      </c>
      <c r="BO9" s="14">
        <v>2.1992235002899301E-2</v>
      </c>
      <c r="BP9" s="14"/>
      <c r="BQ9" s="14">
        <v>7.5740389692681404E-2</v>
      </c>
      <c r="BR9" s="14">
        <v>5.7944034005571701E-2</v>
      </c>
      <c r="BS9" s="14"/>
      <c r="BT9" s="14">
        <v>7.2586870113002896E-2</v>
      </c>
      <c r="BU9" s="14">
        <v>6.0292091742967603E-2</v>
      </c>
      <c r="BV9" s="14"/>
      <c r="BW9" s="14">
        <v>9.7621532986353093E-2</v>
      </c>
      <c r="BX9" s="14">
        <v>5.1137011485736898E-2</v>
      </c>
      <c r="BY9" s="14"/>
      <c r="BZ9" s="14">
        <v>3.4506181011913099E-2</v>
      </c>
      <c r="CA9" s="14">
        <v>0.116584369327877</v>
      </c>
      <c r="CB9" s="14">
        <v>0.10317494378349699</v>
      </c>
    </row>
    <row r="10" spans="2:80" ht="29" x14ac:dyDescent="0.35">
      <c r="B10" s="15" t="s">
        <v>208</v>
      </c>
      <c r="C10" s="14">
        <v>0.37732435105317103</v>
      </c>
      <c r="D10" s="14">
        <v>0.42100623518106101</v>
      </c>
      <c r="E10" s="14">
        <v>0.33416391924424399</v>
      </c>
      <c r="F10" s="14"/>
      <c r="G10" s="14">
        <v>0.35317277098348199</v>
      </c>
      <c r="H10" s="14">
        <v>0.39889379462295499</v>
      </c>
      <c r="I10" s="14">
        <v>0.34971451074638998</v>
      </c>
      <c r="J10" s="14">
        <v>0.29505585204808299</v>
      </c>
      <c r="K10" s="14">
        <v>0.34885546672123302</v>
      </c>
      <c r="L10" s="14">
        <v>0.48396134187863099</v>
      </c>
      <c r="M10" s="14"/>
      <c r="N10" s="14">
        <v>0.50730485840415895</v>
      </c>
      <c r="O10" s="14">
        <v>0.378941156493321</v>
      </c>
      <c r="P10" s="14">
        <v>0.38928870063634102</v>
      </c>
      <c r="Q10" s="14">
        <v>0.22371019053610999</v>
      </c>
      <c r="R10" s="14"/>
      <c r="S10" s="14">
        <v>0.41389256124822099</v>
      </c>
      <c r="T10" s="14">
        <v>0.35907039722926398</v>
      </c>
      <c r="U10" s="14">
        <v>0.380493162735906</v>
      </c>
      <c r="V10" s="14">
        <v>0.372802317234674</v>
      </c>
      <c r="W10" s="14">
        <v>0.39303168047117798</v>
      </c>
      <c r="X10" s="14">
        <v>0.32172000256501398</v>
      </c>
      <c r="Y10" s="14">
        <v>0.39765955894101701</v>
      </c>
      <c r="Z10" s="14">
        <v>0.32461348445197202</v>
      </c>
      <c r="AA10" s="14">
        <v>0.38247380761757499</v>
      </c>
      <c r="AB10" s="14">
        <v>0.42225026971512297</v>
      </c>
      <c r="AC10" s="14">
        <v>0.30061342534596502</v>
      </c>
      <c r="AD10" s="14">
        <v>0.41062629968651798</v>
      </c>
      <c r="AE10" s="14"/>
      <c r="AF10" s="14">
        <v>0.47281115190298201</v>
      </c>
      <c r="AG10" s="14">
        <v>0.42148512491232898</v>
      </c>
      <c r="AH10" s="14">
        <v>0.47184335338344502</v>
      </c>
      <c r="AI10" s="14">
        <v>0.33591146694998197</v>
      </c>
      <c r="AJ10" s="14">
        <v>0.30566749846121599</v>
      </c>
      <c r="AK10" s="14"/>
      <c r="AL10" s="14">
        <v>0.44746909393488599</v>
      </c>
      <c r="AM10" s="14">
        <v>0.49198359655797202</v>
      </c>
      <c r="AN10" s="14">
        <v>0.45390994302215198</v>
      </c>
      <c r="AO10" s="14">
        <v>0.33479965386716798</v>
      </c>
      <c r="AP10" s="14">
        <v>0.31996635139239998</v>
      </c>
      <c r="AQ10" s="14">
        <v>0.32084596328588999</v>
      </c>
      <c r="AR10" s="14"/>
      <c r="AS10" s="14">
        <v>0.333049882444588</v>
      </c>
      <c r="AT10" s="14">
        <v>0.33707903977042503</v>
      </c>
      <c r="AU10" s="14">
        <v>0.43247272164849798</v>
      </c>
      <c r="AV10" s="14">
        <v>0.43035350991537402</v>
      </c>
      <c r="AW10" s="14">
        <v>0.38831541653914298</v>
      </c>
      <c r="AX10" s="14"/>
      <c r="AY10" s="14">
        <v>0.66127679663440098</v>
      </c>
      <c r="AZ10" s="14">
        <v>0.53745277060651997</v>
      </c>
      <c r="BA10" s="14">
        <v>0.28244665441317801</v>
      </c>
      <c r="BB10" s="14">
        <v>0.14565378061416301</v>
      </c>
      <c r="BC10" s="14">
        <v>2.5578835672003399E-2</v>
      </c>
      <c r="BD10" s="14"/>
      <c r="BE10" s="14">
        <v>0</v>
      </c>
      <c r="BF10" s="14">
        <v>1</v>
      </c>
      <c r="BG10" s="14">
        <v>0</v>
      </c>
      <c r="BH10" s="14">
        <v>0</v>
      </c>
      <c r="BI10" s="14">
        <v>0</v>
      </c>
      <c r="BJ10" s="14"/>
      <c r="BK10" s="14">
        <v>0.47260974912779602</v>
      </c>
      <c r="BL10" s="14">
        <v>0.44718633969173399</v>
      </c>
      <c r="BM10" s="14">
        <v>0.40418581619817001</v>
      </c>
      <c r="BN10" s="14">
        <v>0.35207493711750298</v>
      </c>
      <c r="BO10" s="14">
        <v>0.24831182167323501</v>
      </c>
      <c r="BP10" s="14"/>
      <c r="BQ10" s="14">
        <v>0.373641153990527</v>
      </c>
      <c r="BR10" s="14">
        <v>0.37886050278278</v>
      </c>
      <c r="BS10" s="14"/>
      <c r="BT10" s="14">
        <v>0.39359920787105901</v>
      </c>
      <c r="BU10" s="14">
        <v>0.37232382466542302</v>
      </c>
      <c r="BV10" s="14"/>
      <c r="BW10" s="14">
        <v>0.43132404861942197</v>
      </c>
      <c r="BX10" s="14">
        <v>0.35843868256113998</v>
      </c>
      <c r="BY10" s="14"/>
      <c r="BZ10" s="14">
        <v>0.33147067639829397</v>
      </c>
      <c r="CA10" s="14">
        <v>0.46610354855075198</v>
      </c>
      <c r="CB10" s="14">
        <v>0.42117207255155198</v>
      </c>
    </row>
    <row r="11" spans="2:80" ht="43.5" x14ac:dyDescent="0.35">
      <c r="B11" s="15" t="s">
        <v>209</v>
      </c>
      <c r="C11" s="14">
        <v>0.35872490115357503</v>
      </c>
      <c r="D11" s="14">
        <v>0.327894247364241</v>
      </c>
      <c r="E11" s="14">
        <v>0.38832554413824999</v>
      </c>
      <c r="F11" s="14"/>
      <c r="G11" s="14">
        <v>0.35803991823732401</v>
      </c>
      <c r="H11" s="14">
        <v>0.31631615549259201</v>
      </c>
      <c r="I11" s="14">
        <v>0.36341627286538197</v>
      </c>
      <c r="J11" s="14">
        <v>0.40408638908280903</v>
      </c>
      <c r="K11" s="14">
        <v>0.38148021334664101</v>
      </c>
      <c r="L11" s="14">
        <v>0.33792389695061198</v>
      </c>
      <c r="M11" s="14"/>
      <c r="N11" s="14">
        <v>0.283791909003759</v>
      </c>
      <c r="O11" s="14">
        <v>0.37193194526127998</v>
      </c>
      <c r="P11" s="14">
        <v>0.38738428380868101</v>
      </c>
      <c r="Q11" s="14">
        <v>0.40506895875530902</v>
      </c>
      <c r="R11" s="14"/>
      <c r="S11" s="14">
        <v>0.30170772929674</v>
      </c>
      <c r="T11" s="14">
        <v>0.36522212239670798</v>
      </c>
      <c r="U11" s="14">
        <v>0.39520849411354497</v>
      </c>
      <c r="V11" s="14">
        <v>0.38711006052394298</v>
      </c>
      <c r="W11" s="14">
        <v>0.35882349560663701</v>
      </c>
      <c r="X11" s="14">
        <v>0.43048793963465898</v>
      </c>
      <c r="Y11" s="14">
        <v>0.32492443901663098</v>
      </c>
      <c r="Z11" s="14">
        <v>0.38963416539010998</v>
      </c>
      <c r="AA11" s="14">
        <v>0.31582479177017803</v>
      </c>
      <c r="AB11" s="14">
        <v>0.36835972505630799</v>
      </c>
      <c r="AC11" s="14">
        <v>0.40315217808688902</v>
      </c>
      <c r="AD11" s="14">
        <v>0.30300149267632698</v>
      </c>
      <c r="AE11" s="14"/>
      <c r="AF11" s="14">
        <v>0.32372761610613698</v>
      </c>
      <c r="AG11" s="14">
        <v>0.346893182977139</v>
      </c>
      <c r="AH11" s="14">
        <v>0.29189059315357402</v>
      </c>
      <c r="AI11" s="14">
        <v>0.366164177126238</v>
      </c>
      <c r="AJ11" s="14">
        <v>0.36875002723647199</v>
      </c>
      <c r="AK11" s="14"/>
      <c r="AL11" s="14">
        <v>0.31316241141191498</v>
      </c>
      <c r="AM11" s="14">
        <v>0.27902214540768999</v>
      </c>
      <c r="AN11" s="14">
        <v>0.34623039493832097</v>
      </c>
      <c r="AO11" s="14">
        <v>0.40389340017709302</v>
      </c>
      <c r="AP11" s="14">
        <v>0.38301764803537097</v>
      </c>
      <c r="AQ11" s="14">
        <v>0.41028542819659403</v>
      </c>
      <c r="AR11" s="14"/>
      <c r="AS11" s="14">
        <v>0.371374396718606</v>
      </c>
      <c r="AT11" s="14">
        <v>0.38712587398228498</v>
      </c>
      <c r="AU11" s="14">
        <v>0.34055083434776101</v>
      </c>
      <c r="AV11" s="14">
        <v>0.31197578304721502</v>
      </c>
      <c r="AW11" s="14">
        <v>0.26038462513603</v>
      </c>
      <c r="AX11" s="14"/>
      <c r="AY11" s="14">
        <v>0.14809650749851699</v>
      </c>
      <c r="AZ11" s="14">
        <v>0.37234271392003498</v>
      </c>
      <c r="BA11" s="14">
        <v>0.59752600894760299</v>
      </c>
      <c r="BB11" s="14">
        <v>0.54879838962731198</v>
      </c>
      <c r="BC11" s="14">
        <v>0.25225436241089499</v>
      </c>
      <c r="BD11" s="14"/>
      <c r="BE11" s="14">
        <v>0</v>
      </c>
      <c r="BF11" s="14">
        <v>0</v>
      </c>
      <c r="BG11" s="14">
        <v>1</v>
      </c>
      <c r="BH11" s="14">
        <v>0</v>
      </c>
      <c r="BI11" s="14">
        <v>0</v>
      </c>
      <c r="BJ11" s="14"/>
      <c r="BK11" s="14">
        <v>0.28232027602411203</v>
      </c>
      <c r="BL11" s="14">
        <v>0.31561479786944302</v>
      </c>
      <c r="BM11" s="14">
        <v>0.39377837058892801</v>
      </c>
      <c r="BN11" s="14">
        <v>0.41615418219864903</v>
      </c>
      <c r="BO11" s="14">
        <v>0.36478097085911099</v>
      </c>
      <c r="BP11" s="14"/>
      <c r="BQ11" s="14">
        <v>0.366610127406855</v>
      </c>
      <c r="BR11" s="14">
        <v>0.35543620827580702</v>
      </c>
      <c r="BS11" s="14"/>
      <c r="BT11" s="14">
        <v>0.33141090720213701</v>
      </c>
      <c r="BU11" s="14">
        <v>0.36711725440358001</v>
      </c>
      <c r="BV11" s="14"/>
      <c r="BW11" s="14">
        <v>0.32938822316190097</v>
      </c>
      <c r="BX11" s="14">
        <v>0.36898501000934197</v>
      </c>
      <c r="BY11" s="14"/>
      <c r="BZ11" s="14">
        <v>0.39181985572927702</v>
      </c>
      <c r="CA11" s="14">
        <v>0.30126534611318501</v>
      </c>
      <c r="CB11" s="14">
        <v>0.28779336766421698</v>
      </c>
    </row>
    <row r="12" spans="2:80" ht="43.5" x14ac:dyDescent="0.35">
      <c r="B12" s="15" t="s">
        <v>210</v>
      </c>
      <c r="C12" s="14">
        <v>0.15638558060045901</v>
      </c>
      <c r="D12" s="14">
        <v>0.13860116425723901</v>
      </c>
      <c r="E12" s="14">
        <v>0.17433084347347999</v>
      </c>
      <c r="F12" s="14"/>
      <c r="G12" s="14">
        <v>0.17594425292510199</v>
      </c>
      <c r="H12" s="14">
        <v>0.14146381030722999</v>
      </c>
      <c r="I12" s="14">
        <v>0.16535805042082199</v>
      </c>
      <c r="J12" s="14">
        <v>0.192759831076219</v>
      </c>
      <c r="K12" s="14">
        <v>0.194841517875399</v>
      </c>
      <c r="L12" s="14">
        <v>9.3030731962388299E-2</v>
      </c>
      <c r="M12" s="14"/>
      <c r="N12" s="14">
        <v>7.4305170689020997E-2</v>
      </c>
      <c r="O12" s="14">
        <v>0.16629106674504701</v>
      </c>
      <c r="P12" s="14">
        <v>0.13203915176308301</v>
      </c>
      <c r="Q12" s="14">
        <v>0.25540075364716902</v>
      </c>
      <c r="R12" s="14"/>
      <c r="S12" s="14">
        <v>0.14085640033182201</v>
      </c>
      <c r="T12" s="14">
        <v>0.167885441131021</v>
      </c>
      <c r="U12" s="14">
        <v>0.14114072927074101</v>
      </c>
      <c r="V12" s="14">
        <v>0.133713342870622</v>
      </c>
      <c r="W12" s="14">
        <v>0.16187916336671099</v>
      </c>
      <c r="X12" s="14">
        <v>0.13818491179900499</v>
      </c>
      <c r="Y12" s="14">
        <v>0.18740508693829699</v>
      </c>
      <c r="Z12" s="14">
        <v>0.18232139548693499</v>
      </c>
      <c r="AA12" s="14">
        <v>0.171786811499133</v>
      </c>
      <c r="AB12" s="14">
        <v>0.116479857517321</v>
      </c>
      <c r="AC12" s="14">
        <v>0.214928959176761</v>
      </c>
      <c r="AD12" s="14">
        <v>0.17780567331514299</v>
      </c>
      <c r="AE12" s="14"/>
      <c r="AF12" s="14">
        <v>0.101315885022628</v>
      </c>
      <c r="AG12" s="14">
        <v>0.138702059386412</v>
      </c>
      <c r="AH12" s="14">
        <v>0.124256750086799</v>
      </c>
      <c r="AI12" s="14">
        <v>0.18284340085779399</v>
      </c>
      <c r="AJ12" s="14">
        <v>0.187645768453578</v>
      </c>
      <c r="AK12" s="14"/>
      <c r="AL12" s="14">
        <v>0.122115590560292</v>
      </c>
      <c r="AM12" s="14">
        <v>0.117009124601214</v>
      </c>
      <c r="AN12" s="14">
        <v>0.10574028572560699</v>
      </c>
      <c r="AO12" s="14">
        <v>0.15815673750256401</v>
      </c>
      <c r="AP12" s="14">
        <v>0.18396167773733299</v>
      </c>
      <c r="AQ12" s="14">
        <v>0.17805205410990499</v>
      </c>
      <c r="AR12" s="14"/>
      <c r="AS12" s="14">
        <v>0.177367896556858</v>
      </c>
      <c r="AT12" s="14">
        <v>0.18446912674351301</v>
      </c>
      <c r="AU12" s="14">
        <v>0.12990123263085401</v>
      </c>
      <c r="AV12" s="14">
        <v>0.109083868359514</v>
      </c>
      <c r="AW12" s="14">
        <v>4.8459843247803801E-2</v>
      </c>
      <c r="AX12" s="14"/>
      <c r="AY12" s="14">
        <v>2.2788046627322402E-2</v>
      </c>
      <c r="AZ12" s="14">
        <v>3.8659792022556101E-2</v>
      </c>
      <c r="BA12" s="14">
        <v>8.11341066496922E-2</v>
      </c>
      <c r="BB12" s="14">
        <v>0.273697408948325</v>
      </c>
      <c r="BC12" s="14">
        <v>0.48616064838467499</v>
      </c>
      <c r="BD12" s="14"/>
      <c r="BE12" s="14">
        <v>0</v>
      </c>
      <c r="BF12" s="14">
        <v>0</v>
      </c>
      <c r="BG12" s="14">
        <v>0</v>
      </c>
      <c r="BH12" s="14">
        <v>1</v>
      </c>
      <c r="BI12" s="14">
        <v>0</v>
      </c>
      <c r="BJ12" s="14"/>
      <c r="BK12" s="14">
        <v>8.8487964414961304E-2</v>
      </c>
      <c r="BL12" s="14">
        <v>0.12160280451275</v>
      </c>
      <c r="BM12" s="14">
        <v>0.12890536829888399</v>
      </c>
      <c r="BN12" s="14">
        <v>0.169223031476186</v>
      </c>
      <c r="BO12" s="14">
        <v>0.250952438332529</v>
      </c>
      <c r="BP12" s="14"/>
      <c r="BQ12" s="14">
        <v>0.144287752737153</v>
      </c>
      <c r="BR12" s="14">
        <v>0.16143122406743901</v>
      </c>
      <c r="BS12" s="14"/>
      <c r="BT12" s="14">
        <v>0.15962296518681199</v>
      </c>
      <c r="BU12" s="14">
        <v>0.15539087894301901</v>
      </c>
      <c r="BV12" s="14"/>
      <c r="BW12" s="14">
        <v>0.112955654591869</v>
      </c>
      <c r="BX12" s="14">
        <v>0.171574613543196</v>
      </c>
      <c r="BY12" s="14"/>
      <c r="BZ12" s="14">
        <v>0.18479207305087</v>
      </c>
      <c r="CA12" s="14">
        <v>9.9936906138343606E-2</v>
      </c>
      <c r="CB12" s="14">
        <v>0.13782847587354</v>
      </c>
    </row>
    <row r="13" spans="2:80" ht="58" x14ac:dyDescent="0.35">
      <c r="B13" s="15" t="s">
        <v>211</v>
      </c>
      <c r="C13" s="20">
        <v>4.4383333672833598E-2</v>
      </c>
      <c r="D13" s="20">
        <v>3.2682181321198399E-2</v>
      </c>
      <c r="E13" s="20">
        <v>5.5960713700725001E-2</v>
      </c>
      <c r="F13" s="20"/>
      <c r="G13" s="20">
        <v>3.1903329744330501E-2</v>
      </c>
      <c r="H13" s="20">
        <v>3.8473481950490503E-2</v>
      </c>
      <c r="I13" s="20">
        <v>6.07575128038692E-2</v>
      </c>
      <c r="J13" s="20">
        <v>7.5346968819595503E-2</v>
      </c>
      <c r="K13" s="20">
        <v>4.17380615679636E-2</v>
      </c>
      <c r="L13" s="20">
        <v>2.0834968968212599E-2</v>
      </c>
      <c r="M13" s="20"/>
      <c r="N13" s="20">
        <v>1.39402990500367E-2</v>
      </c>
      <c r="O13" s="20">
        <v>3.2048494810102301E-2</v>
      </c>
      <c r="P13" s="20">
        <v>4.0341587002498E-2</v>
      </c>
      <c r="Q13" s="20">
        <v>9.0363444281383903E-2</v>
      </c>
      <c r="R13" s="20"/>
      <c r="S13" s="20">
        <v>3.3983840152269601E-2</v>
      </c>
      <c r="T13" s="20">
        <v>5.6464580514152998E-2</v>
      </c>
      <c r="U13" s="20">
        <v>5.1909018204948303E-2</v>
      </c>
      <c r="V13" s="20">
        <v>5.63683971833688E-2</v>
      </c>
      <c r="W13" s="20">
        <v>3.1577824418181598E-2</v>
      </c>
      <c r="X13" s="20">
        <v>3.5262145714094598E-2</v>
      </c>
      <c r="Y13" s="20">
        <v>3.5134100326388397E-2</v>
      </c>
      <c r="Z13" s="20">
        <v>3.0758156400161499E-2</v>
      </c>
      <c r="AA13" s="20">
        <v>5.3266898972043203E-2</v>
      </c>
      <c r="AB13" s="20">
        <v>4.2365449773592599E-2</v>
      </c>
      <c r="AC13" s="20">
        <v>4.3514432370240198E-2</v>
      </c>
      <c r="AD13" s="20">
        <v>5.9604203024273397E-2</v>
      </c>
      <c r="AE13" s="20"/>
      <c r="AF13" s="20">
        <v>2.3208559978897099E-2</v>
      </c>
      <c r="AG13" s="20">
        <v>3.1222726842222999E-2</v>
      </c>
      <c r="AH13" s="20">
        <v>2.96029447541869E-2</v>
      </c>
      <c r="AI13" s="20">
        <v>4.5505986759728202E-2</v>
      </c>
      <c r="AJ13" s="20">
        <v>6.4299654154465105E-2</v>
      </c>
      <c r="AK13" s="20"/>
      <c r="AL13" s="20">
        <v>3.00362127215912E-2</v>
      </c>
      <c r="AM13" s="20">
        <v>2.2858640812429401E-2</v>
      </c>
      <c r="AN13" s="20">
        <v>3.5800916336176797E-2</v>
      </c>
      <c r="AO13" s="20">
        <v>4.61890344107731E-2</v>
      </c>
      <c r="AP13" s="20">
        <v>5.0448435936245803E-2</v>
      </c>
      <c r="AQ13" s="20">
        <v>5.3416981291344E-2</v>
      </c>
      <c r="AR13" s="20"/>
      <c r="AS13" s="20">
        <v>8.0559409372951599E-2</v>
      </c>
      <c r="AT13" s="20">
        <v>3.8403040946279499E-2</v>
      </c>
      <c r="AU13" s="20">
        <v>2.5134384507473899E-2</v>
      </c>
      <c r="AV13" s="20">
        <v>3.0243401342768501E-2</v>
      </c>
      <c r="AW13" s="20">
        <v>0</v>
      </c>
      <c r="AX13" s="20"/>
      <c r="AY13" s="20">
        <v>1.5777407738712299E-3</v>
      </c>
      <c r="AZ13" s="20">
        <v>3.6637008552218302E-3</v>
      </c>
      <c r="BA13" s="20">
        <v>8.5982044965814408E-3</v>
      </c>
      <c r="BB13" s="20">
        <v>1.9055613958151599E-2</v>
      </c>
      <c r="BC13" s="20">
        <v>0.22209732627791001</v>
      </c>
      <c r="BD13" s="20"/>
      <c r="BE13" s="20">
        <v>0</v>
      </c>
      <c r="BF13" s="20">
        <v>0</v>
      </c>
      <c r="BG13" s="20">
        <v>0</v>
      </c>
      <c r="BH13" s="20">
        <v>0</v>
      </c>
      <c r="BI13" s="20">
        <v>1</v>
      </c>
      <c r="BJ13" s="20"/>
      <c r="BK13" s="20">
        <v>1.3143350353827601E-2</v>
      </c>
      <c r="BL13" s="20">
        <v>2.8527486072958099E-2</v>
      </c>
      <c r="BM13" s="20">
        <v>2.2830355130000202E-2</v>
      </c>
      <c r="BN13" s="20">
        <v>2.9994621002949601E-2</v>
      </c>
      <c r="BO13" s="20">
        <v>0.113962534132225</v>
      </c>
      <c r="BP13" s="20"/>
      <c r="BQ13" s="20">
        <v>3.9720576172782997E-2</v>
      </c>
      <c r="BR13" s="20">
        <v>4.6328030868402502E-2</v>
      </c>
      <c r="BS13" s="20"/>
      <c r="BT13" s="20">
        <v>4.2780049626989197E-2</v>
      </c>
      <c r="BU13" s="20">
        <v>4.4875950245010697E-2</v>
      </c>
      <c r="BV13" s="20"/>
      <c r="BW13" s="20">
        <v>2.87105406404554E-2</v>
      </c>
      <c r="BX13" s="20">
        <v>4.9864682400584497E-2</v>
      </c>
      <c r="BY13" s="20"/>
      <c r="BZ13" s="20">
        <v>5.7411213809645797E-2</v>
      </c>
      <c r="CA13" s="20">
        <v>1.61098298698427E-2</v>
      </c>
      <c r="CB13" s="20">
        <v>5.0031140127194E-2</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CB21"/>
  <sheetViews>
    <sheetView showGridLines="0" workbookViewId="0">
      <pane xSplit="2" topLeftCell="C1" activePane="topRight" state="frozen"/>
      <selection activeCell="B19" sqref="B19"/>
      <selection pane="topRight" activeCell="D15" sqref="D15"/>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220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2026</v>
      </c>
      <c r="D7" s="10">
        <v>1036</v>
      </c>
      <c r="E7" s="10">
        <v>987</v>
      </c>
      <c r="F7" s="10"/>
      <c r="G7" s="10">
        <v>267</v>
      </c>
      <c r="H7" s="10">
        <v>456</v>
      </c>
      <c r="I7" s="10">
        <v>459</v>
      </c>
      <c r="J7" s="10">
        <v>424</v>
      </c>
      <c r="K7" s="10">
        <v>304</v>
      </c>
      <c r="L7" s="10">
        <v>116</v>
      </c>
      <c r="M7" s="10"/>
      <c r="N7" s="10">
        <v>642</v>
      </c>
      <c r="O7" s="10">
        <v>566</v>
      </c>
      <c r="P7" s="10">
        <v>471</v>
      </c>
      <c r="Q7" s="10">
        <v>344</v>
      </c>
      <c r="R7" s="10"/>
      <c r="S7" s="10">
        <v>322</v>
      </c>
      <c r="T7" s="10">
        <v>278</v>
      </c>
      <c r="U7" s="10">
        <v>164</v>
      </c>
      <c r="V7" s="10">
        <v>179</v>
      </c>
      <c r="W7" s="10">
        <v>147</v>
      </c>
      <c r="X7" s="10">
        <v>183</v>
      </c>
      <c r="Y7" s="10">
        <v>149</v>
      </c>
      <c r="Z7" s="10">
        <v>75</v>
      </c>
      <c r="AA7" s="10">
        <v>218</v>
      </c>
      <c r="AB7" s="10">
        <v>167</v>
      </c>
      <c r="AC7" s="10">
        <v>85</v>
      </c>
      <c r="AD7" s="10">
        <v>59</v>
      </c>
      <c r="AE7" s="10"/>
      <c r="AF7" s="10">
        <v>300</v>
      </c>
      <c r="AG7" s="10">
        <v>717</v>
      </c>
      <c r="AH7" s="10">
        <v>141</v>
      </c>
      <c r="AI7" s="10">
        <v>250</v>
      </c>
      <c r="AJ7" s="10">
        <v>166</v>
      </c>
      <c r="AK7" s="10"/>
      <c r="AL7" s="10">
        <v>415</v>
      </c>
      <c r="AM7" s="10">
        <v>276</v>
      </c>
      <c r="AN7" s="10">
        <v>150</v>
      </c>
      <c r="AO7" s="10">
        <v>468</v>
      </c>
      <c r="AP7" s="10">
        <v>306</v>
      </c>
      <c r="AQ7" s="10">
        <v>185</v>
      </c>
      <c r="AR7" s="10"/>
      <c r="AS7" s="10">
        <v>374</v>
      </c>
      <c r="AT7" s="10">
        <v>460</v>
      </c>
      <c r="AU7" s="10">
        <v>619</v>
      </c>
      <c r="AV7" s="10">
        <v>299</v>
      </c>
      <c r="AW7" s="10">
        <v>39</v>
      </c>
      <c r="AX7" s="10"/>
      <c r="AY7" s="10">
        <v>447</v>
      </c>
      <c r="AZ7" s="10">
        <v>601</v>
      </c>
      <c r="BA7" s="10">
        <v>298</v>
      </c>
      <c r="BB7" s="10">
        <v>359</v>
      </c>
      <c r="BC7" s="10">
        <v>297</v>
      </c>
      <c r="BD7" s="10"/>
      <c r="BE7" s="10">
        <v>148</v>
      </c>
      <c r="BF7" s="10">
        <v>769</v>
      </c>
      <c r="BG7" s="10">
        <v>745</v>
      </c>
      <c r="BH7" s="10">
        <v>293</v>
      </c>
      <c r="BI7" s="10">
        <v>71</v>
      </c>
      <c r="BJ7" s="10"/>
      <c r="BK7" s="10">
        <v>413</v>
      </c>
      <c r="BL7" s="10">
        <v>386</v>
      </c>
      <c r="BM7" s="10">
        <v>392</v>
      </c>
      <c r="BN7" s="10">
        <v>376</v>
      </c>
      <c r="BO7" s="10">
        <v>456</v>
      </c>
      <c r="BP7" s="10"/>
      <c r="BQ7" s="10">
        <v>611</v>
      </c>
      <c r="BR7" s="10">
        <v>1415</v>
      </c>
      <c r="BS7" s="10"/>
      <c r="BT7" s="10">
        <v>527</v>
      </c>
      <c r="BU7" s="10">
        <v>1499</v>
      </c>
      <c r="BV7" s="10"/>
      <c r="BW7" s="10">
        <v>602</v>
      </c>
      <c r="BX7" s="10">
        <v>1424</v>
      </c>
      <c r="BY7" s="10"/>
      <c r="BZ7" s="10">
        <v>1227</v>
      </c>
      <c r="CA7" s="10">
        <v>690</v>
      </c>
      <c r="CB7" s="10">
        <v>109</v>
      </c>
    </row>
    <row r="8" spans="2:80" ht="30" customHeight="1" x14ac:dyDescent="0.35">
      <c r="B8" s="11" t="s">
        <v>19</v>
      </c>
      <c r="C8" s="11">
        <v>2011</v>
      </c>
      <c r="D8" s="11">
        <v>1032</v>
      </c>
      <c r="E8" s="11">
        <v>977</v>
      </c>
      <c r="F8" s="11"/>
      <c r="G8" s="11">
        <v>259</v>
      </c>
      <c r="H8" s="11">
        <v>455</v>
      </c>
      <c r="I8" s="11">
        <v>453</v>
      </c>
      <c r="J8" s="11">
        <v>426</v>
      </c>
      <c r="K8" s="11">
        <v>289</v>
      </c>
      <c r="L8" s="11">
        <v>130</v>
      </c>
      <c r="M8" s="11"/>
      <c r="N8" s="11">
        <v>609</v>
      </c>
      <c r="O8" s="11">
        <v>550</v>
      </c>
      <c r="P8" s="11">
        <v>471</v>
      </c>
      <c r="Q8" s="11">
        <v>378</v>
      </c>
      <c r="R8" s="11"/>
      <c r="S8" s="11">
        <v>354</v>
      </c>
      <c r="T8" s="11">
        <v>269</v>
      </c>
      <c r="U8" s="11">
        <v>166</v>
      </c>
      <c r="V8" s="11">
        <v>178</v>
      </c>
      <c r="W8" s="11">
        <v>144</v>
      </c>
      <c r="X8" s="11">
        <v>176</v>
      </c>
      <c r="Y8" s="11">
        <v>142</v>
      </c>
      <c r="Z8" s="11">
        <v>68</v>
      </c>
      <c r="AA8" s="11">
        <v>208</v>
      </c>
      <c r="AB8" s="11">
        <v>163</v>
      </c>
      <c r="AC8" s="11">
        <v>81</v>
      </c>
      <c r="AD8" s="11">
        <v>62</v>
      </c>
      <c r="AE8" s="11"/>
      <c r="AF8" s="11">
        <v>299</v>
      </c>
      <c r="AG8" s="11">
        <v>708</v>
      </c>
      <c r="AH8" s="11">
        <v>141</v>
      </c>
      <c r="AI8" s="11">
        <v>248</v>
      </c>
      <c r="AJ8" s="11">
        <v>162</v>
      </c>
      <c r="AK8" s="11"/>
      <c r="AL8" s="11">
        <v>410</v>
      </c>
      <c r="AM8" s="11">
        <v>274</v>
      </c>
      <c r="AN8" s="11">
        <v>148</v>
      </c>
      <c r="AO8" s="11">
        <v>470</v>
      </c>
      <c r="AP8" s="11">
        <v>301</v>
      </c>
      <c r="AQ8" s="11">
        <v>183</v>
      </c>
      <c r="AR8" s="11"/>
      <c r="AS8" s="11">
        <v>382</v>
      </c>
      <c r="AT8" s="11">
        <v>459</v>
      </c>
      <c r="AU8" s="11">
        <v>608</v>
      </c>
      <c r="AV8" s="11">
        <v>292</v>
      </c>
      <c r="AW8" s="11">
        <v>36</v>
      </c>
      <c r="AX8" s="11"/>
      <c r="AY8" s="11">
        <v>442</v>
      </c>
      <c r="AZ8" s="11">
        <v>590</v>
      </c>
      <c r="BA8" s="11">
        <v>298</v>
      </c>
      <c r="BB8" s="11">
        <v>357</v>
      </c>
      <c r="BC8" s="11">
        <v>300</v>
      </c>
      <c r="BD8" s="11"/>
      <c r="BE8" s="11">
        <v>144</v>
      </c>
      <c r="BF8" s="11">
        <v>758</v>
      </c>
      <c r="BG8" s="11">
        <v>743</v>
      </c>
      <c r="BH8" s="11">
        <v>294</v>
      </c>
      <c r="BI8" s="11">
        <v>73</v>
      </c>
      <c r="BJ8" s="11"/>
      <c r="BK8" s="11">
        <v>407</v>
      </c>
      <c r="BL8" s="11">
        <v>382</v>
      </c>
      <c r="BM8" s="11">
        <v>393</v>
      </c>
      <c r="BN8" s="11">
        <v>372</v>
      </c>
      <c r="BO8" s="11">
        <v>454</v>
      </c>
      <c r="BP8" s="11"/>
      <c r="BQ8" s="11">
        <v>610</v>
      </c>
      <c r="BR8" s="11">
        <v>1402</v>
      </c>
      <c r="BS8" s="11"/>
      <c r="BT8" s="11">
        <v>518</v>
      </c>
      <c r="BU8" s="11">
        <v>1493</v>
      </c>
      <c r="BV8" s="11"/>
      <c r="BW8" s="11">
        <v>593</v>
      </c>
      <c r="BX8" s="11">
        <v>1419</v>
      </c>
      <c r="BY8" s="11"/>
      <c r="BZ8" s="11">
        <v>1222</v>
      </c>
      <c r="CA8" s="11">
        <v>681</v>
      </c>
      <c r="CB8" s="11">
        <v>108</v>
      </c>
    </row>
    <row r="9" spans="2:80" ht="43.5" x14ac:dyDescent="0.35">
      <c r="B9" s="15" t="s">
        <v>213</v>
      </c>
      <c r="C9" s="14">
        <v>8.5860795697464007E-2</v>
      </c>
      <c r="D9" s="14">
        <v>8.9919547935472896E-2</v>
      </c>
      <c r="E9" s="14">
        <v>8.1851139656451202E-2</v>
      </c>
      <c r="F9" s="14"/>
      <c r="G9" s="14">
        <v>7.9176626763375502E-2</v>
      </c>
      <c r="H9" s="14">
        <v>0.112653503081521</v>
      </c>
      <c r="I9" s="14">
        <v>9.6420726086329595E-2</v>
      </c>
      <c r="J9" s="14">
        <v>7.4625825092174899E-2</v>
      </c>
      <c r="K9" s="14">
        <v>6.6469947206738503E-2</v>
      </c>
      <c r="L9" s="14">
        <v>4.8430192806681399E-2</v>
      </c>
      <c r="M9" s="14"/>
      <c r="N9" s="14">
        <v>0.102684336867138</v>
      </c>
      <c r="O9" s="14">
        <v>0.104777610922557</v>
      </c>
      <c r="P9" s="14">
        <v>5.1751675970650099E-2</v>
      </c>
      <c r="Q9" s="14">
        <v>6.9493292277145693E-2</v>
      </c>
      <c r="R9" s="14"/>
      <c r="S9" s="14">
        <v>0.12147775313299</v>
      </c>
      <c r="T9" s="14">
        <v>6.0282651654704998E-2</v>
      </c>
      <c r="U9" s="14">
        <v>5.5222991213229003E-2</v>
      </c>
      <c r="V9" s="14">
        <v>0.121281568826271</v>
      </c>
      <c r="W9" s="14">
        <v>7.4637604426346704E-2</v>
      </c>
      <c r="X9" s="14">
        <v>5.8356527120618201E-2</v>
      </c>
      <c r="Y9" s="14">
        <v>8.7239768332833395E-2</v>
      </c>
      <c r="Z9" s="14">
        <v>0.114128805933677</v>
      </c>
      <c r="AA9" s="14">
        <v>8.9230430838924804E-2</v>
      </c>
      <c r="AB9" s="14">
        <v>9.8785068240117305E-2</v>
      </c>
      <c r="AC9" s="14">
        <v>4.7453462032375202E-2</v>
      </c>
      <c r="AD9" s="14">
        <v>4.8011379332109701E-2</v>
      </c>
      <c r="AE9" s="14"/>
      <c r="AF9" s="14">
        <v>8.7646419886452595E-2</v>
      </c>
      <c r="AG9" s="14">
        <v>8.8407863519282606E-2</v>
      </c>
      <c r="AH9" s="14">
        <v>9.7269357963483294E-2</v>
      </c>
      <c r="AI9" s="14">
        <v>6.2376220027752102E-2</v>
      </c>
      <c r="AJ9" s="14">
        <v>0.104055166378067</v>
      </c>
      <c r="AK9" s="14"/>
      <c r="AL9" s="14">
        <v>8.7745330290902701E-2</v>
      </c>
      <c r="AM9" s="14">
        <v>0.106816610307924</v>
      </c>
      <c r="AN9" s="14">
        <v>0.106623782311339</v>
      </c>
      <c r="AO9" s="14">
        <v>6.4353257976035805E-2</v>
      </c>
      <c r="AP9" s="14">
        <v>9.5899004434877505E-2</v>
      </c>
      <c r="AQ9" s="14">
        <v>5.8866445125641299E-2</v>
      </c>
      <c r="AR9" s="14"/>
      <c r="AS9" s="14">
        <v>6.1331284142148501E-2</v>
      </c>
      <c r="AT9" s="14">
        <v>8.2671577574160396E-2</v>
      </c>
      <c r="AU9" s="14">
        <v>8.1217339749805703E-2</v>
      </c>
      <c r="AV9" s="14">
        <v>0.1275531409356</v>
      </c>
      <c r="AW9" s="14">
        <v>0.17212593307907101</v>
      </c>
      <c r="AX9" s="14"/>
      <c r="AY9" s="14">
        <v>0.13067739014398799</v>
      </c>
      <c r="AZ9" s="14">
        <v>7.5019470635379601E-2</v>
      </c>
      <c r="BA9" s="14">
        <v>6.2237389631031002E-2</v>
      </c>
      <c r="BB9" s="14">
        <v>8.1343414125756297E-2</v>
      </c>
      <c r="BC9" s="14">
        <v>7.3228776714797605E-2</v>
      </c>
      <c r="BD9" s="14"/>
      <c r="BE9" s="14">
        <v>0.249877208699057</v>
      </c>
      <c r="BF9" s="14">
        <v>8.1683640118259904E-2</v>
      </c>
      <c r="BG9" s="14">
        <v>6.7267608600507206E-2</v>
      </c>
      <c r="BH9" s="14">
        <v>8.1424661346395297E-2</v>
      </c>
      <c r="BI9" s="14">
        <v>1.26091990846449E-2</v>
      </c>
      <c r="BJ9" s="14"/>
      <c r="BK9" s="14">
        <v>0.118557474513085</v>
      </c>
      <c r="BL9" s="14">
        <v>9.2914875844159805E-2</v>
      </c>
      <c r="BM9" s="14">
        <v>5.7470284938627499E-2</v>
      </c>
      <c r="BN9" s="14">
        <v>7.4578131261170605E-2</v>
      </c>
      <c r="BO9" s="14">
        <v>8.49649659100815E-2</v>
      </c>
      <c r="BP9" s="14"/>
      <c r="BQ9" s="14">
        <v>8.4920940304152703E-2</v>
      </c>
      <c r="BR9" s="14">
        <v>8.6269438620939096E-2</v>
      </c>
      <c r="BS9" s="14"/>
      <c r="BT9" s="14">
        <v>9.8149624130211902E-2</v>
      </c>
      <c r="BU9" s="14">
        <v>8.1598213157995494E-2</v>
      </c>
      <c r="BV9" s="14"/>
      <c r="BW9" s="14">
        <v>0.10068816147844099</v>
      </c>
      <c r="BX9" s="14">
        <v>7.9664620184281595E-2</v>
      </c>
      <c r="BY9" s="14"/>
      <c r="BZ9" s="14">
        <v>7.2756410385152001E-2</v>
      </c>
      <c r="CA9" s="14">
        <v>0.11166066118873</v>
      </c>
      <c r="CB9" s="14">
        <v>7.1386852955638999E-2</v>
      </c>
    </row>
    <row r="10" spans="2:80" x14ac:dyDescent="0.35">
      <c r="B10" s="15" t="s">
        <v>214</v>
      </c>
      <c r="C10" s="14">
        <v>0.136938464140137</v>
      </c>
      <c r="D10" s="14">
        <v>0.14299401072583201</v>
      </c>
      <c r="E10" s="14">
        <v>0.13098469954709099</v>
      </c>
      <c r="F10" s="14"/>
      <c r="G10" s="14">
        <v>0.19042386162823699</v>
      </c>
      <c r="H10" s="14">
        <v>0.183011404817992</v>
      </c>
      <c r="I10" s="14">
        <v>0.13182401890377199</v>
      </c>
      <c r="J10" s="14">
        <v>0.104181661328203</v>
      </c>
      <c r="K10" s="14">
        <v>9.9979163664928997E-2</v>
      </c>
      <c r="L10" s="14">
        <v>7.6286850653986604E-2</v>
      </c>
      <c r="M10" s="14"/>
      <c r="N10" s="14">
        <v>0.18185220366996599</v>
      </c>
      <c r="O10" s="14">
        <v>0.11982756601051101</v>
      </c>
      <c r="P10" s="14">
        <v>0.151004684650766</v>
      </c>
      <c r="Q10" s="14">
        <v>7.2949704571731597E-2</v>
      </c>
      <c r="R10" s="14"/>
      <c r="S10" s="14">
        <v>0.16856140271210501</v>
      </c>
      <c r="T10" s="14">
        <v>0.13124305698504099</v>
      </c>
      <c r="U10" s="14">
        <v>0.15533178950451099</v>
      </c>
      <c r="V10" s="14">
        <v>0.116491062437652</v>
      </c>
      <c r="W10" s="14">
        <v>0.147552467471076</v>
      </c>
      <c r="X10" s="14">
        <v>0.116192341564211</v>
      </c>
      <c r="Y10" s="14">
        <v>0.136584483832417</v>
      </c>
      <c r="Z10" s="14">
        <v>0.13947461068095299</v>
      </c>
      <c r="AA10" s="14">
        <v>0.12700240973966101</v>
      </c>
      <c r="AB10" s="14">
        <v>0.110588322066885</v>
      </c>
      <c r="AC10" s="14">
        <v>0.105695151920634</v>
      </c>
      <c r="AD10" s="14">
        <v>0.166095819065054</v>
      </c>
      <c r="AE10" s="14"/>
      <c r="AF10" s="14">
        <v>0.16241493760008699</v>
      </c>
      <c r="AG10" s="14">
        <v>0.144826336345979</v>
      </c>
      <c r="AH10" s="14">
        <v>0.13103034689590401</v>
      </c>
      <c r="AI10" s="14">
        <v>0.14144047585060401</v>
      </c>
      <c r="AJ10" s="14">
        <v>0.14975399977135401</v>
      </c>
      <c r="AK10" s="14"/>
      <c r="AL10" s="14">
        <v>0.147283355594477</v>
      </c>
      <c r="AM10" s="14">
        <v>0.17450782180663099</v>
      </c>
      <c r="AN10" s="14">
        <v>0.144188582598726</v>
      </c>
      <c r="AO10" s="14">
        <v>0.12964390262410799</v>
      </c>
      <c r="AP10" s="14">
        <v>0.13038520283205901</v>
      </c>
      <c r="AQ10" s="14">
        <v>0.10000795661839899</v>
      </c>
      <c r="AR10" s="14"/>
      <c r="AS10" s="14">
        <v>0.114516079370605</v>
      </c>
      <c r="AT10" s="14">
        <v>0.12730142435935299</v>
      </c>
      <c r="AU10" s="14">
        <v>0.16219648756223201</v>
      </c>
      <c r="AV10" s="14">
        <v>0.17456357233286901</v>
      </c>
      <c r="AW10" s="14">
        <v>0.28096008066280997</v>
      </c>
      <c r="AX10" s="14"/>
      <c r="AY10" s="14">
        <v>0.18821843209631001</v>
      </c>
      <c r="AZ10" s="14">
        <v>0.16521009589979099</v>
      </c>
      <c r="BA10" s="14">
        <v>0.13882106186024901</v>
      </c>
      <c r="BB10" s="14">
        <v>0.108842194608385</v>
      </c>
      <c r="BC10" s="14">
        <v>4.8505528339484398E-2</v>
      </c>
      <c r="BD10" s="14"/>
      <c r="BE10" s="14">
        <v>0.24963614714023</v>
      </c>
      <c r="BF10" s="14">
        <v>0.20307041122063699</v>
      </c>
      <c r="BG10" s="14">
        <v>9.5208192676630596E-2</v>
      </c>
      <c r="BH10" s="14">
        <v>3.7025081162186002E-2</v>
      </c>
      <c r="BI10" s="14">
        <v>5.4959973745320898E-2</v>
      </c>
      <c r="BJ10" s="14"/>
      <c r="BK10" s="14">
        <v>0.21078212117245401</v>
      </c>
      <c r="BL10" s="14">
        <v>0.13085204151468299</v>
      </c>
      <c r="BM10" s="14">
        <v>0.12205472459359699</v>
      </c>
      <c r="BN10" s="14">
        <v>0.115940456247057</v>
      </c>
      <c r="BO10" s="14">
        <v>0.106812462708936</v>
      </c>
      <c r="BP10" s="14"/>
      <c r="BQ10" s="14">
        <v>0.13754079708496</v>
      </c>
      <c r="BR10" s="14">
        <v>0.13667657375015899</v>
      </c>
      <c r="BS10" s="14"/>
      <c r="BT10" s="14">
        <v>0.17251726597475101</v>
      </c>
      <c r="BU10" s="14">
        <v>0.124597370739298</v>
      </c>
      <c r="BV10" s="14"/>
      <c r="BW10" s="14">
        <v>0.155968397858469</v>
      </c>
      <c r="BX10" s="14">
        <v>0.12898608668720499</v>
      </c>
      <c r="BY10" s="14"/>
      <c r="BZ10" s="14">
        <v>0.11423024942772</v>
      </c>
      <c r="CA10" s="14">
        <v>0.17761126959426701</v>
      </c>
      <c r="CB10" s="14">
        <v>0.13727296969521399</v>
      </c>
    </row>
    <row r="11" spans="2:80" x14ac:dyDescent="0.35">
      <c r="B11" s="15" t="s">
        <v>215</v>
      </c>
      <c r="C11" s="14">
        <v>0.34367530535368901</v>
      </c>
      <c r="D11" s="14">
        <v>0.343337795358925</v>
      </c>
      <c r="E11" s="14">
        <v>0.34514146290771103</v>
      </c>
      <c r="F11" s="14"/>
      <c r="G11" s="14">
        <v>0.30079260478296099</v>
      </c>
      <c r="H11" s="14">
        <v>0.31989458609550497</v>
      </c>
      <c r="I11" s="14">
        <v>0.35743793051613998</v>
      </c>
      <c r="J11" s="14">
        <v>0.35573895579612302</v>
      </c>
      <c r="K11" s="14">
        <v>0.38350411740720602</v>
      </c>
      <c r="L11" s="14">
        <v>0.336259018361517</v>
      </c>
      <c r="M11" s="14"/>
      <c r="N11" s="14">
        <v>0.36157894454999601</v>
      </c>
      <c r="O11" s="14">
        <v>0.35060263631347999</v>
      </c>
      <c r="P11" s="14">
        <v>0.32616253249046001</v>
      </c>
      <c r="Q11" s="14">
        <v>0.32921288218067102</v>
      </c>
      <c r="R11" s="14"/>
      <c r="S11" s="14">
        <v>0.31333757982131499</v>
      </c>
      <c r="T11" s="14">
        <v>0.34226865388258298</v>
      </c>
      <c r="U11" s="14">
        <v>0.349945526667789</v>
      </c>
      <c r="V11" s="14">
        <v>0.34775391137322398</v>
      </c>
      <c r="W11" s="14">
        <v>0.31657409170759399</v>
      </c>
      <c r="X11" s="14">
        <v>0.42838093026975599</v>
      </c>
      <c r="Y11" s="14">
        <v>0.32648413175123903</v>
      </c>
      <c r="Z11" s="14">
        <v>0.34721913478293998</v>
      </c>
      <c r="AA11" s="14">
        <v>0.34667066976130001</v>
      </c>
      <c r="AB11" s="14">
        <v>0.28723478417186099</v>
      </c>
      <c r="AC11" s="14">
        <v>0.39160432402183898</v>
      </c>
      <c r="AD11" s="14">
        <v>0.428832272615502</v>
      </c>
      <c r="AE11" s="14"/>
      <c r="AF11" s="14">
        <v>0.36727356031394398</v>
      </c>
      <c r="AG11" s="14">
        <v>0.36468518492209301</v>
      </c>
      <c r="AH11" s="14">
        <v>0.38130243488358001</v>
      </c>
      <c r="AI11" s="14">
        <v>0.33686480615609798</v>
      </c>
      <c r="AJ11" s="14">
        <v>0.28522695493085898</v>
      </c>
      <c r="AK11" s="14"/>
      <c r="AL11" s="14">
        <v>0.35694953491668702</v>
      </c>
      <c r="AM11" s="14">
        <v>0.32849888413581702</v>
      </c>
      <c r="AN11" s="14">
        <v>0.391916529090649</v>
      </c>
      <c r="AO11" s="14">
        <v>0.36195338359453999</v>
      </c>
      <c r="AP11" s="14">
        <v>0.29941348955889302</v>
      </c>
      <c r="AQ11" s="14">
        <v>0.37170451518869502</v>
      </c>
      <c r="AR11" s="14"/>
      <c r="AS11" s="14">
        <v>0.36905327903076401</v>
      </c>
      <c r="AT11" s="14">
        <v>0.346369689187215</v>
      </c>
      <c r="AU11" s="14">
        <v>0.36005268565590598</v>
      </c>
      <c r="AV11" s="14">
        <v>0.33054231847844801</v>
      </c>
      <c r="AW11" s="14">
        <v>0.31142070459663401</v>
      </c>
      <c r="AX11" s="14"/>
      <c r="AY11" s="14">
        <v>0.37326394481869002</v>
      </c>
      <c r="AZ11" s="14">
        <v>0.39724622849101698</v>
      </c>
      <c r="BA11" s="14">
        <v>0.35687451084624899</v>
      </c>
      <c r="BB11" s="14">
        <v>0.29601651413668301</v>
      </c>
      <c r="BC11" s="14">
        <v>0.24241417207670701</v>
      </c>
      <c r="BD11" s="14"/>
      <c r="BE11" s="14">
        <v>0.31186305702473699</v>
      </c>
      <c r="BF11" s="14">
        <v>0.39732805153642198</v>
      </c>
      <c r="BG11" s="14">
        <v>0.35390586859918799</v>
      </c>
      <c r="BH11" s="14">
        <v>0.25591982722870898</v>
      </c>
      <c r="BI11" s="14">
        <v>9.8050083902242999E-2</v>
      </c>
      <c r="BJ11" s="14"/>
      <c r="BK11" s="14">
        <v>0.36695235006994698</v>
      </c>
      <c r="BL11" s="14">
        <v>0.38572297559140301</v>
      </c>
      <c r="BM11" s="14">
        <v>0.37007182747600298</v>
      </c>
      <c r="BN11" s="14">
        <v>0.32592743621098402</v>
      </c>
      <c r="BO11" s="14">
        <v>0.28137582799634803</v>
      </c>
      <c r="BP11" s="14"/>
      <c r="BQ11" s="14">
        <v>0.38043642232285202</v>
      </c>
      <c r="BR11" s="14">
        <v>0.327691814259851</v>
      </c>
      <c r="BS11" s="14"/>
      <c r="BT11" s="14">
        <v>0.31072734747245701</v>
      </c>
      <c r="BU11" s="14">
        <v>0.35510384719917798</v>
      </c>
      <c r="BV11" s="14"/>
      <c r="BW11" s="14">
        <v>0.36066035874022501</v>
      </c>
      <c r="BX11" s="14">
        <v>0.336577458477964</v>
      </c>
      <c r="BY11" s="14"/>
      <c r="BZ11" s="14">
        <v>0.32276418487140501</v>
      </c>
      <c r="CA11" s="14">
        <v>0.38190958240973799</v>
      </c>
      <c r="CB11" s="14">
        <v>0.33906864737167097</v>
      </c>
    </row>
    <row r="12" spans="2:80" ht="29" x14ac:dyDescent="0.35">
      <c r="B12" s="15" t="s">
        <v>216</v>
      </c>
      <c r="C12" s="14">
        <v>0.100902732481367</v>
      </c>
      <c r="D12" s="14">
        <v>0.106037300191215</v>
      </c>
      <c r="E12" s="14">
        <v>9.4799003631639803E-2</v>
      </c>
      <c r="F12" s="14"/>
      <c r="G12" s="14">
        <v>9.8204287404577095E-2</v>
      </c>
      <c r="H12" s="14">
        <v>0.117638226622732</v>
      </c>
      <c r="I12" s="14">
        <v>9.2642261389794894E-2</v>
      </c>
      <c r="J12" s="14">
        <v>0.104173184751803</v>
      </c>
      <c r="K12" s="14">
        <v>8.4100125094205294E-2</v>
      </c>
      <c r="L12" s="14">
        <v>0.10318169717009</v>
      </c>
      <c r="M12" s="14"/>
      <c r="N12" s="14">
        <v>0.102031979217603</v>
      </c>
      <c r="O12" s="14">
        <v>9.7097154342921294E-2</v>
      </c>
      <c r="P12" s="14">
        <v>0.117317359835325</v>
      </c>
      <c r="Q12" s="14">
        <v>8.4927316204196801E-2</v>
      </c>
      <c r="R12" s="14"/>
      <c r="S12" s="14">
        <v>0.12124463346719</v>
      </c>
      <c r="T12" s="14">
        <v>9.4878869580958494E-2</v>
      </c>
      <c r="U12" s="14">
        <v>0.117126323768682</v>
      </c>
      <c r="V12" s="14">
        <v>7.3285864557630698E-2</v>
      </c>
      <c r="W12" s="14">
        <v>0.15697755783058501</v>
      </c>
      <c r="X12" s="14">
        <v>7.5642896872297694E-2</v>
      </c>
      <c r="Y12" s="14">
        <v>0.10088074392421099</v>
      </c>
      <c r="Z12" s="14">
        <v>9.5852343343842697E-2</v>
      </c>
      <c r="AA12" s="14">
        <v>0.107246900876281</v>
      </c>
      <c r="AB12" s="14">
        <v>0.114672327614056</v>
      </c>
      <c r="AC12" s="14">
        <v>1.2144788559463099E-2</v>
      </c>
      <c r="AD12" s="14">
        <v>5.2289384187528203E-2</v>
      </c>
      <c r="AE12" s="14"/>
      <c r="AF12" s="14">
        <v>7.9087297996446898E-2</v>
      </c>
      <c r="AG12" s="14">
        <v>0.10960258574281</v>
      </c>
      <c r="AH12" s="14">
        <v>0.10907784192626301</v>
      </c>
      <c r="AI12" s="14">
        <v>0.122097891624787</v>
      </c>
      <c r="AJ12" s="14">
        <v>0.119601623216567</v>
      </c>
      <c r="AK12" s="14"/>
      <c r="AL12" s="14">
        <v>0.109073051705413</v>
      </c>
      <c r="AM12" s="14">
        <v>9.1299420664593095E-2</v>
      </c>
      <c r="AN12" s="14">
        <v>6.6598546843707696E-2</v>
      </c>
      <c r="AO12" s="14">
        <v>0.109304601252368</v>
      </c>
      <c r="AP12" s="14">
        <v>0.118487235996925</v>
      </c>
      <c r="AQ12" s="14">
        <v>9.3474275656233299E-2</v>
      </c>
      <c r="AR12" s="14"/>
      <c r="AS12" s="14">
        <v>8.4808559441187994E-2</v>
      </c>
      <c r="AT12" s="14">
        <v>8.6237984244168606E-2</v>
      </c>
      <c r="AU12" s="14">
        <v>0.105297781300164</v>
      </c>
      <c r="AV12" s="14">
        <v>0.102422031416648</v>
      </c>
      <c r="AW12" s="14">
        <v>7.6557377204617194E-2</v>
      </c>
      <c r="AX12" s="14"/>
      <c r="AY12" s="14">
        <v>6.6039613103252306E-2</v>
      </c>
      <c r="AZ12" s="14">
        <v>0.11516232356745899</v>
      </c>
      <c r="BA12" s="14">
        <v>0.121145840724418</v>
      </c>
      <c r="BB12" s="14">
        <v>0.121742314807102</v>
      </c>
      <c r="BC12" s="14">
        <v>8.4296501031722704E-2</v>
      </c>
      <c r="BD12" s="14"/>
      <c r="BE12" s="14">
        <v>6.5415530761598506E-2</v>
      </c>
      <c r="BF12" s="14">
        <v>0.101978911549315</v>
      </c>
      <c r="BG12" s="14">
        <v>0.100880014199709</v>
      </c>
      <c r="BH12" s="14">
        <v>0.122798071744752</v>
      </c>
      <c r="BI12" s="14">
        <v>7.1602717955557393E-2</v>
      </c>
      <c r="BJ12" s="14"/>
      <c r="BK12" s="14">
        <v>9.0226277119916695E-2</v>
      </c>
      <c r="BL12" s="14">
        <v>8.1207202848758306E-2</v>
      </c>
      <c r="BM12" s="14">
        <v>0.11972561502414</v>
      </c>
      <c r="BN12" s="14">
        <v>0.119566165391316</v>
      </c>
      <c r="BO12" s="14">
        <v>9.1657381800408694E-2</v>
      </c>
      <c r="BP12" s="14"/>
      <c r="BQ12" s="14">
        <v>9.7080829485313297E-2</v>
      </c>
      <c r="BR12" s="14">
        <v>0.102564470685627</v>
      </c>
      <c r="BS12" s="14"/>
      <c r="BT12" s="14">
        <v>0.106825730128863</v>
      </c>
      <c r="BU12" s="14">
        <v>9.8848243195288399E-2</v>
      </c>
      <c r="BV12" s="14"/>
      <c r="BW12" s="14">
        <v>9.8504379721788798E-2</v>
      </c>
      <c r="BX12" s="14">
        <v>0.101904974879671</v>
      </c>
      <c r="BY12" s="14"/>
      <c r="BZ12" s="14">
        <v>0.110622130110169</v>
      </c>
      <c r="CA12" s="14">
        <v>8.7447176099296905E-2</v>
      </c>
      <c r="CB12" s="14">
        <v>7.5860925706726506E-2</v>
      </c>
    </row>
    <row r="13" spans="2:80" x14ac:dyDescent="0.35">
      <c r="B13" s="15" t="s">
        <v>217</v>
      </c>
      <c r="C13" s="14">
        <v>8.5607703020592202E-2</v>
      </c>
      <c r="D13" s="14">
        <v>9.0045939992283899E-2</v>
      </c>
      <c r="E13" s="14">
        <v>8.1196414851565799E-2</v>
      </c>
      <c r="F13" s="14"/>
      <c r="G13" s="14">
        <v>6.0067158712722397E-2</v>
      </c>
      <c r="H13" s="14">
        <v>9.9365830677802497E-2</v>
      </c>
      <c r="I13" s="14">
        <v>9.1899872546933506E-2</v>
      </c>
      <c r="J13" s="14">
        <v>7.8228148290002797E-2</v>
      </c>
      <c r="K13" s="14">
        <v>8.3891440676664597E-2</v>
      </c>
      <c r="L13" s="14">
        <v>9.4464987831046607E-2</v>
      </c>
      <c r="M13" s="14"/>
      <c r="N13" s="14">
        <v>6.9163548417660203E-2</v>
      </c>
      <c r="O13" s="14">
        <v>7.8252759832031601E-2</v>
      </c>
      <c r="P13" s="14">
        <v>0.109219331225889</v>
      </c>
      <c r="Q13" s="14">
        <v>9.1292133249282606E-2</v>
      </c>
      <c r="R13" s="14"/>
      <c r="S13" s="14">
        <v>7.7818570640576096E-2</v>
      </c>
      <c r="T13" s="14">
        <v>7.8230230207811002E-2</v>
      </c>
      <c r="U13" s="14">
        <v>2.52795291536346E-2</v>
      </c>
      <c r="V13" s="14">
        <v>8.2643524612333499E-2</v>
      </c>
      <c r="W13" s="14">
        <v>9.2457480853163396E-2</v>
      </c>
      <c r="X13" s="14">
        <v>0.10109130371649</v>
      </c>
      <c r="Y13" s="14">
        <v>8.2824381843618497E-2</v>
      </c>
      <c r="Z13" s="14">
        <v>9.85140851900842E-2</v>
      </c>
      <c r="AA13" s="14">
        <v>0.12143244093846101</v>
      </c>
      <c r="AB13" s="14">
        <v>0.11069903369248001</v>
      </c>
      <c r="AC13" s="14">
        <v>7.9927554746013499E-2</v>
      </c>
      <c r="AD13" s="14">
        <v>8.5925681623043704E-2</v>
      </c>
      <c r="AE13" s="14"/>
      <c r="AF13" s="14">
        <v>7.5154166667270705E-2</v>
      </c>
      <c r="AG13" s="14">
        <v>8.1108529342538205E-2</v>
      </c>
      <c r="AH13" s="14">
        <v>7.4096097103465403E-2</v>
      </c>
      <c r="AI13" s="14">
        <v>8.8279819393345796E-2</v>
      </c>
      <c r="AJ13" s="14">
        <v>6.1684011966597098E-2</v>
      </c>
      <c r="AK13" s="14"/>
      <c r="AL13" s="14">
        <v>0.107700691768872</v>
      </c>
      <c r="AM13" s="14">
        <v>7.6915721686161995E-2</v>
      </c>
      <c r="AN13" s="14">
        <v>6.3535432560081803E-2</v>
      </c>
      <c r="AO13" s="14">
        <v>9.6411101081552902E-2</v>
      </c>
      <c r="AP13" s="14">
        <v>6.8053694208997303E-2</v>
      </c>
      <c r="AQ13" s="14">
        <v>5.2164900734471997E-2</v>
      </c>
      <c r="AR13" s="14"/>
      <c r="AS13" s="14">
        <v>6.4397602551356695E-2</v>
      </c>
      <c r="AT13" s="14">
        <v>9.1513835560951301E-2</v>
      </c>
      <c r="AU13" s="14">
        <v>9.2130175325162406E-2</v>
      </c>
      <c r="AV13" s="14">
        <v>7.2901138380306596E-2</v>
      </c>
      <c r="AW13" s="14">
        <v>3.0299199346971999E-2</v>
      </c>
      <c r="AX13" s="14"/>
      <c r="AY13" s="14">
        <v>7.0461328972327195E-2</v>
      </c>
      <c r="AZ13" s="14">
        <v>7.2445382054310198E-2</v>
      </c>
      <c r="BA13" s="14">
        <v>8.3795342576032106E-2</v>
      </c>
      <c r="BB13" s="14">
        <v>9.9907109255826604E-2</v>
      </c>
      <c r="BC13" s="14">
        <v>0.108566348116911</v>
      </c>
      <c r="BD13" s="14"/>
      <c r="BE13" s="14">
        <v>2.9314660666687E-2</v>
      </c>
      <c r="BF13" s="14">
        <v>6.96849852846982E-2</v>
      </c>
      <c r="BG13" s="14">
        <v>9.4014554418906202E-2</v>
      </c>
      <c r="BH13" s="14">
        <v>0.12586050896093501</v>
      </c>
      <c r="BI13" s="14">
        <v>0.114294506179844</v>
      </c>
      <c r="BJ13" s="14"/>
      <c r="BK13" s="14">
        <v>7.9423608334506998E-2</v>
      </c>
      <c r="BL13" s="14">
        <v>8.0432355865238503E-2</v>
      </c>
      <c r="BM13" s="14">
        <v>7.6686069317616901E-2</v>
      </c>
      <c r="BN13" s="14">
        <v>8.8524506541935402E-2</v>
      </c>
      <c r="BO13" s="14">
        <v>0.101403551882938</v>
      </c>
      <c r="BP13" s="14"/>
      <c r="BQ13" s="14">
        <v>8.1908953709126195E-2</v>
      </c>
      <c r="BR13" s="14">
        <v>8.7215894815410394E-2</v>
      </c>
      <c r="BS13" s="14"/>
      <c r="BT13" s="14">
        <v>6.9161926442009997E-2</v>
      </c>
      <c r="BU13" s="14">
        <v>9.1312191489570704E-2</v>
      </c>
      <c r="BV13" s="14"/>
      <c r="BW13" s="14">
        <v>9.2871685985044805E-2</v>
      </c>
      <c r="BX13" s="14">
        <v>8.2572173039247895E-2</v>
      </c>
      <c r="BY13" s="14"/>
      <c r="BZ13" s="14">
        <v>8.9287756385926606E-2</v>
      </c>
      <c r="CA13" s="14">
        <v>6.9229041418707393E-2</v>
      </c>
      <c r="CB13" s="14">
        <v>0.147201854691941</v>
      </c>
    </row>
    <row r="14" spans="2:80" x14ac:dyDescent="0.35">
      <c r="B14" s="15" t="s">
        <v>218</v>
      </c>
      <c r="C14" s="14">
        <v>9.9103120293063701E-2</v>
      </c>
      <c r="D14" s="14">
        <v>9.7192358484978605E-2</v>
      </c>
      <c r="E14" s="14">
        <v>0.10144127210008599</v>
      </c>
      <c r="F14" s="14"/>
      <c r="G14" s="14">
        <v>3.2596245700404897E-2</v>
      </c>
      <c r="H14" s="14">
        <v>4.3710441906839301E-2</v>
      </c>
      <c r="I14" s="14">
        <v>9.7408443576153803E-2</v>
      </c>
      <c r="J14" s="14">
        <v>0.146739615921684</v>
      </c>
      <c r="K14" s="14">
        <v>0.14387823363435501</v>
      </c>
      <c r="L14" s="14">
        <v>0.17597744981173999</v>
      </c>
      <c r="M14" s="14"/>
      <c r="N14" s="14">
        <v>9.2287463243953399E-2</v>
      </c>
      <c r="O14" s="14">
        <v>0.123235479202198</v>
      </c>
      <c r="P14" s="14">
        <v>9.4194377463086995E-2</v>
      </c>
      <c r="Q14" s="14">
        <v>8.1877089037270603E-2</v>
      </c>
      <c r="R14" s="14"/>
      <c r="S14" s="14">
        <v>9.33748650285285E-2</v>
      </c>
      <c r="T14" s="14">
        <v>0.117296931649692</v>
      </c>
      <c r="U14" s="14">
        <v>0.14237083999455599</v>
      </c>
      <c r="V14" s="14">
        <v>9.5936031190312396E-2</v>
      </c>
      <c r="W14" s="14">
        <v>7.4738649762655804E-2</v>
      </c>
      <c r="X14" s="14">
        <v>5.33270354093862E-2</v>
      </c>
      <c r="Y14" s="14">
        <v>0.116625340698221</v>
      </c>
      <c r="Z14" s="14">
        <v>6.3354542611046297E-2</v>
      </c>
      <c r="AA14" s="14">
        <v>7.2030289488721699E-2</v>
      </c>
      <c r="AB14" s="14">
        <v>0.11474938956364</v>
      </c>
      <c r="AC14" s="14">
        <v>0.186451036676238</v>
      </c>
      <c r="AD14" s="14">
        <v>6.6800560277213705E-2</v>
      </c>
      <c r="AE14" s="14"/>
      <c r="AF14" s="14">
        <v>0.105453929125278</v>
      </c>
      <c r="AG14" s="14">
        <v>8.9257465983554898E-2</v>
      </c>
      <c r="AH14" s="14">
        <v>0.121002712230337</v>
      </c>
      <c r="AI14" s="14">
        <v>0.102038279190329</v>
      </c>
      <c r="AJ14" s="14">
        <v>0.107923393804938</v>
      </c>
      <c r="AK14" s="14"/>
      <c r="AL14" s="14">
        <v>8.4073721235159396E-2</v>
      </c>
      <c r="AM14" s="14">
        <v>0.11207362699596</v>
      </c>
      <c r="AN14" s="14">
        <v>7.9520228941176205E-2</v>
      </c>
      <c r="AO14" s="14">
        <v>0.101210621999475</v>
      </c>
      <c r="AP14" s="14">
        <v>9.9201859328423195E-2</v>
      </c>
      <c r="AQ14" s="14">
        <v>0.107439891480618</v>
      </c>
      <c r="AR14" s="14"/>
      <c r="AS14" s="14">
        <v>0.106435684225056</v>
      </c>
      <c r="AT14" s="14">
        <v>9.8267798270587903E-2</v>
      </c>
      <c r="AU14" s="14">
        <v>8.9175994968498207E-2</v>
      </c>
      <c r="AV14" s="14">
        <v>9.1255050608404498E-2</v>
      </c>
      <c r="AW14" s="14">
        <v>0.102199116270042</v>
      </c>
      <c r="AX14" s="14"/>
      <c r="AY14" s="14">
        <v>7.2618401225348697E-2</v>
      </c>
      <c r="AZ14" s="14">
        <v>7.4164265589783604E-2</v>
      </c>
      <c r="BA14" s="14">
        <v>8.1113832304647901E-2</v>
      </c>
      <c r="BB14" s="14">
        <v>0.13073664182207601</v>
      </c>
      <c r="BC14" s="14">
        <v>0.17172554779788199</v>
      </c>
      <c r="BD14" s="14"/>
      <c r="BE14" s="14">
        <v>6.0321085241989304E-3</v>
      </c>
      <c r="BF14" s="14">
        <v>5.8647587669384701E-2</v>
      </c>
      <c r="BG14" s="14">
        <v>0.116783492272915</v>
      </c>
      <c r="BH14" s="14">
        <v>0.161418931475733</v>
      </c>
      <c r="BI14" s="14">
        <v>0.27226867179024</v>
      </c>
      <c r="BJ14" s="14"/>
      <c r="BK14" s="14">
        <v>4.0838980815756001E-2</v>
      </c>
      <c r="BL14" s="14">
        <v>7.6283628787175498E-2</v>
      </c>
      <c r="BM14" s="14">
        <v>0.107110160136994</v>
      </c>
      <c r="BN14" s="14">
        <v>0.111265380363468</v>
      </c>
      <c r="BO14" s="14">
        <v>0.154344055930979</v>
      </c>
      <c r="BP14" s="14"/>
      <c r="BQ14" s="14">
        <v>8.6750519849460098E-2</v>
      </c>
      <c r="BR14" s="14">
        <v>0.10447394945861101</v>
      </c>
      <c r="BS14" s="14"/>
      <c r="BT14" s="14">
        <v>9.2902151088944396E-2</v>
      </c>
      <c r="BU14" s="14">
        <v>0.101254028591761</v>
      </c>
      <c r="BV14" s="14"/>
      <c r="BW14" s="14">
        <v>8.0218497348551895E-2</v>
      </c>
      <c r="BX14" s="14">
        <v>0.10699477414398501</v>
      </c>
      <c r="BY14" s="14"/>
      <c r="BZ14" s="14">
        <v>0.125660702001582</v>
      </c>
      <c r="CA14" s="14">
        <v>5.7287702910771003E-2</v>
      </c>
      <c r="CB14" s="14">
        <v>6.2481076120280497E-2</v>
      </c>
    </row>
    <row r="15" spans="2:80" ht="29" x14ac:dyDescent="0.35">
      <c r="B15" s="15" t="s">
        <v>219</v>
      </c>
      <c r="C15" s="14">
        <v>0.11149881642216899</v>
      </c>
      <c r="D15" s="14">
        <v>9.9780793057732103E-2</v>
      </c>
      <c r="E15" s="14">
        <v>0.122013007018136</v>
      </c>
      <c r="F15" s="14"/>
      <c r="G15" s="14">
        <v>0.212842413482416</v>
      </c>
      <c r="H15" s="14">
        <v>9.8947510131699598E-2</v>
      </c>
      <c r="I15" s="14">
        <v>9.2604307016021806E-2</v>
      </c>
      <c r="J15" s="14">
        <v>9.5045639293395601E-2</v>
      </c>
      <c r="K15" s="14">
        <v>8.9765074017702895E-2</v>
      </c>
      <c r="L15" s="14">
        <v>0.121557695813322</v>
      </c>
      <c r="M15" s="14"/>
      <c r="N15" s="14">
        <v>7.1721487184931099E-2</v>
      </c>
      <c r="O15" s="14">
        <v>9.9481821054976396E-2</v>
      </c>
      <c r="P15" s="14">
        <v>0.10832257647636501</v>
      </c>
      <c r="Q15" s="14">
        <v>0.19788952272207</v>
      </c>
      <c r="R15" s="14"/>
      <c r="S15" s="14">
        <v>6.6034564071675197E-2</v>
      </c>
      <c r="T15" s="14">
        <v>0.14646569726773501</v>
      </c>
      <c r="U15" s="14">
        <v>0.128690896240618</v>
      </c>
      <c r="V15" s="14">
        <v>0.110586825547681</v>
      </c>
      <c r="W15" s="14">
        <v>0.10655394753255</v>
      </c>
      <c r="X15" s="14">
        <v>0.10674153876551901</v>
      </c>
      <c r="Y15" s="14">
        <v>0.10213145594357401</v>
      </c>
      <c r="Z15" s="14">
        <v>0.12838629253745801</v>
      </c>
      <c r="AA15" s="14">
        <v>0.11305513720784</v>
      </c>
      <c r="AB15" s="14">
        <v>0.13879169107650799</v>
      </c>
      <c r="AC15" s="14">
        <v>0.118470777757702</v>
      </c>
      <c r="AD15" s="14">
        <v>0.117976138210556</v>
      </c>
      <c r="AE15" s="14"/>
      <c r="AF15" s="14">
        <v>7.7803402951109504E-2</v>
      </c>
      <c r="AG15" s="14">
        <v>0.101942554806285</v>
      </c>
      <c r="AH15" s="14">
        <v>7.3302818996831998E-2</v>
      </c>
      <c r="AI15" s="14">
        <v>0.112487820031955</v>
      </c>
      <c r="AJ15" s="14">
        <v>0.12081454942152201</v>
      </c>
      <c r="AK15" s="14"/>
      <c r="AL15" s="14">
        <v>7.9441666300818503E-2</v>
      </c>
      <c r="AM15" s="14">
        <v>8.0578414670336607E-2</v>
      </c>
      <c r="AN15" s="14">
        <v>0.12251257479571299</v>
      </c>
      <c r="AO15" s="14">
        <v>0.10105907058941301</v>
      </c>
      <c r="AP15" s="14">
        <v>0.14704234171312799</v>
      </c>
      <c r="AQ15" s="14">
        <v>0.14382887454097201</v>
      </c>
      <c r="AR15" s="14"/>
      <c r="AS15" s="14">
        <v>0.14191881523187899</v>
      </c>
      <c r="AT15" s="14">
        <v>0.12955532707480499</v>
      </c>
      <c r="AU15" s="14">
        <v>8.5869376916232198E-2</v>
      </c>
      <c r="AV15" s="14">
        <v>8.4420210208918794E-2</v>
      </c>
      <c r="AW15" s="14">
        <v>2.6437588839854601E-2</v>
      </c>
      <c r="AX15" s="14"/>
      <c r="AY15" s="14">
        <v>7.2284781738878506E-2</v>
      </c>
      <c r="AZ15" s="14">
        <v>7.7289757361965403E-2</v>
      </c>
      <c r="BA15" s="14">
        <v>0.116852416479551</v>
      </c>
      <c r="BB15" s="14">
        <v>0.12441685464958301</v>
      </c>
      <c r="BC15" s="14">
        <v>0.21500479773310999</v>
      </c>
      <c r="BD15" s="14"/>
      <c r="BE15" s="14">
        <v>5.3141207906505498E-2</v>
      </c>
      <c r="BF15" s="14">
        <v>6.3403442017025705E-2</v>
      </c>
      <c r="BG15" s="14">
        <v>0.12930736403156401</v>
      </c>
      <c r="BH15" s="14">
        <v>0.17514331356080101</v>
      </c>
      <c r="BI15" s="14">
        <v>0.28889669470213403</v>
      </c>
      <c r="BJ15" s="14"/>
      <c r="BK15" s="14">
        <v>6.5314298471560103E-2</v>
      </c>
      <c r="BL15" s="14">
        <v>0.10064436577989801</v>
      </c>
      <c r="BM15" s="14">
        <v>0.10971684329275801</v>
      </c>
      <c r="BN15" s="14">
        <v>0.120841143412367</v>
      </c>
      <c r="BO15" s="14">
        <v>0.15457704596996399</v>
      </c>
      <c r="BP15" s="14"/>
      <c r="BQ15" s="14">
        <v>9.89713879853093E-2</v>
      </c>
      <c r="BR15" s="14">
        <v>0.116945659645601</v>
      </c>
      <c r="BS15" s="14"/>
      <c r="BT15" s="14">
        <v>0.121898503166329</v>
      </c>
      <c r="BU15" s="14">
        <v>0.107891513791638</v>
      </c>
      <c r="BV15" s="14"/>
      <c r="BW15" s="14">
        <v>8.4191957474070503E-2</v>
      </c>
      <c r="BX15" s="14">
        <v>0.122910020088111</v>
      </c>
      <c r="BY15" s="14"/>
      <c r="BZ15" s="14">
        <v>0.13028748940632601</v>
      </c>
      <c r="CA15" s="14">
        <v>8.3761890030357097E-2</v>
      </c>
      <c r="CB15" s="14">
        <v>7.3960999171308106E-2</v>
      </c>
    </row>
    <row r="16" spans="2:80" x14ac:dyDescent="0.35">
      <c r="B16" s="15" t="s">
        <v>167</v>
      </c>
      <c r="C16" s="20">
        <v>3.6413062591517498E-2</v>
      </c>
      <c r="D16" s="20">
        <v>3.06922542535603E-2</v>
      </c>
      <c r="E16" s="20">
        <v>4.2573000287319501E-2</v>
      </c>
      <c r="F16" s="20"/>
      <c r="G16" s="20">
        <v>2.5896801525306101E-2</v>
      </c>
      <c r="H16" s="20">
        <v>2.4778496665908201E-2</v>
      </c>
      <c r="I16" s="20">
        <v>3.9762439964854998E-2</v>
      </c>
      <c r="J16" s="20">
        <v>4.1266969526613802E-2</v>
      </c>
      <c r="K16" s="20">
        <v>4.8411898298198301E-2</v>
      </c>
      <c r="L16" s="20">
        <v>4.3842107551617E-2</v>
      </c>
      <c r="M16" s="20"/>
      <c r="N16" s="20">
        <v>1.8680036848752499E-2</v>
      </c>
      <c r="O16" s="20">
        <v>2.6724972321324501E-2</v>
      </c>
      <c r="P16" s="20">
        <v>4.2027461887457901E-2</v>
      </c>
      <c r="Q16" s="20">
        <v>7.2358059757631002E-2</v>
      </c>
      <c r="R16" s="20"/>
      <c r="S16" s="20">
        <v>3.8150631125620803E-2</v>
      </c>
      <c r="T16" s="20">
        <v>2.9333908771473599E-2</v>
      </c>
      <c r="U16" s="20">
        <v>2.60321034569806E-2</v>
      </c>
      <c r="V16" s="20">
        <v>5.20212114548948E-2</v>
      </c>
      <c r="W16" s="20">
        <v>3.0508200416029502E-2</v>
      </c>
      <c r="X16" s="20">
        <v>6.02674262817222E-2</v>
      </c>
      <c r="Y16" s="20">
        <v>4.7229693673885499E-2</v>
      </c>
      <c r="Z16" s="20">
        <v>1.3070184919999299E-2</v>
      </c>
      <c r="AA16" s="20">
        <v>2.3331721148810599E-2</v>
      </c>
      <c r="AB16" s="20">
        <v>2.4479383574452299E-2</v>
      </c>
      <c r="AC16" s="20">
        <v>5.8252904285734597E-2</v>
      </c>
      <c r="AD16" s="20">
        <v>3.40687646889926E-2</v>
      </c>
      <c r="AE16" s="20"/>
      <c r="AF16" s="20">
        <v>4.51662854594111E-2</v>
      </c>
      <c r="AG16" s="20">
        <v>2.0169479337457299E-2</v>
      </c>
      <c r="AH16" s="20">
        <v>1.2918390000135499E-2</v>
      </c>
      <c r="AI16" s="20">
        <v>3.4414687725130101E-2</v>
      </c>
      <c r="AJ16" s="20">
        <v>5.0940300510096299E-2</v>
      </c>
      <c r="AK16" s="20"/>
      <c r="AL16" s="20">
        <v>2.77326481876701E-2</v>
      </c>
      <c r="AM16" s="20">
        <v>2.9309499732576499E-2</v>
      </c>
      <c r="AN16" s="20">
        <v>2.5104322858606101E-2</v>
      </c>
      <c r="AO16" s="20">
        <v>3.60640608825075E-2</v>
      </c>
      <c r="AP16" s="20">
        <v>4.1517171926697502E-2</v>
      </c>
      <c r="AQ16" s="20">
        <v>7.2513140654968597E-2</v>
      </c>
      <c r="AR16" s="20"/>
      <c r="AS16" s="20">
        <v>5.7538696007001601E-2</v>
      </c>
      <c r="AT16" s="20">
        <v>3.8082363728758499E-2</v>
      </c>
      <c r="AU16" s="20">
        <v>2.4060158521999799E-2</v>
      </c>
      <c r="AV16" s="20">
        <v>1.63425376388057E-2</v>
      </c>
      <c r="AW16" s="20">
        <v>0</v>
      </c>
      <c r="AX16" s="20"/>
      <c r="AY16" s="20">
        <v>2.6436107901205E-2</v>
      </c>
      <c r="AZ16" s="20">
        <v>2.3462476400294901E-2</v>
      </c>
      <c r="BA16" s="20">
        <v>3.9159605577821902E-2</v>
      </c>
      <c r="BB16" s="20">
        <v>3.6994956594589498E-2</v>
      </c>
      <c r="BC16" s="20">
        <v>5.6258328189384803E-2</v>
      </c>
      <c r="BD16" s="20"/>
      <c r="BE16" s="20">
        <v>3.4720079276986497E-2</v>
      </c>
      <c r="BF16" s="20">
        <v>2.4202970604257398E-2</v>
      </c>
      <c r="BG16" s="20">
        <v>4.2632905200579198E-2</v>
      </c>
      <c r="BH16" s="20">
        <v>4.0409604520488598E-2</v>
      </c>
      <c r="BI16" s="20">
        <v>8.7318152640015204E-2</v>
      </c>
      <c r="BJ16" s="20"/>
      <c r="BK16" s="20">
        <v>2.79048895027749E-2</v>
      </c>
      <c r="BL16" s="20">
        <v>5.1942553768684202E-2</v>
      </c>
      <c r="BM16" s="20">
        <v>3.7164475220262901E-2</v>
      </c>
      <c r="BN16" s="20">
        <v>4.3356780571701899E-2</v>
      </c>
      <c r="BO16" s="20">
        <v>2.4864707800344901E-2</v>
      </c>
      <c r="BP16" s="20"/>
      <c r="BQ16" s="20">
        <v>3.2390149258826301E-2</v>
      </c>
      <c r="BR16" s="20">
        <v>3.8162198763802301E-2</v>
      </c>
      <c r="BS16" s="20"/>
      <c r="BT16" s="20">
        <v>2.78174515964336E-2</v>
      </c>
      <c r="BU16" s="20">
        <v>3.9394591835271102E-2</v>
      </c>
      <c r="BV16" s="20"/>
      <c r="BW16" s="20">
        <v>2.68965613934086E-2</v>
      </c>
      <c r="BX16" s="20">
        <v>4.0389892499534202E-2</v>
      </c>
      <c r="BY16" s="20"/>
      <c r="BZ16" s="20">
        <v>3.4391077411719297E-2</v>
      </c>
      <c r="CA16" s="20">
        <v>3.1092676348133199E-2</v>
      </c>
      <c r="CB16" s="20">
        <v>9.2766674287219103E-2</v>
      </c>
    </row>
    <row r="17" spans="2:2" x14ac:dyDescent="0.35">
      <c r="B17" s="16" t="s">
        <v>503</v>
      </c>
    </row>
    <row r="18" spans="2:2" x14ac:dyDescent="0.35">
      <c r="B18" t="s">
        <v>120</v>
      </c>
    </row>
    <row r="19" spans="2:2" x14ac:dyDescent="0.35">
      <c r="B19" t="s">
        <v>121</v>
      </c>
    </row>
    <row r="21" spans="2:2" x14ac:dyDescent="0.35">
      <c r="B21"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CB17"/>
  <sheetViews>
    <sheetView showGridLines="0" workbookViewId="0">
      <pane xSplit="2" topLeftCell="C1" activePane="topRight" state="frozen"/>
      <selection activeCell="B19" sqref="B19"/>
      <selection pane="topRight" activeCell="CF7" sqref="CF7"/>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225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1802</v>
      </c>
      <c r="D7" s="10">
        <v>934</v>
      </c>
      <c r="E7" s="10">
        <v>867</v>
      </c>
      <c r="F7" s="10"/>
      <c r="G7" s="10">
        <v>209</v>
      </c>
      <c r="H7" s="10">
        <v>412</v>
      </c>
      <c r="I7" s="10">
        <v>417</v>
      </c>
      <c r="J7" s="10">
        <v>384</v>
      </c>
      <c r="K7" s="10">
        <v>277</v>
      </c>
      <c r="L7" s="10">
        <v>103</v>
      </c>
      <c r="M7" s="10"/>
      <c r="N7" s="10">
        <v>596</v>
      </c>
      <c r="O7" s="10">
        <v>509</v>
      </c>
      <c r="P7" s="10">
        <v>419</v>
      </c>
      <c r="Q7" s="10">
        <v>275</v>
      </c>
      <c r="R7" s="10"/>
      <c r="S7" s="10">
        <v>301</v>
      </c>
      <c r="T7" s="10">
        <v>239</v>
      </c>
      <c r="U7" s="10">
        <v>143</v>
      </c>
      <c r="V7" s="10">
        <v>159</v>
      </c>
      <c r="W7" s="10">
        <v>131</v>
      </c>
      <c r="X7" s="10">
        <v>164</v>
      </c>
      <c r="Y7" s="10">
        <v>134</v>
      </c>
      <c r="Z7" s="10">
        <v>66</v>
      </c>
      <c r="AA7" s="10">
        <v>194</v>
      </c>
      <c r="AB7" s="10">
        <v>144</v>
      </c>
      <c r="AC7" s="10">
        <v>75</v>
      </c>
      <c r="AD7" s="10">
        <v>52</v>
      </c>
      <c r="AE7" s="10"/>
      <c r="AF7" s="10">
        <v>278</v>
      </c>
      <c r="AG7" s="10">
        <v>644</v>
      </c>
      <c r="AH7" s="10">
        <v>131</v>
      </c>
      <c r="AI7" s="10">
        <v>222</v>
      </c>
      <c r="AJ7" s="10">
        <v>146</v>
      </c>
      <c r="AK7" s="10"/>
      <c r="AL7" s="10">
        <v>382</v>
      </c>
      <c r="AM7" s="10">
        <v>254</v>
      </c>
      <c r="AN7" s="10">
        <v>132</v>
      </c>
      <c r="AO7" s="10">
        <v>421</v>
      </c>
      <c r="AP7" s="10">
        <v>261</v>
      </c>
      <c r="AQ7" s="10">
        <v>159</v>
      </c>
      <c r="AR7" s="10"/>
      <c r="AS7" s="10">
        <v>321</v>
      </c>
      <c r="AT7" s="10">
        <v>400</v>
      </c>
      <c r="AU7" s="10">
        <v>567</v>
      </c>
      <c r="AV7" s="10">
        <v>274</v>
      </c>
      <c r="AW7" s="10">
        <v>38</v>
      </c>
      <c r="AX7" s="10"/>
      <c r="AY7" s="10">
        <v>415</v>
      </c>
      <c r="AZ7" s="10">
        <v>555</v>
      </c>
      <c r="BA7" s="10">
        <v>263</v>
      </c>
      <c r="BB7" s="10">
        <v>314</v>
      </c>
      <c r="BC7" s="10">
        <v>234</v>
      </c>
      <c r="BD7" s="10"/>
      <c r="BE7" s="10">
        <v>140</v>
      </c>
      <c r="BF7" s="10">
        <v>721</v>
      </c>
      <c r="BG7" s="10">
        <v>649</v>
      </c>
      <c r="BH7" s="10">
        <v>241</v>
      </c>
      <c r="BI7" s="10">
        <v>51</v>
      </c>
      <c r="BJ7" s="10"/>
      <c r="BK7" s="10">
        <v>386</v>
      </c>
      <c r="BL7" s="10">
        <v>347</v>
      </c>
      <c r="BM7" s="10">
        <v>350</v>
      </c>
      <c r="BN7" s="10">
        <v>331</v>
      </c>
      <c r="BO7" s="10">
        <v>386</v>
      </c>
      <c r="BP7" s="10"/>
      <c r="BQ7" s="10">
        <v>551</v>
      </c>
      <c r="BR7" s="10">
        <v>1251</v>
      </c>
      <c r="BS7" s="10"/>
      <c r="BT7" s="10">
        <v>463</v>
      </c>
      <c r="BU7" s="10">
        <v>1339</v>
      </c>
      <c r="BV7" s="10"/>
      <c r="BW7" s="10">
        <v>552</v>
      </c>
      <c r="BX7" s="10">
        <v>1250</v>
      </c>
      <c r="BY7" s="10"/>
      <c r="BZ7" s="10">
        <v>1069</v>
      </c>
      <c r="CA7" s="10">
        <v>632</v>
      </c>
      <c r="CB7" s="10">
        <v>101</v>
      </c>
    </row>
    <row r="8" spans="2:80" ht="30" customHeight="1" x14ac:dyDescent="0.35">
      <c r="B8" s="11" t="s">
        <v>19</v>
      </c>
      <c r="C8" s="11">
        <v>1787</v>
      </c>
      <c r="D8" s="11">
        <v>929</v>
      </c>
      <c r="E8" s="11">
        <v>858</v>
      </c>
      <c r="F8" s="11"/>
      <c r="G8" s="11">
        <v>204</v>
      </c>
      <c r="H8" s="11">
        <v>410</v>
      </c>
      <c r="I8" s="11">
        <v>411</v>
      </c>
      <c r="J8" s="11">
        <v>385</v>
      </c>
      <c r="K8" s="11">
        <v>263</v>
      </c>
      <c r="L8" s="11">
        <v>114</v>
      </c>
      <c r="M8" s="11"/>
      <c r="N8" s="11">
        <v>566</v>
      </c>
      <c r="O8" s="11">
        <v>495</v>
      </c>
      <c r="P8" s="11">
        <v>420</v>
      </c>
      <c r="Q8" s="11">
        <v>303</v>
      </c>
      <c r="R8" s="11"/>
      <c r="S8" s="11">
        <v>331</v>
      </c>
      <c r="T8" s="11">
        <v>229</v>
      </c>
      <c r="U8" s="11">
        <v>145</v>
      </c>
      <c r="V8" s="11">
        <v>158</v>
      </c>
      <c r="W8" s="11">
        <v>128</v>
      </c>
      <c r="X8" s="11">
        <v>157</v>
      </c>
      <c r="Y8" s="11">
        <v>127</v>
      </c>
      <c r="Z8" s="11">
        <v>60</v>
      </c>
      <c r="AA8" s="11">
        <v>185</v>
      </c>
      <c r="AB8" s="11">
        <v>141</v>
      </c>
      <c r="AC8" s="11">
        <v>72</v>
      </c>
      <c r="AD8" s="11">
        <v>55</v>
      </c>
      <c r="AE8" s="11"/>
      <c r="AF8" s="11">
        <v>276</v>
      </c>
      <c r="AG8" s="11">
        <v>636</v>
      </c>
      <c r="AH8" s="11">
        <v>130</v>
      </c>
      <c r="AI8" s="11">
        <v>220</v>
      </c>
      <c r="AJ8" s="11">
        <v>143</v>
      </c>
      <c r="AK8" s="11"/>
      <c r="AL8" s="11">
        <v>377</v>
      </c>
      <c r="AM8" s="11">
        <v>252</v>
      </c>
      <c r="AN8" s="11">
        <v>130</v>
      </c>
      <c r="AO8" s="11">
        <v>422</v>
      </c>
      <c r="AP8" s="11">
        <v>257</v>
      </c>
      <c r="AQ8" s="11">
        <v>157</v>
      </c>
      <c r="AR8" s="11"/>
      <c r="AS8" s="11">
        <v>328</v>
      </c>
      <c r="AT8" s="11">
        <v>400</v>
      </c>
      <c r="AU8" s="11">
        <v>556</v>
      </c>
      <c r="AV8" s="11">
        <v>267</v>
      </c>
      <c r="AW8" s="11">
        <v>35</v>
      </c>
      <c r="AX8" s="11"/>
      <c r="AY8" s="11">
        <v>410</v>
      </c>
      <c r="AZ8" s="11">
        <v>544</v>
      </c>
      <c r="BA8" s="11">
        <v>264</v>
      </c>
      <c r="BB8" s="11">
        <v>313</v>
      </c>
      <c r="BC8" s="11">
        <v>235</v>
      </c>
      <c r="BD8" s="11"/>
      <c r="BE8" s="11">
        <v>136</v>
      </c>
      <c r="BF8" s="11">
        <v>710</v>
      </c>
      <c r="BG8" s="11">
        <v>647</v>
      </c>
      <c r="BH8" s="11">
        <v>243</v>
      </c>
      <c r="BI8" s="11">
        <v>52</v>
      </c>
      <c r="BJ8" s="11"/>
      <c r="BK8" s="11">
        <v>381</v>
      </c>
      <c r="BL8" s="11">
        <v>344</v>
      </c>
      <c r="BM8" s="11">
        <v>350</v>
      </c>
      <c r="BN8" s="11">
        <v>327</v>
      </c>
      <c r="BO8" s="11">
        <v>384</v>
      </c>
      <c r="BP8" s="11"/>
      <c r="BQ8" s="11">
        <v>549</v>
      </c>
      <c r="BR8" s="11">
        <v>1238</v>
      </c>
      <c r="BS8" s="11"/>
      <c r="BT8" s="11">
        <v>455</v>
      </c>
      <c r="BU8" s="11">
        <v>1332</v>
      </c>
      <c r="BV8" s="11"/>
      <c r="BW8" s="11">
        <v>543</v>
      </c>
      <c r="BX8" s="11">
        <v>1244</v>
      </c>
      <c r="BY8" s="11"/>
      <c r="BZ8" s="11">
        <v>1063</v>
      </c>
      <c r="CA8" s="11">
        <v>624</v>
      </c>
      <c r="CB8" s="11">
        <v>100</v>
      </c>
    </row>
    <row r="9" spans="2:80" ht="43.5" x14ac:dyDescent="0.35">
      <c r="B9" s="15" t="s">
        <v>221</v>
      </c>
      <c r="C9" s="14">
        <v>0.19190589546540901</v>
      </c>
      <c r="D9" s="14">
        <v>0.23420202247718799</v>
      </c>
      <c r="E9" s="14">
        <v>0.14632112460910801</v>
      </c>
      <c r="F9" s="14"/>
      <c r="G9" s="14">
        <v>0.21001020243705801</v>
      </c>
      <c r="H9" s="14">
        <v>0.24045905815517199</v>
      </c>
      <c r="I9" s="14">
        <v>0.15804570058628101</v>
      </c>
      <c r="J9" s="14">
        <v>0.19274305580503001</v>
      </c>
      <c r="K9" s="14">
        <v>0.16904148416859599</v>
      </c>
      <c r="L9" s="14">
        <v>0.15703205557576</v>
      </c>
      <c r="M9" s="14"/>
      <c r="N9" s="14">
        <v>0.248029961853729</v>
      </c>
      <c r="O9" s="14">
        <v>0.199298471375569</v>
      </c>
      <c r="P9" s="14">
        <v>0.16493770836542199</v>
      </c>
      <c r="Q9" s="14">
        <v>0.114366164882636</v>
      </c>
      <c r="R9" s="14"/>
      <c r="S9" s="14">
        <v>0.24283388339307699</v>
      </c>
      <c r="T9" s="14">
        <v>0.15676826369312</v>
      </c>
      <c r="U9" s="14">
        <v>0.130067440454948</v>
      </c>
      <c r="V9" s="14">
        <v>0.22423740878377901</v>
      </c>
      <c r="W9" s="14">
        <v>0.18132342193989701</v>
      </c>
      <c r="X9" s="14">
        <v>0.198268264517939</v>
      </c>
      <c r="Y9" s="14">
        <v>0.15455769577782799</v>
      </c>
      <c r="Z9" s="14">
        <v>0.161416102990528</v>
      </c>
      <c r="AA9" s="14">
        <v>0.26496221626232502</v>
      </c>
      <c r="AB9" s="14">
        <v>0.109185699753235</v>
      </c>
      <c r="AC9" s="14">
        <v>0.18260161308942199</v>
      </c>
      <c r="AD9" s="14">
        <v>0.20561262309701001</v>
      </c>
      <c r="AE9" s="14"/>
      <c r="AF9" s="14">
        <v>0.212723319114825</v>
      </c>
      <c r="AG9" s="14">
        <v>0.21317177967356599</v>
      </c>
      <c r="AH9" s="14">
        <v>0.162433676800707</v>
      </c>
      <c r="AI9" s="14">
        <v>0.21016935444256599</v>
      </c>
      <c r="AJ9" s="14">
        <v>0.16613066651726199</v>
      </c>
      <c r="AK9" s="14"/>
      <c r="AL9" s="14">
        <v>0.22762508334485301</v>
      </c>
      <c r="AM9" s="14">
        <v>0.22590352646284101</v>
      </c>
      <c r="AN9" s="14">
        <v>0.233402512438</v>
      </c>
      <c r="AO9" s="14">
        <v>0.19930412238380901</v>
      </c>
      <c r="AP9" s="14">
        <v>0.15588723557327799</v>
      </c>
      <c r="AQ9" s="14">
        <v>0.113528627222307</v>
      </c>
      <c r="AR9" s="14"/>
      <c r="AS9" s="14">
        <v>0.14769741011115201</v>
      </c>
      <c r="AT9" s="14">
        <v>0.180634091326138</v>
      </c>
      <c r="AU9" s="14">
        <v>0.19558101372182601</v>
      </c>
      <c r="AV9" s="14">
        <v>0.25117345843278299</v>
      </c>
      <c r="AW9" s="14">
        <v>0.36962566719574103</v>
      </c>
      <c r="AX9" s="14"/>
      <c r="AY9" s="14">
        <v>0.30006086469711102</v>
      </c>
      <c r="AZ9" s="14">
        <v>0.23947835170520601</v>
      </c>
      <c r="BA9" s="14">
        <v>0.14095277176091001</v>
      </c>
      <c r="BB9" s="14">
        <v>0.110593927588888</v>
      </c>
      <c r="BC9" s="14">
        <v>6.6762093406676395E-2</v>
      </c>
      <c r="BD9" s="14"/>
      <c r="BE9" s="14">
        <v>0.47634845807989401</v>
      </c>
      <c r="BF9" s="14">
        <v>0.26202045327309298</v>
      </c>
      <c r="BG9" s="14">
        <v>0.114816035825138</v>
      </c>
      <c r="BH9" s="14">
        <v>6.0695474888421301E-2</v>
      </c>
      <c r="BI9" s="14">
        <v>5.9397637110881502E-2</v>
      </c>
      <c r="BJ9" s="14"/>
      <c r="BK9" s="14">
        <v>0.30443150332109498</v>
      </c>
      <c r="BL9" s="14">
        <v>0.215758999467276</v>
      </c>
      <c r="BM9" s="14">
        <v>0.15735264738115901</v>
      </c>
      <c r="BN9" s="14">
        <v>0.16674599251247799</v>
      </c>
      <c r="BO9" s="14">
        <v>0.1128756567496</v>
      </c>
      <c r="BP9" s="14"/>
      <c r="BQ9" s="14">
        <v>0.231946419162675</v>
      </c>
      <c r="BR9" s="14">
        <v>0.17414217843719099</v>
      </c>
      <c r="BS9" s="14"/>
      <c r="BT9" s="14">
        <v>0.20266680054615799</v>
      </c>
      <c r="BU9" s="14">
        <v>0.18823190378858901</v>
      </c>
      <c r="BV9" s="14"/>
      <c r="BW9" s="14">
        <v>0.236928900814138</v>
      </c>
      <c r="BX9" s="14">
        <v>0.172260784120777</v>
      </c>
      <c r="BY9" s="14"/>
      <c r="BZ9" s="14">
        <v>0.14388346806119201</v>
      </c>
      <c r="CA9" s="14">
        <v>0.2736941146031</v>
      </c>
      <c r="CB9" s="14">
        <v>0.19168124013368101</v>
      </c>
    </row>
    <row r="10" spans="2:80" ht="43.5" x14ac:dyDescent="0.35">
      <c r="B10" s="15" t="s">
        <v>222</v>
      </c>
      <c r="C10" s="14">
        <v>0.49306187806545299</v>
      </c>
      <c r="D10" s="14">
        <v>0.502230778979601</v>
      </c>
      <c r="E10" s="14">
        <v>0.48255132900938102</v>
      </c>
      <c r="F10" s="14"/>
      <c r="G10" s="14">
        <v>0.58394092070472603</v>
      </c>
      <c r="H10" s="14">
        <v>0.56187587257637805</v>
      </c>
      <c r="I10" s="14">
        <v>0.51335059069539002</v>
      </c>
      <c r="J10" s="14">
        <v>0.43477048487505598</v>
      </c>
      <c r="K10" s="14">
        <v>0.39435496656000801</v>
      </c>
      <c r="L10" s="14">
        <v>0.43468583879324202</v>
      </c>
      <c r="M10" s="14"/>
      <c r="N10" s="14">
        <v>0.52771420376938605</v>
      </c>
      <c r="O10" s="14">
        <v>0.44698736626216901</v>
      </c>
      <c r="P10" s="14">
        <v>0.53885237386083396</v>
      </c>
      <c r="Q10" s="14">
        <v>0.43819124088224098</v>
      </c>
      <c r="R10" s="14"/>
      <c r="S10" s="14">
        <v>0.51995505632944095</v>
      </c>
      <c r="T10" s="14">
        <v>0.50000670433148398</v>
      </c>
      <c r="U10" s="14">
        <v>0.47983635053995799</v>
      </c>
      <c r="V10" s="14">
        <v>0.48544914404988598</v>
      </c>
      <c r="W10" s="14">
        <v>0.50089059577300798</v>
      </c>
      <c r="X10" s="14">
        <v>0.50328310468269399</v>
      </c>
      <c r="Y10" s="14">
        <v>0.44465646772260498</v>
      </c>
      <c r="Z10" s="14">
        <v>0.52800234626119902</v>
      </c>
      <c r="AA10" s="14">
        <v>0.44471669151297499</v>
      </c>
      <c r="AB10" s="14">
        <v>0.57032351931918701</v>
      </c>
      <c r="AC10" s="14">
        <v>0.37881341405864399</v>
      </c>
      <c r="AD10" s="14">
        <v>0.49964968878690902</v>
      </c>
      <c r="AE10" s="14"/>
      <c r="AF10" s="14">
        <v>0.463426354082351</v>
      </c>
      <c r="AG10" s="14">
        <v>0.52876667020571599</v>
      </c>
      <c r="AH10" s="14">
        <v>0.50942370184747998</v>
      </c>
      <c r="AI10" s="14">
        <v>0.48136898762179903</v>
      </c>
      <c r="AJ10" s="14">
        <v>0.48051240471673901</v>
      </c>
      <c r="AK10" s="14"/>
      <c r="AL10" s="14">
        <v>0.52617324335712601</v>
      </c>
      <c r="AM10" s="14">
        <v>0.52455329127202399</v>
      </c>
      <c r="AN10" s="14">
        <v>0.48254492988320302</v>
      </c>
      <c r="AO10" s="14">
        <v>0.48376624333733698</v>
      </c>
      <c r="AP10" s="14">
        <v>0.52492621844567799</v>
      </c>
      <c r="AQ10" s="14">
        <v>0.4325379404734</v>
      </c>
      <c r="AR10" s="14"/>
      <c r="AS10" s="14">
        <v>0.44043613281768601</v>
      </c>
      <c r="AT10" s="14">
        <v>0.51005382396250298</v>
      </c>
      <c r="AU10" s="14">
        <v>0.52612423779378004</v>
      </c>
      <c r="AV10" s="14">
        <v>0.48276128163878601</v>
      </c>
      <c r="AW10" s="14">
        <v>0.49771147713289099</v>
      </c>
      <c r="AX10" s="14"/>
      <c r="AY10" s="14">
        <v>0.46146874434517299</v>
      </c>
      <c r="AZ10" s="14">
        <v>0.54869004753071304</v>
      </c>
      <c r="BA10" s="14">
        <v>0.53939231144076305</v>
      </c>
      <c r="BB10" s="14">
        <v>0.51508547903603796</v>
      </c>
      <c r="BC10" s="14">
        <v>0.356463188323276</v>
      </c>
      <c r="BD10" s="14"/>
      <c r="BE10" s="14">
        <v>0.39218099968248499</v>
      </c>
      <c r="BF10" s="14">
        <v>0.55489662823135499</v>
      </c>
      <c r="BG10" s="14">
        <v>0.51208232916035301</v>
      </c>
      <c r="BH10" s="14">
        <v>0.38174645938496898</v>
      </c>
      <c r="BI10" s="14">
        <v>0.19470045636993399</v>
      </c>
      <c r="BJ10" s="14"/>
      <c r="BK10" s="14">
        <v>0.55104367729011094</v>
      </c>
      <c r="BL10" s="14">
        <v>0.50216009031576603</v>
      </c>
      <c r="BM10" s="14">
        <v>0.50524898903336501</v>
      </c>
      <c r="BN10" s="14">
        <v>0.49689135583232502</v>
      </c>
      <c r="BO10" s="14">
        <v>0.41270812812040403</v>
      </c>
      <c r="BP10" s="14"/>
      <c r="BQ10" s="14">
        <v>0.495007118468759</v>
      </c>
      <c r="BR10" s="14">
        <v>0.492198884855439</v>
      </c>
      <c r="BS10" s="14"/>
      <c r="BT10" s="14">
        <v>0.52669107017364603</v>
      </c>
      <c r="BU10" s="14">
        <v>0.48158018846996398</v>
      </c>
      <c r="BV10" s="14"/>
      <c r="BW10" s="14">
        <v>0.535070484401309</v>
      </c>
      <c r="BX10" s="14">
        <v>0.47473205440067301</v>
      </c>
      <c r="BY10" s="14"/>
      <c r="BZ10" s="14">
        <v>0.46934980486806199</v>
      </c>
      <c r="CA10" s="14">
        <v>0.53795090264045398</v>
      </c>
      <c r="CB10" s="14">
        <v>0.464878930191576</v>
      </c>
    </row>
    <row r="11" spans="2:80" ht="43.5" x14ac:dyDescent="0.35">
      <c r="B11" s="15" t="s">
        <v>223</v>
      </c>
      <c r="C11" s="14">
        <v>0.20076626997939301</v>
      </c>
      <c r="D11" s="14">
        <v>0.17719440411260901</v>
      </c>
      <c r="E11" s="14">
        <v>0.226523622391648</v>
      </c>
      <c r="F11" s="14"/>
      <c r="G11" s="14">
        <v>0.137649604197632</v>
      </c>
      <c r="H11" s="14">
        <v>0.128654467867231</v>
      </c>
      <c r="I11" s="14">
        <v>0.197891626222926</v>
      </c>
      <c r="J11" s="14">
        <v>0.24559318037033701</v>
      </c>
      <c r="K11" s="14">
        <v>0.27977324088732902</v>
      </c>
      <c r="L11" s="14">
        <v>0.249466549815757</v>
      </c>
      <c r="M11" s="14"/>
      <c r="N11" s="14">
        <v>0.15358498196793599</v>
      </c>
      <c r="O11" s="14">
        <v>0.23538158287356101</v>
      </c>
      <c r="P11" s="14">
        <v>0.184587223947169</v>
      </c>
      <c r="Q11" s="14">
        <v>0.25659554409207203</v>
      </c>
      <c r="R11" s="14"/>
      <c r="S11" s="14">
        <v>0.12763692888314199</v>
      </c>
      <c r="T11" s="14">
        <v>0.22015598672526401</v>
      </c>
      <c r="U11" s="14">
        <v>0.24573131955809199</v>
      </c>
      <c r="V11" s="14">
        <v>0.181508491105799</v>
      </c>
      <c r="W11" s="14">
        <v>0.209550953799408</v>
      </c>
      <c r="X11" s="14">
        <v>0.174532944668262</v>
      </c>
      <c r="Y11" s="14">
        <v>0.25412478736618499</v>
      </c>
      <c r="Z11" s="14">
        <v>0.263039319858904</v>
      </c>
      <c r="AA11" s="14">
        <v>0.19302972487537101</v>
      </c>
      <c r="AB11" s="14">
        <v>0.22179389635709101</v>
      </c>
      <c r="AC11" s="14">
        <v>0.28910120087417801</v>
      </c>
      <c r="AD11" s="14">
        <v>0.21796194515248299</v>
      </c>
      <c r="AE11" s="14"/>
      <c r="AF11" s="14">
        <v>0.19713445456318399</v>
      </c>
      <c r="AG11" s="14">
        <v>0.17371834076568399</v>
      </c>
      <c r="AH11" s="14">
        <v>0.232902499084058</v>
      </c>
      <c r="AI11" s="14">
        <v>0.20879286464587199</v>
      </c>
      <c r="AJ11" s="14">
        <v>0.22075879470155299</v>
      </c>
      <c r="AK11" s="14"/>
      <c r="AL11" s="14">
        <v>0.154123622230385</v>
      </c>
      <c r="AM11" s="14">
        <v>0.15829914824721</v>
      </c>
      <c r="AN11" s="14">
        <v>0.172879250901492</v>
      </c>
      <c r="AO11" s="14">
        <v>0.20845304010872701</v>
      </c>
      <c r="AP11" s="14">
        <v>0.20360588630747201</v>
      </c>
      <c r="AQ11" s="14">
        <v>0.23555019710108199</v>
      </c>
      <c r="AR11" s="14"/>
      <c r="AS11" s="14">
        <v>0.23625728216724301</v>
      </c>
      <c r="AT11" s="14">
        <v>0.18450197911944</v>
      </c>
      <c r="AU11" s="14">
        <v>0.197506686358392</v>
      </c>
      <c r="AV11" s="14">
        <v>0.17479248928617599</v>
      </c>
      <c r="AW11" s="14">
        <v>7.93103188970367E-2</v>
      </c>
      <c r="AX11" s="14"/>
      <c r="AY11" s="14">
        <v>0.15348438072763701</v>
      </c>
      <c r="AZ11" s="14">
        <v>0.13630911712114399</v>
      </c>
      <c r="BA11" s="14">
        <v>0.21498508356677301</v>
      </c>
      <c r="BB11" s="14">
        <v>0.27578268374623099</v>
      </c>
      <c r="BC11" s="14">
        <v>0.330204749731563</v>
      </c>
      <c r="BD11" s="14"/>
      <c r="BE11" s="14">
        <v>6.5638114050992194E-2</v>
      </c>
      <c r="BF11" s="14">
        <v>0.111764470501777</v>
      </c>
      <c r="BG11" s="14">
        <v>0.250375467618772</v>
      </c>
      <c r="BH11" s="14">
        <v>0.36014501080295003</v>
      </c>
      <c r="BI11" s="14">
        <v>0.41044365375359698</v>
      </c>
      <c r="BJ11" s="14"/>
      <c r="BK11" s="14">
        <v>7.7706147261157807E-2</v>
      </c>
      <c r="BL11" s="14">
        <v>0.14309297492850301</v>
      </c>
      <c r="BM11" s="14">
        <v>0.209163431416382</v>
      </c>
      <c r="BN11" s="14">
        <v>0.21879671789560301</v>
      </c>
      <c r="BO11" s="14">
        <v>0.35016433736222102</v>
      </c>
      <c r="BP11" s="14"/>
      <c r="BQ11" s="14">
        <v>0.18101737096241999</v>
      </c>
      <c r="BR11" s="14">
        <v>0.20952774014418701</v>
      </c>
      <c r="BS11" s="14"/>
      <c r="BT11" s="14">
        <v>0.17225308086635199</v>
      </c>
      <c r="BU11" s="14">
        <v>0.210501252185333</v>
      </c>
      <c r="BV11" s="14"/>
      <c r="BW11" s="14">
        <v>0.14942663270752299</v>
      </c>
      <c r="BX11" s="14">
        <v>0.223167548676514</v>
      </c>
      <c r="BY11" s="14"/>
      <c r="BZ11" s="14">
        <v>0.26350199107497202</v>
      </c>
      <c r="CA11" s="14">
        <v>9.9626917848820204E-2</v>
      </c>
      <c r="CB11" s="14">
        <v>0.16549006684079001</v>
      </c>
    </row>
    <row r="12" spans="2:80" x14ac:dyDescent="0.35">
      <c r="B12" s="29" t="s">
        <v>224</v>
      </c>
      <c r="C12" s="30">
        <v>0.114265956489745</v>
      </c>
      <c r="D12" s="30">
        <v>8.6372794430602098E-2</v>
      </c>
      <c r="E12" s="30">
        <v>0.14460392398986299</v>
      </c>
      <c r="F12" s="30"/>
      <c r="G12" s="30">
        <v>6.8399272660583696E-2</v>
      </c>
      <c r="H12" s="30">
        <v>6.9010601401218105E-2</v>
      </c>
      <c r="I12" s="30">
        <v>0.130712082495403</v>
      </c>
      <c r="J12" s="30">
        <v>0.126893278949576</v>
      </c>
      <c r="K12" s="30">
        <v>0.156830308384067</v>
      </c>
      <c r="L12" s="30">
        <v>0.15881555581524101</v>
      </c>
      <c r="M12" s="30"/>
      <c r="N12" s="30">
        <v>7.0670852408948007E-2</v>
      </c>
      <c r="O12" s="30">
        <v>0.118332579488701</v>
      </c>
      <c r="P12" s="30">
        <v>0.111622693826575</v>
      </c>
      <c r="Q12" s="30">
        <v>0.19084705014305101</v>
      </c>
      <c r="R12" s="30"/>
      <c r="S12" s="30">
        <v>0.10957413139434</v>
      </c>
      <c r="T12" s="30">
        <v>0.123069045250132</v>
      </c>
      <c r="U12" s="30">
        <v>0.14436488944700199</v>
      </c>
      <c r="V12" s="30">
        <v>0.108804956060536</v>
      </c>
      <c r="W12" s="30">
        <v>0.108235028487686</v>
      </c>
      <c r="X12" s="30">
        <v>0.123915686131105</v>
      </c>
      <c r="Y12" s="30">
        <v>0.14666104913338099</v>
      </c>
      <c r="Z12" s="30">
        <v>4.7542230889369499E-2</v>
      </c>
      <c r="AA12" s="30">
        <v>9.7291367349327904E-2</v>
      </c>
      <c r="AB12" s="30">
        <v>9.8696884570487503E-2</v>
      </c>
      <c r="AC12" s="30">
        <v>0.149483771977756</v>
      </c>
      <c r="AD12" s="30">
        <v>7.6775742963597501E-2</v>
      </c>
      <c r="AE12" s="30"/>
      <c r="AF12" s="30">
        <v>0.12671587223964001</v>
      </c>
      <c r="AG12" s="30">
        <v>8.4343209355033893E-2</v>
      </c>
      <c r="AH12" s="30">
        <v>9.5240122267755203E-2</v>
      </c>
      <c r="AI12" s="30">
        <v>9.9668793289763205E-2</v>
      </c>
      <c r="AJ12" s="30">
        <v>0.13259813406444601</v>
      </c>
      <c r="AK12" s="30"/>
      <c r="AL12" s="30">
        <v>9.2078051067634906E-2</v>
      </c>
      <c r="AM12" s="30">
        <v>9.1244034017925593E-2</v>
      </c>
      <c r="AN12" s="30">
        <v>0.111173306777305</v>
      </c>
      <c r="AO12" s="30">
        <v>0.108476594170128</v>
      </c>
      <c r="AP12" s="30">
        <v>0.11558065967357201</v>
      </c>
      <c r="AQ12" s="30">
        <v>0.21838323520321101</v>
      </c>
      <c r="AR12" s="30"/>
      <c r="AS12" s="30">
        <v>0.175609174903918</v>
      </c>
      <c r="AT12" s="30">
        <v>0.12481010559192</v>
      </c>
      <c r="AU12" s="30">
        <v>8.0788062126001606E-2</v>
      </c>
      <c r="AV12" s="30">
        <v>9.1272770642255599E-2</v>
      </c>
      <c r="AW12" s="30">
        <v>5.3352536774331598E-2</v>
      </c>
      <c r="AX12" s="30"/>
      <c r="AY12" s="30">
        <v>8.4986010230078901E-2</v>
      </c>
      <c r="AZ12" s="30">
        <v>7.5522483642936997E-2</v>
      </c>
      <c r="BA12" s="30">
        <v>0.104669833231555</v>
      </c>
      <c r="BB12" s="30">
        <v>9.8537909628843998E-2</v>
      </c>
      <c r="BC12" s="30">
        <v>0.24656996853848401</v>
      </c>
      <c r="BD12" s="30"/>
      <c r="BE12" s="30">
        <v>6.5832428186628905E-2</v>
      </c>
      <c r="BF12" s="30">
        <v>7.1318447993774806E-2</v>
      </c>
      <c r="BG12" s="30">
        <v>0.122726167395737</v>
      </c>
      <c r="BH12" s="30">
        <v>0.19741305492365999</v>
      </c>
      <c r="BI12" s="30">
        <v>0.335458252765587</v>
      </c>
      <c r="BJ12" s="30"/>
      <c r="BK12" s="30">
        <v>6.6818672127636397E-2</v>
      </c>
      <c r="BL12" s="30">
        <v>0.13898793528845499</v>
      </c>
      <c r="BM12" s="30">
        <v>0.12823493216909401</v>
      </c>
      <c r="BN12" s="30">
        <v>0.117565933759594</v>
      </c>
      <c r="BO12" s="30">
        <v>0.12425187776777501</v>
      </c>
      <c r="BP12" s="30"/>
      <c r="BQ12" s="30">
        <v>9.2029091406146304E-2</v>
      </c>
      <c r="BR12" s="30">
        <v>0.124131196563183</v>
      </c>
      <c r="BS12" s="30"/>
      <c r="BT12" s="30">
        <v>9.8389048413843799E-2</v>
      </c>
      <c r="BU12" s="30">
        <v>0.119686655556114</v>
      </c>
      <c r="BV12" s="30"/>
      <c r="BW12" s="30">
        <v>7.8573982077030105E-2</v>
      </c>
      <c r="BX12" s="30">
        <v>0.12983961280203599</v>
      </c>
      <c r="BY12" s="30"/>
      <c r="BZ12" s="30">
        <v>0.12326473599577401</v>
      </c>
      <c r="CA12" s="30">
        <v>8.8728064907625803E-2</v>
      </c>
      <c r="CB12" s="30">
        <v>0.177949762833953</v>
      </c>
    </row>
    <row r="13" spans="2:80" x14ac:dyDescent="0.35">
      <c r="B13" s="28" t="s">
        <v>505</v>
      </c>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CB19"/>
  <sheetViews>
    <sheetView showGridLines="0" workbookViewId="0">
      <pane xSplit="2" topLeftCell="C1" activePane="topRight" state="frozen"/>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123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0.39865477469400301</v>
      </c>
      <c r="D9" s="14">
        <v>0.39391700668056601</v>
      </c>
      <c r="E9" s="14">
        <v>0.40290434345834603</v>
      </c>
      <c r="F9" s="14"/>
      <c r="G9" s="14">
        <v>0.25036038469175298</v>
      </c>
      <c r="H9" s="14">
        <v>0.306753718146281</v>
      </c>
      <c r="I9" s="14">
        <v>0.31381370429744398</v>
      </c>
      <c r="J9" s="14">
        <v>0.370647739488702</v>
      </c>
      <c r="K9" s="14">
        <v>0.47152400658754101</v>
      </c>
      <c r="L9" s="14">
        <v>0.61467172433183603</v>
      </c>
      <c r="M9" s="14"/>
      <c r="N9" s="14">
        <v>0.46978202288005599</v>
      </c>
      <c r="O9" s="14">
        <v>0.43291398643330498</v>
      </c>
      <c r="P9" s="14">
        <v>0.37910712887416398</v>
      </c>
      <c r="Q9" s="14">
        <v>0.305258583005593</v>
      </c>
      <c r="R9" s="14"/>
      <c r="S9" s="14">
        <v>0.356308278873537</v>
      </c>
      <c r="T9" s="14">
        <v>0.39055670741971099</v>
      </c>
      <c r="U9" s="14">
        <v>0.43479955236507001</v>
      </c>
      <c r="V9" s="14">
        <v>0.40937197880158699</v>
      </c>
      <c r="W9" s="14">
        <v>0.37176414360413601</v>
      </c>
      <c r="X9" s="14">
        <v>0.34594083428391798</v>
      </c>
      <c r="Y9" s="14">
        <v>0.42576299895013098</v>
      </c>
      <c r="Z9" s="14">
        <v>0.46697627473352199</v>
      </c>
      <c r="AA9" s="14">
        <v>0.37354111436972898</v>
      </c>
      <c r="AB9" s="14">
        <v>0.448514522284027</v>
      </c>
      <c r="AC9" s="14">
        <v>0.48533421852092601</v>
      </c>
      <c r="AD9" s="14">
        <v>0.35911862052705501</v>
      </c>
      <c r="AE9" s="14"/>
      <c r="AF9" s="14">
        <v>0.53820288298117802</v>
      </c>
      <c r="AG9" s="14">
        <v>0.46586293683751701</v>
      </c>
      <c r="AH9" s="14">
        <v>0.48741560430800801</v>
      </c>
      <c r="AI9" s="14">
        <v>0.43085299196989602</v>
      </c>
      <c r="AJ9" s="14">
        <v>0.38009394297565002</v>
      </c>
      <c r="AK9" s="14"/>
      <c r="AL9" s="14">
        <v>0.42597197619919702</v>
      </c>
      <c r="AM9" s="14">
        <v>0.47611169810651299</v>
      </c>
      <c r="AN9" s="14">
        <v>0.48643884287134298</v>
      </c>
      <c r="AO9" s="14">
        <v>0.41547961370038</v>
      </c>
      <c r="AP9" s="14">
        <v>0.41805336772788698</v>
      </c>
      <c r="AQ9" s="14">
        <v>0.32476655419613498</v>
      </c>
      <c r="AR9" s="14"/>
      <c r="AS9" s="14">
        <v>0.35362314233375097</v>
      </c>
      <c r="AT9" s="14">
        <v>0.38034171295415498</v>
      </c>
      <c r="AU9" s="14">
        <v>0.44083885937685802</v>
      </c>
      <c r="AV9" s="14">
        <v>0.41435537211108497</v>
      </c>
      <c r="AW9" s="14">
        <v>0.57417423757697705</v>
      </c>
      <c r="AX9" s="14"/>
      <c r="AY9" s="14">
        <v>0.55409472228075396</v>
      </c>
      <c r="AZ9" s="14">
        <v>0.39374424420281701</v>
      </c>
      <c r="BA9" s="14">
        <v>0.31444846231489898</v>
      </c>
      <c r="BB9" s="14">
        <v>0.30536393601232298</v>
      </c>
      <c r="BC9" s="14">
        <v>0.36351294087661801</v>
      </c>
      <c r="BD9" s="14"/>
      <c r="BE9" s="14">
        <v>0.42916590119643899</v>
      </c>
      <c r="BF9" s="14">
        <v>0.45464256609776099</v>
      </c>
      <c r="BG9" s="14">
        <v>0.36490429403091501</v>
      </c>
      <c r="BH9" s="14">
        <v>0.34816212286043502</v>
      </c>
      <c r="BI9" s="14">
        <v>0.32993876784361098</v>
      </c>
      <c r="BJ9" s="14"/>
      <c r="BK9" s="14">
        <v>0.407668536651423</v>
      </c>
      <c r="BL9" s="14">
        <v>0.35549126643958001</v>
      </c>
      <c r="BM9" s="14">
        <v>0.356346219101846</v>
      </c>
      <c r="BN9" s="14">
        <v>0.43352753141947897</v>
      </c>
      <c r="BO9" s="14">
        <v>0.43172661125974399</v>
      </c>
      <c r="BP9" s="14"/>
      <c r="BQ9" s="14">
        <v>0.44069086673621999</v>
      </c>
      <c r="BR9" s="14">
        <v>0.381122773446611</v>
      </c>
      <c r="BS9" s="14"/>
      <c r="BT9" s="14">
        <v>0.45048776955639203</v>
      </c>
      <c r="BU9" s="14">
        <v>0.38272884296595699</v>
      </c>
      <c r="BV9" s="14"/>
      <c r="BW9" s="14">
        <v>0.46675010075544998</v>
      </c>
      <c r="BX9" s="14">
        <v>0.37483934957471499</v>
      </c>
      <c r="BY9" s="14"/>
      <c r="BZ9" s="14">
        <v>0.40847845445977099</v>
      </c>
      <c r="CA9" s="14">
        <v>0.38423984716563198</v>
      </c>
      <c r="CB9" s="14">
        <v>0.36192068070840699</v>
      </c>
    </row>
    <row r="10" spans="2:80" x14ac:dyDescent="0.35">
      <c r="B10" s="15" t="s">
        <v>114</v>
      </c>
      <c r="C10" s="14">
        <v>0.27089567486363503</v>
      </c>
      <c r="D10" s="14">
        <v>0.26225003567480598</v>
      </c>
      <c r="E10" s="14">
        <v>0.28038420973225697</v>
      </c>
      <c r="F10" s="14"/>
      <c r="G10" s="14">
        <v>0.29561085536984499</v>
      </c>
      <c r="H10" s="14">
        <v>0.29234848835390498</v>
      </c>
      <c r="I10" s="14">
        <v>0.27947803733723198</v>
      </c>
      <c r="J10" s="14">
        <v>0.28517880554619301</v>
      </c>
      <c r="K10" s="14">
        <v>0.25480472112576202</v>
      </c>
      <c r="L10" s="14">
        <v>0.22925216870656001</v>
      </c>
      <c r="M10" s="14"/>
      <c r="N10" s="14">
        <v>0.28899096887015902</v>
      </c>
      <c r="O10" s="14">
        <v>0.28672210071799398</v>
      </c>
      <c r="P10" s="14">
        <v>0.26339317062992901</v>
      </c>
      <c r="Q10" s="14">
        <v>0.23715088188096101</v>
      </c>
      <c r="R10" s="14"/>
      <c r="S10" s="14">
        <v>0.30159671651971198</v>
      </c>
      <c r="T10" s="14">
        <v>0.26315828612849801</v>
      </c>
      <c r="U10" s="14">
        <v>0.192680282519403</v>
      </c>
      <c r="V10" s="14">
        <v>0.27457345816231599</v>
      </c>
      <c r="W10" s="14">
        <v>0.233321512183882</v>
      </c>
      <c r="X10" s="14">
        <v>0.28268773329942998</v>
      </c>
      <c r="Y10" s="14">
        <v>0.26919231894838702</v>
      </c>
      <c r="Z10" s="14">
        <v>0.3000018010969</v>
      </c>
      <c r="AA10" s="14">
        <v>0.30983988573490501</v>
      </c>
      <c r="AB10" s="14">
        <v>0.28613099463276498</v>
      </c>
      <c r="AC10" s="14">
        <v>0.232313529129729</v>
      </c>
      <c r="AD10" s="14">
        <v>0.252354470996695</v>
      </c>
      <c r="AE10" s="14"/>
      <c r="AF10" s="14">
        <v>0.26279759952357601</v>
      </c>
      <c r="AG10" s="14">
        <v>0.29517055162797501</v>
      </c>
      <c r="AH10" s="14">
        <v>0.24001163037773601</v>
      </c>
      <c r="AI10" s="14">
        <v>0.27202255885788901</v>
      </c>
      <c r="AJ10" s="14">
        <v>0.33851788758558599</v>
      </c>
      <c r="AK10" s="14"/>
      <c r="AL10" s="14">
        <v>0.29697514982183199</v>
      </c>
      <c r="AM10" s="14">
        <v>0.282279280014336</v>
      </c>
      <c r="AN10" s="14">
        <v>0.27157563120086697</v>
      </c>
      <c r="AO10" s="14">
        <v>0.27434384064446699</v>
      </c>
      <c r="AP10" s="14">
        <v>0.30535582215309698</v>
      </c>
      <c r="AQ10" s="14">
        <v>0.27199641736557101</v>
      </c>
      <c r="AR10" s="14"/>
      <c r="AS10" s="14">
        <v>0.27031813751914102</v>
      </c>
      <c r="AT10" s="14">
        <v>0.24340850132292499</v>
      </c>
      <c r="AU10" s="14">
        <v>0.28418979358271801</v>
      </c>
      <c r="AV10" s="14">
        <v>0.32552184443716498</v>
      </c>
      <c r="AW10" s="14">
        <v>0.20925238820841899</v>
      </c>
      <c r="AX10" s="14"/>
      <c r="AY10" s="14">
        <v>0.22511908921804499</v>
      </c>
      <c r="AZ10" s="14">
        <v>0.325283033774936</v>
      </c>
      <c r="BA10" s="14">
        <v>0.29052129186951797</v>
      </c>
      <c r="BB10" s="14">
        <v>0.273668148994682</v>
      </c>
      <c r="BC10" s="14">
        <v>0.24510242286267001</v>
      </c>
      <c r="BD10" s="14"/>
      <c r="BE10" s="14">
        <v>0.24376845143536299</v>
      </c>
      <c r="BF10" s="14">
        <v>0.28629167423308999</v>
      </c>
      <c r="BG10" s="14">
        <v>0.27825996871380898</v>
      </c>
      <c r="BH10" s="14">
        <v>0.24180924396292</v>
      </c>
      <c r="BI10" s="14">
        <v>0.22158899204460999</v>
      </c>
      <c r="BJ10" s="14"/>
      <c r="BK10" s="14">
        <v>0.295430136979489</v>
      </c>
      <c r="BL10" s="14">
        <v>0.27603684810062401</v>
      </c>
      <c r="BM10" s="14">
        <v>0.26939099325869298</v>
      </c>
      <c r="BN10" s="14">
        <v>0.279685538625076</v>
      </c>
      <c r="BO10" s="14">
        <v>0.24296444860275901</v>
      </c>
      <c r="BP10" s="14"/>
      <c r="BQ10" s="14">
        <v>0.28103468423091399</v>
      </c>
      <c r="BR10" s="14">
        <v>0.26666699621539303</v>
      </c>
      <c r="BS10" s="14"/>
      <c r="BT10" s="14">
        <v>0.29729468009747401</v>
      </c>
      <c r="BU10" s="14">
        <v>0.26278445620535301</v>
      </c>
      <c r="BV10" s="14"/>
      <c r="BW10" s="14">
        <v>0.286183365722814</v>
      </c>
      <c r="BX10" s="14">
        <v>0.265549010445359</v>
      </c>
      <c r="BY10" s="14"/>
      <c r="BZ10" s="14">
        <v>0.262744394918695</v>
      </c>
      <c r="CA10" s="14">
        <v>0.28600327591608898</v>
      </c>
      <c r="CB10" s="14">
        <v>0.28269439964163201</v>
      </c>
    </row>
    <row r="11" spans="2:80" x14ac:dyDescent="0.35">
      <c r="B11" s="15" t="s">
        <v>115</v>
      </c>
      <c r="C11" s="14">
        <v>0.17164713303190399</v>
      </c>
      <c r="D11" s="14">
        <v>0.17524076623342399</v>
      </c>
      <c r="E11" s="14">
        <v>0.16758848515003599</v>
      </c>
      <c r="F11" s="14"/>
      <c r="G11" s="14">
        <v>0.184418620689979</v>
      </c>
      <c r="H11" s="14">
        <v>0.21114978342028201</v>
      </c>
      <c r="I11" s="14">
        <v>0.22631148107246199</v>
      </c>
      <c r="J11" s="14">
        <v>0.18177737911716799</v>
      </c>
      <c r="K11" s="14">
        <v>0.14568376489988599</v>
      </c>
      <c r="L11" s="14">
        <v>9.5737111123095894E-2</v>
      </c>
      <c r="M11" s="14"/>
      <c r="N11" s="14">
        <v>0.13356405929075499</v>
      </c>
      <c r="O11" s="14">
        <v>0.141517251889305</v>
      </c>
      <c r="P11" s="14">
        <v>0.18523254204791501</v>
      </c>
      <c r="Q11" s="14">
        <v>0.232705785747606</v>
      </c>
      <c r="R11" s="14"/>
      <c r="S11" s="14">
        <v>0.179359986901685</v>
      </c>
      <c r="T11" s="14">
        <v>0.168078443636932</v>
      </c>
      <c r="U11" s="14">
        <v>0.230068513108769</v>
      </c>
      <c r="V11" s="14">
        <v>0.181702171284709</v>
      </c>
      <c r="W11" s="14">
        <v>0.200705278787181</v>
      </c>
      <c r="X11" s="14">
        <v>0.19445789029980901</v>
      </c>
      <c r="Y11" s="14">
        <v>0.14073868053685601</v>
      </c>
      <c r="Z11" s="14">
        <v>6.3616319842553101E-2</v>
      </c>
      <c r="AA11" s="14">
        <v>0.15363343274265601</v>
      </c>
      <c r="AB11" s="14">
        <v>0.14990219974629701</v>
      </c>
      <c r="AC11" s="14">
        <v>0.162700193219775</v>
      </c>
      <c r="AD11" s="14">
        <v>0.20141261922614301</v>
      </c>
      <c r="AE11" s="14"/>
      <c r="AF11" s="14">
        <v>0.11007025356096101</v>
      </c>
      <c r="AG11" s="14">
        <v>0.147993647383171</v>
      </c>
      <c r="AH11" s="14">
        <v>0.129546490455036</v>
      </c>
      <c r="AI11" s="14">
        <v>0.181698918877298</v>
      </c>
      <c r="AJ11" s="14">
        <v>0.138988183334605</v>
      </c>
      <c r="AK11" s="14"/>
      <c r="AL11" s="14">
        <v>0.18022822864941199</v>
      </c>
      <c r="AM11" s="14">
        <v>0.12833218462593601</v>
      </c>
      <c r="AN11" s="14">
        <v>0.131366690863157</v>
      </c>
      <c r="AO11" s="14">
        <v>0.19198257609080899</v>
      </c>
      <c r="AP11" s="14">
        <v>0.134611670333598</v>
      </c>
      <c r="AQ11" s="14">
        <v>0.21574044943200599</v>
      </c>
      <c r="AR11" s="14"/>
      <c r="AS11" s="14">
        <v>0.20195663759111501</v>
      </c>
      <c r="AT11" s="14">
        <v>0.204470961463806</v>
      </c>
      <c r="AU11" s="14">
        <v>0.13550898527126301</v>
      </c>
      <c r="AV11" s="14">
        <v>0.129710247962286</v>
      </c>
      <c r="AW11" s="14">
        <v>4.1946682490177398E-2</v>
      </c>
      <c r="AX11" s="14"/>
      <c r="AY11" s="14">
        <v>0.11632469385170099</v>
      </c>
      <c r="AZ11" s="14">
        <v>0.151157937850739</v>
      </c>
      <c r="BA11" s="14">
        <v>0.23990362021155601</v>
      </c>
      <c r="BB11" s="14">
        <v>0.200353077613663</v>
      </c>
      <c r="BC11" s="14">
        <v>0.19341353617286</v>
      </c>
      <c r="BD11" s="14"/>
      <c r="BE11" s="14">
        <v>0.130772100625524</v>
      </c>
      <c r="BF11" s="14">
        <v>0.139301814246926</v>
      </c>
      <c r="BG11" s="14">
        <v>0.192063219413284</v>
      </c>
      <c r="BH11" s="14">
        <v>0.203359351637419</v>
      </c>
      <c r="BI11" s="14">
        <v>0.22806794277495099</v>
      </c>
      <c r="BJ11" s="14"/>
      <c r="BK11" s="14">
        <v>0.13686736760017501</v>
      </c>
      <c r="BL11" s="14">
        <v>0.18311148274168501</v>
      </c>
      <c r="BM11" s="14">
        <v>0.20043242723459601</v>
      </c>
      <c r="BN11" s="14">
        <v>0.15564133785845499</v>
      </c>
      <c r="BO11" s="14">
        <v>0.17813059755031099</v>
      </c>
      <c r="BP11" s="14"/>
      <c r="BQ11" s="14">
        <v>0.16822311248990901</v>
      </c>
      <c r="BR11" s="14">
        <v>0.173075189958629</v>
      </c>
      <c r="BS11" s="14"/>
      <c r="BT11" s="14">
        <v>0.124814591503371</v>
      </c>
      <c r="BU11" s="14">
        <v>0.18603665192839899</v>
      </c>
      <c r="BV11" s="14"/>
      <c r="BW11" s="14">
        <v>0.13981504787623</v>
      </c>
      <c r="BX11" s="14">
        <v>0.182779977006124</v>
      </c>
      <c r="BY11" s="14"/>
      <c r="BZ11" s="14">
        <v>0.17786681100791699</v>
      </c>
      <c r="CA11" s="14">
        <v>0.151285446672309</v>
      </c>
      <c r="CB11" s="14">
        <v>0.215091861229502</v>
      </c>
    </row>
    <row r="12" spans="2:80" x14ac:dyDescent="0.35">
      <c r="B12" s="15" t="s">
        <v>116</v>
      </c>
      <c r="C12" s="14">
        <v>7.3313885274625096E-2</v>
      </c>
      <c r="D12" s="14">
        <v>7.4672948713518497E-2</v>
      </c>
      <c r="E12" s="14">
        <v>7.1515004820776606E-2</v>
      </c>
      <c r="F12" s="14"/>
      <c r="G12" s="14">
        <v>0.15032346808890501</v>
      </c>
      <c r="H12" s="14">
        <v>7.9959667178079605E-2</v>
      </c>
      <c r="I12" s="14">
        <v>8.2223172472896303E-2</v>
      </c>
      <c r="J12" s="14">
        <v>7.5847683532791796E-2</v>
      </c>
      <c r="K12" s="14">
        <v>5.5997116133626998E-2</v>
      </c>
      <c r="L12" s="14">
        <v>1.91840090588151E-2</v>
      </c>
      <c r="M12" s="14"/>
      <c r="N12" s="14">
        <v>5.0734092040656001E-2</v>
      </c>
      <c r="O12" s="14">
        <v>6.5243714225854801E-2</v>
      </c>
      <c r="P12" s="14">
        <v>9.1894126833008793E-2</v>
      </c>
      <c r="Q12" s="14">
        <v>9.0648991908821294E-2</v>
      </c>
      <c r="R12" s="14"/>
      <c r="S12" s="14">
        <v>7.0625900676559702E-2</v>
      </c>
      <c r="T12" s="14">
        <v>8.5745563209278106E-2</v>
      </c>
      <c r="U12" s="14">
        <v>7.5852376687894796E-2</v>
      </c>
      <c r="V12" s="14">
        <v>7.0151681931616403E-2</v>
      </c>
      <c r="W12" s="14">
        <v>5.6094915741196599E-2</v>
      </c>
      <c r="X12" s="14">
        <v>0.112424392654932</v>
      </c>
      <c r="Y12" s="14">
        <v>7.7011264837071894E-2</v>
      </c>
      <c r="Z12" s="14">
        <v>6.2764966987156195E-2</v>
      </c>
      <c r="AA12" s="14">
        <v>6.8814820966797197E-2</v>
      </c>
      <c r="AB12" s="14">
        <v>4.3916910170834003E-2</v>
      </c>
      <c r="AC12" s="14">
        <v>5.7131094825413703E-2</v>
      </c>
      <c r="AD12" s="14">
        <v>9.3437126181829894E-2</v>
      </c>
      <c r="AE12" s="14"/>
      <c r="AF12" s="14">
        <v>4.3155305476810901E-2</v>
      </c>
      <c r="AG12" s="14">
        <v>4.9916323214807302E-2</v>
      </c>
      <c r="AH12" s="14">
        <v>7.5322494228310805E-2</v>
      </c>
      <c r="AI12" s="14">
        <v>6.9640291059311299E-2</v>
      </c>
      <c r="AJ12" s="14">
        <v>8.3859656416450906E-2</v>
      </c>
      <c r="AK12" s="14"/>
      <c r="AL12" s="14">
        <v>3.6683257656384603E-2</v>
      </c>
      <c r="AM12" s="14">
        <v>6.5383036976262701E-2</v>
      </c>
      <c r="AN12" s="14">
        <v>7.7785936007054801E-2</v>
      </c>
      <c r="AO12" s="14">
        <v>6.4952666196535003E-2</v>
      </c>
      <c r="AP12" s="14">
        <v>8.1142194265187997E-2</v>
      </c>
      <c r="AQ12" s="14">
        <v>7.4706140114529598E-2</v>
      </c>
      <c r="AR12" s="14"/>
      <c r="AS12" s="14">
        <v>7.0855420897995194E-2</v>
      </c>
      <c r="AT12" s="14">
        <v>8.5044908901273794E-2</v>
      </c>
      <c r="AU12" s="14">
        <v>6.97299883285247E-2</v>
      </c>
      <c r="AV12" s="14">
        <v>6.8413903745079802E-2</v>
      </c>
      <c r="AW12" s="14">
        <v>0.10433976591440899</v>
      </c>
      <c r="AX12" s="14"/>
      <c r="AY12" s="14">
        <v>4.1506991382472699E-2</v>
      </c>
      <c r="AZ12" s="14">
        <v>7.0081759070115601E-2</v>
      </c>
      <c r="BA12" s="14">
        <v>7.9054789678277101E-2</v>
      </c>
      <c r="BB12" s="14">
        <v>0.13180941208170699</v>
      </c>
      <c r="BC12" s="14">
        <v>6.0096433253077598E-2</v>
      </c>
      <c r="BD12" s="14"/>
      <c r="BE12" s="14">
        <v>8.7011558619012899E-2</v>
      </c>
      <c r="BF12" s="14">
        <v>5.4893802565583301E-2</v>
      </c>
      <c r="BG12" s="14">
        <v>8.6625335009119994E-2</v>
      </c>
      <c r="BH12" s="14">
        <v>8.6007404248201705E-2</v>
      </c>
      <c r="BI12" s="14">
        <v>5.8098034386489403E-2</v>
      </c>
      <c r="BJ12" s="14"/>
      <c r="BK12" s="14">
        <v>8.2113311767245498E-2</v>
      </c>
      <c r="BL12" s="14">
        <v>8.5613117608258599E-2</v>
      </c>
      <c r="BM12" s="14">
        <v>7.6673466692571898E-2</v>
      </c>
      <c r="BN12" s="14">
        <v>7.3966505554630399E-2</v>
      </c>
      <c r="BO12" s="14">
        <v>5.2137324618057097E-2</v>
      </c>
      <c r="BP12" s="14"/>
      <c r="BQ12" s="14">
        <v>5.4297192839449698E-2</v>
      </c>
      <c r="BR12" s="14">
        <v>8.1245180961196595E-2</v>
      </c>
      <c r="BS12" s="14"/>
      <c r="BT12" s="14">
        <v>5.9935187212453403E-2</v>
      </c>
      <c r="BU12" s="14">
        <v>7.7424553248064701E-2</v>
      </c>
      <c r="BV12" s="14"/>
      <c r="BW12" s="14">
        <v>4.5530208632673402E-2</v>
      </c>
      <c r="BX12" s="14">
        <v>8.30308527799693E-2</v>
      </c>
      <c r="BY12" s="14"/>
      <c r="BZ12" s="14">
        <v>6.7415609669791293E-2</v>
      </c>
      <c r="CA12" s="14">
        <v>8.6505185913115207E-2</v>
      </c>
      <c r="CB12" s="14">
        <v>6.8437429562032803E-2</v>
      </c>
    </row>
    <row r="13" spans="2:80" x14ac:dyDescent="0.35">
      <c r="B13" s="15" t="s">
        <v>117</v>
      </c>
      <c r="C13" s="14">
        <v>6.5983280472494604E-2</v>
      </c>
      <c r="D13" s="14">
        <v>7.8018365380702906E-2</v>
      </c>
      <c r="E13" s="14">
        <v>5.4513565268674201E-2</v>
      </c>
      <c r="F13" s="14"/>
      <c r="G13" s="14">
        <v>9.3966700816710602E-2</v>
      </c>
      <c r="H13" s="14">
        <v>9.0368248192017206E-2</v>
      </c>
      <c r="I13" s="14">
        <v>7.03232210765493E-2</v>
      </c>
      <c r="J13" s="14">
        <v>6.7182942515335006E-2</v>
      </c>
      <c r="K13" s="14">
        <v>5.1417919385985202E-2</v>
      </c>
      <c r="L13" s="14">
        <v>3.2815634335909699E-2</v>
      </c>
      <c r="M13" s="14"/>
      <c r="N13" s="14">
        <v>4.8064621642042601E-2</v>
      </c>
      <c r="O13" s="14">
        <v>5.9096558389771403E-2</v>
      </c>
      <c r="P13" s="14">
        <v>5.4809536043855897E-2</v>
      </c>
      <c r="Q13" s="14">
        <v>0.10312510957078801</v>
      </c>
      <c r="R13" s="14"/>
      <c r="S13" s="14">
        <v>7.3800734710059504E-2</v>
      </c>
      <c r="T13" s="14">
        <v>6.35111903293306E-2</v>
      </c>
      <c r="U13" s="14">
        <v>4.5953222980961002E-2</v>
      </c>
      <c r="V13" s="14">
        <v>4.4752906097026798E-2</v>
      </c>
      <c r="W13" s="14">
        <v>0.119641723340374</v>
      </c>
      <c r="X13" s="14">
        <v>5.7662171309696898E-2</v>
      </c>
      <c r="Y13" s="14">
        <v>4.8233972244115103E-2</v>
      </c>
      <c r="Z13" s="14">
        <v>9.9442629655813602E-2</v>
      </c>
      <c r="AA13" s="14">
        <v>7.4264253040964498E-2</v>
      </c>
      <c r="AB13" s="14">
        <v>6.03856512773642E-2</v>
      </c>
      <c r="AC13" s="14">
        <v>3.7229191143423303E-2</v>
      </c>
      <c r="AD13" s="14">
        <v>9.3677163068276198E-2</v>
      </c>
      <c r="AE13" s="14"/>
      <c r="AF13" s="14">
        <v>3.3147597211583703E-2</v>
      </c>
      <c r="AG13" s="14">
        <v>3.60079665908416E-2</v>
      </c>
      <c r="AH13" s="14">
        <v>6.3359076480897003E-2</v>
      </c>
      <c r="AI13" s="14">
        <v>2.5060811337116601E-2</v>
      </c>
      <c r="AJ13" s="14">
        <v>4.6045091229454098E-2</v>
      </c>
      <c r="AK13" s="14"/>
      <c r="AL13" s="14">
        <v>4.9284073288935498E-2</v>
      </c>
      <c r="AM13" s="14">
        <v>3.5688516547813201E-2</v>
      </c>
      <c r="AN13" s="14">
        <v>2.9010937135933001E-2</v>
      </c>
      <c r="AO13" s="14">
        <v>3.9372022790959499E-2</v>
      </c>
      <c r="AP13" s="14">
        <v>5.2310083269608502E-2</v>
      </c>
      <c r="AQ13" s="14">
        <v>5.4829375942425103E-2</v>
      </c>
      <c r="AR13" s="14"/>
      <c r="AS13" s="14">
        <v>7.7037554092838703E-2</v>
      </c>
      <c r="AT13" s="14">
        <v>6.4168307276112696E-2</v>
      </c>
      <c r="AU13" s="14">
        <v>6.0657626595438698E-2</v>
      </c>
      <c r="AV13" s="14">
        <v>4.86986762903854E-2</v>
      </c>
      <c r="AW13" s="14">
        <v>7.0286925810016998E-2</v>
      </c>
      <c r="AX13" s="14"/>
      <c r="AY13" s="14">
        <v>5.1183347221515303E-2</v>
      </c>
      <c r="AZ13" s="14">
        <v>5.23312736220942E-2</v>
      </c>
      <c r="BA13" s="14">
        <v>4.8699753952188903E-2</v>
      </c>
      <c r="BB13" s="14">
        <v>7.9393831236238804E-2</v>
      </c>
      <c r="BC13" s="14">
        <v>0.102347256659041</v>
      </c>
      <c r="BD13" s="14"/>
      <c r="BE13" s="14">
        <v>8.9712477342468899E-2</v>
      </c>
      <c r="BF13" s="14">
        <v>4.7379462566821899E-2</v>
      </c>
      <c r="BG13" s="14">
        <v>5.9692063151259203E-2</v>
      </c>
      <c r="BH13" s="14">
        <v>9.6191963517565399E-2</v>
      </c>
      <c r="BI13" s="14">
        <v>0.134771110814182</v>
      </c>
      <c r="BJ13" s="14"/>
      <c r="BK13" s="14">
        <v>5.7982776404456697E-2</v>
      </c>
      <c r="BL13" s="14">
        <v>7.0743414435803703E-2</v>
      </c>
      <c r="BM13" s="14">
        <v>7.2526151869001201E-2</v>
      </c>
      <c r="BN13" s="14">
        <v>4.2877845457431299E-2</v>
      </c>
      <c r="BO13" s="14">
        <v>8.34005151406286E-2</v>
      </c>
      <c r="BP13" s="14"/>
      <c r="BQ13" s="14">
        <v>4.3712109912109602E-2</v>
      </c>
      <c r="BR13" s="14">
        <v>7.5271921996388005E-2</v>
      </c>
      <c r="BS13" s="14"/>
      <c r="BT13" s="14">
        <v>5.5919049537931802E-2</v>
      </c>
      <c r="BU13" s="14">
        <v>6.9075562814749095E-2</v>
      </c>
      <c r="BV13" s="14"/>
      <c r="BW13" s="14">
        <v>5.0466258364658401E-2</v>
      </c>
      <c r="BX13" s="14">
        <v>7.1410150412878404E-2</v>
      </c>
      <c r="BY13" s="14"/>
      <c r="BZ13" s="14">
        <v>6.6809986352566603E-2</v>
      </c>
      <c r="CA13" s="14">
        <v>6.64303309914583E-2</v>
      </c>
      <c r="CB13" s="14">
        <v>5.30358757665194E-2</v>
      </c>
    </row>
    <row r="14" spans="2:80" x14ac:dyDescent="0.35">
      <c r="B14" s="15" t="s">
        <v>118</v>
      </c>
      <c r="C14" s="20">
        <v>1.9505251663339E-2</v>
      </c>
      <c r="D14" s="20">
        <v>1.5900877316981601E-2</v>
      </c>
      <c r="E14" s="20">
        <v>2.3094391569909899E-2</v>
      </c>
      <c r="F14" s="20"/>
      <c r="G14" s="20">
        <v>2.53199703428077E-2</v>
      </c>
      <c r="H14" s="20">
        <v>1.9420094709434298E-2</v>
      </c>
      <c r="I14" s="20">
        <v>2.7850383743416401E-2</v>
      </c>
      <c r="J14" s="20">
        <v>1.9365449799809299E-2</v>
      </c>
      <c r="K14" s="20">
        <v>2.05724718671986E-2</v>
      </c>
      <c r="L14" s="20">
        <v>8.3393524437833395E-3</v>
      </c>
      <c r="M14" s="20"/>
      <c r="N14" s="20">
        <v>8.8642352763312303E-3</v>
      </c>
      <c r="O14" s="20">
        <v>1.45063883437697E-2</v>
      </c>
      <c r="P14" s="20">
        <v>2.55634955711272E-2</v>
      </c>
      <c r="Q14" s="20">
        <v>3.11106478862304E-2</v>
      </c>
      <c r="R14" s="20"/>
      <c r="S14" s="20">
        <v>1.8308382318446999E-2</v>
      </c>
      <c r="T14" s="20">
        <v>2.8949809276249301E-2</v>
      </c>
      <c r="U14" s="20">
        <v>2.06460523379021E-2</v>
      </c>
      <c r="V14" s="20">
        <v>1.9447803722745498E-2</v>
      </c>
      <c r="W14" s="20">
        <v>1.8472426343229102E-2</v>
      </c>
      <c r="X14" s="20">
        <v>6.8269781522147096E-3</v>
      </c>
      <c r="Y14" s="20">
        <v>3.9060764483439502E-2</v>
      </c>
      <c r="Z14" s="20">
        <v>7.1980076840555598E-3</v>
      </c>
      <c r="AA14" s="20">
        <v>1.9906493144948099E-2</v>
      </c>
      <c r="AB14" s="20">
        <v>1.1149721888713E-2</v>
      </c>
      <c r="AC14" s="20">
        <v>2.52917731607331E-2</v>
      </c>
      <c r="AD14" s="20">
        <v>0</v>
      </c>
      <c r="AE14" s="20"/>
      <c r="AF14" s="20">
        <v>1.26263612458903E-2</v>
      </c>
      <c r="AG14" s="20">
        <v>5.0485743456879202E-3</v>
      </c>
      <c r="AH14" s="20">
        <v>4.3447041500122401E-3</v>
      </c>
      <c r="AI14" s="20">
        <v>2.0724427898488801E-2</v>
      </c>
      <c r="AJ14" s="20">
        <v>1.24952384582535E-2</v>
      </c>
      <c r="AK14" s="20"/>
      <c r="AL14" s="20">
        <v>1.08573143842379E-2</v>
      </c>
      <c r="AM14" s="20">
        <v>1.2205283729138599E-2</v>
      </c>
      <c r="AN14" s="20">
        <v>3.8219619216447601E-3</v>
      </c>
      <c r="AO14" s="20">
        <v>1.38692805768498E-2</v>
      </c>
      <c r="AP14" s="20">
        <v>8.5268622506213497E-3</v>
      </c>
      <c r="AQ14" s="20">
        <v>5.7961062949334001E-2</v>
      </c>
      <c r="AR14" s="20"/>
      <c r="AS14" s="20">
        <v>2.6209107565159501E-2</v>
      </c>
      <c r="AT14" s="20">
        <v>2.25656080817274E-2</v>
      </c>
      <c r="AU14" s="20">
        <v>9.0747468451976201E-3</v>
      </c>
      <c r="AV14" s="20">
        <v>1.3299955453999E-2</v>
      </c>
      <c r="AW14" s="20">
        <v>0</v>
      </c>
      <c r="AX14" s="20"/>
      <c r="AY14" s="20">
        <v>1.17711560455114E-2</v>
      </c>
      <c r="AZ14" s="20">
        <v>7.4017514792978903E-3</v>
      </c>
      <c r="BA14" s="20">
        <v>2.7372081973561301E-2</v>
      </c>
      <c r="BB14" s="20">
        <v>9.4115940613873801E-3</v>
      </c>
      <c r="BC14" s="20">
        <v>3.5527410175733402E-2</v>
      </c>
      <c r="BD14" s="20"/>
      <c r="BE14" s="20">
        <v>1.9569510781192401E-2</v>
      </c>
      <c r="BF14" s="20">
        <v>1.7490680289816998E-2</v>
      </c>
      <c r="BG14" s="20">
        <v>1.8455119681613501E-2</v>
      </c>
      <c r="BH14" s="20">
        <v>2.4469913773458501E-2</v>
      </c>
      <c r="BI14" s="20">
        <v>2.7535152136156701E-2</v>
      </c>
      <c r="BJ14" s="20"/>
      <c r="BK14" s="20">
        <v>1.99378705972105E-2</v>
      </c>
      <c r="BL14" s="20">
        <v>2.9003870674049199E-2</v>
      </c>
      <c r="BM14" s="20">
        <v>2.4630741843291799E-2</v>
      </c>
      <c r="BN14" s="20">
        <v>1.43012410849272E-2</v>
      </c>
      <c r="BO14" s="20">
        <v>1.16405028285009E-2</v>
      </c>
      <c r="BP14" s="20"/>
      <c r="BQ14" s="20">
        <v>1.20420337913974E-2</v>
      </c>
      <c r="BR14" s="20">
        <v>2.26179374217827E-2</v>
      </c>
      <c r="BS14" s="20"/>
      <c r="BT14" s="20">
        <v>1.15487220923774E-2</v>
      </c>
      <c r="BU14" s="20">
        <v>2.19499328374777E-2</v>
      </c>
      <c r="BV14" s="20"/>
      <c r="BW14" s="20">
        <v>1.1255018648174599E-2</v>
      </c>
      <c r="BX14" s="20">
        <v>2.2390659780953798E-2</v>
      </c>
      <c r="BY14" s="20"/>
      <c r="BZ14" s="20">
        <v>1.6684743591258398E-2</v>
      </c>
      <c r="CA14" s="20">
        <v>2.5535913341396599E-2</v>
      </c>
      <c r="CB14" s="20">
        <v>1.8819753091906199E-2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CB21"/>
  <sheetViews>
    <sheetView showGridLines="0" workbookViewId="0">
      <pane xSplit="2" topLeftCell="C1" activePane="topRight" state="frozen"/>
      <selection activeCell="B19" sqref="B19"/>
      <selection pane="topRight" activeCell="B18" sqref="B18"/>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233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2026</v>
      </c>
      <c r="D7" s="10">
        <v>1036</v>
      </c>
      <c r="E7" s="10">
        <v>987</v>
      </c>
      <c r="F7" s="10"/>
      <c r="G7" s="10">
        <v>267</v>
      </c>
      <c r="H7" s="10">
        <v>456</v>
      </c>
      <c r="I7" s="10">
        <v>459</v>
      </c>
      <c r="J7" s="10">
        <v>424</v>
      </c>
      <c r="K7" s="10">
        <v>304</v>
      </c>
      <c r="L7" s="10">
        <v>116</v>
      </c>
      <c r="M7" s="10"/>
      <c r="N7" s="10">
        <v>642</v>
      </c>
      <c r="O7" s="10">
        <v>566</v>
      </c>
      <c r="P7" s="10">
        <v>471</v>
      </c>
      <c r="Q7" s="10">
        <v>344</v>
      </c>
      <c r="R7" s="10"/>
      <c r="S7" s="10">
        <v>322</v>
      </c>
      <c r="T7" s="10">
        <v>278</v>
      </c>
      <c r="U7" s="10">
        <v>164</v>
      </c>
      <c r="V7" s="10">
        <v>179</v>
      </c>
      <c r="W7" s="10">
        <v>147</v>
      </c>
      <c r="X7" s="10">
        <v>183</v>
      </c>
      <c r="Y7" s="10">
        <v>149</v>
      </c>
      <c r="Z7" s="10">
        <v>75</v>
      </c>
      <c r="AA7" s="10">
        <v>218</v>
      </c>
      <c r="AB7" s="10">
        <v>167</v>
      </c>
      <c r="AC7" s="10">
        <v>85</v>
      </c>
      <c r="AD7" s="10">
        <v>59</v>
      </c>
      <c r="AE7" s="10"/>
      <c r="AF7" s="10">
        <v>300</v>
      </c>
      <c r="AG7" s="10">
        <v>717</v>
      </c>
      <c r="AH7" s="10">
        <v>141</v>
      </c>
      <c r="AI7" s="10">
        <v>250</v>
      </c>
      <c r="AJ7" s="10">
        <v>166</v>
      </c>
      <c r="AK7" s="10"/>
      <c r="AL7" s="10">
        <v>415</v>
      </c>
      <c r="AM7" s="10">
        <v>276</v>
      </c>
      <c r="AN7" s="10">
        <v>150</v>
      </c>
      <c r="AO7" s="10">
        <v>468</v>
      </c>
      <c r="AP7" s="10">
        <v>306</v>
      </c>
      <c r="AQ7" s="10">
        <v>185</v>
      </c>
      <c r="AR7" s="10"/>
      <c r="AS7" s="10">
        <v>374</v>
      </c>
      <c r="AT7" s="10">
        <v>460</v>
      </c>
      <c r="AU7" s="10">
        <v>619</v>
      </c>
      <c r="AV7" s="10">
        <v>299</v>
      </c>
      <c r="AW7" s="10">
        <v>39</v>
      </c>
      <c r="AX7" s="10"/>
      <c r="AY7" s="10">
        <v>447</v>
      </c>
      <c r="AZ7" s="10">
        <v>601</v>
      </c>
      <c r="BA7" s="10">
        <v>298</v>
      </c>
      <c r="BB7" s="10">
        <v>359</v>
      </c>
      <c r="BC7" s="10">
        <v>297</v>
      </c>
      <c r="BD7" s="10"/>
      <c r="BE7" s="10">
        <v>148</v>
      </c>
      <c r="BF7" s="10">
        <v>769</v>
      </c>
      <c r="BG7" s="10">
        <v>745</v>
      </c>
      <c r="BH7" s="10">
        <v>293</v>
      </c>
      <c r="BI7" s="10">
        <v>71</v>
      </c>
      <c r="BJ7" s="10"/>
      <c r="BK7" s="10">
        <v>413</v>
      </c>
      <c r="BL7" s="10">
        <v>386</v>
      </c>
      <c r="BM7" s="10">
        <v>392</v>
      </c>
      <c r="BN7" s="10">
        <v>376</v>
      </c>
      <c r="BO7" s="10">
        <v>456</v>
      </c>
      <c r="BP7" s="10"/>
      <c r="BQ7" s="10">
        <v>611</v>
      </c>
      <c r="BR7" s="10">
        <v>1415</v>
      </c>
      <c r="BS7" s="10"/>
      <c r="BT7" s="10">
        <v>527</v>
      </c>
      <c r="BU7" s="10">
        <v>1499</v>
      </c>
      <c r="BV7" s="10"/>
      <c r="BW7" s="10">
        <v>602</v>
      </c>
      <c r="BX7" s="10">
        <v>1424</v>
      </c>
      <c r="BY7" s="10"/>
      <c r="BZ7" s="10">
        <v>1227</v>
      </c>
      <c r="CA7" s="10">
        <v>690</v>
      </c>
      <c r="CB7" s="10">
        <v>109</v>
      </c>
    </row>
    <row r="8" spans="2:80" ht="30" customHeight="1" x14ac:dyDescent="0.35">
      <c r="B8" s="11" t="s">
        <v>19</v>
      </c>
      <c r="C8" s="11">
        <v>2011</v>
      </c>
      <c r="D8" s="11">
        <v>1032</v>
      </c>
      <c r="E8" s="11">
        <v>977</v>
      </c>
      <c r="F8" s="11"/>
      <c r="G8" s="11">
        <v>259</v>
      </c>
      <c r="H8" s="11">
        <v>455</v>
      </c>
      <c r="I8" s="11">
        <v>453</v>
      </c>
      <c r="J8" s="11">
        <v>426</v>
      </c>
      <c r="K8" s="11">
        <v>289</v>
      </c>
      <c r="L8" s="11">
        <v>130</v>
      </c>
      <c r="M8" s="11"/>
      <c r="N8" s="11">
        <v>609</v>
      </c>
      <c r="O8" s="11">
        <v>550</v>
      </c>
      <c r="P8" s="11">
        <v>471</v>
      </c>
      <c r="Q8" s="11">
        <v>378</v>
      </c>
      <c r="R8" s="11"/>
      <c r="S8" s="11">
        <v>354</v>
      </c>
      <c r="T8" s="11">
        <v>269</v>
      </c>
      <c r="U8" s="11">
        <v>166</v>
      </c>
      <c r="V8" s="11">
        <v>178</v>
      </c>
      <c r="W8" s="11">
        <v>144</v>
      </c>
      <c r="X8" s="11">
        <v>176</v>
      </c>
      <c r="Y8" s="11">
        <v>142</v>
      </c>
      <c r="Z8" s="11">
        <v>68</v>
      </c>
      <c r="AA8" s="11">
        <v>208</v>
      </c>
      <c r="AB8" s="11">
        <v>163</v>
      </c>
      <c r="AC8" s="11">
        <v>81</v>
      </c>
      <c r="AD8" s="11">
        <v>62</v>
      </c>
      <c r="AE8" s="11"/>
      <c r="AF8" s="11">
        <v>299</v>
      </c>
      <c r="AG8" s="11">
        <v>708</v>
      </c>
      <c r="AH8" s="11">
        <v>141</v>
      </c>
      <c r="AI8" s="11">
        <v>248</v>
      </c>
      <c r="AJ8" s="11">
        <v>162</v>
      </c>
      <c r="AK8" s="11"/>
      <c r="AL8" s="11">
        <v>410</v>
      </c>
      <c r="AM8" s="11">
        <v>274</v>
      </c>
      <c r="AN8" s="11">
        <v>148</v>
      </c>
      <c r="AO8" s="11">
        <v>470</v>
      </c>
      <c r="AP8" s="11">
        <v>301</v>
      </c>
      <c r="AQ8" s="11">
        <v>183</v>
      </c>
      <c r="AR8" s="11"/>
      <c r="AS8" s="11">
        <v>382</v>
      </c>
      <c r="AT8" s="11">
        <v>459</v>
      </c>
      <c r="AU8" s="11">
        <v>608</v>
      </c>
      <c r="AV8" s="11">
        <v>292</v>
      </c>
      <c r="AW8" s="11">
        <v>36</v>
      </c>
      <c r="AX8" s="11"/>
      <c r="AY8" s="11">
        <v>442</v>
      </c>
      <c r="AZ8" s="11">
        <v>590</v>
      </c>
      <c r="BA8" s="11">
        <v>298</v>
      </c>
      <c r="BB8" s="11">
        <v>357</v>
      </c>
      <c r="BC8" s="11">
        <v>300</v>
      </c>
      <c r="BD8" s="11"/>
      <c r="BE8" s="11">
        <v>144</v>
      </c>
      <c r="BF8" s="11">
        <v>758</v>
      </c>
      <c r="BG8" s="11">
        <v>743</v>
      </c>
      <c r="BH8" s="11">
        <v>294</v>
      </c>
      <c r="BI8" s="11">
        <v>73</v>
      </c>
      <c r="BJ8" s="11"/>
      <c r="BK8" s="11">
        <v>407</v>
      </c>
      <c r="BL8" s="11">
        <v>382</v>
      </c>
      <c r="BM8" s="11">
        <v>393</v>
      </c>
      <c r="BN8" s="11">
        <v>372</v>
      </c>
      <c r="BO8" s="11">
        <v>454</v>
      </c>
      <c r="BP8" s="11"/>
      <c r="BQ8" s="11">
        <v>610</v>
      </c>
      <c r="BR8" s="11">
        <v>1402</v>
      </c>
      <c r="BS8" s="11"/>
      <c r="BT8" s="11">
        <v>518</v>
      </c>
      <c r="BU8" s="11">
        <v>1493</v>
      </c>
      <c r="BV8" s="11"/>
      <c r="BW8" s="11">
        <v>593</v>
      </c>
      <c r="BX8" s="11">
        <v>1419</v>
      </c>
      <c r="BY8" s="11"/>
      <c r="BZ8" s="11">
        <v>1222</v>
      </c>
      <c r="CA8" s="11">
        <v>681</v>
      </c>
      <c r="CB8" s="11">
        <v>108</v>
      </c>
    </row>
    <row r="9" spans="2:80" x14ac:dyDescent="0.35">
      <c r="B9" s="15" t="s">
        <v>226</v>
      </c>
      <c r="C9" s="14">
        <v>0.17925824839683699</v>
      </c>
      <c r="D9" s="14">
        <v>0.172977648451201</v>
      </c>
      <c r="E9" s="14">
        <v>0.18544119345544799</v>
      </c>
      <c r="F9" s="14"/>
      <c r="G9" s="14">
        <v>0.185732952487382</v>
      </c>
      <c r="H9" s="14">
        <v>0.17079299200704401</v>
      </c>
      <c r="I9" s="14">
        <v>0.173221587725746</v>
      </c>
      <c r="J9" s="14">
        <v>0.180580893005478</v>
      </c>
      <c r="K9" s="14">
        <v>0.19292448816419699</v>
      </c>
      <c r="L9" s="14">
        <v>0.18231268369504899</v>
      </c>
      <c r="M9" s="14"/>
      <c r="N9" s="14">
        <v>0.15037623437862899</v>
      </c>
      <c r="O9" s="14">
        <v>0.20725120595029201</v>
      </c>
      <c r="P9" s="14">
        <v>0.15677584952981299</v>
      </c>
      <c r="Q9" s="14">
        <v>0.214501326285157</v>
      </c>
      <c r="R9" s="14"/>
      <c r="S9" s="14">
        <v>0.150364430008637</v>
      </c>
      <c r="T9" s="14">
        <v>0.14243828482561899</v>
      </c>
      <c r="U9" s="14">
        <v>0.19592191010985799</v>
      </c>
      <c r="V9" s="14">
        <v>0.23092261432217301</v>
      </c>
      <c r="W9" s="14">
        <v>0.16975883738498401</v>
      </c>
      <c r="X9" s="14">
        <v>0.16584212950131599</v>
      </c>
      <c r="Y9" s="14">
        <v>0.211492214589317</v>
      </c>
      <c r="Z9" s="14">
        <v>0.19702241034329099</v>
      </c>
      <c r="AA9" s="14">
        <v>0.22836369225577399</v>
      </c>
      <c r="AB9" s="14">
        <v>0.16472634651392201</v>
      </c>
      <c r="AC9" s="14">
        <v>0.15350836881434901</v>
      </c>
      <c r="AD9" s="14">
        <v>0.18441916678332901</v>
      </c>
      <c r="AE9" s="14"/>
      <c r="AF9" s="14">
        <v>0.16884914488331501</v>
      </c>
      <c r="AG9" s="14">
        <v>0.168817807532743</v>
      </c>
      <c r="AH9" s="14">
        <v>0.215825809417622</v>
      </c>
      <c r="AI9" s="14">
        <v>0.17731177736239701</v>
      </c>
      <c r="AJ9" s="14">
        <v>0.18444107747420799</v>
      </c>
      <c r="AK9" s="14"/>
      <c r="AL9" s="14">
        <v>0.151218110081552</v>
      </c>
      <c r="AM9" s="14">
        <v>0.17303772123890801</v>
      </c>
      <c r="AN9" s="14">
        <v>0.15611121473606401</v>
      </c>
      <c r="AO9" s="14">
        <v>0.192385939379634</v>
      </c>
      <c r="AP9" s="14">
        <v>0.18608027802948501</v>
      </c>
      <c r="AQ9" s="14">
        <v>0.18450523401860999</v>
      </c>
      <c r="AR9" s="14"/>
      <c r="AS9" s="14">
        <v>0.215989262951535</v>
      </c>
      <c r="AT9" s="14">
        <v>0.19448530375054901</v>
      </c>
      <c r="AU9" s="14">
        <v>0.143011080405473</v>
      </c>
      <c r="AV9" s="14">
        <v>0.15936282076837799</v>
      </c>
      <c r="AW9" s="14">
        <v>0.16986469501882201</v>
      </c>
      <c r="AX9" s="14"/>
      <c r="AY9" s="14">
        <v>0.20597275531724199</v>
      </c>
      <c r="AZ9" s="14">
        <v>0.16529241192657801</v>
      </c>
      <c r="BA9" s="14">
        <v>0.19149320042005</v>
      </c>
      <c r="BB9" s="14">
        <v>0.20401944028135599</v>
      </c>
      <c r="BC9" s="14">
        <v>0.13047259247488799</v>
      </c>
      <c r="BD9" s="14"/>
      <c r="BE9" s="14">
        <v>0.27629137957997402</v>
      </c>
      <c r="BF9" s="14">
        <v>0.16506446287328999</v>
      </c>
      <c r="BG9" s="14">
        <v>0.19562567046096399</v>
      </c>
      <c r="BH9" s="14">
        <v>0.15732795058223101</v>
      </c>
      <c r="BI9" s="14">
        <v>5.6749275510113398E-2</v>
      </c>
      <c r="BJ9" s="14"/>
      <c r="BK9" s="14">
        <v>0.16410788019439301</v>
      </c>
      <c r="BL9" s="14">
        <v>0.163124783950305</v>
      </c>
      <c r="BM9" s="14">
        <v>0.22570342737292501</v>
      </c>
      <c r="BN9" s="14">
        <v>0.18707863636309999</v>
      </c>
      <c r="BO9" s="14">
        <v>0.16102743442072201</v>
      </c>
      <c r="BP9" s="14"/>
      <c r="BQ9" s="14">
        <v>0.19703588468831301</v>
      </c>
      <c r="BR9" s="14">
        <v>0.171528649441162</v>
      </c>
      <c r="BS9" s="14"/>
      <c r="BT9" s="14">
        <v>0.16543843063254801</v>
      </c>
      <c r="BU9" s="14">
        <v>0.18405187980141599</v>
      </c>
      <c r="BV9" s="14"/>
      <c r="BW9" s="14">
        <v>0.160810540236593</v>
      </c>
      <c r="BX9" s="14">
        <v>0.18696732088248999</v>
      </c>
      <c r="BY9" s="14"/>
      <c r="BZ9" s="14">
        <v>0.18935455669066401</v>
      </c>
      <c r="CA9" s="14">
        <v>0.166053062803979</v>
      </c>
      <c r="CB9" s="14">
        <v>0.148381605751504</v>
      </c>
    </row>
    <row r="10" spans="2:80" x14ac:dyDescent="0.35">
      <c r="B10" s="15" t="s">
        <v>227</v>
      </c>
      <c r="C10" s="14">
        <v>0.154094556205948</v>
      </c>
      <c r="D10" s="14">
        <v>0.16129027358039399</v>
      </c>
      <c r="E10" s="14">
        <v>0.14598557247815999</v>
      </c>
      <c r="F10" s="14"/>
      <c r="G10" s="14">
        <v>0.18994236051001201</v>
      </c>
      <c r="H10" s="14">
        <v>0.193020642632283</v>
      </c>
      <c r="I10" s="14">
        <v>0.13635570609998601</v>
      </c>
      <c r="J10" s="14">
        <v>0.133949428161239</v>
      </c>
      <c r="K10" s="14">
        <v>0.149487207040022</v>
      </c>
      <c r="L10" s="14">
        <v>8.4347789253426203E-2</v>
      </c>
      <c r="M10" s="14"/>
      <c r="N10" s="14">
        <v>0.191529864628735</v>
      </c>
      <c r="O10" s="14">
        <v>0.155916674816273</v>
      </c>
      <c r="P10" s="14">
        <v>0.152895941066064</v>
      </c>
      <c r="Q10" s="14">
        <v>9.3789391875403305E-2</v>
      </c>
      <c r="R10" s="14"/>
      <c r="S10" s="14">
        <v>0.20567651248590499</v>
      </c>
      <c r="T10" s="14">
        <v>0.147894542266683</v>
      </c>
      <c r="U10" s="14">
        <v>0.18023603653579401</v>
      </c>
      <c r="V10" s="14">
        <v>0.13855716263374501</v>
      </c>
      <c r="W10" s="14">
        <v>0.11579927782051599</v>
      </c>
      <c r="X10" s="14">
        <v>0.13813394342767599</v>
      </c>
      <c r="Y10" s="14">
        <v>0.14994917104649799</v>
      </c>
      <c r="Z10" s="14">
        <v>0.15260269546956401</v>
      </c>
      <c r="AA10" s="14">
        <v>0.152925033609703</v>
      </c>
      <c r="AB10" s="14">
        <v>0.12193656304023499</v>
      </c>
      <c r="AC10" s="14">
        <v>0.118577743463447</v>
      </c>
      <c r="AD10" s="14">
        <v>0.140708828231637</v>
      </c>
      <c r="AE10" s="14"/>
      <c r="AF10" s="14">
        <v>0.176831360112677</v>
      </c>
      <c r="AG10" s="14">
        <v>0.17548549008803799</v>
      </c>
      <c r="AH10" s="14">
        <v>0.17878985183111301</v>
      </c>
      <c r="AI10" s="14">
        <v>0.151452637318362</v>
      </c>
      <c r="AJ10" s="14">
        <v>0.14291013233480299</v>
      </c>
      <c r="AK10" s="14"/>
      <c r="AL10" s="14">
        <v>0.16506920768714001</v>
      </c>
      <c r="AM10" s="14">
        <v>0.17506565806469601</v>
      </c>
      <c r="AN10" s="14">
        <v>0.21021558683135499</v>
      </c>
      <c r="AO10" s="14">
        <v>0.15455784507506501</v>
      </c>
      <c r="AP10" s="14">
        <v>0.14547289004404501</v>
      </c>
      <c r="AQ10" s="14">
        <v>0.13064491999139299</v>
      </c>
      <c r="AR10" s="14"/>
      <c r="AS10" s="14">
        <v>0.117465052357144</v>
      </c>
      <c r="AT10" s="14">
        <v>0.14488165268040601</v>
      </c>
      <c r="AU10" s="14">
        <v>0.18145483959963599</v>
      </c>
      <c r="AV10" s="14">
        <v>0.18618746359195301</v>
      </c>
      <c r="AW10" s="14">
        <v>0.18453008393056999</v>
      </c>
      <c r="AX10" s="14"/>
      <c r="AY10" s="14">
        <v>0.202068481625858</v>
      </c>
      <c r="AZ10" s="14">
        <v>0.20000217284012101</v>
      </c>
      <c r="BA10" s="14">
        <v>0.11553002957532101</v>
      </c>
      <c r="BB10" s="14">
        <v>9.9618851534482702E-2</v>
      </c>
      <c r="BC10" s="14">
        <v>9.39483256662281E-2</v>
      </c>
      <c r="BD10" s="14"/>
      <c r="BE10" s="14">
        <v>0.23683375027654599</v>
      </c>
      <c r="BF10" s="14">
        <v>0.22808523767265401</v>
      </c>
      <c r="BG10" s="14">
        <v>9.1901722315929302E-2</v>
      </c>
      <c r="BH10" s="14">
        <v>0.10450050708522</v>
      </c>
      <c r="BI10" s="14">
        <v>5.4934103056107797E-2</v>
      </c>
      <c r="BJ10" s="14"/>
      <c r="BK10" s="14">
        <v>0.212983844303859</v>
      </c>
      <c r="BL10" s="14">
        <v>0.19317463744421001</v>
      </c>
      <c r="BM10" s="14">
        <v>0.11034584248784</v>
      </c>
      <c r="BN10" s="14">
        <v>0.169346562915799</v>
      </c>
      <c r="BO10" s="14">
        <v>9.4701645214413196E-2</v>
      </c>
      <c r="BP10" s="14"/>
      <c r="BQ10" s="14">
        <v>0.17668415740103699</v>
      </c>
      <c r="BR10" s="14">
        <v>0.14427274666142501</v>
      </c>
      <c r="BS10" s="14"/>
      <c r="BT10" s="14">
        <v>0.18327844852312</v>
      </c>
      <c r="BU10" s="14">
        <v>0.143971642495687</v>
      </c>
      <c r="BV10" s="14"/>
      <c r="BW10" s="14">
        <v>0.19060252913107101</v>
      </c>
      <c r="BX10" s="14">
        <v>0.13883831910921501</v>
      </c>
      <c r="BY10" s="14"/>
      <c r="BZ10" s="14">
        <v>0.12224215794957199</v>
      </c>
      <c r="CA10" s="14">
        <v>0.20619060220971999</v>
      </c>
      <c r="CB10" s="14">
        <v>0.18577410062199401</v>
      </c>
    </row>
    <row r="11" spans="2:80" x14ac:dyDescent="0.35">
      <c r="B11" s="15" t="s">
        <v>228</v>
      </c>
      <c r="C11" s="14">
        <v>0.26133606464597198</v>
      </c>
      <c r="D11" s="14">
        <v>0.29939210721137999</v>
      </c>
      <c r="E11" s="14">
        <v>0.221984771715806</v>
      </c>
      <c r="F11" s="14"/>
      <c r="G11" s="14">
        <v>0.29033340784405198</v>
      </c>
      <c r="H11" s="14">
        <v>0.28776038734881698</v>
      </c>
      <c r="I11" s="14">
        <v>0.28727965599807498</v>
      </c>
      <c r="J11" s="14">
        <v>0.233828354186365</v>
      </c>
      <c r="K11" s="14">
        <v>0.22822429214283799</v>
      </c>
      <c r="L11" s="14">
        <v>0.184129286445541</v>
      </c>
      <c r="M11" s="14"/>
      <c r="N11" s="14">
        <v>0.29776154228554602</v>
      </c>
      <c r="O11" s="14">
        <v>0.246303489799818</v>
      </c>
      <c r="P11" s="14">
        <v>0.27488092905480199</v>
      </c>
      <c r="Q11" s="14">
        <v>0.204593805296551</v>
      </c>
      <c r="R11" s="14"/>
      <c r="S11" s="14">
        <v>0.28916068850113402</v>
      </c>
      <c r="T11" s="14">
        <v>0.26823527172149397</v>
      </c>
      <c r="U11" s="14">
        <v>0.23071963477740701</v>
      </c>
      <c r="V11" s="14">
        <v>0.26536183576806499</v>
      </c>
      <c r="W11" s="14">
        <v>0.26865086586259701</v>
      </c>
      <c r="X11" s="14">
        <v>0.28011987465559401</v>
      </c>
      <c r="Y11" s="14">
        <v>0.25549858025547101</v>
      </c>
      <c r="Z11" s="14">
        <v>0.26604096909823299</v>
      </c>
      <c r="AA11" s="14">
        <v>0.22434853715029601</v>
      </c>
      <c r="AB11" s="14">
        <v>0.23100103761041799</v>
      </c>
      <c r="AC11" s="14">
        <v>0.22187319731862601</v>
      </c>
      <c r="AD11" s="14">
        <v>0.33701557837463197</v>
      </c>
      <c r="AE11" s="14"/>
      <c r="AF11" s="14">
        <v>0.259727569795274</v>
      </c>
      <c r="AG11" s="14">
        <v>0.288266183579858</v>
      </c>
      <c r="AH11" s="14">
        <v>0.21645389405649801</v>
      </c>
      <c r="AI11" s="14">
        <v>0.27564407822993198</v>
      </c>
      <c r="AJ11" s="14">
        <v>0.22284185766241299</v>
      </c>
      <c r="AK11" s="14"/>
      <c r="AL11" s="14">
        <v>0.30630847502807701</v>
      </c>
      <c r="AM11" s="14">
        <v>0.30163530016990903</v>
      </c>
      <c r="AN11" s="14">
        <v>0.24253663048080701</v>
      </c>
      <c r="AO11" s="14">
        <v>0.259461256932217</v>
      </c>
      <c r="AP11" s="14">
        <v>0.230848304953294</v>
      </c>
      <c r="AQ11" s="14">
        <v>0.220057294850388</v>
      </c>
      <c r="AR11" s="14"/>
      <c r="AS11" s="14">
        <v>0.20937176660521001</v>
      </c>
      <c r="AT11" s="14">
        <v>0.246902989944456</v>
      </c>
      <c r="AU11" s="14">
        <v>0.28875786728153502</v>
      </c>
      <c r="AV11" s="14">
        <v>0.30787089970787901</v>
      </c>
      <c r="AW11" s="14">
        <v>0.38740163415419399</v>
      </c>
      <c r="AX11" s="14"/>
      <c r="AY11" s="14">
        <v>0.24611344011363201</v>
      </c>
      <c r="AZ11" s="14">
        <v>0.30255432180507402</v>
      </c>
      <c r="BA11" s="14">
        <v>0.28484280363179199</v>
      </c>
      <c r="BB11" s="14">
        <v>0.26419940029688299</v>
      </c>
      <c r="BC11" s="14">
        <v>0.190707283713619</v>
      </c>
      <c r="BD11" s="14"/>
      <c r="BE11" s="14">
        <v>0.25806608767157702</v>
      </c>
      <c r="BF11" s="14">
        <v>0.300961629459781</v>
      </c>
      <c r="BG11" s="14">
        <v>0.26017142258938603</v>
      </c>
      <c r="BH11" s="14">
        <v>0.18636106232740901</v>
      </c>
      <c r="BI11" s="14">
        <v>0.17002154601862099</v>
      </c>
      <c r="BJ11" s="14"/>
      <c r="BK11" s="14">
        <v>0.33496101579140403</v>
      </c>
      <c r="BL11" s="14">
        <v>0.24154268216155</v>
      </c>
      <c r="BM11" s="14">
        <v>0.25966184526602798</v>
      </c>
      <c r="BN11" s="14">
        <v>0.225333680153007</v>
      </c>
      <c r="BO11" s="14">
        <v>0.244649332226197</v>
      </c>
      <c r="BP11" s="14"/>
      <c r="BQ11" s="14">
        <v>0.25830939326282099</v>
      </c>
      <c r="BR11" s="14">
        <v>0.262652041392194</v>
      </c>
      <c r="BS11" s="14"/>
      <c r="BT11" s="14">
        <v>0.25479463681383202</v>
      </c>
      <c r="BU11" s="14">
        <v>0.26360506662716798</v>
      </c>
      <c r="BV11" s="14"/>
      <c r="BW11" s="14">
        <v>0.278940576285856</v>
      </c>
      <c r="BX11" s="14">
        <v>0.25397935371323699</v>
      </c>
      <c r="BY11" s="14"/>
      <c r="BZ11" s="14">
        <v>0.24298840134507099</v>
      </c>
      <c r="CA11" s="14">
        <v>0.30183372246919798</v>
      </c>
      <c r="CB11" s="14">
        <v>0.21351452522259801</v>
      </c>
    </row>
    <row r="12" spans="2:80" ht="29" x14ac:dyDescent="0.35">
      <c r="B12" s="15" t="s">
        <v>229</v>
      </c>
      <c r="C12" s="14">
        <v>7.2372158934976505E-2</v>
      </c>
      <c r="D12" s="14">
        <v>7.6427458839441298E-2</v>
      </c>
      <c r="E12" s="14">
        <v>6.8322596465718297E-2</v>
      </c>
      <c r="F12" s="14"/>
      <c r="G12" s="14">
        <v>0.106543722237568</v>
      </c>
      <c r="H12" s="14">
        <v>6.4513468011464098E-2</v>
      </c>
      <c r="I12" s="14">
        <v>8.0830584235672395E-2</v>
      </c>
      <c r="J12" s="14">
        <v>7.3744131768033405E-2</v>
      </c>
      <c r="K12" s="14">
        <v>4.8756302856022601E-2</v>
      </c>
      <c r="L12" s="14">
        <v>5.0195916435537502E-2</v>
      </c>
      <c r="M12" s="14"/>
      <c r="N12" s="14">
        <v>8.0884042429038003E-2</v>
      </c>
      <c r="O12" s="14">
        <v>6.4303281750310207E-2</v>
      </c>
      <c r="P12" s="14">
        <v>7.0428745156087297E-2</v>
      </c>
      <c r="Q12" s="14">
        <v>7.3363505525089995E-2</v>
      </c>
      <c r="R12" s="14"/>
      <c r="S12" s="14">
        <v>9.4774481635996694E-2</v>
      </c>
      <c r="T12" s="14">
        <v>7.8522486435989206E-2</v>
      </c>
      <c r="U12" s="14">
        <v>7.6873176080083705E-2</v>
      </c>
      <c r="V12" s="14">
        <v>4.3206961278381799E-2</v>
      </c>
      <c r="W12" s="14">
        <v>0.103139635524234</v>
      </c>
      <c r="X12" s="14">
        <v>7.1616709489579794E-2</v>
      </c>
      <c r="Y12" s="14">
        <v>5.5078854863193999E-2</v>
      </c>
      <c r="Z12" s="14">
        <v>8.2336129631839602E-2</v>
      </c>
      <c r="AA12" s="14">
        <v>5.3648614842132701E-2</v>
      </c>
      <c r="AB12" s="14">
        <v>7.0395337933187405E-2</v>
      </c>
      <c r="AC12" s="14">
        <v>3.3963450198862301E-2</v>
      </c>
      <c r="AD12" s="14">
        <v>6.7202808487295498E-2</v>
      </c>
      <c r="AE12" s="14"/>
      <c r="AF12" s="14">
        <v>6.7137356334738704E-2</v>
      </c>
      <c r="AG12" s="14">
        <v>7.9256166096467101E-2</v>
      </c>
      <c r="AH12" s="14">
        <v>0.104027828673262</v>
      </c>
      <c r="AI12" s="14">
        <v>7.8950652921341194E-2</v>
      </c>
      <c r="AJ12" s="14">
        <v>7.7400168969249394E-2</v>
      </c>
      <c r="AK12" s="14"/>
      <c r="AL12" s="14">
        <v>9.36493028509746E-2</v>
      </c>
      <c r="AM12" s="14">
        <v>7.22443854600896E-2</v>
      </c>
      <c r="AN12" s="14">
        <v>6.3500813086090693E-2</v>
      </c>
      <c r="AO12" s="14">
        <v>7.43373300680093E-2</v>
      </c>
      <c r="AP12" s="14">
        <v>9.1832785618045101E-2</v>
      </c>
      <c r="AQ12" s="14">
        <v>3.5051470428720401E-2</v>
      </c>
      <c r="AR12" s="14"/>
      <c r="AS12" s="14">
        <v>5.8032035640079999E-2</v>
      </c>
      <c r="AT12" s="14">
        <v>9.6217442342236906E-2</v>
      </c>
      <c r="AU12" s="14">
        <v>6.9152044500052898E-2</v>
      </c>
      <c r="AV12" s="14">
        <v>7.6310526241695306E-2</v>
      </c>
      <c r="AW12" s="14">
        <v>5.03134896122132E-2</v>
      </c>
      <c r="AX12" s="14"/>
      <c r="AY12" s="14">
        <v>7.2377834831097498E-2</v>
      </c>
      <c r="AZ12" s="14">
        <v>7.3089389771307495E-2</v>
      </c>
      <c r="BA12" s="14">
        <v>8.5547346069860697E-2</v>
      </c>
      <c r="BB12" s="14">
        <v>7.8040780547870794E-2</v>
      </c>
      <c r="BC12" s="14">
        <v>5.3881705706119699E-2</v>
      </c>
      <c r="BD12" s="14"/>
      <c r="BE12" s="14">
        <v>4.7607155822309601E-2</v>
      </c>
      <c r="BF12" s="14">
        <v>6.6612451426353594E-2</v>
      </c>
      <c r="BG12" s="14">
        <v>8.5035424218532205E-2</v>
      </c>
      <c r="BH12" s="14">
        <v>7.5317195857888999E-2</v>
      </c>
      <c r="BI12" s="14">
        <v>4.0202159954693097E-2</v>
      </c>
      <c r="BJ12" s="14"/>
      <c r="BK12" s="14">
        <v>8.2223655828306694E-2</v>
      </c>
      <c r="BL12" s="14">
        <v>9.0667668342336499E-2</v>
      </c>
      <c r="BM12" s="14">
        <v>5.6476380290603298E-2</v>
      </c>
      <c r="BN12" s="14">
        <v>6.3060736978113902E-2</v>
      </c>
      <c r="BO12" s="14">
        <v>6.7992488567511E-2</v>
      </c>
      <c r="BP12" s="14"/>
      <c r="BQ12" s="14">
        <v>6.6568687057433101E-2</v>
      </c>
      <c r="BR12" s="14">
        <v>7.4895470213735299E-2</v>
      </c>
      <c r="BS12" s="14"/>
      <c r="BT12" s="14">
        <v>8.9128213877615006E-2</v>
      </c>
      <c r="BU12" s="14">
        <v>6.65600453051262E-2</v>
      </c>
      <c r="BV12" s="14"/>
      <c r="BW12" s="14">
        <v>7.8780878206584207E-2</v>
      </c>
      <c r="BX12" s="14">
        <v>6.9694033230912403E-2</v>
      </c>
      <c r="BY12" s="14"/>
      <c r="BZ12" s="14">
        <v>6.3365658623908E-2</v>
      </c>
      <c r="CA12" s="14">
        <v>7.8833208335574098E-2</v>
      </c>
      <c r="CB12" s="14">
        <v>0.133417763707249</v>
      </c>
    </row>
    <row r="13" spans="2:80" x14ac:dyDescent="0.35">
      <c r="B13" s="15" t="s">
        <v>230</v>
      </c>
      <c r="C13" s="14">
        <v>6.31111094032656E-2</v>
      </c>
      <c r="D13" s="14">
        <v>5.2703831630387499E-2</v>
      </c>
      <c r="E13" s="14">
        <v>7.43071391021497E-2</v>
      </c>
      <c r="F13" s="14"/>
      <c r="G13" s="14">
        <v>3.6545441461346299E-2</v>
      </c>
      <c r="H13" s="14">
        <v>8.3963730719042895E-2</v>
      </c>
      <c r="I13" s="14">
        <v>8.1966713911968997E-2</v>
      </c>
      <c r="J13" s="14">
        <v>6.3292312478411702E-2</v>
      </c>
      <c r="K13" s="14">
        <v>4.8579952282341098E-2</v>
      </c>
      <c r="L13" s="14">
        <v>8.8987630820898996E-3</v>
      </c>
      <c r="M13" s="14"/>
      <c r="N13" s="14">
        <v>8.2619819238363895E-2</v>
      </c>
      <c r="O13" s="14">
        <v>5.0546439935492897E-2</v>
      </c>
      <c r="P13" s="14">
        <v>5.9080696662194503E-2</v>
      </c>
      <c r="Q13" s="14">
        <v>5.54475493255892E-2</v>
      </c>
      <c r="R13" s="14"/>
      <c r="S13" s="14">
        <v>7.0576161503814794E-2</v>
      </c>
      <c r="T13" s="14">
        <v>5.6959191495855301E-2</v>
      </c>
      <c r="U13" s="14">
        <v>5.4345009630989899E-2</v>
      </c>
      <c r="V13" s="14">
        <v>7.0549475766660902E-2</v>
      </c>
      <c r="W13" s="14">
        <v>8.1155880697919694E-2</v>
      </c>
      <c r="X13" s="14">
        <v>5.8931507842380201E-2</v>
      </c>
      <c r="Y13" s="14">
        <v>3.333738412244E-2</v>
      </c>
      <c r="Z13" s="14">
        <v>3.9162925890842998E-2</v>
      </c>
      <c r="AA13" s="14">
        <v>6.7267489521009596E-2</v>
      </c>
      <c r="AB13" s="14">
        <v>0.103491959189428</v>
      </c>
      <c r="AC13" s="14">
        <v>3.4002183178791598E-2</v>
      </c>
      <c r="AD13" s="14">
        <v>3.1473238648044702E-2</v>
      </c>
      <c r="AE13" s="14"/>
      <c r="AF13" s="14">
        <v>5.3313275872645297E-2</v>
      </c>
      <c r="AG13" s="14">
        <v>5.94674817270337E-2</v>
      </c>
      <c r="AH13" s="14">
        <v>6.1665092208093603E-2</v>
      </c>
      <c r="AI13" s="14">
        <v>5.5334102813397602E-2</v>
      </c>
      <c r="AJ13" s="14">
        <v>6.1110380338513098E-2</v>
      </c>
      <c r="AK13" s="14"/>
      <c r="AL13" s="14">
        <v>7.0037923550598305E-2</v>
      </c>
      <c r="AM13" s="14">
        <v>6.5822788284891298E-2</v>
      </c>
      <c r="AN13" s="14">
        <v>6.9792760296061504E-2</v>
      </c>
      <c r="AO13" s="14">
        <v>5.0660207390556801E-2</v>
      </c>
      <c r="AP13" s="14">
        <v>6.9587102508457205E-2</v>
      </c>
      <c r="AQ13" s="14">
        <v>2.57465795910892E-2</v>
      </c>
      <c r="AR13" s="14"/>
      <c r="AS13" s="14">
        <v>4.7740061004850898E-2</v>
      </c>
      <c r="AT13" s="14">
        <v>4.2688978871730697E-2</v>
      </c>
      <c r="AU13" s="14">
        <v>8.2217060303775694E-2</v>
      </c>
      <c r="AV13" s="14">
        <v>7.2960592693448206E-2</v>
      </c>
      <c r="AW13" s="14">
        <v>7.5143527994241996E-2</v>
      </c>
      <c r="AX13" s="14"/>
      <c r="AY13" s="14">
        <v>5.11428964459767E-2</v>
      </c>
      <c r="AZ13" s="14">
        <v>6.1389034609454003E-2</v>
      </c>
      <c r="BA13" s="14">
        <v>6.4735555879717604E-2</v>
      </c>
      <c r="BB13" s="14">
        <v>8.7667115789914804E-2</v>
      </c>
      <c r="BC13" s="14">
        <v>5.1392759960037102E-2</v>
      </c>
      <c r="BD13" s="14"/>
      <c r="BE13" s="14">
        <v>6.6906686902350104E-2</v>
      </c>
      <c r="BF13" s="14">
        <v>5.5502234757272298E-2</v>
      </c>
      <c r="BG13" s="14">
        <v>7.0179060481394398E-2</v>
      </c>
      <c r="BH13" s="14">
        <v>6.3925469632868298E-2</v>
      </c>
      <c r="BI13" s="14">
        <v>5.9430590359999501E-2</v>
      </c>
      <c r="BJ13" s="14"/>
      <c r="BK13" s="14">
        <v>6.9901721637623204E-2</v>
      </c>
      <c r="BL13" s="14">
        <v>5.1148523681816202E-2</v>
      </c>
      <c r="BM13" s="14">
        <v>7.6921081926063103E-2</v>
      </c>
      <c r="BN13" s="14">
        <v>4.1417007299153298E-2</v>
      </c>
      <c r="BO13" s="14">
        <v>7.33563866949698E-2</v>
      </c>
      <c r="BP13" s="14"/>
      <c r="BQ13" s="14">
        <v>5.6774138307556399E-2</v>
      </c>
      <c r="BR13" s="14">
        <v>6.5866382621844494E-2</v>
      </c>
      <c r="BS13" s="14"/>
      <c r="BT13" s="14">
        <v>6.6842606499697699E-2</v>
      </c>
      <c r="BU13" s="14">
        <v>6.1816778177439198E-2</v>
      </c>
      <c r="BV13" s="14"/>
      <c r="BW13" s="14">
        <v>7.3395732427956203E-2</v>
      </c>
      <c r="BX13" s="14">
        <v>5.8813290742201901E-2</v>
      </c>
      <c r="BY13" s="14"/>
      <c r="BZ13" s="14">
        <v>6.4589798680680696E-2</v>
      </c>
      <c r="CA13" s="14">
        <v>6.18675325044706E-2</v>
      </c>
      <c r="CB13" s="14">
        <v>5.4240053182427903E-2</v>
      </c>
    </row>
    <row r="14" spans="2:80" x14ac:dyDescent="0.35">
      <c r="B14" s="15" t="s">
        <v>231</v>
      </c>
      <c r="C14" s="14">
        <v>3.7427639791811199E-2</v>
      </c>
      <c r="D14" s="14">
        <v>4.1948542396176798E-2</v>
      </c>
      <c r="E14" s="14">
        <v>3.2773473201676499E-2</v>
      </c>
      <c r="F14" s="14"/>
      <c r="G14" s="14">
        <v>1.48083754618368E-2</v>
      </c>
      <c r="H14" s="14">
        <v>4.42092499927184E-2</v>
      </c>
      <c r="I14" s="14">
        <v>3.6306294517138502E-2</v>
      </c>
      <c r="J14" s="14">
        <v>3.0906699983334E-2</v>
      </c>
      <c r="K14" s="14">
        <v>5.2390481318088503E-2</v>
      </c>
      <c r="L14" s="14">
        <v>5.0842055836707402E-2</v>
      </c>
      <c r="M14" s="14"/>
      <c r="N14" s="14">
        <v>3.83776002615085E-2</v>
      </c>
      <c r="O14" s="14">
        <v>4.37508116317896E-2</v>
      </c>
      <c r="P14" s="14">
        <v>3.6324211779031702E-2</v>
      </c>
      <c r="Q14" s="14">
        <v>2.83650431957604E-2</v>
      </c>
      <c r="R14" s="14"/>
      <c r="S14" s="14">
        <v>2.8623830513647499E-2</v>
      </c>
      <c r="T14" s="14">
        <v>5.7491262413416303E-2</v>
      </c>
      <c r="U14" s="14">
        <v>3.02745996445665E-2</v>
      </c>
      <c r="V14" s="14">
        <v>1.0429670774280499E-2</v>
      </c>
      <c r="W14" s="14">
        <v>2.7610570484487298E-2</v>
      </c>
      <c r="X14" s="14">
        <v>2.75771915668451E-2</v>
      </c>
      <c r="Y14" s="14">
        <v>2.7869039356710201E-2</v>
      </c>
      <c r="Z14" s="14">
        <v>5.2507763290993402E-2</v>
      </c>
      <c r="AA14" s="14">
        <v>3.1994967409610497E-2</v>
      </c>
      <c r="AB14" s="14">
        <v>5.8054448261713403E-2</v>
      </c>
      <c r="AC14" s="14">
        <v>0.113905280982656</v>
      </c>
      <c r="AD14" s="14">
        <v>1.7272251238239202E-2</v>
      </c>
      <c r="AE14" s="14"/>
      <c r="AF14" s="14">
        <v>3.5716728935457499E-2</v>
      </c>
      <c r="AG14" s="14">
        <v>3.5642403977747802E-2</v>
      </c>
      <c r="AH14" s="14">
        <v>5.8643572859499997E-2</v>
      </c>
      <c r="AI14" s="14">
        <v>4.3436891671764101E-2</v>
      </c>
      <c r="AJ14" s="14">
        <v>4.6325487187583801E-2</v>
      </c>
      <c r="AK14" s="14"/>
      <c r="AL14" s="14">
        <v>4.3159404226824002E-2</v>
      </c>
      <c r="AM14" s="14">
        <v>3.1566333286087503E-2</v>
      </c>
      <c r="AN14" s="14">
        <v>4.87579242391823E-2</v>
      </c>
      <c r="AO14" s="14">
        <v>4.5892546117006397E-2</v>
      </c>
      <c r="AP14" s="14">
        <v>2.5042194736961801E-2</v>
      </c>
      <c r="AQ14" s="14">
        <v>1.59355755668741E-2</v>
      </c>
      <c r="AR14" s="14"/>
      <c r="AS14" s="14">
        <v>3.9294608671197703E-2</v>
      </c>
      <c r="AT14" s="14">
        <v>3.6790241098003398E-2</v>
      </c>
      <c r="AU14" s="14">
        <v>3.6065450588322397E-2</v>
      </c>
      <c r="AV14" s="14">
        <v>2.9197224889649001E-2</v>
      </c>
      <c r="AW14" s="14">
        <v>8.0967535571939697E-2</v>
      </c>
      <c r="AX14" s="14"/>
      <c r="AY14" s="14">
        <v>3.1734043437595102E-2</v>
      </c>
      <c r="AZ14" s="14">
        <v>1.9838935608356499E-2</v>
      </c>
      <c r="BA14" s="14">
        <v>3.13423833963411E-2</v>
      </c>
      <c r="BB14" s="14">
        <v>3.2056851400618501E-2</v>
      </c>
      <c r="BC14" s="14">
        <v>8.8734110077672304E-2</v>
      </c>
      <c r="BD14" s="14"/>
      <c r="BE14" s="14">
        <v>0</v>
      </c>
      <c r="BF14" s="14">
        <v>2.5774927723108802E-2</v>
      </c>
      <c r="BG14" s="14">
        <v>4.1432204333635501E-2</v>
      </c>
      <c r="BH14" s="14">
        <v>6.2134591003656897E-2</v>
      </c>
      <c r="BI14" s="14">
        <v>9.2099568405914795E-2</v>
      </c>
      <c r="BJ14" s="14"/>
      <c r="BK14" s="14">
        <v>1.9312697473536099E-2</v>
      </c>
      <c r="BL14" s="14">
        <v>3.1017322021283E-2</v>
      </c>
      <c r="BM14" s="14">
        <v>3.5517134714997602E-2</v>
      </c>
      <c r="BN14" s="14">
        <v>3.6038995842002902E-2</v>
      </c>
      <c r="BO14" s="14">
        <v>5.9634132619783398E-2</v>
      </c>
      <c r="BP14" s="14"/>
      <c r="BQ14" s="14">
        <v>3.9437862363432601E-2</v>
      </c>
      <c r="BR14" s="14">
        <v>3.6553608281911898E-2</v>
      </c>
      <c r="BS14" s="14"/>
      <c r="BT14" s="14">
        <v>3.7568010955245902E-2</v>
      </c>
      <c r="BU14" s="14">
        <v>3.7378949741854399E-2</v>
      </c>
      <c r="BV14" s="14"/>
      <c r="BW14" s="14">
        <v>4.1091365606530497E-2</v>
      </c>
      <c r="BX14" s="14">
        <v>3.5896613410219998E-2</v>
      </c>
      <c r="BY14" s="14"/>
      <c r="BZ14" s="14">
        <v>4.5470555871828897E-2</v>
      </c>
      <c r="CA14" s="14">
        <v>2.3243793731831702E-2</v>
      </c>
      <c r="CB14" s="14">
        <v>3.5911681921192103E-2</v>
      </c>
    </row>
    <row r="15" spans="2:80" ht="43.5" x14ac:dyDescent="0.35">
      <c r="B15" s="15" t="s">
        <v>232</v>
      </c>
      <c r="C15" s="14">
        <v>0.14419223521647001</v>
      </c>
      <c r="D15" s="14">
        <v>0.113721585285622</v>
      </c>
      <c r="E15" s="14">
        <v>0.17564814318303101</v>
      </c>
      <c r="F15" s="14"/>
      <c r="G15" s="14">
        <v>0.107323580080718</v>
      </c>
      <c r="H15" s="14">
        <v>0.101565641728978</v>
      </c>
      <c r="I15" s="14">
        <v>0.124578060072374</v>
      </c>
      <c r="J15" s="14">
        <v>0.160994300044075</v>
      </c>
      <c r="K15" s="14">
        <v>0.172766428238007</v>
      </c>
      <c r="L15" s="14">
        <v>0.31716907849824699</v>
      </c>
      <c r="M15" s="14"/>
      <c r="N15" s="14">
        <v>8.8605257758560194E-2</v>
      </c>
      <c r="O15" s="14">
        <v>0.133814611325973</v>
      </c>
      <c r="P15" s="14">
        <v>0.15867257613703001</v>
      </c>
      <c r="Q15" s="14">
        <v>0.22927257380034</v>
      </c>
      <c r="R15" s="14"/>
      <c r="S15" s="14">
        <v>9.14650201519943E-2</v>
      </c>
      <c r="T15" s="14">
        <v>0.15362641193931401</v>
      </c>
      <c r="U15" s="14">
        <v>0.17073753755007801</v>
      </c>
      <c r="V15" s="14">
        <v>0.13893690756707</v>
      </c>
      <c r="W15" s="14">
        <v>0.14725085207448199</v>
      </c>
      <c r="X15" s="14">
        <v>0.16413674019062999</v>
      </c>
      <c r="Y15" s="14">
        <v>0.159300933805642</v>
      </c>
      <c r="Z15" s="14">
        <v>0.15562869223797199</v>
      </c>
      <c r="AA15" s="14">
        <v>0.14967075250716599</v>
      </c>
      <c r="AB15" s="14">
        <v>0.17094406639866599</v>
      </c>
      <c r="AC15" s="14">
        <v>0.180123437274714</v>
      </c>
      <c r="AD15" s="14">
        <v>0.10196903079344601</v>
      </c>
      <c r="AE15" s="14"/>
      <c r="AF15" s="14">
        <v>0.148348824373461</v>
      </c>
      <c r="AG15" s="14">
        <v>0.11728598876813601</v>
      </c>
      <c r="AH15" s="14">
        <v>0.124285763618755</v>
      </c>
      <c r="AI15" s="14">
        <v>0.14198431159567801</v>
      </c>
      <c r="AJ15" s="14">
        <v>0.191485111992174</v>
      </c>
      <c r="AK15" s="14"/>
      <c r="AL15" s="14">
        <v>9.9796040768725697E-2</v>
      </c>
      <c r="AM15" s="14">
        <v>0.108257522489766</v>
      </c>
      <c r="AN15" s="14">
        <v>0.149018187138939</v>
      </c>
      <c r="AO15" s="14">
        <v>0.141549810051563</v>
      </c>
      <c r="AP15" s="14">
        <v>0.1813903391508</v>
      </c>
      <c r="AQ15" s="14">
        <v>0.180627158881811</v>
      </c>
      <c r="AR15" s="14"/>
      <c r="AS15" s="14">
        <v>0.21021784583992301</v>
      </c>
      <c r="AT15" s="14">
        <v>0.14685439817689899</v>
      </c>
      <c r="AU15" s="14">
        <v>0.11910323282100101</v>
      </c>
      <c r="AV15" s="14">
        <v>8.2127329335467805E-2</v>
      </c>
      <c r="AW15" s="14">
        <v>5.1779033718019597E-2</v>
      </c>
      <c r="AX15" s="14"/>
      <c r="AY15" s="14">
        <v>9.7880242969836107E-2</v>
      </c>
      <c r="AZ15" s="14">
        <v>0.110404841110334</v>
      </c>
      <c r="BA15" s="14">
        <v>0.12736439501369101</v>
      </c>
      <c r="BB15" s="14">
        <v>0.15195498938604199</v>
      </c>
      <c r="BC15" s="14">
        <v>0.29162194385888301</v>
      </c>
      <c r="BD15" s="14"/>
      <c r="BE15" s="14">
        <v>4.8227672562797301E-2</v>
      </c>
      <c r="BF15" s="14">
        <v>9.0849682593464001E-2</v>
      </c>
      <c r="BG15" s="14">
        <v>0.15431148981849399</v>
      </c>
      <c r="BH15" s="14">
        <v>0.2430315125136</v>
      </c>
      <c r="BI15" s="14">
        <v>0.386846025534482</v>
      </c>
      <c r="BJ15" s="14"/>
      <c r="BK15" s="14">
        <v>4.9740578810137499E-2</v>
      </c>
      <c r="BL15" s="14">
        <v>0.110788434161711</v>
      </c>
      <c r="BM15" s="14">
        <v>0.141740418459013</v>
      </c>
      <c r="BN15" s="14">
        <v>0.202427981529683</v>
      </c>
      <c r="BO15" s="14">
        <v>0.21236593342952501</v>
      </c>
      <c r="BP15" s="14"/>
      <c r="BQ15" s="14">
        <v>0.12869149787891401</v>
      </c>
      <c r="BR15" s="14">
        <v>0.150931853530858</v>
      </c>
      <c r="BS15" s="14"/>
      <c r="BT15" s="14">
        <v>0.139598279133714</v>
      </c>
      <c r="BU15" s="14">
        <v>0.14578572454644201</v>
      </c>
      <c r="BV15" s="14"/>
      <c r="BW15" s="14">
        <v>0.109450291955676</v>
      </c>
      <c r="BX15" s="14">
        <v>0.158710470032601</v>
      </c>
      <c r="BY15" s="14"/>
      <c r="BZ15" s="14">
        <v>0.186121985628212</v>
      </c>
      <c r="CA15" s="14">
        <v>7.7087336254136399E-2</v>
      </c>
      <c r="CB15" s="14">
        <v>9.3211150864330503E-2</v>
      </c>
    </row>
    <row r="16" spans="2:80" x14ac:dyDescent="0.35">
      <c r="B16" s="15" t="s">
        <v>167</v>
      </c>
      <c r="C16" s="20">
        <v>8.8207987404719093E-2</v>
      </c>
      <c r="D16" s="20">
        <v>8.1538552605397094E-2</v>
      </c>
      <c r="E16" s="20">
        <v>9.5537110398009897E-2</v>
      </c>
      <c r="F16" s="20"/>
      <c r="G16" s="20">
        <v>6.8770159917084295E-2</v>
      </c>
      <c r="H16" s="20">
        <v>5.4173887559652703E-2</v>
      </c>
      <c r="I16" s="20">
        <v>7.9461397439039294E-2</v>
      </c>
      <c r="J16" s="20">
        <v>0.122703880373064</v>
      </c>
      <c r="K16" s="20">
        <v>0.10687084795848401</v>
      </c>
      <c r="L16" s="20">
        <v>0.122104426753402</v>
      </c>
      <c r="M16" s="20"/>
      <c r="N16" s="20">
        <v>6.9845639019619293E-2</v>
      </c>
      <c r="O16" s="20">
        <v>9.8113484790050706E-2</v>
      </c>
      <c r="P16" s="20">
        <v>9.0941050614978106E-2</v>
      </c>
      <c r="Q16" s="20">
        <v>0.100666804696109</v>
      </c>
      <c r="R16" s="20"/>
      <c r="S16" s="20">
        <v>6.9358875198871198E-2</v>
      </c>
      <c r="T16" s="20">
        <v>9.4832548901629607E-2</v>
      </c>
      <c r="U16" s="20">
        <v>6.08920956712223E-2</v>
      </c>
      <c r="V16" s="20">
        <v>0.102035371889625</v>
      </c>
      <c r="W16" s="20">
        <v>8.66340801507786E-2</v>
      </c>
      <c r="X16" s="20">
        <v>9.3641903325978701E-2</v>
      </c>
      <c r="Y16" s="20">
        <v>0.107473821960727</v>
      </c>
      <c r="Z16" s="20">
        <v>5.4698414037263998E-2</v>
      </c>
      <c r="AA16" s="20">
        <v>9.1780912704307896E-2</v>
      </c>
      <c r="AB16" s="20">
        <v>7.9450241052429801E-2</v>
      </c>
      <c r="AC16" s="20">
        <v>0.144046338768553</v>
      </c>
      <c r="AD16" s="20">
        <v>0.119939097443377</v>
      </c>
      <c r="AE16" s="20"/>
      <c r="AF16" s="20">
        <v>9.0075739692433099E-2</v>
      </c>
      <c r="AG16" s="20">
        <v>7.5778478229976201E-2</v>
      </c>
      <c r="AH16" s="20">
        <v>4.0308187335155801E-2</v>
      </c>
      <c r="AI16" s="20">
        <v>7.5885548087128996E-2</v>
      </c>
      <c r="AJ16" s="20">
        <v>7.3485784041056601E-2</v>
      </c>
      <c r="AK16" s="20"/>
      <c r="AL16" s="20">
        <v>7.0761535806109693E-2</v>
      </c>
      <c r="AM16" s="20">
        <v>7.2370291005653703E-2</v>
      </c>
      <c r="AN16" s="20">
        <v>6.0066883191500803E-2</v>
      </c>
      <c r="AO16" s="20">
        <v>8.11550649859486E-2</v>
      </c>
      <c r="AP16" s="20">
        <v>6.9746104958910704E-2</v>
      </c>
      <c r="AQ16" s="20">
        <v>0.20743176667111499</v>
      </c>
      <c r="AR16" s="20"/>
      <c r="AS16" s="20">
        <v>0.101889366930059</v>
      </c>
      <c r="AT16" s="20">
        <v>9.1178993135718298E-2</v>
      </c>
      <c r="AU16" s="20">
        <v>8.0238424500203395E-2</v>
      </c>
      <c r="AV16" s="20">
        <v>8.59831427715297E-2</v>
      </c>
      <c r="AW16" s="20">
        <v>0</v>
      </c>
      <c r="AX16" s="20"/>
      <c r="AY16" s="20">
        <v>9.2710305258762601E-2</v>
      </c>
      <c r="AZ16" s="20">
        <v>6.7428892328775095E-2</v>
      </c>
      <c r="BA16" s="20">
        <v>9.9144286013226807E-2</v>
      </c>
      <c r="BB16" s="20">
        <v>8.2442570762831596E-2</v>
      </c>
      <c r="BC16" s="20">
        <v>9.9241278542553102E-2</v>
      </c>
      <c r="BD16" s="20"/>
      <c r="BE16" s="20">
        <v>6.6067267184445805E-2</v>
      </c>
      <c r="BF16" s="20">
        <v>6.7149373494075501E-2</v>
      </c>
      <c r="BG16" s="20">
        <v>0.101343005781665</v>
      </c>
      <c r="BH16" s="20">
        <v>0.10740171099712501</v>
      </c>
      <c r="BI16" s="20">
        <v>0.139716731160068</v>
      </c>
      <c r="BJ16" s="20"/>
      <c r="BK16" s="20">
        <v>6.6768605960740204E-2</v>
      </c>
      <c r="BL16" s="20">
        <v>0.11853594823678799</v>
      </c>
      <c r="BM16" s="20">
        <v>9.3633869482530094E-2</v>
      </c>
      <c r="BN16" s="20">
        <v>7.52963989191415E-2</v>
      </c>
      <c r="BO16" s="20">
        <v>8.6272646826879101E-2</v>
      </c>
      <c r="BP16" s="20"/>
      <c r="BQ16" s="20">
        <v>7.6498379040492698E-2</v>
      </c>
      <c r="BR16" s="20">
        <v>9.3299247856868994E-2</v>
      </c>
      <c r="BS16" s="20"/>
      <c r="BT16" s="20">
        <v>6.3351373564226598E-2</v>
      </c>
      <c r="BU16" s="20">
        <v>9.6829913304867996E-2</v>
      </c>
      <c r="BV16" s="20"/>
      <c r="BW16" s="20">
        <v>6.6928086149732793E-2</v>
      </c>
      <c r="BX16" s="20">
        <v>9.7100598879122105E-2</v>
      </c>
      <c r="BY16" s="20"/>
      <c r="BZ16" s="20">
        <v>8.5866885210062902E-2</v>
      </c>
      <c r="CA16" s="20">
        <v>8.4890741691090205E-2</v>
      </c>
      <c r="CB16" s="20">
        <v>0.13554911872870401</v>
      </c>
    </row>
    <row r="17" spans="2:2" x14ac:dyDescent="0.35">
      <c r="B17" s="16" t="s">
        <v>503</v>
      </c>
    </row>
    <row r="18" spans="2:2" x14ac:dyDescent="0.35">
      <c r="B18" t="s">
        <v>120</v>
      </c>
    </row>
    <row r="19" spans="2:2" x14ac:dyDescent="0.35">
      <c r="B19" t="s">
        <v>121</v>
      </c>
    </row>
    <row r="21" spans="2:2" x14ac:dyDescent="0.35">
      <c r="B21"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CB16"/>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236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234</v>
      </c>
      <c r="C9" s="14">
        <v>0.48953343820025202</v>
      </c>
      <c r="D9" s="14">
        <v>0.48773075232935198</v>
      </c>
      <c r="E9" s="14">
        <v>0.491148594112085</v>
      </c>
      <c r="F9" s="14"/>
      <c r="G9" s="14">
        <v>0.45686765267534402</v>
      </c>
      <c r="H9" s="14">
        <v>0.44216439361972598</v>
      </c>
      <c r="I9" s="14">
        <v>0.467333704662794</v>
      </c>
      <c r="J9" s="14">
        <v>0.51036270283915797</v>
      </c>
      <c r="K9" s="14">
        <v>0.55202842820056097</v>
      </c>
      <c r="L9" s="14">
        <v>0.50906706867098395</v>
      </c>
      <c r="M9" s="14"/>
      <c r="N9" s="14">
        <v>0.44430608172283698</v>
      </c>
      <c r="O9" s="14">
        <v>0.49243725167407698</v>
      </c>
      <c r="P9" s="14">
        <v>0.512252361990986</v>
      </c>
      <c r="Q9" s="14">
        <v>0.51047402103463402</v>
      </c>
      <c r="R9" s="14"/>
      <c r="S9" s="14">
        <v>0.42818765850926899</v>
      </c>
      <c r="T9" s="14">
        <v>0.51452853096992701</v>
      </c>
      <c r="U9" s="14">
        <v>0.50426794106940698</v>
      </c>
      <c r="V9" s="14">
        <v>0.46386272070947898</v>
      </c>
      <c r="W9" s="14">
        <v>0.49152427360430001</v>
      </c>
      <c r="X9" s="14">
        <v>0.46763918641219498</v>
      </c>
      <c r="Y9" s="14">
        <v>0.49491955534850102</v>
      </c>
      <c r="Z9" s="14">
        <v>0.56782651540801199</v>
      </c>
      <c r="AA9" s="14">
        <v>0.47212873664838401</v>
      </c>
      <c r="AB9" s="14">
        <v>0.52270663759282598</v>
      </c>
      <c r="AC9" s="14">
        <v>0.59195813987343604</v>
      </c>
      <c r="AD9" s="14">
        <v>0.44195665951080199</v>
      </c>
      <c r="AE9" s="14"/>
      <c r="AF9" s="14">
        <v>0.47850108649704998</v>
      </c>
      <c r="AG9" s="14">
        <v>0.46364030089303598</v>
      </c>
      <c r="AH9" s="14">
        <v>0.50035648012035805</v>
      </c>
      <c r="AI9" s="14">
        <v>0.55142297258018103</v>
      </c>
      <c r="AJ9" s="14">
        <v>0.53995665450387897</v>
      </c>
      <c r="AK9" s="14"/>
      <c r="AL9" s="14">
        <v>0.42145481596618001</v>
      </c>
      <c r="AM9" s="14">
        <v>0.43223948697028303</v>
      </c>
      <c r="AN9" s="14">
        <v>0.50568726807890596</v>
      </c>
      <c r="AO9" s="14">
        <v>0.52978681798555605</v>
      </c>
      <c r="AP9" s="14">
        <v>0.54083091571362496</v>
      </c>
      <c r="AQ9" s="14">
        <v>0.53900949004699195</v>
      </c>
      <c r="AR9" s="14"/>
      <c r="AS9" s="14">
        <v>0.50313134612698196</v>
      </c>
      <c r="AT9" s="14">
        <v>0.51315807049909601</v>
      </c>
      <c r="AU9" s="14">
        <v>0.48969536341973402</v>
      </c>
      <c r="AV9" s="14">
        <v>0.42274337321980798</v>
      </c>
      <c r="AW9" s="14">
        <v>0.39327129247980003</v>
      </c>
      <c r="AX9" s="14"/>
      <c r="AY9" s="14">
        <v>0.43297107748055902</v>
      </c>
      <c r="AZ9" s="14">
        <v>0.44535429466434201</v>
      </c>
      <c r="BA9" s="14">
        <v>0.49519332121253301</v>
      </c>
      <c r="BB9" s="14">
        <v>0.55016201961517996</v>
      </c>
      <c r="BC9" s="14">
        <v>0.59493418488182703</v>
      </c>
      <c r="BD9" s="14"/>
      <c r="BE9" s="14">
        <v>0.30766513210164098</v>
      </c>
      <c r="BF9" s="14">
        <v>0.41794385786635402</v>
      </c>
      <c r="BG9" s="14">
        <v>0.53639418092124003</v>
      </c>
      <c r="BH9" s="14">
        <v>0.58402190753081595</v>
      </c>
      <c r="BI9" s="14">
        <v>0.64536931105835804</v>
      </c>
      <c r="BJ9" s="14"/>
      <c r="BK9" s="14">
        <v>0.35748856053093298</v>
      </c>
      <c r="BL9" s="14">
        <v>0.42590647167946799</v>
      </c>
      <c r="BM9" s="14">
        <v>0.44658930394469998</v>
      </c>
      <c r="BN9" s="14">
        <v>0.53021086402025897</v>
      </c>
      <c r="BO9" s="14">
        <v>0.64192587381407595</v>
      </c>
      <c r="BP9" s="14"/>
      <c r="BQ9" s="14">
        <v>0.52083821421687904</v>
      </c>
      <c r="BR9" s="14">
        <v>0.476477149056589</v>
      </c>
      <c r="BS9" s="14"/>
      <c r="BT9" s="14">
        <v>0.52667471259841703</v>
      </c>
      <c r="BU9" s="14">
        <v>0.47812160676106602</v>
      </c>
      <c r="BV9" s="14"/>
      <c r="BW9" s="14">
        <v>0.446558551431466</v>
      </c>
      <c r="BX9" s="14">
        <v>0.50456332728439202</v>
      </c>
      <c r="BY9" s="14"/>
      <c r="BZ9" s="14">
        <v>0.54363435410077598</v>
      </c>
      <c r="CA9" s="14">
        <v>0.381566687417212</v>
      </c>
      <c r="CB9" s="14">
        <v>0.456914552856793</v>
      </c>
    </row>
    <row r="10" spans="2:80" ht="29" x14ac:dyDescent="0.35">
      <c r="B10" s="15" t="s">
        <v>235</v>
      </c>
      <c r="C10" s="14">
        <v>0.33356400908102102</v>
      </c>
      <c r="D10" s="14">
        <v>0.37933235571930701</v>
      </c>
      <c r="E10" s="14">
        <v>0.289647393616002</v>
      </c>
      <c r="F10" s="14"/>
      <c r="G10" s="14">
        <v>0.36495110082863103</v>
      </c>
      <c r="H10" s="14">
        <v>0.41255469793548599</v>
      </c>
      <c r="I10" s="14">
        <v>0.35529466514062802</v>
      </c>
      <c r="J10" s="14">
        <v>0.31316153277450898</v>
      </c>
      <c r="K10" s="14">
        <v>0.28847562181286901</v>
      </c>
      <c r="L10" s="14">
        <v>0.27744592377104499</v>
      </c>
      <c r="M10" s="14"/>
      <c r="N10" s="14">
        <v>0.434553759273618</v>
      </c>
      <c r="O10" s="14">
        <v>0.343230608082084</v>
      </c>
      <c r="P10" s="14">
        <v>0.33114154960757203</v>
      </c>
      <c r="Q10" s="14">
        <v>0.22046441583012899</v>
      </c>
      <c r="R10" s="14"/>
      <c r="S10" s="14">
        <v>0.41429914460263101</v>
      </c>
      <c r="T10" s="14">
        <v>0.30816634357344602</v>
      </c>
      <c r="U10" s="14">
        <v>0.27554536761013898</v>
      </c>
      <c r="V10" s="14">
        <v>0.371796432946851</v>
      </c>
      <c r="W10" s="14">
        <v>0.30540618042192602</v>
      </c>
      <c r="X10" s="14">
        <v>0.35190532291160198</v>
      </c>
      <c r="Y10" s="14">
        <v>0.30782502344826601</v>
      </c>
      <c r="Z10" s="14">
        <v>0.28223252324353698</v>
      </c>
      <c r="AA10" s="14">
        <v>0.36125355262235798</v>
      </c>
      <c r="AB10" s="14">
        <v>0.32643230039155002</v>
      </c>
      <c r="AC10" s="14">
        <v>0.25229784290107998</v>
      </c>
      <c r="AD10" s="14">
        <v>0.30936937119187702</v>
      </c>
      <c r="AE10" s="14"/>
      <c r="AF10" s="14">
        <v>0.34042141378211099</v>
      </c>
      <c r="AG10" s="14">
        <v>0.38263223611699299</v>
      </c>
      <c r="AH10" s="14">
        <v>0.353188270983331</v>
      </c>
      <c r="AI10" s="14">
        <v>0.29348282070488502</v>
      </c>
      <c r="AJ10" s="14">
        <v>0.33142545035328602</v>
      </c>
      <c r="AK10" s="14"/>
      <c r="AL10" s="14">
        <v>0.444075676314306</v>
      </c>
      <c r="AM10" s="14">
        <v>0.38516638293037198</v>
      </c>
      <c r="AN10" s="14">
        <v>0.36312116066465799</v>
      </c>
      <c r="AO10" s="14">
        <v>0.31329264413431801</v>
      </c>
      <c r="AP10" s="14">
        <v>0.30942929421717102</v>
      </c>
      <c r="AQ10" s="14">
        <v>0.196300251733354</v>
      </c>
      <c r="AR10" s="14"/>
      <c r="AS10" s="14">
        <v>0.26274608394861898</v>
      </c>
      <c r="AT10" s="14">
        <v>0.31913889776571802</v>
      </c>
      <c r="AU10" s="14">
        <v>0.39038045117030301</v>
      </c>
      <c r="AV10" s="14">
        <v>0.39691354086432701</v>
      </c>
      <c r="AW10" s="14">
        <v>0.563658685706936</v>
      </c>
      <c r="AX10" s="14"/>
      <c r="AY10" s="14">
        <v>0.430381894446841</v>
      </c>
      <c r="AZ10" s="14">
        <v>0.41268674453036303</v>
      </c>
      <c r="BA10" s="14">
        <v>0.30826996510163301</v>
      </c>
      <c r="BB10" s="14">
        <v>0.26344592586350801</v>
      </c>
      <c r="BC10" s="14">
        <v>0.16627641678452501</v>
      </c>
      <c r="BD10" s="14"/>
      <c r="BE10" s="14">
        <v>0.56506242023867503</v>
      </c>
      <c r="BF10" s="14">
        <v>0.439055250310871</v>
      </c>
      <c r="BG10" s="14">
        <v>0.27737325150915898</v>
      </c>
      <c r="BH10" s="14">
        <v>0.18350746816059299</v>
      </c>
      <c r="BI10" s="14">
        <v>9.0067090576411296E-2</v>
      </c>
      <c r="BJ10" s="14"/>
      <c r="BK10" s="14">
        <v>0.52408587993401901</v>
      </c>
      <c r="BL10" s="14">
        <v>0.37034780146296498</v>
      </c>
      <c r="BM10" s="14">
        <v>0.34123471590639698</v>
      </c>
      <c r="BN10" s="14">
        <v>0.296368232832807</v>
      </c>
      <c r="BO10" s="14">
        <v>0.185948223836994</v>
      </c>
      <c r="BP10" s="14"/>
      <c r="BQ10" s="14">
        <v>0.33757152611247099</v>
      </c>
      <c r="BR10" s="14">
        <v>0.33189259315768199</v>
      </c>
      <c r="BS10" s="14"/>
      <c r="BT10" s="14">
        <v>0.33286151959853899</v>
      </c>
      <c r="BU10" s="14">
        <v>0.33377985228219798</v>
      </c>
      <c r="BV10" s="14"/>
      <c r="BW10" s="14">
        <v>0.426669655351544</v>
      </c>
      <c r="BX10" s="14">
        <v>0.30100156059611799</v>
      </c>
      <c r="BY10" s="14"/>
      <c r="BZ10" s="14">
        <v>0.27115877626741602</v>
      </c>
      <c r="CA10" s="14">
        <v>0.46573384616520502</v>
      </c>
      <c r="CB10" s="14">
        <v>0.32588785947853799</v>
      </c>
    </row>
    <row r="11" spans="2:80" x14ac:dyDescent="0.35">
      <c r="B11" s="15" t="s">
        <v>167</v>
      </c>
      <c r="C11" s="20">
        <v>0.17690255271872601</v>
      </c>
      <c r="D11" s="20">
        <v>0.13293689195134001</v>
      </c>
      <c r="E11" s="20">
        <v>0.219204012271913</v>
      </c>
      <c r="F11" s="20"/>
      <c r="G11" s="20">
        <v>0.17818124649602499</v>
      </c>
      <c r="H11" s="20">
        <v>0.145280908444787</v>
      </c>
      <c r="I11" s="20">
        <v>0.17737163019657801</v>
      </c>
      <c r="J11" s="20">
        <v>0.176475764386332</v>
      </c>
      <c r="K11" s="20">
        <v>0.15949594998656999</v>
      </c>
      <c r="L11" s="20">
        <v>0.21348700755797101</v>
      </c>
      <c r="M11" s="20"/>
      <c r="N11" s="20">
        <v>0.12114015900354599</v>
      </c>
      <c r="O11" s="20">
        <v>0.16433214024383899</v>
      </c>
      <c r="P11" s="20">
        <v>0.156606088401442</v>
      </c>
      <c r="Q11" s="20">
        <v>0.26906156313523699</v>
      </c>
      <c r="R11" s="20"/>
      <c r="S11" s="20">
        <v>0.1575131968881</v>
      </c>
      <c r="T11" s="20">
        <v>0.17730512545662699</v>
      </c>
      <c r="U11" s="20">
        <v>0.22018669132045399</v>
      </c>
      <c r="V11" s="20">
        <v>0.16434084634366899</v>
      </c>
      <c r="W11" s="20">
        <v>0.203069545973774</v>
      </c>
      <c r="X11" s="20">
        <v>0.18045549067620301</v>
      </c>
      <c r="Y11" s="20">
        <v>0.197255421203233</v>
      </c>
      <c r="Z11" s="20">
        <v>0.149940961348451</v>
      </c>
      <c r="AA11" s="20">
        <v>0.16661771072925899</v>
      </c>
      <c r="AB11" s="20">
        <v>0.15086106201562399</v>
      </c>
      <c r="AC11" s="20">
        <v>0.155744017225484</v>
      </c>
      <c r="AD11" s="20">
        <v>0.248673969297321</v>
      </c>
      <c r="AE11" s="20"/>
      <c r="AF11" s="20">
        <v>0.181077499720839</v>
      </c>
      <c r="AG11" s="20">
        <v>0.153727462989971</v>
      </c>
      <c r="AH11" s="20">
        <v>0.14645524889631001</v>
      </c>
      <c r="AI11" s="20">
        <v>0.15509420671493401</v>
      </c>
      <c r="AJ11" s="20">
        <v>0.128617895142835</v>
      </c>
      <c r="AK11" s="20"/>
      <c r="AL11" s="20">
        <v>0.13446950771951499</v>
      </c>
      <c r="AM11" s="20">
        <v>0.182594130099345</v>
      </c>
      <c r="AN11" s="20">
        <v>0.13119157125643599</v>
      </c>
      <c r="AO11" s="20">
        <v>0.156920537880126</v>
      </c>
      <c r="AP11" s="20">
        <v>0.14973979006920399</v>
      </c>
      <c r="AQ11" s="20">
        <v>0.26469025821965397</v>
      </c>
      <c r="AR11" s="20"/>
      <c r="AS11" s="20">
        <v>0.2341225699244</v>
      </c>
      <c r="AT11" s="20">
        <v>0.167703031735185</v>
      </c>
      <c r="AU11" s="20">
        <v>0.119924185409964</v>
      </c>
      <c r="AV11" s="20">
        <v>0.18034308591586501</v>
      </c>
      <c r="AW11" s="20">
        <v>4.3070021813263901E-2</v>
      </c>
      <c r="AX11" s="20"/>
      <c r="AY11" s="20">
        <v>0.13664702807259901</v>
      </c>
      <c r="AZ11" s="20">
        <v>0.14195896080529499</v>
      </c>
      <c r="BA11" s="20">
        <v>0.196536713685835</v>
      </c>
      <c r="BB11" s="20">
        <v>0.186392054521312</v>
      </c>
      <c r="BC11" s="20">
        <v>0.23878939833364801</v>
      </c>
      <c r="BD11" s="20"/>
      <c r="BE11" s="20">
        <v>0.12727244765968401</v>
      </c>
      <c r="BF11" s="20">
        <v>0.14300089182277401</v>
      </c>
      <c r="BG11" s="20">
        <v>0.18623256756960099</v>
      </c>
      <c r="BH11" s="20">
        <v>0.232470624308591</v>
      </c>
      <c r="BI11" s="20">
        <v>0.26456359836523002</v>
      </c>
      <c r="BJ11" s="20"/>
      <c r="BK11" s="20">
        <v>0.11842555953504801</v>
      </c>
      <c r="BL11" s="20">
        <v>0.203745726857568</v>
      </c>
      <c r="BM11" s="20">
        <v>0.21217598014890299</v>
      </c>
      <c r="BN11" s="20">
        <v>0.17342090314693401</v>
      </c>
      <c r="BO11" s="20">
        <v>0.17212590234892999</v>
      </c>
      <c r="BP11" s="20"/>
      <c r="BQ11" s="20">
        <v>0.14159025967065</v>
      </c>
      <c r="BR11" s="20">
        <v>0.19163025778572901</v>
      </c>
      <c r="BS11" s="20"/>
      <c r="BT11" s="20">
        <v>0.14046376780304401</v>
      </c>
      <c r="BU11" s="20">
        <v>0.188098540956736</v>
      </c>
      <c r="BV11" s="20"/>
      <c r="BW11" s="20">
        <v>0.12677179321699</v>
      </c>
      <c r="BX11" s="20">
        <v>0.194435112119489</v>
      </c>
      <c r="BY11" s="20"/>
      <c r="BZ11" s="20">
        <v>0.18520686963180799</v>
      </c>
      <c r="CA11" s="20">
        <v>0.152699466417582</v>
      </c>
      <c r="CB11" s="20">
        <v>0.21719758766466901</v>
      </c>
    </row>
    <row r="12" spans="2:80" x14ac:dyDescent="0.35">
      <c r="B12" s="16"/>
    </row>
    <row r="13" spans="2:80" x14ac:dyDescent="0.35">
      <c r="B13" t="s">
        <v>120</v>
      </c>
    </row>
    <row r="14" spans="2:80" x14ac:dyDescent="0.35">
      <c r="B14" t="s">
        <v>121</v>
      </c>
    </row>
    <row r="16" spans="2:80" x14ac:dyDescent="0.35">
      <c r="B16"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CB32"/>
  <sheetViews>
    <sheetView showGridLines="0" workbookViewId="0">
      <pane xSplit="2" topLeftCell="C1" activePane="topRight" state="frozen"/>
      <selection activeCell="B19" sqref="B19"/>
      <selection pane="topRight" activeCell="E22" sqref="E22"/>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255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237</v>
      </c>
      <c r="C9" s="14">
        <v>0.34105095319067102</v>
      </c>
      <c r="D9" s="14">
        <v>0.41990155983390798</v>
      </c>
      <c r="E9" s="14">
        <v>0.26075875603497201</v>
      </c>
      <c r="F9" s="14"/>
      <c r="G9" s="14">
        <v>0.40655985173911802</v>
      </c>
      <c r="H9" s="14">
        <v>0.36930145335529202</v>
      </c>
      <c r="I9" s="14">
        <v>0.40299452898072302</v>
      </c>
      <c r="J9" s="14">
        <v>0.28932789886495203</v>
      </c>
      <c r="K9" s="14">
        <v>0.299443303388294</v>
      </c>
      <c r="L9" s="14">
        <v>0.29814427369760799</v>
      </c>
      <c r="M9" s="14"/>
      <c r="N9" s="14">
        <v>0.403038565778508</v>
      </c>
      <c r="O9" s="14">
        <v>0.33951215525811401</v>
      </c>
      <c r="P9" s="14">
        <v>0.33644952826033198</v>
      </c>
      <c r="Q9" s="14">
        <v>0.28106028590222898</v>
      </c>
      <c r="R9" s="14"/>
      <c r="S9" s="14">
        <v>0.44092978061980997</v>
      </c>
      <c r="T9" s="14">
        <v>0.36040029619673902</v>
      </c>
      <c r="U9" s="14">
        <v>0.297109722760665</v>
      </c>
      <c r="V9" s="14">
        <v>0.32166565935424102</v>
      </c>
      <c r="W9" s="14">
        <v>0.35722513125408201</v>
      </c>
      <c r="X9" s="14">
        <v>0.40480945043799998</v>
      </c>
      <c r="Y9" s="14">
        <v>0.26193106250293002</v>
      </c>
      <c r="Z9" s="14">
        <v>0.29772327412420502</v>
      </c>
      <c r="AA9" s="14">
        <v>0.34696251178715798</v>
      </c>
      <c r="AB9" s="14">
        <v>0.288279954355115</v>
      </c>
      <c r="AC9" s="14">
        <v>0.32410354360190602</v>
      </c>
      <c r="AD9" s="14">
        <v>0.185262815375796</v>
      </c>
      <c r="AE9" s="14"/>
      <c r="AF9" s="14">
        <v>0.35732422115120199</v>
      </c>
      <c r="AG9" s="14">
        <v>0.34823300995309497</v>
      </c>
      <c r="AH9" s="14">
        <v>0.37624187460969</v>
      </c>
      <c r="AI9" s="14">
        <v>0.38064215070137802</v>
      </c>
      <c r="AJ9" s="14">
        <v>0.27912914335917599</v>
      </c>
      <c r="AK9" s="14"/>
      <c r="AL9" s="14">
        <v>0.38656118116035199</v>
      </c>
      <c r="AM9" s="14">
        <v>0.358568543737461</v>
      </c>
      <c r="AN9" s="14">
        <v>0.33033562027010499</v>
      </c>
      <c r="AO9" s="14">
        <v>0.42615291361255597</v>
      </c>
      <c r="AP9" s="14">
        <v>0.27877107603257301</v>
      </c>
      <c r="AQ9" s="14">
        <v>0.29847414099106001</v>
      </c>
      <c r="AR9" s="14"/>
      <c r="AS9" s="14">
        <v>0.30918281842803702</v>
      </c>
      <c r="AT9" s="14">
        <v>0.33159186696731902</v>
      </c>
      <c r="AU9" s="14">
        <v>0.36723960001432399</v>
      </c>
      <c r="AV9" s="14">
        <v>0.41212726585308201</v>
      </c>
      <c r="AW9" s="14">
        <v>0.39298550330850102</v>
      </c>
      <c r="AX9" s="14"/>
      <c r="AY9" s="14">
        <v>0.36581653912201501</v>
      </c>
      <c r="AZ9" s="14">
        <v>0.34977129734936302</v>
      </c>
      <c r="BA9" s="14">
        <v>0.32107518365746102</v>
      </c>
      <c r="BB9" s="14">
        <v>0.34984584291193099</v>
      </c>
      <c r="BC9" s="14">
        <v>0.31353715084301198</v>
      </c>
      <c r="BD9" s="14"/>
      <c r="BE9" s="14">
        <v>0.44251785100129698</v>
      </c>
      <c r="BF9" s="14">
        <v>0.33252739188209901</v>
      </c>
      <c r="BG9" s="14">
        <v>0.32387853520867899</v>
      </c>
      <c r="BH9" s="14">
        <v>0.36705667671820202</v>
      </c>
      <c r="BI9" s="14">
        <v>0.28528155530962002</v>
      </c>
      <c r="BJ9" s="14"/>
      <c r="BK9" s="14">
        <v>0.46262611873413501</v>
      </c>
      <c r="BL9" s="14">
        <v>0.32255152673846399</v>
      </c>
      <c r="BM9" s="14">
        <v>0.30407230388905099</v>
      </c>
      <c r="BN9" s="14">
        <v>0.32652795501628801</v>
      </c>
      <c r="BO9" s="14">
        <v>0.31020918121069102</v>
      </c>
      <c r="BP9" s="14"/>
      <c r="BQ9" s="14">
        <v>0.41566853004668902</v>
      </c>
      <c r="BR9" s="14">
        <v>0.30941573053504601</v>
      </c>
      <c r="BS9" s="14"/>
      <c r="BT9" s="14">
        <v>0.321151984973083</v>
      </c>
      <c r="BU9" s="14">
        <v>0.34714728251598698</v>
      </c>
      <c r="BV9" s="14"/>
      <c r="BW9" s="14">
        <v>0.39601784621499397</v>
      </c>
      <c r="BX9" s="14">
        <v>0.322101024044052</v>
      </c>
      <c r="BY9" s="14"/>
      <c r="BZ9" s="14">
        <v>0.31316650821252301</v>
      </c>
      <c r="CA9" s="14">
        <v>0.40987232067726798</v>
      </c>
      <c r="CB9" s="14">
        <v>0.27544787077217903</v>
      </c>
    </row>
    <row r="10" spans="2:80" x14ac:dyDescent="0.35">
      <c r="B10" s="15" t="s">
        <v>238</v>
      </c>
      <c r="C10" s="14">
        <v>0.30800254992049497</v>
      </c>
      <c r="D10" s="14">
        <v>0.35211321068708001</v>
      </c>
      <c r="E10" s="14">
        <v>0.26208624944695402</v>
      </c>
      <c r="F10" s="14"/>
      <c r="G10" s="14">
        <v>0.23652027800651201</v>
      </c>
      <c r="H10" s="14">
        <v>0.33281307279802103</v>
      </c>
      <c r="I10" s="14">
        <v>0.34126998860812302</v>
      </c>
      <c r="J10" s="14">
        <v>0.29412987745167501</v>
      </c>
      <c r="K10" s="14">
        <v>0.32278331741345501</v>
      </c>
      <c r="L10" s="14">
        <v>0.30438963789679802</v>
      </c>
      <c r="M10" s="14"/>
      <c r="N10" s="14">
        <v>0.360900207866092</v>
      </c>
      <c r="O10" s="14">
        <v>0.32450792215365598</v>
      </c>
      <c r="P10" s="14">
        <v>0.28150306904547201</v>
      </c>
      <c r="Q10" s="14">
        <v>0.26203442454005299</v>
      </c>
      <c r="R10" s="14"/>
      <c r="S10" s="14">
        <v>0.358513059089547</v>
      </c>
      <c r="T10" s="14">
        <v>0.31055739751546702</v>
      </c>
      <c r="U10" s="14">
        <v>0.337648820074748</v>
      </c>
      <c r="V10" s="14">
        <v>0.26920977761532</v>
      </c>
      <c r="W10" s="14">
        <v>0.35661561514046802</v>
      </c>
      <c r="X10" s="14">
        <v>0.33783332333794103</v>
      </c>
      <c r="Y10" s="14">
        <v>0.27818964885349401</v>
      </c>
      <c r="Z10" s="14">
        <v>0.190306919047315</v>
      </c>
      <c r="AA10" s="14">
        <v>0.31122408842951499</v>
      </c>
      <c r="AB10" s="14">
        <v>0.29394381590938501</v>
      </c>
      <c r="AC10" s="14">
        <v>0.23307194652156199</v>
      </c>
      <c r="AD10" s="14">
        <v>0.32629165949024502</v>
      </c>
      <c r="AE10" s="14"/>
      <c r="AF10" s="14">
        <v>0.28388309666523098</v>
      </c>
      <c r="AG10" s="14">
        <v>0.36675806335505801</v>
      </c>
      <c r="AH10" s="14">
        <v>0.35286186514483397</v>
      </c>
      <c r="AI10" s="14">
        <v>0.251509355699579</v>
      </c>
      <c r="AJ10" s="14">
        <v>0.38107320298509301</v>
      </c>
      <c r="AK10" s="14"/>
      <c r="AL10" s="14">
        <v>0.33073614159989501</v>
      </c>
      <c r="AM10" s="14">
        <v>0.318602701951893</v>
      </c>
      <c r="AN10" s="14">
        <v>0.391774608819278</v>
      </c>
      <c r="AO10" s="14">
        <v>0.288548665754218</v>
      </c>
      <c r="AP10" s="14">
        <v>0.34698512677447302</v>
      </c>
      <c r="AQ10" s="14">
        <v>0.29943610668777898</v>
      </c>
      <c r="AR10" s="14"/>
      <c r="AS10" s="14">
        <v>0.25327792918441</v>
      </c>
      <c r="AT10" s="14">
        <v>0.32593578066103301</v>
      </c>
      <c r="AU10" s="14">
        <v>0.30345003323584302</v>
      </c>
      <c r="AV10" s="14">
        <v>0.40770258240071</v>
      </c>
      <c r="AW10" s="14">
        <v>0.33825734647697597</v>
      </c>
      <c r="AX10" s="14"/>
      <c r="AY10" s="14">
        <v>0.34077490888922501</v>
      </c>
      <c r="AZ10" s="14">
        <v>0.30918637035868801</v>
      </c>
      <c r="BA10" s="14">
        <v>0.335870375668256</v>
      </c>
      <c r="BB10" s="14">
        <v>0.305100540662057</v>
      </c>
      <c r="BC10" s="14">
        <v>0.25988176857673301</v>
      </c>
      <c r="BD10" s="14"/>
      <c r="BE10" s="14">
        <v>0.352672458003288</v>
      </c>
      <c r="BF10" s="14">
        <v>0.31383292014603997</v>
      </c>
      <c r="BG10" s="14">
        <v>0.31987291007584601</v>
      </c>
      <c r="BH10" s="14">
        <v>0.24504028830154501</v>
      </c>
      <c r="BI10" s="14">
        <v>0.304598215617639</v>
      </c>
      <c r="BJ10" s="14"/>
      <c r="BK10" s="14">
        <v>0.37271567709186298</v>
      </c>
      <c r="BL10" s="14">
        <v>0.27594411442065397</v>
      </c>
      <c r="BM10" s="14">
        <v>0.28299535796553399</v>
      </c>
      <c r="BN10" s="14">
        <v>0.30138963472437702</v>
      </c>
      <c r="BO10" s="14">
        <v>0.31466763035189899</v>
      </c>
      <c r="BP10" s="14"/>
      <c r="BQ10" s="14">
        <v>0.30688670377285598</v>
      </c>
      <c r="BR10" s="14">
        <v>0.30847562935857498</v>
      </c>
      <c r="BS10" s="14"/>
      <c r="BT10" s="14">
        <v>0.344353405772856</v>
      </c>
      <c r="BU10" s="14">
        <v>0.29686595298190399</v>
      </c>
      <c r="BV10" s="14"/>
      <c r="BW10" s="14">
        <v>0.32631511574391397</v>
      </c>
      <c r="BX10" s="14">
        <v>0.30168926194380202</v>
      </c>
      <c r="BY10" s="14"/>
      <c r="BZ10" s="14">
        <v>0.29905214553107101</v>
      </c>
      <c r="CA10" s="14">
        <v>0.34511292509624603</v>
      </c>
      <c r="CB10" s="14">
        <v>0.181072548784218</v>
      </c>
    </row>
    <row r="11" spans="2:80" x14ac:dyDescent="0.35">
      <c r="B11" s="15" t="s">
        <v>167</v>
      </c>
      <c r="C11" s="14">
        <v>0.18956519691106799</v>
      </c>
      <c r="D11" s="14">
        <v>0.11519301507316899</v>
      </c>
      <c r="E11" s="14">
        <v>0.26666011684597202</v>
      </c>
      <c r="F11" s="14"/>
      <c r="G11" s="14">
        <v>0.123442865156522</v>
      </c>
      <c r="H11" s="14">
        <v>0.14101758361060199</v>
      </c>
      <c r="I11" s="14">
        <v>0.166344460054695</v>
      </c>
      <c r="J11" s="14">
        <v>0.20742428715705799</v>
      </c>
      <c r="K11" s="14">
        <v>0.21958552456713101</v>
      </c>
      <c r="L11" s="14">
        <v>0.25095000937119299</v>
      </c>
      <c r="M11" s="14"/>
      <c r="N11" s="14">
        <v>0.124039854509308</v>
      </c>
      <c r="O11" s="14">
        <v>0.16759091754633801</v>
      </c>
      <c r="P11" s="14">
        <v>0.16569747407329999</v>
      </c>
      <c r="Q11" s="14">
        <v>0.301085409314715</v>
      </c>
      <c r="R11" s="14"/>
      <c r="S11" s="14">
        <v>0.11365858376313499</v>
      </c>
      <c r="T11" s="14">
        <v>0.21176927263599199</v>
      </c>
      <c r="U11" s="14">
        <v>0.21402599387455001</v>
      </c>
      <c r="V11" s="14">
        <v>0.25990848832769697</v>
      </c>
      <c r="W11" s="14">
        <v>0.21193395496103101</v>
      </c>
      <c r="X11" s="14">
        <v>0.13172683290209999</v>
      </c>
      <c r="Y11" s="14">
        <v>0.202940943069849</v>
      </c>
      <c r="Z11" s="14">
        <v>0.251038915418488</v>
      </c>
      <c r="AA11" s="14">
        <v>0.15894726323271299</v>
      </c>
      <c r="AB11" s="14">
        <v>0.217456812666531</v>
      </c>
      <c r="AC11" s="14">
        <v>0.220447211264368</v>
      </c>
      <c r="AD11" s="14">
        <v>0.12894584094904599</v>
      </c>
      <c r="AE11" s="14"/>
      <c r="AF11" s="14">
        <v>0.18875446565843099</v>
      </c>
      <c r="AG11" s="14">
        <v>0.15582656085991001</v>
      </c>
      <c r="AH11" s="14">
        <v>0.171934376344862</v>
      </c>
      <c r="AI11" s="14">
        <v>0.19612749559919301</v>
      </c>
      <c r="AJ11" s="14">
        <v>0.121249741927914</v>
      </c>
      <c r="AK11" s="14"/>
      <c r="AL11" s="14">
        <v>0.14753409784381699</v>
      </c>
      <c r="AM11" s="14">
        <v>0.19618845143987301</v>
      </c>
      <c r="AN11" s="14">
        <v>0.146296821687527</v>
      </c>
      <c r="AO11" s="14">
        <v>0.15430627077484901</v>
      </c>
      <c r="AP11" s="14">
        <v>0.14240093287642</v>
      </c>
      <c r="AQ11" s="14">
        <v>0.324362569584218</v>
      </c>
      <c r="AR11" s="14"/>
      <c r="AS11" s="14">
        <v>0.25432508818389299</v>
      </c>
      <c r="AT11" s="14">
        <v>0.20746064478677101</v>
      </c>
      <c r="AU11" s="14">
        <v>0.15118154622070901</v>
      </c>
      <c r="AV11" s="14">
        <v>0.12168208049472901</v>
      </c>
      <c r="AW11" s="14">
        <v>0</v>
      </c>
      <c r="AX11" s="14"/>
      <c r="AY11" s="14">
        <v>0.17258677038058801</v>
      </c>
      <c r="AZ11" s="14">
        <v>0.16431042479915001</v>
      </c>
      <c r="BA11" s="14">
        <v>0.15122911467984801</v>
      </c>
      <c r="BB11" s="14">
        <v>0.19030820810685301</v>
      </c>
      <c r="BC11" s="14">
        <v>0.26255384482614802</v>
      </c>
      <c r="BD11" s="14"/>
      <c r="BE11" s="14">
        <v>0.10480391165252401</v>
      </c>
      <c r="BF11" s="14">
        <v>0.186421662487816</v>
      </c>
      <c r="BG11" s="14">
        <v>0.18102061858452401</v>
      </c>
      <c r="BH11" s="14">
        <v>0.23804032914064999</v>
      </c>
      <c r="BI11" s="14">
        <v>0.26920560620254202</v>
      </c>
      <c r="BJ11" s="14"/>
      <c r="BK11" s="14">
        <v>0.10300134020168</v>
      </c>
      <c r="BL11" s="14">
        <v>0.24033590311098099</v>
      </c>
      <c r="BM11" s="14">
        <v>0.19684707216207201</v>
      </c>
      <c r="BN11" s="14">
        <v>0.19716399518077701</v>
      </c>
      <c r="BO11" s="14">
        <v>0.202803682750337</v>
      </c>
      <c r="BP11" s="14"/>
      <c r="BQ11" s="14">
        <v>0.14240696665682001</v>
      </c>
      <c r="BR11" s="14">
        <v>0.20955862442503101</v>
      </c>
      <c r="BS11" s="14"/>
      <c r="BT11" s="14">
        <v>0.158689154360551</v>
      </c>
      <c r="BU11" s="14">
        <v>0.19902450764478</v>
      </c>
      <c r="BV11" s="14"/>
      <c r="BW11" s="14">
        <v>0.124195990386803</v>
      </c>
      <c r="BX11" s="14">
        <v>0.21210134119445301</v>
      </c>
      <c r="BY11" s="14"/>
      <c r="BZ11" s="14">
        <v>0.199445358815317</v>
      </c>
      <c r="CA11" s="14">
        <v>0.14703164338196101</v>
      </c>
      <c r="CB11" s="14">
        <v>0.34073443058818298</v>
      </c>
    </row>
    <row r="12" spans="2:80" x14ac:dyDescent="0.35">
      <c r="B12" s="15" t="s">
        <v>239</v>
      </c>
      <c r="C12" s="14">
        <v>0.18400566297931201</v>
      </c>
      <c r="D12" s="14">
        <v>0.18911353391632299</v>
      </c>
      <c r="E12" s="14">
        <v>0.177881675159448</v>
      </c>
      <c r="F12" s="14"/>
      <c r="G12" s="14">
        <v>0.14820895049767399</v>
      </c>
      <c r="H12" s="14">
        <v>0.195273545639673</v>
      </c>
      <c r="I12" s="14">
        <v>0.14805515510497</v>
      </c>
      <c r="J12" s="14">
        <v>0.161789335111409</v>
      </c>
      <c r="K12" s="14">
        <v>0.20846198686890099</v>
      </c>
      <c r="L12" s="14">
        <v>0.22178606020109701</v>
      </c>
      <c r="M12" s="14"/>
      <c r="N12" s="14">
        <v>0.20411526941726399</v>
      </c>
      <c r="O12" s="14">
        <v>0.17897532850912801</v>
      </c>
      <c r="P12" s="14">
        <v>0.17091825437407401</v>
      </c>
      <c r="Q12" s="14">
        <v>0.182218148541097</v>
      </c>
      <c r="R12" s="14"/>
      <c r="S12" s="14">
        <v>0.145998699420715</v>
      </c>
      <c r="T12" s="14">
        <v>0.18561918027749799</v>
      </c>
      <c r="U12" s="14">
        <v>0.239773915834079</v>
      </c>
      <c r="V12" s="14">
        <v>0.19618496712484301</v>
      </c>
      <c r="W12" s="14">
        <v>0.19299668908208101</v>
      </c>
      <c r="X12" s="14">
        <v>0.17980602176320101</v>
      </c>
      <c r="Y12" s="14">
        <v>0.143920736051843</v>
      </c>
      <c r="Z12" s="14">
        <v>0.18307875039907501</v>
      </c>
      <c r="AA12" s="14">
        <v>0.17931608600506799</v>
      </c>
      <c r="AB12" s="14">
        <v>0.19689026321755401</v>
      </c>
      <c r="AC12" s="14">
        <v>0.23969893442232701</v>
      </c>
      <c r="AD12" s="14">
        <v>0.118290164272044</v>
      </c>
      <c r="AE12" s="14"/>
      <c r="AF12" s="14">
        <v>0.211750379464267</v>
      </c>
      <c r="AG12" s="14">
        <v>0.20012562124820801</v>
      </c>
      <c r="AH12" s="14">
        <v>0.18655287062443601</v>
      </c>
      <c r="AI12" s="14">
        <v>0.168957239284727</v>
      </c>
      <c r="AJ12" s="14">
        <v>0.24768934569792</v>
      </c>
      <c r="AK12" s="14"/>
      <c r="AL12" s="14">
        <v>0.174903228405662</v>
      </c>
      <c r="AM12" s="14">
        <v>0.18614001111221401</v>
      </c>
      <c r="AN12" s="14">
        <v>0.19891075181894299</v>
      </c>
      <c r="AO12" s="14">
        <v>0.19226068094111401</v>
      </c>
      <c r="AP12" s="14">
        <v>0.20749156895429199</v>
      </c>
      <c r="AQ12" s="14">
        <v>0.184413912422323</v>
      </c>
      <c r="AR12" s="14"/>
      <c r="AS12" s="14">
        <v>0.167432153532456</v>
      </c>
      <c r="AT12" s="14">
        <v>0.17092016356280901</v>
      </c>
      <c r="AU12" s="14">
        <v>0.18718392248065099</v>
      </c>
      <c r="AV12" s="14">
        <v>0.21193001786742699</v>
      </c>
      <c r="AW12" s="14">
        <v>0.178873541525123</v>
      </c>
      <c r="AX12" s="14"/>
      <c r="AY12" s="14">
        <v>0.211470597453012</v>
      </c>
      <c r="AZ12" s="14">
        <v>0.17751295501654399</v>
      </c>
      <c r="BA12" s="14">
        <v>0.17010207204193201</v>
      </c>
      <c r="BB12" s="14">
        <v>0.18984501559251599</v>
      </c>
      <c r="BC12" s="14">
        <v>0.156481365817773</v>
      </c>
      <c r="BD12" s="14"/>
      <c r="BE12" s="14">
        <v>0.175076378247569</v>
      </c>
      <c r="BF12" s="14">
        <v>0.20236800308144701</v>
      </c>
      <c r="BG12" s="14">
        <v>0.17909295327074101</v>
      </c>
      <c r="BH12" s="14">
        <v>0.17992998281199701</v>
      </c>
      <c r="BI12" s="14">
        <v>8.3666542220504403E-2</v>
      </c>
      <c r="BJ12" s="14"/>
      <c r="BK12" s="14">
        <v>0.16620067581148501</v>
      </c>
      <c r="BL12" s="14">
        <v>0.18367390214186999</v>
      </c>
      <c r="BM12" s="14">
        <v>0.172656609888625</v>
      </c>
      <c r="BN12" s="14">
        <v>0.16217973366851199</v>
      </c>
      <c r="BO12" s="14">
        <v>0.22736591366021</v>
      </c>
      <c r="BP12" s="14"/>
      <c r="BQ12" s="14">
        <v>0.18828421847652099</v>
      </c>
      <c r="BR12" s="14">
        <v>0.18219170624818201</v>
      </c>
      <c r="BS12" s="14"/>
      <c r="BT12" s="14">
        <v>0.214200372993231</v>
      </c>
      <c r="BU12" s="14">
        <v>0.17475508806937401</v>
      </c>
      <c r="BV12" s="14"/>
      <c r="BW12" s="14">
        <v>0.19260998269639701</v>
      </c>
      <c r="BX12" s="14">
        <v>0.18103930923395001</v>
      </c>
      <c r="BY12" s="14"/>
      <c r="BZ12" s="14">
        <v>0.18889613092322799</v>
      </c>
      <c r="CA12" s="14">
        <v>0.179897490388992</v>
      </c>
      <c r="CB12" s="14">
        <v>0.139389193222764</v>
      </c>
    </row>
    <row r="13" spans="2:80" x14ac:dyDescent="0.35">
      <c r="B13" s="15" t="s">
        <v>240</v>
      </c>
      <c r="C13" s="14">
        <v>0.168322279261376</v>
      </c>
      <c r="D13" s="14">
        <v>0.17091213074695299</v>
      </c>
      <c r="E13" s="14">
        <v>0.16610397517540601</v>
      </c>
      <c r="F13" s="14"/>
      <c r="G13" s="14">
        <v>0.20076516092334501</v>
      </c>
      <c r="H13" s="14">
        <v>0.218497421845226</v>
      </c>
      <c r="I13" s="14">
        <v>0.16041965693798599</v>
      </c>
      <c r="J13" s="14">
        <v>0.157724702405596</v>
      </c>
      <c r="K13" s="14">
        <v>0.108965467473967</v>
      </c>
      <c r="L13" s="14">
        <v>0.16273144202699399</v>
      </c>
      <c r="M13" s="14"/>
      <c r="N13" s="14">
        <v>0.18154712755546801</v>
      </c>
      <c r="O13" s="14">
        <v>0.19776999658095401</v>
      </c>
      <c r="P13" s="14">
        <v>0.158852781746705</v>
      </c>
      <c r="Q13" s="14">
        <v>0.13357408329900999</v>
      </c>
      <c r="R13" s="14"/>
      <c r="S13" s="14">
        <v>0.196938514738284</v>
      </c>
      <c r="T13" s="14">
        <v>0.19384368516212</v>
      </c>
      <c r="U13" s="14">
        <v>0.20216900519807601</v>
      </c>
      <c r="V13" s="14">
        <v>0.142232578846365</v>
      </c>
      <c r="W13" s="14">
        <v>0.135848331756176</v>
      </c>
      <c r="X13" s="14">
        <v>0.172192786320854</v>
      </c>
      <c r="Y13" s="14">
        <v>0.162537517945749</v>
      </c>
      <c r="Z13" s="14">
        <v>0.18696956990882199</v>
      </c>
      <c r="AA13" s="14">
        <v>0.18227929906780699</v>
      </c>
      <c r="AB13" s="14">
        <v>0.12534207154121599</v>
      </c>
      <c r="AC13" s="14">
        <v>5.8272987444679E-2</v>
      </c>
      <c r="AD13" s="14">
        <v>0.24239469366472399</v>
      </c>
      <c r="AE13" s="14"/>
      <c r="AF13" s="14">
        <v>0.15889334250647499</v>
      </c>
      <c r="AG13" s="14">
        <v>0.16219690663867001</v>
      </c>
      <c r="AH13" s="14">
        <v>0.14602063450774599</v>
      </c>
      <c r="AI13" s="14">
        <v>0.21822880921122001</v>
      </c>
      <c r="AJ13" s="14">
        <v>0.15998049917025201</v>
      </c>
      <c r="AK13" s="14"/>
      <c r="AL13" s="14">
        <v>0.13415392816823499</v>
      </c>
      <c r="AM13" s="14">
        <v>0.18777197025116499</v>
      </c>
      <c r="AN13" s="14">
        <v>0.17708730505251699</v>
      </c>
      <c r="AO13" s="14">
        <v>0.20047105860981701</v>
      </c>
      <c r="AP13" s="14">
        <v>0.14964578724368199</v>
      </c>
      <c r="AQ13" s="14">
        <v>0.15585284198089</v>
      </c>
      <c r="AR13" s="14"/>
      <c r="AS13" s="14">
        <v>0.15623205647676799</v>
      </c>
      <c r="AT13" s="14">
        <v>0.18081359554695001</v>
      </c>
      <c r="AU13" s="14">
        <v>0.13085871241205599</v>
      </c>
      <c r="AV13" s="14">
        <v>0.234201186064105</v>
      </c>
      <c r="AW13" s="14">
        <v>0.108395804783637</v>
      </c>
      <c r="AX13" s="14"/>
      <c r="AY13" s="14">
        <v>0.178411976890512</v>
      </c>
      <c r="AZ13" s="14">
        <v>0.170172506915064</v>
      </c>
      <c r="BA13" s="14">
        <v>0.15529442706937499</v>
      </c>
      <c r="BB13" s="14">
        <v>0.171917053418433</v>
      </c>
      <c r="BC13" s="14">
        <v>0.15527066184555199</v>
      </c>
      <c r="BD13" s="14"/>
      <c r="BE13" s="14">
        <v>0.17882357755450501</v>
      </c>
      <c r="BF13" s="14">
        <v>0.164573200696397</v>
      </c>
      <c r="BG13" s="14">
        <v>0.17159513491257999</v>
      </c>
      <c r="BH13" s="14">
        <v>0.16905978396110999</v>
      </c>
      <c r="BI13" s="14">
        <v>0.15223974810684299</v>
      </c>
      <c r="BJ13" s="14"/>
      <c r="BK13" s="14">
        <v>0.192265768968468</v>
      </c>
      <c r="BL13" s="14">
        <v>0.17165462286354499</v>
      </c>
      <c r="BM13" s="14">
        <v>0.140779816116405</v>
      </c>
      <c r="BN13" s="14">
        <v>0.19561295998520301</v>
      </c>
      <c r="BO13" s="14">
        <v>0.15305364872391999</v>
      </c>
      <c r="BP13" s="14"/>
      <c r="BQ13" s="14">
        <v>0.19228685519861999</v>
      </c>
      <c r="BR13" s="14">
        <v>0.15816214370664999</v>
      </c>
      <c r="BS13" s="14"/>
      <c r="BT13" s="14">
        <v>0.15189626329321401</v>
      </c>
      <c r="BU13" s="14">
        <v>0.17335462072500599</v>
      </c>
      <c r="BV13" s="14"/>
      <c r="BW13" s="14">
        <v>0.15178664488437801</v>
      </c>
      <c r="BX13" s="14">
        <v>0.17402296712270099</v>
      </c>
      <c r="BY13" s="14"/>
      <c r="BZ13" s="14">
        <v>0.16098011390080499</v>
      </c>
      <c r="CA13" s="14">
        <v>0.19008329918175501</v>
      </c>
      <c r="CB13" s="14">
        <v>0.12539175279474901</v>
      </c>
    </row>
    <row r="14" spans="2:80" x14ac:dyDescent="0.35">
      <c r="B14" s="15" t="s">
        <v>241</v>
      </c>
      <c r="C14" s="14">
        <v>0.15454107597767899</v>
      </c>
      <c r="D14" s="14">
        <v>0.17976662361305501</v>
      </c>
      <c r="E14" s="14">
        <v>0.127663790289337</v>
      </c>
      <c r="F14" s="14"/>
      <c r="G14" s="14">
        <v>0.126330906934605</v>
      </c>
      <c r="H14" s="14">
        <v>0.13756720626657801</v>
      </c>
      <c r="I14" s="14">
        <v>0.14999115266162599</v>
      </c>
      <c r="J14" s="14">
        <v>0.20008642193647899</v>
      </c>
      <c r="K14" s="14">
        <v>0.165828538554434</v>
      </c>
      <c r="L14" s="14">
        <v>0.14851588078741701</v>
      </c>
      <c r="M14" s="14"/>
      <c r="N14" s="14">
        <v>0.15819159304563299</v>
      </c>
      <c r="O14" s="14">
        <v>0.16686115887678199</v>
      </c>
      <c r="P14" s="14">
        <v>0.182217869495474</v>
      </c>
      <c r="Q14" s="14">
        <v>0.112233588640575</v>
      </c>
      <c r="R14" s="14"/>
      <c r="S14" s="14">
        <v>0.13222714414252601</v>
      </c>
      <c r="T14" s="14">
        <v>0.153308092943028</v>
      </c>
      <c r="U14" s="14">
        <v>0.19212203435355801</v>
      </c>
      <c r="V14" s="14">
        <v>0.192805247837531</v>
      </c>
      <c r="W14" s="14">
        <v>0.102188583301379</v>
      </c>
      <c r="X14" s="14">
        <v>0.12469257525182199</v>
      </c>
      <c r="Y14" s="14">
        <v>0.13928544967155501</v>
      </c>
      <c r="Z14" s="14">
        <v>0.12830699266984599</v>
      </c>
      <c r="AA14" s="14">
        <v>0.158596979689724</v>
      </c>
      <c r="AB14" s="14">
        <v>0.1979994401047</v>
      </c>
      <c r="AC14" s="14">
        <v>0.17012168569134001</v>
      </c>
      <c r="AD14" s="14">
        <v>0.14166733629866299</v>
      </c>
      <c r="AE14" s="14"/>
      <c r="AF14" s="14">
        <v>0.16398483755587001</v>
      </c>
      <c r="AG14" s="14">
        <v>0.17168278920663901</v>
      </c>
      <c r="AH14" s="14">
        <v>0.22256000128561099</v>
      </c>
      <c r="AI14" s="14">
        <v>9.59077373888087E-2</v>
      </c>
      <c r="AJ14" s="14">
        <v>0.135605447585083</v>
      </c>
      <c r="AK14" s="14"/>
      <c r="AL14" s="14">
        <v>0.175023621259876</v>
      </c>
      <c r="AM14" s="14">
        <v>0.13956777433901801</v>
      </c>
      <c r="AN14" s="14">
        <v>0.208367046075844</v>
      </c>
      <c r="AO14" s="14">
        <v>0.141443562784901</v>
      </c>
      <c r="AP14" s="14">
        <v>0.146240056788458</v>
      </c>
      <c r="AQ14" s="14">
        <v>0.144029759229753</v>
      </c>
      <c r="AR14" s="14"/>
      <c r="AS14" s="14">
        <v>0.11971249663563201</v>
      </c>
      <c r="AT14" s="14">
        <v>0.171450074263194</v>
      </c>
      <c r="AU14" s="14">
        <v>0.15942855133439601</v>
      </c>
      <c r="AV14" s="14">
        <v>0.110850170466904</v>
      </c>
      <c r="AW14" s="14">
        <v>0.419022258060532</v>
      </c>
      <c r="AX14" s="14"/>
      <c r="AY14" s="14">
        <v>0.160059351393017</v>
      </c>
      <c r="AZ14" s="14">
        <v>0.16278394683945899</v>
      </c>
      <c r="BA14" s="14">
        <v>0.154160336102278</v>
      </c>
      <c r="BB14" s="14">
        <v>0.15930932313280899</v>
      </c>
      <c r="BC14" s="14">
        <v>0.14174017505828199</v>
      </c>
      <c r="BD14" s="14"/>
      <c r="BE14" s="14">
        <v>0.124058187865553</v>
      </c>
      <c r="BF14" s="14">
        <v>0.164833813780285</v>
      </c>
      <c r="BG14" s="14">
        <v>0.158877496364799</v>
      </c>
      <c r="BH14" s="14">
        <v>0.143208573002155</v>
      </c>
      <c r="BI14" s="14">
        <v>0.11767959749362999</v>
      </c>
      <c r="BJ14" s="14"/>
      <c r="BK14" s="14">
        <v>0.13324241325879099</v>
      </c>
      <c r="BL14" s="14">
        <v>0.14550710474775599</v>
      </c>
      <c r="BM14" s="14">
        <v>0.17565512590328899</v>
      </c>
      <c r="BN14" s="14">
        <v>0.13206163129222001</v>
      </c>
      <c r="BO14" s="14">
        <v>0.17682624300897701</v>
      </c>
      <c r="BP14" s="14"/>
      <c r="BQ14" s="14">
        <v>0.13979132451051801</v>
      </c>
      <c r="BR14" s="14">
        <v>0.16079445073788001</v>
      </c>
      <c r="BS14" s="14"/>
      <c r="BT14" s="14">
        <v>0.17606621871400699</v>
      </c>
      <c r="BU14" s="14">
        <v>0.14794654517285499</v>
      </c>
      <c r="BV14" s="14"/>
      <c r="BW14" s="14">
        <v>0.16861917982140701</v>
      </c>
      <c r="BX14" s="14">
        <v>0.149687625915669</v>
      </c>
      <c r="BY14" s="14"/>
      <c r="BZ14" s="14">
        <v>0.16268237673285499</v>
      </c>
      <c r="CA14" s="14">
        <v>0.14414710936691</v>
      </c>
      <c r="CB14" s="14">
        <v>0.105325063889082</v>
      </c>
    </row>
    <row r="15" spans="2:80" x14ac:dyDescent="0.35">
      <c r="B15" s="15" t="s">
        <v>242</v>
      </c>
      <c r="C15" s="14">
        <v>0.142719384435879</v>
      </c>
      <c r="D15" s="14">
        <v>0.177856260046096</v>
      </c>
      <c r="E15" s="14">
        <v>0.106915435854802</v>
      </c>
      <c r="F15" s="14"/>
      <c r="G15" s="14">
        <v>0.29637592534721302</v>
      </c>
      <c r="H15" s="14">
        <v>0.241121369957667</v>
      </c>
      <c r="I15" s="14">
        <v>0.17040077668880699</v>
      </c>
      <c r="J15" s="14">
        <v>7.4775364410528497E-2</v>
      </c>
      <c r="K15" s="14">
        <v>6.7734073941216097E-2</v>
      </c>
      <c r="L15" s="14">
        <v>5.2894270600496299E-2</v>
      </c>
      <c r="M15" s="14"/>
      <c r="N15" s="14">
        <v>0.20154037484777801</v>
      </c>
      <c r="O15" s="14">
        <v>0.11550055470413501</v>
      </c>
      <c r="P15" s="14">
        <v>0.148429684328929</v>
      </c>
      <c r="Q15" s="14">
        <v>0.10141364650948601</v>
      </c>
      <c r="R15" s="14"/>
      <c r="S15" s="14">
        <v>0.23373320299401901</v>
      </c>
      <c r="T15" s="14">
        <v>0.120081840803755</v>
      </c>
      <c r="U15" s="14">
        <v>0.11918007398173799</v>
      </c>
      <c r="V15" s="14">
        <v>9.2894133062607701E-2</v>
      </c>
      <c r="W15" s="14">
        <v>0.14081543606045199</v>
      </c>
      <c r="X15" s="14">
        <v>0.19487283326591701</v>
      </c>
      <c r="Y15" s="14">
        <v>8.6745254823636098E-2</v>
      </c>
      <c r="Z15" s="14">
        <v>7.7291028401193104E-2</v>
      </c>
      <c r="AA15" s="14">
        <v>0.18629149091227901</v>
      </c>
      <c r="AB15" s="14">
        <v>0.124866796175941</v>
      </c>
      <c r="AC15" s="14">
        <v>0.10820584809360299</v>
      </c>
      <c r="AD15" s="14">
        <v>8.5968409422494702E-2</v>
      </c>
      <c r="AE15" s="14"/>
      <c r="AF15" s="14">
        <v>0.134605164313222</v>
      </c>
      <c r="AG15" s="14">
        <v>0.183760332516505</v>
      </c>
      <c r="AH15" s="14">
        <v>0.125876129301106</v>
      </c>
      <c r="AI15" s="14">
        <v>9.9721912334583704E-2</v>
      </c>
      <c r="AJ15" s="14">
        <v>0.108446634970652</v>
      </c>
      <c r="AK15" s="14"/>
      <c r="AL15" s="14">
        <v>0.30975392953307301</v>
      </c>
      <c r="AM15" s="14">
        <v>0.15367071457377399</v>
      </c>
      <c r="AN15" s="14">
        <v>6.6937078074912698E-2</v>
      </c>
      <c r="AO15" s="14">
        <v>9.8960227396425696E-2</v>
      </c>
      <c r="AP15" s="14">
        <v>0.139069182468678</v>
      </c>
      <c r="AQ15" s="14">
        <v>5.54641985803093E-2</v>
      </c>
      <c r="AR15" s="14"/>
      <c r="AS15" s="14">
        <v>0.101304374458607</v>
      </c>
      <c r="AT15" s="14">
        <v>0.131738962861433</v>
      </c>
      <c r="AU15" s="14">
        <v>0.19903574015245701</v>
      </c>
      <c r="AV15" s="14">
        <v>0.12637020270900201</v>
      </c>
      <c r="AW15" s="14">
        <v>0.304089907397879</v>
      </c>
      <c r="AX15" s="14"/>
      <c r="AY15" s="14">
        <v>0.12999375391889201</v>
      </c>
      <c r="AZ15" s="14">
        <v>0.18390413032032099</v>
      </c>
      <c r="BA15" s="14">
        <v>0.178240111393663</v>
      </c>
      <c r="BB15" s="14">
        <v>0.13750842152118101</v>
      </c>
      <c r="BC15" s="14">
        <v>7.5818239716431299E-2</v>
      </c>
      <c r="BD15" s="14"/>
      <c r="BE15" s="14">
        <v>0.24916942025455999</v>
      </c>
      <c r="BF15" s="14">
        <v>0.16295855092575101</v>
      </c>
      <c r="BG15" s="14">
        <v>0.13359619233280301</v>
      </c>
      <c r="BH15" s="14">
        <v>5.9918344412431601E-2</v>
      </c>
      <c r="BI15" s="14">
        <v>0.1498004758442</v>
      </c>
      <c r="BJ15" s="14"/>
      <c r="BK15" s="14">
        <v>0.28953908788468802</v>
      </c>
      <c r="BL15" s="14">
        <v>0.13679291136065699</v>
      </c>
      <c r="BM15" s="14">
        <v>0.15580093598696701</v>
      </c>
      <c r="BN15" s="14">
        <v>9.6623247160528503E-2</v>
      </c>
      <c r="BO15" s="14">
        <v>6.4403483656214303E-2</v>
      </c>
      <c r="BP15" s="14"/>
      <c r="BQ15" s="14">
        <v>0.14239250749640001</v>
      </c>
      <c r="BR15" s="14">
        <v>0.14285796873728801</v>
      </c>
      <c r="BS15" s="14"/>
      <c r="BT15" s="14">
        <v>0.18121110310969199</v>
      </c>
      <c r="BU15" s="14">
        <v>0.13092690400337201</v>
      </c>
      <c r="BV15" s="14"/>
      <c r="BW15" s="14">
        <v>0.280802947430982</v>
      </c>
      <c r="BX15" s="14">
        <v>9.5114843027435503E-2</v>
      </c>
      <c r="BY15" s="14"/>
      <c r="BZ15" s="14">
        <v>0.104690523658851</v>
      </c>
      <c r="CA15" s="14">
        <v>0.23218782687542</v>
      </c>
      <c r="CB15" s="14">
        <v>8.4195910643814806E-2</v>
      </c>
    </row>
    <row r="16" spans="2:80" x14ac:dyDescent="0.35">
      <c r="B16" s="15" t="s">
        <v>243</v>
      </c>
      <c r="C16" s="14">
        <v>0.122862869807318</v>
      </c>
      <c r="D16" s="14">
        <v>0.13261603054691501</v>
      </c>
      <c r="E16" s="14">
        <v>0.111834809811244</v>
      </c>
      <c r="F16" s="14"/>
      <c r="G16" s="14">
        <v>9.2675540323891401E-2</v>
      </c>
      <c r="H16" s="14">
        <v>7.4982099033659003E-2</v>
      </c>
      <c r="I16" s="14">
        <v>8.1079334175764003E-2</v>
      </c>
      <c r="J16" s="14">
        <v>0.133957781410558</v>
      </c>
      <c r="K16" s="14">
        <v>0.184657952221606</v>
      </c>
      <c r="L16" s="14">
        <v>0.16060758550035401</v>
      </c>
      <c r="M16" s="14"/>
      <c r="N16" s="14">
        <v>0.13712437198359601</v>
      </c>
      <c r="O16" s="14">
        <v>0.112273746573249</v>
      </c>
      <c r="P16" s="14">
        <v>0.14949648491753401</v>
      </c>
      <c r="Q16" s="14">
        <v>9.4139395123849307E-2</v>
      </c>
      <c r="R16" s="14"/>
      <c r="S16" s="14">
        <v>9.1001909331862696E-2</v>
      </c>
      <c r="T16" s="14">
        <v>0.107789156405434</v>
      </c>
      <c r="U16" s="14">
        <v>0.105764088833606</v>
      </c>
      <c r="V16" s="14">
        <v>0.113203921186802</v>
      </c>
      <c r="W16" s="14">
        <v>9.6631901980807705E-2</v>
      </c>
      <c r="X16" s="14">
        <v>0.107409724644111</v>
      </c>
      <c r="Y16" s="14">
        <v>0.16990746767311701</v>
      </c>
      <c r="Z16" s="14">
        <v>0.10307001922931799</v>
      </c>
      <c r="AA16" s="14">
        <v>0.122557829042082</v>
      </c>
      <c r="AB16" s="14">
        <v>0.17301917524413099</v>
      </c>
      <c r="AC16" s="14">
        <v>0.184260794348268</v>
      </c>
      <c r="AD16" s="14">
        <v>0.15433191429234799</v>
      </c>
      <c r="AE16" s="14"/>
      <c r="AF16" s="14">
        <v>0.12314410910571399</v>
      </c>
      <c r="AG16" s="14">
        <v>0.115178008948512</v>
      </c>
      <c r="AH16" s="14">
        <v>0.14936542690280499</v>
      </c>
      <c r="AI16" s="14">
        <v>0.10791154471309999</v>
      </c>
      <c r="AJ16" s="14">
        <v>0.16028122060473601</v>
      </c>
      <c r="AK16" s="14"/>
      <c r="AL16" s="14">
        <v>4.8997733323606199E-2</v>
      </c>
      <c r="AM16" s="14">
        <v>0.14971301920393501</v>
      </c>
      <c r="AN16" s="14">
        <v>0.16190550477184101</v>
      </c>
      <c r="AO16" s="14">
        <v>0.114830477352134</v>
      </c>
      <c r="AP16" s="14">
        <v>0.17423109724029501</v>
      </c>
      <c r="AQ16" s="14">
        <v>0.101254167195682</v>
      </c>
      <c r="AR16" s="14"/>
      <c r="AS16" s="14">
        <v>0.109392658526252</v>
      </c>
      <c r="AT16" s="14">
        <v>0.111787291321557</v>
      </c>
      <c r="AU16" s="14">
        <v>0.121288348916903</v>
      </c>
      <c r="AV16" s="14">
        <v>0.14636743367415</v>
      </c>
      <c r="AW16" s="14">
        <v>0.13323518410826499</v>
      </c>
      <c r="AX16" s="14"/>
      <c r="AY16" s="14">
        <v>0.15088661652100099</v>
      </c>
      <c r="AZ16" s="14">
        <v>0.12999118562356099</v>
      </c>
      <c r="BA16" s="14">
        <v>0.10241408820650701</v>
      </c>
      <c r="BB16" s="14">
        <v>7.4265760134464606E-2</v>
      </c>
      <c r="BC16" s="14">
        <v>0.14429833968568101</v>
      </c>
      <c r="BD16" s="14"/>
      <c r="BE16" s="14">
        <v>8.0501409066057197E-2</v>
      </c>
      <c r="BF16" s="14">
        <v>0.13324667998753101</v>
      </c>
      <c r="BG16" s="14">
        <v>0.115156076224563</v>
      </c>
      <c r="BH16" s="14">
        <v>0.143818411220105</v>
      </c>
      <c r="BI16" s="14">
        <v>9.0879719092120101E-2</v>
      </c>
      <c r="BJ16" s="14"/>
      <c r="BK16" s="14">
        <v>8.9812143869522798E-2</v>
      </c>
      <c r="BL16" s="14">
        <v>0.101507189168641</v>
      </c>
      <c r="BM16" s="14">
        <v>0.12774465557449399</v>
      </c>
      <c r="BN16" s="14">
        <v>0.18313036593622201</v>
      </c>
      <c r="BO16" s="14">
        <v>0.110526433025741</v>
      </c>
      <c r="BP16" s="14"/>
      <c r="BQ16" s="14">
        <v>0.105951665775565</v>
      </c>
      <c r="BR16" s="14">
        <v>0.13003262427350201</v>
      </c>
      <c r="BS16" s="14"/>
      <c r="BT16" s="14">
        <v>0.15892847726714501</v>
      </c>
      <c r="BU16" s="14">
        <v>0.111813662733438</v>
      </c>
      <c r="BV16" s="14"/>
      <c r="BW16" s="14">
        <v>0.10061014413179099</v>
      </c>
      <c r="BX16" s="14">
        <v>0.130534534543468</v>
      </c>
      <c r="BY16" s="14"/>
      <c r="BZ16" s="14">
        <v>0.13744267236301899</v>
      </c>
      <c r="CA16" s="14">
        <v>9.6112735633686594E-2</v>
      </c>
      <c r="CB16" s="14">
        <v>9.20747600443175E-2</v>
      </c>
    </row>
    <row r="17" spans="2:80" x14ac:dyDescent="0.35">
      <c r="B17" s="15" t="s">
        <v>244</v>
      </c>
      <c r="C17" s="14">
        <v>0.122027997656922</v>
      </c>
      <c r="D17" s="14">
        <v>0.128969908771046</v>
      </c>
      <c r="E17" s="14">
        <v>0.115204456615853</v>
      </c>
      <c r="F17" s="14"/>
      <c r="G17" s="14">
        <v>0.118170710056008</v>
      </c>
      <c r="H17" s="14">
        <v>0.106324510404551</v>
      </c>
      <c r="I17" s="14">
        <v>0.111265347691275</v>
      </c>
      <c r="J17" s="14">
        <v>0.13317539017726701</v>
      </c>
      <c r="K17" s="14">
        <v>0.119531159525542</v>
      </c>
      <c r="L17" s="14">
        <v>0.138622612934449</v>
      </c>
      <c r="M17" s="14"/>
      <c r="N17" s="14">
        <v>0.11978864526801999</v>
      </c>
      <c r="O17" s="14">
        <v>0.152760650108033</v>
      </c>
      <c r="P17" s="14">
        <v>0.111146607909964</v>
      </c>
      <c r="Q17" s="14">
        <v>0.10356110106237899</v>
      </c>
      <c r="R17" s="14"/>
      <c r="S17" s="14">
        <v>0.131410612062941</v>
      </c>
      <c r="T17" s="14">
        <v>0.15996049979591601</v>
      </c>
      <c r="U17" s="14">
        <v>0.148192176654692</v>
      </c>
      <c r="V17" s="14">
        <v>0.10914536804048899</v>
      </c>
      <c r="W17" s="14">
        <v>0.12263670043592199</v>
      </c>
      <c r="X17" s="14">
        <v>0.13850121085546699</v>
      </c>
      <c r="Y17" s="14">
        <v>0.11237947750894101</v>
      </c>
      <c r="Z17" s="14">
        <v>0.108448803625576</v>
      </c>
      <c r="AA17" s="14">
        <v>9.7978858417641396E-2</v>
      </c>
      <c r="AB17" s="14">
        <v>9.5974901534079504E-2</v>
      </c>
      <c r="AC17" s="14">
        <v>7.7716311733227295E-2</v>
      </c>
      <c r="AD17" s="14">
        <v>0.11924072035255499</v>
      </c>
      <c r="AE17" s="14"/>
      <c r="AF17" s="14">
        <v>0.20377580700314099</v>
      </c>
      <c r="AG17" s="14">
        <v>0.106634515856959</v>
      </c>
      <c r="AH17" s="14">
        <v>0.113572184832797</v>
      </c>
      <c r="AI17" s="14">
        <v>0.124641377000207</v>
      </c>
      <c r="AJ17" s="14">
        <v>0.11687814954694201</v>
      </c>
      <c r="AK17" s="14"/>
      <c r="AL17" s="14">
        <v>9.1055259086041104E-2</v>
      </c>
      <c r="AM17" s="14">
        <v>0.158712006808095</v>
      </c>
      <c r="AN17" s="14">
        <v>0.106788529838563</v>
      </c>
      <c r="AO17" s="14">
        <v>0.13625635076686601</v>
      </c>
      <c r="AP17" s="14">
        <v>0.12699500783209999</v>
      </c>
      <c r="AQ17" s="14">
        <v>0.111529725840565</v>
      </c>
      <c r="AR17" s="14"/>
      <c r="AS17" s="14">
        <v>0.11042841217047999</v>
      </c>
      <c r="AT17" s="14">
        <v>0.10945901128628099</v>
      </c>
      <c r="AU17" s="14">
        <v>0.14116681858403499</v>
      </c>
      <c r="AV17" s="14">
        <v>0.14601601252858501</v>
      </c>
      <c r="AW17" s="14">
        <v>7.8277461716180302E-2</v>
      </c>
      <c r="AX17" s="14"/>
      <c r="AY17" s="14">
        <v>0.15113008668404199</v>
      </c>
      <c r="AZ17" s="14">
        <v>0.111116542079263</v>
      </c>
      <c r="BA17" s="14">
        <v>0.151050970338865</v>
      </c>
      <c r="BB17" s="14">
        <v>0.10573481078189099</v>
      </c>
      <c r="BC17" s="14">
        <v>9.4977061344950806E-2</v>
      </c>
      <c r="BD17" s="14"/>
      <c r="BE17" s="14">
        <v>7.7133072953353796E-2</v>
      </c>
      <c r="BF17" s="14">
        <v>0.12020466501461299</v>
      </c>
      <c r="BG17" s="14">
        <v>0.15749697592807499</v>
      </c>
      <c r="BH17" s="14">
        <v>9.3379111458903694E-2</v>
      </c>
      <c r="BI17" s="14">
        <v>1.5673001818928799E-2</v>
      </c>
      <c r="BJ17" s="14"/>
      <c r="BK17" s="14">
        <v>9.3262944573062501E-2</v>
      </c>
      <c r="BL17" s="14">
        <v>0.111667555791321</v>
      </c>
      <c r="BM17" s="14">
        <v>0.13390363012680501</v>
      </c>
      <c r="BN17" s="14">
        <v>0.16889382382864099</v>
      </c>
      <c r="BO17" s="14">
        <v>0.10282536090811201</v>
      </c>
      <c r="BP17" s="14"/>
      <c r="BQ17" s="14">
        <v>0.122420951054452</v>
      </c>
      <c r="BR17" s="14">
        <v>0.121861399266196</v>
      </c>
      <c r="BS17" s="14"/>
      <c r="BT17" s="14">
        <v>9.7633126088213104E-2</v>
      </c>
      <c r="BU17" s="14">
        <v>0.12950171032912999</v>
      </c>
      <c r="BV17" s="14"/>
      <c r="BW17" s="14">
        <v>0.10386612884714599</v>
      </c>
      <c r="BX17" s="14">
        <v>0.12828933258380501</v>
      </c>
      <c r="BY17" s="14"/>
      <c r="BZ17" s="14">
        <v>0.13253505701216201</v>
      </c>
      <c r="CA17" s="14">
        <v>9.8680909293070093E-2</v>
      </c>
      <c r="CB17" s="14">
        <v>0.12852447695104499</v>
      </c>
    </row>
    <row r="18" spans="2:80" x14ac:dyDescent="0.35">
      <c r="B18" s="15" t="s">
        <v>245</v>
      </c>
      <c r="C18" s="14">
        <v>0.12058684618585699</v>
      </c>
      <c r="D18" s="14">
        <v>0.10342301588812999</v>
      </c>
      <c r="E18" s="14">
        <v>0.13858389578223901</v>
      </c>
      <c r="F18" s="14"/>
      <c r="G18" s="14">
        <v>9.2451045670355406E-2</v>
      </c>
      <c r="H18" s="14">
        <v>0.104796515894942</v>
      </c>
      <c r="I18" s="14">
        <v>0.104836140492822</v>
      </c>
      <c r="J18" s="14">
        <v>0.17141819421068399</v>
      </c>
      <c r="K18" s="14">
        <v>0.133895038319298</v>
      </c>
      <c r="L18" s="14">
        <v>0.116976370279348</v>
      </c>
      <c r="M18" s="14"/>
      <c r="N18" s="14">
        <v>0.12003616125562</v>
      </c>
      <c r="O18" s="14">
        <v>0.120336744040659</v>
      </c>
      <c r="P18" s="14">
        <v>0.14594064916749599</v>
      </c>
      <c r="Q18" s="14">
        <v>9.8127653954541094E-2</v>
      </c>
      <c r="R18" s="14"/>
      <c r="S18" s="14">
        <v>0.106512647968458</v>
      </c>
      <c r="T18" s="14">
        <v>0.112028244321738</v>
      </c>
      <c r="U18" s="14">
        <v>0.10897186342009101</v>
      </c>
      <c r="V18" s="14">
        <v>0.11681729542616701</v>
      </c>
      <c r="W18" s="14">
        <v>9.9078450236885704E-2</v>
      </c>
      <c r="X18" s="14">
        <v>0.105813160914694</v>
      </c>
      <c r="Y18" s="14">
        <v>0.177298021623888</v>
      </c>
      <c r="Z18" s="14">
        <v>0.103448600927021</v>
      </c>
      <c r="AA18" s="14">
        <v>0.1398949029198</v>
      </c>
      <c r="AB18" s="14">
        <v>0.134599840844148</v>
      </c>
      <c r="AC18" s="14">
        <v>0.107096210385215</v>
      </c>
      <c r="AD18" s="14">
        <v>0.12749822975532399</v>
      </c>
      <c r="AE18" s="14"/>
      <c r="AF18" s="14">
        <v>0.14398225583911001</v>
      </c>
      <c r="AG18" s="14">
        <v>0.115395555177543</v>
      </c>
      <c r="AH18" s="14">
        <v>6.8150747803170694E-2</v>
      </c>
      <c r="AI18" s="14">
        <v>0.131929008027313</v>
      </c>
      <c r="AJ18" s="14">
        <v>0.119668676627877</v>
      </c>
      <c r="AK18" s="14"/>
      <c r="AL18" s="14">
        <v>0.104368742079664</v>
      </c>
      <c r="AM18" s="14">
        <v>0.13553308414552701</v>
      </c>
      <c r="AN18" s="14">
        <v>0.10341640838857601</v>
      </c>
      <c r="AO18" s="14">
        <v>0.14493946014336401</v>
      </c>
      <c r="AP18" s="14">
        <v>0.108861714909104</v>
      </c>
      <c r="AQ18" s="14">
        <v>0.11102813133684999</v>
      </c>
      <c r="AR18" s="14"/>
      <c r="AS18" s="14">
        <v>0.13231661802425401</v>
      </c>
      <c r="AT18" s="14">
        <v>9.6632170925436495E-2</v>
      </c>
      <c r="AU18" s="14">
        <v>0.125166682289196</v>
      </c>
      <c r="AV18" s="14">
        <v>9.3916413968540599E-2</v>
      </c>
      <c r="AW18" s="14">
        <v>0.157353806736585</v>
      </c>
      <c r="AX18" s="14"/>
      <c r="AY18" s="14">
        <v>0.12630145668988799</v>
      </c>
      <c r="AZ18" s="14">
        <v>0.119314141502183</v>
      </c>
      <c r="BA18" s="14">
        <v>8.7284379660431594E-2</v>
      </c>
      <c r="BB18" s="14">
        <v>0.123727394030303</v>
      </c>
      <c r="BC18" s="14">
        <v>0.14983699801533301</v>
      </c>
      <c r="BD18" s="14"/>
      <c r="BE18" s="14">
        <v>0.15964387303946001</v>
      </c>
      <c r="BF18" s="14">
        <v>0.11591356088714599</v>
      </c>
      <c r="BG18" s="14">
        <v>0.10784775911179199</v>
      </c>
      <c r="BH18" s="14">
        <v>0.12820907440673501</v>
      </c>
      <c r="BI18" s="14">
        <v>0.17721946402847</v>
      </c>
      <c r="BJ18" s="14"/>
      <c r="BK18" s="14">
        <v>0.133643200571222</v>
      </c>
      <c r="BL18" s="14">
        <v>8.5063762238722807E-2</v>
      </c>
      <c r="BM18" s="14">
        <v>0.120188682788769</v>
      </c>
      <c r="BN18" s="14">
        <v>0.110418510213645</v>
      </c>
      <c r="BO18" s="14">
        <v>0.143901245862085</v>
      </c>
      <c r="BP18" s="14"/>
      <c r="BQ18" s="14">
        <v>0.14470993165127499</v>
      </c>
      <c r="BR18" s="14">
        <v>0.110359508177927</v>
      </c>
      <c r="BS18" s="14"/>
      <c r="BT18" s="14">
        <v>0.116397012740481</v>
      </c>
      <c r="BU18" s="14">
        <v>0.121870460704054</v>
      </c>
      <c r="BV18" s="14"/>
      <c r="BW18" s="14">
        <v>0.118821101437399</v>
      </c>
      <c r="BX18" s="14">
        <v>0.12119558966822</v>
      </c>
      <c r="BY18" s="14"/>
      <c r="BZ18" s="14">
        <v>0.12648868414417999</v>
      </c>
      <c r="CA18" s="14">
        <v>0.11861842617865399</v>
      </c>
      <c r="CB18" s="14">
        <v>4.56722479839572E-2</v>
      </c>
    </row>
    <row r="19" spans="2:80" x14ac:dyDescent="0.35">
      <c r="B19" s="15" t="s">
        <v>246</v>
      </c>
      <c r="C19" s="14">
        <v>9.6722912651609302E-2</v>
      </c>
      <c r="D19" s="14">
        <v>8.9893894699822702E-2</v>
      </c>
      <c r="E19" s="14">
        <v>0.104013403289822</v>
      </c>
      <c r="F19" s="14"/>
      <c r="G19" s="14">
        <v>0.1069997082178</v>
      </c>
      <c r="H19" s="14">
        <v>5.9725908543939298E-2</v>
      </c>
      <c r="I19" s="14">
        <v>8.7030836106786399E-2</v>
      </c>
      <c r="J19" s="14">
        <v>0.119348894144059</v>
      </c>
      <c r="K19" s="14">
        <v>0.1116714854089</v>
      </c>
      <c r="L19" s="14">
        <v>0.101672868012099</v>
      </c>
      <c r="M19" s="14"/>
      <c r="N19" s="14">
        <v>0.115506901077108</v>
      </c>
      <c r="O19" s="14">
        <v>0.101717418358665</v>
      </c>
      <c r="P19" s="14">
        <v>9.8243062703225498E-2</v>
      </c>
      <c r="Q19" s="14">
        <v>6.8085758368926594E-2</v>
      </c>
      <c r="R19" s="14"/>
      <c r="S19" s="14">
        <v>8.3821613968047104E-2</v>
      </c>
      <c r="T19" s="14">
        <v>7.33767212966773E-2</v>
      </c>
      <c r="U19" s="14">
        <v>8.0104813425357704E-2</v>
      </c>
      <c r="V19" s="14">
        <v>0.10264050440584099</v>
      </c>
      <c r="W19" s="14">
        <v>6.6716503978553707E-2</v>
      </c>
      <c r="X19" s="14">
        <v>0.127176901099466</v>
      </c>
      <c r="Y19" s="14">
        <v>0.101755221796588</v>
      </c>
      <c r="Z19" s="14">
        <v>4.6174183267607E-2</v>
      </c>
      <c r="AA19" s="14">
        <v>0.119827916384422</v>
      </c>
      <c r="AB19" s="14">
        <v>8.1266795365091293E-2</v>
      </c>
      <c r="AC19" s="14">
        <v>0.17296317297900901</v>
      </c>
      <c r="AD19" s="14">
        <v>0.113939902653618</v>
      </c>
      <c r="AE19" s="14"/>
      <c r="AF19" s="14">
        <v>0.113740817957972</v>
      </c>
      <c r="AG19" s="14">
        <v>9.2466267160105003E-2</v>
      </c>
      <c r="AH19" s="14">
        <v>0.107646278557967</v>
      </c>
      <c r="AI19" s="14">
        <v>8.5954309445224697E-2</v>
      </c>
      <c r="AJ19" s="14">
        <v>0.13517436416138801</v>
      </c>
      <c r="AK19" s="14"/>
      <c r="AL19" s="14">
        <v>7.3692788911566595E-2</v>
      </c>
      <c r="AM19" s="14">
        <v>9.8298473066940006E-2</v>
      </c>
      <c r="AN19" s="14">
        <v>0.15736691718749299</v>
      </c>
      <c r="AO19" s="14">
        <v>9.5872045888496293E-2</v>
      </c>
      <c r="AP19" s="14">
        <v>0.12550546565739301</v>
      </c>
      <c r="AQ19" s="14">
        <v>9.2144995801435495E-2</v>
      </c>
      <c r="AR19" s="14"/>
      <c r="AS19" s="14">
        <v>7.9561204138685698E-2</v>
      </c>
      <c r="AT19" s="14">
        <v>9.7788268433183598E-2</v>
      </c>
      <c r="AU19" s="14">
        <v>9.7345242935224202E-2</v>
      </c>
      <c r="AV19" s="14">
        <v>0.126154022078801</v>
      </c>
      <c r="AW19" s="14">
        <v>0.121517111715952</v>
      </c>
      <c r="AX19" s="14"/>
      <c r="AY19" s="14">
        <v>0.10065868878894001</v>
      </c>
      <c r="AZ19" s="14">
        <v>0.104365811055317</v>
      </c>
      <c r="BA19" s="14">
        <v>7.0938941136347397E-2</v>
      </c>
      <c r="BB19" s="14">
        <v>8.1290731873094393E-2</v>
      </c>
      <c r="BC19" s="14">
        <v>0.12070768120712901</v>
      </c>
      <c r="BD19" s="14"/>
      <c r="BE19" s="14">
        <v>0.106182680709551</v>
      </c>
      <c r="BF19" s="14">
        <v>9.2637575598906105E-2</v>
      </c>
      <c r="BG19" s="14">
        <v>9.2047891344715194E-2</v>
      </c>
      <c r="BH19" s="14">
        <v>0.112129276813179</v>
      </c>
      <c r="BI19" s="14">
        <v>0.10062736612290001</v>
      </c>
      <c r="BJ19" s="14"/>
      <c r="BK19" s="14">
        <v>9.0883597435149302E-2</v>
      </c>
      <c r="BL19" s="14">
        <v>0.106210674142916</v>
      </c>
      <c r="BM19" s="14">
        <v>9.1745751686284793E-2</v>
      </c>
      <c r="BN19" s="14">
        <v>9.5351197144533106E-2</v>
      </c>
      <c r="BO19" s="14">
        <v>0.100706086466729</v>
      </c>
      <c r="BP19" s="14"/>
      <c r="BQ19" s="14">
        <v>0.10733456180789901</v>
      </c>
      <c r="BR19" s="14">
        <v>9.2223947421870095E-2</v>
      </c>
      <c r="BS19" s="14"/>
      <c r="BT19" s="14">
        <v>0.113982435890796</v>
      </c>
      <c r="BU19" s="14">
        <v>9.1435214489900898E-2</v>
      </c>
      <c r="BV19" s="14"/>
      <c r="BW19" s="14">
        <v>9.2827202414112395E-2</v>
      </c>
      <c r="BX19" s="14">
        <v>9.8065965331404298E-2</v>
      </c>
      <c r="BY19" s="14"/>
      <c r="BZ19" s="14">
        <v>9.5781036647135595E-2</v>
      </c>
      <c r="CA19" s="14">
        <v>0.102081363760361</v>
      </c>
      <c r="CB19" s="14">
        <v>7.3122244550061194E-2</v>
      </c>
    </row>
    <row r="20" spans="2:80" x14ac:dyDescent="0.35">
      <c r="B20" s="15" t="s">
        <v>247</v>
      </c>
      <c r="C20" s="14">
        <v>4.52883768157663E-2</v>
      </c>
      <c r="D20" s="14">
        <v>5.54005964574176E-2</v>
      </c>
      <c r="E20" s="14">
        <v>3.3641007933341197E-2</v>
      </c>
      <c r="F20" s="14"/>
      <c r="G20" s="14">
        <v>4.1979890829746798E-2</v>
      </c>
      <c r="H20" s="14">
        <v>2.9748330074548301E-2</v>
      </c>
      <c r="I20" s="14">
        <v>2.7916708759390299E-2</v>
      </c>
      <c r="J20" s="14">
        <v>7.2434138987608698E-2</v>
      </c>
      <c r="K20" s="14">
        <v>3.3580573484474602E-2</v>
      </c>
      <c r="L20" s="14">
        <v>6.14170962844897E-2</v>
      </c>
      <c r="M20" s="14"/>
      <c r="N20" s="14">
        <v>3.7765131534612702E-2</v>
      </c>
      <c r="O20" s="14">
        <v>4.1968366880200801E-2</v>
      </c>
      <c r="P20" s="14">
        <v>6.15513023849482E-2</v>
      </c>
      <c r="Q20" s="14">
        <v>4.1685530943215997E-2</v>
      </c>
      <c r="R20" s="14"/>
      <c r="S20" s="14">
        <v>5.9174579140760103E-2</v>
      </c>
      <c r="T20" s="14">
        <v>2.1320150516281802E-2</v>
      </c>
      <c r="U20" s="14">
        <v>3.1350222898969403E-2</v>
      </c>
      <c r="V20" s="14">
        <v>4.44643167697234E-2</v>
      </c>
      <c r="W20" s="14">
        <v>6.4898022039702297E-2</v>
      </c>
      <c r="X20" s="14">
        <v>5.0269831570504797E-2</v>
      </c>
      <c r="Y20" s="14">
        <v>6.7417761302536294E-2</v>
      </c>
      <c r="Z20" s="14">
        <v>4.3980255731158997E-2</v>
      </c>
      <c r="AA20" s="14">
        <v>4.0433543292678897E-2</v>
      </c>
      <c r="AB20" s="14">
        <v>3.5076075624403701E-2</v>
      </c>
      <c r="AC20" s="14">
        <v>5.95558200390012E-2</v>
      </c>
      <c r="AD20" s="14">
        <v>2.862715597206E-2</v>
      </c>
      <c r="AE20" s="14"/>
      <c r="AF20" s="14">
        <v>5.0140627268280301E-2</v>
      </c>
      <c r="AG20" s="14">
        <v>4.4952259065874002E-2</v>
      </c>
      <c r="AH20" s="14">
        <v>7.4927956728221598E-2</v>
      </c>
      <c r="AI20" s="14">
        <v>4.2596737867290201E-2</v>
      </c>
      <c r="AJ20" s="14">
        <v>6.3781936837679007E-2</v>
      </c>
      <c r="AK20" s="14"/>
      <c r="AL20" s="14">
        <v>3.2098149966730397E-2</v>
      </c>
      <c r="AM20" s="14">
        <v>3.0096569976164101E-2</v>
      </c>
      <c r="AN20" s="14">
        <v>8.94549287680831E-2</v>
      </c>
      <c r="AO20" s="14">
        <v>5.0173362909102702E-2</v>
      </c>
      <c r="AP20" s="14">
        <v>6.1603866906813E-2</v>
      </c>
      <c r="AQ20" s="14">
        <v>2.0173945725443902E-2</v>
      </c>
      <c r="AR20" s="14"/>
      <c r="AS20" s="14">
        <v>4.12259870761401E-2</v>
      </c>
      <c r="AT20" s="14">
        <v>4.1033521338808998E-2</v>
      </c>
      <c r="AU20" s="14">
        <v>4.6830543718124798E-2</v>
      </c>
      <c r="AV20" s="14">
        <v>6.23693967044157E-2</v>
      </c>
      <c r="AW20" s="14">
        <v>3.9786669119524498E-2</v>
      </c>
      <c r="AX20" s="14"/>
      <c r="AY20" s="14">
        <v>5.9491411408940702E-2</v>
      </c>
      <c r="AZ20" s="14">
        <v>3.4548851934430601E-2</v>
      </c>
      <c r="BA20" s="14">
        <v>5.9467789538350399E-2</v>
      </c>
      <c r="BB20" s="14">
        <v>4.0974741182777302E-2</v>
      </c>
      <c r="BC20" s="14">
        <v>3.5749936146688401E-2</v>
      </c>
      <c r="BD20" s="14"/>
      <c r="BE20" s="14">
        <v>4.4041205710511802E-2</v>
      </c>
      <c r="BF20" s="14">
        <v>5.5872634023028299E-2</v>
      </c>
      <c r="BG20" s="14">
        <v>3.8904732274540499E-2</v>
      </c>
      <c r="BH20" s="14">
        <v>3.6465307444503797E-2</v>
      </c>
      <c r="BI20" s="14">
        <v>3.7314767044952603E-2</v>
      </c>
      <c r="BJ20" s="14"/>
      <c r="BK20" s="14">
        <v>3.9700418859101701E-2</v>
      </c>
      <c r="BL20" s="14">
        <v>6.22455198859206E-2</v>
      </c>
      <c r="BM20" s="14">
        <v>4.5047103629271897E-2</v>
      </c>
      <c r="BN20" s="14">
        <v>4.8841150726049699E-2</v>
      </c>
      <c r="BO20" s="14">
        <v>3.4767793778211001E-2</v>
      </c>
      <c r="BP20" s="14"/>
      <c r="BQ20" s="14">
        <v>4.4274680647318203E-2</v>
      </c>
      <c r="BR20" s="14">
        <v>4.5718148262993703E-2</v>
      </c>
      <c r="BS20" s="14"/>
      <c r="BT20" s="14">
        <v>5.2529095021086401E-2</v>
      </c>
      <c r="BU20" s="14">
        <v>4.3070080758967302E-2</v>
      </c>
      <c r="BV20" s="14"/>
      <c r="BW20" s="14">
        <v>3.97631438886899E-2</v>
      </c>
      <c r="BX20" s="14">
        <v>4.7193210193202002E-2</v>
      </c>
      <c r="BY20" s="14"/>
      <c r="BZ20" s="14">
        <v>4.2297245536099801E-2</v>
      </c>
      <c r="CA20" s="14">
        <v>5.4038377482477799E-2</v>
      </c>
      <c r="CB20" s="14">
        <v>2.8611178827740301E-2</v>
      </c>
    </row>
    <row r="21" spans="2:80" x14ac:dyDescent="0.35">
      <c r="B21" s="15" t="s">
        <v>248</v>
      </c>
      <c r="C21" s="14">
        <v>3.6393047346182497E-2</v>
      </c>
      <c r="D21" s="14">
        <v>3.6258129832838201E-2</v>
      </c>
      <c r="E21" s="14">
        <v>3.6629014272199001E-2</v>
      </c>
      <c r="F21" s="14"/>
      <c r="G21" s="14">
        <v>7.4214439512233901E-2</v>
      </c>
      <c r="H21" s="14">
        <v>4.1065309501069701E-2</v>
      </c>
      <c r="I21" s="14">
        <v>4.7828064452018398E-2</v>
      </c>
      <c r="J21" s="14">
        <v>3.9464814316863397E-2</v>
      </c>
      <c r="K21" s="14">
        <v>1.7197803284003998E-2</v>
      </c>
      <c r="L21" s="14">
        <v>1.30156454221384E-2</v>
      </c>
      <c r="M21" s="14"/>
      <c r="N21" s="14">
        <v>3.6409174260701602E-2</v>
      </c>
      <c r="O21" s="14">
        <v>3.2020142326293903E-2</v>
      </c>
      <c r="P21" s="14">
        <v>4.57702186280406E-2</v>
      </c>
      <c r="Q21" s="14">
        <v>3.2323037072355502E-2</v>
      </c>
      <c r="R21" s="14"/>
      <c r="S21" s="14">
        <v>6.0018386003666803E-2</v>
      </c>
      <c r="T21" s="14">
        <v>1.48196014131627E-2</v>
      </c>
      <c r="U21" s="14">
        <v>3.05759686938455E-2</v>
      </c>
      <c r="V21" s="14">
        <v>3.8331787840778703E-2</v>
      </c>
      <c r="W21" s="14">
        <v>3.28805705588395E-2</v>
      </c>
      <c r="X21" s="14">
        <v>3.5623646657131899E-2</v>
      </c>
      <c r="Y21" s="14">
        <v>4.4023618862365499E-2</v>
      </c>
      <c r="Z21" s="14">
        <v>1.3714801367857399E-2</v>
      </c>
      <c r="AA21" s="14">
        <v>2.1632367752590101E-2</v>
      </c>
      <c r="AB21" s="14">
        <v>7.4510785486457703E-2</v>
      </c>
      <c r="AC21" s="14">
        <v>1.2632891296637999E-2</v>
      </c>
      <c r="AD21" s="14">
        <v>5.6888439667911801E-2</v>
      </c>
      <c r="AE21" s="14"/>
      <c r="AF21" s="14">
        <v>2.8088303470551999E-2</v>
      </c>
      <c r="AG21" s="14">
        <v>3.8915556890750602E-2</v>
      </c>
      <c r="AH21" s="14">
        <v>3.8101750637515398E-2</v>
      </c>
      <c r="AI21" s="14">
        <v>3.6577766386728099E-2</v>
      </c>
      <c r="AJ21" s="14">
        <v>5.7334984747930001E-2</v>
      </c>
      <c r="AK21" s="14"/>
      <c r="AL21" s="14">
        <v>5.7711974353059199E-2</v>
      </c>
      <c r="AM21" s="14">
        <v>2.8345978531944201E-2</v>
      </c>
      <c r="AN21" s="14">
        <v>4.9921313400378399E-2</v>
      </c>
      <c r="AO21" s="14">
        <v>2.9800461794534501E-2</v>
      </c>
      <c r="AP21" s="14">
        <v>4.4072527289916397E-2</v>
      </c>
      <c r="AQ21" s="14">
        <v>6.9167176779916196E-3</v>
      </c>
      <c r="AR21" s="14"/>
      <c r="AS21" s="14">
        <v>4.0938055736837002E-2</v>
      </c>
      <c r="AT21" s="14">
        <v>2.2190829677370499E-2</v>
      </c>
      <c r="AU21" s="14">
        <v>4.7117159699603998E-2</v>
      </c>
      <c r="AV21" s="14">
        <v>3.0991991295747399E-2</v>
      </c>
      <c r="AW21" s="14">
        <v>7.14983778155205E-2</v>
      </c>
      <c r="AX21" s="14"/>
      <c r="AY21" s="14">
        <v>3.99999253216324E-2</v>
      </c>
      <c r="AZ21" s="14">
        <v>3.3647938023293099E-2</v>
      </c>
      <c r="BA21" s="14">
        <v>4.5891238172319701E-2</v>
      </c>
      <c r="BB21" s="14">
        <v>2.1353311841007201E-2</v>
      </c>
      <c r="BC21" s="14">
        <v>3.5790444684679998E-2</v>
      </c>
      <c r="BD21" s="14"/>
      <c r="BE21" s="14">
        <v>8.8717929569948895E-2</v>
      </c>
      <c r="BF21" s="14">
        <v>2.49141928515621E-2</v>
      </c>
      <c r="BG21" s="14">
        <v>4.2044554801494001E-2</v>
      </c>
      <c r="BH21" s="14">
        <v>2.31618396229245E-2</v>
      </c>
      <c r="BI21" s="14">
        <v>4.8627094237948303E-2</v>
      </c>
      <c r="BJ21" s="14"/>
      <c r="BK21" s="14">
        <v>7.4171556243418202E-2</v>
      </c>
      <c r="BL21" s="14">
        <v>2.7962987366103E-2</v>
      </c>
      <c r="BM21" s="14">
        <v>3.7427553034492703E-2</v>
      </c>
      <c r="BN21" s="14">
        <v>2.5635439559386301E-2</v>
      </c>
      <c r="BO21" s="14">
        <v>2.2565349000828998E-2</v>
      </c>
      <c r="BP21" s="14"/>
      <c r="BQ21" s="14">
        <v>3.7161582710216703E-2</v>
      </c>
      <c r="BR21" s="14">
        <v>3.6067215439219598E-2</v>
      </c>
      <c r="BS21" s="14"/>
      <c r="BT21" s="14">
        <v>5.5010494355215302E-2</v>
      </c>
      <c r="BU21" s="14">
        <v>3.06893301020204E-2</v>
      </c>
      <c r="BV21" s="14"/>
      <c r="BW21" s="14">
        <v>5.8015742794881503E-2</v>
      </c>
      <c r="BX21" s="14">
        <v>2.8938586594135701E-2</v>
      </c>
      <c r="BY21" s="14"/>
      <c r="BZ21" s="14">
        <v>2.84395236742092E-2</v>
      </c>
      <c r="CA21" s="14">
        <v>5.38684114806511E-2</v>
      </c>
      <c r="CB21" s="14">
        <v>3.2868746751604998E-2</v>
      </c>
    </row>
    <row r="22" spans="2:80" x14ac:dyDescent="0.35">
      <c r="B22" s="15" t="s">
        <v>249</v>
      </c>
      <c r="C22" s="14">
        <v>3.42090667918988E-2</v>
      </c>
      <c r="D22" s="14">
        <v>2.9328777345518399E-2</v>
      </c>
      <c r="E22" s="14">
        <v>3.9326062059170198E-2</v>
      </c>
      <c r="F22" s="14"/>
      <c r="G22" s="14">
        <v>5.0282517446748901E-2</v>
      </c>
      <c r="H22" s="14">
        <v>8.5268235138703102E-2</v>
      </c>
      <c r="I22" s="14">
        <v>3.5149097675624297E-2</v>
      </c>
      <c r="J22" s="14">
        <v>2.69363466413618E-2</v>
      </c>
      <c r="K22" s="14">
        <v>7.8241502599746306E-3</v>
      </c>
      <c r="L22" s="14">
        <v>6.5420193482493604E-3</v>
      </c>
      <c r="M22" s="14"/>
      <c r="N22" s="14">
        <v>4.1582372146641199E-2</v>
      </c>
      <c r="O22" s="14">
        <v>2.88518157197061E-2</v>
      </c>
      <c r="P22" s="14">
        <v>3.7478616802220699E-2</v>
      </c>
      <c r="Q22" s="14">
        <v>2.9112722542556601E-2</v>
      </c>
      <c r="R22" s="14"/>
      <c r="S22" s="14">
        <v>5.5097637677073E-2</v>
      </c>
      <c r="T22" s="14">
        <v>3.4557859813876601E-2</v>
      </c>
      <c r="U22" s="14">
        <v>2.94866192960711E-2</v>
      </c>
      <c r="V22" s="14">
        <v>3.4831055186268202E-2</v>
      </c>
      <c r="W22" s="14">
        <v>1.2280441975381501E-2</v>
      </c>
      <c r="X22" s="14">
        <v>5.0548938356577901E-2</v>
      </c>
      <c r="Y22" s="14">
        <v>2.49266132944303E-2</v>
      </c>
      <c r="Z22" s="14">
        <v>1.3830046772079101E-2</v>
      </c>
      <c r="AA22" s="14">
        <v>3.1250688541112397E-2</v>
      </c>
      <c r="AB22" s="14">
        <v>3.20924933171675E-2</v>
      </c>
      <c r="AC22" s="14">
        <v>1.14960511449266E-2</v>
      </c>
      <c r="AD22" s="14">
        <v>6.6881410767487201E-2</v>
      </c>
      <c r="AE22" s="14"/>
      <c r="AF22" s="14">
        <v>1.6149839903282798E-2</v>
      </c>
      <c r="AG22" s="14">
        <v>4.1155408444545703E-2</v>
      </c>
      <c r="AH22" s="14">
        <v>1.07275931802979E-2</v>
      </c>
      <c r="AI22" s="14">
        <v>3.1372122153242699E-2</v>
      </c>
      <c r="AJ22" s="14">
        <v>9.1861178913314204E-2</v>
      </c>
      <c r="AK22" s="14"/>
      <c r="AL22" s="14">
        <v>4.0017216883662998E-2</v>
      </c>
      <c r="AM22" s="14">
        <v>1.9717242998452698E-2</v>
      </c>
      <c r="AN22" s="14">
        <v>4.1603399382300899E-2</v>
      </c>
      <c r="AO22" s="14">
        <v>3.4279846287895703E-2</v>
      </c>
      <c r="AP22" s="14">
        <v>6.9545771583758895E-2</v>
      </c>
      <c r="AQ22" s="14">
        <v>1.5509294787346899E-2</v>
      </c>
      <c r="AR22" s="14"/>
      <c r="AS22" s="14">
        <v>3.3119937959994697E-2</v>
      </c>
      <c r="AT22" s="14">
        <v>3.4458693175776003E-2</v>
      </c>
      <c r="AU22" s="14">
        <v>2.9184194705498601E-2</v>
      </c>
      <c r="AV22" s="14">
        <v>6.18518368522155E-2</v>
      </c>
      <c r="AW22" s="14">
        <v>3.5109229963182199E-2</v>
      </c>
      <c r="AX22" s="14"/>
      <c r="AY22" s="14">
        <v>1.3582653209405601E-2</v>
      </c>
      <c r="AZ22" s="14">
        <v>4.8945084852885803E-2</v>
      </c>
      <c r="BA22" s="14">
        <v>3.6060081059128703E-2</v>
      </c>
      <c r="BB22" s="14">
        <v>4.5939382166994697E-2</v>
      </c>
      <c r="BC22" s="14">
        <v>2.89494393971126E-2</v>
      </c>
      <c r="BD22" s="14"/>
      <c r="BE22" s="14">
        <v>4.5230689208465798E-2</v>
      </c>
      <c r="BF22" s="14">
        <v>3.3269018676745303E-2</v>
      </c>
      <c r="BG22" s="14">
        <v>3.5568433982512498E-2</v>
      </c>
      <c r="BH22" s="14">
        <v>3.2745624984869499E-2</v>
      </c>
      <c r="BI22" s="14">
        <v>1.5831968661570401E-2</v>
      </c>
      <c r="BJ22" s="14"/>
      <c r="BK22" s="14">
        <v>5.4406295122387302E-2</v>
      </c>
      <c r="BL22" s="14">
        <v>5.4275339451530298E-2</v>
      </c>
      <c r="BM22" s="14">
        <v>1.9129617071574099E-2</v>
      </c>
      <c r="BN22" s="14">
        <v>2.6276543189002698E-2</v>
      </c>
      <c r="BO22" s="14">
        <v>2.53524484520284E-2</v>
      </c>
      <c r="BP22" s="14"/>
      <c r="BQ22" s="14">
        <v>3.1587418814250298E-2</v>
      </c>
      <c r="BR22" s="14">
        <v>3.5320553133214999E-2</v>
      </c>
      <c r="BS22" s="14"/>
      <c r="BT22" s="14">
        <v>4.7518249141025398E-2</v>
      </c>
      <c r="BU22" s="14">
        <v>3.0131611229190301E-2</v>
      </c>
      <c r="BV22" s="14"/>
      <c r="BW22" s="14">
        <v>3.5845104565060799E-2</v>
      </c>
      <c r="BX22" s="14">
        <v>3.36450400081965E-2</v>
      </c>
      <c r="BY22" s="14"/>
      <c r="BZ22" s="14">
        <v>2.3438231219510601E-2</v>
      </c>
      <c r="CA22" s="14">
        <v>5.2681198176540399E-2</v>
      </c>
      <c r="CB22" s="14">
        <v>6.6043514038438403E-2</v>
      </c>
    </row>
    <row r="23" spans="2:80" x14ac:dyDescent="0.35">
      <c r="B23" s="15" t="s">
        <v>250</v>
      </c>
      <c r="C23" s="14">
        <v>1.7206671998070001E-2</v>
      </c>
      <c r="D23" s="14">
        <v>6.7418759722502903E-3</v>
      </c>
      <c r="E23" s="14">
        <v>2.8029341158485401E-2</v>
      </c>
      <c r="F23" s="14"/>
      <c r="G23" s="14">
        <v>3.0741171921549602E-2</v>
      </c>
      <c r="H23" s="14">
        <v>3.2348560872268402E-2</v>
      </c>
      <c r="I23" s="14">
        <v>1.24081464043498E-2</v>
      </c>
      <c r="J23" s="14">
        <v>2.18265781884645E-2</v>
      </c>
      <c r="K23" s="14">
        <v>8.5483129765245806E-3</v>
      </c>
      <c r="L23" s="14">
        <v>3.6290746181463201E-3</v>
      </c>
      <c r="M23" s="14"/>
      <c r="N23" s="14">
        <v>1.15938480385051E-2</v>
      </c>
      <c r="O23" s="14">
        <v>1.7813985432828399E-2</v>
      </c>
      <c r="P23" s="14">
        <v>2.54541542861168E-2</v>
      </c>
      <c r="Q23" s="14">
        <v>1.4825960655140399E-2</v>
      </c>
      <c r="R23" s="14"/>
      <c r="S23" s="14">
        <v>1.6973334084033499E-2</v>
      </c>
      <c r="T23" s="14">
        <v>1.9578295001261702E-2</v>
      </c>
      <c r="U23" s="14">
        <v>1.5893851226857301E-2</v>
      </c>
      <c r="V23" s="14">
        <v>1.5851246199735901E-2</v>
      </c>
      <c r="W23" s="14">
        <v>1.02769723797122E-2</v>
      </c>
      <c r="X23" s="14">
        <v>4.0984860878995499E-2</v>
      </c>
      <c r="Y23" s="14">
        <v>6.8363649901885997E-3</v>
      </c>
      <c r="Z23" s="14">
        <v>3.1088099335422701E-2</v>
      </c>
      <c r="AA23" s="14">
        <v>5.41800551897028E-3</v>
      </c>
      <c r="AB23" s="14">
        <v>2.4710790839870201E-2</v>
      </c>
      <c r="AC23" s="14">
        <v>1.23281762830811E-2</v>
      </c>
      <c r="AD23" s="14">
        <v>0</v>
      </c>
      <c r="AE23" s="14"/>
      <c r="AF23" s="14">
        <v>3.8018382089287199E-3</v>
      </c>
      <c r="AG23" s="14">
        <v>1.5034140317816099E-2</v>
      </c>
      <c r="AH23" s="14">
        <v>1.19320708098518E-2</v>
      </c>
      <c r="AI23" s="14">
        <v>2.1272400564232401E-2</v>
      </c>
      <c r="AJ23" s="14">
        <v>2.8194848585481401E-2</v>
      </c>
      <c r="AK23" s="14"/>
      <c r="AL23" s="14">
        <v>3.1796906873779299E-2</v>
      </c>
      <c r="AM23" s="14">
        <v>0</v>
      </c>
      <c r="AN23" s="14">
        <v>0</v>
      </c>
      <c r="AO23" s="14">
        <v>2.0004234007677101E-2</v>
      </c>
      <c r="AP23" s="14">
        <v>1.8435059868298801E-2</v>
      </c>
      <c r="AQ23" s="14">
        <v>1.8827542758773599E-2</v>
      </c>
      <c r="AR23" s="14"/>
      <c r="AS23" s="14">
        <v>1.54658813345336E-2</v>
      </c>
      <c r="AT23" s="14">
        <v>2.5552833708267501E-2</v>
      </c>
      <c r="AU23" s="14">
        <v>1.76238904156568E-2</v>
      </c>
      <c r="AV23" s="14">
        <v>5.9495590431018503E-3</v>
      </c>
      <c r="AW23" s="14">
        <v>0.146312933084667</v>
      </c>
      <c r="AX23" s="14"/>
      <c r="AY23" s="14">
        <v>1.27280258768591E-2</v>
      </c>
      <c r="AZ23" s="14">
        <v>1.57949698653236E-2</v>
      </c>
      <c r="BA23" s="14">
        <v>2.40053128998956E-2</v>
      </c>
      <c r="BB23" s="14">
        <v>1.57930567793809E-2</v>
      </c>
      <c r="BC23" s="14">
        <v>2.30526572086866E-2</v>
      </c>
      <c r="BD23" s="14"/>
      <c r="BE23" s="14">
        <v>6.8383900793339503E-2</v>
      </c>
      <c r="BF23" s="14">
        <v>7.5020133664843698E-3</v>
      </c>
      <c r="BG23" s="14">
        <v>1.89112615669089E-2</v>
      </c>
      <c r="BH23" s="14">
        <v>1.25728627235011E-2</v>
      </c>
      <c r="BI23" s="14">
        <v>1.6695664853719198E-2</v>
      </c>
      <c r="BJ23" s="14"/>
      <c r="BK23" s="14">
        <v>2.2108524530216299E-2</v>
      </c>
      <c r="BL23" s="14">
        <v>2.32747950242169E-2</v>
      </c>
      <c r="BM23" s="14">
        <v>1.77103321028854E-2</v>
      </c>
      <c r="BN23" s="14">
        <v>2.0733107576692601E-2</v>
      </c>
      <c r="BO23" s="14">
        <v>5.9383073627561102E-3</v>
      </c>
      <c r="BP23" s="14"/>
      <c r="BQ23" s="14">
        <v>2.17502051188618E-2</v>
      </c>
      <c r="BR23" s="14">
        <v>1.52803740938E-2</v>
      </c>
      <c r="BS23" s="14"/>
      <c r="BT23" s="14">
        <v>2.02747459439022E-2</v>
      </c>
      <c r="BU23" s="14">
        <v>1.6266724310145E-2</v>
      </c>
      <c r="BV23" s="14"/>
      <c r="BW23" s="14">
        <v>2.0468301350498701E-2</v>
      </c>
      <c r="BX23" s="14">
        <v>1.60822197736427E-2</v>
      </c>
      <c r="BY23" s="14"/>
      <c r="BZ23" s="14">
        <v>1.4274781664193201E-2</v>
      </c>
      <c r="CA23" s="14">
        <v>2.3727436230910001E-2</v>
      </c>
      <c r="CB23" s="14">
        <v>1.5351660524030201E-2</v>
      </c>
    </row>
    <row r="24" spans="2:80" x14ac:dyDescent="0.35">
      <c r="B24" s="15" t="s">
        <v>251</v>
      </c>
      <c r="C24" s="14">
        <v>1.4977266878849101E-2</v>
      </c>
      <c r="D24" s="14">
        <v>2.0019936040831299E-2</v>
      </c>
      <c r="E24" s="14">
        <v>8.4697806582399796E-3</v>
      </c>
      <c r="F24" s="14"/>
      <c r="G24" s="14">
        <v>2.52279702417696E-2</v>
      </c>
      <c r="H24" s="14">
        <v>2.9059079466612799E-2</v>
      </c>
      <c r="I24" s="14">
        <v>8.0093570889401607E-3</v>
      </c>
      <c r="J24" s="14">
        <v>1.2496093189001699E-2</v>
      </c>
      <c r="K24" s="14">
        <v>8.3516774829626994E-3</v>
      </c>
      <c r="L24" s="14">
        <v>9.3164104696030498E-3</v>
      </c>
      <c r="M24" s="14"/>
      <c r="N24" s="14">
        <v>1.46851242896103E-2</v>
      </c>
      <c r="O24" s="14">
        <v>1.60691310464031E-2</v>
      </c>
      <c r="P24" s="14">
        <v>2.07639662575799E-2</v>
      </c>
      <c r="Q24" s="14">
        <v>8.6734366007600993E-3</v>
      </c>
      <c r="R24" s="14"/>
      <c r="S24" s="14">
        <v>2.8000494067655202E-2</v>
      </c>
      <c r="T24" s="14">
        <v>1.1114224685938199E-2</v>
      </c>
      <c r="U24" s="14">
        <v>8.6198520434171092E-3</v>
      </c>
      <c r="V24" s="14">
        <v>2.8385877995777999E-2</v>
      </c>
      <c r="W24" s="14">
        <v>1.12562366980516E-2</v>
      </c>
      <c r="X24" s="14">
        <v>6.9735640915054402E-3</v>
      </c>
      <c r="Y24" s="14">
        <v>2.16425195385813E-2</v>
      </c>
      <c r="Z24" s="14">
        <v>1.5251886034337201E-2</v>
      </c>
      <c r="AA24" s="14">
        <v>1.7433520293487999E-2</v>
      </c>
      <c r="AB24" s="14">
        <v>0</v>
      </c>
      <c r="AC24" s="14">
        <v>1.08902282844602E-2</v>
      </c>
      <c r="AD24" s="14">
        <v>0</v>
      </c>
      <c r="AE24" s="14"/>
      <c r="AF24" s="14">
        <v>2.4621338251751401E-2</v>
      </c>
      <c r="AG24" s="14">
        <v>1.3329996777671001E-2</v>
      </c>
      <c r="AH24" s="14">
        <v>1.0442482424612201E-2</v>
      </c>
      <c r="AI24" s="14">
        <v>1.6332231509372901E-2</v>
      </c>
      <c r="AJ24" s="14">
        <v>3.63634822847737E-2</v>
      </c>
      <c r="AK24" s="14"/>
      <c r="AL24" s="14">
        <v>2.0332250616964399E-2</v>
      </c>
      <c r="AM24" s="14">
        <v>1.51742307642768E-2</v>
      </c>
      <c r="AN24" s="14">
        <v>0</v>
      </c>
      <c r="AO24" s="14">
        <v>2.2866793873828398E-2</v>
      </c>
      <c r="AP24" s="14">
        <v>9.1370367230371799E-3</v>
      </c>
      <c r="AQ24" s="14">
        <v>1.4140954795083101E-2</v>
      </c>
      <c r="AR24" s="14"/>
      <c r="AS24" s="14">
        <v>1.14374623609662E-2</v>
      </c>
      <c r="AT24" s="14">
        <v>1.4875804595453099E-2</v>
      </c>
      <c r="AU24" s="14">
        <v>1.8950786847876398E-2</v>
      </c>
      <c r="AV24" s="14">
        <v>2.4331560325587202E-2</v>
      </c>
      <c r="AW24" s="14">
        <v>0</v>
      </c>
      <c r="AX24" s="14"/>
      <c r="AY24" s="14">
        <v>1.3269300542438E-2</v>
      </c>
      <c r="AZ24" s="14">
        <v>1.8618051359134899E-2</v>
      </c>
      <c r="BA24" s="14">
        <v>1.44985149895131E-2</v>
      </c>
      <c r="BB24" s="14">
        <v>2.0088037981258602E-2</v>
      </c>
      <c r="BC24" s="14">
        <v>8.6267113906669697E-3</v>
      </c>
      <c r="BD24" s="14"/>
      <c r="BE24" s="14">
        <v>3.80417703490466E-2</v>
      </c>
      <c r="BF24" s="14">
        <v>7.2294049352868003E-3</v>
      </c>
      <c r="BG24" s="14">
        <v>2.4496673893071599E-2</v>
      </c>
      <c r="BH24" s="14">
        <v>4.7377714398956798E-3</v>
      </c>
      <c r="BI24" s="14">
        <v>0</v>
      </c>
      <c r="BJ24" s="14"/>
      <c r="BK24" s="14">
        <v>3.0170379127200098E-2</v>
      </c>
      <c r="BL24" s="14">
        <v>8.5867377797678897E-3</v>
      </c>
      <c r="BM24" s="14">
        <v>9.7750206769986001E-3</v>
      </c>
      <c r="BN24" s="14">
        <v>1.40475695573626E-2</v>
      </c>
      <c r="BO24" s="14">
        <v>1.40976215716925E-2</v>
      </c>
      <c r="BP24" s="14"/>
      <c r="BQ24" s="14">
        <v>1.3770788451429801E-2</v>
      </c>
      <c r="BR24" s="14">
        <v>1.54887712091795E-2</v>
      </c>
      <c r="BS24" s="14"/>
      <c r="BT24" s="14">
        <v>1.9771915016179899E-2</v>
      </c>
      <c r="BU24" s="14">
        <v>1.3508358856856899E-2</v>
      </c>
      <c r="BV24" s="14"/>
      <c r="BW24" s="14">
        <v>2.49553006450581E-2</v>
      </c>
      <c r="BX24" s="14">
        <v>1.15373228964129E-2</v>
      </c>
      <c r="BY24" s="14"/>
      <c r="BZ24" s="14">
        <v>1.25745595509871E-2</v>
      </c>
      <c r="CA24" s="14">
        <v>1.9780812118326E-2</v>
      </c>
      <c r="CB24" s="14">
        <v>1.7265341458377301E-2</v>
      </c>
    </row>
    <row r="25" spans="2:80" x14ac:dyDescent="0.35">
      <c r="B25" s="15" t="s">
        <v>252</v>
      </c>
      <c r="C25" s="14">
        <v>1.18319823899665E-2</v>
      </c>
      <c r="D25" s="14">
        <v>1.7940352403342099E-2</v>
      </c>
      <c r="E25" s="14">
        <v>5.5730417756843899E-3</v>
      </c>
      <c r="F25" s="14"/>
      <c r="G25" s="14">
        <v>1.9932985261317E-2</v>
      </c>
      <c r="H25" s="14">
        <v>1.52112823520966E-2</v>
      </c>
      <c r="I25" s="14">
        <v>0</v>
      </c>
      <c r="J25" s="14">
        <v>1.23365094865784E-2</v>
      </c>
      <c r="K25" s="14">
        <v>1.2629999912511399E-2</v>
      </c>
      <c r="L25" s="14">
        <v>1.2499262450711399E-2</v>
      </c>
      <c r="M25" s="14"/>
      <c r="N25" s="14">
        <v>4.8780708665442296E-3</v>
      </c>
      <c r="O25" s="14">
        <v>1.5417253453635401E-2</v>
      </c>
      <c r="P25" s="14">
        <v>1.3662810976037601E-2</v>
      </c>
      <c r="Q25" s="14">
        <v>1.39024201246036E-2</v>
      </c>
      <c r="R25" s="14"/>
      <c r="S25" s="14">
        <v>5.78719047116106E-3</v>
      </c>
      <c r="T25" s="14">
        <v>1.51605588715466E-2</v>
      </c>
      <c r="U25" s="14">
        <v>7.7181743517927802E-3</v>
      </c>
      <c r="V25" s="14">
        <v>1.5013682836064799E-2</v>
      </c>
      <c r="W25" s="14">
        <v>0</v>
      </c>
      <c r="X25" s="14">
        <v>1.30879803014976E-2</v>
      </c>
      <c r="Y25" s="14">
        <v>2.87720244268692E-2</v>
      </c>
      <c r="Z25" s="14">
        <v>1.54422271991913E-2</v>
      </c>
      <c r="AA25" s="14">
        <v>0</v>
      </c>
      <c r="AB25" s="14">
        <v>1.6120926101136499E-2</v>
      </c>
      <c r="AC25" s="14">
        <v>1.08902282844602E-2</v>
      </c>
      <c r="AD25" s="14">
        <v>3.2797444948533601E-2</v>
      </c>
      <c r="AE25" s="14"/>
      <c r="AF25" s="14">
        <v>1.6257662809311599E-2</v>
      </c>
      <c r="AG25" s="14">
        <v>1.0452541659693001E-2</v>
      </c>
      <c r="AH25" s="14">
        <v>0</v>
      </c>
      <c r="AI25" s="14">
        <v>1.51710826935331E-2</v>
      </c>
      <c r="AJ25" s="14">
        <v>1.0102447950220601E-2</v>
      </c>
      <c r="AK25" s="14"/>
      <c r="AL25" s="14">
        <v>7.2090201589519098E-3</v>
      </c>
      <c r="AM25" s="14">
        <v>1.0186917446358501E-2</v>
      </c>
      <c r="AN25" s="14">
        <v>1.55324316844117E-2</v>
      </c>
      <c r="AO25" s="14">
        <v>1.6802884973012699E-2</v>
      </c>
      <c r="AP25" s="14">
        <v>1.97504475952117E-2</v>
      </c>
      <c r="AQ25" s="14">
        <v>0</v>
      </c>
      <c r="AR25" s="14"/>
      <c r="AS25" s="14">
        <v>1.2905615294460099E-2</v>
      </c>
      <c r="AT25" s="14">
        <v>1.1963317449937699E-2</v>
      </c>
      <c r="AU25" s="14">
        <v>7.7555785038964896E-3</v>
      </c>
      <c r="AV25" s="14">
        <v>5.4667902068934199E-3</v>
      </c>
      <c r="AW25" s="14">
        <v>0</v>
      </c>
      <c r="AX25" s="14"/>
      <c r="AY25" s="14">
        <v>3.0280602448119801E-3</v>
      </c>
      <c r="AZ25" s="14">
        <v>1.7681415513592601E-2</v>
      </c>
      <c r="BA25" s="14">
        <v>1.7449086271124001E-2</v>
      </c>
      <c r="BB25" s="14">
        <v>1.6531464126946199E-2</v>
      </c>
      <c r="BC25" s="14">
        <v>3.8862244729817E-3</v>
      </c>
      <c r="BD25" s="14"/>
      <c r="BE25" s="14">
        <v>8.7118324141142595E-3</v>
      </c>
      <c r="BF25" s="14">
        <v>5.8084227654864101E-3</v>
      </c>
      <c r="BG25" s="14">
        <v>1.8085500738992798E-2</v>
      </c>
      <c r="BH25" s="14">
        <v>1.6841191752463298E-2</v>
      </c>
      <c r="BI25" s="14">
        <v>0</v>
      </c>
      <c r="BJ25" s="14"/>
      <c r="BK25" s="14">
        <v>1.8714741539573702E-2</v>
      </c>
      <c r="BL25" s="14">
        <v>3.5345004984839402E-3</v>
      </c>
      <c r="BM25" s="14">
        <v>8.8593004084715297E-3</v>
      </c>
      <c r="BN25" s="14">
        <v>2.0949447338292099E-2</v>
      </c>
      <c r="BO25" s="14">
        <v>8.2472725874161296E-3</v>
      </c>
      <c r="BP25" s="14"/>
      <c r="BQ25" s="14">
        <v>1.3017063627601201E-2</v>
      </c>
      <c r="BR25" s="14">
        <v>1.1329549713950801E-2</v>
      </c>
      <c r="BS25" s="14"/>
      <c r="BT25" s="14">
        <v>1.1282976528161201E-2</v>
      </c>
      <c r="BU25" s="14">
        <v>1.20001780721997E-2</v>
      </c>
      <c r="BV25" s="14"/>
      <c r="BW25" s="14">
        <v>4.9639478159867901E-3</v>
      </c>
      <c r="BX25" s="14">
        <v>1.41997489016348E-2</v>
      </c>
      <c r="BY25" s="14"/>
      <c r="BZ25" s="14">
        <v>1.21766607166096E-2</v>
      </c>
      <c r="CA25" s="14">
        <v>1.27749102367621E-2</v>
      </c>
      <c r="CB25" s="14">
        <v>0</v>
      </c>
    </row>
    <row r="26" spans="2:80" x14ac:dyDescent="0.35">
      <c r="B26" s="15" t="s">
        <v>253</v>
      </c>
      <c r="C26" s="14">
        <v>1.2339796190126999E-2</v>
      </c>
      <c r="D26" s="14">
        <v>6.4197031498113497E-3</v>
      </c>
      <c r="E26" s="14">
        <v>1.8469290540863E-2</v>
      </c>
      <c r="F26" s="14"/>
      <c r="G26" s="14">
        <v>9.5326376242873302E-3</v>
      </c>
      <c r="H26" s="14">
        <v>7.9303266312241195E-3</v>
      </c>
      <c r="I26" s="14">
        <v>3.9810025424938398E-3</v>
      </c>
      <c r="J26" s="14">
        <v>1.26802767940472E-2</v>
      </c>
      <c r="K26" s="14">
        <v>1.23767221089158E-2</v>
      </c>
      <c r="L26" s="14">
        <v>2.3429891968542001E-2</v>
      </c>
      <c r="M26" s="14"/>
      <c r="N26" s="14">
        <v>1.6056169942402301E-2</v>
      </c>
      <c r="O26" s="14">
        <v>1.2621528789241601E-2</v>
      </c>
      <c r="P26" s="14">
        <v>6.0007420409135702E-3</v>
      </c>
      <c r="Q26" s="14">
        <v>1.42925080465189E-2</v>
      </c>
      <c r="R26" s="14"/>
      <c r="S26" s="14">
        <v>5.6248238926013099E-3</v>
      </c>
      <c r="T26" s="14">
        <v>4.7853875690871597E-3</v>
      </c>
      <c r="U26" s="14">
        <v>0</v>
      </c>
      <c r="V26" s="14">
        <v>7.2401363113021398E-3</v>
      </c>
      <c r="W26" s="14">
        <v>2.1562609697671001E-2</v>
      </c>
      <c r="X26" s="14">
        <v>0</v>
      </c>
      <c r="Y26" s="14">
        <v>1.4690816569178301E-2</v>
      </c>
      <c r="Z26" s="14">
        <v>3.2773204198815797E-2</v>
      </c>
      <c r="AA26" s="14">
        <v>1.32360027894782E-2</v>
      </c>
      <c r="AB26" s="14">
        <v>1.6834948540286301E-2</v>
      </c>
      <c r="AC26" s="14">
        <v>3.5466169094378198E-2</v>
      </c>
      <c r="AD26" s="14">
        <v>6.2813860995336507E-2</v>
      </c>
      <c r="AE26" s="14"/>
      <c r="AF26" s="14">
        <v>8.4038291802277006E-3</v>
      </c>
      <c r="AG26" s="14">
        <v>4.2449906147670599E-3</v>
      </c>
      <c r="AH26" s="14">
        <v>1.8128532375699499E-2</v>
      </c>
      <c r="AI26" s="14">
        <v>1.1289163344175601E-2</v>
      </c>
      <c r="AJ26" s="14">
        <v>0</v>
      </c>
      <c r="AK26" s="14"/>
      <c r="AL26" s="14">
        <v>7.37770551293931E-3</v>
      </c>
      <c r="AM26" s="14">
        <v>1.02003736203541E-2</v>
      </c>
      <c r="AN26" s="14">
        <v>1.610167677204E-2</v>
      </c>
      <c r="AO26" s="14">
        <v>8.9002789608628903E-3</v>
      </c>
      <c r="AP26" s="14">
        <v>0</v>
      </c>
      <c r="AQ26" s="14">
        <v>1.2570100301859601E-2</v>
      </c>
      <c r="AR26" s="14"/>
      <c r="AS26" s="14">
        <v>9.2016511721332607E-3</v>
      </c>
      <c r="AT26" s="14">
        <v>7.9205642642585904E-3</v>
      </c>
      <c r="AU26" s="14">
        <v>1.48053072995716E-2</v>
      </c>
      <c r="AV26" s="14">
        <v>1.6840338409297599E-2</v>
      </c>
      <c r="AW26" s="14">
        <v>0</v>
      </c>
      <c r="AX26" s="14"/>
      <c r="AY26" s="14">
        <v>1.7139073478707599E-2</v>
      </c>
      <c r="AZ26" s="14">
        <v>7.5240579064111803E-3</v>
      </c>
      <c r="BA26" s="14">
        <v>8.2421517216059708E-3</v>
      </c>
      <c r="BB26" s="14">
        <v>2.14164472540696E-2</v>
      </c>
      <c r="BC26" s="14">
        <v>8.2576090106493798E-3</v>
      </c>
      <c r="BD26" s="14"/>
      <c r="BE26" s="14">
        <v>3.9039949774667203E-2</v>
      </c>
      <c r="BF26" s="14">
        <v>5.4558220590296197E-3</v>
      </c>
      <c r="BG26" s="14">
        <v>8.8525250931908005E-3</v>
      </c>
      <c r="BH26" s="14">
        <v>2.27082570838745E-2</v>
      </c>
      <c r="BI26" s="14">
        <v>1.9498116281996498E-2</v>
      </c>
      <c r="BJ26" s="14"/>
      <c r="BK26" s="14">
        <v>7.2998390790685796E-3</v>
      </c>
      <c r="BL26" s="14">
        <v>3.77261886823127E-3</v>
      </c>
      <c r="BM26" s="14">
        <v>1.24175912448867E-2</v>
      </c>
      <c r="BN26" s="14">
        <v>1.4535471272360601E-2</v>
      </c>
      <c r="BO26" s="14">
        <v>2.0592885842086399E-2</v>
      </c>
      <c r="BP26" s="14"/>
      <c r="BQ26" s="14">
        <v>1.6869186681817101E-2</v>
      </c>
      <c r="BR26" s="14">
        <v>1.0419494262132499E-2</v>
      </c>
      <c r="BS26" s="14"/>
      <c r="BT26" s="14">
        <v>2.8227021099005599E-3</v>
      </c>
      <c r="BU26" s="14">
        <v>1.52554920743889E-2</v>
      </c>
      <c r="BV26" s="14"/>
      <c r="BW26" s="14">
        <v>7.5854685905107702E-3</v>
      </c>
      <c r="BX26" s="14">
        <v>1.39788586547396E-2</v>
      </c>
      <c r="BY26" s="14"/>
      <c r="BZ26" s="14">
        <v>1.5971879372900601E-2</v>
      </c>
      <c r="CA26" s="14">
        <v>4.2023787115379498E-3</v>
      </c>
      <c r="CB26" s="14">
        <v>1.50562865750499E-2</v>
      </c>
    </row>
    <row r="27" spans="2:80" x14ac:dyDescent="0.35">
      <c r="B27" s="15" t="s">
        <v>254</v>
      </c>
      <c r="C27" s="20">
        <v>6.6722993706794405E-4</v>
      </c>
      <c r="D27" s="20">
        <v>1.3168703102103001E-3</v>
      </c>
      <c r="E27" s="20">
        <v>0</v>
      </c>
      <c r="F27" s="20"/>
      <c r="G27" s="20">
        <v>0</v>
      </c>
      <c r="H27" s="20">
        <v>0</v>
      </c>
      <c r="I27" s="20">
        <v>0</v>
      </c>
      <c r="J27" s="20">
        <v>4.3045048784908901E-3</v>
      </c>
      <c r="K27" s="20">
        <v>0</v>
      </c>
      <c r="L27" s="20">
        <v>0</v>
      </c>
      <c r="M27" s="20"/>
      <c r="N27" s="20">
        <v>0</v>
      </c>
      <c r="O27" s="20">
        <v>0</v>
      </c>
      <c r="P27" s="20">
        <v>2.8404165203509599E-3</v>
      </c>
      <c r="Q27" s="20">
        <v>0</v>
      </c>
      <c r="R27" s="20"/>
      <c r="S27" s="20">
        <v>0</v>
      </c>
      <c r="T27" s="20">
        <v>0</v>
      </c>
      <c r="U27" s="20">
        <v>0</v>
      </c>
      <c r="V27" s="20">
        <v>0</v>
      </c>
      <c r="W27" s="20">
        <v>0</v>
      </c>
      <c r="X27" s="20">
        <v>0</v>
      </c>
      <c r="Y27" s="20">
        <v>0</v>
      </c>
      <c r="Z27" s="20">
        <v>0</v>
      </c>
      <c r="AA27" s="20">
        <v>0</v>
      </c>
      <c r="AB27" s="20">
        <v>0</v>
      </c>
      <c r="AC27" s="20">
        <v>1.1625294358740299E-2</v>
      </c>
      <c r="AD27" s="20">
        <v>0</v>
      </c>
      <c r="AE27" s="20"/>
      <c r="AF27" s="20">
        <v>0</v>
      </c>
      <c r="AG27" s="20">
        <v>0</v>
      </c>
      <c r="AH27" s="20">
        <v>0</v>
      </c>
      <c r="AI27" s="20">
        <v>5.2859596941598804E-3</v>
      </c>
      <c r="AJ27" s="20">
        <v>0</v>
      </c>
      <c r="AK27" s="20"/>
      <c r="AL27" s="20">
        <v>0</v>
      </c>
      <c r="AM27" s="20">
        <v>0</v>
      </c>
      <c r="AN27" s="20">
        <v>0</v>
      </c>
      <c r="AO27" s="20">
        <v>2.8429597246911699E-3</v>
      </c>
      <c r="AP27" s="20">
        <v>0</v>
      </c>
      <c r="AQ27" s="20">
        <v>0</v>
      </c>
      <c r="AR27" s="20"/>
      <c r="AS27" s="20">
        <v>2.6827300690822498E-3</v>
      </c>
      <c r="AT27" s="20">
        <v>0</v>
      </c>
      <c r="AU27" s="20">
        <v>0</v>
      </c>
      <c r="AV27" s="20">
        <v>0</v>
      </c>
      <c r="AW27" s="20">
        <v>0</v>
      </c>
      <c r="AX27" s="20"/>
      <c r="AY27" s="20">
        <v>2.6265759636386202E-3</v>
      </c>
      <c r="AZ27" s="20">
        <v>0</v>
      </c>
      <c r="BA27" s="20">
        <v>0</v>
      </c>
      <c r="BB27" s="20">
        <v>0</v>
      </c>
      <c r="BC27" s="20">
        <v>0</v>
      </c>
      <c r="BD27" s="20"/>
      <c r="BE27" s="20">
        <v>0</v>
      </c>
      <c r="BF27" s="20">
        <v>1.75896530174637E-3</v>
      </c>
      <c r="BG27" s="20">
        <v>0</v>
      </c>
      <c r="BH27" s="20">
        <v>0</v>
      </c>
      <c r="BI27" s="20">
        <v>0</v>
      </c>
      <c r="BJ27" s="20"/>
      <c r="BK27" s="20">
        <v>0</v>
      </c>
      <c r="BL27" s="20">
        <v>0</v>
      </c>
      <c r="BM27" s="20">
        <v>3.02167875805727E-3</v>
      </c>
      <c r="BN27" s="20">
        <v>0</v>
      </c>
      <c r="BO27" s="20">
        <v>0</v>
      </c>
      <c r="BP27" s="20"/>
      <c r="BQ27" s="20">
        <v>2.2410162717422999E-3</v>
      </c>
      <c r="BR27" s="20">
        <v>0</v>
      </c>
      <c r="BS27" s="20"/>
      <c r="BT27" s="20">
        <v>0</v>
      </c>
      <c r="BU27" s="20">
        <v>8.7164523074538395E-4</v>
      </c>
      <c r="BV27" s="20"/>
      <c r="BW27" s="20">
        <v>0</v>
      </c>
      <c r="BX27" s="20">
        <v>8.9725858406361101E-4</v>
      </c>
      <c r="BY27" s="20"/>
      <c r="BZ27" s="20">
        <v>1.0241998691380501E-3</v>
      </c>
      <c r="CA27" s="20">
        <v>0</v>
      </c>
      <c r="CB27" s="20">
        <v>0</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CB32"/>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256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238</v>
      </c>
      <c r="C9" s="14">
        <v>0.33293303259769502</v>
      </c>
      <c r="D9" s="14">
        <v>0.38755770282346302</v>
      </c>
      <c r="E9" s="14">
        <v>0.28223131413686697</v>
      </c>
      <c r="F9" s="14"/>
      <c r="G9" s="14">
        <v>0.326982319356799</v>
      </c>
      <c r="H9" s="14">
        <v>0.29954524665503501</v>
      </c>
      <c r="I9" s="14">
        <v>0.34851068977259297</v>
      </c>
      <c r="J9" s="14">
        <v>0.38800170016649299</v>
      </c>
      <c r="K9" s="14">
        <v>0.30084299353622102</v>
      </c>
      <c r="L9" s="14">
        <v>0.32209984271066699</v>
      </c>
      <c r="M9" s="14"/>
      <c r="N9" s="14">
        <v>0.38806107263462097</v>
      </c>
      <c r="O9" s="14">
        <v>0.37983665413398199</v>
      </c>
      <c r="P9" s="14">
        <v>0.22720568080378201</v>
      </c>
      <c r="Q9" s="14">
        <v>0.31027022608722499</v>
      </c>
      <c r="R9" s="14"/>
      <c r="S9" s="14">
        <v>0.36171669228144498</v>
      </c>
      <c r="T9" s="14">
        <v>0.37080666952267199</v>
      </c>
      <c r="U9" s="14">
        <v>0.32893759811895401</v>
      </c>
      <c r="V9" s="14">
        <v>0.25436855402244002</v>
      </c>
      <c r="W9" s="14">
        <v>0.378789197014542</v>
      </c>
      <c r="X9" s="14">
        <v>0.30592305521566898</v>
      </c>
      <c r="Y9" s="14">
        <v>0.311833030604238</v>
      </c>
      <c r="Z9" s="14">
        <v>0.32142697479710602</v>
      </c>
      <c r="AA9" s="14">
        <v>0.32874683038314401</v>
      </c>
      <c r="AB9" s="14">
        <v>0.33911764439081798</v>
      </c>
      <c r="AC9" s="14">
        <v>0.34640616703590899</v>
      </c>
      <c r="AD9" s="14">
        <v>0.27456540163986798</v>
      </c>
      <c r="AE9" s="14"/>
      <c r="AF9" s="14">
        <v>0.27708548862587101</v>
      </c>
      <c r="AG9" s="14">
        <v>0.361371297584138</v>
      </c>
      <c r="AH9" s="14">
        <v>0.39047152482962</v>
      </c>
      <c r="AI9" s="14">
        <v>0.29521440519015701</v>
      </c>
      <c r="AJ9" s="14">
        <v>0.37325646342352398</v>
      </c>
      <c r="AK9" s="14"/>
      <c r="AL9" s="14">
        <v>0.37584706611520902</v>
      </c>
      <c r="AM9" s="14">
        <v>0.35956054624197298</v>
      </c>
      <c r="AN9" s="14">
        <v>0.39054404844638702</v>
      </c>
      <c r="AO9" s="14">
        <v>0.28753546024666499</v>
      </c>
      <c r="AP9" s="14">
        <v>0.42011493556743901</v>
      </c>
      <c r="AQ9" s="14">
        <v>0.197407624843393</v>
      </c>
      <c r="AR9" s="14"/>
      <c r="AS9" s="14">
        <v>0.26465670284121201</v>
      </c>
      <c r="AT9" s="14">
        <v>0.31728956666367703</v>
      </c>
      <c r="AU9" s="14">
        <v>0.38110010421174001</v>
      </c>
      <c r="AV9" s="14">
        <v>0.409349342061814</v>
      </c>
      <c r="AW9" s="14">
        <v>0.36313873412928099</v>
      </c>
      <c r="AX9" s="14"/>
      <c r="AY9" s="14">
        <v>0.37747745916379899</v>
      </c>
      <c r="AZ9" s="14">
        <v>0.344721529916443</v>
      </c>
      <c r="BA9" s="14">
        <v>0.31723131770035101</v>
      </c>
      <c r="BB9" s="14">
        <v>0.31476813615773003</v>
      </c>
      <c r="BC9" s="14">
        <v>0.28984832597966997</v>
      </c>
      <c r="BD9" s="14"/>
      <c r="BE9" s="14">
        <v>0.26532922714911999</v>
      </c>
      <c r="BF9" s="14">
        <v>0.37344977565410598</v>
      </c>
      <c r="BG9" s="14">
        <v>0.31552569739859898</v>
      </c>
      <c r="BH9" s="14">
        <v>0.32541041308186802</v>
      </c>
      <c r="BI9" s="14">
        <v>0.246285902923155</v>
      </c>
      <c r="BJ9" s="14"/>
      <c r="BK9" s="14">
        <v>0.29716867136166802</v>
      </c>
      <c r="BL9" s="14">
        <v>0.31699106796995602</v>
      </c>
      <c r="BM9" s="14">
        <v>0.33976955330491898</v>
      </c>
      <c r="BN9" s="14">
        <v>0.38637212440392299</v>
      </c>
      <c r="BO9" s="14">
        <v>0.31787355394383998</v>
      </c>
      <c r="BP9" s="14"/>
      <c r="BQ9" s="14">
        <v>0.29715140200020901</v>
      </c>
      <c r="BR9" s="14">
        <v>0.34768199780922199</v>
      </c>
      <c r="BS9" s="14"/>
      <c r="BT9" s="14">
        <v>0.38780224078843301</v>
      </c>
      <c r="BU9" s="14">
        <v>0.316308225656032</v>
      </c>
      <c r="BV9" s="14"/>
      <c r="BW9" s="14">
        <v>0.368791905395216</v>
      </c>
      <c r="BX9" s="14">
        <v>0.320281709496675</v>
      </c>
      <c r="BY9" s="14"/>
      <c r="BZ9" s="14">
        <v>0.34762508689422</v>
      </c>
      <c r="CA9" s="14">
        <v>0.28798075620611302</v>
      </c>
      <c r="CB9" s="14">
        <v>0.40819859408483899</v>
      </c>
    </row>
    <row r="10" spans="2:80" x14ac:dyDescent="0.35">
      <c r="B10" s="15" t="s">
        <v>167</v>
      </c>
      <c r="C10" s="14">
        <v>0.25604317860602499</v>
      </c>
      <c r="D10" s="14">
        <v>0.172348675846933</v>
      </c>
      <c r="E10" s="14">
        <v>0.33466117595057998</v>
      </c>
      <c r="F10" s="14"/>
      <c r="G10" s="14">
        <v>0.167553387341903</v>
      </c>
      <c r="H10" s="14">
        <v>0.189621897724294</v>
      </c>
      <c r="I10" s="14">
        <v>0.27180619482650398</v>
      </c>
      <c r="J10" s="14">
        <v>0.232432474560019</v>
      </c>
      <c r="K10" s="14">
        <v>0.32391854670131598</v>
      </c>
      <c r="L10" s="14">
        <v>0.338056316131646</v>
      </c>
      <c r="M10" s="14"/>
      <c r="N10" s="14">
        <v>0.191932903420058</v>
      </c>
      <c r="O10" s="14">
        <v>0.28281925480075498</v>
      </c>
      <c r="P10" s="14">
        <v>0.25839873324665702</v>
      </c>
      <c r="Q10" s="14">
        <v>0.29618463511098497</v>
      </c>
      <c r="R10" s="14"/>
      <c r="S10" s="14">
        <v>0.226520378016135</v>
      </c>
      <c r="T10" s="14">
        <v>0.28450574033848203</v>
      </c>
      <c r="U10" s="14">
        <v>0.305164710153081</v>
      </c>
      <c r="V10" s="14">
        <v>0.30132348486718002</v>
      </c>
      <c r="W10" s="14">
        <v>0.26613546706944802</v>
      </c>
      <c r="X10" s="14">
        <v>0.18277909341616599</v>
      </c>
      <c r="Y10" s="14">
        <v>0.29161191714642198</v>
      </c>
      <c r="Z10" s="14">
        <v>0.23883146751870599</v>
      </c>
      <c r="AA10" s="14">
        <v>0.24169970615513001</v>
      </c>
      <c r="AB10" s="14">
        <v>0.22715473568814101</v>
      </c>
      <c r="AC10" s="14">
        <v>0.31828631932233897</v>
      </c>
      <c r="AD10" s="14">
        <v>0.21546032504492901</v>
      </c>
      <c r="AE10" s="14"/>
      <c r="AF10" s="14">
        <v>0.27298976002646302</v>
      </c>
      <c r="AG10" s="14">
        <v>0.23890837145991101</v>
      </c>
      <c r="AH10" s="14">
        <v>0.208782456532698</v>
      </c>
      <c r="AI10" s="14">
        <v>0.21705257556695001</v>
      </c>
      <c r="AJ10" s="14">
        <v>0.22694608934256499</v>
      </c>
      <c r="AK10" s="14"/>
      <c r="AL10" s="14">
        <v>0.18762120630154</v>
      </c>
      <c r="AM10" s="14">
        <v>0.21910484982431</v>
      </c>
      <c r="AN10" s="14">
        <v>0.19769740100765801</v>
      </c>
      <c r="AO10" s="14">
        <v>0.221054862898729</v>
      </c>
      <c r="AP10" s="14">
        <v>0.23057695642123299</v>
      </c>
      <c r="AQ10" s="14">
        <v>0.51415956802193796</v>
      </c>
      <c r="AR10" s="14"/>
      <c r="AS10" s="14">
        <v>0.31597764236166398</v>
      </c>
      <c r="AT10" s="14">
        <v>0.27185951568869698</v>
      </c>
      <c r="AU10" s="14">
        <v>0.19317428697599201</v>
      </c>
      <c r="AV10" s="14">
        <v>0.193247957384414</v>
      </c>
      <c r="AW10" s="14">
        <v>0.14010515939476101</v>
      </c>
      <c r="AX10" s="14"/>
      <c r="AY10" s="14">
        <v>0.241432404704118</v>
      </c>
      <c r="AZ10" s="14">
        <v>0.206100157609441</v>
      </c>
      <c r="BA10" s="14">
        <v>0.23661921158645499</v>
      </c>
      <c r="BB10" s="14">
        <v>0.235648845275822</v>
      </c>
      <c r="BC10" s="14">
        <v>0.37813227192102999</v>
      </c>
      <c r="BD10" s="14"/>
      <c r="BE10" s="14">
        <v>0.17410098932015899</v>
      </c>
      <c r="BF10" s="14">
        <v>0.201212617001713</v>
      </c>
      <c r="BG10" s="14">
        <v>0.27727830755441302</v>
      </c>
      <c r="BH10" s="14">
        <v>0.32235708177593397</v>
      </c>
      <c r="BI10" s="14">
        <v>0.39447381870586001</v>
      </c>
      <c r="BJ10" s="14"/>
      <c r="BK10" s="14">
        <v>0.152774412688998</v>
      </c>
      <c r="BL10" s="14">
        <v>0.26747889934570002</v>
      </c>
      <c r="BM10" s="14">
        <v>0.27791957696679898</v>
      </c>
      <c r="BN10" s="14">
        <v>0.255260069240343</v>
      </c>
      <c r="BO10" s="14">
        <v>0.30970576621951301</v>
      </c>
      <c r="BP10" s="14"/>
      <c r="BQ10" s="14">
        <v>0.20290059036874</v>
      </c>
      <c r="BR10" s="14">
        <v>0.27794822239733002</v>
      </c>
      <c r="BS10" s="14"/>
      <c r="BT10" s="14">
        <v>0.214231325934952</v>
      </c>
      <c r="BU10" s="14">
        <v>0.26871174083701999</v>
      </c>
      <c r="BV10" s="14"/>
      <c r="BW10" s="14">
        <v>0.16538010648103699</v>
      </c>
      <c r="BX10" s="14">
        <v>0.28802990125792899</v>
      </c>
      <c r="BY10" s="14"/>
      <c r="BZ10" s="14">
        <v>0.280963488460513</v>
      </c>
      <c r="CA10" s="14">
        <v>0.205462766051285</v>
      </c>
      <c r="CB10" s="14">
        <v>0.25197764678301299</v>
      </c>
    </row>
    <row r="11" spans="2:80" x14ac:dyDescent="0.35">
      <c r="B11" s="15" t="s">
        <v>237</v>
      </c>
      <c r="C11" s="14">
        <v>0.17983062968955699</v>
      </c>
      <c r="D11" s="14">
        <v>0.22929700555255</v>
      </c>
      <c r="E11" s="14">
        <v>0.134285801517953</v>
      </c>
      <c r="F11" s="14"/>
      <c r="G11" s="14">
        <v>0.24874577835639999</v>
      </c>
      <c r="H11" s="14">
        <v>0.20038872152794099</v>
      </c>
      <c r="I11" s="14">
        <v>0.160523180075094</v>
      </c>
      <c r="J11" s="14">
        <v>0.18216874427799901</v>
      </c>
      <c r="K11" s="14">
        <v>0.16116171090815301</v>
      </c>
      <c r="L11" s="14">
        <v>0.13937210169403</v>
      </c>
      <c r="M11" s="14"/>
      <c r="N11" s="14">
        <v>0.20486376618972801</v>
      </c>
      <c r="O11" s="14">
        <v>0.154452206254104</v>
      </c>
      <c r="P11" s="14">
        <v>0.16541283126692399</v>
      </c>
      <c r="Q11" s="14">
        <v>0.19015937483336501</v>
      </c>
      <c r="R11" s="14"/>
      <c r="S11" s="14">
        <v>0.203046695313604</v>
      </c>
      <c r="T11" s="14">
        <v>0.181711792624975</v>
      </c>
      <c r="U11" s="14">
        <v>0.12877990636175701</v>
      </c>
      <c r="V11" s="14">
        <v>0.14972065090822401</v>
      </c>
      <c r="W11" s="14">
        <v>0.16864747307863701</v>
      </c>
      <c r="X11" s="14">
        <v>0.261126507486313</v>
      </c>
      <c r="Y11" s="14">
        <v>0.17746907992223099</v>
      </c>
      <c r="Z11" s="14">
        <v>0.12719151873519</v>
      </c>
      <c r="AA11" s="14">
        <v>0.183295063921535</v>
      </c>
      <c r="AB11" s="14">
        <v>0.122623653742857</v>
      </c>
      <c r="AC11" s="14">
        <v>0.20853585662136001</v>
      </c>
      <c r="AD11" s="14">
        <v>0.25792360744847298</v>
      </c>
      <c r="AE11" s="14"/>
      <c r="AF11" s="14">
        <v>0.16582799198703199</v>
      </c>
      <c r="AG11" s="14">
        <v>0.168188805897068</v>
      </c>
      <c r="AH11" s="14">
        <v>0.17926203242047001</v>
      </c>
      <c r="AI11" s="14">
        <v>0.26097259080165303</v>
      </c>
      <c r="AJ11" s="14">
        <v>0.159986325006784</v>
      </c>
      <c r="AK11" s="14"/>
      <c r="AL11" s="14">
        <v>0.19539388936305599</v>
      </c>
      <c r="AM11" s="14">
        <v>0.19327896114741</v>
      </c>
      <c r="AN11" s="14">
        <v>0.167201272826736</v>
      </c>
      <c r="AO11" s="14">
        <v>0.25851564051824799</v>
      </c>
      <c r="AP11" s="14">
        <v>0.123417712053131</v>
      </c>
      <c r="AQ11" s="14">
        <v>7.68804834945159E-2</v>
      </c>
      <c r="AR11" s="14"/>
      <c r="AS11" s="14">
        <v>0.17116199785123001</v>
      </c>
      <c r="AT11" s="14">
        <v>0.19284171590847499</v>
      </c>
      <c r="AU11" s="14">
        <v>0.15814519887877701</v>
      </c>
      <c r="AV11" s="14">
        <v>0.20929227937471201</v>
      </c>
      <c r="AW11" s="14">
        <v>0.278253649143338</v>
      </c>
      <c r="AX11" s="14"/>
      <c r="AY11" s="14">
        <v>0.177530745298172</v>
      </c>
      <c r="AZ11" s="14">
        <v>0.209142707467488</v>
      </c>
      <c r="BA11" s="14">
        <v>0.15921568625309801</v>
      </c>
      <c r="BB11" s="14">
        <v>0.22171573187798299</v>
      </c>
      <c r="BC11" s="14">
        <v>0.112508928910995</v>
      </c>
      <c r="BD11" s="14"/>
      <c r="BE11" s="14">
        <v>0.26599323064692898</v>
      </c>
      <c r="BF11" s="14">
        <v>0.193497318542908</v>
      </c>
      <c r="BG11" s="14">
        <v>0.17160127858775601</v>
      </c>
      <c r="BH11" s="14">
        <v>0.15515780412358701</v>
      </c>
      <c r="BI11" s="14">
        <v>0.123010563949756</v>
      </c>
      <c r="BJ11" s="14"/>
      <c r="BK11" s="14">
        <v>0.25713463912573398</v>
      </c>
      <c r="BL11" s="14">
        <v>0.15564508635044599</v>
      </c>
      <c r="BM11" s="14">
        <v>0.189456892839547</v>
      </c>
      <c r="BN11" s="14">
        <v>0.16613270866417201</v>
      </c>
      <c r="BO11" s="14">
        <v>0.144620496730957</v>
      </c>
      <c r="BP11" s="14"/>
      <c r="BQ11" s="14">
        <v>0.25193814966463601</v>
      </c>
      <c r="BR11" s="14">
        <v>0.15010835918809201</v>
      </c>
      <c r="BS11" s="14"/>
      <c r="BT11" s="14">
        <v>0.13575344836966299</v>
      </c>
      <c r="BU11" s="14">
        <v>0.193185563251356</v>
      </c>
      <c r="BV11" s="14"/>
      <c r="BW11" s="14">
        <v>0.221523096663168</v>
      </c>
      <c r="BX11" s="14">
        <v>0.165121163679845</v>
      </c>
      <c r="BY11" s="14"/>
      <c r="BZ11" s="14">
        <v>0.165934859361139</v>
      </c>
      <c r="CA11" s="14">
        <v>0.20907398197279201</v>
      </c>
      <c r="CB11" s="14">
        <v>0.17676359181317899</v>
      </c>
    </row>
    <row r="12" spans="2:80" x14ac:dyDescent="0.35">
      <c r="B12" s="15" t="s">
        <v>239</v>
      </c>
      <c r="C12" s="14">
        <v>0.16902583538657501</v>
      </c>
      <c r="D12" s="14">
        <v>0.161406377497533</v>
      </c>
      <c r="E12" s="14">
        <v>0.17703148943386801</v>
      </c>
      <c r="F12" s="14"/>
      <c r="G12" s="14">
        <v>0.152384634887827</v>
      </c>
      <c r="H12" s="14">
        <v>0.17899652675167299</v>
      </c>
      <c r="I12" s="14">
        <v>0.15411864302401199</v>
      </c>
      <c r="J12" s="14">
        <v>0.193238794139935</v>
      </c>
      <c r="K12" s="14">
        <v>0.14943092281036599</v>
      </c>
      <c r="L12" s="14">
        <v>0.176859601311595</v>
      </c>
      <c r="M12" s="14"/>
      <c r="N12" s="14">
        <v>0.16369840233837299</v>
      </c>
      <c r="O12" s="14">
        <v>0.16948465819094</v>
      </c>
      <c r="P12" s="14">
        <v>0.172565682803965</v>
      </c>
      <c r="Q12" s="14">
        <v>0.17405233904749301</v>
      </c>
      <c r="R12" s="14"/>
      <c r="S12" s="14">
        <v>0.11436721136394901</v>
      </c>
      <c r="T12" s="14">
        <v>0.17773882928957899</v>
      </c>
      <c r="U12" s="14">
        <v>8.9378495850566494E-2</v>
      </c>
      <c r="V12" s="14">
        <v>0.16628993904512701</v>
      </c>
      <c r="W12" s="14">
        <v>0.189936738452118</v>
      </c>
      <c r="X12" s="14">
        <v>0.265162511567338</v>
      </c>
      <c r="Y12" s="14">
        <v>0.16434312386702299</v>
      </c>
      <c r="Z12" s="14">
        <v>0.17307691988825299</v>
      </c>
      <c r="AA12" s="14">
        <v>0.17479603110821801</v>
      </c>
      <c r="AB12" s="14">
        <v>0.18358391982102701</v>
      </c>
      <c r="AC12" s="14">
        <v>0.186616109631212</v>
      </c>
      <c r="AD12" s="14">
        <v>0.17144646302306199</v>
      </c>
      <c r="AE12" s="14"/>
      <c r="AF12" s="14">
        <v>0.19903984621347701</v>
      </c>
      <c r="AG12" s="14">
        <v>0.167753078753689</v>
      </c>
      <c r="AH12" s="14">
        <v>0.211576271951916</v>
      </c>
      <c r="AI12" s="14">
        <v>0.15220338529995001</v>
      </c>
      <c r="AJ12" s="14">
        <v>0.191185081400604</v>
      </c>
      <c r="AK12" s="14"/>
      <c r="AL12" s="14">
        <v>0.18831281175259801</v>
      </c>
      <c r="AM12" s="14">
        <v>0.183383628408506</v>
      </c>
      <c r="AN12" s="14">
        <v>0.19826466531200701</v>
      </c>
      <c r="AO12" s="14">
        <v>0.14799451792483601</v>
      </c>
      <c r="AP12" s="14">
        <v>0.177155334736704</v>
      </c>
      <c r="AQ12" s="14">
        <v>0.144381012124845</v>
      </c>
      <c r="AR12" s="14"/>
      <c r="AS12" s="14">
        <v>0.175936501813174</v>
      </c>
      <c r="AT12" s="14">
        <v>0.17577188206705399</v>
      </c>
      <c r="AU12" s="14">
        <v>0.18413133247126401</v>
      </c>
      <c r="AV12" s="14">
        <v>0.138625726662438</v>
      </c>
      <c r="AW12" s="14">
        <v>8.9419236112097594E-2</v>
      </c>
      <c r="AX12" s="14"/>
      <c r="AY12" s="14">
        <v>0.18089409440971199</v>
      </c>
      <c r="AZ12" s="14">
        <v>0.16180794550772301</v>
      </c>
      <c r="BA12" s="14">
        <v>0.172211319007536</v>
      </c>
      <c r="BB12" s="14">
        <v>0.184524882505822</v>
      </c>
      <c r="BC12" s="14">
        <v>0.14974303900152</v>
      </c>
      <c r="BD12" s="14"/>
      <c r="BE12" s="14">
        <v>0.13410800282222801</v>
      </c>
      <c r="BF12" s="14">
        <v>0.19580054168449201</v>
      </c>
      <c r="BG12" s="14">
        <v>0.173610083862244</v>
      </c>
      <c r="BH12" s="14">
        <v>0.125984663117583</v>
      </c>
      <c r="BI12" s="14">
        <v>0.10580989936059799</v>
      </c>
      <c r="BJ12" s="14"/>
      <c r="BK12" s="14">
        <v>0.172943369233862</v>
      </c>
      <c r="BL12" s="14">
        <v>0.16378031944702201</v>
      </c>
      <c r="BM12" s="14">
        <v>0.17206567293504299</v>
      </c>
      <c r="BN12" s="14">
        <v>0.18998614843546699</v>
      </c>
      <c r="BO12" s="14">
        <v>0.147697490235003</v>
      </c>
      <c r="BP12" s="14"/>
      <c r="BQ12" s="14">
        <v>0.178457672429012</v>
      </c>
      <c r="BR12" s="14">
        <v>0.165138090918342</v>
      </c>
      <c r="BS12" s="14"/>
      <c r="BT12" s="14">
        <v>0.18582072644898601</v>
      </c>
      <c r="BU12" s="14">
        <v>0.16393715576597201</v>
      </c>
      <c r="BV12" s="14"/>
      <c r="BW12" s="14">
        <v>0.17245325668647901</v>
      </c>
      <c r="BX12" s="14">
        <v>0.16781661125637801</v>
      </c>
      <c r="BY12" s="14"/>
      <c r="BZ12" s="14">
        <v>0.169545948961417</v>
      </c>
      <c r="CA12" s="14">
        <v>0.177445422434137</v>
      </c>
      <c r="CB12" s="14">
        <v>0.120310881516647</v>
      </c>
    </row>
    <row r="13" spans="2:80" x14ac:dyDescent="0.35">
      <c r="B13" s="15" t="s">
        <v>240</v>
      </c>
      <c r="C13" s="14">
        <v>0.160556883243581</v>
      </c>
      <c r="D13" s="14">
        <v>0.18243393840975999</v>
      </c>
      <c r="E13" s="14">
        <v>0.14082202489976101</v>
      </c>
      <c r="F13" s="14"/>
      <c r="G13" s="14">
        <v>0.21342706544474899</v>
      </c>
      <c r="H13" s="14">
        <v>0.20173714043524299</v>
      </c>
      <c r="I13" s="14">
        <v>0.166414657563866</v>
      </c>
      <c r="J13" s="14">
        <v>0.12944098140251201</v>
      </c>
      <c r="K13" s="14">
        <v>0.16794174608925</v>
      </c>
      <c r="L13" s="14">
        <v>0.106519680019311</v>
      </c>
      <c r="M13" s="14"/>
      <c r="N13" s="14">
        <v>0.16909657146993401</v>
      </c>
      <c r="O13" s="14">
        <v>0.163021595326652</v>
      </c>
      <c r="P13" s="14">
        <v>0.14694453187937001</v>
      </c>
      <c r="Q13" s="14">
        <v>0.15968132022772899</v>
      </c>
      <c r="R13" s="14"/>
      <c r="S13" s="14">
        <v>0.182843979608833</v>
      </c>
      <c r="T13" s="14">
        <v>0.139817304910902</v>
      </c>
      <c r="U13" s="14">
        <v>0.14777627625221301</v>
      </c>
      <c r="V13" s="14">
        <v>0.17426373730431</v>
      </c>
      <c r="W13" s="14">
        <v>0.126394054070634</v>
      </c>
      <c r="X13" s="14">
        <v>0.196330501886017</v>
      </c>
      <c r="Y13" s="14">
        <v>0.12914469810795501</v>
      </c>
      <c r="Z13" s="14">
        <v>0.102611712431753</v>
      </c>
      <c r="AA13" s="14">
        <v>0.19607076998704001</v>
      </c>
      <c r="AB13" s="14">
        <v>0.16388836812764701</v>
      </c>
      <c r="AC13" s="14">
        <v>0.141317739707157</v>
      </c>
      <c r="AD13" s="14">
        <v>0.16456129440183001</v>
      </c>
      <c r="AE13" s="14"/>
      <c r="AF13" s="14">
        <v>0.13842296693687201</v>
      </c>
      <c r="AG13" s="14">
        <v>0.17165737323923799</v>
      </c>
      <c r="AH13" s="14">
        <v>0.20823805441221299</v>
      </c>
      <c r="AI13" s="14">
        <v>0.155969643180636</v>
      </c>
      <c r="AJ13" s="14">
        <v>0.16463576102494001</v>
      </c>
      <c r="AK13" s="14"/>
      <c r="AL13" s="14">
        <v>0.18190380321588101</v>
      </c>
      <c r="AM13" s="14">
        <v>0.159833591217453</v>
      </c>
      <c r="AN13" s="14">
        <v>0.21557362046127199</v>
      </c>
      <c r="AO13" s="14">
        <v>0.14644164134302001</v>
      </c>
      <c r="AP13" s="14">
        <v>0.19348269993272901</v>
      </c>
      <c r="AQ13" s="14">
        <v>8.6070470948789404E-2</v>
      </c>
      <c r="AR13" s="14"/>
      <c r="AS13" s="14">
        <v>0.15034060595187199</v>
      </c>
      <c r="AT13" s="14">
        <v>0.16878924380089799</v>
      </c>
      <c r="AU13" s="14">
        <v>0.177294950395364</v>
      </c>
      <c r="AV13" s="14">
        <v>0.17499451051107801</v>
      </c>
      <c r="AW13" s="14">
        <v>0.136295412471584</v>
      </c>
      <c r="AX13" s="14"/>
      <c r="AY13" s="14">
        <v>0.14106351778208501</v>
      </c>
      <c r="AZ13" s="14">
        <v>0.22317455146897999</v>
      </c>
      <c r="BA13" s="14">
        <v>0.171364594714741</v>
      </c>
      <c r="BB13" s="14">
        <v>0.13020987177217599</v>
      </c>
      <c r="BC13" s="14">
        <v>0.115533414852169</v>
      </c>
      <c r="BD13" s="14"/>
      <c r="BE13" s="14">
        <v>0.15420942720913899</v>
      </c>
      <c r="BF13" s="14">
        <v>0.20405804878734399</v>
      </c>
      <c r="BG13" s="14">
        <v>0.14052593596356699</v>
      </c>
      <c r="BH13" s="14">
        <v>0.118128800454986</v>
      </c>
      <c r="BI13" s="14">
        <v>0.117486221722977</v>
      </c>
      <c r="BJ13" s="14"/>
      <c r="BK13" s="14">
        <v>0.20301386480810599</v>
      </c>
      <c r="BL13" s="14">
        <v>0.17203057877956901</v>
      </c>
      <c r="BM13" s="14">
        <v>0.13897550525327401</v>
      </c>
      <c r="BN13" s="14">
        <v>0.17045353819784601</v>
      </c>
      <c r="BO13" s="14">
        <v>0.124334299237221</v>
      </c>
      <c r="BP13" s="14"/>
      <c r="BQ13" s="14">
        <v>0.16320023354350799</v>
      </c>
      <c r="BR13" s="14">
        <v>0.15946731071811199</v>
      </c>
      <c r="BS13" s="14"/>
      <c r="BT13" s="14">
        <v>0.17561765844300201</v>
      </c>
      <c r="BU13" s="14">
        <v>0.15599362293168201</v>
      </c>
      <c r="BV13" s="14"/>
      <c r="BW13" s="14">
        <v>0.19872233443727799</v>
      </c>
      <c r="BX13" s="14">
        <v>0.14709177916532301</v>
      </c>
      <c r="BY13" s="14"/>
      <c r="BZ13" s="14">
        <v>0.14538495577423499</v>
      </c>
      <c r="CA13" s="14">
        <v>0.18175439851599401</v>
      </c>
      <c r="CB13" s="14">
        <v>0.212285649886786</v>
      </c>
    </row>
    <row r="14" spans="2:80" x14ac:dyDescent="0.35">
      <c r="B14" s="15" t="s">
        <v>247</v>
      </c>
      <c r="C14" s="14">
        <v>0.14364938499205099</v>
      </c>
      <c r="D14" s="14">
        <v>0.168142516597027</v>
      </c>
      <c r="E14" s="14">
        <v>0.121372866521525</v>
      </c>
      <c r="F14" s="14"/>
      <c r="G14" s="14">
        <v>0.118879549174484</v>
      </c>
      <c r="H14" s="14">
        <v>0.141158922656164</v>
      </c>
      <c r="I14" s="14">
        <v>8.8516919138690794E-2</v>
      </c>
      <c r="J14" s="14">
        <v>0.163077934752829</v>
      </c>
      <c r="K14" s="14">
        <v>0.133204352340729</v>
      </c>
      <c r="L14" s="14">
        <v>0.20069878294808599</v>
      </c>
      <c r="M14" s="14"/>
      <c r="N14" s="14">
        <v>0.181361219410096</v>
      </c>
      <c r="O14" s="14">
        <v>0.17874101951072599</v>
      </c>
      <c r="P14" s="14">
        <v>8.41909260094902E-2</v>
      </c>
      <c r="Q14" s="14">
        <v>0.11716380113955201</v>
      </c>
      <c r="R14" s="14"/>
      <c r="S14" s="14">
        <v>0.13837021915040301</v>
      </c>
      <c r="T14" s="14">
        <v>0.19105798744309399</v>
      </c>
      <c r="U14" s="14">
        <v>0.15263863562805999</v>
      </c>
      <c r="V14" s="14">
        <v>0.117950771386771</v>
      </c>
      <c r="W14" s="14">
        <v>0.145880498062568</v>
      </c>
      <c r="X14" s="14">
        <v>0.122416463266002</v>
      </c>
      <c r="Y14" s="14">
        <v>0.148466800289766</v>
      </c>
      <c r="Z14" s="14">
        <v>0.132379638789869</v>
      </c>
      <c r="AA14" s="14">
        <v>0.136102844983397</v>
      </c>
      <c r="AB14" s="14">
        <v>0.106446176805267</v>
      </c>
      <c r="AC14" s="14">
        <v>0.14946748745240801</v>
      </c>
      <c r="AD14" s="14">
        <v>0.206057355417882</v>
      </c>
      <c r="AE14" s="14"/>
      <c r="AF14" s="14">
        <v>0.146596650937423</v>
      </c>
      <c r="AG14" s="14">
        <v>0.146903694290593</v>
      </c>
      <c r="AH14" s="14">
        <v>0.18393725766352401</v>
      </c>
      <c r="AI14" s="14">
        <v>0.12632352275487799</v>
      </c>
      <c r="AJ14" s="14">
        <v>0.15193750135756601</v>
      </c>
      <c r="AK14" s="14"/>
      <c r="AL14" s="14">
        <v>0.15067312994207899</v>
      </c>
      <c r="AM14" s="14">
        <v>0.14705940900890199</v>
      </c>
      <c r="AN14" s="14">
        <v>0.19337939845964899</v>
      </c>
      <c r="AO14" s="14">
        <v>0.104406049476028</v>
      </c>
      <c r="AP14" s="14">
        <v>0.18978177049560199</v>
      </c>
      <c r="AQ14" s="14">
        <v>0.108797304793242</v>
      </c>
      <c r="AR14" s="14"/>
      <c r="AS14" s="14">
        <v>0.101594469008945</v>
      </c>
      <c r="AT14" s="14">
        <v>0.115736282655932</v>
      </c>
      <c r="AU14" s="14">
        <v>0.200734647009779</v>
      </c>
      <c r="AV14" s="14">
        <v>0.178888503432761</v>
      </c>
      <c r="AW14" s="14">
        <v>8.9419236112097594E-2</v>
      </c>
      <c r="AX14" s="14"/>
      <c r="AY14" s="14">
        <v>0.184490304523316</v>
      </c>
      <c r="AZ14" s="14">
        <v>0.14957912519592301</v>
      </c>
      <c r="BA14" s="14">
        <v>0.13575886547497101</v>
      </c>
      <c r="BB14" s="14">
        <v>0.13556898955598001</v>
      </c>
      <c r="BC14" s="14">
        <v>9.6278906452666804E-2</v>
      </c>
      <c r="BD14" s="14"/>
      <c r="BE14" s="14">
        <v>9.3016521095824797E-2</v>
      </c>
      <c r="BF14" s="14">
        <v>0.16123641604435199</v>
      </c>
      <c r="BG14" s="14">
        <v>0.13687255096280301</v>
      </c>
      <c r="BH14" s="14">
        <v>0.15383732702129399</v>
      </c>
      <c r="BI14" s="14">
        <v>7.9638758447250393E-2</v>
      </c>
      <c r="BJ14" s="14"/>
      <c r="BK14" s="14">
        <v>0.10882794746360799</v>
      </c>
      <c r="BL14" s="14">
        <v>0.13100238713445</v>
      </c>
      <c r="BM14" s="14">
        <v>0.17144142549362701</v>
      </c>
      <c r="BN14" s="14">
        <v>0.17796144072226799</v>
      </c>
      <c r="BO14" s="14">
        <v>0.123894081283382</v>
      </c>
      <c r="BP14" s="14"/>
      <c r="BQ14" s="14">
        <v>0.120051681972345</v>
      </c>
      <c r="BR14" s="14">
        <v>0.153376211162294</v>
      </c>
      <c r="BS14" s="14"/>
      <c r="BT14" s="14">
        <v>0.18897532373971401</v>
      </c>
      <c r="BU14" s="14">
        <v>0.129916090746031</v>
      </c>
      <c r="BV14" s="14"/>
      <c r="BW14" s="14">
        <v>0.15428214285599501</v>
      </c>
      <c r="BX14" s="14">
        <v>0.13989805527370699</v>
      </c>
      <c r="BY14" s="14"/>
      <c r="BZ14" s="14">
        <v>0.15707856520465599</v>
      </c>
      <c r="CA14" s="14">
        <v>0.110908834569279</v>
      </c>
      <c r="CB14" s="14">
        <v>0.169601782042032</v>
      </c>
    </row>
    <row r="15" spans="2:80" x14ac:dyDescent="0.35">
      <c r="B15" s="15" t="s">
        <v>244</v>
      </c>
      <c r="C15" s="14">
        <v>0.116765344933142</v>
      </c>
      <c r="D15" s="14">
        <v>0.12269401250964</v>
      </c>
      <c r="E15" s="14">
        <v>0.109457050217891</v>
      </c>
      <c r="F15" s="14"/>
      <c r="G15" s="14">
        <v>0.14731947792733099</v>
      </c>
      <c r="H15" s="14">
        <v>9.8783475618345204E-2</v>
      </c>
      <c r="I15" s="14">
        <v>0.107775329954994</v>
      </c>
      <c r="J15" s="14">
        <v>9.8547549078672705E-2</v>
      </c>
      <c r="K15" s="14">
        <v>0.10961675642600199</v>
      </c>
      <c r="L15" s="14">
        <v>0.13839766981447801</v>
      </c>
      <c r="M15" s="14"/>
      <c r="N15" s="14">
        <v>0.14590856920509701</v>
      </c>
      <c r="O15" s="14">
        <v>0.109264919697301</v>
      </c>
      <c r="P15" s="14">
        <v>9.6949614450680802E-2</v>
      </c>
      <c r="Q15" s="14">
        <v>0.110459451094457</v>
      </c>
      <c r="R15" s="14"/>
      <c r="S15" s="14">
        <v>0.15076220742764099</v>
      </c>
      <c r="T15" s="14">
        <v>0.11889495723841401</v>
      </c>
      <c r="U15" s="14">
        <v>0.1022598166072</v>
      </c>
      <c r="V15" s="14">
        <v>0.11003833523363001</v>
      </c>
      <c r="W15" s="14">
        <v>7.8474082462761899E-2</v>
      </c>
      <c r="X15" s="14">
        <v>0.117287784306705</v>
      </c>
      <c r="Y15" s="14">
        <v>0.104154715399275</v>
      </c>
      <c r="Z15" s="14">
        <v>0.13285332599278701</v>
      </c>
      <c r="AA15" s="14">
        <v>0.117868391226294</v>
      </c>
      <c r="AB15" s="14">
        <v>0.133582669775724</v>
      </c>
      <c r="AC15" s="14">
        <v>8.711960662861E-2</v>
      </c>
      <c r="AD15" s="14">
        <v>9.13158870447731E-2</v>
      </c>
      <c r="AE15" s="14"/>
      <c r="AF15" s="14">
        <v>0.117272926860716</v>
      </c>
      <c r="AG15" s="14">
        <v>0.118986408126357</v>
      </c>
      <c r="AH15" s="14">
        <v>0.17725352432241101</v>
      </c>
      <c r="AI15" s="14">
        <v>0.14311211712146699</v>
      </c>
      <c r="AJ15" s="14">
        <v>0.100151435040539</v>
      </c>
      <c r="AK15" s="14"/>
      <c r="AL15" s="14">
        <v>0.10802931438403</v>
      </c>
      <c r="AM15" s="14">
        <v>0.142516218727128</v>
      </c>
      <c r="AN15" s="14">
        <v>0.127339998884025</v>
      </c>
      <c r="AO15" s="14">
        <v>0.14255653360371601</v>
      </c>
      <c r="AP15" s="14">
        <v>0.11460057793509</v>
      </c>
      <c r="AQ15" s="14">
        <v>8.1957678484913102E-2</v>
      </c>
      <c r="AR15" s="14"/>
      <c r="AS15" s="14">
        <v>0.132302848698511</v>
      </c>
      <c r="AT15" s="14">
        <v>9.0690025024190102E-2</v>
      </c>
      <c r="AU15" s="14">
        <v>0.135492032656714</v>
      </c>
      <c r="AV15" s="14">
        <v>0.127798122563197</v>
      </c>
      <c r="AW15" s="14">
        <v>3.9239285523274402E-2</v>
      </c>
      <c r="AX15" s="14"/>
      <c r="AY15" s="14">
        <v>0.14818716067189</v>
      </c>
      <c r="AZ15" s="14">
        <v>0.108873036767137</v>
      </c>
      <c r="BA15" s="14">
        <v>0.126415897801606</v>
      </c>
      <c r="BB15" s="14">
        <v>0.115594793448862</v>
      </c>
      <c r="BC15" s="14">
        <v>8.1921070325086803E-2</v>
      </c>
      <c r="BD15" s="14"/>
      <c r="BE15" s="14">
        <v>0.13941356939400701</v>
      </c>
      <c r="BF15" s="14">
        <v>0.128051868270386</v>
      </c>
      <c r="BG15" s="14">
        <v>0.114240593798298</v>
      </c>
      <c r="BH15" s="14">
        <v>9.6544758588434407E-2</v>
      </c>
      <c r="BI15" s="14">
        <v>8.9709933415527104E-2</v>
      </c>
      <c r="BJ15" s="14"/>
      <c r="BK15" s="14">
        <v>0.124790628096161</v>
      </c>
      <c r="BL15" s="14">
        <v>0.14482111742391901</v>
      </c>
      <c r="BM15" s="14">
        <v>0.121343384471014</v>
      </c>
      <c r="BN15" s="14">
        <v>9.9961999047798095E-2</v>
      </c>
      <c r="BO15" s="14">
        <v>9.8166272328717705E-2</v>
      </c>
      <c r="BP15" s="14"/>
      <c r="BQ15" s="14">
        <v>0.13157911717090101</v>
      </c>
      <c r="BR15" s="14">
        <v>0.11065920030703399</v>
      </c>
      <c r="BS15" s="14"/>
      <c r="BT15" s="14">
        <v>0.124208049737809</v>
      </c>
      <c r="BU15" s="14">
        <v>0.11451028176417399</v>
      </c>
      <c r="BV15" s="14"/>
      <c r="BW15" s="14">
        <v>0.1118705860782</v>
      </c>
      <c r="BX15" s="14">
        <v>0.118492258551568</v>
      </c>
      <c r="BY15" s="14"/>
      <c r="BZ15" s="14">
        <v>0.10601325795704</v>
      </c>
      <c r="CA15" s="14">
        <v>0.136496992763082</v>
      </c>
      <c r="CB15" s="14">
        <v>0.12925482568271801</v>
      </c>
    </row>
    <row r="16" spans="2:80" x14ac:dyDescent="0.35">
      <c r="B16" s="15" t="s">
        <v>245</v>
      </c>
      <c r="C16" s="14">
        <v>9.0882834066096901E-2</v>
      </c>
      <c r="D16" s="14">
        <v>7.8267943255195496E-2</v>
      </c>
      <c r="E16" s="14">
        <v>0.101743067710041</v>
      </c>
      <c r="F16" s="14"/>
      <c r="G16" s="14">
        <v>8.7776574340062002E-2</v>
      </c>
      <c r="H16" s="14">
        <v>9.39774042090223E-2</v>
      </c>
      <c r="I16" s="14">
        <v>6.7274840967205193E-2</v>
      </c>
      <c r="J16" s="14">
        <v>0.11247493962133601</v>
      </c>
      <c r="K16" s="14">
        <v>0.10362883623126</v>
      </c>
      <c r="L16" s="14">
        <v>8.2567454168532506E-2</v>
      </c>
      <c r="M16" s="14"/>
      <c r="N16" s="14">
        <v>6.8133401291771895E-2</v>
      </c>
      <c r="O16" s="14">
        <v>8.8369530865585494E-2</v>
      </c>
      <c r="P16" s="14">
        <v>0.115916699048131</v>
      </c>
      <c r="Q16" s="14">
        <v>9.6447184085620002E-2</v>
      </c>
      <c r="R16" s="14"/>
      <c r="S16" s="14">
        <v>8.3744280483498801E-2</v>
      </c>
      <c r="T16" s="14">
        <v>7.9119731491975695E-2</v>
      </c>
      <c r="U16" s="14">
        <v>0.11245066427948799</v>
      </c>
      <c r="V16" s="14">
        <v>0.109968192041506</v>
      </c>
      <c r="W16" s="14">
        <v>0.124864322431485</v>
      </c>
      <c r="X16" s="14">
        <v>8.3018391049532694E-2</v>
      </c>
      <c r="Y16" s="14">
        <v>0.10943348340124701</v>
      </c>
      <c r="Z16" s="14">
        <v>0.153484141315927</v>
      </c>
      <c r="AA16" s="14">
        <v>6.7405909324525601E-2</v>
      </c>
      <c r="AB16" s="14">
        <v>6.5355520082446703E-2</v>
      </c>
      <c r="AC16" s="14">
        <v>6.9005174319433302E-2</v>
      </c>
      <c r="AD16" s="14">
        <v>7.3130859604755794E-2</v>
      </c>
      <c r="AE16" s="14"/>
      <c r="AF16" s="14">
        <v>0.12482384584577</v>
      </c>
      <c r="AG16" s="14">
        <v>8.06952213600724E-2</v>
      </c>
      <c r="AH16" s="14">
        <v>8.0612880066602902E-2</v>
      </c>
      <c r="AI16" s="14">
        <v>0.12802442891806501</v>
      </c>
      <c r="AJ16" s="14">
        <v>7.2373201517380803E-2</v>
      </c>
      <c r="AK16" s="14"/>
      <c r="AL16" s="14">
        <v>8.2589835167065306E-2</v>
      </c>
      <c r="AM16" s="14">
        <v>9.1733461990431697E-2</v>
      </c>
      <c r="AN16" s="14">
        <v>8.8744707549949203E-2</v>
      </c>
      <c r="AO16" s="14">
        <v>0.14633085810217</v>
      </c>
      <c r="AP16" s="14">
        <v>6.8309054426762494E-2</v>
      </c>
      <c r="AQ16" s="14">
        <v>5.8783627592856998E-2</v>
      </c>
      <c r="AR16" s="14"/>
      <c r="AS16" s="14">
        <v>9.2879105503111598E-2</v>
      </c>
      <c r="AT16" s="14">
        <v>8.2537132240683098E-2</v>
      </c>
      <c r="AU16" s="14">
        <v>9.9512602384073695E-2</v>
      </c>
      <c r="AV16" s="14">
        <v>7.61080856096472E-2</v>
      </c>
      <c r="AW16" s="14">
        <v>3.9092628959342901E-2</v>
      </c>
      <c r="AX16" s="14"/>
      <c r="AY16" s="14">
        <v>6.8447840448501093E-2</v>
      </c>
      <c r="AZ16" s="14">
        <v>8.1440332430322906E-2</v>
      </c>
      <c r="BA16" s="14">
        <v>0.104679992096184</v>
      </c>
      <c r="BB16" s="14">
        <v>0.12703726550675101</v>
      </c>
      <c r="BC16" s="14">
        <v>9.2581163451167806E-2</v>
      </c>
      <c r="BD16" s="14"/>
      <c r="BE16" s="14">
        <v>4.7510804410944699E-2</v>
      </c>
      <c r="BF16" s="14">
        <v>8.7315447594859805E-2</v>
      </c>
      <c r="BG16" s="14">
        <v>0.1029915183091</v>
      </c>
      <c r="BH16" s="14">
        <v>9.2070370290979198E-2</v>
      </c>
      <c r="BI16" s="14">
        <v>7.1679879660454401E-2</v>
      </c>
      <c r="BJ16" s="14"/>
      <c r="BK16" s="14">
        <v>0.104431931443166</v>
      </c>
      <c r="BL16" s="14">
        <v>7.1119217421643302E-2</v>
      </c>
      <c r="BM16" s="14">
        <v>8.3537303034065397E-2</v>
      </c>
      <c r="BN16" s="14">
        <v>9.4692739610861304E-2</v>
      </c>
      <c r="BO16" s="14">
        <v>0.100795419732272</v>
      </c>
      <c r="BP16" s="14"/>
      <c r="BQ16" s="14">
        <v>0.12715694838355801</v>
      </c>
      <c r="BR16" s="14">
        <v>7.5930870133385397E-2</v>
      </c>
      <c r="BS16" s="14"/>
      <c r="BT16" s="14">
        <v>8.95635642556879E-2</v>
      </c>
      <c r="BU16" s="14">
        <v>9.1282559278565198E-2</v>
      </c>
      <c r="BV16" s="14"/>
      <c r="BW16" s="14">
        <v>8.1664987143606399E-2</v>
      </c>
      <c r="BX16" s="14">
        <v>9.4134970862773407E-2</v>
      </c>
      <c r="BY16" s="14"/>
      <c r="BZ16" s="14">
        <v>9.3175566461363005E-2</v>
      </c>
      <c r="CA16" s="14">
        <v>9.1674371407913499E-2</v>
      </c>
      <c r="CB16" s="14">
        <v>6.2562942167646504E-2</v>
      </c>
    </row>
    <row r="17" spans="2:80" x14ac:dyDescent="0.35">
      <c r="B17" s="15" t="s">
        <v>246</v>
      </c>
      <c r="C17" s="14">
        <v>8.6623593850385594E-2</v>
      </c>
      <c r="D17" s="14">
        <v>9.08514903929519E-2</v>
      </c>
      <c r="E17" s="14">
        <v>8.3089535855186594E-2</v>
      </c>
      <c r="F17" s="14"/>
      <c r="G17" s="14">
        <v>9.4934611947866399E-2</v>
      </c>
      <c r="H17" s="14">
        <v>0.109717483012541</v>
      </c>
      <c r="I17" s="14">
        <v>8.3319450211907994E-2</v>
      </c>
      <c r="J17" s="14">
        <v>7.2465831208705506E-2</v>
      </c>
      <c r="K17" s="14">
        <v>8.0434526791096805E-2</v>
      </c>
      <c r="L17" s="14">
        <v>8.1632399014912496E-2</v>
      </c>
      <c r="M17" s="14"/>
      <c r="N17" s="14">
        <v>9.77332685473042E-2</v>
      </c>
      <c r="O17" s="14">
        <v>6.8276115436023896E-2</v>
      </c>
      <c r="P17" s="14">
        <v>0.1100684587782</v>
      </c>
      <c r="Q17" s="14">
        <v>7.3088061062992898E-2</v>
      </c>
      <c r="R17" s="14"/>
      <c r="S17" s="14">
        <v>9.5003908873822193E-2</v>
      </c>
      <c r="T17" s="14">
        <v>9.0640809950841505E-2</v>
      </c>
      <c r="U17" s="14">
        <v>0.12332509734153101</v>
      </c>
      <c r="V17" s="14">
        <v>8.0076783919684397E-2</v>
      </c>
      <c r="W17" s="14">
        <v>7.7909334869997807E-2</v>
      </c>
      <c r="X17" s="14">
        <v>0.10234487974032901</v>
      </c>
      <c r="Y17" s="14">
        <v>6.0759002723375297E-2</v>
      </c>
      <c r="Z17" s="14">
        <v>6.8300575286916299E-2</v>
      </c>
      <c r="AA17" s="14">
        <v>7.9236755899093E-2</v>
      </c>
      <c r="AB17" s="14">
        <v>7.0120904679084897E-2</v>
      </c>
      <c r="AC17" s="14">
        <v>9.7271754315407494E-2</v>
      </c>
      <c r="AD17" s="14">
        <v>9.0806497577830297E-2</v>
      </c>
      <c r="AE17" s="14"/>
      <c r="AF17" s="14">
        <v>0.12958362547695701</v>
      </c>
      <c r="AG17" s="14">
        <v>8.5252863687053398E-2</v>
      </c>
      <c r="AH17" s="14">
        <v>0.104444888506611</v>
      </c>
      <c r="AI17" s="14">
        <v>3.9888671955172199E-2</v>
      </c>
      <c r="AJ17" s="14">
        <v>0.13000597566574301</v>
      </c>
      <c r="AK17" s="14"/>
      <c r="AL17" s="14">
        <v>9.1532506071321906E-2</v>
      </c>
      <c r="AM17" s="14">
        <v>0.126453770406419</v>
      </c>
      <c r="AN17" s="14">
        <v>0.10449990292379301</v>
      </c>
      <c r="AO17" s="14">
        <v>6.2971775162465396E-2</v>
      </c>
      <c r="AP17" s="14">
        <v>0.10205359114297501</v>
      </c>
      <c r="AQ17" s="14">
        <v>7.0364816150106702E-2</v>
      </c>
      <c r="AR17" s="14"/>
      <c r="AS17" s="14">
        <v>8.0933132914104505E-2</v>
      </c>
      <c r="AT17" s="14">
        <v>8.6267579374967401E-2</v>
      </c>
      <c r="AU17" s="14">
        <v>9.3713061155313193E-2</v>
      </c>
      <c r="AV17" s="14">
        <v>7.6443771969015098E-2</v>
      </c>
      <c r="AW17" s="14">
        <v>0.138996015694203</v>
      </c>
      <c r="AX17" s="14"/>
      <c r="AY17" s="14">
        <v>7.6082016742248196E-2</v>
      </c>
      <c r="AZ17" s="14">
        <v>0.102608846763578</v>
      </c>
      <c r="BA17" s="14">
        <v>8.6508477294283598E-2</v>
      </c>
      <c r="BB17" s="14">
        <v>7.6517915853243607E-2</v>
      </c>
      <c r="BC17" s="14">
        <v>8.5233225289800499E-2</v>
      </c>
      <c r="BD17" s="14"/>
      <c r="BE17" s="14">
        <v>0.114900000049099</v>
      </c>
      <c r="BF17" s="14">
        <v>8.7961881055726998E-2</v>
      </c>
      <c r="BG17" s="14">
        <v>8.2312452298383895E-2</v>
      </c>
      <c r="BH17" s="14">
        <v>7.6879526914420904E-2</v>
      </c>
      <c r="BI17" s="14">
        <v>0.109302422773421</v>
      </c>
      <c r="BJ17" s="14"/>
      <c r="BK17" s="14">
        <v>0.160877194030045</v>
      </c>
      <c r="BL17" s="14">
        <v>7.8969605710697499E-2</v>
      </c>
      <c r="BM17" s="14">
        <v>4.9190714878303003E-2</v>
      </c>
      <c r="BN17" s="14">
        <v>8.0199895240056093E-2</v>
      </c>
      <c r="BO17" s="14">
        <v>7.5049157369389205E-2</v>
      </c>
      <c r="BP17" s="14"/>
      <c r="BQ17" s="14">
        <v>7.4153313331224602E-2</v>
      </c>
      <c r="BR17" s="14">
        <v>9.1763765790118801E-2</v>
      </c>
      <c r="BS17" s="14"/>
      <c r="BT17" s="14">
        <v>0.11485777864596999</v>
      </c>
      <c r="BU17" s="14">
        <v>7.8068925633740294E-2</v>
      </c>
      <c r="BV17" s="14"/>
      <c r="BW17" s="14">
        <v>0.113930894419213</v>
      </c>
      <c r="BX17" s="14">
        <v>7.6989340022508193E-2</v>
      </c>
      <c r="BY17" s="14"/>
      <c r="BZ17" s="14">
        <v>6.8531884983125804E-2</v>
      </c>
      <c r="CA17" s="14">
        <v>0.12916198387220801</v>
      </c>
      <c r="CB17" s="14">
        <v>5.9715757515426203E-2</v>
      </c>
    </row>
    <row r="18" spans="2:80" x14ac:dyDescent="0.35">
      <c r="B18" s="15" t="s">
        <v>241</v>
      </c>
      <c r="C18" s="14">
        <v>8.2121144503030402E-2</v>
      </c>
      <c r="D18" s="14">
        <v>9.5516186959964305E-2</v>
      </c>
      <c r="E18" s="14">
        <v>6.9956268625673695E-2</v>
      </c>
      <c r="F18" s="14"/>
      <c r="G18" s="14">
        <v>7.6213379731061903E-2</v>
      </c>
      <c r="H18" s="14">
        <v>7.0310901658699604E-2</v>
      </c>
      <c r="I18" s="14">
        <v>8.3023875458735102E-2</v>
      </c>
      <c r="J18" s="14">
        <v>9.4380658295444897E-2</v>
      </c>
      <c r="K18" s="14">
        <v>7.7667032509362202E-2</v>
      </c>
      <c r="L18" s="14">
        <v>8.7077663825779403E-2</v>
      </c>
      <c r="M18" s="14"/>
      <c r="N18" s="14">
        <v>9.0672181619484996E-2</v>
      </c>
      <c r="O18" s="14">
        <v>6.8052709779305595E-2</v>
      </c>
      <c r="P18" s="14">
        <v>7.8869865776929601E-2</v>
      </c>
      <c r="Q18" s="14">
        <v>9.0976679935621405E-2</v>
      </c>
      <c r="R18" s="14"/>
      <c r="S18" s="14">
        <v>7.7521421779638194E-2</v>
      </c>
      <c r="T18" s="14">
        <v>9.5918517251445401E-2</v>
      </c>
      <c r="U18" s="14">
        <v>5.5125129795572499E-2</v>
      </c>
      <c r="V18" s="14">
        <v>9.2484899854497593E-2</v>
      </c>
      <c r="W18" s="14">
        <v>6.1711899057475303E-2</v>
      </c>
      <c r="X18" s="14">
        <v>7.6591631636675706E-2</v>
      </c>
      <c r="Y18" s="14">
        <v>0.10347464780887999</v>
      </c>
      <c r="Z18" s="14">
        <v>9.5385236306663193E-2</v>
      </c>
      <c r="AA18" s="14">
        <v>4.7702409497675902E-2</v>
      </c>
      <c r="AB18" s="14">
        <v>0.110900387955125</v>
      </c>
      <c r="AC18" s="14">
        <v>9.0601343505861007E-2</v>
      </c>
      <c r="AD18" s="14">
        <v>9.1634638668084703E-2</v>
      </c>
      <c r="AE18" s="14"/>
      <c r="AF18" s="14">
        <v>7.7232618695007804E-2</v>
      </c>
      <c r="AG18" s="14">
        <v>8.1077273798611904E-2</v>
      </c>
      <c r="AH18" s="14">
        <v>0.13167717213768401</v>
      </c>
      <c r="AI18" s="14">
        <v>4.7080718621053799E-2</v>
      </c>
      <c r="AJ18" s="14">
        <v>0.102412664357572</v>
      </c>
      <c r="AK18" s="14"/>
      <c r="AL18" s="14">
        <v>9.9776474252215794E-2</v>
      </c>
      <c r="AM18" s="14">
        <v>8.2848012756669406E-2</v>
      </c>
      <c r="AN18" s="14">
        <v>0.14208429348698001</v>
      </c>
      <c r="AO18" s="14">
        <v>6.5535696031937998E-2</v>
      </c>
      <c r="AP18" s="14">
        <v>7.6038339158937804E-2</v>
      </c>
      <c r="AQ18" s="14">
        <v>5.2034216806059998E-2</v>
      </c>
      <c r="AR18" s="14"/>
      <c r="AS18" s="14">
        <v>6.5253999994926995E-2</v>
      </c>
      <c r="AT18" s="14">
        <v>6.87930629149449E-2</v>
      </c>
      <c r="AU18" s="14">
        <v>9.6849934202968599E-2</v>
      </c>
      <c r="AV18" s="14">
        <v>0.100142771546176</v>
      </c>
      <c r="AW18" s="14">
        <v>0</v>
      </c>
      <c r="AX18" s="14"/>
      <c r="AY18" s="14">
        <v>9.5161938146133607E-2</v>
      </c>
      <c r="AZ18" s="14">
        <v>9.37792151577546E-2</v>
      </c>
      <c r="BA18" s="14">
        <v>5.6396491574456697E-2</v>
      </c>
      <c r="BB18" s="14">
        <v>6.4457609854865303E-2</v>
      </c>
      <c r="BC18" s="14">
        <v>8.3652425452920606E-2</v>
      </c>
      <c r="BD18" s="14"/>
      <c r="BE18" s="14">
        <v>7.4294105232437901E-2</v>
      </c>
      <c r="BF18" s="14">
        <v>8.6459449234726704E-2</v>
      </c>
      <c r="BG18" s="14">
        <v>7.8413341676742201E-2</v>
      </c>
      <c r="BH18" s="14">
        <v>8.4639788270601202E-2</v>
      </c>
      <c r="BI18" s="14">
        <v>7.6313276111244097E-2</v>
      </c>
      <c r="BJ18" s="14"/>
      <c r="BK18" s="14">
        <v>0.105031259889603</v>
      </c>
      <c r="BL18" s="14">
        <v>0.10008791997373601</v>
      </c>
      <c r="BM18" s="14">
        <v>5.8532270898554201E-2</v>
      </c>
      <c r="BN18" s="14">
        <v>7.0160770594470706E-2</v>
      </c>
      <c r="BO18" s="14">
        <v>8.1570300601101403E-2</v>
      </c>
      <c r="BP18" s="14"/>
      <c r="BQ18" s="14">
        <v>7.1425201729266002E-2</v>
      </c>
      <c r="BR18" s="14">
        <v>8.6529945478294706E-2</v>
      </c>
      <c r="BS18" s="14"/>
      <c r="BT18" s="14">
        <v>0.102059828692046</v>
      </c>
      <c r="BU18" s="14">
        <v>7.6079927830815006E-2</v>
      </c>
      <c r="BV18" s="14"/>
      <c r="BW18" s="14">
        <v>0.11623253888327199</v>
      </c>
      <c r="BX18" s="14">
        <v>7.0086347029961193E-2</v>
      </c>
      <c r="BY18" s="14"/>
      <c r="BZ18" s="14">
        <v>7.0347859131286397E-2</v>
      </c>
      <c r="CA18" s="14">
        <v>0.107117172676423</v>
      </c>
      <c r="CB18" s="14">
        <v>7.8396542346095499E-2</v>
      </c>
    </row>
    <row r="19" spans="2:80" x14ac:dyDescent="0.35">
      <c r="B19" s="15" t="s">
        <v>242</v>
      </c>
      <c r="C19" s="14">
        <v>7.8047348672032502E-2</v>
      </c>
      <c r="D19" s="14">
        <v>9.97938770896456E-2</v>
      </c>
      <c r="E19" s="14">
        <v>5.8019735461589297E-2</v>
      </c>
      <c r="F19" s="14"/>
      <c r="G19" s="14">
        <v>0.124654451018174</v>
      </c>
      <c r="H19" s="14">
        <v>0.16869610793609099</v>
      </c>
      <c r="I19" s="14">
        <v>9.3358148538513097E-2</v>
      </c>
      <c r="J19" s="14">
        <v>6.04463135748739E-2</v>
      </c>
      <c r="K19" s="14">
        <v>1.8070218940265E-2</v>
      </c>
      <c r="L19" s="14">
        <v>1.27640181705569E-2</v>
      </c>
      <c r="M19" s="14"/>
      <c r="N19" s="14">
        <v>9.1713413220953E-2</v>
      </c>
      <c r="O19" s="14">
        <v>4.2447102918799003E-2</v>
      </c>
      <c r="P19" s="14">
        <v>0.11256492435609</v>
      </c>
      <c r="Q19" s="14">
        <v>6.7609327655115306E-2</v>
      </c>
      <c r="R19" s="14"/>
      <c r="S19" s="14">
        <v>0.113621986991275</v>
      </c>
      <c r="T19" s="14">
        <v>5.6305864322596003E-2</v>
      </c>
      <c r="U19" s="14">
        <v>3.6887960728516897E-2</v>
      </c>
      <c r="V19" s="14">
        <v>4.8373048577255703E-2</v>
      </c>
      <c r="W19" s="14">
        <v>6.9336495465505701E-2</v>
      </c>
      <c r="X19" s="14">
        <v>0.115666260720582</v>
      </c>
      <c r="Y19" s="14">
        <v>6.6392790189867504E-2</v>
      </c>
      <c r="Z19" s="14">
        <v>7.2251458294074394E-2</v>
      </c>
      <c r="AA19" s="14">
        <v>9.4992800676115596E-2</v>
      </c>
      <c r="AB19" s="14">
        <v>0.111575487211688</v>
      </c>
      <c r="AC19" s="14">
        <v>1.3211704836795801E-2</v>
      </c>
      <c r="AD19" s="14">
        <v>5.83823250560674E-2</v>
      </c>
      <c r="AE19" s="14"/>
      <c r="AF19" s="14">
        <v>6.9222354762600205E-2</v>
      </c>
      <c r="AG19" s="14">
        <v>9.8645499067967102E-2</v>
      </c>
      <c r="AH19" s="14">
        <v>4.92093456273116E-2</v>
      </c>
      <c r="AI19" s="14">
        <v>5.5858570283193597E-2</v>
      </c>
      <c r="AJ19" s="14">
        <v>0.131638810949085</v>
      </c>
      <c r="AK19" s="14"/>
      <c r="AL19" s="14">
        <v>0.146706589403686</v>
      </c>
      <c r="AM19" s="14">
        <v>6.9362664977733093E-2</v>
      </c>
      <c r="AN19" s="14">
        <v>5.0764481399744703E-2</v>
      </c>
      <c r="AO19" s="14">
        <v>7.3841213248223E-2</v>
      </c>
      <c r="AP19" s="14">
        <v>8.2319413183428405E-2</v>
      </c>
      <c r="AQ19" s="14">
        <v>2.9776765816018999E-2</v>
      </c>
      <c r="AR19" s="14"/>
      <c r="AS19" s="14">
        <v>4.97222362291177E-2</v>
      </c>
      <c r="AT19" s="14">
        <v>6.7639592691900993E-2</v>
      </c>
      <c r="AU19" s="14">
        <v>9.2538011477130006E-2</v>
      </c>
      <c r="AV19" s="14">
        <v>9.3265703230078906E-2</v>
      </c>
      <c r="AW19" s="14">
        <v>0.421820014717322</v>
      </c>
      <c r="AX19" s="14"/>
      <c r="AY19" s="14">
        <v>5.2876756322946999E-2</v>
      </c>
      <c r="AZ19" s="14">
        <v>0.111217567141229</v>
      </c>
      <c r="BA19" s="14">
        <v>8.0771298048503706E-2</v>
      </c>
      <c r="BB19" s="14">
        <v>8.1929731460450197E-2</v>
      </c>
      <c r="BC19" s="14">
        <v>4.56030941588349E-2</v>
      </c>
      <c r="BD19" s="14"/>
      <c r="BE19" s="14">
        <v>0.21342671155381601</v>
      </c>
      <c r="BF19" s="14">
        <v>9.3593387012965004E-2</v>
      </c>
      <c r="BG19" s="14">
        <v>6.1430261867980902E-2</v>
      </c>
      <c r="BH19" s="14">
        <v>4.4262678731359702E-2</v>
      </c>
      <c r="BI19" s="14">
        <v>4.5342736543021997E-2</v>
      </c>
      <c r="BJ19" s="14"/>
      <c r="BK19" s="14">
        <v>0.213050109673352</v>
      </c>
      <c r="BL19" s="14">
        <v>8.7045460742127101E-2</v>
      </c>
      <c r="BM19" s="14">
        <v>6.0172763718320997E-2</v>
      </c>
      <c r="BN19" s="14">
        <v>3.1306812135982701E-2</v>
      </c>
      <c r="BO19" s="14">
        <v>2.4820762891596598E-2</v>
      </c>
      <c r="BP19" s="14"/>
      <c r="BQ19" s="14">
        <v>8.8975782815172696E-2</v>
      </c>
      <c r="BR19" s="14">
        <v>7.3542716202740596E-2</v>
      </c>
      <c r="BS19" s="14"/>
      <c r="BT19" s="14">
        <v>0.109362493514141</v>
      </c>
      <c r="BU19" s="14">
        <v>6.8559181182163198E-2</v>
      </c>
      <c r="BV19" s="14"/>
      <c r="BW19" s="14">
        <v>0.154166066961896</v>
      </c>
      <c r="BX19" s="14">
        <v>5.1192000915895298E-2</v>
      </c>
      <c r="BY19" s="14"/>
      <c r="BZ19" s="14">
        <v>3.8175439068987099E-2</v>
      </c>
      <c r="CA19" s="14">
        <v>0.160593934823414</v>
      </c>
      <c r="CB19" s="14">
        <v>7.62422726817861E-2</v>
      </c>
    </row>
    <row r="20" spans="2:80" x14ac:dyDescent="0.35">
      <c r="B20" s="15" t="s">
        <v>243</v>
      </c>
      <c r="C20" s="14">
        <v>7.6880441162839194E-2</v>
      </c>
      <c r="D20" s="14">
        <v>7.9063141803074097E-2</v>
      </c>
      <c r="E20" s="14">
        <v>7.5217824262482302E-2</v>
      </c>
      <c r="F20" s="14"/>
      <c r="G20" s="14">
        <v>6.6996665188621102E-2</v>
      </c>
      <c r="H20" s="14">
        <v>8.6310485674951296E-2</v>
      </c>
      <c r="I20" s="14">
        <v>5.1510295440732899E-2</v>
      </c>
      <c r="J20" s="14">
        <v>8.9275059495476303E-2</v>
      </c>
      <c r="K20" s="14">
        <v>7.2064803876782907E-2</v>
      </c>
      <c r="L20" s="14">
        <v>9.0169420461492802E-2</v>
      </c>
      <c r="M20" s="14"/>
      <c r="N20" s="14">
        <v>7.4378822649912593E-2</v>
      </c>
      <c r="O20" s="14">
        <v>6.3976353588256193E-2</v>
      </c>
      <c r="P20" s="14">
        <v>0.106031318903371</v>
      </c>
      <c r="Q20" s="14">
        <v>7.03593896750562E-2</v>
      </c>
      <c r="R20" s="14"/>
      <c r="S20" s="14">
        <v>8.1573821907774402E-2</v>
      </c>
      <c r="T20" s="14">
        <v>9.2962682876088901E-2</v>
      </c>
      <c r="U20" s="14">
        <v>6.9524438460754498E-2</v>
      </c>
      <c r="V20" s="14">
        <v>5.7913649031607298E-2</v>
      </c>
      <c r="W20" s="14">
        <v>6.1014853065042902E-2</v>
      </c>
      <c r="X20" s="14">
        <v>4.90272916055772E-2</v>
      </c>
      <c r="Y20" s="14">
        <v>5.0767743610650201E-2</v>
      </c>
      <c r="Z20" s="14">
        <v>4.49108096604902E-2</v>
      </c>
      <c r="AA20" s="14">
        <v>6.2343412274122198E-2</v>
      </c>
      <c r="AB20" s="14">
        <v>0.14606658071034001</v>
      </c>
      <c r="AC20" s="14">
        <v>9.9916952121115996E-2</v>
      </c>
      <c r="AD20" s="14">
        <v>7.8283966112553699E-2</v>
      </c>
      <c r="AE20" s="14"/>
      <c r="AF20" s="14">
        <v>6.06060268309149E-2</v>
      </c>
      <c r="AG20" s="14">
        <v>7.8662295409376304E-2</v>
      </c>
      <c r="AH20" s="14">
        <v>5.9739435981221799E-2</v>
      </c>
      <c r="AI20" s="14">
        <v>8.0065755269697197E-2</v>
      </c>
      <c r="AJ20" s="14">
        <v>9.7962750834761803E-2</v>
      </c>
      <c r="AK20" s="14"/>
      <c r="AL20" s="14">
        <v>7.4113654374109994E-2</v>
      </c>
      <c r="AM20" s="14">
        <v>5.4529524654871597E-2</v>
      </c>
      <c r="AN20" s="14">
        <v>7.5843430099626005E-2</v>
      </c>
      <c r="AO20" s="14">
        <v>8.6561569031207194E-2</v>
      </c>
      <c r="AP20" s="14">
        <v>9.0944217490453103E-2</v>
      </c>
      <c r="AQ20" s="14">
        <v>6.5618029436067302E-2</v>
      </c>
      <c r="AR20" s="14"/>
      <c r="AS20" s="14">
        <v>7.7132815428800003E-2</v>
      </c>
      <c r="AT20" s="14">
        <v>7.1991769754645205E-2</v>
      </c>
      <c r="AU20" s="14">
        <v>9.1635378481441501E-2</v>
      </c>
      <c r="AV20" s="14">
        <v>6.9479464712315794E-2</v>
      </c>
      <c r="AW20" s="14">
        <v>4.4823397354081397E-2</v>
      </c>
      <c r="AX20" s="14"/>
      <c r="AY20" s="14">
        <v>9.4154778316208304E-2</v>
      </c>
      <c r="AZ20" s="14">
        <v>9.1558393332769494E-2</v>
      </c>
      <c r="BA20" s="14">
        <v>5.0721436064754703E-2</v>
      </c>
      <c r="BB20" s="14">
        <v>7.4922857244318505E-2</v>
      </c>
      <c r="BC20" s="14">
        <v>5.3590430189016401E-2</v>
      </c>
      <c r="BD20" s="14"/>
      <c r="BE20" s="14">
        <v>0.121399488370611</v>
      </c>
      <c r="BF20" s="14">
        <v>8.0040033595361201E-2</v>
      </c>
      <c r="BG20" s="14">
        <v>8.2878762764864194E-2</v>
      </c>
      <c r="BH20" s="14">
        <v>4.6119122400529497E-2</v>
      </c>
      <c r="BI20" s="14">
        <v>6.0188059907391102E-2</v>
      </c>
      <c r="BJ20" s="14"/>
      <c r="BK20" s="14">
        <v>9.1147215924890501E-2</v>
      </c>
      <c r="BL20" s="14">
        <v>8.037821125064E-2</v>
      </c>
      <c r="BM20" s="14">
        <v>6.0986117150944701E-2</v>
      </c>
      <c r="BN20" s="14">
        <v>7.8449912028493995E-2</v>
      </c>
      <c r="BO20" s="14">
        <v>7.5678397283975199E-2</v>
      </c>
      <c r="BP20" s="14"/>
      <c r="BQ20" s="14">
        <v>8.0632955750030294E-2</v>
      </c>
      <c r="BR20" s="14">
        <v>7.5333678028290593E-2</v>
      </c>
      <c r="BS20" s="14"/>
      <c r="BT20" s="14">
        <v>8.2479535833754294E-2</v>
      </c>
      <c r="BU20" s="14">
        <v>7.5183972942841099E-2</v>
      </c>
      <c r="BV20" s="14"/>
      <c r="BW20" s="14">
        <v>7.7916075834679105E-2</v>
      </c>
      <c r="BX20" s="14">
        <v>7.6515060217318506E-2</v>
      </c>
      <c r="BY20" s="14"/>
      <c r="BZ20" s="14">
        <v>7.1891184397337299E-2</v>
      </c>
      <c r="CA20" s="14">
        <v>9.8199818181901197E-2</v>
      </c>
      <c r="CB20" s="14">
        <v>2.02495412839502E-2</v>
      </c>
    </row>
    <row r="21" spans="2:80" x14ac:dyDescent="0.35">
      <c r="B21" s="15" t="s">
        <v>251</v>
      </c>
      <c r="C21" s="14">
        <v>3.3263731210523201E-2</v>
      </c>
      <c r="D21" s="14">
        <v>3.6196342099762302E-2</v>
      </c>
      <c r="E21" s="14">
        <v>3.0677381542411002E-2</v>
      </c>
      <c r="F21" s="14"/>
      <c r="G21" s="14">
        <v>5.2299137350484998E-2</v>
      </c>
      <c r="H21" s="14">
        <v>3.0239433301920499E-2</v>
      </c>
      <c r="I21" s="14">
        <v>4.88744927099031E-2</v>
      </c>
      <c r="J21" s="14">
        <v>3.4031123394285802E-2</v>
      </c>
      <c r="K21" s="14">
        <v>1.8902328749589699E-2</v>
      </c>
      <c r="L21" s="14">
        <v>1.72066092057831E-2</v>
      </c>
      <c r="M21" s="14"/>
      <c r="N21" s="14">
        <v>4.7938505968651499E-2</v>
      </c>
      <c r="O21" s="14">
        <v>2.5742352154163602E-2</v>
      </c>
      <c r="P21" s="14">
        <v>3.2188633922667298E-2</v>
      </c>
      <c r="Q21" s="14">
        <v>2.6325651744309099E-2</v>
      </c>
      <c r="R21" s="14"/>
      <c r="S21" s="14">
        <v>7.0175984722936693E-2</v>
      </c>
      <c r="T21" s="14">
        <v>4.70229175202838E-2</v>
      </c>
      <c r="U21" s="14">
        <v>8.4078503211902893E-3</v>
      </c>
      <c r="V21" s="14">
        <v>2.22677179242039E-2</v>
      </c>
      <c r="W21" s="14">
        <v>2.3579604694797699E-2</v>
      </c>
      <c r="X21" s="14">
        <v>2.0330429664138502E-2</v>
      </c>
      <c r="Y21" s="14">
        <v>4.1519780428382801E-2</v>
      </c>
      <c r="Z21" s="14">
        <v>2.99247356918531E-2</v>
      </c>
      <c r="AA21" s="14">
        <v>2.4348884915377698E-2</v>
      </c>
      <c r="AB21" s="14">
        <v>1.19799611472286E-2</v>
      </c>
      <c r="AC21" s="14">
        <v>2.7596439452238199E-2</v>
      </c>
      <c r="AD21" s="14">
        <v>3.8877709652285798E-2</v>
      </c>
      <c r="AE21" s="14"/>
      <c r="AF21" s="14">
        <v>3.9566005975769099E-2</v>
      </c>
      <c r="AG21" s="14">
        <v>3.8591586236860098E-2</v>
      </c>
      <c r="AH21" s="14">
        <v>2.13680839125788E-2</v>
      </c>
      <c r="AI21" s="14">
        <v>4.0647453776909898E-2</v>
      </c>
      <c r="AJ21" s="14">
        <v>1.6358529590610099E-2</v>
      </c>
      <c r="AK21" s="14"/>
      <c r="AL21" s="14">
        <v>4.5688325009999198E-2</v>
      </c>
      <c r="AM21" s="14">
        <v>2.1225930368493899E-2</v>
      </c>
      <c r="AN21" s="14">
        <v>2.5254571968816801E-2</v>
      </c>
      <c r="AO21" s="14">
        <v>2.5144438114725099E-2</v>
      </c>
      <c r="AP21" s="14">
        <v>4.7691037132721797E-2</v>
      </c>
      <c r="AQ21" s="14">
        <v>3.9291034537937197E-2</v>
      </c>
      <c r="AR21" s="14"/>
      <c r="AS21" s="14">
        <v>1.54905195091736E-2</v>
      </c>
      <c r="AT21" s="14">
        <v>2.3502934803990402E-2</v>
      </c>
      <c r="AU21" s="14">
        <v>4.3828968914656402E-2</v>
      </c>
      <c r="AV21" s="14">
        <v>4.5065663176561001E-2</v>
      </c>
      <c r="AW21" s="14">
        <v>4.5330751728081098E-2</v>
      </c>
      <c r="AX21" s="14"/>
      <c r="AY21" s="14">
        <v>3.7912545464540197E-2</v>
      </c>
      <c r="AZ21" s="14">
        <v>4.17816259474076E-2</v>
      </c>
      <c r="BA21" s="14">
        <v>2.6859931128811101E-2</v>
      </c>
      <c r="BB21" s="14">
        <v>2.9630259727879801E-2</v>
      </c>
      <c r="BC21" s="14">
        <v>2.4102216331645401E-2</v>
      </c>
      <c r="BD21" s="14"/>
      <c r="BE21" s="14">
        <v>3.6088780423335701E-2</v>
      </c>
      <c r="BF21" s="14">
        <v>3.4093421370784797E-2</v>
      </c>
      <c r="BG21" s="14">
        <v>3.4217906615206399E-2</v>
      </c>
      <c r="BH21" s="14">
        <v>2.0328262732368801E-2</v>
      </c>
      <c r="BI21" s="14">
        <v>5.8583654161131198E-2</v>
      </c>
      <c r="BJ21" s="14"/>
      <c r="BK21" s="14">
        <v>3.1633414396842099E-2</v>
      </c>
      <c r="BL21" s="14">
        <v>3.5768093087061303E-2</v>
      </c>
      <c r="BM21" s="14">
        <v>3.5614360114847803E-2</v>
      </c>
      <c r="BN21" s="14">
        <v>1.78202563828685E-2</v>
      </c>
      <c r="BO21" s="14">
        <v>4.5407188101266302E-2</v>
      </c>
      <c r="BP21" s="14"/>
      <c r="BQ21" s="14">
        <v>2.66543016969427E-2</v>
      </c>
      <c r="BR21" s="14">
        <v>3.5988096879054E-2</v>
      </c>
      <c r="BS21" s="14"/>
      <c r="BT21" s="14">
        <v>3.3180252652785902E-2</v>
      </c>
      <c r="BU21" s="14">
        <v>3.3289024356750602E-2</v>
      </c>
      <c r="BV21" s="14"/>
      <c r="BW21" s="14">
        <v>3.0998958756376298E-2</v>
      </c>
      <c r="BX21" s="14">
        <v>3.4062762686762997E-2</v>
      </c>
      <c r="BY21" s="14"/>
      <c r="BZ21" s="14">
        <v>3.2949396188172102E-2</v>
      </c>
      <c r="CA21" s="14">
        <v>3.4789752953128701E-2</v>
      </c>
      <c r="CB21" s="14">
        <v>2.8757402208248999E-2</v>
      </c>
    </row>
    <row r="22" spans="2:80" x14ac:dyDescent="0.35">
      <c r="B22" s="15" t="s">
        <v>249</v>
      </c>
      <c r="C22" s="14">
        <v>2.8417029750128699E-2</v>
      </c>
      <c r="D22" s="14">
        <v>2.5763311207795798E-2</v>
      </c>
      <c r="E22" s="14">
        <v>2.9609071049339099E-2</v>
      </c>
      <c r="F22" s="14"/>
      <c r="G22" s="14">
        <v>5.1640809699037303E-2</v>
      </c>
      <c r="H22" s="14">
        <v>3.7630747649148498E-2</v>
      </c>
      <c r="I22" s="14">
        <v>2.9539254277991801E-2</v>
      </c>
      <c r="J22" s="14">
        <v>2.3503732360836301E-2</v>
      </c>
      <c r="K22" s="14">
        <v>2.2726845840079699E-2</v>
      </c>
      <c r="L22" s="14">
        <v>1.1161723282625101E-2</v>
      </c>
      <c r="M22" s="14"/>
      <c r="N22" s="14">
        <v>3.6682595953922897E-2</v>
      </c>
      <c r="O22" s="14">
        <v>2.4091444643741002E-2</v>
      </c>
      <c r="P22" s="14">
        <v>4.3305549521232202E-2</v>
      </c>
      <c r="Q22" s="14">
        <v>1.22543652048523E-2</v>
      </c>
      <c r="R22" s="14"/>
      <c r="S22" s="14">
        <v>3.2475300171957801E-2</v>
      </c>
      <c r="T22" s="14">
        <v>2.19973466073476E-2</v>
      </c>
      <c r="U22" s="14">
        <v>2.1592761518350202E-2</v>
      </c>
      <c r="V22" s="14">
        <v>3.5021552643724203E-2</v>
      </c>
      <c r="W22" s="14">
        <v>2.95203353805433E-2</v>
      </c>
      <c r="X22" s="14">
        <v>3.2428036459581998E-2</v>
      </c>
      <c r="Y22" s="14">
        <v>1.5347784866493099E-2</v>
      </c>
      <c r="Z22" s="14">
        <v>2.6494165864792699E-2</v>
      </c>
      <c r="AA22" s="14">
        <v>2.8718061635983599E-2</v>
      </c>
      <c r="AB22" s="14">
        <v>3.8512853369096101E-2</v>
      </c>
      <c r="AC22" s="14">
        <v>1.40644845617871E-2</v>
      </c>
      <c r="AD22" s="14">
        <v>3.7601535536248301E-2</v>
      </c>
      <c r="AE22" s="14"/>
      <c r="AF22" s="14">
        <v>7.5474968259250097E-3</v>
      </c>
      <c r="AG22" s="14">
        <v>2.2054731359928002E-2</v>
      </c>
      <c r="AH22" s="14">
        <v>2.0726198542535199E-2</v>
      </c>
      <c r="AI22" s="14">
        <v>4.7400170505149199E-2</v>
      </c>
      <c r="AJ22" s="14">
        <v>1.6074138397073501E-2</v>
      </c>
      <c r="AK22" s="14"/>
      <c r="AL22" s="14">
        <v>3.9391024176334E-2</v>
      </c>
      <c r="AM22" s="14">
        <v>8.14012961375697E-3</v>
      </c>
      <c r="AN22" s="14">
        <v>9.7609979388560992E-3</v>
      </c>
      <c r="AO22" s="14">
        <v>4.5966146825528E-2</v>
      </c>
      <c r="AP22" s="14">
        <v>1.48564923988716E-2</v>
      </c>
      <c r="AQ22" s="14">
        <v>6.6553916457632598E-3</v>
      </c>
      <c r="AR22" s="14"/>
      <c r="AS22" s="14">
        <v>3.0277359028812699E-2</v>
      </c>
      <c r="AT22" s="14">
        <v>2.5651212465464202E-2</v>
      </c>
      <c r="AU22" s="14">
        <v>2.0950520235754701E-2</v>
      </c>
      <c r="AV22" s="14">
        <v>5.01288939942693E-2</v>
      </c>
      <c r="AW22" s="14">
        <v>3.9239285523274402E-2</v>
      </c>
      <c r="AX22" s="14"/>
      <c r="AY22" s="14">
        <v>1.7962361103485001E-2</v>
      </c>
      <c r="AZ22" s="14">
        <v>2.9916855734399499E-2</v>
      </c>
      <c r="BA22" s="14">
        <v>1.81209999356872E-2</v>
      </c>
      <c r="BB22" s="14">
        <v>4.9630939764653499E-2</v>
      </c>
      <c r="BC22" s="14">
        <v>2.99054646267887E-2</v>
      </c>
      <c r="BD22" s="14"/>
      <c r="BE22" s="14">
        <v>4.3363644663549999E-2</v>
      </c>
      <c r="BF22" s="14">
        <v>2.2979988678174201E-2</v>
      </c>
      <c r="BG22" s="14">
        <v>2.81456066372801E-2</v>
      </c>
      <c r="BH22" s="14">
        <v>3.4296583445373799E-2</v>
      </c>
      <c r="BI22" s="14">
        <v>3.7242869728361501E-2</v>
      </c>
      <c r="BJ22" s="14"/>
      <c r="BK22" s="14">
        <v>3.5101721626156102E-2</v>
      </c>
      <c r="BL22" s="14">
        <v>1.2842678917056601E-2</v>
      </c>
      <c r="BM22" s="14">
        <v>2.2085513247763901E-2</v>
      </c>
      <c r="BN22" s="14">
        <v>2.53565659120208E-2</v>
      </c>
      <c r="BO22" s="14">
        <v>4.5725044110509802E-2</v>
      </c>
      <c r="BP22" s="14"/>
      <c r="BQ22" s="14">
        <v>4.5297759612577398E-2</v>
      </c>
      <c r="BR22" s="14">
        <v>2.14588980683393E-2</v>
      </c>
      <c r="BS22" s="14"/>
      <c r="BT22" s="14">
        <v>1.50897922242808E-2</v>
      </c>
      <c r="BU22" s="14">
        <v>3.2455045938783803E-2</v>
      </c>
      <c r="BV22" s="14"/>
      <c r="BW22" s="14">
        <v>2.4319678007086402E-2</v>
      </c>
      <c r="BX22" s="14">
        <v>2.9862611184114402E-2</v>
      </c>
      <c r="BY22" s="14"/>
      <c r="BZ22" s="14">
        <v>3.1321857978582703E-2</v>
      </c>
      <c r="CA22" s="14">
        <v>2.18679011984317E-2</v>
      </c>
      <c r="CB22" s="14">
        <v>3.1295765041326098E-2</v>
      </c>
    </row>
    <row r="23" spans="2:80" x14ac:dyDescent="0.35">
      <c r="B23" s="15" t="s">
        <v>250</v>
      </c>
      <c r="C23" s="14">
        <v>2.7243886003198999E-2</v>
      </c>
      <c r="D23" s="14">
        <v>2.0801866473576701E-2</v>
      </c>
      <c r="E23" s="14">
        <v>3.34302214612439E-2</v>
      </c>
      <c r="F23" s="14"/>
      <c r="G23" s="14">
        <v>5.3880177695319997E-2</v>
      </c>
      <c r="H23" s="14">
        <v>4.2084104679119202E-2</v>
      </c>
      <c r="I23" s="14">
        <v>4.4059098459209703E-2</v>
      </c>
      <c r="J23" s="14">
        <v>2.0357045052453299E-2</v>
      </c>
      <c r="K23" s="14">
        <v>8.3563858174284505E-3</v>
      </c>
      <c r="L23" s="14">
        <v>0</v>
      </c>
      <c r="M23" s="14"/>
      <c r="N23" s="14">
        <v>2.2305415130073801E-2</v>
      </c>
      <c r="O23" s="14">
        <v>1.1642610126489599E-2</v>
      </c>
      <c r="P23" s="14">
        <v>4.3154280528347397E-2</v>
      </c>
      <c r="Q23" s="14">
        <v>3.6032222066534197E-2</v>
      </c>
      <c r="R23" s="14"/>
      <c r="S23" s="14">
        <v>1.9603325159320499E-2</v>
      </c>
      <c r="T23" s="14">
        <v>0</v>
      </c>
      <c r="U23" s="14">
        <v>1.72107205123758E-2</v>
      </c>
      <c r="V23" s="14">
        <v>1.39328142432656E-2</v>
      </c>
      <c r="W23" s="14">
        <v>2.4938025538136399E-2</v>
      </c>
      <c r="X23" s="14">
        <v>6.9995238544111105E-2</v>
      </c>
      <c r="Y23" s="14">
        <v>2.26840279982022E-2</v>
      </c>
      <c r="Z23" s="14">
        <v>2.6923118932732099E-2</v>
      </c>
      <c r="AA23" s="14">
        <v>2.8725704701438402E-2</v>
      </c>
      <c r="AB23" s="14">
        <v>4.3232975318885598E-2</v>
      </c>
      <c r="AC23" s="14">
        <v>4.0200212167660003E-2</v>
      </c>
      <c r="AD23" s="14">
        <v>5.80855862064645E-2</v>
      </c>
      <c r="AE23" s="14"/>
      <c r="AF23" s="14">
        <v>2.6163397183000099E-2</v>
      </c>
      <c r="AG23" s="14">
        <v>2.42814547406505E-2</v>
      </c>
      <c r="AH23" s="14">
        <v>3.0749945742498001E-2</v>
      </c>
      <c r="AI23" s="14">
        <v>3.4180413340889899E-2</v>
      </c>
      <c r="AJ23" s="14">
        <v>3.1683400115486003E-2</v>
      </c>
      <c r="AK23" s="14"/>
      <c r="AL23" s="14">
        <v>2.6783878920885899E-2</v>
      </c>
      <c r="AM23" s="14">
        <v>3.3611518820214098E-2</v>
      </c>
      <c r="AN23" s="14">
        <v>1.63857260999213E-2</v>
      </c>
      <c r="AO23" s="14">
        <v>4.0644474544875499E-2</v>
      </c>
      <c r="AP23" s="14">
        <v>2.82237245150995E-2</v>
      </c>
      <c r="AQ23" s="14">
        <v>1.32030630972875E-2</v>
      </c>
      <c r="AR23" s="14"/>
      <c r="AS23" s="14">
        <v>2.5048973437946698E-2</v>
      </c>
      <c r="AT23" s="14">
        <v>3.2274380504516503E-2</v>
      </c>
      <c r="AU23" s="14">
        <v>3.6209893484756603E-2</v>
      </c>
      <c r="AV23" s="14">
        <v>1.52994540851421E-2</v>
      </c>
      <c r="AW23" s="14">
        <v>8.0958932010069096E-2</v>
      </c>
      <c r="AX23" s="14"/>
      <c r="AY23" s="14">
        <v>2.82834687536089E-2</v>
      </c>
      <c r="AZ23" s="14">
        <v>1.81640251935427E-2</v>
      </c>
      <c r="BA23" s="14">
        <v>3.4410366462905503E-2</v>
      </c>
      <c r="BB23" s="14">
        <v>3.5836981160260399E-2</v>
      </c>
      <c r="BC23" s="14">
        <v>2.40219344319413E-2</v>
      </c>
      <c r="BD23" s="14"/>
      <c r="BE23" s="14">
        <v>1.47761911938079E-2</v>
      </c>
      <c r="BF23" s="14">
        <v>2.73560068809457E-2</v>
      </c>
      <c r="BG23" s="14">
        <v>2.5335944565869899E-2</v>
      </c>
      <c r="BH23" s="14">
        <v>3.6517733352621901E-2</v>
      </c>
      <c r="BI23" s="14">
        <v>2.3814407216376999E-2</v>
      </c>
      <c r="BJ23" s="14"/>
      <c r="BK23" s="14">
        <v>5.1572067483077098E-2</v>
      </c>
      <c r="BL23" s="14">
        <v>2.1148743616654E-2</v>
      </c>
      <c r="BM23" s="14">
        <v>1.5148930654832001E-2</v>
      </c>
      <c r="BN23" s="14">
        <v>1.96320402372346E-2</v>
      </c>
      <c r="BO23" s="14">
        <v>3.1852382559096899E-2</v>
      </c>
      <c r="BP23" s="14"/>
      <c r="BQ23" s="14">
        <v>4.2199570190018798E-2</v>
      </c>
      <c r="BR23" s="14">
        <v>2.1079246155804799E-2</v>
      </c>
      <c r="BS23" s="14"/>
      <c r="BT23" s="14">
        <v>3.2440133762031698E-2</v>
      </c>
      <c r="BU23" s="14">
        <v>2.56694762630158E-2</v>
      </c>
      <c r="BV23" s="14"/>
      <c r="BW23" s="14">
        <v>2.8788851039004498E-2</v>
      </c>
      <c r="BX23" s="14">
        <v>2.6698808862650799E-2</v>
      </c>
      <c r="BY23" s="14"/>
      <c r="BZ23" s="14">
        <v>2.2408984609747499E-2</v>
      </c>
      <c r="CA23" s="14">
        <v>3.7117851774316798E-2</v>
      </c>
      <c r="CB23" s="14">
        <v>2.7721472587780401E-2</v>
      </c>
    </row>
    <row r="24" spans="2:80" x14ac:dyDescent="0.35">
      <c r="B24" s="15" t="s">
        <v>248</v>
      </c>
      <c r="C24" s="14">
        <v>2.2649632906500499E-2</v>
      </c>
      <c r="D24" s="14">
        <v>2.6757070395302E-2</v>
      </c>
      <c r="E24" s="14">
        <v>1.89066674570945E-2</v>
      </c>
      <c r="F24" s="14"/>
      <c r="G24" s="14">
        <v>3.2500805920796003E-2</v>
      </c>
      <c r="H24" s="14">
        <v>4.7779670124425203E-2</v>
      </c>
      <c r="I24" s="14">
        <v>2.1104495126250601E-2</v>
      </c>
      <c r="J24" s="14">
        <v>1.65678703241839E-2</v>
      </c>
      <c r="K24" s="14">
        <v>4.2031563505726798E-3</v>
      </c>
      <c r="L24" s="14">
        <v>1.41455633586864E-2</v>
      </c>
      <c r="M24" s="14"/>
      <c r="N24" s="14">
        <v>2.6862317637452299E-2</v>
      </c>
      <c r="O24" s="14">
        <v>1.465088800962E-2</v>
      </c>
      <c r="P24" s="14">
        <v>2.87313845059812E-2</v>
      </c>
      <c r="Q24" s="14">
        <v>2.16322358294588E-2</v>
      </c>
      <c r="R24" s="14"/>
      <c r="S24" s="14">
        <v>2.3749228135915301E-2</v>
      </c>
      <c r="T24" s="14">
        <v>1.39017685146114E-2</v>
      </c>
      <c r="U24" s="14">
        <v>3.2082060101949597E-2</v>
      </c>
      <c r="V24" s="14">
        <v>8.11326259099736E-3</v>
      </c>
      <c r="W24" s="14">
        <v>4.5896837197322099E-2</v>
      </c>
      <c r="X24" s="14">
        <v>1.9844421522550001E-2</v>
      </c>
      <c r="Y24" s="14">
        <v>1.47802016221769E-2</v>
      </c>
      <c r="Z24" s="14">
        <v>6.1712506093528498E-2</v>
      </c>
      <c r="AA24" s="14">
        <v>5.6196187232992398E-3</v>
      </c>
      <c r="AB24" s="14">
        <v>3.5629407459817103E-2</v>
      </c>
      <c r="AC24" s="14">
        <v>1.44234663187662E-2</v>
      </c>
      <c r="AD24" s="14">
        <v>1.7795901888180799E-2</v>
      </c>
      <c r="AE24" s="14"/>
      <c r="AF24" s="14">
        <v>1.84407899755594E-2</v>
      </c>
      <c r="AG24" s="14">
        <v>2.88793900988937E-2</v>
      </c>
      <c r="AH24" s="14">
        <v>3.1334464337546698E-2</v>
      </c>
      <c r="AI24" s="14">
        <v>2.85256857643633E-2</v>
      </c>
      <c r="AJ24" s="14">
        <v>2.5673244535747999E-2</v>
      </c>
      <c r="AK24" s="14"/>
      <c r="AL24" s="14">
        <v>4.5465563922956698E-2</v>
      </c>
      <c r="AM24" s="14">
        <v>2.44052582830976E-2</v>
      </c>
      <c r="AN24" s="14">
        <v>2.70217411348266E-2</v>
      </c>
      <c r="AO24" s="14">
        <v>1.9105560158200901E-2</v>
      </c>
      <c r="AP24" s="14">
        <v>1.6456078448666801E-2</v>
      </c>
      <c r="AQ24" s="14">
        <v>6.8828012499207803E-3</v>
      </c>
      <c r="AR24" s="14"/>
      <c r="AS24" s="14">
        <v>1.81324198905338E-2</v>
      </c>
      <c r="AT24" s="14">
        <v>3.1174614119992599E-2</v>
      </c>
      <c r="AU24" s="14">
        <v>2.0603136616765501E-2</v>
      </c>
      <c r="AV24" s="14">
        <v>2.56243433767557E-2</v>
      </c>
      <c r="AW24" s="14">
        <v>8.1851445005830095E-2</v>
      </c>
      <c r="AX24" s="14"/>
      <c r="AY24" s="14">
        <v>2.8853763243954E-2</v>
      </c>
      <c r="AZ24" s="14">
        <v>2.4930905191428501E-2</v>
      </c>
      <c r="BA24" s="14">
        <v>3.1651869305513697E-2</v>
      </c>
      <c r="BB24" s="14">
        <v>2.2103202288334799E-2</v>
      </c>
      <c r="BC24" s="14">
        <v>4.1360410567078303E-3</v>
      </c>
      <c r="BD24" s="14"/>
      <c r="BE24" s="14">
        <v>0.108106407811737</v>
      </c>
      <c r="BF24" s="14">
        <v>2.6391343941724901E-2</v>
      </c>
      <c r="BG24" s="14">
        <v>1.56911288601921E-2</v>
      </c>
      <c r="BH24" s="14">
        <v>8.3472741899630297E-3</v>
      </c>
      <c r="BI24" s="14">
        <v>0</v>
      </c>
      <c r="BJ24" s="14"/>
      <c r="BK24" s="14">
        <v>4.6011766354248099E-2</v>
      </c>
      <c r="BL24" s="14">
        <v>3.23073981547864E-2</v>
      </c>
      <c r="BM24" s="14">
        <v>6.2191684500800598E-3</v>
      </c>
      <c r="BN24" s="14">
        <v>1.7828222645267199E-2</v>
      </c>
      <c r="BO24" s="14">
        <v>1.53515600959221E-2</v>
      </c>
      <c r="BP24" s="14"/>
      <c r="BQ24" s="14">
        <v>3.1804868364745303E-2</v>
      </c>
      <c r="BR24" s="14">
        <v>1.8875901888035299E-2</v>
      </c>
      <c r="BS24" s="14"/>
      <c r="BT24" s="14">
        <v>2.54196840779615E-2</v>
      </c>
      <c r="BU24" s="14">
        <v>2.1810335831463801E-2</v>
      </c>
      <c r="BV24" s="14"/>
      <c r="BW24" s="14">
        <v>4.3324193358591397E-2</v>
      </c>
      <c r="BX24" s="14">
        <v>1.53554676457052E-2</v>
      </c>
      <c r="BY24" s="14"/>
      <c r="BZ24" s="14">
        <v>1.32826550986233E-2</v>
      </c>
      <c r="CA24" s="14">
        <v>3.63315882847563E-2</v>
      </c>
      <c r="CB24" s="14">
        <v>5.1533442590895401E-2</v>
      </c>
    </row>
    <row r="25" spans="2:80" x14ac:dyDescent="0.35">
      <c r="B25" s="15" t="s">
        <v>252</v>
      </c>
      <c r="C25" s="14">
        <v>2.2283954804829802E-2</v>
      </c>
      <c r="D25" s="14">
        <v>3.3907930102987101E-2</v>
      </c>
      <c r="E25" s="14">
        <v>1.14809522250265E-2</v>
      </c>
      <c r="F25" s="14"/>
      <c r="G25" s="14">
        <v>2.9083068485390998E-2</v>
      </c>
      <c r="H25" s="14">
        <v>6.2800309091280995E-2</v>
      </c>
      <c r="I25" s="14">
        <v>1.9870091190269099E-2</v>
      </c>
      <c r="J25" s="14">
        <v>1.7622774816292801E-2</v>
      </c>
      <c r="K25" s="14">
        <v>8.0706620323321692E-3</v>
      </c>
      <c r="L25" s="14">
        <v>0</v>
      </c>
      <c r="M25" s="14"/>
      <c r="N25" s="14">
        <v>3.5215371175637798E-2</v>
      </c>
      <c r="O25" s="14">
        <v>1.4790603659368301E-2</v>
      </c>
      <c r="P25" s="14">
        <v>1.62349026214113E-2</v>
      </c>
      <c r="Q25" s="14">
        <v>2.1055533234933699E-2</v>
      </c>
      <c r="R25" s="14"/>
      <c r="S25" s="14">
        <v>4.2470334683791099E-2</v>
      </c>
      <c r="T25" s="14">
        <v>2.83914821358109E-2</v>
      </c>
      <c r="U25" s="14">
        <v>2.82919834264816E-2</v>
      </c>
      <c r="V25" s="14">
        <v>2.1955888370284699E-2</v>
      </c>
      <c r="W25" s="14">
        <v>2.2552568960081201E-2</v>
      </c>
      <c r="X25" s="14">
        <v>2.0136286301486998E-2</v>
      </c>
      <c r="Y25" s="14">
        <v>1.5626080807558701E-2</v>
      </c>
      <c r="Z25" s="14">
        <v>1.29184104148405E-2</v>
      </c>
      <c r="AA25" s="14">
        <v>0</v>
      </c>
      <c r="AB25" s="14">
        <v>5.6105609821193404E-3</v>
      </c>
      <c r="AC25" s="14">
        <v>1.3211704836795801E-2</v>
      </c>
      <c r="AD25" s="14">
        <v>5.8082993863438397E-2</v>
      </c>
      <c r="AE25" s="14"/>
      <c r="AF25" s="14">
        <v>2.26632769145374E-2</v>
      </c>
      <c r="AG25" s="14">
        <v>2.2362808754918601E-2</v>
      </c>
      <c r="AH25" s="14">
        <v>3.07011344992714E-2</v>
      </c>
      <c r="AI25" s="14">
        <v>1.6533770742237199E-2</v>
      </c>
      <c r="AJ25" s="14">
        <v>0</v>
      </c>
      <c r="AK25" s="14"/>
      <c r="AL25" s="14">
        <v>3.1888115869749399E-2</v>
      </c>
      <c r="AM25" s="14">
        <v>1.3611736446301899E-2</v>
      </c>
      <c r="AN25" s="14">
        <v>1.6089875141379401E-2</v>
      </c>
      <c r="AO25" s="14">
        <v>2.2195977054971699E-2</v>
      </c>
      <c r="AP25" s="14">
        <v>1.62172893847774E-2</v>
      </c>
      <c r="AQ25" s="14">
        <v>3.2463242718732702E-2</v>
      </c>
      <c r="AR25" s="14"/>
      <c r="AS25" s="14">
        <v>1.43584481808507E-2</v>
      </c>
      <c r="AT25" s="14">
        <v>1.24807201028019E-2</v>
      </c>
      <c r="AU25" s="14">
        <v>4.2393134604370802E-2</v>
      </c>
      <c r="AV25" s="14">
        <v>1.6170766220696301E-2</v>
      </c>
      <c r="AW25" s="14">
        <v>4.4823397354081397E-2</v>
      </c>
      <c r="AX25" s="14"/>
      <c r="AY25" s="14">
        <v>1.51926957629134E-2</v>
      </c>
      <c r="AZ25" s="14">
        <v>3.3829201884653298E-2</v>
      </c>
      <c r="BA25" s="14">
        <v>1.93341467056324E-2</v>
      </c>
      <c r="BB25" s="14">
        <v>2.4095754672926399E-2</v>
      </c>
      <c r="BC25" s="14">
        <v>1.56642469146667E-2</v>
      </c>
      <c r="BD25" s="14"/>
      <c r="BE25" s="14">
        <v>5.1004916414470997E-2</v>
      </c>
      <c r="BF25" s="14">
        <v>2.4323881508349899E-2</v>
      </c>
      <c r="BG25" s="14">
        <v>2.3562737907150699E-2</v>
      </c>
      <c r="BH25" s="14">
        <v>8.2244590676778407E-3</v>
      </c>
      <c r="BI25" s="14">
        <v>1.1899318855253801E-2</v>
      </c>
      <c r="BJ25" s="14"/>
      <c r="BK25" s="14">
        <v>3.8103320748034401E-2</v>
      </c>
      <c r="BL25" s="14">
        <v>2.6273124333847601E-2</v>
      </c>
      <c r="BM25" s="14">
        <v>1.88409661249388E-2</v>
      </c>
      <c r="BN25" s="14">
        <v>2.3892069118755702E-2</v>
      </c>
      <c r="BO25" s="14">
        <v>7.7933987617178901E-3</v>
      </c>
      <c r="BP25" s="14"/>
      <c r="BQ25" s="14">
        <v>1.52065053805074E-2</v>
      </c>
      <c r="BR25" s="14">
        <v>2.5201235364788702E-2</v>
      </c>
      <c r="BS25" s="14"/>
      <c r="BT25" s="14">
        <v>2.69715410666619E-2</v>
      </c>
      <c r="BU25" s="14">
        <v>2.0863664277683099E-2</v>
      </c>
      <c r="BV25" s="14"/>
      <c r="BW25" s="14">
        <v>2.3752217021735599E-2</v>
      </c>
      <c r="BX25" s="14">
        <v>2.1765939087827701E-2</v>
      </c>
      <c r="BY25" s="14"/>
      <c r="BZ25" s="14">
        <v>1.67180076336607E-2</v>
      </c>
      <c r="CA25" s="14">
        <v>3.3913253021474597E-2</v>
      </c>
      <c r="CB25" s="14">
        <v>2.1487179229272201E-2</v>
      </c>
    </row>
    <row r="26" spans="2:80" x14ac:dyDescent="0.35">
      <c r="B26" s="15" t="s">
        <v>253</v>
      </c>
      <c r="C26" s="14">
        <v>1.6446926590911098E-2</v>
      </c>
      <c r="D26" s="14">
        <v>1.4174596195243199E-2</v>
      </c>
      <c r="E26" s="14">
        <v>1.8663483178884499E-2</v>
      </c>
      <c r="F26" s="14"/>
      <c r="G26" s="14">
        <v>4.4945149291994403E-3</v>
      </c>
      <c r="H26" s="14">
        <v>8.5211816392765996E-3</v>
      </c>
      <c r="I26" s="14">
        <v>1.49033641834456E-2</v>
      </c>
      <c r="J26" s="14">
        <v>1.72608915440602E-2</v>
      </c>
      <c r="K26" s="14">
        <v>2.70415234771283E-2</v>
      </c>
      <c r="L26" s="14">
        <v>2.51936998101874E-2</v>
      </c>
      <c r="M26" s="14"/>
      <c r="N26" s="14">
        <v>1.81736123341203E-2</v>
      </c>
      <c r="O26" s="14">
        <v>1.55600236739351E-2</v>
      </c>
      <c r="P26" s="14">
        <v>1.6492684974941999E-2</v>
      </c>
      <c r="Q26" s="14">
        <v>1.5683306949121501E-2</v>
      </c>
      <c r="R26" s="14"/>
      <c r="S26" s="14">
        <v>1.7976897431092501E-2</v>
      </c>
      <c r="T26" s="14">
        <v>1.5787094417934199E-2</v>
      </c>
      <c r="U26" s="14">
        <v>2.8662507375822401E-2</v>
      </c>
      <c r="V26" s="14">
        <v>1.6814196361349499E-2</v>
      </c>
      <c r="W26" s="14">
        <v>1.60508886933197E-2</v>
      </c>
      <c r="X26" s="14">
        <v>1.6557465375386798E-2</v>
      </c>
      <c r="Y26" s="14">
        <v>1.6481414835653602E-2</v>
      </c>
      <c r="Z26" s="14">
        <v>1.68377456433715E-2</v>
      </c>
      <c r="AA26" s="14">
        <v>1.13355902404063E-2</v>
      </c>
      <c r="AB26" s="14">
        <v>1.8666591231331801E-2</v>
      </c>
      <c r="AC26" s="14">
        <v>1.3584707479776401E-2</v>
      </c>
      <c r="AD26" s="14">
        <v>0</v>
      </c>
      <c r="AE26" s="14"/>
      <c r="AF26" s="14">
        <v>2.0567927411972799E-2</v>
      </c>
      <c r="AG26" s="14">
        <v>1.34475193429436E-2</v>
      </c>
      <c r="AH26" s="14">
        <v>0</v>
      </c>
      <c r="AI26" s="14">
        <v>2.0480920500248401E-2</v>
      </c>
      <c r="AJ26" s="14">
        <v>1.01303097522838E-2</v>
      </c>
      <c r="AK26" s="14"/>
      <c r="AL26" s="14">
        <v>6.8218040199311703E-3</v>
      </c>
      <c r="AM26" s="14">
        <v>2.7796501165938299E-2</v>
      </c>
      <c r="AN26" s="14">
        <v>2.69065977746215E-2</v>
      </c>
      <c r="AO26" s="14">
        <v>1.1025560501409499E-2</v>
      </c>
      <c r="AP26" s="14">
        <v>8.7594460942269099E-3</v>
      </c>
      <c r="AQ26" s="14">
        <v>6.0387853584306997E-3</v>
      </c>
      <c r="AR26" s="14"/>
      <c r="AS26" s="14">
        <v>2.5859403891046299E-2</v>
      </c>
      <c r="AT26" s="14">
        <v>1.9713909665208602E-2</v>
      </c>
      <c r="AU26" s="14">
        <v>1.23056217488952E-2</v>
      </c>
      <c r="AV26" s="14">
        <v>5.5827032510820896E-3</v>
      </c>
      <c r="AW26" s="14">
        <v>0</v>
      </c>
      <c r="AX26" s="14"/>
      <c r="AY26" s="14">
        <v>1.9357886146882702E-2</v>
      </c>
      <c r="AZ26" s="14">
        <v>4.5961677984999103E-3</v>
      </c>
      <c r="BA26" s="14">
        <v>1.44953842536257E-2</v>
      </c>
      <c r="BB26" s="14">
        <v>2.31596565989193E-2</v>
      </c>
      <c r="BC26" s="14">
        <v>2.7950735160182299E-2</v>
      </c>
      <c r="BD26" s="14"/>
      <c r="BE26" s="14">
        <v>0</v>
      </c>
      <c r="BF26" s="14">
        <v>1.1999866419722199E-2</v>
      </c>
      <c r="BG26" s="14">
        <v>1.50262355772737E-2</v>
      </c>
      <c r="BH26" s="14">
        <v>2.8337022573264599E-2</v>
      </c>
      <c r="BI26" s="14">
        <v>4.0254210970044002E-2</v>
      </c>
      <c r="BJ26" s="14"/>
      <c r="BK26" s="14">
        <v>3.3532033664858299E-3</v>
      </c>
      <c r="BL26" s="14">
        <v>2.0373696001842401E-2</v>
      </c>
      <c r="BM26" s="14">
        <v>2.5876279234681599E-2</v>
      </c>
      <c r="BN26" s="14">
        <v>9.3240396980199293E-3</v>
      </c>
      <c r="BO26" s="14">
        <v>2.1787469532967899E-2</v>
      </c>
      <c r="BP26" s="14"/>
      <c r="BQ26" s="14">
        <v>9.4015080564297908E-3</v>
      </c>
      <c r="BR26" s="14">
        <v>1.9351004217631099E-2</v>
      </c>
      <c r="BS26" s="14"/>
      <c r="BT26" s="14">
        <v>8.2874192811437895E-3</v>
      </c>
      <c r="BU26" s="14">
        <v>1.8919173562152398E-2</v>
      </c>
      <c r="BV26" s="14"/>
      <c r="BW26" s="14">
        <v>1.30590268139403E-2</v>
      </c>
      <c r="BX26" s="14">
        <v>1.7642207183091101E-2</v>
      </c>
      <c r="BY26" s="14"/>
      <c r="BZ26" s="14">
        <v>1.88522923127581E-2</v>
      </c>
      <c r="CA26" s="14">
        <v>8.5103366681924808E-3</v>
      </c>
      <c r="CB26" s="14">
        <v>3.1730957608281297E-2</v>
      </c>
    </row>
    <row r="27" spans="2:80" x14ac:dyDescent="0.35">
      <c r="B27" s="15" t="s">
        <v>254</v>
      </c>
      <c r="C27" s="20">
        <v>7.8185116913889099E-3</v>
      </c>
      <c r="D27" s="20">
        <v>8.1117005349819506E-3</v>
      </c>
      <c r="E27" s="20">
        <v>7.5825563238135097E-3</v>
      </c>
      <c r="F27" s="20"/>
      <c r="G27" s="20">
        <v>0</v>
      </c>
      <c r="H27" s="20">
        <v>7.9044476727800801E-3</v>
      </c>
      <c r="I27" s="20">
        <v>1.0446230165161399E-2</v>
      </c>
      <c r="J27" s="20">
        <v>1.40161411514145E-2</v>
      </c>
      <c r="K27" s="20">
        <v>0</v>
      </c>
      <c r="L27" s="20">
        <v>1.07816280450878E-2</v>
      </c>
      <c r="M27" s="20"/>
      <c r="N27" s="20">
        <v>7.2411673493937298E-3</v>
      </c>
      <c r="O27" s="20">
        <v>1.17789718705637E-2</v>
      </c>
      <c r="P27" s="20">
        <v>3.0390611352270999E-3</v>
      </c>
      <c r="Q27" s="20">
        <v>8.3969141698491696E-3</v>
      </c>
      <c r="R27" s="20"/>
      <c r="S27" s="20">
        <v>0</v>
      </c>
      <c r="T27" s="20">
        <v>4.68878084177036E-3</v>
      </c>
      <c r="U27" s="20">
        <v>1.09605633977391E-2</v>
      </c>
      <c r="V27" s="20">
        <v>8.5045383487340302E-3</v>
      </c>
      <c r="W27" s="20">
        <v>0</v>
      </c>
      <c r="X27" s="20">
        <v>1.36023613144784E-2</v>
      </c>
      <c r="Y27" s="20">
        <v>9.4542477141422599E-3</v>
      </c>
      <c r="Z27" s="20">
        <v>0</v>
      </c>
      <c r="AA27" s="20">
        <v>5.5399822233473204E-3</v>
      </c>
      <c r="AB27" s="20">
        <v>2.62155788514391E-2</v>
      </c>
      <c r="AC27" s="20">
        <v>0</v>
      </c>
      <c r="AD27" s="20">
        <v>1.8446509940256501E-2</v>
      </c>
      <c r="AE27" s="20"/>
      <c r="AF27" s="20">
        <v>0</v>
      </c>
      <c r="AG27" s="20">
        <v>7.6487310804815101E-3</v>
      </c>
      <c r="AH27" s="20">
        <v>9.7395687405314596E-3</v>
      </c>
      <c r="AI27" s="20">
        <v>1.0583512252833801E-2</v>
      </c>
      <c r="AJ27" s="20">
        <v>7.8013068738444101E-3</v>
      </c>
      <c r="AK27" s="20"/>
      <c r="AL27" s="20">
        <v>6.5920310565198703E-3</v>
      </c>
      <c r="AM27" s="20">
        <v>4.2533648043436298E-3</v>
      </c>
      <c r="AN27" s="20">
        <v>8.2683053425080793E-3</v>
      </c>
      <c r="AO27" s="20">
        <v>9.2237842665126007E-3</v>
      </c>
      <c r="AP27" s="20">
        <v>1.3092726607850901E-2</v>
      </c>
      <c r="AQ27" s="20">
        <v>6.3038422652852604E-3</v>
      </c>
      <c r="AR27" s="20"/>
      <c r="AS27" s="20">
        <v>8.9578988519914294E-3</v>
      </c>
      <c r="AT27" s="20">
        <v>2.5427427146934301E-3</v>
      </c>
      <c r="AU27" s="20">
        <v>9.7403866574692008E-3</v>
      </c>
      <c r="AV27" s="20">
        <v>4.67631555187345E-3</v>
      </c>
      <c r="AW27" s="20">
        <v>0</v>
      </c>
      <c r="AX27" s="20"/>
      <c r="AY27" s="20">
        <v>1.02730084024798E-2</v>
      </c>
      <c r="AZ27" s="20">
        <v>2.2124531900369099E-3</v>
      </c>
      <c r="BA27" s="20">
        <v>1.0306500288881E-2</v>
      </c>
      <c r="BB27" s="20">
        <v>4.3387347664526803E-3</v>
      </c>
      <c r="BC27" s="20">
        <v>1.5784807035160501E-2</v>
      </c>
      <c r="BD27" s="20"/>
      <c r="BE27" s="20">
        <v>1.1051155915066601E-2</v>
      </c>
      <c r="BF27" s="20">
        <v>4.9014518363462399E-3</v>
      </c>
      <c r="BG27" s="20">
        <v>1.13629908478296E-2</v>
      </c>
      <c r="BH27" s="20">
        <v>8.0337198662861105E-3</v>
      </c>
      <c r="BI27" s="20">
        <v>0</v>
      </c>
      <c r="BJ27" s="20"/>
      <c r="BK27" s="20">
        <v>3.5414687722182801E-3</v>
      </c>
      <c r="BL27" s="20">
        <v>6.1407749610543298E-3</v>
      </c>
      <c r="BM27" s="20">
        <v>1.3522080303114199E-2</v>
      </c>
      <c r="BN27" s="20">
        <v>1.2728596344782401E-2</v>
      </c>
      <c r="BO27" s="20">
        <v>2.6919911384393502E-3</v>
      </c>
      <c r="BP27" s="20"/>
      <c r="BQ27" s="20">
        <v>7.3331847180212097E-3</v>
      </c>
      <c r="BR27" s="20">
        <v>8.0185604462077904E-3</v>
      </c>
      <c r="BS27" s="20"/>
      <c r="BT27" s="20">
        <v>8.4781507978588296E-3</v>
      </c>
      <c r="BU27" s="20">
        <v>7.6186478122144304E-3</v>
      </c>
      <c r="BV27" s="20"/>
      <c r="BW27" s="20">
        <v>7.0409781136325398E-3</v>
      </c>
      <c r="BX27" s="20">
        <v>8.0928323196370697E-3</v>
      </c>
      <c r="BY27" s="20"/>
      <c r="BZ27" s="20">
        <v>9.5058566922102197E-3</v>
      </c>
      <c r="CA27" s="20">
        <v>5.8634803555942996E-3</v>
      </c>
      <c r="CB27" s="20">
        <v>0</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CB32"/>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257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167</v>
      </c>
      <c r="C9" s="14">
        <v>0.31261244284798101</v>
      </c>
      <c r="D9" s="14">
        <v>0.245075899181421</v>
      </c>
      <c r="E9" s="14">
        <v>0.37841716029704398</v>
      </c>
      <c r="F9" s="14"/>
      <c r="G9" s="14">
        <v>0.16642460826324099</v>
      </c>
      <c r="H9" s="14">
        <v>0.18183553966924099</v>
      </c>
      <c r="I9" s="14">
        <v>0.28799141058180899</v>
      </c>
      <c r="J9" s="14">
        <v>0.33775746389734601</v>
      </c>
      <c r="K9" s="14">
        <v>0.40719695524652</v>
      </c>
      <c r="L9" s="14">
        <v>0.452359256098401</v>
      </c>
      <c r="M9" s="14"/>
      <c r="N9" s="14">
        <v>0.26837408551542302</v>
      </c>
      <c r="O9" s="14">
        <v>0.35379449263766</v>
      </c>
      <c r="P9" s="14">
        <v>0.26957447255661299</v>
      </c>
      <c r="Q9" s="14">
        <v>0.35417595800454699</v>
      </c>
      <c r="R9" s="14"/>
      <c r="S9" s="14">
        <v>0.21786866806973701</v>
      </c>
      <c r="T9" s="14">
        <v>0.34063538148849598</v>
      </c>
      <c r="U9" s="14">
        <v>0.36342103960220801</v>
      </c>
      <c r="V9" s="14">
        <v>0.32639764600555798</v>
      </c>
      <c r="W9" s="14">
        <v>0.29775369380958</v>
      </c>
      <c r="X9" s="14">
        <v>0.245067943915248</v>
      </c>
      <c r="Y9" s="14">
        <v>0.38820421943865702</v>
      </c>
      <c r="Z9" s="14">
        <v>0.33214501576753203</v>
      </c>
      <c r="AA9" s="14">
        <v>0.29746019199729601</v>
      </c>
      <c r="AB9" s="14">
        <v>0.33079471682631101</v>
      </c>
      <c r="AC9" s="14">
        <v>0.38136485764635197</v>
      </c>
      <c r="AD9" s="14">
        <v>0.35328351237550498</v>
      </c>
      <c r="AE9" s="14"/>
      <c r="AF9" s="14">
        <v>0.31476230175547598</v>
      </c>
      <c r="AG9" s="14">
        <v>0.28118132329671502</v>
      </c>
      <c r="AH9" s="14">
        <v>0.33974475111919</v>
      </c>
      <c r="AI9" s="14">
        <v>0.29587091282064998</v>
      </c>
      <c r="AJ9" s="14">
        <v>0.25074644340923102</v>
      </c>
      <c r="AK9" s="14"/>
      <c r="AL9" s="14">
        <v>0.246630954102948</v>
      </c>
      <c r="AM9" s="14">
        <v>0.27738260886074201</v>
      </c>
      <c r="AN9" s="14">
        <v>0.279560705452507</v>
      </c>
      <c r="AO9" s="14">
        <v>0.28355444671201802</v>
      </c>
      <c r="AP9" s="14">
        <v>0.25842364569691201</v>
      </c>
      <c r="AQ9" s="14">
        <v>0.54741760122720695</v>
      </c>
      <c r="AR9" s="14"/>
      <c r="AS9" s="14">
        <v>0.36964583749002899</v>
      </c>
      <c r="AT9" s="14">
        <v>0.31468517206071001</v>
      </c>
      <c r="AU9" s="14">
        <v>0.28192024157969098</v>
      </c>
      <c r="AV9" s="14">
        <v>0.22556507702529199</v>
      </c>
      <c r="AW9" s="14">
        <v>0.222609076127185</v>
      </c>
      <c r="AX9" s="14"/>
      <c r="AY9" s="14">
        <v>0.33946994384851997</v>
      </c>
      <c r="AZ9" s="14">
        <v>0.264568011452329</v>
      </c>
      <c r="BA9" s="14">
        <v>0.32190300269457101</v>
      </c>
      <c r="BB9" s="14">
        <v>0.23567573187831301</v>
      </c>
      <c r="BC9" s="14">
        <v>0.40950816387092698</v>
      </c>
      <c r="BD9" s="14"/>
      <c r="BE9" s="14">
        <v>0.20222743239916</v>
      </c>
      <c r="BF9" s="14">
        <v>0.29437156146154497</v>
      </c>
      <c r="BG9" s="14">
        <v>0.32226516395260302</v>
      </c>
      <c r="BH9" s="14">
        <v>0.36958499778012999</v>
      </c>
      <c r="BI9" s="14">
        <v>0.34606415673954699</v>
      </c>
      <c r="BJ9" s="14"/>
      <c r="BK9" s="14">
        <v>0.15728149780543499</v>
      </c>
      <c r="BL9" s="14">
        <v>0.34421141111396403</v>
      </c>
      <c r="BM9" s="14">
        <v>0.351178109303177</v>
      </c>
      <c r="BN9" s="14">
        <v>0.345462932384343</v>
      </c>
      <c r="BO9" s="14">
        <v>0.342289396530428</v>
      </c>
      <c r="BP9" s="14"/>
      <c r="BQ9" s="14">
        <v>0.26405744919500501</v>
      </c>
      <c r="BR9" s="14">
        <v>0.33286328368342599</v>
      </c>
      <c r="BS9" s="14"/>
      <c r="BT9" s="14">
        <v>0.25566307600801502</v>
      </c>
      <c r="BU9" s="14">
        <v>0.33011040395666602</v>
      </c>
      <c r="BV9" s="14"/>
      <c r="BW9" s="14">
        <v>0.234333826755077</v>
      </c>
      <c r="BX9" s="14">
        <v>0.33998933679691101</v>
      </c>
      <c r="BY9" s="14"/>
      <c r="BZ9" s="14">
        <v>0.345967624684271</v>
      </c>
      <c r="CA9" s="14">
        <v>0.23132952728596001</v>
      </c>
      <c r="CB9" s="14">
        <v>0.37987834593331299</v>
      </c>
    </row>
    <row r="10" spans="2:80" x14ac:dyDescent="0.35">
      <c r="B10" s="15" t="s">
        <v>242</v>
      </c>
      <c r="C10" s="14">
        <v>0.23753772011282301</v>
      </c>
      <c r="D10" s="14">
        <v>0.27806434337372998</v>
      </c>
      <c r="E10" s="14">
        <v>0.19821301671236499</v>
      </c>
      <c r="F10" s="14"/>
      <c r="G10" s="14">
        <v>0.32518478662084399</v>
      </c>
      <c r="H10" s="14">
        <v>0.29943249637529101</v>
      </c>
      <c r="I10" s="14">
        <v>0.242413347732921</v>
      </c>
      <c r="J10" s="14">
        <v>0.19799335377132901</v>
      </c>
      <c r="K10" s="14">
        <v>0.18165029863443299</v>
      </c>
      <c r="L10" s="14">
        <v>0.194546398056124</v>
      </c>
      <c r="M10" s="14"/>
      <c r="N10" s="14">
        <v>0.26463038458670701</v>
      </c>
      <c r="O10" s="14">
        <v>0.221260208098956</v>
      </c>
      <c r="P10" s="14">
        <v>0.24537956088089799</v>
      </c>
      <c r="Q10" s="14">
        <v>0.21856671768789299</v>
      </c>
      <c r="R10" s="14"/>
      <c r="S10" s="14">
        <v>0.27770008642947602</v>
      </c>
      <c r="T10" s="14">
        <v>0.21514241801209399</v>
      </c>
      <c r="U10" s="14">
        <v>0.199002920299203</v>
      </c>
      <c r="V10" s="14">
        <v>0.205574681835867</v>
      </c>
      <c r="W10" s="14">
        <v>0.23243965562796901</v>
      </c>
      <c r="X10" s="14">
        <v>0.27362841845927599</v>
      </c>
      <c r="Y10" s="14">
        <v>0.21766662276550999</v>
      </c>
      <c r="Z10" s="14">
        <v>0.25593596571980598</v>
      </c>
      <c r="AA10" s="14">
        <v>0.298620827647473</v>
      </c>
      <c r="AB10" s="14">
        <v>0.20799942036197899</v>
      </c>
      <c r="AC10" s="14">
        <v>0.179642582912031</v>
      </c>
      <c r="AD10" s="14">
        <v>0.23834318592672701</v>
      </c>
      <c r="AE10" s="14"/>
      <c r="AF10" s="14">
        <v>0.24074436435695001</v>
      </c>
      <c r="AG10" s="14">
        <v>0.25731090730692302</v>
      </c>
      <c r="AH10" s="14">
        <v>0.269590789797435</v>
      </c>
      <c r="AI10" s="14">
        <v>0.21741885680888301</v>
      </c>
      <c r="AJ10" s="14">
        <v>0.26102695525470199</v>
      </c>
      <c r="AK10" s="14"/>
      <c r="AL10" s="14">
        <v>0.32728304272950698</v>
      </c>
      <c r="AM10" s="14">
        <v>0.27129382107921302</v>
      </c>
      <c r="AN10" s="14">
        <v>0.24036443050938699</v>
      </c>
      <c r="AO10" s="14">
        <v>0.20278657834671299</v>
      </c>
      <c r="AP10" s="14">
        <v>0.25136522097775199</v>
      </c>
      <c r="AQ10" s="14">
        <v>0.15811478599809201</v>
      </c>
      <c r="AR10" s="14"/>
      <c r="AS10" s="14">
        <v>0.21466978382216101</v>
      </c>
      <c r="AT10" s="14">
        <v>0.231530888424786</v>
      </c>
      <c r="AU10" s="14">
        <v>0.26826661568951599</v>
      </c>
      <c r="AV10" s="14">
        <v>0.231592325472011</v>
      </c>
      <c r="AW10" s="14">
        <v>0.41964744397512699</v>
      </c>
      <c r="AX10" s="14"/>
      <c r="AY10" s="14">
        <v>0.23573788613761801</v>
      </c>
      <c r="AZ10" s="14">
        <v>0.28437584581137998</v>
      </c>
      <c r="BA10" s="14">
        <v>0.23571304237533</v>
      </c>
      <c r="BB10" s="14">
        <v>0.24335151151843201</v>
      </c>
      <c r="BC10" s="14">
        <v>0.16060647192897101</v>
      </c>
      <c r="BD10" s="14"/>
      <c r="BE10" s="14">
        <v>0.34061420721087798</v>
      </c>
      <c r="BF10" s="14">
        <v>0.25686254584590501</v>
      </c>
      <c r="BG10" s="14">
        <v>0.230038236551076</v>
      </c>
      <c r="BH10" s="14">
        <v>0.19095991002434901</v>
      </c>
      <c r="BI10" s="14">
        <v>0.15124543229911599</v>
      </c>
      <c r="BJ10" s="14"/>
      <c r="BK10" s="14">
        <v>0.35904540105343002</v>
      </c>
      <c r="BL10" s="14">
        <v>0.23245086266083001</v>
      </c>
      <c r="BM10" s="14">
        <v>0.279484084959641</v>
      </c>
      <c r="BN10" s="14">
        <v>0.174715288114969</v>
      </c>
      <c r="BO10" s="14">
        <v>0.16753130007556299</v>
      </c>
      <c r="BP10" s="14"/>
      <c r="BQ10" s="14">
        <v>0.246607664541444</v>
      </c>
      <c r="BR10" s="14">
        <v>0.23375491659063399</v>
      </c>
      <c r="BS10" s="14"/>
      <c r="BT10" s="14">
        <v>0.26770911222229599</v>
      </c>
      <c r="BU10" s="14">
        <v>0.22826741782465201</v>
      </c>
      <c r="BV10" s="14"/>
      <c r="BW10" s="14">
        <v>0.32252845404513703</v>
      </c>
      <c r="BX10" s="14">
        <v>0.20781335315742</v>
      </c>
      <c r="BY10" s="14"/>
      <c r="BZ10" s="14">
        <v>0.205860034448934</v>
      </c>
      <c r="CA10" s="14">
        <v>0.306550532816798</v>
      </c>
      <c r="CB10" s="14">
        <v>0.22223203340620101</v>
      </c>
    </row>
    <row r="11" spans="2:80" x14ac:dyDescent="0.35">
      <c r="B11" s="15" t="s">
        <v>237</v>
      </c>
      <c r="C11" s="14">
        <v>0.21789172405184101</v>
      </c>
      <c r="D11" s="14">
        <v>0.27897304786210197</v>
      </c>
      <c r="E11" s="14">
        <v>0.15857784167849201</v>
      </c>
      <c r="F11" s="14"/>
      <c r="G11" s="14">
        <v>0.326472154693563</v>
      </c>
      <c r="H11" s="14">
        <v>0.288450951866147</v>
      </c>
      <c r="I11" s="14">
        <v>0.241798189585127</v>
      </c>
      <c r="J11" s="14">
        <v>0.196528697208977</v>
      </c>
      <c r="K11" s="14">
        <v>0.17023115685703799</v>
      </c>
      <c r="L11" s="14">
        <v>0.118240645024869</v>
      </c>
      <c r="M11" s="14"/>
      <c r="N11" s="14">
        <v>0.24701421428648199</v>
      </c>
      <c r="O11" s="14">
        <v>0.20846151498160301</v>
      </c>
      <c r="P11" s="14">
        <v>0.23911434504558399</v>
      </c>
      <c r="Q11" s="14">
        <v>0.17760657738687</v>
      </c>
      <c r="R11" s="14"/>
      <c r="S11" s="14">
        <v>0.271183137284701</v>
      </c>
      <c r="T11" s="14">
        <v>0.220596744491525</v>
      </c>
      <c r="U11" s="14">
        <v>0.15433542732455399</v>
      </c>
      <c r="V11" s="14">
        <v>0.23340224466905801</v>
      </c>
      <c r="W11" s="14">
        <v>0.24554013489019</v>
      </c>
      <c r="X11" s="14">
        <v>0.23666652257611501</v>
      </c>
      <c r="Y11" s="14">
        <v>0.189916677955667</v>
      </c>
      <c r="Z11" s="14">
        <v>0.17814098399657799</v>
      </c>
      <c r="AA11" s="14">
        <v>0.23500287156493099</v>
      </c>
      <c r="AB11" s="14">
        <v>0.205691149623524</v>
      </c>
      <c r="AC11" s="14">
        <v>0.15300309989067201</v>
      </c>
      <c r="AD11" s="14">
        <v>0.16878329011537599</v>
      </c>
      <c r="AE11" s="14"/>
      <c r="AF11" s="14">
        <v>0.20887382773754101</v>
      </c>
      <c r="AG11" s="14">
        <v>0.22874157004239401</v>
      </c>
      <c r="AH11" s="14">
        <v>0.18352422494370499</v>
      </c>
      <c r="AI11" s="14">
        <v>0.27017183503361503</v>
      </c>
      <c r="AJ11" s="14">
        <v>0.19253294764437301</v>
      </c>
      <c r="AK11" s="14"/>
      <c r="AL11" s="14">
        <v>0.25622129041620401</v>
      </c>
      <c r="AM11" s="14">
        <v>0.22145507768313499</v>
      </c>
      <c r="AN11" s="14">
        <v>0.17998055791697401</v>
      </c>
      <c r="AO11" s="14">
        <v>0.28225706449681798</v>
      </c>
      <c r="AP11" s="14">
        <v>0.18832675052114201</v>
      </c>
      <c r="AQ11" s="14">
        <v>0.14485794951036399</v>
      </c>
      <c r="AR11" s="14"/>
      <c r="AS11" s="14">
        <v>0.19738584207388701</v>
      </c>
      <c r="AT11" s="14">
        <v>0.22471728862427101</v>
      </c>
      <c r="AU11" s="14">
        <v>0.235906415027646</v>
      </c>
      <c r="AV11" s="14">
        <v>0.26467558491348397</v>
      </c>
      <c r="AW11" s="14">
        <v>0.31460043253022202</v>
      </c>
      <c r="AX11" s="14"/>
      <c r="AY11" s="14">
        <v>0.24938788258753</v>
      </c>
      <c r="AZ11" s="14">
        <v>0.22089760455497501</v>
      </c>
      <c r="BA11" s="14">
        <v>0.200876804505602</v>
      </c>
      <c r="BB11" s="14">
        <v>0.22924641378739899</v>
      </c>
      <c r="BC11" s="14">
        <v>0.16714536086780901</v>
      </c>
      <c r="BD11" s="14"/>
      <c r="BE11" s="14">
        <v>0.33945057342746099</v>
      </c>
      <c r="BF11" s="14">
        <v>0.228780767547167</v>
      </c>
      <c r="BG11" s="14">
        <v>0.202432560474374</v>
      </c>
      <c r="BH11" s="14">
        <v>0.19826673117118301</v>
      </c>
      <c r="BI11" s="14">
        <v>0.146370295629486</v>
      </c>
      <c r="BJ11" s="14"/>
      <c r="BK11" s="14">
        <v>0.29471073249034901</v>
      </c>
      <c r="BL11" s="14">
        <v>0.21980573679919699</v>
      </c>
      <c r="BM11" s="14">
        <v>0.22021386189283201</v>
      </c>
      <c r="BN11" s="14">
        <v>0.191435899221293</v>
      </c>
      <c r="BO11" s="14">
        <v>0.17853760560115101</v>
      </c>
      <c r="BP11" s="14"/>
      <c r="BQ11" s="14">
        <v>0.27192375948926301</v>
      </c>
      <c r="BR11" s="14">
        <v>0.19535657231279099</v>
      </c>
      <c r="BS11" s="14"/>
      <c r="BT11" s="14">
        <v>0.21136016977576699</v>
      </c>
      <c r="BU11" s="14">
        <v>0.21989857485710301</v>
      </c>
      <c r="BV11" s="14"/>
      <c r="BW11" s="14">
        <v>0.26076061491190899</v>
      </c>
      <c r="BX11" s="14">
        <v>0.202898905612237</v>
      </c>
      <c r="BY11" s="14"/>
      <c r="BZ11" s="14">
        <v>0.19640500833252</v>
      </c>
      <c r="CA11" s="14">
        <v>0.27073871573209302</v>
      </c>
      <c r="CB11" s="14">
        <v>0.17167374499500099</v>
      </c>
    </row>
    <row r="12" spans="2:80" x14ac:dyDescent="0.35">
      <c r="B12" s="15" t="s">
        <v>245</v>
      </c>
      <c r="C12" s="14">
        <v>0.14063428098807601</v>
      </c>
      <c r="D12" s="14">
        <v>0.13073501695123399</v>
      </c>
      <c r="E12" s="14">
        <v>0.15019048350453801</v>
      </c>
      <c r="F12" s="14"/>
      <c r="G12" s="14">
        <v>0.12335489912141299</v>
      </c>
      <c r="H12" s="14">
        <v>0.115383074186537</v>
      </c>
      <c r="I12" s="14">
        <v>0.107223562377371</v>
      </c>
      <c r="J12" s="14">
        <v>0.14630234226275801</v>
      </c>
      <c r="K12" s="14">
        <v>0.15651153278316501</v>
      </c>
      <c r="L12" s="14">
        <v>0.184588052828769</v>
      </c>
      <c r="M12" s="14"/>
      <c r="N12" s="14">
        <v>0.13852402128604499</v>
      </c>
      <c r="O12" s="14">
        <v>0.13305809740073399</v>
      </c>
      <c r="P12" s="14">
        <v>0.14600356520077901</v>
      </c>
      <c r="Q12" s="14">
        <v>0.146237931602442</v>
      </c>
      <c r="R12" s="14"/>
      <c r="S12" s="14">
        <v>0.10502120386955199</v>
      </c>
      <c r="T12" s="14">
        <v>0.114060200471443</v>
      </c>
      <c r="U12" s="14">
        <v>0.15925603195878099</v>
      </c>
      <c r="V12" s="14">
        <v>0.14611981581964301</v>
      </c>
      <c r="W12" s="14">
        <v>0.17121517289409799</v>
      </c>
      <c r="X12" s="14">
        <v>0.15735010564192001</v>
      </c>
      <c r="Y12" s="14">
        <v>0.15242857368821999</v>
      </c>
      <c r="Z12" s="14">
        <v>0.180588707112911</v>
      </c>
      <c r="AA12" s="14">
        <v>0.141083193519976</v>
      </c>
      <c r="AB12" s="14">
        <v>0.14689783176801299</v>
      </c>
      <c r="AC12" s="14">
        <v>0.136466196894965</v>
      </c>
      <c r="AD12" s="14">
        <v>0.13628064004253301</v>
      </c>
      <c r="AE12" s="14"/>
      <c r="AF12" s="14">
        <v>0.15781000735650899</v>
      </c>
      <c r="AG12" s="14">
        <v>0.131404373252547</v>
      </c>
      <c r="AH12" s="14">
        <v>0.144855319973729</v>
      </c>
      <c r="AI12" s="14">
        <v>0.17876541223842801</v>
      </c>
      <c r="AJ12" s="14">
        <v>0.13294715411286101</v>
      </c>
      <c r="AK12" s="14"/>
      <c r="AL12" s="14">
        <v>0.109899818144104</v>
      </c>
      <c r="AM12" s="14">
        <v>0.14507931232844001</v>
      </c>
      <c r="AN12" s="14">
        <v>0.165836657675166</v>
      </c>
      <c r="AO12" s="14">
        <v>0.18015471871647901</v>
      </c>
      <c r="AP12" s="14">
        <v>0.124058625052491</v>
      </c>
      <c r="AQ12" s="14">
        <v>0.11853388510457701</v>
      </c>
      <c r="AR12" s="14"/>
      <c r="AS12" s="14">
        <v>0.17241384125489201</v>
      </c>
      <c r="AT12" s="14">
        <v>0.140759121393986</v>
      </c>
      <c r="AU12" s="14">
        <v>0.127752617685711</v>
      </c>
      <c r="AV12" s="14">
        <v>0.110268837219908</v>
      </c>
      <c r="AW12" s="14">
        <v>9.8995699535127296E-2</v>
      </c>
      <c r="AX12" s="14"/>
      <c r="AY12" s="14">
        <v>0.14341903721319099</v>
      </c>
      <c r="AZ12" s="14">
        <v>0.15713021438087099</v>
      </c>
      <c r="BA12" s="14">
        <v>0.11692416840869101</v>
      </c>
      <c r="BB12" s="14">
        <v>0.17047136003907701</v>
      </c>
      <c r="BC12" s="14">
        <v>0.109483185107815</v>
      </c>
      <c r="BD12" s="14"/>
      <c r="BE12" s="14">
        <v>0.103534564548423</v>
      </c>
      <c r="BF12" s="14">
        <v>0.14566175560130501</v>
      </c>
      <c r="BG12" s="14">
        <v>0.14882529036634701</v>
      </c>
      <c r="BH12" s="14">
        <v>0.13034423172307699</v>
      </c>
      <c r="BI12" s="14">
        <v>0.120760510452929</v>
      </c>
      <c r="BJ12" s="14"/>
      <c r="BK12" s="14">
        <v>0.14589907509092701</v>
      </c>
      <c r="BL12" s="14">
        <v>0.127387480604155</v>
      </c>
      <c r="BM12" s="14">
        <v>0.116098200852129</v>
      </c>
      <c r="BN12" s="14">
        <v>0.15025847825595701</v>
      </c>
      <c r="BO12" s="14">
        <v>0.16184262711209299</v>
      </c>
      <c r="BP12" s="14"/>
      <c r="BQ12" s="14">
        <v>0.164579897494674</v>
      </c>
      <c r="BR12" s="14">
        <v>0.13064727796121101</v>
      </c>
      <c r="BS12" s="14"/>
      <c r="BT12" s="14">
        <v>0.13531525152712301</v>
      </c>
      <c r="BU12" s="14">
        <v>0.14226857783469901</v>
      </c>
      <c r="BV12" s="14"/>
      <c r="BW12" s="14">
        <v>0.113757428820598</v>
      </c>
      <c r="BX12" s="14">
        <v>0.150034098820789</v>
      </c>
      <c r="BY12" s="14"/>
      <c r="BZ12" s="14">
        <v>0.14296802092856301</v>
      </c>
      <c r="CA12" s="14">
        <v>0.13895749808455801</v>
      </c>
      <c r="CB12" s="14">
        <v>0.121531865429993</v>
      </c>
    </row>
    <row r="13" spans="2:80" x14ac:dyDescent="0.35">
      <c r="B13" s="15" t="s">
        <v>240</v>
      </c>
      <c r="C13" s="14">
        <v>0.131818465970896</v>
      </c>
      <c r="D13" s="14">
        <v>0.15299910102481001</v>
      </c>
      <c r="E13" s="14">
        <v>0.11039390131355301</v>
      </c>
      <c r="F13" s="14"/>
      <c r="G13" s="14">
        <v>0.24077285686674099</v>
      </c>
      <c r="H13" s="14">
        <v>0.22365019260698801</v>
      </c>
      <c r="I13" s="14">
        <v>0.128297430148469</v>
      </c>
      <c r="J13" s="14">
        <v>0.110884448349994</v>
      </c>
      <c r="K13" s="14">
        <v>8.0218726528347398E-2</v>
      </c>
      <c r="L13" s="14">
        <v>3.9144129770294897E-2</v>
      </c>
      <c r="M13" s="14"/>
      <c r="N13" s="14">
        <v>0.15654126695929299</v>
      </c>
      <c r="O13" s="14">
        <v>0.138601441695377</v>
      </c>
      <c r="P13" s="14">
        <v>0.125595606873634</v>
      </c>
      <c r="Q13" s="14">
        <v>0.103761058431564</v>
      </c>
      <c r="R13" s="14"/>
      <c r="S13" s="14">
        <v>0.182115087146138</v>
      </c>
      <c r="T13" s="14">
        <v>0.13472163217154201</v>
      </c>
      <c r="U13" s="14">
        <v>0.120343993606954</v>
      </c>
      <c r="V13" s="14">
        <v>0.122459711936034</v>
      </c>
      <c r="W13" s="14">
        <v>0.123083950143348</v>
      </c>
      <c r="X13" s="14">
        <v>0.17574415325013701</v>
      </c>
      <c r="Y13" s="14">
        <v>0.103821644165149</v>
      </c>
      <c r="Z13" s="14">
        <v>8.0717320631841602E-2</v>
      </c>
      <c r="AA13" s="14">
        <v>0.15019818883265601</v>
      </c>
      <c r="AB13" s="14">
        <v>9.7778981383922103E-2</v>
      </c>
      <c r="AC13" s="14">
        <v>6.9828267644996E-2</v>
      </c>
      <c r="AD13" s="14">
        <v>0.11219660302300299</v>
      </c>
      <c r="AE13" s="14"/>
      <c r="AF13" s="14">
        <v>0.112815261593813</v>
      </c>
      <c r="AG13" s="14">
        <v>0.14076182190421699</v>
      </c>
      <c r="AH13" s="14">
        <v>0.13790461706246601</v>
      </c>
      <c r="AI13" s="14">
        <v>0.137995002895408</v>
      </c>
      <c r="AJ13" s="14">
        <v>0.152915861391167</v>
      </c>
      <c r="AK13" s="14"/>
      <c r="AL13" s="14">
        <v>0.13629985226112801</v>
      </c>
      <c r="AM13" s="14">
        <v>0.13291447441177601</v>
      </c>
      <c r="AN13" s="14">
        <v>0.13097847979317501</v>
      </c>
      <c r="AO13" s="14">
        <v>0.125905771330281</v>
      </c>
      <c r="AP13" s="14">
        <v>0.18448962883070499</v>
      </c>
      <c r="AQ13" s="14">
        <v>9.6114139101795004E-2</v>
      </c>
      <c r="AR13" s="14"/>
      <c r="AS13" s="14">
        <v>0.102410491534942</v>
      </c>
      <c r="AT13" s="14">
        <v>0.129812479454288</v>
      </c>
      <c r="AU13" s="14">
        <v>0.161556785471096</v>
      </c>
      <c r="AV13" s="14">
        <v>0.172086735040237</v>
      </c>
      <c r="AW13" s="14">
        <v>8.38365487140251E-2</v>
      </c>
      <c r="AX13" s="14"/>
      <c r="AY13" s="14">
        <v>0.11056963641486001</v>
      </c>
      <c r="AZ13" s="14">
        <v>0.14850059253437001</v>
      </c>
      <c r="BA13" s="14">
        <v>0.15946988234311801</v>
      </c>
      <c r="BB13" s="14">
        <v>0.146672898753269</v>
      </c>
      <c r="BC13" s="14">
        <v>0.107733170429439</v>
      </c>
      <c r="BD13" s="14"/>
      <c r="BE13" s="14">
        <v>0.15226192652402901</v>
      </c>
      <c r="BF13" s="14">
        <v>0.14464145216257199</v>
      </c>
      <c r="BG13" s="14">
        <v>0.123920001152187</v>
      </c>
      <c r="BH13" s="14">
        <v>0.104893497691842</v>
      </c>
      <c r="BI13" s="14">
        <v>0.15241116300632301</v>
      </c>
      <c r="BJ13" s="14"/>
      <c r="BK13" s="14">
        <v>0.17592442253111401</v>
      </c>
      <c r="BL13" s="14">
        <v>0.131406869054982</v>
      </c>
      <c r="BM13" s="14">
        <v>0.115476911384681</v>
      </c>
      <c r="BN13" s="14">
        <v>0.132047454573476</v>
      </c>
      <c r="BO13" s="14">
        <v>0.11377456445942399</v>
      </c>
      <c r="BP13" s="14"/>
      <c r="BQ13" s="14">
        <v>0.131035304918978</v>
      </c>
      <c r="BR13" s="14">
        <v>0.13214509910618699</v>
      </c>
      <c r="BS13" s="14"/>
      <c r="BT13" s="14">
        <v>0.16888618270508801</v>
      </c>
      <c r="BU13" s="14">
        <v>0.12042923547031301</v>
      </c>
      <c r="BV13" s="14"/>
      <c r="BW13" s="14">
        <v>0.15094258534897401</v>
      </c>
      <c r="BX13" s="14">
        <v>0.12513006223801801</v>
      </c>
      <c r="BY13" s="14"/>
      <c r="BZ13" s="14">
        <v>0.11991155884077601</v>
      </c>
      <c r="CA13" s="14">
        <v>0.16213690155489699</v>
      </c>
      <c r="CB13" s="14">
        <v>0.100072838163707</v>
      </c>
    </row>
    <row r="14" spans="2:80" x14ac:dyDescent="0.35">
      <c r="B14" s="15" t="s">
        <v>246</v>
      </c>
      <c r="C14" s="14">
        <v>0.126018069904476</v>
      </c>
      <c r="D14" s="14">
        <v>0.133648356601411</v>
      </c>
      <c r="E14" s="14">
        <v>0.118314465252817</v>
      </c>
      <c r="F14" s="14"/>
      <c r="G14" s="14">
        <v>0.122692021727642</v>
      </c>
      <c r="H14" s="14">
        <v>0.117280665330804</v>
      </c>
      <c r="I14" s="14">
        <v>0.10339353194105499</v>
      </c>
      <c r="J14" s="14">
        <v>0.12592409380782399</v>
      </c>
      <c r="K14" s="14">
        <v>0.13092938279639399</v>
      </c>
      <c r="L14" s="14">
        <v>0.15051565683102999</v>
      </c>
      <c r="M14" s="14"/>
      <c r="N14" s="14">
        <v>0.15813850476952701</v>
      </c>
      <c r="O14" s="14">
        <v>0.117088840914168</v>
      </c>
      <c r="P14" s="14">
        <v>0.13965104634238901</v>
      </c>
      <c r="Q14" s="14">
        <v>8.7217030727768305E-2</v>
      </c>
      <c r="R14" s="14"/>
      <c r="S14" s="14">
        <v>0.14295455204150001</v>
      </c>
      <c r="T14" s="14">
        <v>8.0888522098314306E-2</v>
      </c>
      <c r="U14" s="14">
        <v>0.146410330118943</v>
      </c>
      <c r="V14" s="14">
        <v>0.145668619105813</v>
      </c>
      <c r="W14" s="14">
        <v>0.14368090475173501</v>
      </c>
      <c r="X14" s="14">
        <v>0.121836156393098</v>
      </c>
      <c r="Y14" s="14">
        <v>9.7023097801541197E-2</v>
      </c>
      <c r="Z14" s="14">
        <v>0.10242535697493001</v>
      </c>
      <c r="AA14" s="14">
        <v>0.110955236162047</v>
      </c>
      <c r="AB14" s="14">
        <v>0.120887214153284</v>
      </c>
      <c r="AC14" s="14">
        <v>0.20485247277388799</v>
      </c>
      <c r="AD14" s="14">
        <v>0.14850647845825199</v>
      </c>
      <c r="AE14" s="14"/>
      <c r="AF14" s="14">
        <v>0.130780230202374</v>
      </c>
      <c r="AG14" s="14">
        <v>0.13420075154116001</v>
      </c>
      <c r="AH14" s="14">
        <v>0.163950301145706</v>
      </c>
      <c r="AI14" s="14">
        <v>0.115476008420244</v>
      </c>
      <c r="AJ14" s="14">
        <v>0.171879947216632</v>
      </c>
      <c r="AK14" s="14"/>
      <c r="AL14" s="14">
        <v>0.121336614192082</v>
      </c>
      <c r="AM14" s="14">
        <v>0.129991710719743</v>
      </c>
      <c r="AN14" s="14">
        <v>0.18370541376380101</v>
      </c>
      <c r="AO14" s="14">
        <v>0.11692548103367501</v>
      </c>
      <c r="AP14" s="14">
        <v>0.14607092043638101</v>
      </c>
      <c r="AQ14" s="14">
        <v>0.11207143646456701</v>
      </c>
      <c r="AR14" s="14"/>
      <c r="AS14" s="14">
        <v>0.105779945035684</v>
      </c>
      <c r="AT14" s="14">
        <v>0.12098196194779701</v>
      </c>
      <c r="AU14" s="14">
        <v>0.14274210808493301</v>
      </c>
      <c r="AV14" s="14">
        <v>0.13409085905824</v>
      </c>
      <c r="AW14" s="14">
        <v>0.12586522256240201</v>
      </c>
      <c r="AX14" s="14"/>
      <c r="AY14" s="14">
        <v>0.138089718721322</v>
      </c>
      <c r="AZ14" s="14">
        <v>0.135310172011885</v>
      </c>
      <c r="BA14" s="14">
        <v>0.10091983767894799</v>
      </c>
      <c r="BB14" s="14">
        <v>0.146956672237678</v>
      </c>
      <c r="BC14" s="14">
        <v>9.7636899948293901E-2</v>
      </c>
      <c r="BD14" s="14"/>
      <c r="BE14" s="14">
        <v>0.14792110214495299</v>
      </c>
      <c r="BF14" s="14">
        <v>0.13745272165060901</v>
      </c>
      <c r="BG14" s="14">
        <v>0.121460278608266</v>
      </c>
      <c r="BH14" s="14">
        <v>0.109446865586753</v>
      </c>
      <c r="BI14" s="14">
        <v>9.2853466803867996E-2</v>
      </c>
      <c r="BJ14" s="14"/>
      <c r="BK14" s="14">
        <v>0.16075865514325099</v>
      </c>
      <c r="BL14" s="14">
        <v>0.118068215975439</v>
      </c>
      <c r="BM14" s="14">
        <v>0.11291755307746899</v>
      </c>
      <c r="BN14" s="14">
        <v>0.13032479236803399</v>
      </c>
      <c r="BO14" s="14">
        <v>0.114555473436741</v>
      </c>
      <c r="BP14" s="14"/>
      <c r="BQ14" s="14">
        <v>0.142175217135143</v>
      </c>
      <c r="BR14" s="14">
        <v>0.11927940530363999</v>
      </c>
      <c r="BS14" s="14"/>
      <c r="BT14" s="14">
        <v>0.14949016786479399</v>
      </c>
      <c r="BU14" s="14">
        <v>0.11880615728737801</v>
      </c>
      <c r="BV14" s="14"/>
      <c r="BW14" s="14">
        <v>0.14930100131900201</v>
      </c>
      <c r="BX14" s="14">
        <v>0.11787517755442201</v>
      </c>
      <c r="BY14" s="14"/>
      <c r="BZ14" s="14">
        <v>0.11880912065994401</v>
      </c>
      <c r="CA14" s="14">
        <v>0.14788702299950299</v>
      </c>
      <c r="CB14" s="14">
        <v>8.5942208613238799E-2</v>
      </c>
    </row>
    <row r="15" spans="2:80" x14ac:dyDescent="0.35">
      <c r="B15" s="15" t="s">
        <v>238</v>
      </c>
      <c r="C15" s="14">
        <v>0.12160525844931799</v>
      </c>
      <c r="D15" s="14">
        <v>0.123163305640115</v>
      </c>
      <c r="E15" s="14">
        <v>0.119906438352001</v>
      </c>
      <c r="F15" s="14"/>
      <c r="G15" s="14">
        <v>0.15083036049662299</v>
      </c>
      <c r="H15" s="14">
        <v>0.17186225142702299</v>
      </c>
      <c r="I15" s="14">
        <v>0.18199773289431101</v>
      </c>
      <c r="J15" s="14">
        <v>0.11714840996901001</v>
      </c>
      <c r="K15" s="14">
        <v>7.9030431409962507E-2</v>
      </c>
      <c r="L15" s="14">
        <v>4.43317630605626E-2</v>
      </c>
      <c r="M15" s="14"/>
      <c r="N15" s="14">
        <v>0.14181059774572199</v>
      </c>
      <c r="O15" s="14">
        <v>0.110296205339163</v>
      </c>
      <c r="P15" s="14">
        <v>0.11501657377192701</v>
      </c>
      <c r="Q15" s="14">
        <v>0.11744242037585099</v>
      </c>
      <c r="R15" s="14"/>
      <c r="S15" s="14">
        <v>0.17323924330658999</v>
      </c>
      <c r="T15" s="14">
        <v>0.13281213914951601</v>
      </c>
      <c r="U15" s="14">
        <v>0.10196944734659801</v>
      </c>
      <c r="V15" s="14">
        <v>9.1021008167372505E-2</v>
      </c>
      <c r="W15" s="14">
        <v>0.14592759316537901</v>
      </c>
      <c r="X15" s="14">
        <v>0.145780614303501</v>
      </c>
      <c r="Y15" s="14">
        <v>7.2554240594184902E-2</v>
      </c>
      <c r="Z15" s="14">
        <v>0.10619226745950899</v>
      </c>
      <c r="AA15" s="14">
        <v>0.13482795699118</v>
      </c>
      <c r="AB15" s="14">
        <v>8.37706385013504E-2</v>
      </c>
      <c r="AC15" s="14">
        <v>0.111585880271866</v>
      </c>
      <c r="AD15" s="14">
        <v>7.9583775507703694E-2</v>
      </c>
      <c r="AE15" s="14"/>
      <c r="AF15" s="14">
        <v>0.11292223913890501</v>
      </c>
      <c r="AG15" s="14">
        <v>0.14696844416894</v>
      </c>
      <c r="AH15" s="14">
        <v>9.9619970325894203E-2</v>
      </c>
      <c r="AI15" s="14">
        <v>8.3950862792713493E-2</v>
      </c>
      <c r="AJ15" s="14">
        <v>0.14228599691380101</v>
      </c>
      <c r="AK15" s="14"/>
      <c r="AL15" s="14">
        <v>0.157863504426454</v>
      </c>
      <c r="AM15" s="14">
        <v>0.14415994541744301</v>
      </c>
      <c r="AN15" s="14">
        <v>0.114294206439499</v>
      </c>
      <c r="AO15" s="14">
        <v>9.3592556424459697E-2</v>
      </c>
      <c r="AP15" s="14">
        <v>0.15107287281458101</v>
      </c>
      <c r="AQ15" s="14">
        <v>6.9644429690289195E-2</v>
      </c>
      <c r="AR15" s="14"/>
      <c r="AS15" s="14">
        <v>8.5382161182542396E-2</v>
      </c>
      <c r="AT15" s="14">
        <v>0.10123524575109399</v>
      </c>
      <c r="AU15" s="14">
        <v>0.15278798927711801</v>
      </c>
      <c r="AV15" s="14">
        <v>0.18360260199121001</v>
      </c>
      <c r="AW15" s="14">
        <v>0.175564161740071</v>
      </c>
      <c r="AX15" s="14"/>
      <c r="AY15" s="14">
        <v>0.101201936317907</v>
      </c>
      <c r="AZ15" s="14">
        <v>0.12872179917902199</v>
      </c>
      <c r="BA15" s="14">
        <v>0.114287100758758</v>
      </c>
      <c r="BB15" s="14">
        <v>0.15725742087606201</v>
      </c>
      <c r="BC15" s="14">
        <v>0.116576957001457</v>
      </c>
      <c r="BD15" s="14"/>
      <c r="BE15" s="14">
        <v>0.146632437056957</v>
      </c>
      <c r="BF15" s="14">
        <v>0.12951479466077001</v>
      </c>
      <c r="BG15" s="14">
        <v>0.106824966587304</v>
      </c>
      <c r="BH15" s="14">
        <v>0.115226432320207</v>
      </c>
      <c r="BI15" s="14">
        <v>0.160671533357237</v>
      </c>
      <c r="BJ15" s="14"/>
      <c r="BK15" s="14">
        <v>0.186561356609421</v>
      </c>
      <c r="BL15" s="14">
        <v>0.11352853655244</v>
      </c>
      <c r="BM15" s="14">
        <v>0.101639039385062</v>
      </c>
      <c r="BN15" s="14">
        <v>0.104498041092593</v>
      </c>
      <c r="BO15" s="14">
        <v>0.10978324915681099</v>
      </c>
      <c r="BP15" s="14"/>
      <c r="BQ15" s="14">
        <v>0.117866621727792</v>
      </c>
      <c r="BR15" s="14">
        <v>0.123164532408456</v>
      </c>
      <c r="BS15" s="14"/>
      <c r="BT15" s="14">
        <v>0.16171278621420199</v>
      </c>
      <c r="BU15" s="14">
        <v>0.109282031696551</v>
      </c>
      <c r="BV15" s="14"/>
      <c r="BW15" s="14">
        <v>0.16970870243054301</v>
      </c>
      <c r="BX15" s="14">
        <v>0.104781725405642</v>
      </c>
      <c r="BY15" s="14"/>
      <c r="BZ15" s="14">
        <v>0.106195155766053</v>
      </c>
      <c r="CA15" s="14">
        <v>0.15673102730448199</v>
      </c>
      <c r="CB15" s="14">
        <v>0.104937070601983</v>
      </c>
    </row>
    <row r="16" spans="2:80" x14ac:dyDescent="0.35">
      <c r="B16" s="15" t="s">
        <v>241</v>
      </c>
      <c r="C16" s="14">
        <v>0.103523747337483</v>
      </c>
      <c r="D16" s="14">
        <v>0.108968378912735</v>
      </c>
      <c r="E16" s="14">
        <v>9.8001398370341802E-2</v>
      </c>
      <c r="F16" s="14"/>
      <c r="G16" s="14">
        <v>8.2505803149914306E-2</v>
      </c>
      <c r="H16" s="14">
        <v>0.110942901902587</v>
      </c>
      <c r="I16" s="14">
        <v>0.10528037869097499</v>
      </c>
      <c r="J16" s="14">
        <v>0.12485864939029701</v>
      </c>
      <c r="K16" s="14">
        <v>8.9570994180460606E-2</v>
      </c>
      <c r="L16" s="14">
        <v>0.102024738869119</v>
      </c>
      <c r="M16" s="14"/>
      <c r="N16" s="14">
        <v>0.105118073231581</v>
      </c>
      <c r="O16" s="14">
        <v>0.109235343202015</v>
      </c>
      <c r="P16" s="14">
        <v>0.10317125540979299</v>
      </c>
      <c r="Q16" s="14">
        <v>9.5894886581968306E-2</v>
      </c>
      <c r="R16" s="14"/>
      <c r="S16" s="14">
        <v>8.6311028637709702E-2</v>
      </c>
      <c r="T16" s="14">
        <v>0.101369771285531</v>
      </c>
      <c r="U16" s="14">
        <v>7.2250880171231893E-2</v>
      </c>
      <c r="V16" s="14">
        <v>0.13437268877490199</v>
      </c>
      <c r="W16" s="14">
        <v>9.83759190111934E-2</v>
      </c>
      <c r="X16" s="14">
        <v>9.3649171937371906E-2</v>
      </c>
      <c r="Y16" s="14">
        <v>9.8129080685862902E-2</v>
      </c>
      <c r="Z16" s="14">
        <v>0.117290142114315</v>
      </c>
      <c r="AA16" s="14">
        <v>0.10527396199867101</v>
      </c>
      <c r="AB16" s="14">
        <v>0.134910201909274</v>
      </c>
      <c r="AC16" s="14">
        <v>0.112163445456805</v>
      </c>
      <c r="AD16" s="14">
        <v>0.1069850620697</v>
      </c>
      <c r="AE16" s="14"/>
      <c r="AF16" s="14">
        <v>9.7059065483261195E-2</v>
      </c>
      <c r="AG16" s="14">
        <v>0.12583281963958601</v>
      </c>
      <c r="AH16" s="14">
        <v>0.107362984904166</v>
      </c>
      <c r="AI16" s="14">
        <v>6.9090157226023893E-2</v>
      </c>
      <c r="AJ16" s="14">
        <v>9.9192968910990803E-2</v>
      </c>
      <c r="AK16" s="14"/>
      <c r="AL16" s="14">
        <v>0.131996239710515</v>
      </c>
      <c r="AM16" s="14">
        <v>9.8478370414473604E-2</v>
      </c>
      <c r="AN16" s="14">
        <v>0.13713119399614801</v>
      </c>
      <c r="AO16" s="14">
        <v>8.87359915735869E-2</v>
      </c>
      <c r="AP16" s="14">
        <v>0.109637503134958</v>
      </c>
      <c r="AQ16" s="14">
        <v>4.9072076526057301E-2</v>
      </c>
      <c r="AR16" s="14"/>
      <c r="AS16" s="14">
        <v>8.6471936773279606E-2</v>
      </c>
      <c r="AT16" s="14">
        <v>9.2661882709522497E-2</v>
      </c>
      <c r="AU16" s="14">
        <v>0.114907068631027</v>
      </c>
      <c r="AV16" s="14">
        <v>0.152195262782301</v>
      </c>
      <c r="AW16" s="14">
        <v>5.9187648460178502E-2</v>
      </c>
      <c r="AX16" s="14"/>
      <c r="AY16" s="14">
        <v>9.3764853953242605E-2</v>
      </c>
      <c r="AZ16" s="14">
        <v>0.121456628206809</v>
      </c>
      <c r="BA16" s="14">
        <v>9.9080061947114398E-2</v>
      </c>
      <c r="BB16" s="14">
        <v>0.101117297944594</v>
      </c>
      <c r="BC16" s="14">
        <v>9.7524402984060204E-2</v>
      </c>
      <c r="BD16" s="14"/>
      <c r="BE16" s="14">
        <v>9.2449734260385094E-2</v>
      </c>
      <c r="BF16" s="14">
        <v>0.105124677325496</v>
      </c>
      <c r="BG16" s="14">
        <v>0.106896703910887</v>
      </c>
      <c r="BH16" s="14">
        <v>0.100028246679829</v>
      </c>
      <c r="BI16" s="14">
        <v>9.0732661478293702E-2</v>
      </c>
      <c r="BJ16" s="14"/>
      <c r="BK16" s="14">
        <v>0.129026573620664</v>
      </c>
      <c r="BL16" s="14">
        <v>0.10971503576710701</v>
      </c>
      <c r="BM16" s="14">
        <v>9.3265957948907602E-2</v>
      </c>
      <c r="BN16" s="14">
        <v>8.1477502247229605E-2</v>
      </c>
      <c r="BO16" s="14">
        <v>0.108706259546859</v>
      </c>
      <c r="BP16" s="14"/>
      <c r="BQ16" s="14">
        <v>0.10457161264319501</v>
      </c>
      <c r="BR16" s="14">
        <v>0.103086713946549</v>
      </c>
      <c r="BS16" s="14"/>
      <c r="BT16" s="14">
        <v>0.121072668267762</v>
      </c>
      <c r="BU16" s="14">
        <v>9.8131758752249207E-2</v>
      </c>
      <c r="BV16" s="14"/>
      <c r="BW16" s="14">
        <v>0.13084583350819301</v>
      </c>
      <c r="BX16" s="14">
        <v>9.3968214895886304E-2</v>
      </c>
      <c r="BY16" s="14"/>
      <c r="BZ16" s="14">
        <v>9.4809694057153102E-2</v>
      </c>
      <c r="CA16" s="14">
        <v>0.126537534940944</v>
      </c>
      <c r="CB16" s="14">
        <v>7.5391110005707307E-2</v>
      </c>
    </row>
    <row r="17" spans="2:80" x14ac:dyDescent="0.35">
      <c r="B17" s="15" t="s">
        <v>239</v>
      </c>
      <c r="C17" s="14">
        <v>0.100618968413914</v>
      </c>
      <c r="D17" s="14">
        <v>0.103228589460977</v>
      </c>
      <c r="E17" s="14">
        <v>9.8470637972479694E-2</v>
      </c>
      <c r="F17" s="14"/>
      <c r="G17" s="14">
        <v>9.2143804543487196E-2</v>
      </c>
      <c r="H17" s="14">
        <v>0.11574360627625099</v>
      </c>
      <c r="I17" s="14">
        <v>0.116776122641311</v>
      </c>
      <c r="J17" s="14">
        <v>0.13507203162237799</v>
      </c>
      <c r="K17" s="14">
        <v>9.27369083504202E-2</v>
      </c>
      <c r="L17" s="14">
        <v>5.8115380177333503E-2</v>
      </c>
      <c r="M17" s="14"/>
      <c r="N17" s="14">
        <v>0.105924937742674</v>
      </c>
      <c r="O17" s="14">
        <v>8.0257466253442294E-2</v>
      </c>
      <c r="P17" s="14">
        <v>0.11229789842996001</v>
      </c>
      <c r="Q17" s="14">
        <v>0.104479276832925</v>
      </c>
      <c r="R17" s="14"/>
      <c r="S17" s="14">
        <v>0.12113194537263999</v>
      </c>
      <c r="T17" s="14">
        <v>9.7655606510983206E-2</v>
      </c>
      <c r="U17" s="14">
        <v>8.1762694485845902E-2</v>
      </c>
      <c r="V17" s="14">
        <v>9.9114393037168694E-2</v>
      </c>
      <c r="W17" s="14">
        <v>0.14554474960296801</v>
      </c>
      <c r="X17" s="14">
        <v>0.105195890083791</v>
      </c>
      <c r="Y17" s="14">
        <v>6.4766946120155197E-2</v>
      </c>
      <c r="Z17" s="14">
        <v>9.1692354809387894E-2</v>
      </c>
      <c r="AA17" s="14">
        <v>7.3247177640852701E-2</v>
      </c>
      <c r="AB17" s="14">
        <v>0.120910850074273</v>
      </c>
      <c r="AC17" s="14">
        <v>0.112540988732987</v>
      </c>
      <c r="AD17" s="14">
        <v>8.1070128827321897E-2</v>
      </c>
      <c r="AE17" s="14"/>
      <c r="AF17" s="14">
        <v>8.6347220062236496E-2</v>
      </c>
      <c r="AG17" s="14">
        <v>0.12382084856172899</v>
      </c>
      <c r="AH17" s="14">
        <v>6.9608343686567098E-2</v>
      </c>
      <c r="AI17" s="14">
        <v>9.88557461058059E-2</v>
      </c>
      <c r="AJ17" s="14">
        <v>0.101101787722735</v>
      </c>
      <c r="AK17" s="14"/>
      <c r="AL17" s="14">
        <v>0.11322594205129401</v>
      </c>
      <c r="AM17" s="14">
        <v>9.4262723429020701E-2</v>
      </c>
      <c r="AN17" s="14">
        <v>0.106822941450491</v>
      </c>
      <c r="AO17" s="14">
        <v>0.106003755711299</v>
      </c>
      <c r="AP17" s="14">
        <v>0.10508102384920399</v>
      </c>
      <c r="AQ17" s="14">
        <v>6.8441155282618807E-2</v>
      </c>
      <c r="AR17" s="14"/>
      <c r="AS17" s="14">
        <v>8.4739077758585704E-2</v>
      </c>
      <c r="AT17" s="14">
        <v>9.3105656794373604E-2</v>
      </c>
      <c r="AU17" s="14">
        <v>0.107024009904623</v>
      </c>
      <c r="AV17" s="14">
        <v>0.11499500137198</v>
      </c>
      <c r="AW17" s="14">
        <v>6.2653300392234296E-2</v>
      </c>
      <c r="AX17" s="14"/>
      <c r="AY17" s="14">
        <v>9.2048231515120302E-2</v>
      </c>
      <c r="AZ17" s="14">
        <v>0.100772986593807</v>
      </c>
      <c r="BA17" s="14">
        <v>9.6235250219948706E-2</v>
      </c>
      <c r="BB17" s="14">
        <v>0.116791079019836</v>
      </c>
      <c r="BC17" s="14">
        <v>0.10635472204885101</v>
      </c>
      <c r="BD17" s="14"/>
      <c r="BE17" s="14">
        <v>0.12178643073001499</v>
      </c>
      <c r="BF17" s="14">
        <v>9.6718987018295094E-2</v>
      </c>
      <c r="BG17" s="14">
        <v>9.6667932712087401E-2</v>
      </c>
      <c r="BH17" s="14">
        <v>0.109762807516208</v>
      </c>
      <c r="BI17" s="14">
        <v>0.103357139788871</v>
      </c>
      <c r="BJ17" s="14"/>
      <c r="BK17" s="14">
        <v>0.118014873120595</v>
      </c>
      <c r="BL17" s="14">
        <v>9.1844697485026605E-2</v>
      </c>
      <c r="BM17" s="14">
        <v>7.2416958962268005E-2</v>
      </c>
      <c r="BN17" s="14">
        <v>0.144604069065322</v>
      </c>
      <c r="BO17" s="14">
        <v>8.1263969992546495E-2</v>
      </c>
      <c r="BP17" s="14"/>
      <c r="BQ17" s="14">
        <v>0.102366123351129</v>
      </c>
      <c r="BR17" s="14">
        <v>9.9890282157639704E-2</v>
      </c>
      <c r="BS17" s="14"/>
      <c r="BT17" s="14">
        <v>0.108721889910304</v>
      </c>
      <c r="BU17" s="14">
        <v>9.8129307631398599E-2</v>
      </c>
      <c r="BV17" s="14"/>
      <c r="BW17" s="14">
        <v>0.123972516741615</v>
      </c>
      <c r="BX17" s="14">
        <v>9.2451378747537505E-2</v>
      </c>
      <c r="BY17" s="14"/>
      <c r="BZ17" s="14">
        <v>9.8373031917256701E-2</v>
      </c>
      <c r="CA17" s="14">
        <v>0.11414367933603101</v>
      </c>
      <c r="CB17" s="14">
        <v>4.8287876715805603E-2</v>
      </c>
    </row>
    <row r="18" spans="2:80" x14ac:dyDescent="0.35">
      <c r="B18" s="15" t="s">
        <v>244</v>
      </c>
      <c r="C18" s="14">
        <v>8.7702112303873897E-2</v>
      </c>
      <c r="D18" s="14">
        <v>0.100969375896881</v>
      </c>
      <c r="E18" s="14">
        <v>7.4459179240154896E-2</v>
      </c>
      <c r="F18" s="14"/>
      <c r="G18" s="14">
        <v>8.7396153937742693E-2</v>
      </c>
      <c r="H18" s="14">
        <v>0.103573037695391</v>
      </c>
      <c r="I18" s="14">
        <v>9.1230549405609193E-2</v>
      </c>
      <c r="J18" s="14">
        <v>8.7621306893217399E-2</v>
      </c>
      <c r="K18" s="14">
        <v>8.0322684497313404E-2</v>
      </c>
      <c r="L18" s="14">
        <v>7.7103855747979497E-2</v>
      </c>
      <c r="M18" s="14"/>
      <c r="N18" s="14">
        <v>0.11973249877506401</v>
      </c>
      <c r="O18" s="14">
        <v>9.0374011406134103E-2</v>
      </c>
      <c r="P18" s="14">
        <v>7.2194667172068003E-2</v>
      </c>
      <c r="Q18" s="14">
        <v>6.4984899124735998E-2</v>
      </c>
      <c r="R18" s="14"/>
      <c r="S18" s="14">
        <v>0.13854907327282401</v>
      </c>
      <c r="T18" s="14">
        <v>0.108151876444987</v>
      </c>
      <c r="U18" s="14">
        <v>6.0706783739558901E-2</v>
      </c>
      <c r="V18" s="14">
        <v>8.2595968226887903E-2</v>
      </c>
      <c r="W18" s="14">
        <v>6.04703507234804E-2</v>
      </c>
      <c r="X18" s="14">
        <v>9.48810257160701E-2</v>
      </c>
      <c r="Y18" s="14">
        <v>4.8828096406437101E-2</v>
      </c>
      <c r="Z18" s="14">
        <v>8.4045400580868804E-2</v>
      </c>
      <c r="AA18" s="14">
        <v>7.1621940981781998E-2</v>
      </c>
      <c r="AB18" s="14">
        <v>0.102034858871326</v>
      </c>
      <c r="AC18" s="14">
        <v>6.1618655854643503E-2</v>
      </c>
      <c r="AD18" s="14">
        <v>5.9011753087303803E-2</v>
      </c>
      <c r="AE18" s="14"/>
      <c r="AF18" s="14">
        <v>0.100360316934979</v>
      </c>
      <c r="AG18" s="14">
        <v>9.4537896967662793E-2</v>
      </c>
      <c r="AH18" s="14">
        <v>6.9732370416270797E-2</v>
      </c>
      <c r="AI18" s="14">
        <v>7.0148936856549701E-2</v>
      </c>
      <c r="AJ18" s="14">
        <v>8.1570329907975594E-2</v>
      </c>
      <c r="AK18" s="14"/>
      <c r="AL18" s="14">
        <v>9.1671917025983096E-2</v>
      </c>
      <c r="AM18" s="14">
        <v>8.77902520204073E-2</v>
      </c>
      <c r="AN18" s="14">
        <v>0.121164204083188</v>
      </c>
      <c r="AO18" s="14">
        <v>9.1640737738055505E-2</v>
      </c>
      <c r="AP18" s="14">
        <v>9.06330659195482E-2</v>
      </c>
      <c r="AQ18" s="14">
        <v>4.0798018626560198E-2</v>
      </c>
      <c r="AR18" s="14"/>
      <c r="AS18" s="14">
        <v>5.6608610408256703E-2</v>
      </c>
      <c r="AT18" s="14">
        <v>8.0037028358231802E-2</v>
      </c>
      <c r="AU18" s="14">
        <v>9.8481813035904295E-2</v>
      </c>
      <c r="AV18" s="14">
        <v>0.15407308743561099</v>
      </c>
      <c r="AW18" s="14">
        <v>0.10754118985338799</v>
      </c>
      <c r="AX18" s="14"/>
      <c r="AY18" s="14">
        <v>9.5131634169064797E-2</v>
      </c>
      <c r="AZ18" s="14">
        <v>8.7384096087556207E-2</v>
      </c>
      <c r="BA18" s="14">
        <v>9.3005066524986593E-2</v>
      </c>
      <c r="BB18" s="14">
        <v>8.9206069300268503E-2</v>
      </c>
      <c r="BC18" s="14">
        <v>7.1725984191397502E-2</v>
      </c>
      <c r="BD18" s="14"/>
      <c r="BE18" s="14">
        <v>7.6737744003355299E-2</v>
      </c>
      <c r="BF18" s="14">
        <v>8.7648697463062905E-2</v>
      </c>
      <c r="BG18" s="14">
        <v>9.6381973788012096E-2</v>
      </c>
      <c r="BH18" s="14">
        <v>7.2342764966392206E-2</v>
      </c>
      <c r="BI18" s="14">
        <v>8.7729185773869803E-2</v>
      </c>
      <c r="BJ18" s="14"/>
      <c r="BK18" s="14">
        <v>0.112574718652538</v>
      </c>
      <c r="BL18" s="14">
        <v>8.7960862650209498E-2</v>
      </c>
      <c r="BM18" s="14">
        <v>6.1917225283388402E-2</v>
      </c>
      <c r="BN18" s="14">
        <v>9.3434549536150602E-2</v>
      </c>
      <c r="BO18" s="14">
        <v>8.5966148688689806E-2</v>
      </c>
      <c r="BP18" s="14"/>
      <c r="BQ18" s="14">
        <v>9.8698303960785605E-2</v>
      </c>
      <c r="BR18" s="14">
        <v>8.3115928468042499E-2</v>
      </c>
      <c r="BS18" s="14"/>
      <c r="BT18" s="14">
        <v>9.9151227427110994E-2</v>
      </c>
      <c r="BU18" s="14">
        <v>8.4184317773897399E-2</v>
      </c>
      <c r="BV18" s="14"/>
      <c r="BW18" s="14">
        <v>8.9060939566190905E-2</v>
      </c>
      <c r="BX18" s="14">
        <v>8.7226880730908701E-2</v>
      </c>
      <c r="BY18" s="14"/>
      <c r="BZ18" s="14">
        <v>8.0847806843229106E-2</v>
      </c>
      <c r="CA18" s="14">
        <v>0.100332570236063</v>
      </c>
      <c r="CB18" s="14">
        <v>9.8058847389628306E-2</v>
      </c>
    </row>
    <row r="19" spans="2:80" x14ac:dyDescent="0.35">
      <c r="B19" s="15" t="s">
        <v>243</v>
      </c>
      <c r="C19" s="14">
        <v>6.34021044741018E-2</v>
      </c>
      <c r="D19" s="14">
        <v>6.0302659600414497E-2</v>
      </c>
      <c r="E19" s="14">
        <v>6.6671429249502298E-2</v>
      </c>
      <c r="F19" s="14"/>
      <c r="G19" s="14">
        <v>6.5294134918973207E-2</v>
      </c>
      <c r="H19" s="14">
        <v>5.4288208523988801E-2</v>
      </c>
      <c r="I19" s="14">
        <v>6.10593827133213E-2</v>
      </c>
      <c r="J19" s="14">
        <v>7.8915514563646205E-2</v>
      </c>
      <c r="K19" s="14">
        <v>6.0094795347483701E-2</v>
      </c>
      <c r="L19" s="14">
        <v>6.11247497764211E-2</v>
      </c>
      <c r="M19" s="14"/>
      <c r="N19" s="14">
        <v>7.4591969507034506E-2</v>
      </c>
      <c r="O19" s="14">
        <v>4.9390942467485502E-2</v>
      </c>
      <c r="P19" s="14">
        <v>8.9284835659539E-2</v>
      </c>
      <c r="Q19" s="14">
        <v>4.3873429640771497E-2</v>
      </c>
      <c r="R19" s="14"/>
      <c r="S19" s="14">
        <v>5.9504675790279703E-2</v>
      </c>
      <c r="T19" s="14">
        <v>5.9037530403388203E-2</v>
      </c>
      <c r="U19" s="14">
        <v>6.2502447589655993E-2</v>
      </c>
      <c r="V19" s="14">
        <v>7.4536835812109001E-2</v>
      </c>
      <c r="W19" s="14">
        <v>5.07173521349518E-2</v>
      </c>
      <c r="X19" s="14">
        <v>5.2307290827433198E-2</v>
      </c>
      <c r="Y19" s="14">
        <v>6.2329932952299202E-2</v>
      </c>
      <c r="Z19" s="14">
        <v>6.8638210173548403E-2</v>
      </c>
      <c r="AA19" s="14">
        <v>5.2230251629912697E-2</v>
      </c>
      <c r="AB19" s="14">
        <v>8.7967890979712707E-2</v>
      </c>
      <c r="AC19" s="14">
        <v>7.8683321830493994E-2</v>
      </c>
      <c r="AD19" s="14">
        <v>7.0223804702780293E-2</v>
      </c>
      <c r="AE19" s="14"/>
      <c r="AF19" s="14">
        <v>5.78913359329244E-2</v>
      </c>
      <c r="AG19" s="14">
        <v>6.3083142686921403E-2</v>
      </c>
      <c r="AH19" s="14">
        <v>8.0667371839885302E-2</v>
      </c>
      <c r="AI19" s="14">
        <v>5.6708914097752597E-2</v>
      </c>
      <c r="AJ19" s="14">
        <v>8.7577696247282094E-2</v>
      </c>
      <c r="AK19" s="14"/>
      <c r="AL19" s="14">
        <v>4.2667897214786699E-2</v>
      </c>
      <c r="AM19" s="14">
        <v>6.80401303860656E-2</v>
      </c>
      <c r="AN19" s="14">
        <v>9.0669176499365997E-2</v>
      </c>
      <c r="AO19" s="14">
        <v>5.5667531261651998E-2</v>
      </c>
      <c r="AP19" s="14">
        <v>8.4155957847980703E-2</v>
      </c>
      <c r="AQ19" s="14">
        <v>6.6257698501677398E-2</v>
      </c>
      <c r="AR19" s="14"/>
      <c r="AS19" s="14">
        <v>5.6626691618318702E-2</v>
      </c>
      <c r="AT19" s="14">
        <v>7.6410289112922802E-2</v>
      </c>
      <c r="AU19" s="14">
        <v>5.5759500921906797E-2</v>
      </c>
      <c r="AV19" s="14">
        <v>7.0558884031623401E-2</v>
      </c>
      <c r="AW19" s="14">
        <v>6.1424914842709302E-2</v>
      </c>
      <c r="AX19" s="14"/>
      <c r="AY19" s="14">
        <v>6.4898330073191596E-2</v>
      </c>
      <c r="AZ19" s="14">
        <v>6.02137610480157E-2</v>
      </c>
      <c r="BA19" s="14">
        <v>5.2216238939975297E-2</v>
      </c>
      <c r="BB19" s="14">
        <v>8.3361131095771507E-2</v>
      </c>
      <c r="BC19" s="14">
        <v>5.4987510482522199E-2</v>
      </c>
      <c r="BD19" s="14"/>
      <c r="BE19" s="14">
        <v>7.9469385176255097E-2</v>
      </c>
      <c r="BF19" s="14">
        <v>6.0022564584574299E-2</v>
      </c>
      <c r="BG19" s="14">
        <v>6.4687610940833806E-2</v>
      </c>
      <c r="BH19" s="14">
        <v>6.2747431704751194E-2</v>
      </c>
      <c r="BI19" s="14">
        <v>6.1177409984768401E-2</v>
      </c>
      <c r="BJ19" s="14"/>
      <c r="BK19" s="14">
        <v>4.8817690984508E-2</v>
      </c>
      <c r="BL19" s="14">
        <v>6.04440294466487E-2</v>
      </c>
      <c r="BM19" s="14">
        <v>5.5158178024723697E-2</v>
      </c>
      <c r="BN19" s="14">
        <v>8.8735297767246896E-2</v>
      </c>
      <c r="BO19" s="14">
        <v>6.2179041984410197E-2</v>
      </c>
      <c r="BP19" s="14"/>
      <c r="BQ19" s="14">
        <v>6.01834541263713E-2</v>
      </c>
      <c r="BR19" s="14">
        <v>6.4744507613162694E-2</v>
      </c>
      <c r="BS19" s="14"/>
      <c r="BT19" s="14">
        <v>7.8961047424468397E-2</v>
      </c>
      <c r="BU19" s="14">
        <v>5.8621545993042402E-2</v>
      </c>
      <c r="BV19" s="14"/>
      <c r="BW19" s="14">
        <v>5.0834604928707998E-2</v>
      </c>
      <c r="BX19" s="14">
        <v>6.7797418538534396E-2</v>
      </c>
      <c r="BY19" s="14"/>
      <c r="BZ19" s="14">
        <v>6.8219695922899296E-2</v>
      </c>
      <c r="CA19" s="14">
        <v>5.1458459812383998E-2</v>
      </c>
      <c r="CB19" s="14">
        <v>7.4326896978673604E-2</v>
      </c>
    </row>
    <row r="20" spans="2:80" x14ac:dyDescent="0.35">
      <c r="B20" s="15" t="s">
        <v>248</v>
      </c>
      <c r="C20" s="14">
        <v>4.7685103695583E-2</v>
      </c>
      <c r="D20" s="14">
        <v>4.9323555148847897E-2</v>
      </c>
      <c r="E20" s="14">
        <v>4.56529015398036E-2</v>
      </c>
      <c r="F20" s="14"/>
      <c r="G20" s="14">
        <v>6.8600907623056206E-2</v>
      </c>
      <c r="H20" s="14">
        <v>5.7474555104816902E-2</v>
      </c>
      <c r="I20" s="14">
        <v>3.8258484285606097E-2</v>
      </c>
      <c r="J20" s="14">
        <v>5.0066456735784901E-2</v>
      </c>
      <c r="K20" s="14">
        <v>3.0490213241638101E-2</v>
      </c>
      <c r="L20" s="14">
        <v>4.3097292127112399E-2</v>
      </c>
      <c r="M20" s="14"/>
      <c r="N20" s="14">
        <v>5.5182401785597801E-2</v>
      </c>
      <c r="O20" s="14">
        <v>4.5310320779916299E-2</v>
      </c>
      <c r="P20" s="14">
        <v>4.8092287610924801E-2</v>
      </c>
      <c r="Q20" s="14">
        <v>4.22616751278235E-2</v>
      </c>
      <c r="R20" s="14"/>
      <c r="S20" s="14">
        <v>3.8305524543113902E-2</v>
      </c>
      <c r="T20" s="14">
        <v>5.6653039547293498E-2</v>
      </c>
      <c r="U20" s="14">
        <v>3.5628262687975899E-2</v>
      </c>
      <c r="V20" s="14">
        <v>6.0185753750817098E-2</v>
      </c>
      <c r="W20" s="14">
        <v>3.1703964936555799E-2</v>
      </c>
      <c r="X20" s="14">
        <v>6.7095579152228704E-2</v>
      </c>
      <c r="Y20" s="14">
        <v>4.74598738096558E-2</v>
      </c>
      <c r="Z20" s="14">
        <v>5.3214320333732801E-2</v>
      </c>
      <c r="AA20" s="14">
        <v>4.2236559730541599E-2</v>
      </c>
      <c r="AB20" s="14">
        <v>5.07101273607274E-2</v>
      </c>
      <c r="AC20" s="14">
        <v>5.1342857109626702E-2</v>
      </c>
      <c r="AD20" s="14">
        <v>2.4645320924689601E-2</v>
      </c>
      <c r="AE20" s="14"/>
      <c r="AF20" s="14">
        <v>3.7164119547262002E-2</v>
      </c>
      <c r="AG20" s="14">
        <v>5.9183510207635702E-2</v>
      </c>
      <c r="AH20" s="14">
        <v>4.3795559943364301E-2</v>
      </c>
      <c r="AI20" s="14">
        <v>3.3114714475141901E-2</v>
      </c>
      <c r="AJ20" s="14">
        <v>6.9556120120526602E-2</v>
      </c>
      <c r="AK20" s="14"/>
      <c r="AL20" s="14">
        <v>6.42451063919455E-2</v>
      </c>
      <c r="AM20" s="14">
        <v>4.6982908479164899E-2</v>
      </c>
      <c r="AN20" s="14">
        <v>6.8605664690444199E-2</v>
      </c>
      <c r="AO20" s="14">
        <v>3.7337894796548997E-2</v>
      </c>
      <c r="AP20" s="14">
        <v>5.9695438996387101E-2</v>
      </c>
      <c r="AQ20" s="14">
        <v>1.97025199422491E-2</v>
      </c>
      <c r="AR20" s="14"/>
      <c r="AS20" s="14">
        <v>5.2225585278968902E-2</v>
      </c>
      <c r="AT20" s="14">
        <v>3.96961394580366E-2</v>
      </c>
      <c r="AU20" s="14">
        <v>5.3210307457952903E-2</v>
      </c>
      <c r="AV20" s="14">
        <v>4.4955127985657997E-2</v>
      </c>
      <c r="AW20" s="14">
        <v>0.119871821440832</v>
      </c>
      <c r="AX20" s="14"/>
      <c r="AY20" s="14">
        <v>4.6910833884726298E-2</v>
      </c>
      <c r="AZ20" s="14">
        <v>4.6742458325622398E-2</v>
      </c>
      <c r="BA20" s="14">
        <v>4.2400771197096399E-2</v>
      </c>
      <c r="BB20" s="14">
        <v>6.1595775071739599E-2</v>
      </c>
      <c r="BC20" s="14">
        <v>4.0884232955487203E-2</v>
      </c>
      <c r="BD20" s="14"/>
      <c r="BE20" s="14">
        <v>7.1018493468318303E-2</v>
      </c>
      <c r="BF20" s="14">
        <v>4.3663934540105802E-2</v>
      </c>
      <c r="BG20" s="14">
        <v>5.53434125967492E-2</v>
      </c>
      <c r="BH20" s="14">
        <v>2.4809273703124201E-2</v>
      </c>
      <c r="BI20" s="14">
        <v>6.7360564577790993E-2</v>
      </c>
      <c r="BJ20" s="14"/>
      <c r="BK20" s="14">
        <v>6.6617568481392095E-2</v>
      </c>
      <c r="BL20" s="14">
        <v>4.8704492236679602E-2</v>
      </c>
      <c r="BM20" s="14">
        <v>4.4342267808726903E-2</v>
      </c>
      <c r="BN20" s="14">
        <v>3.9351859429717501E-2</v>
      </c>
      <c r="BO20" s="14">
        <v>4.3124800858285899E-2</v>
      </c>
      <c r="BP20" s="14"/>
      <c r="BQ20" s="14">
        <v>4.2006440938178499E-2</v>
      </c>
      <c r="BR20" s="14">
        <v>5.0053504698377098E-2</v>
      </c>
      <c r="BS20" s="14"/>
      <c r="BT20" s="14">
        <v>6.5427301911416005E-2</v>
      </c>
      <c r="BU20" s="14">
        <v>4.2233729754312999E-2</v>
      </c>
      <c r="BV20" s="14"/>
      <c r="BW20" s="14">
        <v>6.8130942320739102E-2</v>
      </c>
      <c r="BX20" s="14">
        <v>4.0534446419354497E-2</v>
      </c>
      <c r="BY20" s="14"/>
      <c r="BZ20" s="14">
        <v>4.2233760860891797E-2</v>
      </c>
      <c r="CA20" s="14">
        <v>6.1694803330124698E-2</v>
      </c>
      <c r="CB20" s="14">
        <v>3.23851226409601E-2</v>
      </c>
    </row>
    <row r="21" spans="2:80" x14ac:dyDescent="0.35">
      <c r="B21" s="15" t="s">
        <v>250</v>
      </c>
      <c r="C21" s="14">
        <v>3.9322476468320697E-2</v>
      </c>
      <c r="D21" s="14">
        <v>3.8651482970267999E-2</v>
      </c>
      <c r="E21" s="14">
        <v>4.0130692011237902E-2</v>
      </c>
      <c r="F21" s="14"/>
      <c r="G21" s="14">
        <v>5.2821608363193398E-2</v>
      </c>
      <c r="H21" s="14">
        <v>6.0412237105204603E-2</v>
      </c>
      <c r="I21" s="14">
        <v>2.6741402050852198E-2</v>
      </c>
      <c r="J21" s="14">
        <v>3.9125835423697498E-2</v>
      </c>
      <c r="K21" s="14">
        <v>3.4700935526146899E-2</v>
      </c>
      <c r="L21" s="14">
        <v>2.66537988942252E-2</v>
      </c>
      <c r="M21" s="14"/>
      <c r="N21" s="14">
        <v>4.0622933113506801E-2</v>
      </c>
      <c r="O21" s="14">
        <v>3.1960432065647797E-2</v>
      </c>
      <c r="P21" s="14">
        <v>3.9922625722051297E-2</v>
      </c>
      <c r="Q21" s="14">
        <v>4.5513423389886301E-2</v>
      </c>
      <c r="R21" s="14"/>
      <c r="S21" s="14">
        <v>4.9798206428738299E-2</v>
      </c>
      <c r="T21" s="14">
        <v>3.4628889794419401E-2</v>
      </c>
      <c r="U21" s="14">
        <v>3.8190201129049202E-2</v>
      </c>
      <c r="V21" s="14">
        <v>4.9576272493732997E-2</v>
      </c>
      <c r="W21" s="14">
        <v>1.93077661841628E-2</v>
      </c>
      <c r="X21" s="14">
        <v>4.49441185869075E-2</v>
      </c>
      <c r="Y21" s="14">
        <v>3.82261424174868E-2</v>
      </c>
      <c r="Z21" s="14">
        <v>6.7169285715390006E-2</v>
      </c>
      <c r="AA21" s="14">
        <v>2.63354250720805E-2</v>
      </c>
      <c r="AB21" s="14">
        <v>3.2574453497991297E-2</v>
      </c>
      <c r="AC21" s="14">
        <v>3.2487861357419698E-2</v>
      </c>
      <c r="AD21" s="14">
        <v>5.7887268509610401E-2</v>
      </c>
      <c r="AE21" s="14"/>
      <c r="AF21" s="14">
        <v>5.7810121948860697E-2</v>
      </c>
      <c r="AG21" s="14">
        <v>3.3786427225229003E-2</v>
      </c>
      <c r="AH21" s="14">
        <v>2.22817397366032E-2</v>
      </c>
      <c r="AI21" s="14">
        <v>3.2328456824774497E-2</v>
      </c>
      <c r="AJ21" s="14">
        <v>5.2483209322981603E-2</v>
      </c>
      <c r="AK21" s="14"/>
      <c r="AL21" s="14">
        <v>3.7514694035489002E-2</v>
      </c>
      <c r="AM21" s="14">
        <v>5.5772387142265602E-2</v>
      </c>
      <c r="AN21" s="14">
        <v>3.57639365507577E-2</v>
      </c>
      <c r="AO21" s="14">
        <v>4.1444703646296301E-2</v>
      </c>
      <c r="AP21" s="14">
        <v>4.9123937265507699E-2</v>
      </c>
      <c r="AQ21" s="14">
        <v>2.3803653631988001E-2</v>
      </c>
      <c r="AR21" s="14"/>
      <c r="AS21" s="14">
        <v>3.55374164211405E-2</v>
      </c>
      <c r="AT21" s="14">
        <v>4.0250695533758603E-2</v>
      </c>
      <c r="AU21" s="14">
        <v>3.5738354481679301E-2</v>
      </c>
      <c r="AV21" s="14">
        <v>4.0575912905518201E-2</v>
      </c>
      <c r="AW21" s="14">
        <v>6.3703285860000805E-2</v>
      </c>
      <c r="AX21" s="14"/>
      <c r="AY21" s="14">
        <v>3.3624035631346097E-2</v>
      </c>
      <c r="AZ21" s="14">
        <v>4.1612733515518703E-2</v>
      </c>
      <c r="BA21" s="14">
        <v>3.8126682654460502E-2</v>
      </c>
      <c r="BB21" s="14">
        <v>4.5224170547845603E-2</v>
      </c>
      <c r="BC21" s="14">
        <v>3.80686452191841E-2</v>
      </c>
      <c r="BD21" s="14"/>
      <c r="BE21" s="14">
        <v>6.4783844637499893E-2</v>
      </c>
      <c r="BF21" s="14">
        <v>3.3457237667993203E-2</v>
      </c>
      <c r="BG21" s="14">
        <v>4.4818370707836903E-2</v>
      </c>
      <c r="BH21" s="14">
        <v>2.8944771080709801E-2</v>
      </c>
      <c r="BI21" s="14">
        <v>4.5086145904617E-2</v>
      </c>
      <c r="BJ21" s="14"/>
      <c r="BK21" s="14">
        <v>6.4923106791389698E-2</v>
      </c>
      <c r="BL21" s="14">
        <v>3.4229024702357502E-2</v>
      </c>
      <c r="BM21" s="14">
        <v>3.97104836358299E-2</v>
      </c>
      <c r="BN21" s="14">
        <v>3.2410867653185002E-2</v>
      </c>
      <c r="BO21" s="14">
        <v>2.9803917974278699E-2</v>
      </c>
      <c r="BP21" s="14"/>
      <c r="BQ21" s="14">
        <v>4.8062396124923801E-2</v>
      </c>
      <c r="BR21" s="14">
        <v>3.5677316443269401E-2</v>
      </c>
      <c r="BS21" s="14"/>
      <c r="BT21" s="14">
        <v>4.96181197580172E-2</v>
      </c>
      <c r="BU21" s="14">
        <v>3.6159091590342203E-2</v>
      </c>
      <c r="BV21" s="14"/>
      <c r="BW21" s="14">
        <v>4.0281965371054801E-2</v>
      </c>
      <c r="BX21" s="14">
        <v>3.8986908119690897E-2</v>
      </c>
      <c r="BY21" s="14"/>
      <c r="BZ21" s="14">
        <v>3.3792520471741902E-2</v>
      </c>
      <c r="CA21" s="14">
        <v>5.0878815383134803E-2</v>
      </c>
      <c r="CB21" s="14">
        <v>3.95667266708443E-2</v>
      </c>
    </row>
    <row r="22" spans="2:80" x14ac:dyDescent="0.35">
      <c r="B22" s="15" t="s">
        <v>247</v>
      </c>
      <c r="C22" s="14">
        <v>3.76765446990232E-2</v>
      </c>
      <c r="D22" s="14">
        <v>4.2740067871027299E-2</v>
      </c>
      <c r="E22" s="14">
        <v>3.2889799041343801E-2</v>
      </c>
      <c r="F22" s="14"/>
      <c r="G22" s="14">
        <v>4.0751809667250401E-2</v>
      </c>
      <c r="H22" s="14">
        <v>4.4723095628085997E-2</v>
      </c>
      <c r="I22" s="14">
        <v>2.9402172498426599E-2</v>
      </c>
      <c r="J22" s="14">
        <v>4.6633923552343901E-2</v>
      </c>
      <c r="K22" s="14">
        <v>2.5416396040278701E-2</v>
      </c>
      <c r="L22" s="14">
        <v>3.7569995851066497E-2</v>
      </c>
      <c r="M22" s="14"/>
      <c r="N22" s="14">
        <v>3.34193966594835E-2</v>
      </c>
      <c r="O22" s="14">
        <v>3.7832918655217901E-2</v>
      </c>
      <c r="P22" s="14">
        <v>4.6640141063799698E-2</v>
      </c>
      <c r="Q22" s="14">
        <v>3.46834452069976E-2</v>
      </c>
      <c r="R22" s="14"/>
      <c r="S22" s="14">
        <v>7.1348590698590203E-2</v>
      </c>
      <c r="T22" s="14">
        <v>3.7115047773095503E-2</v>
      </c>
      <c r="U22" s="14">
        <v>4.8475829752431997E-2</v>
      </c>
      <c r="V22" s="14">
        <v>2.1311147901480702E-2</v>
      </c>
      <c r="W22" s="14">
        <v>2.3376535972028101E-2</v>
      </c>
      <c r="X22" s="14">
        <v>4.2466529737539102E-2</v>
      </c>
      <c r="Y22" s="14">
        <v>3.3272712497106199E-2</v>
      </c>
      <c r="Z22" s="14">
        <v>2.4758826256969301E-2</v>
      </c>
      <c r="AA22" s="14">
        <v>3.8479469371528602E-2</v>
      </c>
      <c r="AB22" s="14">
        <v>2.7125768108147302E-2</v>
      </c>
      <c r="AC22" s="14">
        <v>1.8814036966727999E-2</v>
      </c>
      <c r="AD22" s="14">
        <v>1.1177872455486E-2</v>
      </c>
      <c r="AE22" s="14"/>
      <c r="AF22" s="14">
        <v>5.3013278043903697E-2</v>
      </c>
      <c r="AG22" s="14">
        <v>3.3549319207162698E-2</v>
      </c>
      <c r="AH22" s="14">
        <v>4.6323490678081697E-2</v>
      </c>
      <c r="AI22" s="14">
        <v>2.9404773616341199E-2</v>
      </c>
      <c r="AJ22" s="14">
        <v>5.5385389165308697E-2</v>
      </c>
      <c r="AK22" s="14"/>
      <c r="AL22" s="14">
        <v>4.1422542510642903E-2</v>
      </c>
      <c r="AM22" s="14">
        <v>4.5013695514673997E-2</v>
      </c>
      <c r="AN22" s="14">
        <v>7.1746188924881896E-2</v>
      </c>
      <c r="AO22" s="14">
        <v>3.5215002628796399E-2</v>
      </c>
      <c r="AP22" s="14">
        <v>4.1651046896566297E-2</v>
      </c>
      <c r="AQ22" s="14">
        <v>2.0907069025783001E-2</v>
      </c>
      <c r="AR22" s="14"/>
      <c r="AS22" s="14">
        <v>2.7157567563664602E-2</v>
      </c>
      <c r="AT22" s="14">
        <v>3.6045312179442797E-2</v>
      </c>
      <c r="AU22" s="14">
        <v>4.16732435263042E-2</v>
      </c>
      <c r="AV22" s="14">
        <v>6.1363828450583899E-2</v>
      </c>
      <c r="AW22" s="14">
        <v>0</v>
      </c>
      <c r="AX22" s="14"/>
      <c r="AY22" s="14">
        <v>4.0503168599953399E-2</v>
      </c>
      <c r="AZ22" s="14">
        <v>4.5774396580940901E-2</v>
      </c>
      <c r="BA22" s="14">
        <v>4.0587519168974101E-2</v>
      </c>
      <c r="BB22" s="14">
        <v>3.56434317387112E-2</v>
      </c>
      <c r="BC22" s="14">
        <v>2.2945854722267699E-2</v>
      </c>
      <c r="BD22" s="14"/>
      <c r="BE22" s="14">
        <v>6.4603107469628898E-2</v>
      </c>
      <c r="BF22" s="14">
        <v>3.34931174468504E-2</v>
      </c>
      <c r="BG22" s="14">
        <v>3.9853413846111498E-2</v>
      </c>
      <c r="BH22" s="14">
        <v>3.85900429446982E-2</v>
      </c>
      <c r="BI22" s="14">
        <v>1.4097519202918799E-2</v>
      </c>
      <c r="BJ22" s="14"/>
      <c r="BK22" s="14">
        <v>3.6555382458529399E-2</v>
      </c>
      <c r="BL22" s="14">
        <v>3.83057057079636E-2</v>
      </c>
      <c r="BM22" s="14">
        <v>5.0690658885801501E-2</v>
      </c>
      <c r="BN22" s="14">
        <v>3.32263193422122E-2</v>
      </c>
      <c r="BO22" s="14">
        <v>3.03199944768653E-2</v>
      </c>
      <c r="BP22" s="14"/>
      <c r="BQ22" s="14">
        <v>3.6126112846337002E-2</v>
      </c>
      <c r="BR22" s="14">
        <v>3.8323183619406002E-2</v>
      </c>
      <c r="BS22" s="14"/>
      <c r="BT22" s="14">
        <v>4.4644002922650299E-2</v>
      </c>
      <c r="BU22" s="14">
        <v>3.5535760353413E-2</v>
      </c>
      <c r="BV22" s="14"/>
      <c r="BW22" s="14">
        <v>4.9699357353090397E-2</v>
      </c>
      <c r="BX22" s="14">
        <v>3.3471727554484E-2</v>
      </c>
      <c r="BY22" s="14"/>
      <c r="BZ22" s="14">
        <v>3.7803181789590502E-2</v>
      </c>
      <c r="CA22" s="14">
        <v>3.7548563643430503E-2</v>
      </c>
      <c r="CB22" s="14">
        <v>3.6859602740127999E-2</v>
      </c>
    </row>
    <row r="23" spans="2:80" x14ac:dyDescent="0.35">
      <c r="B23" s="15" t="s">
        <v>252</v>
      </c>
      <c r="C23" s="14">
        <v>2.64361389699167E-2</v>
      </c>
      <c r="D23" s="14">
        <v>3.0021795651079701E-2</v>
      </c>
      <c r="E23" s="14">
        <v>2.2283404495151499E-2</v>
      </c>
      <c r="F23" s="14"/>
      <c r="G23" s="14">
        <v>3.4947432283161502E-2</v>
      </c>
      <c r="H23" s="14">
        <v>4.1234026438497197E-2</v>
      </c>
      <c r="I23" s="14">
        <v>2.1351987232323601E-2</v>
      </c>
      <c r="J23" s="14">
        <v>1.30875332597828E-2</v>
      </c>
      <c r="K23" s="14">
        <v>3.4093819170447903E-2</v>
      </c>
      <c r="L23" s="14">
        <v>1.85458100523124E-2</v>
      </c>
      <c r="M23" s="14"/>
      <c r="N23" s="14">
        <v>3.1204814114926999E-2</v>
      </c>
      <c r="O23" s="14">
        <v>1.9070400027219998E-2</v>
      </c>
      <c r="P23" s="14">
        <v>3.2496889698982998E-2</v>
      </c>
      <c r="Q23" s="14">
        <v>2.3926744547170298E-2</v>
      </c>
      <c r="R23" s="14"/>
      <c r="S23" s="14">
        <v>4.6657905193354499E-2</v>
      </c>
      <c r="T23" s="14">
        <v>2.3181917613243602E-2</v>
      </c>
      <c r="U23" s="14">
        <v>1.6671470332315801E-2</v>
      </c>
      <c r="V23" s="14">
        <v>7.0408050646914603E-3</v>
      </c>
      <c r="W23" s="14">
        <v>2.3813654141293199E-2</v>
      </c>
      <c r="X23" s="14">
        <v>3.09286560560223E-2</v>
      </c>
      <c r="Y23" s="14">
        <v>3.1453399724371701E-2</v>
      </c>
      <c r="Z23" s="14">
        <v>1.4679625742888201E-2</v>
      </c>
      <c r="AA23" s="14">
        <v>2.9785583706735199E-2</v>
      </c>
      <c r="AB23" s="14">
        <v>2.0896730804447101E-2</v>
      </c>
      <c r="AC23" s="14">
        <v>3.7464082340321003E-2</v>
      </c>
      <c r="AD23" s="14">
        <v>1.1177872455486E-2</v>
      </c>
      <c r="AE23" s="14"/>
      <c r="AF23" s="14">
        <v>2.4614478645849001E-2</v>
      </c>
      <c r="AG23" s="14">
        <v>2.31596675635183E-2</v>
      </c>
      <c r="AH23" s="14">
        <v>2.4291707909342E-2</v>
      </c>
      <c r="AI23" s="14">
        <v>3.4390824399382E-2</v>
      </c>
      <c r="AJ23" s="14">
        <v>2.5489094746803199E-2</v>
      </c>
      <c r="AK23" s="14"/>
      <c r="AL23" s="14">
        <v>2.3536683537707801E-2</v>
      </c>
      <c r="AM23" s="14">
        <v>2.8802447835116301E-2</v>
      </c>
      <c r="AN23" s="14">
        <v>3.8398611180136398E-2</v>
      </c>
      <c r="AO23" s="14">
        <v>2.1310594890178999E-2</v>
      </c>
      <c r="AP23" s="14">
        <v>3.59786007780101E-2</v>
      </c>
      <c r="AQ23" s="14">
        <v>2.5002826030100601E-2</v>
      </c>
      <c r="AR23" s="14"/>
      <c r="AS23" s="14">
        <v>2.67962217070544E-2</v>
      </c>
      <c r="AT23" s="14">
        <v>2.4838417339041501E-2</v>
      </c>
      <c r="AU23" s="14">
        <v>2.68873952792885E-2</v>
      </c>
      <c r="AV23" s="14">
        <v>3.3075752203388702E-2</v>
      </c>
      <c r="AW23" s="14">
        <v>4.3039367743780699E-2</v>
      </c>
      <c r="AX23" s="14"/>
      <c r="AY23" s="14">
        <v>1.8531641793755001E-2</v>
      </c>
      <c r="AZ23" s="14">
        <v>2.41195184955161E-2</v>
      </c>
      <c r="BA23" s="14">
        <v>3.32501475631303E-2</v>
      </c>
      <c r="BB23" s="14">
        <v>3.1517110326782297E-2</v>
      </c>
      <c r="BC23" s="14">
        <v>2.9217067909197598E-2</v>
      </c>
      <c r="BD23" s="14"/>
      <c r="BE23" s="14">
        <v>2.0843074626371399E-2</v>
      </c>
      <c r="BF23" s="14">
        <v>2.48160958778527E-2</v>
      </c>
      <c r="BG23" s="14">
        <v>3.1243762391221799E-2</v>
      </c>
      <c r="BH23" s="14">
        <v>2.0680573545470898E-2</v>
      </c>
      <c r="BI23" s="14">
        <v>2.9593517224537499E-2</v>
      </c>
      <c r="BJ23" s="14"/>
      <c r="BK23" s="14">
        <v>3.4629674743788502E-2</v>
      </c>
      <c r="BL23" s="14">
        <v>2.8911493668057901E-2</v>
      </c>
      <c r="BM23" s="14">
        <v>1.8460066073359201E-2</v>
      </c>
      <c r="BN23" s="14">
        <v>2.91245840988665E-2</v>
      </c>
      <c r="BO23" s="14">
        <v>2.3201481423739598E-2</v>
      </c>
      <c r="BP23" s="14"/>
      <c r="BQ23" s="14">
        <v>1.8945284802657E-2</v>
      </c>
      <c r="BR23" s="14">
        <v>2.9560351003531399E-2</v>
      </c>
      <c r="BS23" s="14"/>
      <c r="BT23" s="14">
        <v>3.6316515869177203E-2</v>
      </c>
      <c r="BU23" s="14">
        <v>2.3400346645688901E-2</v>
      </c>
      <c r="BV23" s="14"/>
      <c r="BW23" s="14">
        <v>2.7802486854340301E-2</v>
      </c>
      <c r="BX23" s="14">
        <v>2.5958277160443601E-2</v>
      </c>
      <c r="BY23" s="14"/>
      <c r="BZ23" s="14">
        <v>2.3498151534450899E-2</v>
      </c>
      <c r="CA23" s="14">
        <v>3.2617450132433501E-2</v>
      </c>
      <c r="CB23" s="14">
        <v>2.6318978894810299E-2</v>
      </c>
    </row>
    <row r="24" spans="2:80" x14ac:dyDescent="0.35">
      <c r="B24" s="15" t="s">
        <v>251</v>
      </c>
      <c r="C24" s="14">
        <v>1.56058243086098E-2</v>
      </c>
      <c r="D24" s="14">
        <v>1.95289244143893E-2</v>
      </c>
      <c r="E24" s="14">
        <v>1.1843855129614399E-2</v>
      </c>
      <c r="F24" s="14"/>
      <c r="G24" s="14">
        <v>2.8128108971057799E-2</v>
      </c>
      <c r="H24" s="14">
        <v>3.2766220584107698E-2</v>
      </c>
      <c r="I24" s="14">
        <v>9.9547538181441499E-3</v>
      </c>
      <c r="J24" s="14">
        <v>1.07586938329742E-2</v>
      </c>
      <c r="K24" s="14">
        <v>6.3973298726794298E-3</v>
      </c>
      <c r="L24" s="14">
        <v>8.0055694823967898E-3</v>
      </c>
      <c r="M24" s="14"/>
      <c r="N24" s="14">
        <v>2.4603050883670801E-2</v>
      </c>
      <c r="O24" s="14">
        <v>1.11106868770734E-2</v>
      </c>
      <c r="P24" s="14">
        <v>1.6830485308343301E-2</v>
      </c>
      <c r="Q24" s="14">
        <v>9.6641137828857807E-3</v>
      </c>
      <c r="R24" s="14"/>
      <c r="S24" s="14">
        <v>2.32125794326778E-2</v>
      </c>
      <c r="T24" s="14">
        <v>1.92822481338982E-2</v>
      </c>
      <c r="U24" s="14">
        <v>2.09532317012706E-2</v>
      </c>
      <c r="V24" s="14">
        <v>1.46546101338456E-2</v>
      </c>
      <c r="W24" s="14">
        <v>9.1288826349765692E-3</v>
      </c>
      <c r="X24" s="14">
        <v>1.7057939315133601E-2</v>
      </c>
      <c r="Y24" s="14">
        <v>1.8896090249087401E-2</v>
      </c>
      <c r="Z24" s="14">
        <v>7.3306498314603102E-3</v>
      </c>
      <c r="AA24" s="14">
        <v>1.08307488448483E-2</v>
      </c>
      <c r="AB24" s="14">
        <v>7.7449221608208198E-3</v>
      </c>
      <c r="AC24" s="14">
        <v>6.1268534383424203E-3</v>
      </c>
      <c r="AD24" s="14">
        <v>2.2604805290854998E-2</v>
      </c>
      <c r="AE24" s="14"/>
      <c r="AF24" s="14">
        <v>1.83250178190369E-2</v>
      </c>
      <c r="AG24" s="14">
        <v>1.7509614763868898E-2</v>
      </c>
      <c r="AH24" s="14">
        <v>3.2801709491134798E-2</v>
      </c>
      <c r="AI24" s="14">
        <v>1.7767208478613902E-2</v>
      </c>
      <c r="AJ24" s="14">
        <v>3.9886539359478201E-3</v>
      </c>
      <c r="AK24" s="14"/>
      <c r="AL24" s="14">
        <v>2.9737973966471799E-2</v>
      </c>
      <c r="AM24" s="14">
        <v>1.5762832785933E-2</v>
      </c>
      <c r="AN24" s="14">
        <v>2.0738089908072199E-2</v>
      </c>
      <c r="AO24" s="14">
        <v>1.6899356681023801E-2</v>
      </c>
      <c r="AP24" s="14">
        <v>8.52164406777625E-3</v>
      </c>
      <c r="AQ24" s="14">
        <v>1.0058361206314301E-2</v>
      </c>
      <c r="AR24" s="14"/>
      <c r="AS24" s="14">
        <v>7.9867248857685407E-3</v>
      </c>
      <c r="AT24" s="14">
        <v>1.39503890876601E-2</v>
      </c>
      <c r="AU24" s="14">
        <v>2.23683065744744E-2</v>
      </c>
      <c r="AV24" s="14">
        <v>2.0061402745422601E-2</v>
      </c>
      <c r="AW24" s="14">
        <v>2.2260527737134099E-2</v>
      </c>
      <c r="AX24" s="14"/>
      <c r="AY24" s="14">
        <v>1.4661132859190301E-2</v>
      </c>
      <c r="AZ24" s="14">
        <v>2.0191109512193401E-2</v>
      </c>
      <c r="BA24" s="14">
        <v>1.9261077847503302E-2</v>
      </c>
      <c r="BB24" s="14">
        <v>1.1177916012339899E-2</v>
      </c>
      <c r="BC24" s="14">
        <v>1.0274571588245801E-2</v>
      </c>
      <c r="BD24" s="14"/>
      <c r="BE24" s="14">
        <v>3.6802398422835003E-2</v>
      </c>
      <c r="BF24" s="14">
        <v>1.25120099561203E-2</v>
      </c>
      <c r="BG24" s="14">
        <v>1.6443412036757799E-2</v>
      </c>
      <c r="BH24" s="14">
        <v>8.5275392060561207E-3</v>
      </c>
      <c r="BI24" s="14">
        <v>2.9904237110646201E-2</v>
      </c>
      <c r="BJ24" s="14"/>
      <c r="BK24" s="14">
        <v>3.0915280841854399E-2</v>
      </c>
      <c r="BL24" s="14">
        <v>1.4135628409131001E-2</v>
      </c>
      <c r="BM24" s="14">
        <v>9.6698800201135901E-3</v>
      </c>
      <c r="BN24" s="14">
        <v>1.53278894833305E-2</v>
      </c>
      <c r="BO24" s="14">
        <v>1.0797790778900701E-2</v>
      </c>
      <c r="BP24" s="14"/>
      <c r="BQ24" s="14">
        <v>1.4913112592572299E-2</v>
      </c>
      <c r="BR24" s="14">
        <v>1.5894733721441501E-2</v>
      </c>
      <c r="BS24" s="14"/>
      <c r="BT24" s="14">
        <v>1.76092743357904E-2</v>
      </c>
      <c r="BU24" s="14">
        <v>1.49902548544786E-2</v>
      </c>
      <c r="BV24" s="14"/>
      <c r="BW24" s="14">
        <v>2.8887696927921098E-2</v>
      </c>
      <c r="BX24" s="14">
        <v>1.0960667862428899E-2</v>
      </c>
      <c r="BY24" s="14"/>
      <c r="BZ24" s="14">
        <v>1.1850515944857899E-2</v>
      </c>
      <c r="CA24" s="14">
        <v>2.5193632847928499E-2</v>
      </c>
      <c r="CB24" s="14">
        <v>5.4409895721782399E-3</v>
      </c>
    </row>
    <row r="25" spans="2:80" x14ac:dyDescent="0.35">
      <c r="B25" s="15" t="s">
        <v>249</v>
      </c>
      <c r="C25" s="14">
        <v>1.1658686147859001E-2</v>
      </c>
      <c r="D25" s="14">
        <v>1.45433283183562E-2</v>
      </c>
      <c r="E25" s="14">
        <v>8.8932441661329006E-3</v>
      </c>
      <c r="F25" s="14"/>
      <c r="G25" s="14">
        <v>2.69322210573197E-2</v>
      </c>
      <c r="H25" s="14">
        <v>1.3746368461336599E-2</v>
      </c>
      <c r="I25" s="14">
        <v>1.52750782455514E-2</v>
      </c>
      <c r="J25" s="14">
        <v>5.7027103574412196E-3</v>
      </c>
      <c r="K25" s="14">
        <v>6.9176537431214604E-3</v>
      </c>
      <c r="L25" s="14">
        <v>4.9055646406004298E-3</v>
      </c>
      <c r="M25" s="14"/>
      <c r="N25" s="14">
        <v>1.13244341140879E-2</v>
      </c>
      <c r="O25" s="14">
        <v>3.7194231780771801E-3</v>
      </c>
      <c r="P25" s="14">
        <v>1.4319143814773699E-2</v>
      </c>
      <c r="Q25" s="14">
        <v>1.8074922643878499E-2</v>
      </c>
      <c r="R25" s="14"/>
      <c r="S25" s="14">
        <v>2.61747413039621E-2</v>
      </c>
      <c r="T25" s="14">
        <v>9.7640439127898195E-3</v>
      </c>
      <c r="U25" s="14">
        <v>8.4215528425483892E-3</v>
      </c>
      <c r="V25" s="14">
        <v>3.7022771929399599E-3</v>
      </c>
      <c r="W25" s="14">
        <v>4.6568809834425899E-3</v>
      </c>
      <c r="X25" s="14">
        <v>7.1501045709477899E-3</v>
      </c>
      <c r="Y25" s="14">
        <v>1.21607953464303E-2</v>
      </c>
      <c r="Z25" s="14">
        <v>2.96321452065424E-2</v>
      </c>
      <c r="AA25" s="14">
        <v>5.7844044778112896E-3</v>
      </c>
      <c r="AB25" s="14">
        <v>9.9426590736437E-3</v>
      </c>
      <c r="AC25" s="14">
        <v>1.31975091334052E-2</v>
      </c>
      <c r="AD25" s="14">
        <v>1.3218388089320699E-2</v>
      </c>
      <c r="AE25" s="14"/>
      <c r="AF25" s="14">
        <v>8.4669931435523392E-3</v>
      </c>
      <c r="AG25" s="14">
        <v>9.5869445373804995E-3</v>
      </c>
      <c r="AH25" s="14">
        <v>9.5364507816992194E-3</v>
      </c>
      <c r="AI25" s="14">
        <v>1.6336229655507399E-2</v>
      </c>
      <c r="AJ25" s="14">
        <v>2.6913845805507101E-2</v>
      </c>
      <c r="AK25" s="14"/>
      <c r="AL25" s="14">
        <v>8.6382624660553894E-3</v>
      </c>
      <c r="AM25" s="14">
        <v>7.8909867150449894E-3</v>
      </c>
      <c r="AN25" s="14">
        <v>8.8595979627651596E-3</v>
      </c>
      <c r="AO25" s="14">
        <v>1.47119603323323E-2</v>
      </c>
      <c r="AP25" s="14">
        <v>1.2843955358109799E-2</v>
      </c>
      <c r="AQ25" s="14">
        <v>1.33829827613005E-2</v>
      </c>
      <c r="AR25" s="14"/>
      <c r="AS25" s="14">
        <v>1.0062348677581601E-2</v>
      </c>
      <c r="AT25" s="14">
        <v>1.17782016496801E-2</v>
      </c>
      <c r="AU25" s="14">
        <v>1.3058996289849399E-2</v>
      </c>
      <c r="AV25" s="14">
        <v>1.1445112017828499E-2</v>
      </c>
      <c r="AW25" s="14">
        <v>7.6038639050108103E-2</v>
      </c>
      <c r="AX25" s="14"/>
      <c r="AY25" s="14">
        <v>6.4923765076771696E-3</v>
      </c>
      <c r="AZ25" s="14">
        <v>1.4330490036432501E-2</v>
      </c>
      <c r="BA25" s="14">
        <v>1.5984466250292598E-2</v>
      </c>
      <c r="BB25" s="14">
        <v>1.34714955345238E-2</v>
      </c>
      <c r="BC25" s="14">
        <v>1.0320634154903601E-2</v>
      </c>
      <c r="BD25" s="14"/>
      <c r="BE25" s="14">
        <v>3.1491220461901101E-2</v>
      </c>
      <c r="BF25" s="14">
        <v>6.0629075075863603E-3</v>
      </c>
      <c r="BG25" s="14">
        <v>9.9749367619702892E-3</v>
      </c>
      <c r="BH25" s="14">
        <v>1.9874162452790001E-2</v>
      </c>
      <c r="BI25" s="14">
        <v>1.56599282411823E-2</v>
      </c>
      <c r="BJ25" s="14"/>
      <c r="BK25" s="14">
        <v>2.1104487025824299E-2</v>
      </c>
      <c r="BL25" s="14">
        <v>3.76200256808021E-3</v>
      </c>
      <c r="BM25" s="14">
        <v>7.9703090269415498E-3</v>
      </c>
      <c r="BN25" s="14">
        <v>1.00645848045787E-2</v>
      </c>
      <c r="BO25" s="14">
        <v>1.5604878822425099E-2</v>
      </c>
      <c r="BP25" s="14"/>
      <c r="BQ25" s="14">
        <v>1.59723430944494E-2</v>
      </c>
      <c r="BR25" s="14">
        <v>9.8595883893783202E-3</v>
      </c>
      <c r="BS25" s="14"/>
      <c r="BT25" s="14">
        <v>1.5089388445046099E-2</v>
      </c>
      <c r="BU25" s="14">
        <v>1.0604586713525601E-2</v>
      </c>
      <c r="BV25" s="14"/>
      <c r="BW25" s="14">
        <v>1.2614525984481199E-2</v>
      </c>
      <c r="BX25" s="14">
        <v>1.132439401106E-2</v>
      </c>
      <c r="BY25" s="14"/>
      <c r="BZ25" s="14">
        <v>1.13303867003387E-2</v>
      </c>
      <c r="CA25" s="14">
        <v>1.31239310984271E-2</v>
      </c>
      <c r="CB25" s="14">
        <v>7.0472858529434298E-3</v>
      </c>
    </row>
    <row r="26" spans="2:80" x14ac:dyDescent="0.35">
      <c r="B26" s="15" t="s">
        <v>253</v>
      </c>
      <c r="C26" s="14">
        <v>1.6584431172624699E-2</v>
      </c>
      <c r="D26" s="14">
        <v>1.5194992110192099E-2</v>
      </c>
      <c r="E26" s="14">
        <v>1.8003571556614799E-2</v>
      </c>
      <c r="F26" s="14"/>
      <c r="G26" s="14">
        <v>8.6902908733094506E-3</v>
      </c>
      <c r="H26" s="14">
        <v>1.1306767814153299E-2</v>
      </c>
      <c r="I26" s="14">
        <v>1.01880275580437E-2</v>
      </c>
      <c r="J26" s="14">
        <v>1.60265107591962E-2</v>
      </c>
      <c r="K26" s="14">
        <v>2.4786808472587199E-2</v>
      </c>
      <c r="L26" s="14">
        <v>2.6270548722564301E-2</v>
      </c>
      <c r="M26" s="14"/>
      <c r="N26" s="14">
        <v>1.1350952121686001E-2</v>
      </c>
      <c r="O26" s="14">
        <v>1.5541011455244801E-2</v>
      </c>
      <c r="P26" s="14">
        <v>1.22545216237517E-2</v>
      </c>
      <c r="Q26" s="14">
        <v>2.5794392193222899E-2</v>
      </c>
      <c r="R26" s="14"/>
      <c r="S26" s="14">
        <v>1.4793543273089901E-2</v>
      </c>
      <c r="T26" s="14">
        <v>1.8496754741186301E-2</v>
      </c>
      <c r="U26" s="14">
        <v>1.69091756578728E-2</v>
      </c>
      <c r="V26" s="14">
        <v>3.8394589329915998E-3</v>
      </c>
      <c r="W26" s="14">
        <v>2.81254867525829E-2</v>
      </c>
      <c r="X26" s="14">
        <v>1.76491512321977E-2</v>
      </c>
      <c r="Y26" s="14">
        <v>3.1650453094105399E-2</v>
      </c>
      <c r="Z26" s="14">
        <v>2.5434365666567701E-2</v>
      </c>
      <c r="AA26" s="14">
        <v>1.4448968389707899E-2</v>
      </c>
      <c r="AB26" s="14">
        <v>1.46893410185666E-2</v>
      </c>
      <c r="AC26" s="14">
        <v>0</v>
      </c>
      <c r="AD26" s="14">
        <v>1.2997671690115E-2</v>
      </c>
      <c r="AE26" s="14"/>
      <c r="AF26" s="14">
        <v>2.04801579009526E-2</v>
      </c>
      <c r="AG26" s="14">
        <v>9.9955527413138397E-3</v>
      </c>
      <c r="AH26" s="14">
        <v>5.7351866542463296E-3</v>
      </c>
      <c r="AI26" s="14">
        <v>2.7836853059019999E-2</v>
      </c>
      <c r="AJ26" s="14">
        <v>8.9418090874344401E-3</v>
      </c>
      <c r="AK26" s="14"/>
      <c r="AL26" s="14">
        <v>8.9700793532349003E-3</v>
      </c>
      <c r="AM26" s="14">
        <v>1.8425656463449101E-2</v>
      </c>
      <c r="AN26" s="14">
        <v>4.3110200919113297E-3</v>
      </c>
      <c r="AO26" s="14">
        <v>2.08510406232955E-2</v>
      </c>
      <c r="AP26" s="14">
        <v>1.39246481534152E-2</v>
      </c>
      <c r="AQ26" s="14">
        <v>1.45364981679572E-2</v>
      </c>
      <c r="AR26" s="14"/>
      <c r="AS26" s="14">
        <v>3.02979291405212E-2</v>
      </c>
      <c r="AT26" s="14">
        <v>1.73204931347841E-2</v>
      </c>
      <c r="AU26" s="14">
        <v>1.0576283794592699E-2</v>
      </c>
      <c r="AV26" s="14">
        <v>4.9883204611176901E-3</v>
      </c>
      <c r="AW26" s="14">
        <v>0</v>
      </c>
      <c r="AX26" s="14"/>
      <c r="AY26" s="14">
        <v>1.8031209006790401E-2</v>
      </c>
      <c r="AZ26" s="14">
        <v>1.21949598473289E-2</v>
      </c>
      <c r="BA26" s="14">
        <v>9.2394553015269099E-3</v>
      </c>
      <c r="BB26" s="14">
        <v>1.7360444505838901E-2</v>
      </c>
      <c r="BC26" s="14">
        <v>2.8472872367560801E-2</v>
      </c>
      <c r="BD26" s="14"/>
      <c r="BE26" s="14">
        <v>4.2481474662149398E-3</v>
      </c>
      <c r="BF26" s="14">
        <v>1.6009148823432601E-2</v>
      </c>
      <c r="BG26" s="14">
        <v>1.44092534856625E-2</v>
      </c>
      <c r="BH26" s="14">
        <v>2.41896692063228E-2</v>
      </c>
      <c r="BI26" s="14">
        <v>2.98199826534414E-2</v>
      </c>
      <c r="BJ26" s="14"/>
      <c r="BK26" s="14">
        <v>6.5374492104727996E-3</v>
      </c>
      <c r="BL26" s="14">
        <v>1.5628988585914098E-2</v>
      </c>
      <c r="BM26" s="14">
        <v>2.1919047221478499E-2</v>
      </c>
      <c r="BN26" s="14">
        <v>1.47027303503551E-2</v>
      </c>
      <c r="BO26" s="14">
        <v>2.1962884412727299E-2</v>
      </c>
      <c r="BP26" s="14"/>
      <c r="BQ26" s="14">
        <v>1.7833148890073001E-2</v>
      </c>
      <c r="BR26" s="14">
        <v>1.6063628226481198E-2</v>
      </c>
      <c r="BS26" s="14"/>
      <c r="BT26" s="14">
        <v>1.15254299482998E-2</v>
      </c>
      <c r="BU26" s="14">
        <v>1.8138833119195601E-2</v>
      </c>
      <c r="BV26" s="14"/>
      <c r="BW26" s="14">
        <v>4.9078862143916097E-3</v>
      </c>
      <c r="BX26" s="14">
        <v>2.06681458442288E-2</v>
      </c>
      <c r="BY26" s="14"/>
      <c r="BZ26" s="14">
        <v>1.95952498974639E-2</v>
      </c>
      <c r="CA26" s="14">
        <v>7.7963082573494101E-3</v>
      </c>
      <c r="CB26" s="14">
        <v>3.1271217939140998E-2</v>
      </c>
    </row>
    <row r="27" spans="2:80" x14ac:dyDescent="0.35">
      <c r="B27" s="15" t="s">
        <v>254</v>
      </c>
      <c r="C27" s="20">
        <v>8.3136399769202108E-3</v>
      </c>
      <c r="D27" s="20">
        <v>9.4925657408447394E-3</v>
      </c>
      <c r="E27" s="20">
        <v>6.5747635425110404E-3</v>
      </c>
      <c r="F27" s="20"/>
      <c r="G27" s="20">
        <v>9.0047397011288107E-3</v>
      </c>
      <c r="H27" s="20">
        <v>1.33297904466478E-2</v>
      </c>
      <c r="I27" s="20">
        <v>7.3063745473145297E-3</v>
      </c>
      <c r="J27" s="20">
        <v>2.4761974267429199E-3</v>
      </c>
      <c r="K27" s="20">
        <v>6.5744235788714901E-3</v>
      </c>
      <c r="L27" s="20">
        <v>1.0481616260477699E-2</v>
      </c>
      <c r="M27" s="20"/>
      <c r="N27" s="20">
        <v>4.8156794317345897E-3</v>
      </c>
      <c r="O27" s="20">
        <v>1.2663675709816E-2</v>
      </c>
      <c r="P27" s="20">
        <v>8.6805518872981394E-3</v>
      </c>
      <c r="Q27" s="20">
        <v>7.3480829383893104E-3</v>
      </c>
      <c r="R27" s="20"/>
      <c r="S27" s="20">
        <v>3.0016079046062899E-3</v>
      </c>
      <c r="T27" s="20">
        <v>7.2690756787169497E-3</v>
      </c>
      <c r="U27" s="20">
        <v>4.9987915942892903E-3</v>
      </c>
      <c r="V27" s="20">
        <v>1.8875953945360801E-2</v>
      </c>
      <c r="W27" s="20">
        <v>0</v>
      </c>
      <c r="X27" s="20">
        <v>1.00411780314867E-2</v>
      </c>
      <c r="Y27" s="20">
        <v>1.15708513563511E-2</v>
      </c>
      <c r="Z27" s="20">
        <v>9.0518579175537101E-3</v>
      </c>
      <c r="AA27" s="20">
        <v>9.4503618453637799E-3</v>
      </c>
      <c r="AB27" s="20">
        <v>1.4631959317739999E-2</v>
      </c>
      <c r="AC27" s="20">
        <v>6.1060091845309399E-3</v>
      </c>
      <c r="AD27" s="20">
        <v>0</v>
      </c>
      <c r="AE27" s="20"/>
      <c r="AF27" s="20">
        <v>4.02167654571402E-3</v>
      </c>
      <c r="AG27" s="20">
        <v>5.9385862066213104E-3</v>
      </c>
      <c r="AH27" s="20">
        <v>4.4573242558035601E-3</v>
      </c>
      <c r="AI27" s="20">
        <v>1.45482359770486E-2</v>
      </c>
      <c r="AJ27" s="20">
        <v>2.1436766587768202E-2</v>
      </c>
      <c r="AK27" s="20"/>
      <c r="AL27" s="20">
        <v>7.3168378074955596E-3</v>
      </c>
      <c r="AM27" s="20">
        <v>2.2621360720950002E-3</v>
      </c>
      <c r="AN27" s="20">
        <v>0</v>
      </c>
      <c r="AO27" s="20">
        <v>1.21623418683048E-2</v>
      </c>
      <c r="AP27" s="20">
        <v>2.2116105509688101E-2</v>
      </c>
      <c r="AQ27" s="20">
        <v>3.3046712578541399E-3</v>
      </c>
      <c r="AR27" s="20"/>
      <c r="AS27" s="20">
        <v>6.1188096662006504E-3</v>
      </c>
      <c r="AT27" s="20">
        <v>1.0005210131919901E-2</v>
      </c>
      <c r="AU27" s="20">
        <v>8.6938051994093907E-3</v>
      </c>
      <c r="AV27" s="20">
        <v>5.1661735971153602E-3</v>
      </c>
      <c r="AW27" s="20">
        <v>0</v>
      </c>
      <c r="AX27" s="20"/>
      <c r="AY27" s="20">
        <v>5.2534711884418897E-3</v>
      </c>
      <c r="AZ27" s="20">
        <v>5.9054626565338197E-3</v>
      </c>
      <c r="BA27" s="20">
        <v>1.2177167929539901E-2</v>
      </c>
      <c r="BB27" s="20">
        <v>1.14805066838872E-2</v>
      </c>
      <c r="BC27" s="20">
        <v>1.0822491484007201E-2</v>
      </c>
      <c r="BD27" s="20"/>
      <c r="BE27" s="20">
        <v>5.6761023113888901E-3</v>
      </c>
      <c r="BF27" s="20">
        <v>5.8617079651743396E-3</v>
      </c>
      <c r="BG27" s="20">
        <v>1.20766805962068E-2</v>
      </c>
      <c r="BH27" s="20">
        <v>6.3323750255899003E-3</v>
      </c>
      <c r="BI27" s="20">
        <v>9.4799114601074406E-3</v>
      </c>
      <c r="BJ27" s="20"/>
      <c r="BK27" s="20">
        <v>9.0214194974061693E-3</v>
      </c>
      <c r="BL27" s="20">
        <v>7.1416143895420697E-3</v>
      </c>
      <c r="BM27" s="20">
        <v>8.0084084793089396E-3</v>
      </c>
      <c r="BN27" s="20">
        <v>1.15987860874684E-2</v>
      </c>
      <c r="BO27" s="20">
        <v>6.0921202513992603E-3</v>
      </c>
      <c r="BP27" s="20"/>
      <c r="BQ27" s="20">
        <v>8.6288760815634597E-3</v>
      </c>
      <c r="BR27" s="20">
        <v>8.1821643922184405E-3</v>
      </c>
      <c r="BS27" s="20"/>
      <c r="BT27" s="20">
        <v>1.5499320781043701E-2</v>
      </c>
      <c r="BU27" s="20">
        <v>6.1058057159476004E-3</v>
      </c>
      <c r="BV27" s="20"/>
      <c r="BW27" s="20">
        <v>9.8481635828386906E-3</v>
      </c>
      <c r="BX27" s="20">
        <v>7.7769609690606497E-3</v>
      </c>
      <c r="BY27" s="20"/>
      <c r="BZ27" s="20">
        <v>8.4541549562943893E-3</v>
      </c>
      <c r="CA27" s="20">
        <v>7.1843044038167898E-3</v>
      </c>
      <c r="CB27" s="20">
        <v>1.326887205499E-2</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CB32"/>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258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245</v>
      </c>
      <c r="C9" s="14">
        <v>0.25024807189070702</v>
      </c>
      <c r="D9" s="14">
        <v>0.233327434360388</v>
      </c>
      <c r="E9" s="14">
        <v>0.26707700762014303</v>
      </c>
      <c r="F9" s="14"/>
      <c r="G9" s="14">
        <v>0.20695366232571799</v>
      </c>
      <c r="H9" s="14">
        <v>0.202667535667229</v>
      </c>
      <c r="I9" s="14">
        <v>0.196809074103837</v>
      </c>
      <c r="J9" s="14">
        <v>0.24995402930952701</v>
      </c>
      <c r="K9" s="14">
        <v>0.27329874377380697</v>
      </c>
      <c r="L9" s="14">
        <v>0.345952989863275</v>
      </c>
      <c r="M9" s="14"/>
      <c r="N9" s="14">
        <v>0.25047578850358698</v>
      </c>
      <c r="O9" s="14">
        <v>0.25816036583473101</v>
      </c>
      <c r="P9" s="14">
        <v>0.254921914579336</v>
      </c>
      <c r="Q9" s="14">
        <v>0.236275738014531</v>
      </c>
      <c r="R9" s="14"/>
      <c r="S9" s="14">
        <v>0.17562002646889299</v>
      </c>
      <c r="T9" s="14">
        <v>0.22773002316080901</v>
      </c>
      <c r="U9" s="14">
        <v>0.28396256150653199</v>
      </c>
      <c r="V9" s="14">
        <v>0.25592540704517702</v>
      </c>
      <c r="W9" s="14">
        <v>0.234545293376451</v>
      </c>
      <c r="X9" s="14">
        <v>0.27940082883349099</v>
      </c>
      <c r="Y9" s="14">
        <v>0.27969202589400599</v>
      </c>
      <c r="Z9" s="14">
        <v>0.28653041161568998</v>
      </c>
      <c r="AA9" s="14">
        <v>0.27289626678193502</v>
      </c>
      <c r="AB9" s="14">
        <v>0.25793289446488099</v>
      </c>
      <c r="AC9" s="14">
        <v>0.28771364461041998</v>
      </c>
      <c r="AD9" s="14">
        <v>0.24350035191443001</v>
      </c>
      <c r="AE9" s="14"/>
      <c r="AF9" s="14">
        <v>0.25842557124677201</v>
      </c>
      <c r="AG9" s="14">
        <v>0.24916311689579401</v>
      </c>
      <c r="AH9" s="14">
        <v>0.29777906114827002</v>
      </c>
      <c r="AI9" s="14">
        <v>0.298090781642114</v>
      </c>
      <c r="AJ9" s="14">
        <v>0.18978746711946501</v>
      </c>
      <c r="AK9" s="14"/>
      <c r="AL9" s="14">
        <v>0.19303444164987901</v>
      </c>
      <c r="AM9" s="14">
        <v>0.25499176095047399</v>
      </c>
      <c r="AN9" s="14">
        <v>0.333374850632213</v>
      </c>
      <c r="AO9" s="14">
        <v>0.32481643832739099</v>
      </c>
      <c r="AP9" s="14">
        <v>0.22495134895874599</v>
      </c>
      <c r="AQ9" s="14">
        <v>0.23006769885474901</v>
      </c>
      <c r="AR9" s="14"/>
      <c r="AS9" s="14">
        <v>0.27516734916699598</v>
      </c>
      <c r="AT9" s="14">
        <v>0.229958576091077</v>
      </c>
      <c r="AU9" s="14">
        <v>0.22833612133936201</v>
      </c>
      <c r="AV9" s="14">
        <v>0.214545014980905</v>
      </c>
      <c r="AW9" s="14">
        <v>0.21943106141096899</v>
      </c>
      <c r="AX9" s="14"/>
      <c r="AY9" s="14">
        <v>0.27734235713164701</v>
      </c>
      <c r="AZ9" s="14">
        <v>0.23123770408574501</v>
      </c>
      <c r="BA9" s="14">
        <v>0.26558456173504902</v>
      </c>
      <c r="BB9" s="14">
        <v>0.27613482590998101</v>
      </c>
      <c r="BC9" s="14">
        <v>0.21145800446829999</v>
      </c>
      <c r="BD9" s="14"/>
      <c r="BE9" s="14">
        <v>0.20942258743608699</v>
      </c>
      <c r="BF9" s="14">
        <v>0.248895831787452</v>
      </c>
      <c r="BG9" s="14">
        <v>0.27141155881883899</v>
      </c>
      <c r="BH9" s="14">
        <v>0.24177309453666099</v>
      </c>
      <c r="BI9" s="14">
        <v>0.17867067655406299</v>
      </c>
      <c r="BJ9" s="14"/>
      <c r="BK9" s="14">
        <v>0.20221944635924699</v>
      </c>
      <c r="BL9" s="14">
        <v>0.22571640523285</v>
      </c>
      <c r="BM9" s="14">
        <v>0.239164578775868</v>
      </c>
      <c r="BN9" s="14">
        <v>0.29633150072902098</v>
      </c>
      <c r="BO9" s="14">
        <v>0.27706584822915797</v>
      </c>
      <c r="BP9" s="14"/>
      <c r="BQ9" s="14">
        <v>0.302116574461266</v>
      </c>
      <c r="BR9" s="14">
        <v>0.228615265233654</v>
      </c>
      <c r="BS9" s="14"/>
      <c r="BT9" s="14">
        <v>0.23009945101079701</v>
      </c>
      <c r="BU9" s="14">
        <v>0.25643883052619898</v>
      </c>
      <c r="BV9" s="14"/>
      <c r="BW9" s="14">
        <v>0.22214136374708501</v>
      </c>
      <c r="BX9" s="14">
        <v>0.26007801532236102</v>
      </c>
      <c r="BY9" s="14"/>
      <c r="BZ9" s="14">
        <v>0.27032127851119803</v>
      </c>
      <c r="CA9" s="14">
        <v>0.21263073455338499</v>
      </c>
      <c r="CB9" s="14">
        <v>0.22364829934745101</v>
      </c>
    </row>
    <row r="10" spans="2:80" x14ac:dyDescent="0.35">
      <c r="B10" s="15" t="s">
        <v>242</v>
      </c>
      <c r="C10" s="14">
        <v>0.24735728251098801</v>
      </c>
      <c r="D10" s="14">
        <v>0.28463439965698201</v>
      </c>
      <c r="E10" s="14">
        <v>0.211999994859569</v>
      </c>
      <c r="F10" s="14"/>
      <c r="G10" s="14">
        <v>0.35451748540866801</v>
      </c>
      <c r="H10" s="14">
        <v>0.351963472827098</v>
      </c>
      <c r="I10" s="14">
        <v>0.244737099155237</v>
      </c>
      <c r="J10" s="14">
        <v>0.205933803724272</v>
      </c>
      <c r="K10" s="14">
        <v>0.15315569511277599</v>
      </c>
      <c r="L10" s="14">
        <v>0.189895913502031</v>
      </c>
      <c r="M10" s="14"/>
      <c r="N10" s="14">
        <v>0.27109878331641402</v>
      </c>
      <c r="O10" s="14">
        <v>0.21177343269473001</v>
      </c>
      <c r="P10" s="14">
        <v>0.27091646348704801</v>
      </c>
      <c r="Q10" s="14">
        <v>0.23705295839403601</v>
      </c>
      <c r="R10" s="14"/>
      <c r="S10" s="14">
        <v>0.32705395480537403</v>
      </c>
      <c r="T10" s="14">
        <v>0.24009873136291299</v>
      </c>
      <c r="U10" s="14">
        <v>0.21466491693801701</v>
      </c>
      <c r="V10" s="14">
        <v>0.24140528972476</v>
      </c>
      <c r="W10" s="14">
        <v>0.24590360593243901</v>
      </c>
      <c r="X10" s="14">
        <v>0.26160174434455602</v>
      </c>
      <c r="Y10" s="14">
        <v>0.24604347120227901</v>
      </c>
      <c r="Z10" s="14">
        <v>0.20436596407364299</v>
      </c>
      <c r="AA10" s="14">
        <v>0.239251803788778</v>
      </c>
      <c r="AB10" s="14">
        <v>0.22917827497964399</v>
      </c>
      <c r="AC10" s="14">
        <v>0.17426827254711599</v>
      </c>
      <c r="AD10" s="14">
        <v>0.238809213208105</v>
      </c>
      <c r="AE10" s="14"/>
      <c r="AF10" s="14">
        <v>0.27724315433109598</v>
      </c>
      <c r="AG10" s="14">
        <v>0.26255866706017</v>
      </c>
      <c r="AH10" s="14">
        <v>0.26086659154325198</v>
      </c>
      <c r="AI10" s="14">
        <v>0.178676390217653</v>
      </c>
      <c r="AJ10" s="14">
        <v>0.25692094718182901</v>
      </c>
      <c r="AK10" s="14"/>
      <c r="AL10" s="14">
        <v>0.36597098087499402</v>
      </c>
      <c r="AM10" s="14">
        <v>0.30472997380269801</v>
      </c>
      <c r="AN10" s="14">
        <v>0.22042755834512801</v>
      </c>
      <c r="AO10" s="14">
        <v>0.202364819427576</v>
      </c>
      <c r="AP10" s="14">
        <v>0.24810036133226901</v>
      </c>
      <c r="AQ10" s="14">
        <v>0.14452608878572701</v>
      </c>
      <c r="AR10" s="14"/>
      <c r="AS10" s="14">
        <v>0.22898926538352199</v>
      </c>
      <c r="AT10" s="14">
        <v>0.26772482988919999</v>
      </c>
      <c r="AU10" s="14">
        <v>0.25105439380616801</v>
      </c>
      <c r="AV10" s="14">
        <v>0.25502726264546499</v>
      </c>
      <c r="AW10" s="14">
        <v>0.36502694536713398</v>
      </c>
      <c r="AX10" s="14"/>
      <c r="AY10" s="14">
        <v>0.247813115894713</v>
      </c>
      <c r="AZ10" s="14">
        <v>0.28199038056485598</v>
      </c>
      <c r="BA10" s="14">
        <v>0.25986087089311899</v>
      </c>
      <c r="BB10" s="14">
        <v>0.240939826572657</v>
      </c>
      <c r="BC10" s="14">
        <v>0.18512520770916299</v>
      </c>
      <c r="BD10" s="14"/>
      <c r="BE10" s="14">
        <v>0.36143115657553299</v>
      </c>
      <c r="BF10" s="14">
        <v>0.27810755654872399</v>
      </c>
      <c r="BG10" s="14">
        <v>0.22232930311697099</v>
      </c>
      <c r="BH10" s="14">
        <v>0.19353478932295701</v>
      </c>
      <c r="BI10" s="14">
        <v>0.215475891045846</v>
      </c>
      <c r="BJ10" s="14"/>
      <c r="BK10" s="14">
        <v>0.41808599909355998</v>
      </c>
      <c r="BL10" s="14">
        <v>0.25126039327852101</v>
      </c>
      <c r="BM10" s="14">
        <v>0.27984840790844101</v>
      </c>
      <c r="BN10" s="14">
        <v>0.170268193142007</v>
      </c>
      <c r="BO10" s="14">
        <v>0.15252390910511601</v>
      </c>
      <c r="BP10" s="14"/>
      <c r="BQ10" s="14">
        <v>0.24185275341783399</v>
      </c>
      <c r="BR10" s="14">
        <v>0.24965305755188799</v>
      </c>
      <c r="BS10" s="14"/>
      <c r="BT10" s="14">
        <v>0.263214683402961</v>
      </c>
      <c r="BU10" s="14">
        <v>0.24248502142207601</v>
      </c>
      <c r="BV10" s="14"/>
      <c r="BW10" s="14">
        <v>0.36491299804133098</v>
      </c>
      <c r="BX10" s="14">
        <v>0.206243750900451</v>
      </c>
      <c r="BY10" s="14"/>
      <c r="BZ10" s="14">
        <v>0.199703279302165</v>
      </c>
      <c r="CA10" s="14">
        <v>0.349097293738176</v>
      </c>
      <c r="CB10" s="14">
        <v>0.23667347212790801</v>
      </c>
    </row>
    <row r="11" spans="2:80" x14ac:dyDescent="0.35">
      <c r="B11" s="15" t="s">
        <v>167</v>
      </c>
      <c r="C11" s="14">
        <v>0.23395661801481801</v>
      </c>
      <c r="D11" s="14">
        <v>0.18984224246652401</v>
      </c>
      <c r="E11" s="14">
        <v>0.27662689418123498</v>
      </c>
      <c r="F11" s="14"/>
      <c r="G11" s="14">
        <v>0.118499677392567</v>
      </c>
      <c r="H11" s="14">
        <v>0.14782034541873801</v>
      </c>
      <c r="I11" s="14">
        <v>0.245792256363765</v>
      </c>
      <c r="J11" s="14">
        <v>0.257093873610518</v>
      </c>
      <c r="K11" s="14">
        <v>0.31212107567359998</v>
      </c>
      <c r="L11" s="14">
        <v>0.299940404428581</v>
      </c>
      <c r="M11" s="14"/>
      <c r="N11" s="14">
        <v>0.1852514280957</v>
      </c>
      <c r="O11" s="14">
        <v>0.24260781960042899</v>
      </c>
      <c r="P11" s="14">
        <v>0.18868189660228199</v>
      </c>
      <c r="Q11" s="14">
        <v>0.31520145561153201</v>
      </c>
      <c r="R11" s="14"/>
      <c r="S11" s="14">
        <v>0.19213567495716499</v>
      </c>
      <c r="T11" s="14">
        <v>0.26058632108671598</v>
      </c>
      <c r="U11" s="14">
        <v>0.228263222889937</v>
      </c>
      <c r="V11" s="14">
        <v>0.26184523976480101</v>
      </c>
      <c r="W11" s="14">
        <v>0.224976189709887</v>
      </c>
      <c r="X11" s="14">
        <v>0.19672514038583899</v>
      </c>
      <c r="Y11" s="14">
        <v>0.243602563975577</v>
      </c>
      <c r="Z11" s="14">
        <v>0.24084833133255401</v>
      </c>
      <c r="AA11" s="14">
        <v>0.24782298282531601</v>
      </c>
      <c r="AB11" s="14">
        <v>0.22953627039275601</v>
      </c>
      <c r="AC11" s="14">
        <v>0.27634987584369303</v>
      </c>
      <c r="AD11" s="14">
        <v>0.23512947075861801</v>
      </c>
      <c r="AE11" s="14"/>
      <c r="AF11" s="14">
        <v>0.24335209630679899</v>
      </c>
      <c r="AG11" s="14">
        <v>0.21713093584245699</v>
      </c>
      <c r="AH11" s="14">
        <v>0.18118019417162601</v>
      </c>
      <c r="AI11" s="14">
        <v>0.20832550750620801</v>
      </c>
      <c r="AJ11" s="14">
        <v>0.19448758123771201</v>
      </c>
      <c r="AK11" s="14"/>
      <c r="AL11" s="14">
        <v>0.17668489997408801</v>
      </c>
      <c r="AM11" s="14">
        <v>0.21348481629871299</v>
      </c>
      <c r="AN11" s="14">
        <v>0.18149186388460301</v>
      </c>
      <c r="AO11" s="14">
        <v>0.18916209446524501</v>
      </c>
      <c r="AP11" s="14">
        <v>0.20299294086879099</v>
      </c>
      <c r="AQ11" s="14">
        <v>0.46568957491124502</v>
      </c>
      <c r="AR11" s="14"/>
      <c r="AS11" s="14">
        <v>0.29256093424973501</v>
      </c>
      <c r="AT11" s="14">
        <v>0.24092648153261001</v>
      </c>
      <c r="AU11" s="14">
        <v>0.20474240668719601</v>
      </c>
      <c r="AV11" s="14">
        <v>0.18190170047726401</v>
      </c>
      <c r="AW11" s="14">
        <v>6.4909639679185394E-2</v>
      </c>
      <c r="AX11" s="14"/>
      <c r="AY11" s="14">
        <v>0.23858698339580001</v>
      </c>
      <c r="AZ11" s="14">
        <v>0.19940780135295999</v>
      </c>
      <c r="BA11" s="14">
        <v>0.20663437854709801</v>
      </c>
      <c r="BB11" s="14">
        <v>0.19714981393728701</v>
      </c>
      <c r="BC11" s="14">
        <v>0.330633858942256</v>
      </c>
      <c r="BD11" s="14"/>
      <c r="BE11" s="14">
        <v>0.15094028063032999</v>
      </c>
      <c r="BF11" s="14">
        <v>0.21003896844745701</v>
      </c>
      <c r="BG11" s="14">
        <v>0.244486541500164</v>
      </c>
      <c r="BH11" s="14">
        <v>0.27824327806101101</v>
      </c>
      <c r="BI11" s="14">
        <v>0.31431775605960999</v>
      </c>
      <c r="BJ11" s="14"/>
      <c r="BK11" s="14">
        <v>0.111253202154717</v>
      </c>
      <c r="BL11" s="14">
        <v>0.27095100549881401</v>
      </c>
      <c r="BM11" s="14">
        <v>0.26260627264699898</v>
      </c>
      <c r="BN11" s="14">
        <v>0.23186857535055799</v>
      </c>
      <c r="BO11" s="14">
        <v>0.275508709201228</v>
      </c>
      <c r="BP11" s="14"/>
      <c r="BQ11" s="14">
        <v>0.17529856675212899</v>
      </c>
      <c r="BR11" s="14">
        <v>0.258421143091845</v>
      </c>
      <c r="BS11" s="14"/>
      <c r="BT11" s="14">
        <v>0.19194077258263101</v>
      </c>
      <c r="BU11" s="14">
        <v>0.24686618435621199</v>
      </c>
      <c r="BV11" s="14"/>
      <c r="BW11" s="14">
        <v>0.163671160995079</v>
      </c>
      <c r="BX11" s="14">
        <v>0.25853801200238802</v>
      </c>
      <c r="BY11" s="14"/>
      <c r="BZ11" s="14">
        <v>0.25688187687853598</v>
      </c>
      <c r="CA11" s="14">
        <v>0.170325400447565</v>
      </c>
      <c r="CB11" s="14">
        <v>0.32628847183401499</v>
      </c>
    </row>
    <row r="12" spans="2:80" x14ac:dyDescent="0.35">
      <c r="B12" s="15" t="s">
        <v>246</v>
      </c>
      <c r="C12" s="14">
        <v>0.202549676310188</v>
      </c>
      <c r="D12" s="14">
        <v>0.201942751576343</v>
      </c>
      <c r="E12" s="14">
        <v>0.203293109469836</v>
      </c>
      <c r="F12" s="14"/>
      <c r="G12" s="14">
        <v>0.16982898173646699</v>
      </c>
      <c r="H12" s="14">
        <v>0.17985140669989599</v>
      </c>
      <c r="I12" s="14">
        <v>0.14031769382510301</v>
      </c>
      <c r="J12" s="14">
        <v>0.20760806380515101</v>
      </c>
      <c r="K12" s="14">
        <v>0.234219096967729</v>
      </c>
      <c r="L12" s="14">
        <v>0.26797582763262101</v>
      </c>
      <c r="M12" s="14"/>
      <c r="N12" s="14">
        <v>0.22823451283349999</v>
      </c>
      <c r="O12" s="14">
        <v>0.22582876169756599</v>
      </c>
      <c r="P12" s="14">
        <v>0.18990449978749599</v>
      </c>
      <c r="Q12" s="14">
        <v>0.159741940521932</v>
      </c>
      <c r="R12" s="14"/>
      <c r="S12" s="14">
        <v>0.17855309534685301</v>
      </c>
      <c r="T12" s="14">
        <v>0.191290363558101</v>
      </c>
      <c r="U12" s="14">
        <v>0.23997101978754701</v>
      </c>
      <c r="V12" s="14">
        <v>0.19870269289751899</v>
      </c>
      <c r="W12" s="14">
        <v>0.190732378115544</v>
      </c>
      <c r="X12" s="14">
        <v>0.16281791415775701</v>
      </c>
      <c r="Y12" s="14">
        <v>0.221823262423717</v>
      </c>
      <c r="Z12" s="14">
        <v>0.22635519365037299</v>
      </c>
      <c r="AA12" s="14">
        <v>0.20080745139055201</v>
      </c>
      <c r="AB12" s="14">
        <v>0.23089117522001501</v>
      </c>
      <c r="AC12" s="14">
        <v>0.22724761868144799</v>
      </c>
      <c r="AD12" s="14">
        <v>0.21904066812905601</v>
      </c>
      <c r="AE12" s="14"/>
      <c r="AF12" s="14">
        <v>0.22626410333718</v>
      </c>
      <c r="AG12" s="14">
        <v>0.210709578760468</v>
      </c>
      <c r="AH12" s="14">
        <v>0.23453080672218099</v>
      </c>
      <c r="AI12" s="14">
        <v>0.183534030135524</v>
      </c>
      <c r="AJ12" s="14">
        <v>0.20089966682263299</v>
      </c>
      <c r="AK12" s="14"/>
      <c r="AL12" s="14">
        <v>0.20571977566215599</v>
      </c>
      <c r="AM12" s="14">
        <v>0.203895330780693</v>
      </c>
      <c r="AN12" s="14">
        <v>0.26581080067532098</v>
      </c>
      <c r="AO12" s="14">
        <v>0.20165056337147699</v>
      </c>
      <c r="AP12" s="14">
        <v>0.22236437230872</v>
      </c>
      <c r="AQ12" s="14">
        <v>0.14577298100571301</v>
      </c>
      <c r="AR12" s="14"/>
      <c r="AS12" s="14">
        <v>0.170015803577313</v>
      </c>
      <c r="AT12" s="14">
        <v>0.20549542181085501</v>
      </c>
      <c r="AU12" s="14">
        <v>0.223257654479077</v>
      </c>
      <c r="AV12" s="14">
        <v>0.18098146515158001</v>
      </c>
      <c r="AW12" s="14">
        <v>0.23616668040646599</v>
      </c>
      <c r="AX12" s="14"/>
      <c r="AY12" s="14">
        <v>0.23088136123530101</v>
      </c>
      <c r="AZ12" s="14">
        <v>0.20834112047433601</v>
      </c>
      <c r="BA12" s="14">
        <v>0.21051223510372299</v>
      </c>
      <c r="BB12" s="14">
        <v>0.17991454238384999</v>
      </c>
      <c r="BC12" s="14">
        <v>0.17506536346489501</v>
      </c>
      <c r="BD12" s="14"/>
      <c r="BE12" s="14">
        <v>0.202069028893931</v>
      </c>
      <c r="BF12" s="14">
        <v>0.21511586450115</v>
      </c>
      <c r="BG12" s="14">
        <v>0.208925198481342</v>
      </c>
      <c r="BH12" s="14">
        <v>0.175366232127313</v>
      </c>
      <c r="BI12" s="14">
        <v>0.140654359951769</v>
      </c>
      <c r="BJ12" s="14"/>
      <c r="BK12" s="14">
        <v>0.250206515234289</v>
      </c>
      <c r="BL12" s="14">
        <v>0.17924224071950201</v>
      </c>
      <c r="BM12" s="14">
        <v>0.18625991230750399</v>
      </c>
      <c r="BN12" s="14">
        <v>0.210809386502982</v>
      </c>
      <c r="BO12" s="14">
        <v>0.19197042025414801</v>
      </c>
      <c r="BP12" s="14"/>
      <c r="BQ12" s="14">
        <v>0.20301904078886501</v>
      </c>
      <c r="BR12" s="14">
        <v>0.202353918373952</v>
      </c>
      <c r="BS12" s="14"/>
      <c r="BT12" s="14">
        <v>0.21665671454103899</v>
      </c>
      <c r="BU12" s="14">
        <v>0.19821522239052</v>
      </c>
      <c r="BV12" s="14"/>
      <c r="BW12" s="14">
        <v>0.208908661316342</v>
      </c>
      <c r="BX12" s="14">
        <v>0.20032570676619901</v>
      </c>
      <c r="BY12" s="14"/>
      <c r="BZ12" s="14">
        <v>0.19618911651276799</v>
      </c>
      <c r="CA12" s="14">
        <v>0.22437003371495901</v>
      </c>
      <c r="CB12" s="14">
        <v>0.152199043351706</v>
      </c>
    </row>
    <row r="13" spans="2:80" x14ac:dyDescent="0.35">
      <c r="B13" s="15" t="s">
        <v>237</v>
      </c>
      <c r="C13" s="14">
        <v>0.19820344822011299</v>
      </c>
      <c r="D13" s="14">
        <v>0.2436004709388</v>
      </c>
      <c r="E13" s="14">
        <v>0.15474012017479299</v>
      </c>
      <c r="F13" s="14"/>
      <c r="G13" s="14">
        <v>0.28171253740167901</v>
      </c>
      <c r="H13" s="14">
        <v>0.28503034281680001</v>
      </c>
      <c r="I13" s="14">
        <v>0.21838987001400001</v>
      </c>
      <c r="J13" s="14">
        <v>0.13864299949702</v>
      </c>
      <c r="K13" s="14">
        <v>0.14946101455572</v>
      </c>
      <c r="L13" s="14">
        <v>0.13661486447319399</v>
      </c>
      <c r="M13" s="14"/>
      <c r="N13" s="14">
        <v>0.24224985521963799</v>
      </c>
      <c r="O13" s="14">
        <v>0.16914445226979699</v>
      </c>
      <c r="P13" s="14">
        <v>0.230915632383241</v>
      </c>
      <c r="Q13" s="14">
        <v>0.15185888761192301</v>
      </c>
      <c r="R13" s="14"/>
      <c r="S13" s="14">
        <v>0.25475030354533301</v>
      </c>
      <c r="T13" s="14">
        <v>0.20012505572626299</v>
      </c>
      <c r="U13" s="14">
        <v>0.158851032696429</v>
      </c>
      <c r="V13" s="14">
        <v>0.201607680679663</v>
      </c>
      <c r="W13" s="14">
        <v>0.22911820116751899</v>
      </c>
      <c r="X13" s="14">
        <v>0.225276753600645</v>
      </c>
      <c r="Y13" s="14">
        <v>0.19576213487538999</v>
      </c>
      <c r="Z13" s="14">
        <v>0.17682540063483199</v>
      </c>
      <c r="AA13" s="14">
        <v>0.18666169696503701</v>
      </c>
      <c r="AB13" s="14">
        <v>0.14008853452063</v>
      </c>
      <c r="AC13" s="14">
        <v>0.146792657482641</v>
      </c>
      <c r="AD13" s="14">
        <v>0.20410494478428501</v>
      </c>
      <c r="AE13" s="14"/>
      <c r="AF13" s="14">
        <v>0.196453725227313</v>
      </c>
      <c r="AG13" s="14">
        <v>0.20123561615262101</v>
      </c>
      <c r="AH13" s="14">
        <v>0.19175962669232699</v>
      </c>
      <c r="AI13" s="14">
        <v>0.26628277904805397</v>
      </c>
      <c r="AJ13" s="14">
        <v>0.17786465555668299</v>
      </c>
      <c r="AK13" s="14"/>
      <c r="AL13" s="14">
        <v>0.240693995908312</v>
      </c>
      <c r="AM13" s="14">
        <v>0.20942025256859401</v>
      </c>
      <c r="AN13" s="14">
        <v>0.158886806891645</v>
      </c>
      <c r="AO13" s="14">
        <v>0.25464769345628502</v>
      </c>
      <c r="AP13" s="14">
        <v>0.16461004702585499</v>
      </c>
      <c r="AQ13" s="14">
        <v>0.110944155142495</v>
      </c>
      <c r="AR13" s="14"/>
      <c r="AS13" s="14">
        <v>0.180376675989114</v>
      </c>
      <c r="AT13" s="14">
        <v>0.19424445293465201</v>
      </c>
      <c r="AU13" s="14">
        <v>0.217905278795547</v>
      </c>
      <c r="AV13" s="14">
        <v>0.23147868190780099</v>
      </c>
      <c r="AW13" s="14">
        <v>0.34243814549465901</v>
      </c>
      <c r="AX13" s="14"/>
      <c r="AY13" s="14">
        <v>0.23438011053730401</v>
      </c>
      <c r="AZ13" s="14">
        <v>0.20157947700288101</v>
      </c>
      <c r="BA13" s="14">
        <v>0.17995965110950099</v>
      </c>
      <c r="BB13" s="14">
        <v>0.224792291564193</v>
      </c>
      <c r="BC13" s="14">
        <v>0.130244199997752</v>
      </c>
      <c r="BD13" s="14"/>
      <c r="BE13" s="14">
        <v>0.36186829874593301</v>
      </c>
      <c r="BF13" s="14">
        <v>0.204112194856995</v>
      </c>
      <c r="BG13" s="14">
        <v>0.177301916807901</v>
      </c>
      <c r="BH13" s="14">
        <v>0.18920785834402601</v>
      </c>
      <c r="BI13" s="14">
        <v>0.115616614592625</v>
      </c>
      <c r="BJ13" s="14"/>
      <c r="BK13" s="14">
        <v>0.29677576604256201</v>
      </c>
      <c r="BL13" s="14">
        <v>0.197330524171966</v>
      </c>
      <c r="BM13" s="14">
        <v>0.177719503773131</v>
      </c>
      <c r="BN13" s="14">
        <v>0.177657809804557</v>
      </c>
      <c r="BO13" s="14">
        <v>0.15984728981645899</v>
      </c>
      <c r="BP13" s="14"/>
      <c r="BQ13" s="14">
        <v>0.26560929003463601</v>
      </c>
      <c r="BR13" s="14">
        <v>0.17009048040219901</v>
      </c>
      <c r="BS13" s="14"/>
      <c r="BT13" s="14">
        <v>0.17900167995602601</v>
      </c>
      <c r="BU13" s="14">
        <v>0.20410328193112001</v>
      </c>
      <c r="BV13" s="14"/>
      <c r="BW13" s="14">
        <v>0.23569736258358601</v>
      </c>
      <c r="BX13" s="14">
        <v>0.18509045557291501</v>
      </c>
      <c r="BY13" s="14"/>
      <c r="BZ13" s="14">
        <v>0.17157936507784799</v>
      </c>
      <c r="CA13" s="14">
        <v>0.25639160038049302</v>
      </c>
      <c r="CB13" s="14">
        <v>0.18424065913348001</v>
      </c>
    </row>
    <row r="14" spans="2:80" x14ac:dyDescent="0.35">
      <c r="B14" s="15" t="s">
        <v>241</v>
      </c>
      <c r="C14" s="14">
        <v>0.12178388848190699</v>
      </c>
      <c r="D14" s="14">
        <v>0.144266485246863</v>
      </c>
      <c r="E14" s="14">
        <v>9.9086184366821303E-2</v>
      </c>
      <c r="F14" s="14"/>
      <c r="G14" s="14">
        <v>9.1305972843158098E-2</v>
      </c>
      <c r="H14" s="14">
        <v>0.13587998671325699</v>
      </c>
      <c r="I14" s="14">
        <v>0.131321707978825</v>
      </c>
      <c r="J14" s="14">
        <v>0.14054159703092001</v>
      </c>
      <c r="K14" s="14">
        <v>0.113841968075181</v>
      </c>
      <c r="L14" s="14">
        <v>0.112843461800643</v>
      </c>
      <c r="M14" s="14"/>
      <c r="N14" s="14">
        <v>0.144219547248919</v>
      </c>
      <c r="O14" s="14">
        <v>0.13282741522962499</v>
      </c>
      <c r="P14" s="14">
        <v>0.11872676589681699</v>
      </c>
      <c r="Q14" s="14">
        <v>8.6128115975035793E-2</v>
      </c>
      <c r="R14" s="14"/>
      <c r="S14" s="14">
        <v>0.111385075081654</v>
      </c>
      <c r="T14" s="14">
        <v>0.11035420688924701</v>
      </c>
      <c r="U14" s="14">
        <v>0.123349570631716</v>
      </c>
      <c r="V14" s="14">
        <v>0.141726504111236</v>
      </c>
      <c r="W14" s="14">
        <v>0.116863736621311</v>
      </c>
      <c r="X14" s="14">
        <v>0.120189767459431</v>
      </c>
      <c r="Y14" s="14">
        <v>0.124441243085974</v>
      </c>
      <c r="Z14" s="14">
        <v>0.116093973503283</v>
      </c>
      <c r="AA14" s="14">
        <v>0.115589182753153</v>
      </c>
      <c r="AB14" s="14">
        <v>0.15190855915118401</v>
      </c>
      <c r="AC14" s="14">
        <v>0.10097951675184801</v>
      </c>
      <c r="AD14" s="14">
        <v>0.13969713111474799</v>
      </c>
      <c r="AE14" s="14"/>
      <c r="AF14" s="14">
        <v>0.10426492638960499</v>
      </c>
      <c r="AG14" s="14">
        <v>0.149073394452123</v>
      </c>
      <c r="AH14" s="14">
        <v>0.12285974404246</v>
      </c>
      <c r="AI14" s="14">
        <v>6.8705840126549705E-2</v>
      </c>
      <c r="AJ14" s="14">
        <v>0.13041865873394001</v>
      </c>
      <c r="AK14" s="14"/>
      <c r="AL14" s="14">
        <v>0.172545361968649</v>
      </c>
      <c r="AM14" s="14">
        <v>0.121249454797405</v>
      </c>
      <c r="AN14" s="14">
        <v>0.14853774893205901</v>
      </c>
      <c r="AO14" s="14">
        <v>8.5750471748818599E-2</v>
      </c>
      <c r="AP14" s="14">
        <v>0.120696708535736</v>
      </c>
      <c r="AQ14" s="14">
        <v>9.0908112634994195E-2</v>
      </c>
      <c r="AR14" s="14"/>
      <c r="AS14" s="14">
        <v>0.10094603971864601</v>
      </c>
      <c r="AT14" s="14">
        <v>9.8590495947664003E-2</v>
      </c>
      <c r="AU14" s="14">
        <v>0.158749556382763</v>
      </c>
      <c r="AV14" s="14">
        <v>0.14953368952385801</v>
      </c>
      <c r="AW14" s="14">
        <v>0.105744775051204</v>
      </c>
      <c r="AX14" s="14"/>
      <c r="AY14" s="14">
        <v>0.124998735667015</v>
      </c>
      <c r="AZ14" s="14">
        <v>0.13664650060396899</v>
      </c>
      <c r="BA14" s="14">
        <v>0.11768830268289</v>
      </c>
      <c r="BB14" s="14">
        <v>0.123004307533333</v>
      </c>
      <c r="BC14" s="14">
        <v>9.9149804410311307E-2</v>
      </c>
      <c r="BD14" s="14"/>
      <c r="BE14" s="14">
        <v>8.4871072343326401E-2</v>
      </c>
      <c r="BF14" s="14">
        <v>0.135416461860871</v>
      </c>
      <c r="BG14" s="14">
        <v>0.12713047447081299</v>
      </c>
      <c r="BH14" s="14">
        <v>9.0499804968906999E-2</v>
      </c>
      <c r="BI14" s="14">
        <v>0.12545065977883099</v>
      </c>
      <c r="BJ14" s="14"/>
      <c r="BK14" s="14">
        <v>0.14971123634388001</v>
      </c>
      <c r="BL14" s="14">
        <v>0.131306671462872</v>
      </c>
      <c r="BM14" s="14">
        <v>0.11786341345265899</v>
      </c>
      <c r="BN14" s="14">
        <v>0.11747185737354</v>
      </c>
      <c r="BO14" s="14">
        <v>0.100843643938116</v>
      </c>
      <c r="BP14" s="14"/>
      <c r="BQ14" s="14">
        <v>9.9470567007215793E-2</v>
      </c>
      <c r="BR14" s="14">
        <v>0.13109010989599301</v>
      </c>
      <c r="BS14" s="14"/>
      <c r="BT14" s="14">
        <v>0.149980113006977</v>
      </c>
      <c r="BU14" s="14">
        <v>0.113120465734156</v>
      </c>
      <c r="BV14" s="14"/>
      <c r="BW14" s="14">
        <v>0.16648650220075101</v>
      </c>
      <c r="BX14" s="14">
        <v>0.10614975011686199</v>
      </c>
      <c r="BY14" s="14"/>
      <c r="BZ14" s="14">
        <v>0.111460985880039</v>
      </c>
      <c r="CA14" s="14">
        <v>0.14536569403566699</v>
      </c>
      <c r="CB14" s="14">
        <v>0.11031072270900701</v>
      </c>
    </row>
    <row r="15" spans="2:80" x14ac:dyDescent="0.35">
      <c r="B15" s="15" t="s">
        <v>243</v>
      </c>
      <c r="C15" s="14">
        <v>0.120356726135683</v>
      </c>
      <c r="D15" s="14">
        <v>0.118745193078388</v>
      </c>
      <c r="E15" s="14">
        <v>0.12239952307632899</v>
      </c>
      <c r="F15" s="14"/>
      <c r="G15" s="14">
        <v>0.11115387339328101</v>
      </c>
      <c r="H15" s="14">
        <v>0.10559707497646099</v>
      </c>
      <c r="I15" s="14">
        <v>0.106086671138388</v>
      </c>
      <c r="J15" s="14">
        <v>0.13986020497962001</v>
      </c>
      <c r="K15" s="14">
        <v>0.118778711686094</v>
      </c>
      <c r="L15" s="14">
        <v>0.13533248195941999</v>
      </c>
      <c r="M15" s="14"/>
      <c r="N15" s="14">
        <v>0.12372763443561501</v>
      </c>
      <c r="O15" s="14">
        <v>0.113587383024027</v>
      </c>
      <c r="P15" s="14">
        <v>0.142337639340373</v>
      </c>
      <c r="Q15" s="14">
        <v>0.105860359843383</v>
      </c>
      <c r="R15" s="14"/>
      <c r="S15" s="14">
        <v>0.102399739145729</v>
      </c>
      <c r="T15" s="14">
        <v>0.13167177697454799</v>
      </c>
      <c r="U15" s="14">
        <v>0.138464337919184</v>
      </c>
      <c r="V15" s="14">
        <v>9.5277695063141904E-2</v>
      </c>
      <c r="W15" s="14">
        <v>9.7693859767911603E-2</v>
      </c>
      <c r="X15" s="14">
        <v>0.13237391942507901</v>
      </c>
      <c r="Y15" s="14">
        <v>0.105498177126017</v>
      </c>
      <c r="Z15" s="14">
        <v>8.9997430433239295E-2</v>
      </c>
      <c r="AA15" s="14">
        <v>0.115980293417418</v>
      </c>
      <c r="AB15" s="14">
        <v>0.189303455486865</v>
      </c>
      <c r="AC15" s="14">
        <v>0.10459496299990099</v>
      </c>
      <c r="AD15" s="14">
        <v>0.114815304119833</v>
      </c>
      <c r="AE15" s="14"/>
      <c r="AF15" s="14">
        <v>9.6809776528434296E-2</v>
      </c>
      <c r="AG15" s="14">
        <v>0.11839366575492501</v>
      </c>
      <c r="AH15" s="14">
        <v>0.17843033170123501</v>
      </c>
      <c r="AI15" s="14">
        <v>0.103555987325613</v>
      </c>
      <c r="AJ15" s="14">
        <v>0.17134153828721199</v>
      </c>
      <c r="AK15" s="14"/>
      <c r="AL15" s="14">
        <v>8.8475817887133407E-2</v>
      </c>
      <c r="AM15" s="14">
        <v>0.10366074975053501</v>
      </c>
      <c r="AN15" s="14">
        <v>0.212114144225136</v>
      </c>
      <c r="AO15" s="14">
        <v>0.120832340443498</v>
      </c>
      <c r="AP15" s="14">
        <v>0.14715970295029401</v>
      </c>
      <c r="AQ15" s="14">
        <v>0.11351313728365101</v>
      </c>
      <c r="AR15" s="14"/>
      <c r="AS15" s="14">
        <v>9.1378861012054793E-2</v>
      </c>
      <c r="AT15" s="14">
        <v>0.125845260706754</v>
      </c>
      <c r="AU15" s="14">
        <v>0.12579662919062201</v>
      </c>
      <c r="AV15" s="14">
        <v>0.13732882972223701</v>
      </c>
      <c r="AW15" s="14">
        <v>6.19329792734747E-2</v>
      </c>
      <c r="AX15" s="14"/>
      <c r="AY15" s="14">
        <v>0.12170145892875001</v>
      </c>
      <c r="AZ15" s="14">
        <v>0.136336995567018</v>
      </c>
      <c r="BA15" s="14">
        <v>8.1280831000409504E-2</v>
      </c>
      <c r="BB15" s="14">
        <v>0.13241218317511499</v>
      </c>
      <c r="BC15" s="14">
        <v>0.122059773538639</v>
      </c>
      <c r="BD15" s="14"/>
      <c r="BE15" s="14">
        <v>9.8634949373580694E-2</v>
      </c>
      <c r="BF15" s="14">
        <v>0.122971459371897</v>
      </c>
      <c r="BG15" s="14">
        <v>0.122062303628447</v>
      </c>
      <c r="BH15" s="14">
        <v>0.12157076664612999</v>
      </c>
      <c r="BI15" s="14">
        <v>0.110986713755447</v>
      </c>
      <c r="BJ15" s="14"/>
      <c r="BK15" s="14">
        <v>0.105777798894473</v>
      </c>
      <c r="BL15" s="14">
        <v>0.10978585397215999</v>
      </c>
      <c r="BM15" s="14">
        <v>0.124780330594743</v>
      </c>
      <c r="BN15" s="14">
        <v>0.12893848715896</v>
      </c>
      <c r="BO15" s="14">
        <v>0.12896785193013799</v>
      </c>
      <c r="BP15" s="14"/>
      <c r="BQ15" s="14">
        <v>0.11251128812918</v>
      </c>
      <c r="BR15" s="14">
        <v>0.123628824521475</v>
      </c>
      <c r="BS15" s="14"/>
      <c r="BT15" s="14">
        <v>0.156466813114371</v>
      </c>
      <c r="BU15" s="14">
        <v>0.109261731886495</v>
      </c>
      <c r="BV15" s="14"/>
      <c r="BW15" s="14">
        <v>0.111271796839211</v>
      </c>
      <c r="BX15" s="14">
        <v>0.12353405805974101</v>
      </c>
      <c r="BY15" s="14"/>
      <c r="BZ15" s="14">
        <v>0.127338832528202</v>
      </c>
      <c r="CA15" s="14">
        <v>0.110766444824517</v>
      </c>
      <c r="CB15" s="14">
        <v>9.0359441414120695E-2</v>
      </c>
    </row>
    <row r="16" spans="2:80" x14ac:dyDescent="0.35">
      <c r="B16" s="15" t="s">
        <v>239</v>
      </c>
      <c r="C16" s="14">
        <v>0.11757962643693901</v>
      </c>
      <c r="D16" s="14">
        <v>0.124998203240912</v>
      </c>
      <c r="E16" s="14">
        <v>0.110811343708415</v>
      </c>
      <c r="F16" s="14"/>
      <c r="G16" s="14">
        <v>9.8928336442390796E-2</v>
      </c>
      <c r="H16" s="14">
        <v>0.13147613769877001</v>
      </c>
      <c r="I16" s="14">
        <v>0.13400045484776099</v>
      </c>
      <c r="J16" s="14">
        <v>0.12645456280981501</v>
      </c>
      <c r="K16" s="14">
        <v>0.12569907435305699</v>
      </c>
      <c r="L16" s="14">
        <v>9.2618743971326495E-2</v>
      </c>
      <c r="M16" s="14"/>
      <c r="N16" s="14">
        <v>0.12735975161572199</v>
      </c>
      <c r="O16" s="14">
        <v>0.116568302851548</v>
      </c>
      <c r="P16" s="14">
        <v>0.13132417606417099</v>
      </c>
      <c r="Q16" s="14">
        <v>9.7377578566003598E-2</v>
      </c>
      <c r="R16" s="14"/>
      <c r="S16" s="14">
        <v>9.5537510437585196E-2</v>
      </c>
      <c r="T16" s="14">
        <v>0.134249183872442</v>
      </c>
      <c r="U16" s="14">
        <v>0.13325942903056701</v>
      </c>
      <c r="V16" s="14">
        <v>9.9234555528798202E-2</v>
      </c>
      <c r="W16" s="14">
        <v>0.132659874302927</v>
      </c>
      <c r="X16" s="14">
        <v>0.107208935568743</v>
      </c>
      <c r="Y16" s="14">
        <v>9.6583221995106994E-2</v>
      </c>
      <c r="Z16" s="14">
        <v>0.134252491334765</v>
      </c>
      <c r="AA16" s="14">
        <v>0.10684897191432099</v>
      </c>
      <c r="AB16" s="14">
        <v>0.116387569152943</v>
      </c>
      <c r="AC16" s="14">
        <v>0.201580483158563</v>
      </c>
      <c r="AD16" s="14">
        <v>9.4420782466435704E-2</v>
      </c>
      <c r="AE16" s="14"/>
      <c r="AF16" s="14">
        <v>0.122917759422843</v>
      </c>
      <c r="AG16" s="14">
        <v>0.11663945042141199</v>
      </c>
      <c r="AH16" s="14">
        <v>0.13155639343407499</v>
      </c>
      <c r="AI16" s="14">
        <v>9.7065859466179696E-2</v>
      </c>
      <c r="AJ16" s="14">
        <v>0.11766658175361799</v>
      </c>
      <c r="AK16" s="14"/>
      <c r="AL16" s="14">
        <v>0.113809434720755</v>
      </c>
      <c r="AM16" s="14">
        <v>0.12507092003610101</v>
      </c>
      <c r="AN16" s="14">
        <v>0.143061870176658</v>
      </c>
      <c r="AO16" s="14">
        <v>0.107242881151761</v>
      </c>
      <c r="AP16" s="14">
        <v>0.13458469405752899</v>
      </c>
      <c r="AQ16" s="14">
        <v>9.8929970915619406E-2</v>
      </c>
      <c r="AR16" s="14"/>
      <c r="AS16" s="14">
        <v>0.10574172446343701</v>
      </c>
      <c r="AT16" s="14">
        <v>0.12267109552769601</v>
      </c>
      <c r="AU16" s="14">
        <v>0.13208825874844399</v>
      </c>
      <c r="AV16" s="14">
        <v>0.13473094593898299</v>
      </c>
      <c r="AW16" s="14">
        <v>0.10056684601594899</v>
      </c>
      <c r="AX16" s="14"/>
      <c r="AY16" s="14">
        <v>0.121879038835049</v>
      </c>
      <c r="AZ16" s="14">
        <v>0.112643813346157</v>
      </c>
      <c r="BA16" s="14">
        <v>0.1123049997398</v>
      </c>
      <c r="BB16" s="14">
        <v>0.12935450790021</v>
      </c>
      <c r="BC16" s="14">
        <v>0.121249607958411</v>
      </c>
      <c r="BD16" s="14"/>
      <c r="BE16" s="14">
        <v>0.122139500549948</v>
      </c>
      <c r="BF16" s="14">
        <v>0.12059085859799699</v>
      </c>
      <c r="BG16" s="14">
        <v>0.11107933861118401</v>
      </c>
      <c r="BH16" s="14">
        <v>0.12554465795261499</v>
      </c>
      <c r="BI16" s="14">
        <v>0.109961600244252</v>
      </c>
      <c r="BJ16" s="14"/>
      <c r="BK16" s="14">
        <v>0.13737565154822701</v>
      </c>
      <c r="BL16" s="14">
        <v>0.122527483224575</v>
      </c>
      <c r="BM16" s="14">
        <v>9.9514790616280296E-2</v>
      </c>
      <c r="BN16" s="14">
        <v>0.13198909708169701</v>
      </c>
      <c r="BO16" s="14">
        <v>0.102700378030037</v>
      </c>
      <c r="BP16" s="14"/>
      <c r="BQ16" s="14">
        <v>0.118542043477742</v>
      </c>
      <c r="BR16" s="14">
        <v>0.117178230970801</v>
      </c>
      <c r="BS16" s="14"/>
      <c r="BT16" s="14">
        <v>0.13557623639678501</v>
      </c>
      <c r="BU16" s="14">
        <v>0.112050083289418</v>
      </c>
      <c r="BV16" s="14"/>
      <c r="BW16" s="14">
        <v>0.11969385406007001</v>
      </c>
      <c r="BX16" s="14">
        <v>0.11684020374002101</v>
      </c>
      <c r="BY16" s="14"/>
      <c r="BZ16" s="14">
        <v>0.110775125888689</v>
      </c>
      <c r="CA16" s="14">
        <v>0.13570746709203901</v>
      </c>
      <c r="CB16" s="14">
        <v>9.4678688783089895E-2</v>
      </c>
    </row>
    <row r="17" spans="2:80" x14ac:dyDescent="0.35">
      <c r="B17" s="15" t="s">
        <v>240</v>
      </c>
      <c r="C17" s="14">
        <v>0.104215691905208</v>
      </c>
      <c r="D17" s="14">
        <v>0.11142167375813</v>
      </c>
      <c r="E17" s="14">
        <v>9.7602148932365199E-2</v>
      </c>
      <c r="F17" s="14"/>
      <c r="G17" s="14">
        <v>0.161834855744978</v>
      </c>
      <c r="H17" s="14">
        <v>0.14952853133051999</v>
      </c>
      <c r="I17" s="14">
        <v>0.11845485702186299</v>
      </c>
      <c r="J17" s="14">
        <v>7.6722048166984302E-2</v>
      </c>
      <c r="K17" s="14">
        <v>8.9491722455476402E-2</v>
      </c>
      <c r="L17" s="14">
        <v>4.9669483383537202E-2</v>
      </c>
      <c r="M17" s="14"/>
      <c r="N17" s="14">
        <v>0.12916971976293501</v>
      </c>
      <c r="O17" s="14">
        <v>0.100016289641567</v>
      </c>
      <c r="P17" s="14">
        <v>0.100647844970469</v>
      </c>
      <c r="Q17" s="14">
        <v>8.5990522695030797E-2</v>
      </c>
      <c r="R17" s="14"/>
      <c r="S17" s="14">
        <v>0.14641542391248</v>
      </c>
      <c r="T17" s="14">
        <v>8.4532097706936704E-2</v>
      </c>
      <c r="U17" s="14">
        <v>9.2478619195942705E-2</v>
      </c>
      <c r="V17" s="14">
        <v>9.3768769435605401E-2</v>
      </c>
      <c r="W17" s="14">
        <v>0.12813589543228099</v>
      </c>
      <c r="X17" s="14">
        <v>0.120003967384737</v>
      </c>
      <c r="Y17" s="14">
        <v>9.6720546770427199E-2</v>
      </c>
      <c r="Z17" s="14">
        <v>8.4325696617999199E-2</v>
      </c>
      <c r="AA17" s="14">
        <v>9.2614399224329694E-2</v>
      </c>
      <c r="AB17" s="14">
        <v>7.9496141059263198E-2</v>
      </c>
      <c r="AC17" s="14">
        <v>0.10225002482750201</v>
      </c>
      <c r="AD17" s="14">
        <v>0.118083840646531</v>
      </c>
      <c r="AE17" s="14"/>
      <c r="AF17" s="14">
        <v>9.4748208813992998E-2</v>
      </c>
      <c r="AG17" s="14">
        <v>0.100841683587495</v>
      </c>
      <c r="AH17" s="14">
        <v>0.106868462135199</v>
      </c>
      <c r="AI17" s="14">
        <v>0.12918379331548499</v>
      </c>
      <c r="AJ17" s="14">
        <v>0.10346270957409601</v>
      </c>
      <c r="AK17" s="14"/>
      <c r="AL17" s="14">
        <v>9.2351131001843903E-2</v>
      </c>
      <c r="AM17" s="14">
        <v>9.4942531937785596E-2</v>
      </c>
      <c r="AN17" s="14">
        <v>0.104057803178236</v>
      </c>
      <c r="AO17" s="14">
        <v>0.117499425510768</v>
      </c>
      <c r="AP17" s="14">
        <v>0.120302013076758</v>
      </c>
      <c r="AQ17" s="14">
        <v>8.1925485784717006E-2</v>
      </c>
      <c r="AR17" s="14"/>
      <c r="AS17" s="14">
        <v>9.3951695987675499E-2</v>
      </c>
      <c r="AT17" s="14">
        <v>0.10629857672601099</v>
      </c>
      <c r="AU17" s="14">
        <v>0.101057378974016</v>
      </c>
      <c r="AV17" s="14">
        <v>0.144690423159929</v>
      </c>
      <c r="AW17" s="14">
        <v>0.103330066309194</v>
      </c>
      <c r="AX17" s="14"/>
      <c r="AY17" s="14">
        <v>8.2792859468755003E-2</v>
      </c>
      <c r="AZ17" s="14">
        <v>0.11132738915066701</v>
      </c>
      <c r="BA17" s="14">
        <v>0.116201759293487</v>
      </c>
      <c r="BB17" s="14">
        <v>0.13739568131138299</v>
      </c>
      <c r="BC17" s="14">
        <v>8.8736633493478601E-2</v>
      </c>
      <c r="BD17" s="14"/>
      <c r="BE17" s="14">
        <v>0.13438355821989301</v>
      </c>
      <c r="BF17" s="14">
        <v>0.10077256431105</v>
      </c>
      <c r="BG17" s="14">
        <v>0.10881691149756</v>
      </c>
      <c r="BH17" s="14">
        <v>9.6593798122741006E-2</v>
      </c>
      <c r="BI17" s="14">
        <v>8.0208865627841797E-2</v>
      </c>
      <c r="BJ17" s="14"/>
      <c r="BK17" s="14">
        <v>0.113579828712098</v>
      </c>
      <c r="BL17" s="14">
        <v>9.1617248399281398E-2</v>
      </c>
      <c r="BM17" s="14">
        <v>8.4557476307000098E-2</v>
      </c>
      <c r="BN17" s="14">
        <v>0.131850007163443</v>
      </c>
      <c r="BO17" s="14">
        <v>9.9554717606263304E-2</v>
      </c>
      <c r="BP17" s="14"/>
      <c r="BQ17" s="14">
        <v>0.126216166258903</v>
      </c>
      <c r="BR17" s="14">
        <v>9.5039949701941004E-2</v>
      </c>
      <c r="BS17" s="14"/>
      <c r="BT17" s="14">
        <v>0.113565650683647</v>
      </c>
      <c r="BU17" s="14">
        <v>0.101342873046086</v>
      </c>
      <c r="BV17" s="14"/>
      <c r="BW17" s="14">
        <v>0.10648909967271</v>
      </c>
      <c r="BX17" s="14">
        <v>0.10342059809210701</v>
      </c>
      <c r="BY17" s="14"/>
      <c r="BZ17" s="14">
        <v>0.10524741100870801</v>
      </c>
      <c r="CA17" s="14">
        <v>0.10577557494699</v>
      </c>
      <c r="CB17" s="14">
        <v>8.2108867504847804E-2</v>
      </c>
    </row>
    <row r="18" spans="2:80" x14ac:dyDescent="0.35">
      <c r="B18" s="15" t="s">
        <v>244</v>
      </c>
      <c r="C18" s="14">
        <v>8.9937802876990505E-2</v>
      </c>
      <c r="D18" s="14">
        <v>8.8820739547901706E-2</v>
      </c>
      <c r="E18" s="14">
        <v>9.0721710956277499E-2</v>
      </c>
      <c r="F18" s="14"/>
      <c r="G18" s="14">
        <v>8.9984166504406798E-2</v>
      </c>
      <c r="H18" s="14">
        <v>7.5833942354176107E-2</v>
      </c>
      <c r="I18" s="14">
        <v>8.0616534197083298E-2</v>
      </c>
      <c r="J18" s="14">
        <v>0.11031614303212001</v>
      </c>
      <c r="K18" s="14">
        <v>7.7156900976375106E-2</v>
      </c>
      <c r="L18" s="14">
        <v>0.10103094646515</v>
      </c>
      <c r="M18" s="14"/>
      <c r="N18" s="14">
        <v>0.104542548527832</v>
      </c>
      <c r="O18" s="14">
        <v>0.107349875021687</v>
      </c>
      <c r="P18" s="14">
        <v>6.7139285513791697E-2</v>
      </c>
      <c r="Q18" s="14">
        <v>7.7167146339611803E-2</v>
      </c>
      <c r="R18" s="14"/>
      <c r="S18" s="14">
        <v>0.13123401141257801</v>
      </c>
      <c r="T18" s="14">
        <v>9.5029817797153707E-2</v>
      </c>
      <c r="U18" s="14">
        <v>6.4565921005444907E-2</v>
      </c>
      <c r="V18" s="14">
        <v>5.4116482892045403E-2</v>
      </c>
      <c r="W18" s="14">
        <v>8.9246432304464496E-2</v>
      </c>
      <c r="X18" s="14">
        <v>0.122949842396159</v>
      </c>
      <c r="Y18" s="14">
        <v>6.1035507004547997E-2</v>
      </c>
      <c r="Z18" s="14">
        <v>7.5810663300274597E-2</v>
      </c>
      <c r="AA18" s="14">
        <v>9.2355260949256404E-2</v>
      </c>
      <c r="AB18" s="14">
        <v>0.103798167436413</v>
      </c>
      <c r="AC18" s="14">
        <v>4.8122694963831897E-2</v>
      </c>
      <c r="AD18" s="14">
        <v>6.7751855333507499E-2</v>
      </c>
      <c r="AE18" s="14"/>
      <c r="AF18" s="14">
        <v>0.10974924534029599</v>
      </c>
      <c r="AG18" s="14">
        <v>8.4894080041687706E-2</v>
      </c>
      <c r="AH18" s="14">
        <v>9.4103448886697097E-2</v>
      </c>
      <c r="AI18" s="14">
        <v>8.3576398702082305E-2</v>
      </c>
      <c r="AJ18" s="14">
        <v>0.115209670074058</v>
      </c>
      <c r="AK18" s="14"/>
      <c r="AL18" s="14">
        <v>7.5413470192605997E-2</v>
      </c>
      <c r="AM18" s="14">
        <v>0.102841067854956</v>
      </c>
      <c r="AN18" s="14">
        <v>9.6889421218643704E-2</v>
      </c>
      <c r="AO18" s="14">
        <v>9.6603402621890599E-2</v>
      </c>
      <c r="AP18" s="14">
        <v>0.10637351575604199</v>
      </c>
      <c r="AQ18" s="14">
        <v>7.2722595107493002E-2</v>
      </c>
      <c r="AR18" s="14"/>
      <c r="AS18" s="14">
        <v>7.7776664258886602E-2</v>
      </c>
      <c r="AT18" s="14">
        <v>7.2027449993429193E-2</v>
      </c>
      <c r="AU18" s="14">
        <v>0.10751985950875299</v>
      </c>
      <c r="AV18" s="14">
        <v>0.14064201568318799</v>
      </c>
      <c r="AW18" s="14">
        <v>8.7552485263854701E-2</v>
      </c>
      <c r="AX18" s="14"/>
      <c r="AY18" s="14">
        <v>9.5925697116494096E-2</v>
      </c>
      <c r="AZ18" s="14">
        <v>0.10629022090217501</v>
      </c>
      <c r="BA18" s="14">
        <v>9.1493606129567903E-2</v>
      </c>
      <c r="BB18" s="14">
        <v>7.3057759223808999E-2</v>
      </c>
      <c r="BC18" s="14">
        <v>7.1928945491386398E-2</v>
      </c>
      <c r="BD18" s="14"/>
      <c r="BE18" s="14">
        <v>9.7888014441747995E-2</v>
      </c>
      <c r="BF18" s="14">
        <v>9.1072709497037801E-2</v>
      </c>
      <c r="BG18" s="14">
        <v>9.0778926455962305E-2</v>
      </c>
      <c r="BH18" s="14">
        <v>8.8193214231629499E-2</v>
      </c>
      <c r="BI18" s="14">
        <v>6.8320672468727306E-2</v>
      </c>
      <c r="BJ18" s="14"/>
      <c r="BK18" s="14">
        <v>7.7967757599586102E-2</v>
      </c>
      <c r="BL18" s="14">
        <v>8.9881103551532504E-2</v>
      </c>
      <c r="BM18" s="14">
        <v>8.9503251583167298E-2</v>
      </c>
      <c r="BN18" s="14">
        <v>0.106009657624953</v>
      </c>
      <c r="BO18" s="14">
        <v>8.5680996383653799E-2</v>
      </c>
      <c r="BP18" s="14"/>
      <c r="BQ18" s="14">
        <v>9.6616607939735602E-2</v>
      </c>
      <c r="BR18" s="14">
        <v>8.7152272324494406E-2</v>
      </c>
      <c r="BS18" s="14"/>
      <c r="BT18" s="14">
        <v>8.7788254164930593E-2</v>
      </c>
      <c r="BU18" s="14">
        <v>9.0598261839959199E-2</v>
      </c>
      <c r="BV18" s="14"/>
      <c r="BW18" s="14">
        <v>8.7003683537208498E-2</v>
      </c>
      <c r="BX18" s="14">
        <v>9.0963971682828604E-2</v>
      </c>
      <c r="BY18" s="14"/>
      <c r="BZ18" s="14">
        <v>9.3217168068047807E-2</v>
      </c>
      <c r="CA18" s="14">
        <v>8.4005382977164006E-2</v>
      </c>
      <c r="CB18" s="14">
        <v>8.4326826158481499E-2</v>
      </c>
    </row>
    <row r="19" spans="2:80" x14ac:dyDescent="0.35">
      <c r="B19" s="15" t="s">
        <v>238</v>
      </c>
      <c r="C19" s="14">
        <v>7.2903493079739395E-2</v>
      </c>
      <c r="D19" s="14">
        <v>8.2230786110423407E-2</v>
      </c>
      <c r="E19" s="14">
        <v>6.4099778895745793E-2</v>
      </c>
      <c r="F19" s="14"/>
      <c r="G19" s="14">
        <v>9.1270069399336004E-2</v>
      </c>
      <c r="H19" s="14">
        <v>0.104469113680803</v>
      </c>
      <c r="I19" s="14">
        <v>7.9148421306861297E-2</v>
      </c>
      <c r="J19" s="14">
        <v>7.7727469746287303E-2</v>
      </c>
      <c r="K19" s="14">
        <v>6.6059054568867306E-2</v>
      </c>
      <c r="L19" s="14">
        <v>3.0586668347711801E-2</v>
      </c>
      <c r="M19" s="14"/>
      <c r="N19" s="14">
        <v>7.2455868192411094E-2</v>
      </c>
      <c r="O19" s="14">
        <v>6.3599946133677504E-2</v>
      </c>
      <c r="P19" s="14">
        <v>7.1919222466451799E-2</v>
      </c>
      <c r="Q19" s="14">
        <v>8.4796726426175098E-2</v>
      </c>
      <c r="R19" s="14"/>
      <c r="S19" s="14">
        <v>8.5816806508766399E-2</v>
      </c>
      <c r="T19" s="14">
        <v>8.2858262464801796E-2</v>
      </c>
      <c r="U19" s="14">
        <v>8.1908236417694305E-2</v>
      </c>
      <c r="V19" s="14">
        <v>2.8628914839590899E-2</v>
      </c>
      <c r="W19" s="14">
        <v>9.8374601960517297E-2</v>
      </c>
      <c r="X19" s="14">
        <v>7.1581384073712104E-2</v>
      </c>
      <c r="Y19" s="14">
        <v>6.6874931192610204E-2</v>
      </c>
      <c r="Z19" s="14">
        <v>8.3782571427546304E-2</v>
      </c>
      <c r="AA19" s="14">
        <v>6.3523025996217702E-2</v>
      </c>
      <c r="AB19" s="14">
        <v>6.8063091656096295E-2</v>
      </c>
      <c r="AC19" s="14">
        <v>6.2479103888392201E-2</v>
      </c>
      <c r="AD19" s="14">
        <v>9.0402685220122694E-2</v>
      </c>
      <c r="AE19" s="14"/>
      <c r="AF19" s="14">
        <v>6.8929476500159695E-2</v>
      </c>
      <c r="AG19" s="14">
        <v>6.42154343315679E-2</v>
      </c>
      <c r="AH19" s="14">
        <v>8.7219060384789798E-2</v>
      </c>
      <c r="AI19" s="14">
        <v>5.9275380081977101E-2</v>
      </c>
      <c r="AJ19" s="14">
        <v>0.10435047693936</v>
      </c>
      <c r="AK19" s="14"/>
      <c r="AL19" s="14">
        <v>6.2584898098483693E-2</v>
      </c>
      <c r="AM19" s="14">
        <v>8.1584954896943507E-2</v>
      </c>
      <c r="AN19" s="14">
        <v>7.3423286324798595E-2</v>
      </c>
      <c r="AO19" s="14">
        <v>5.2891294182778097E-2</v>
      </c>
      <c r="AP19" s="14">
        <v>0.114234627506984</v>
      </c>
      <c r="AQ19" s="14">
        <v>4.9432568899399697E-2</v>
      </c>
      <c r="AR19" s="14"/>
      <c r="AS19" s="14">
        <v>5.67912833016204E-2</v>
      </c>
      <c r="AT19" s="14">
        <v>8.7094743464648794E-2</v>
      </c>
      <c r="AU19" s="14">
        <v>7.4398157859342798E-2</v>
      </c>
      <c r="AV19" s="14">
        <v>8.1816252663362496E-2</v>
      </c>
      <c r="AW19" s="14">
        <v>0.147165736745096</v>
      </c>
      <c r="AX19" s="14"/>
      <c r="AY19" s="14">
        <v>6.4979674764488501E-2</v>
      </c>
      <c r="AZ19" s="14">
        <v>6.2882626490098806E-2</v>
      </c>
      <c r="BA19" s="14">
        <v>8.6552916981786798E-2</v>
      </c>
      <c r="BB19" s="14">
        <v>8.8471522146935294E-2</v>
      </c>
      <c r="BC19" s="14">
        <v>7.6497076142030704E-2</v>
      </c>
      <c r="BD19" s="14"/>
      <c r="BE19" s="14">
        <v>8.7111195123265095E-2</v>
      </c>
      <c r="BF19" s="14">
        <v>6.2596547640056802E-2</v>
      </c>
      <c r="BG19" s="14">
        <v>7.4547871354245704E-2</v>
      </c>
      <c r="BH19" s="14">
        <v>8.3565498945619404E-2</v>
      </c>
      <c r="BI19" s="14">
        <v>8.9444148359996603E-2</v>
      </c>
      <c r="BJ19" s="14"/>
      <c r="BK19" s="14">
        <v>9.8784230052125499E-2</v>
      </c>
      <c r="BL19" s="14">
        <v>5.2566745347487301E-2</v>
      </c>
      <c r="BM19" s="14">
        <v>4.7998289754214801E-2</v>
      </c>
      <c r="BN19" s="14">
        <v>9.3746358963883406E-2</v>
      </c>
      <c r="BO19" s="14">
        <v>7.3863011388870095E-2</v>
      </c>
      <c r="BP19" s="14"/>
      <c r="BQ19" s="14">
        <v>6.1266010922736702E-2</v>
      </c>
      <c r="BR19" s="14">
        <v>7.77571400716663E-2</v>
      </c>
      <c r="BS19" s="14"/>
      <c r="BT19" s="14">
        <v>9.6251078668593795E-2</v>
      </c>
      <c r="BU19" s="14">
        <v>6.5729837475042505E-2</v>
      </c>
      <c r="BV19" s="14"/>
      <c r="BW19" s="14">
        <v>6.9001724416006202E-2</v>
      </c>
      <c r="BX19" s="14">
        <v>7.4268084231855699E-2</v>
      </c>
      <c r="BY19" s="14"/>
      <c r="BZ19" s="14">
        <v>7.1634233061538793E-2</v>
      </c>
      <c r="CA19" s="14">
        <v>8.1432312032194601E-2</v>
      </c>
      <c r="CB19" s="14">
        <v>3.8072060751731002E-2</v>
      </c>
    </row>
    <row r="20" spans="2:80" x14ac:dyDescent="0.35">
      <c r="B20" s="15" t="s">
        <v>248</v>
      </c>
      <c r="C20" s="14">
        <v>4.8378296959393302E-2</v>
      </c>
      <c r="D20" s="14">
        <v>5.0744509194603299E-2</v>
      </c>
      <c r="E20" s="14">
        <v>4.5639584722252401E-2</v>
      </c>
      <c r="F20" s="14"/>
      <c r="G20" s="14">
        <v>7.3661713021131794E-2</v>
      </c>
      <c r="H20" s="14">
        <v>6.5069344264504003E-2</v>
      </c>
      <c r="I20" s="14">
        <v>5.0143723226798498E-2</v>
      </c>
      <c r="J20" s="14">
        <v>4.9947185353223497E-2</v>
      </c>
      <c r="K20" s="14">
        <v>1.7352810466813601E-2</v>
      </c>
      <c r="L20" s="14">
        <v>3.6104408001775203E-2</v>
      </c>
      <c r="M20" s="14"/>
      <c r="N20" s="14">
        <v>4.9770750068422499E-2</v>
      </c>
      <c r="O20" s="14">
        <v>5.3722087083415901E-2</v>
      </c>
      <c r="P20" s="14">
        <v>5.3129924957968602E-2</v>
      </c>
      <c r="Q20" s="14">
        <v>3.77160881642827E-2</v>
      </c>
      <c r="R20" s="14"/>
      <c r="S20" s="14">
        <v>4.95550717532924E-2</v>
      </c>
      <c r="T20" s="14">
        <v>3.9654500430073299E-2</v>
      </c>
      <c r="U20" s="14">
        <v>4.0473581479291601E-2</v>
      </c>
      <c r="V20" s="14">
        <v>4.82698348185003E-2</v>
      </c>
      <c r="W20" s="14">
        <v>4.8611254311574301E-2</v>
      </c>
      <c r="X20" s="14">
        <v>5.3034463716769203E-2</v>
      </c>
      <c r="Y20" s="14">
        <v>4.8216766368344099E-2</v>
      </c>
      <c r="Z20" s="14">
        <v>4.6124819479412098E-2</v>
      </c>
      <c r="AA20" s="14">
        <v>4.7973444172918198E-2</v>
      </c>
      <c r="AB20" s="14">
        <v>6.1464343392806597E-2</v>
      </c>
      <c r="AC20" s="14">
        <v>5.1045426850131602E-2</v>
      </c>
      <c r="AD20" s="14">
        <v>4.8823055940797701E-2</v>
      </c>
      <c r="AE20" s="14"/>
      <c r="AF20" s="14">
        <v>4.2827493384875098E-2</v>
      </c>
      <c r="AG20" s="14">
        <v>6.4157528011462905E-2</v>
      </c>
      <c r="AH20" s="14">
        <v>5.4143589476618702E-2</v>
      </c>
      <c r="AI20" s="14">
        <v>1.74026658885497E-2</v>
      </c>
      <c r="AJ20" s="14">
        <v>6.8756154051180005E-2</v>
      </c>
      <c r="AK20" s="14"/>
      <c r="AL20" s="14">
        <v>7.9521134070454996E-2</v>
      </c>
      <c r="AM20" s="14">
        <v>4.5165578078953703E-2</v>
      </c>
      <c r="AN20" s="14">
        <v>7.8540050080564805E-2</v>
      </c>
      <c r="AO20" s="14">
        <v>3.4002011024082297E-2</v>
      </c>
      <c r="AP20" s="14">
        <v>5.31445866234075E-2</v>
      </c>
      <c r="AQ20" s="14">
        <v>1.8993280760933502E-2</v>
      </c>
      <c r="AR20" s="14"/>
      <c r="AS20" s="14">
        <v>4.3122865588992601E-2</v>
      </c>
      <c r="AT20" s="14">
        <v>4.5653980729750999E-2</v>
      </c>
      <c r="AU20" s="14">
        <v>5.6426776230246001E-2</v>
      </c>
      <c r="AV20" s="14">
        <v>6.4267033084138406E-2</v>
      </c>
      <c r="AW20" s="14">
        <v>5.9576913021611E-2</v>
      </c>
      <c r="AX20" s="14"/>
      <c r="AY20" s="14">
        <v>4.77704032218014E-2</v>
      </c>
      <c r="AZ20" s="14">
        <v>6.0435327202931398E-2</v>
      </c>
      <c r="BA20" s="14">
        <v>3.9858085903318401E-2</v>
      </c>
      <c r="BB20" s="14">
        <v>5.0209520110991897E-2</v>
      </c>
      <c r="BC20" s="14">
        <v>3.7381462851097599E-2</v>
      </c>
      <c r="BD20" s="14"/>
      <c r="BE20" s="14">
        <v>8.4264084495537406E-2</v>
      </c>
      <c r="BF20" s="14">
        <v>5.0348070742395098E-2</v>
      </c>
      <c r="BG20" s="14">
        <v>4.5168895267315198E-2</v>
      </c>
      <c r="BH20" s="14">
        <v>3.1326424516562701E-2</v>
      </c>
      <c r="BI20" s="14">
        <v>6.6569490409785798E-2</v>
      </c>
      <c r="BJ20" s="14"/>
      <c r="BK20" s="14">
        <v>8.24452874159778E-2</v>
      </c>
      <c r="BL20" s="14">
        <v>5.69411313922535E-2</v>
      </c>
      <c r="BM20" s="14">
        <v>4.6030787558367897E-2</v>
      </c>
      <c r="BN20" s="14">
        <v>3.9121066169915002E-2</v>
      </c>
      <c r="BO20" s="14">
        <v>2.6068320305502098E-2</v>
      </c>
      <c r="BP20" s="14"/>
      <c r="BQ20" s="14">
        <v>4.8300976855454501E-2</v>
      </c>
      <c r="BR20" s="14">
        <v>4.84105448704822E-2</v>
      </c>
      <c r="BS20" s="14"/>
      <c r="BT20" s="14">
        <v>7.0487873690192507E-2</v>
      </c>
      <c r="BU20" s="14">
        <v>4.1585025405520601E-2</v>
      </c>
      <c r="BV20" s="14"/>
      <c r="BW20" s="14">
        <v>8.6244995763192694E-2</v>
      </c>
      <c r="BX20" s="14">
        <v>3.5134927964247699E-2</v>
      </c>
      <c r="BY20" s="14"/>
      <c r="BZ20" s="14">
        <v>3.6654752680957699E-2</v>
      </c>
      <c r="CA20" s="14">
        <v>7.5740245759187502E-2</v>
      </c>
      <c r="CB20" s="14">
        <v>3.1902064168250602E-2</v>
      </c>
    </row>
    <row r="21" spans="2:80" x14ac:dyDescent="0.35">
      <c r="B21" s="15" t="s">
        <v>250</v>
      </c>
      <c r="C21" s="14">
        <v>3.6086177057126398E-2</v>
      </c>
      <c r="D21" s="14">
        <v>3.0538314168937802E-2</v>
      </c>
      <c r="E21" s="14">
        <v>4.0872269315353003E-2</v>
      </c>
      <c r="F21" s="14"/>
      <c r="G21" s="14">
        <v>5.6620777163236401E-2</v>
      </c>
      <c r="H21" s="14">
        <v>4.9212984184787402E-2</v>
      </c>
      <c r="I21" s="14">
        <v>2.3487320252142799E-2</v>
      </c>
      <c r="J21" s="14">
        <v>3.7602998812275898E-2</v>
      </c>
      <c r="K21" s="14">
        <v>3.5570210669363597E-2</v>
      </c>
      <c r="L21" s="14">
        <v>2.1124384146746299E-2</v>
      </c>
      <c r="M21" s="14"/>
      <c r="N21" s="14">
        <v>3.1493523471529797E-2</v>
      </c>
      <c r="O21" s="14">
        <v>4.1312001389858501E-2</v>
      </c>
      <c r="P21" s="14">
        <v>3.8826692120020802E-2</v>
      </c>
      <c r="Q21" s="14">
        <v>3.3637610083936197E-2</v>
      </c>
      <c r="R21" s="14"/>
      <c r="S21" s="14">
        <v>4.8330985251435303E-2</v>
      </c>
      <c r="T21" s="14">
        <v>2.8899814446137401E-2</v>
      </c>
      <c r="U21" s="14">
        <v>4.2858955572311098E-2</v>
      </c>
      <c r="V21" s="14">
        <v>4.9001288624532999E-2</v>
      </c>
      <c r="W21" s="14">
        <v>4.6751287491116802E-2</v>
      </c>
      <c r="X21" s="14">
        <v>4.6554764604274601E-2</v>
      </c>
      <c r="Y21" s="14">
        <v>3.7942566923352003E-2</v>
      </c>
      <c r="Z21" s="14">
        <v>5.3061075901457998E-2</v>
      </c>
      <c r="AA21" s="14">
        <v>2.2871013804927998E-2</v>
      </c>
      <c r="AB21" s="14">
        <v>7.5809809753896902E-3</v>
      </c>
      <c r="AC21" s="14">
        <v>2.5167660007455898E-2</v>
      </c>
      <c r="AD21" s="14">
        <v>2.1481016397643601E-2</v>
      </c>
      <c r="AE21" s="14"/>
      <c r="AF21" s="14">
        <v>4.19167278768557E-2</v>
      </c>
      <c r="AG21" s="14">
        <v>3.1227540524907699E-2</v>
      </c>
      <c r="AH21" s="14">
        <v>3.3857186177782703E-2</v>
      </c>
      <c r="AI21" s="14">
        <v>5.8135656546010397E-2</v>
      </c>
      <c r="AJ21" s="14">
        <v>3.1641752165751803E-2</v>
      </c>
      <c r="AK21" s="14"/>
      <c r="AL21" s="14">
        <v>2.4376798679344999E-2</v>
      </c>
      <c r="AM21" s="14">
        <v>4.3403090603692199E-2</v>
      </c>
      <c r="AN21" s="14">
        <v>4.2917387662313601E-2</v>
      </c>
      <c r="AO21" s="14">
        <v>4.7378051744561098E-2</v>
      </c>
      <c r="AP21" s="14">
        <v>3.0117967892435999E-2</v>
      </c>
      <c r="AQ21" s="14">
        <v>2.6139335704425899E-2</v>
      </c>
      <c r="AR21" s="14"/>
      <c r="AS21" s="14">
        <v>4.3630467865413101E-2</v>
      </c>
      <c r="AT21" s="14">
        <v>3.9029204494494901E-2</v>
      </c>
      <c r="AU21" s="14">
        <v>4.2093729843738402E-2</v>
      </c>
      <c r="AV21" s="14">
        <v>1.0591673546592901E-2</v>
      </c>
      <c r="AW21" s="14">
        <v>3.9007166232082099E-2</v>
      </c>
      <c r="AX21" s="14"/>
      <c r="AY21" s="14">
        <v>2.5687962580028999E-2</v>
      </c>
      <c r="AZ21" s="14">
        <v>4.7599797582665103E-2</v>
      </c>
      <c r="BA21" s="14">
        <v>3.1347233839788199E-2</v>
      </c>
      <c r="BB21" s="14">
        <v>4.0021570592648499E-2</v>
      </c>
      <c r="BC21" s="14">
        <v>3.5928786252795601E-2</v>
      </c>
      <c r="BD21" s="14"/>
      <c r="BE21" s="14">
        <v>4.6038245599476703E-2</v>
      </c>
      <c r="BF21" s="14">
        <v>3.6136418293967999E-2</v>
      </c>
      <c r="BG21" s="14">
        <v>3.6515050373487297E-2</v>
      </c>
      <c r="BH21" s="14">
        <v>2.8338300478729098E-2</v>
      </c>
      <c r="BI21" s="14">
        <v>4.5325263562609797E-2</v>
      </c>
      <c r="BJ21" s="14"/>
      <c r="BK21" s="14">
        <v>4.8342735863836403E-2</v>
      </c>
      <c r="BL21" s="14">
        <v>3.0541610392851099E-2</v>
      </c>
      <c r="BM21" s="14">
        <v>3.5201521310871599E-2</v>
      </c>
      <c r="BN21" s="14">
        <v>3.3746272511433098E-2</v>
      </c>
      <c r="BO21" s="14">
        <v>3.4227932938272303E-2</v>
      </c>
      <c r="BP21" s="14"/>
      <c r="BQ21" s="14">
        <v>4.9114471912447E-2</v>
      </c>
      <c r="BR21" s="14">
        <v>3.06524635371953E-2</v>
      </c>
      <c r="BS21" s="14"/>
      <c r="BT21" s="14">
        <v>3.6869267082947202E-2</v>
      </c>
      <c r="BU21" s="14">
        <v>3.5845568959499703E-2</v>
      </c>
      <c r="BV21" s="14"/>
      <c r="BW21" s="14">
        <v>3.6397928268760399E-2</v>
      </c>
      <c r="BX21" s="14">
        <v>3.5977146260654201E-2</v>
      </c>
      <c r="BY21" s="14"/>
      <c r="BZ21" s="14">
        <v>3.4322388632115397E-2</v>
      </c>
      <c r="CA21" s="14">
        <v>4.1660125586276998E-2</v>
      </c>
      <c r="CB21" s="14">
        <v>2.4954954536587099E-2</v>
      </c>
    </row>
    <row r="22" spans="2:80" x14ac:dyDescent="0.35">
      <c r="B22" s="15" t="s">
        <v>247</v>
      </c>
      <c r="C22" s="14">
        <v>1.8292139736560398E-2</v>
      </c>
      <c r="D22" s="14">
        <v>2.26023085286697E-2</v>
      </c>
      <c r="E22" s="14">
        <v>1.4163499047654699E-2</v>
      </c>
      <c r="F22" s="14"/>
      <c r="G22" s="14">
        <v>3.28605332037284E-2</v>
      </c>
      <c r="H22" s="14">
        <v>1.91797314026146E-2</v>
      </c>
      <c r="I22" s="14">
        <v>1.41233002841442E-2</v>
      </c>
      <c r="J22" s="14">
        <v>1.8540343332636999E-2</v>
      </c>
      <c r="K22" s="14">
        <v>1.51394712133217E-2</v>
      </c>
      <c r="L22" s="14">
        <v>1.32150079944177E-2</v>
      </c>
      <c r="M22" s="14"/>
      <c r="N22" s="14">
        <v>1.9642202368382201E-2</v>
      </c>
      <c r="O22" s="14">
        <v>1.30666558478401E-2</v>
      </c>
      <c r="P22" s="14">
        <v>1.8053773837189799E-2</v>
      </c>
      <c r="Q22" s="14">
        <v>2.26941877110085E-2</v>
      </c>
      <c r="R22" s="14"/>
      <c r="S22" s="14">
        <v>2.9831140161674902E-2</v>
      </c>
      <c r="T22" s="14">
        <v>1.6947193686628802E-2</v>
      </c>
      <c r="U22" s="14">
        <v>1.6878158276835298E-2</v>
      </c>
      <c r="V22" s="14">
        <v>1.4662793200546601E-2</v>
      </c>
      <c r="W22" s="14">
        <v>2.3750194841450599E-2</v>
      </c>
      <c r="X22" s="14">
        <v>3.3124014501002799E-3</v>
      </c>
      <c r="Y22" s="14">
        <v>1.97701151448045E-2</v>
      </c>
      <c r="Z22" s="14">
        <v>7.1779895636812103E-3</v>
      </c>
      <c r="AA22" s="14">
        <v>1.9848482168126399E-2</v>
      </c>
      <c r="AB22" s="14">
        <v>1.5253583031890399E-2</v>
      </c>
      <c r="AC22" s="14">
        <v>3.02304790309618E-2</v>
      </c>
      <c r="AD22" s="14">
        <v>1.1426932835369E-2</v>
      </c>
      <c r="AE22" s="14"/>
      <c r="AF22" s="14">
        <v>2.3743502487123602E-2</v>
      </c>
      <c r="AG22" s="14">
        <v>1.6342828120254001E-2</v>
      </c>
      <c r="AH22" s="14">
        <v>2.1437766487525999E-2</v>
      </c>
      <c r="AI22" s="14">
        <v>2.3739829808126601E-2</v>
      </c>
      <c r="AJ22" s="14">
        <v>1.8152366956809701E-2</v>
      </c>
      <c r="AK22" s="14"/>
      <c r="AL22" s="14">
        <v>2.0767030296107099E-2</v>
      </c>
      <c r="AM22" s="14">
        <v>2.0850316873864599E-2</v>
      </c>
      <c r="AN22" s="14">
        <v>2.7387512246047799E-2</v>
      </c>
      <c r="AO22" s="14">
        <v>2.12479163269409E-2</v>
      </c>
      <c r="AP22" s="14">
        <v>1.5489796498711E-2</v>
      </c>
      <c r="AQ22" s="14">
        <v>1.0630511466634299E-2</v>
      </c>
      <c r="AR22" s="14"/>
      <c r="AS22" s="14">
        <v>1.29694167570763E-2</v>
      </c>
      <c r="AT22" s="14">
        <v>1.6522253298865801E-2</v>
      </c>
      <c r="AU22" s="14">
        <v>1.5750099923271602E-2</v>
      </c>
      <c r="AV22" s="14">
        <v>3.10056817449917E-2</v>
      </c>
      <c r="AW22" s="14">
        <v>6.2317065609432398E-2</v>
      </c>
      <c r="AX22" s="14"/>
      <c r="AY22" s="14">
        <v>2.81962996748416E-2</v>
      </c>
      <c r="AZ22" s="14">
        <v>2.1914452602181202E-2</v>
      </c>
      <c r="BA22" s="14">
        <v>9.7560463290561096E-3</v>
      </c>
      <c r="BB22" s="14">
        <v>1.16739380761896E-2</v>
      </c>
      <c r="BC22" s="14">
        <v>1.3381229814795699E-2</v>
      </c>
      <c r="BD22" s="14"/>
      <c r="BE22" s="14">
        <v>2.14344748324285E-2</v>
      </c>
      <c r="BF22" s="14">
        <v>2.32011963768975E-2</v>
      </c>
      <c r="BG22" s="14">
        <v>1.84055405153449E-2</v>
      </c>
      <c r="BH22" s="14">
        <v>8.2594110288513201E-3</v>
      </c>
      <c r="BI22" s="14">
        <v>6.5185607837124496E-3</v>
      </c>
      <c r="BJ22" s="14"/>
      <c r="BK22" s="14">
        <v>2.1111321055372799E-2</v>
      </c>
      <c r="BL22" s="14">
        <v>2.50434743085962E-2</v>
      </c>
      <c r="BM22" s="14">
        <v>1.73283328565812E-2</v>
      </c>
      <c r="BN22" s="14">
        <v>1.67107880101303E-2</v>
      </c>
      <c r="BO22" s="14">
        <v>1.3118121398571899E-2</v>
      </c>
      <c r="BP22" s="14"/>
      <c r="BQ22" s="14">
        <v>2.06041026480322E-2</v>
      </c>
      <c r="BR22" s="14">
        <v>1.7327888906413399E-2</v>
      </c>
      <c r="BS22" s="14"/>
      <c r="BT22" s="14">
        <v>2.6993314694280401E-2</v>
      </c>
      <c r="BU22" s="14">
        <v>1.56186627611642E-2</v>
      </c>
      <c r="BV22" s="14"/>
      <c r="BW22" s="14">
        <v>2.3103863706378E-2</v>
      </c>
      <c r="BX22" s="14">
        <v>1.66093039455333E-2</v>
      </c>
      <c r="BY22" s="14"/>
      <c r="BZ22" s="14">
        <v>1.5602678856824001E-2</v>
      </c>
      <c r="CA22" s="14">
        <v>2.4893508933877598E-2</v>
      </c>
      <c r="CB22" s="14">
        <v>1.2586726962163799E-2</v>
      </c>
    </row>
    <row r="23" spans="2:80" x14ac:dyDescent="0.35">
      <c r="B23" s="15" t="s">
        <v>252</v>
      </c>
      <c r="C23" s="14">
        <v>1.5876192874553201E-2</v>
      </c>
      <c r="D23" s="14">
        <v>2.0723118093979E-2</v>
      </c>
      <c r="E23" s="14">
        <v>1.1214982317994501E-2</v>
      </c>
      <c r="F23" s="14"/>
      <c r="G23" s="14">
        <v>1.88182650901247E-2</v>
      </c>
      <c r="H23" s="14">
        <v>2.5046893107123502E-2</v>
      </c>
      <c r="I23" s="14">
        <v>2.2291004305490501E-2</v>
      </c>
      <c r="J23" s="14">
        <v>5.53930896712021E-3</v>
      </c>
      <c r="K23" s="14">
        <v>1.1188832064529201E-2</v>
      </c>
      <c r="L23" s="14">
        <v>1.27581449312562E-2</v>
      </c>
      <c r="M23" s="14"/>
      <c r="N23" s="14">
        <v>2.15689688961281E-2</v>
      </c>
      <c r="O23" s="14">
        <v>8.60910882690946E-3</v>
      </c>
      <c r="P23" s="14">
        <v>2.3404475924076601E-2</v>
      </c>
      <c r="Q23" s="14">
        <v>1.0848892489680699E-2</v>
      </c>
      <c r="R23" s="14"/>
      <c r="S23" s="14">
        <v>2.34298878307506E-2</v>
      </c>
      <c r="T23" s="14">
        <v>1.9284826677133E-2</v>
      </c>
      <c r="U23" s="14">
        <v>2.1285080233237001E-2</v>
      </c>
      <c r="V23" s="14">
        <v>2.4613450413526802E-2</v>
      </c>
      <c r="W23" s="14">
        <v>8.5914712049631504E-3</v>
      </c>
      <c r="X23" s="14">
        <v>1.4155962278348699E-2</v>
      </c>
      <c r="Y23" s="14">
        <v>1.1779330855789499E-2</v>
      </c>
      <c r="Z23" s="14">
        <v>1.39557300923392E-2</v>
      </c>
      <c r="AA23" s="14">
        <v>1.39934667056707E-2</v>
      </c>
      <c r="AB23" s="14">
        <v>6.8795793566405698E-3</v>
      </c>
      <c r="AC23" s="14">
        <v>1.27414858118053E-2</v>
      </c>
      <c r="AD23" s="14">
        <v>0</v>
      </c>
      <c r="AE23" s="14"/>
      <c r="AF23" s="14">
        <v>1.1465130929950201E-2</v>
      </c>
      <c r="AG23" s="14">
        <v>1.6992025941168401E-2</v>
      </c>
      <c r="AH23" s="14">
        <v>2.55407602402365E-2</v>
      </c>
      <c r="AI23" s="14">
        <v>1.99125097449783E-2</v>
      </c>
      <c r="AJ23" s="14">
        <v>2.5804151753356399E-2</v>
      </c>
      <c r="AK23" s="14"/>
      <c r="AL23" s="14">
        <v>1.8155072703885999E-2</v>
      </c>
      <c r="AM23" s="14">
        <v>1.12866601697221E-2</v>
      </c>
      <c r="AN23" s="14">
        <v>2.7630502478579601E-2</v>
      </c>
      <c r="AO23" s="14">
        <v>1.7553452294681301E-2</v>
      </c>
      <c r="AP23" s="14">
        <v>1.49088357254033E-2</v>
      </c>
      <c r="AQ23" s="14">
        <v>6.8489477366359E-3</v>
      </c>
      <c r="AR23" s="14"/>
      <c r="AS23" s="14">
        <v>1.7929962546717498E-2</v>
      </c>
      <c r="AT23" s="14">
        <v>5.5415916494422996E-3</v>
      </c>
      <c r="AU23" s="14">
        <v>2.1602109465189499E-2</v>
      </c>
      <c r="AV23" s="14">
        <v>2.19024544162356E-2</v>
      </c>
      <c r="AW23" s="14">
        <v>5.8919427502920903E-2</v>
      </c>
      <c r="AX23" s="14"/>
      <c r="AY23" s="14">
        <v>1.9541253963775901E-2</v>
      </c>
      <c r="AZ23" s="14">
        <v>2.0231095702579201E-2</v>
      </c>
      <c r="BA23" s="14">
        <v>6.9195256340446997E-3</v>
      </c>
      <c r="BB23" s="14">
        <v>1.57546290542134E-2</v>
      </c>
      <c r="BC23" s="14">
        <v>1.26182356461774E-2</v>
      </c>
      <c r="BD23" s="14"/>
      <c r="BE23" s="14">
        <v>2.92824812879077E-2</v>
      </c>
      <c r="BF23" s="14">
        <v>1.9815930954110099E-2</v>
      </c>
      <c r="BG23" s="14">
        <v>1.2603434154527001E-2</v>
      </c>
      <c r="BH23" s="14">
        <v>5.9180159425470703E-3</v>
      </c>
      <c r="BI23" s="14">
        <v>2.4837717388806101E-2</v>
      </c>
      <c r="BJ23" s="14"/>
      <c r="BK23" s="14">
        <v>1.6260748728041001E-2</v>
      </c>
      <c r="BL23" s="14">
        <v>1.9691674587447298E-2</v>
      </c>
      <c r="BM23" s="14">
        <v>1.5398925494679999E-2</v>
      </c>
      <c r="BN23" s="14">
        <v>1.34328899842256E-2</v>
      </c>
      <c r="BO23" s="14">
        <v>1.5238648641989001E-2</v>
      </c>
      <c r="BP23" s="14"/>
      <c r="BQ23" s="14">
        <v>2.37786031243707E-2</v>
      </c>
      <c r="BR23" s="14">
        <v>1.25803330639395E-2</v>
      </c>
      <c r="BS23" s="14"/>
      <c r="BT23" s="14">
        <v>2.4422729758876899E-2</v>
      </c>
      <c r="BU23" s="14">
        <v>1.3250229175324001E-2</v>
      </c>
      <c r="BV23" s="14"/>
      <c r="BW23" s="14">
        <v>2.4657257233069E-2</v>
      </c>
      <c r="BX23" s="14">
        <v>1.2805133628737E-2</v>
      </c>
      <c r="BY23" s="14"/>
      <c r="BZ23" s="14">
        <v>1.4685766917398899E-2</v>
      </c>
      <c r="CA23" s="14">
        <v>1.9859883914728899E-2</v>
      </c>
      <c r="CB23" s="14">
        <v>7.0472858529434298E-3</v>
      </c>
    </row>
    <row r="24" spans="2:80" x14ac:dyDescent="0.35">
      <c r="B24" s="15" t="s">
        <v>249</v>
      </c>
      <c r="C24" s="14">
        <v>1.4021716746102E-2</v>
      </c>
      <c r="D24" s="14">
        <v>1.3677854445561501E-2</v>
      </c>
      <c r="E24" s="14">
        <v>1.4411846758657299E-2</v>
      </c>
      <c r="F24" s="14"/>
      <c r="G24" s="14">
        <v>1.9401915163473601E-2</v>
      </c>
      <c r="H24" s="14">
        <v>2.2959742263610999E-2</v>
      </c>
      <c r="I24" s="14">
        <v>9.2994533032602494E-3</v>
      </c>
      <c r="J24" s="14">
        <v>1.9161049178047299E-2</v>
      </c>
      <c r="K24" s="14">
        <v>1.55512718654656E-2</v>
      </c>
      <c r="L24" s="14">
        <v>1.8093990929082999E-3</v>
      </c>
      <c r="M24" s="14"/>
      <c r="N24" s="14">
        <v>1.55251025098788E-2</v>
      </c>
      <c r="O24" s="14">
        <v>6.2916352798134704E-3</v>
      </c>
      <c r="P24" s="14">
        <v>1.8272241587326699E-2</v>
      </c>
      <c r="Q24" s="14">
        <v>1.68641861798886E-2</v>
      </c>
      <c r="R24" s="14"/>
      <c r="S24" s="14">
        <v>2.02081387499859E-2</v>
      </c>
      <c r="T24" s="14">
        <v>1.4312376569378E-2</v>
      </c>
      <c r="U24" s="14">
        <v>8.6059308709668901E-3</v>
      </c>
      <c r="V24" s="14">
        <v>1.58970136689821E-2</v>
      </c>
      <c r="W24" s="14">
        <v>1.77071414341314E-2</v>
      </c>
      <c r="X24" s="14">
        <v>6.5188399817537601E-3</v>
      </c>
      <c r="Y24" s="14">
        <v>7.7782887158869196E-3</v>
      </c>
      <c r="Z24" s="14">
        <v>2.3189638167301501E-2</v>
      </c>
      <c r="AA24" s="14">
        <v>1.1077726836000499E-2</v>
      </c>
      <c r="AB24" s="14">
        <v>1.0437569208102E-2</v>
      </c>
      <c r="AC24" s="14">
        <v>1.9643195306662399E-2</v>
      </c>
      <c r="AD24" s="14">
        <v>2.31493052840114E-2</v>
      </c>
      <c r="AE24" s="14"/>
      <c r="AF24" s="14">
        <v>1.02835080145965E-2</v>
      </c>
      <c r="AG24" s="14">
        <v>1.14357817670795E-2</v>
      </c>
      <c r="AH24" s="14">
        <v>1.3918961017181901E-2</v>
      </c>
      <c r="AI24" s="14">
        <v>2.5170477784277299E-2</v>
      </c>
      <c r="AJ24" s="14">
        <v>2.16421952787876E-2</v>
      </c>
      <c r="AK24" s="14"/>
      <c r="AL24" s="14">
        <v>1.4930892506619199E-2</v>
      </c>
      <c r="AM24" s="14">
        <v>1.4317734960275399E-2</v>
      </c>
      <c r="AN24" s="14">
        <v>1.6378364272397802E-2</v>
      </c>
      <c r="AO24" s="14">
        <v>1.35339836616518E-2</v>
      </c>
      <c r="AP24" s="14">
        <v>6.1742908555610003E-3</v>
      </c>
      <c r="AQ24" s="14">
        <v>3.7050302864842801E-3</v>
      </c>
      <c r="AR24" s="14"/>
      <c r="AS24" s="14">
        <v>1.6233294952374099E-2</v>
      </c>
      <c r="AT24" s="14">
        <v>1.13568394913761E-2</v>
      </c>
      <c r="AU24" s="14">
        <v>1.16836885942965E-2</v>
      </c>
      <c r="AV24" s="14">
        <v>2.5081129686839398E-2</v>
      </c>
      <c r="AW24" s="14">
        <v>1.98425739656528E-2</v>
      </c>
      <c r="AX24" s="14"/>
      <c r="AY24" s="14">
        <v>8.9038234410570693E-3</v>
      </c>
      <c r="AZ24" s="14">
        <v>1.8998989218488201E-2</v>
      </c>
      <c r="BA24" s="14">
        <v>2.5276623600990498E-2</v>
      </c>
      <c r="BB24" s="14">
        <v>1.51232864281597E-2</v>
      </c>
      <c r="BC24" s="14">
        <v>3.75620492466977E-3</v>
      </c>
      <c r="BD24" s="14"/>
      <c r="BE24" s="14">
        <v>1.0028742791187499E-2</v>
      </c>
      <c r="BF24" s="14">
        <v>9.5590516186643392E-3</v>
      </c>
      <c r="BG24" s="14">
        <v>1.6363237861169201E-2</v>
      </c>
      <c r="BH24" s="14">
        <v>1.9366859715443101E-2</v>
      </c>
      <c r="BI24" s="14">
        <v>1.9886315010877401E-2</v>
      </c>
      <c r="BJ24" s="14"/>
      <c r="BK24" s="14">
        <v>2.2897596516550399E-2</v>
      </c>
      <c r="BL24" s="14">
        <v>1.01021688863271E-2</v>
      </c>
      <c r="BM24" s="14">
        <v>7.88488931455417E-3</v>
      </c>
      <c r="BN24" s="14">
        <v>9.9994649327759897E-3</v>
      </c>
      <c r="BO24" s="14">
        <v>1.9648446682616099E-2</v>
      </c>
      <c r="BP24" s="14"/>
      <c r="BQ24" s="14">
        <v>1.80386122069035E-2</v>
      </c>
      <c r="BR24" s="14">
        <v>1.2346389359372399E-2</v>
      </c>
      <c r="BS24" s="14"/>
      <c r="BT24" s="14">
        <v>1.25263795356289E-2</v>
      </c>
      <c r="BU24" s="14">
        <v>1.44811661448417E-2</v>
      </c>
      <c r="BV24" s="14"/>
      <c r="BW24" s="14">
        <v>1.7564012519666501E-2</v>
      </c>
      <c r="BX24" s="14">
        <v>1.2782846406167499E-2</v>
      </c>
      <c r="BY24" s="14"/>
      <c r="BZ24" s="14">
        <v>1.27172034285091E-2</v>
      </c>
      <c r="CA24" s="14">
        <v>1.7224479227362401E-2</v>
      </c>
      <c r="CB24" s="14">
        <v>1.12496240786165E-2</v>
      </c>
    </row>
    <row r="25" spans="2:80" x14ac:dyDescent="0.35">
      <c r="B25" s="15" t="s">
        <v>251</v>
      </c>
      <c r="C25" s="14">
        <v>1.25413083111683E-2</v>
      </c>
      <c r="D25" s="14">
        <v>1.37618233489431E-2</v>
      </c>
      <c r="E25" s="14">
        <v>1.14010843908477E-2</v>
      </c>
      <c r="F25" s="14"/>
      <c r="G25" s="14">
        <v>2.8042183307167901E-2</v>
      </c>
      <c r="H25" s="14">
        <v>1.9411541006508298E-2</v>
      </c>
      <c r="I25" s="14">
        <v>1.3649633464046801E-2</v>
      </c>
      <c r="J25" s="14">
        <v>3.7729021298969299E-3</v>
      </c>
      <c r="K25" s="14">
        <v>6.8997677067880901E-3</v>
      </c>
      <c r="L25" s="14">
        <v>6.6581697704221803E-3</v>
      </c>
      <c r="M25" s="14"/>
      <c r="N25" s="14">
        <v>1.2884003297002299E-2</v>
      </c>
      <c r="O25" s="14">
        <v>1.00060636541748E-2</v>
      </c>
      <c r="P25" s="14">
        <v>1.8159141090525799E-2</v>
      </c>
      <c r="Q25" s="14">
        <v>1.0016883960657299E-2</v>
      </c>
      <c r="R25" s="14"/>
      <c r="S25" s="14">
        <v>2.1103318224071001E-2</v>
      </c>
      <c r="T25" s="14">
        <v>1.7004939383344599E-2</v>
      </c>
      <c r="U25" s="14">
        <v>1.26128019002837E-2</v>
      </c>
      <c r="V25" s="14">
        <v>1.0697571561435099E-2</v>
      </c>
      <c r="W25" s="14">
        <v>5.1347135778644403E-3</v>
      </c>
      <c r="X25" s="14">
        <v>1.36579765593242E-2</v>
      </c>
      <c r="Y25" s="14">
        <v>1.5634200625053999E-2</v>
      </c>
      <c r="Z25" s="14">
        <v>7.3306498314603102E-3</v>
      </c>
      <c r="AA25" s="14">
        <v>8.4514499870583706E-3</v>
      </c>
      <c r="AB25" s="14">
        <v>1.06514277947486E-2</v>
      </c>
      <c r="AC25" s="14">
        <v>7.67416663170225E-3</v>
      </c>
      <c r="AD25" s="14">
        <v>0</v>
      </c>
      <c r="AE25" s="14"/>
      <c r="AF25" s="14">
        <v>1.03473889736279E-2</v>
      </c>
      <c r="AG25" s="14">
        <v>1.28158168639637E-2</v>
      </c>
      <c r="AH25" s="14">
        <v>9.0094178530909699E-3</v>
      </c>
      <c r="AI25" s="14">
        <v>1.95793597331641E-2</v>
      </c>
      <c r="AJ25" s="14">
        <v>2.5441877105825E-2</v>
      </c>
      <c r="AK25" s="14"/>
      <c r="AL25" s="14">
        <v>1.77045195568989E-2</v>
      </c>
      <c r="AM25" s="14">
        <v>9.1835816282413805E-3</v>
      </c>
      <c r="AN25" s="14">
        <v>1.6582306635690901E-2</v>
      </c>
      <c r="AO25" s="14">
        <v>1.5226158660077401E-2</v>
      </c>
      <c r="AP25" s="14">
        <v>1.0612243320183901E-2</v>
      </c>
      <c r="AQ25" s="14">
        <v>1.40496761628794E-2</v>
      </c>
      <c r="AR25" s="14"/>
      <c r="AS25" s="14">
        <v>1.0136298855384101E-2</v>
      </c>
      <c r="AT25" s="14">
        <v>6.9580093078992601E-3</v>
      </c>
      <c r="AU25" s="14">
        <v>1.6428146066053799E-2</v>
      </c>
      <c r="AV25" s="14">
        <v>1.7810683123813301E-2</v>
      </c>
      <c r="AW25" s="14">
        <v>5.9074546778906702E-2</v>
      </c>
      <c r="AX25" s="14"/>
      <c r="AY25" s="14">
        <v>9.5128334800038596E-3</v>
      </c>
      <c r="AZ25" s="14">
        <v>1.7108857148683401E-2</v>
      </c>
      <c r="BA25" s="14">
        <v>9.0802382365209895E-3</v>
      </c>
      <c r="BB25" s="14">
        <v>1.1674759239789501E-2</v>
      </c>
      <c r="BC25" s="14">
        <v>1.4550292372359599E-2</v>
      </c>
      <c r="BD25" s="14"/>
      <c r="BE25" s="14">
        <v>4.4424645746588901E-2</v>
      </c>
      <c r="BF25" s="14">
        <v>1.34746862740917E-2</v>
      </c>
      <c r="BG25" s="14">
        <v>7.9064436843796198E-3</v>
      </c>
      <c r="BH25" s="14">
        <v>6.7616163172148601E-3</v>
      </c>
      <c r="BI25" s="14">
        <v>1.7044527755917801E-2</v>
      </c>
      <c r="BJ25" s="14"/>
      <c r="BK25" s="14">
        <v>2.5972659726501101E-2</v>
      </c>
      <c r="BL25" s="14">
        <v>8.7284259514268502E-3</v>
      </c>
      <c r="BM25" s="14">
        <v>9.4986300972607508E-3</v>
      </c>
      <c r="BN25" s="14">
        <v>8.3382777192321598E-3</v>
      </c>
      <c r="BO25" s="14">
        <v>1.1904763391279299E-2</v>
      </c>
      <c r="BP25" s="14"/>
      <c r="BQ25" s="14">
        <v>1.48170867234817E-2</v>
      </c>
      <c r="BR25" s="14">
        <v>1.1592148957263701E-2</v>
      </c>
      <c r="BS25" s="14"/>
      <c r="BT25" s="14">
        <v>1.3555651123609199E-2</v>
      </c>
      <c r="BU25" s="14">
        <v>1.22296467059947E-2</v>
      </c>
      <c r="BV25" s="14"/>
      <c r="BW25" s="14">
        <v>1.7027758716192699E-2</v>
      </c>
      <c r="BX25" s="14">
        <v>1.0972232577896399E-2</v>
      </c>
      <c r="BY25" s="14"/>
      <c r="BZ25" s="14">
        <v>9.9645491177828508E-3</v>
      </c>
      <c r="CA25" s="14">
        <v>1.8867222224158601E-2</v>
      </c>
      <c r="CB25" s="14">
        <v>7.0680065651265202E-3</v>
      </c>
    </row>
    <row r="26" spans="2:80" x14ac:dyDescent="0.35">
      <c r="B26" s="15" t="s">
        <v>253</v>
      </c>
      <c r="C26" s="14">
        <v>1.20536619101934E-2</v>
      </c>
      <c r="D26" s="14">
        <v>1.2414493827000401E-2</v>
      </c>
      <c r="E26" s="14">
        <v>1.1749317951592E-2</v>
      </c>
      <c r="F26" s="14"/>
      <c r="G26" s="14">
        <v>2.4591834209218399E-2</v>
      </c>
      <c r="H26" s="14">
        <v>1.3792463842945499E-2</v>
      </c>
      <c r="I26" s="14">
        <v>7.9618890375107304E-3</v>
      </c>
      <c r="J26" s="14">
        <v>5.5201251388281797E-3</v>
      </c>
      <c r="K26" s="14">
        <v>1.05225009754535E-2</v>
      </c>
      <c r="L26" s="14">
        <v>1.1976747365671E-2</v>
      </c>
      <c r="M26" s="14"/>
      <c r="N26" s="14">
        <v>1.33682209839582E-2</v>
      </c>
      <c r="O26" s="14">
        <v>1.5007646638311299E-2</v>
      </c>
      <c r="P26" s="14">
        <v>1.17303950166201E-2</v>
      </c>
      <c r="Q26" s="14">
        <v>7.9893638142625699E-3</v>
      </c>
      <c r="R26" s="14"/>
      <c r="S26" s="14">
        <v>1.47973786511559E-2</v>
      </c>
      <c r="T26" s="14">
        <v>1.72513513126594E-2</v>
      </c>
      <c r="U26" s="14">
        <v>8.2204142541340702E-3</v>
      </c>
      <c r="V26" s="14">
        <v>1.5023793488518599E-2</v>
      </c>
      <c r="W26" s="14">
        <v>0</v>
      </c>
      <c r="X26" s="14">
        <v>1.47500788944822E-2</v>
      </c>
      <c r="Y26" s="14">
        <v>7.6127705524446903E-3</v>
      </c>
      <c r="Z26" s="14">
        <v>6.9448498672276798E-3</v>
      </c>
      <c r="AA26" s="14">
        <v>1.3774776638801599E-2</v>
      </c>
      <c r="AB26" s="14">
        <v>1.7956606056844199E-2</v>
      </c>
      <c r="AC26" s="14">
        <v>7.7263147728942796E-3</v>
      </c>
      <c r="AD26" s="14">
        <v>0</v>
      </c>
      <c r="AE26" s="14"/>
      <c r="AF26" s="14">
        <v>3.7879372450130501E-3</v>
      </c>
      <c r="AG26" s="14">
        <v>7.0491671813788202E-3</v>
      </c>
      <c r="AH26" s="14">
        <v>1.11498158989142E-2</v>
      </c>
      <c r="AI26" s="14">
        <v>1.4898713240590101E-2</v>
      </c>
      <c r="AJ26" s="14">
        <v>2.6699186770778E-2</v>
      </c>
      <c r="AK26" s="14"/>
      <c r="AL26" s="14">
        <v>5.4694756801487504E-3</v>
      </c>
      <c r="AM26" s="14">
        <v>7.1175267815606399E-3</v>
      </c>
      <c r="AN26" s="14">
        <v>4.7545786957579397E-3</v>
      </c>
      <c r="AO26" s="14">
        <v>8.1066195811497193E-3</v>
      </c>
      <c r="AP26" s="14">
        <v>2.6393426227027599E-2</v>
      </c>
      <c r="AQ26" s="14">
        <v>3.2458118084341698E-3</v>
      </c>
      <c r="AR26" s="14"/>
      <c r="AS26" s="14">
        <v>9.1133281940950304E-3</v>
      </c>
      <c r="AT26" s="14">
        <v>1.1411499961209199E-2</v>
      </c>
      <c r="AU26" s="14">
        <v>1.28480824126907E-2</v>
      </c>
      <c r="AV26" s="14">
        <v>1.3742733153164899E-2</v>
      </c>
      <c r="AW26" s="14">
        <v>0</v>
      </c>
      <c r="AX26" s="14"/>
      <c r="AY26" s="14">
        <v>1.2252058837369399E-2</v>
      </c>
      <c r="AZ26" s="14">
        <v>1.0920278528804899E-2</v>
      </c>
      <c r="BA26" s="14">
        <v>1.40380112284362E-2</v>
      </c>
      <c r="BB26" s="14">
        <v>1.50220271448971E-2</v>
      </c>
      <c r="BC26" s="14">
        <v>8.0761816933901907E-3</v>
      </c>
      <c r="BD26" s="14"/>
      <c r="BE26" s="14">
        <v>1.0787580505912799E-2</v>
      </c>
      <c r="BF26" s="14">
        <v>1.2286412989687899E-2</v>
      </c>
      <c r="BG26" s="14">
        <v>1.0661017637612199E-2</v>
      </c>
      <c r="BH26" s="14">
        <v>1.6320324889371299E-2</v>
      </c>
      <c r="BI26" s="14">
        <v>8.0995268960391102E-3</v>
      </c>
      <c r="BJ26" s="14"/>
      <c r="BK26" s="14">
        <v>7.4384980076030102E-3</v>
      </c>
      <c r="BL26" s="14">
        <v>8.5821245488630696E-3</v>
      </c>
      <c r="BM26" s="14">
        <v>1.26962461434726E-2</v>
      </c>
      <c r="BN26" s="14">
        <v>1.12105011994385E-2</v>
      </c>
      <c r="BO26" s="14">
        <v>1.86163847625875E-2</v>
      </c>
      <c r="BP26" s="14"/>
      <c r="BQ26" s="14">
        <v>7.6137204617401496E-3</v>
      </c>
      <c r="BR26" s="14">
        <v>1.39054291709191E-2</v>
      </c>
      <c r="BS26" s="14"/>
      <c r="BT26" s="14">
        <v>1.9371925658997501E-2</v>
      </c>
      <c r="BU26" s="14">
        <v>9.8050909151985392E-3</v>
      </c>
      <c r="BV26" s="14"/>
      <c r="BW26" s="14">
        <v>2.64596789903999E-3</v>
      </c>
      <c r="BX26" s="14">
        <v>1.5343876455397599E-2</v>
      </c>
      <c r="BY26" s="14"/>
      <c r="BZ26" s="14">
        <v>1.4299561982806901E-2</v>
      </c>
      <c r="CA26" s="14">
        <v>7.3757330146000197E-3</v>
      </c>
      <c r="CB26" s="14">
        <v>1.1862519605706799E-2</v>
      </c>
    </row>
    <row r="27" spans="2:80" x14ac:dyDescent="0.35">
      <c r="B27" s="15" t="s">
        <v>254</v>
      </c>
      <c r="C27" s="20">
        <v>1.0222320458339301E-2</v>
      </c>
      <c r="D27" s="20">
        <v>1.27210777142505E-2</v>
      </c>
      <c r="E27" s="20">
        <v>7.2047085007817197E-3</v>
      </c>
      <c r="F27" s="20"/>
      <c r="G27" s="20">
        <v>4.4941922245684603E-3</v>
      </c>
      <c r="H27" s="20">
        <v>1.7423666457170299E-3</v>
      </c>
      <c r="I27" s="20">
        <v>9.7277147962156404E-3</v>
      </c>
      <c r="J27" s="20">
        <v>1.5780229781856399E-2</v>
      </c>
      <c r="K27" s="20">
        <v>4.37908139445855E-3</v>
      </c>
      <c r="L27" s="20">
        <v>2.0748153114291502E-2</v>
      </c>
      <c r="M27" s="20"/>
      <c r="N27" s="20">
        <v>8.61406978169269E-3</v>
      </c>
      <c r="O27" s="20">
        <v>1.8211468594654098E-2</v>
      </c>
      <c r="P27" s="20">
        <v>7.8110009448646303E-3</v>
      </c>
      <c r="Q27" s="20">
        <v>5.8959781296324199E-3</v>
      </c>
      <c r="R27" s="20"/>
      <c r="S27" s="20">
        <v>3.0016079046062899E-3</v>
      </c>
      <c r="T27" s="20">
        <v>7.2796594840594999E-3</v>
      </c>
      <c r="U27" s="20">
        <v>1.73550491721794E-2</v>
      </c>
      <c r="V27" s="20">
        <v>1.16116102536392E-2</v>
      </c>
      <c r="W27" s="20">
        <v>0</v>
      </c>
      <c r="X27" s="20">
        <v>6.8650820607019502E-3</v>
      </c>
      <c r="Y27" s="20">
        <v>1.6024092604390101E-2</v>
      </c>
      <c r="Z27" s="20">
        <v>1.66590011184371E-2</v>
      </c>
      <c r="AA27" s="20">
        <v>6.9187914181560502E-3</v>
      </c>
      <c r="AB27" s="20">
        <v>1.5205265133385E-2</v>
      </c>
      <c r="AC27" s="20">
        <v>1.9504475830318699E-2</v>
      </c>
      <c r="AD27" s="20">
        <v>2.5111036735914499E-2</v>
      </c>
      <c r="AE27" s="20"/>
      <c r="AF27" s="20">
        <v>0</v>
      </c>
      <c r="AG27" s="20">
        <v>5.0862049232395798E-3</v>
      </c>
      <c r="AH27" s="20">
        <v>1.9870199755839299E-2</v>
      </c>
      <c r="AI27" s="20">
        <v>2.2981420576379499E-2</v>
      </c>
      <c r="AJ27" s="20">
        <v>1.2897086223250099E-2</v>
      </c>
      <c r="AK27" s="20"/>
      <c r="AL27" s="20">
        <v>5.6779074094274896E-3</v>
      </c>
      <c r="AM27" s="20">
        <v>2.2621360720950002E-3</v>
      </c>
      <c r="AN27" s="20">
        <v>2.1579561131985399E-2</v>
      </c>
      <c r="AO27" s="20">
        <v>1.09898297234213E-2</v>
      </c>
      <c r="AP27" s="20">
        <v>1.31593784087418E-2</v>
      </c>
      <c r="AQ27" s="20">
        <v>6.8437966259667004E-3</v>
      </c>
      <c r="AR27" s="20"/>
      <c r="AS27" s="20">
        <v>6.1045377820430303E-3</v>
      </c>
      <c r="AT27" s="20">
        <v>1.46576985340078E-2</v>
      </c>
      <c r="AU27" s="20">
        <v>1.2576646718759001E-2</v>
      </c>
      <c r="AV27" s="20">
        <v>2.7698666474589699E-3</v>
      </c>
      <c r="AW27" s="20">
        <v>0</v>
      </c>
      <c r="AX27" s="20"/>
      <c r="AY27" s="20">
        <v>1.0388123474876E-2</v>
      </c>
      <c r="AZ27" s="20">
        <v>4.0128574438474604E-3</v>
      </c>
      <c r="BA27" s="20">
        <v>1.2983549942443299E-2</v>
      </c>
      <c r="BB27" s="20">
        <v>1.4083322857128299E-2</v>
      </c>
      <c r="BC27" s="20">
        <v>1.4501038222357101E-2</v>
      </c>
      <c r="BD27" s="20"/>
      <c r="BE27" s="20">
        <v>5.26898082871184E-3</v>
      </c>
      <c r="BF27" s="20">
        <v>5.5607334070036799E-3</v>
      </c>
      <c r="BG27" s="20">
        <v>1.58257967523955E-2</v>
      </c>
      <c r="BH27" s="20">
        <v>1.0828101983048E-2</v>
      </c>
      <c r="BI27" s="20">
        <v>9.4799114601074406E-3</v>
      </c>
      <c r="BJ27" s="20"/>
      <c r="BK27" s="20">
        <v>3.645633505232E-3</v>
      </c>
      <c r="BL27" s="20">
        <v>1.2833970223944001E-2</v>
      </c>
      <c r="BM27" s="20">
        <v>8.4204565908087801E-3</v>
      </c>
      <c r="BN27" s="20">
        <v>1.29574475215574E-2</v>
      </c>
      <c r="BO27" s="20">
        <v>1.2436424977592101E-2</v>
      </c>
      <c r="BP27" s="20"/>
      <c r="BQ27" s="20">
        <v>1.0931661068177599E-2</v>
      </c>
      <c r="BR27" s="20">
        <v>9.9264756294713298E-3</v>
      </c>
      <c r="BS27" s="20"/>
      <c r="BT27" s="20">
        <v>1.30263641088671E-2</v>
      </c>
      <c r="BU27" s="20">
        <v>9.3607648438253609E-3</v>
      </c>
      <c r="BV27" s="20"/>
      <c r="BW27" s="20">
        <v>8.1960463238784798E-3</v>
      </c>
      <c r="BX27" s="20">
        <v>1.09309826046496E-2</v>
      </c>
      <c r="BY27" s="20"/>
      <c r="BZ27" s="20">
        <v>1.12721618421415E-2</v>
      </c>
      <c r="CA27" s="20">
        <v>7.6946604178241198E-3</v>
      </c>
      <c r="CB27" s="20">
        <v>1.2157295443297401E-2</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CB32"/>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259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242</v>
      </c>
      <c r="C9" s="14">
        <v>0.41518428815504999</v>
      </c>
      <c r="D9" s="14">
        <v>0.46043131224693501</v>
      </c>
      <c r="E9" s="14">
        <v>0.37131361522316098</v>
      </c>
      <c r="F9" s="14"/>
      <c r="G9" s="14">
        <v>0.479319454458975</v>
      </c>
      <c r="H9" s="14">
        <v>0.46073869330123401</v>
      </c>
      <c r="I9" s="14">
        <v>0.42252891885557098</v>
      </c>
      <c r="J9" s="14">
        <v>0.35264959252634498</v>
      </c>
      <c r="K9" s="14">
        <v>0.39248045617951399</v>
      </c>
      <c r="L9" s="14">
        <v>0.39548988265353702</v>
      </c>
      <c r="M9" s="14"/>
      <c r="N9" s="14">
        <v>0.44169388101161899</v>
      </c>
      <c r="O9" s="14">
        <v>0.41378523032272402</v>
      </c>
      <c r="P9" s="14">
        <v>0.432737517256295</v>
      </c>
      <c r="Q9" s="14">
        <v>0.37495421933392498</v>
      </c>
      <c r="R9" s="14"/>
      <c r="S9" s="14">
        <v>0.42991993577604798</v>
      </c>
      <c r="T9" s="14">
        <v>0.39386459345166103</v>
      </c>
      <c r="U9" s="14">
        <v>0.37454913717086802</v>
      </c>
      <c r="V9" s="14">
        <v>0.38205580037339698</v>
      </c>
      <c r="W9" s="14">
        <v>0.40897246783978702</v>
      </c>
      <c r="X9" s="14">
        <v>0.46538292694659</v>
      </c>
      <c r="Y9" s="14">
        <v>0.444199113407792</v>
      </c>
      <c r="Z9" s="14">
        <v>0.42898587346871397</v>
      </c>
      <c r="AA9" s="14">
        <v>0.45208337225292899</v>
      </c>
      <c r="AB9" s="14">
        <v>0.39029958036923501</v>
      </c>
      <c r="AC9" s="14">
        <v>0.31326736939913402</v>
      </c>
      <c r="AD9" s="14">
        <v>0.52305512664522602</v>
      </c>
      <c r="AE9" s="14"/>
      <c r="AF9" s="14">
        <v>0.43822041829513803</v>
      </c>
      <c r="AG9" s="14">
        <v>0.45933450450046198</v>
      </c>
      <c r="AH9" s="14">
        <v>0.401865766730583</v>
      </c>
      <c r="AI9" s="14">
        <v>0.37016267481794901</v>
      </c>
      <c r="AJ9" s="14">
        <v>0.35632821379579299</v>
      </c>
      <c r="AK9" s="14"/>
      <c r="AL9" s="14">
        <v>0.55042335557697797</v>
      </c>
      <c r="AM9" s="14">
        <v>0.48809716647677898</v>
      </c>
      <c r="AN9" s="14">
        <v>0.38563537069973203</v>
      </c>
      <c r="AO9" s="14">
        <v>0.400587902142511</v>
      </c>
      <c r="AP9" s="14">
        <v>0.37493436973226202</v>
      </c>
      <c r="AQ9" s="14">
        <v>0.30686545611265498</v>
      </c>
      <c r="AR9" s="14"/>
      <c r="AS9" s="14">
        <v>0.37867206449711899</v>
      </c>
      <c r="AT9" s="14">
        <v>0.39176832548186902</v>
      </c>
      <c r="AU9" s="14">
        <v>0.43907136336576602</v>
      </c>
      <c r="AV9" s="14">
        <v>0.47297084005143503</v>
      </c>
      <c r="AW9" s="14">
        <v>0.54774918764415004</v>
      </c>
      <c r="AX9" s="14"/>
      <c r="AY9" s="14">
        <v>0.409228613119129</v>
      </c>
      <c r="AZ9" s="14">
        <v>0.45600063547207897</v>
      </c>
      <c r="BA9" s="14">
        <v>0.41803708880850698</v>
      </c>
      <c r="BB9" s="14">
        <v>0.42205111600197598</v>
      </c>
      <c r="BC9" s="14">
        <v>0.36304195566117298</v>
      </c>
      <c r="BD9" s="14"/>
      <c r="BE9" s="14">
        <v>0.48976650815005401</v>
      </c>
      <c r="BF9" s="14">
        <v>0.44079378027817301</v>
      </c>
      <c r="BG9" s="14">
        <v>0.41115981906268401</v>
      </c>
      <c r="BH9" s="14">
        <v>0.35722553768641202</v>
      </c>
      <c r="BI9" s="14">
        <v>0.32804039960279602</v>
      </c>
      <c r="BJ9" s="14"/>
      <c r="BK9" s="14">
        <v>0.56176842458940401</v>
      </c>
      <c r="BL9" s="14">
        <v>0.41781328203687701</v>
      </c>
      <c r="BM9" s="14">
        <v>0.45072778993193702</v>
      </c>
      <c r="BN9" s="14">
        <v>0.36814800680297599</v>
      </c>
      <c r="BO9" s="14">
        <v>0.31245400498630299</v>
      </c>
      <c r="BP9" s="14"/>
      <c r="BQ9" s="14">
        <v>0.40896904113626198</v>
      </c>
      <c r="BR9" s="14">
        <v>0.41777648246218901</v>
      </c>
      <c r="BS9" s="14"/>
      <c r="BT9" s="14">
        <v>0.40515130686081802</v>
      </c>
      <c r="BU9" s="14">
        <v>0.418266968898173</v>
      </c>
      <c r="BV9" s="14"/>
      <c r="BW9" s="14">
        <v>0.52955189269797098</v>
      </c>
      <c r="BX9" s="14">
        <v>0.37518575551557798</v>
      </c>
      <c r="BY9" s="14"/>
      <c r="BZ9" s="14">
        <v>0.37447501281193801</v>
      </c>
      <c r="CA9" s="14">
        <v>0.50374065138564295</v>
      </c>
      <c r="CB9" s="14">
        <v>0.396302143368641</v>
      </c>
    </row>
    <row r="10" spans="2:80" x14ac:dyDescent="0.35">
      <c r="B10" s="15" t="s">
        <v>239</v>
      </c>
      <c r="C10" s="14">
        <v>0.21452874591120999</v>
      </c>
      <c r="D10" s="14">
        <v>0.23339836499462299</v>
      </c>
      <c r="E10" s="14">
        <v>0.19698143396455001</v>
      </c>
      <c r="F10" s="14"/>
      <c r="G10" s="14">
        <v>0.21436126327513899</v>
      </c>
      <c r="H10" s="14">
        <v>0.22492994839212299</v>
      </c>
      <c r="I10" s="14">
        <v>0.19372866184288301</v>
      </c>
      <c r="J10" s="14">
        <v>0.24533871328895901</v>
      </c>
      <c r="K10" s="14">
        <v>0.24210307489320201</v>
      </c>
      <c r="L10" s="14">
        <v>0.179584125721888</v>
      </c>
      <c r="M10" s="14"/>
      <c r="N10" s="14">
        <v>0.22605693287961701</v>
      </c>
      <c r="O10" s="14">
        <v>0.20629011355965299</v>
      </c>
      <c r="P10" s="14">
        <v>0.22831699426052199</v>
      </c>
      <c r="Q10" s="14">
        <v>0.20107087514459901</v>
      </c>
      <c r="R10" s="14"/>
      <c r="S10" s="14">
        <v>0.17621391115067001</v>
      </c>
      <c r="T10" s="14">
        <v>0.18806543023038499</v>
      </c>
      <c r="U10" s="14">
        <v>0.26261325167298699</v>
      </c>
      <c r="V10" s="14">
        <v>0.19499375845467901</v>
      </c>
      <c r="W10" s="14">
        <v>0.23039964023727899</v>
      </c>
      <c r="X10" s="14">
        <v>0.24662465631726699</v>
      </c>
      <c r="Y10" s="14">
        <v>0.18953213595316401</v>
      </c>
      <c r="Z10" s="14">
        <v>0.216210876953911</v>
      </c>
      <c r="AA10" s="14">
        <v>0.21159028223926599</v>
      </c>
      <c r="AB10" s="14">
        <v>0.211934900116621</v>
      </c>
      <c r="AC10" s="14">
        <v>0.32916297062489702</v>
      </c>
      <c r="AD10" s="14">
        <v>0.19749198191289799</v>
      </c>
      <c r="AE10" s="14"/>
      <c r="AF10" s="14">
        <v>0.229619668709478</v>
      </c>
      <c r="AG10" s="14">
        <v>0.18691442162774599</v>
      </c>
      <c r="AH10" s="14">
        <v>0.21590994485746501</v>
      </c>
      <c r="AI10" s="14">
        <v>0.238202010280917</v>
      </c>
      <c r="AJ10" s="14">
        <v>0.26153959099797303</v>
      </c>
      <c r="AK10" s="14"/>
      <c r="AL10" s="14">
        <v>0.1714959396853</v>
      </c>
      <c r="AM10" s="14">
        <v>0.203702834289056</v>
      </c>
      <c r="AN10" s="14">
        <v>0.269663539462146</v>
      </c>
      <c r="AO10" s="14">
        <v>0.22579825233787501</v>
      </c>
      <c r="AP10" s="14">
        <v>0.25869979059146703</v>
      </c>
      <c r="AQ10" s="14">
        <v>0.16832558373923201</v>
      </c>
      <c r="AR10" s="14"/>
      <c r="AS10" s="14">
        <v>0.199503747702509</v>
      </c>
      <c r="AT10" s="14">
        <v>0.235220498278433</v>
      </c>
      <c r="AU10" s="14">
        <v>0.22803156284071899</v>
      </c>
      <c r="AV10" s="14">
        <v>0.19096609452597399</v>
      </c>
      <c r="AW10" s="14">
        <v>0.18158539701513701</v>
      </c>
      <c r="AX10" s="14"/>
      <c r="AY10" s="14">
        <v>0.22173772220458701</v>
      </c>
      <c r="AZ10" s="14">
        <v>0.20943758189453701</v>
      </c>
      <c r="BA10" s="14">
        <v>0.20724172702316801</v>
      </c>
      <c r="BB10" s="14">
        <v>0.23693526897793099</v>
      </c>
      <c r="BC10" s="14">
        <v>0.208219278582044</v>
      </c>
      <c r="BD10" s="14"/>
      <c r="BE10" s="14">
        <v>0.17280369674999499</v>
      </c>
      <c r="BF10" s="14">
        <v>0.21583183118514701</v>
      </c>
      <c r="BG10" s="14">
        <v>0.230973082459527</v>
      </c>
      <c r="BH10" s="14">
        <v>0.19120349420604299</v>
      </c>
      <c r="BI10" s="14">
        <v>0.21212512592420199</v>
      </c>
      <c r="BJ10" s="14"/>
      <c r="BK10" s="14">
        <v>0.19850602079312901</v>
      </c>
      <c r="BL10" s="14">
        <v>0.17937966879247499</v>
      </c>
      <c r="BM10" s="14">
        <v>0.191412267625993</v>
      </c>
      <c r="BN10" s="14">
        <v>0.26191398280126799</v>
      </c>
      <c r="BO10" s="14">
        <v>0.23492314239958501</v>
      </c>
      <c r="BP10" s="14"/>
      <c r="BQ10" s="14">
        <v>0.23257144601211999</v>
      </c>
      <c r="BR10" s="14">
        <v>0.20700367340071599</v>
      </c>
      <c r="BS10" s="14"/>
      <c r="BT10" s="14">
        <v>0.24879835694910399</v>
      </c>
      <c r="BU10" s="14">
        <v>0.203999246560745</v>
      </c>
      <c r="BV10" s="14"/>
      <c r="BW10" s="14">
        <v>0.19188563139079301</v>
      </c>
      <c r="BX10" s="14">
        <v>0.222447870901401</v>
      </c>
      <c r="BY10" s="14"/>
      <c r="BZ10" s="14">
        <v>0.228897503080985</v>
      </c>
      <c r="CA10" s="14">
        <v>0.19169234802083701</v>
      </c>
      <c r="CB10" s="14">
        <v>0.17120162445751699</v>
      </c>
    </row>
    <row r="11" spans="2:80" x14ac:dyDescent="0.35">
      <c r="B11" s="15" t="s">
        <v>237</v>
      </c>
      <c r="C11" s="14">
        <v>0.18317138413450801</v>
      </c>
      <c r="D11" s="14">
        <v>0.225636559791761</v>
      </c>
      <c r="E11" s="14">
        <v>0.141848622171869</v>
      </c>
      <c r="F11" s="14"/>
      <c r="G11" s="14">
        <v>0.197803065984795</v>
      </c>
      <c r="H11" s="14">
        <v>0.24663430158077301</v>
      </c>
      <c r="I11" s="14">
        <v>0.22967504773299799</v>
      </c>
      <c r="J11" s="14">
        <v>0.167144290512629</v>
      </c>
      <c r="K11" s="14">
        <v>0.130569869817557</v>
      </c>
      <c r="L11" s="14">
        <v>0.13218341356854499</v>
      </c>
      <c r="M11" s="14"/>
      <c r="N11" s="14">
        <v>0.215694301543186</v>
      </c>
      <c r="O11" s="14">
        <v>0.16858177448589101</v>
      </c>
      <c r="P11" s="14">
        <v>0.180725882225377</v>
      </c>
      <c r="Q11" s="14">
        <v>0.16615341691733701</v>
      </c>
      <c r="R11" s="14"/>
      <c r="S11" s="14">
        <v>0.24634117761608201</v>
      </c>
      <c r="T11" s="14">
        <v>0.15174422971993301</v>
      </c>
      <c r="U11" s="14">
        <v>0.13992980278615799</v>
      </c>
      <c r="V11" s="14">
        <v>0.19873824641381399</v>
      </c>
      <c r="W11" s="14">
        <v>0.174323961571824</v>
      </c>
      <c r="X11" s="14">
        <v>0.187247652613239</v>
      </c>
      <c r="Y11" s="14">
        <v>0.20661280090714501</v>
      </c>
      <c r="Z11" s="14">
        <v>0.19268170952637101</v>
      </c>
      <c r="AA11" s="14">
        <v>0.17881141161066999</v>
      </c>
      <c r="AB11" s="14">
        <v>0.16861005192557399</v>
      </c>
      <c r="AC11" s="14">
        <v>0.132692485682916</v>
      </c>
      <c r="AD11" s="14">
        <v>0.16968716569591599</v>
      </c>
      <c r="AE11" s="14"/>
      <c r="AF11" s="14">
        <v>0.169629774405686</v>
      </c>
      <c r="AG11" s="14">
        <v>0.20041091697938501</v>
      </c>
      <c r="AH11" s="14">
        <v>0.143640421180672</v>
      </c>
      <c r="AI11" s="14">
        <v>0.215914862642137</v>
      </c>
      <c r="AJ11" s="14">
        <v>0.15418984718527301</v>
      </c>
      <c r="AK11" s="14"/>
      <c r="AL11" s="14">
        <v>0.24460712469158399</v>
      </c>
      <c r="AM11" s="14">
        <v>0.188267148339653</v>
      </c>
      <c r="AN11" s="14">
        <v>0.175762168456367</v>
      </c>
      <c r="AO11" s="14">
        <v>0.24727042096275501</v>
      </c>
      <c r="AP11" s="14">
        <v>0.121144959988881</v>
      </c>
      <c r="AQ11" s="14">
        <v>8.1586626389014205E-2</v>
      </c>
      <c r="AR11" s="14"/>
      <c r="AS11" s="14">
        <v>0.16793905199998199</v>
      </c>
      <c r="AT11" s="14">
        <v>0.16863105716464999</v>
      </c>
      <c r="AU11" s="14">
        <v>0.17975254103117699</v>
      </c>
      <c r="AV11" s="14">
        <v>0.2756383985825</v>
      </c>
      <c r="AW11" s="14">
        <v>0.25113004843855002</v>
      </c>
      <c r="AX11" s="14"/>
      <c r="AY11" s="14">
        <v>0.197006311863859</v>
      </c>
      <c r="AZ11" s="14">
        <v>0.19695694118586701</v>
      </c>
      <c r="BA11" s="14">
        <v>0.19590606435058999</v>
      </c>
      <c r="BB11" s="14">
        <v>0.15881441459600801</v>
      </c>
      <c r="BC11" s="14">
        <v>0.152511998176657</v>
      </c>
      <c r="BD11" s="14"/>
      <c r="BE11" s="14">
        <v>0.26484461941474402</v>
      </c>
      <c r="BF11" s="14">
        <v>0.19039009241127</v>
      </c>
      <c r="BG11" s="14">
        <v>0.17355133332092701</v>
      </c>
      <c r="BH11" s="14">
        <v>0.170486503178952</v>
      </c>
      <c r="BI11" s="14">
        <v>0.12798456697781399</v>
      </c>
      <c r="BJ11" s="14"/>
      <c r="BK11" s="14">
        <v>0.31251045946686201</v>
      </c>
      <c r="BL11" s="14">
        <v>0.18522867261210699</v>
      </c>
      <c r="BM11" s="14">
        <v>0.14118045276362601</v>
      </c>
      <c r="BN11" s="14">
        <v>0.14980941138967399</v>
      </c>
      <c r="BO11" s="14">
        <v>0.14861208187084801</v>
      </c>
      <c r="BP11" s="14"/>
      <c r="BQ11" s="14">
        <v>0.24879019447185199</v>
      </c>
      <c r="BR11" s="14">
        <v>0.15580373388930299</v>
      </c>
      <c r="BS11" s="14"/>
      <c r="BT11" s="14">
        <v>0.15863328878997199</v>
      </c>
      <c r="BU11" s="14">
        <v>0.19071082946717499</v>
      </c>
      <c r="BV11" s="14"/>
      <c r="BW11" s="14">
        <v>0.233138250999123</v>
      </c>
      <c r="BX11" s="14">
        <v>0.16569614398093499</v>
      </c>
      <c r="BY11" s="14"/>
      <c r="BZ11" s="14">
        <v>0.147326061543985</v>
      </c>
      <c r="CA11" s="14">
        <v>0.26341068106881799</v>
      </c>
      <c r="CB11" s="14">
        <v>0.153106061874833</v>
      </c>
    </row>
    <row r="12" spans="2:80" x14ac:dyDescent="0.35">
      <c r="B12" s="15" t="s">
        <v>243</v>
      </c>
      <c r="C12" s="14">
        <v>0.177199018783326</v>
      </c>
      <c r="D12" s="14">
        <v>0.173759024297654</v>
      </c>
      <c r="E12" s="14">
        <v>0.18060390537176901</v>
      </c>
      <c r="F12" s="14"/>
      <c r="G12" s="14">
        <v>0.15261750742181299</v>
      </c>
      <c r="H12" s="14">
        <v>0.143221054357451</v>
      </c>
      <c r="I12" s="14">
        <v>0.16756361723188201</v>
      </c>
      <c r="J12" s="14">
        <v>0.22443241548123299</v>
      </c>
      <c r="K12" s="14">
        <v>0.20429141092758701</v>
      </c>
      <c r="L12" s="14">
        <v>0.172568600323806</v>
      </c>
      <c r="M12" s="14"/>
      <c r="N12" s="14">
        <v>0.20114069736474399</v>
      </c>
      <c r="O12" s="14">
        <v>0.17564098831238201</v>
      </c>
      <c r="P12" s="14">
        <v>0.182737213518255</v>
      </c>
      <c r="Q12" s="14">
        <v>0.15018575075302801</v>
      </c>
      <c r="R12" s="14"/>
      <c r="S12" s="14">
        <v>0.13532209041519999</v>
      </c>
      <c r="T12" s="14">
        <v>0.22073206831799999</v>
      </c>
      <c r="U12" s="14">
        <v>0.15207062478905201</v>
      </c>
      <c r="V12" s="14">
        <v>0.172426223724337</v>
      </c>
      <c r="W12" s="14">
        <v>0.184933916947815</v>
      </c>
      <c r="X12" s="14">
        <v>0.16506531906112301</v>
      </c>
      <c r="Y12" s="14">
        <v>0.172834840824096</v>
      </c>
      <c r="Z12" s="14">
        <v>0.18916970068529901</v>
      </c>
      <c r="AA12" s="14">
        <v>0.16691675137752299</v>
      </c>
      <c r="AB12" s="14">
        <v>0.21394539183703401</v>
      </c>
      <c r="AC12" s="14">
        <v>0.20678415970869801</v>
      </c>
      <c r="AD12" s="14">
        <v>0.158060081304459</v>
      </c>
      <c r="AE12" s="14"/>
      <c r="AF12" s="14">
        <v>0.12801722476784999</v>
      </c>
      <c r="AG12" s="14">
        <v>0.19278877155912999</v>
      </c>
      <c r="AH12" s="14">
        <v>0.241854482487047</v>
      </c>
      <c r="AI12" s="14">
        <v>0.14064584833025701</v>
      </c>
      <c r="AJ12" s="14">
        <v>0.24503087502319401</v>
      </c>
      <c r="AK12" s="14"/>
      <c r="AL12" s="14">
        <v>0.174522689771309</v>
      </c>
      <c r="AM12" s="14">
        <v>0.126638306242292</v>
      </c>
      <c r="AN12" s="14">
        <v>0.27472697977876998</v>
      </c>
      <c r="AO12" s="14">
        <v>0.13216516122109001</v>
      </c>
      <c r="AP12" s="14">
        <v>0.25578048124817898</v>
      </c>
      <c r="AQ12" s="14">
        <v>0.16089100850375501</v>
      </c>
      <c r="AR12" s="14"/>
      <c r="AS12" s="14">
        <v>0.135748787311293</v>
      </c>
      <c r="AT12" s="14">
        <v>0.18322847668536299</v>
      </c>
      <c r="AU12" s="14">
        <v>0.21972779324584699</v>
      </c>
      <c r="AV12" s="14">
        <v>0.170713529897799</v>
      </c>
      <c r="AW12" s="14">
        <v>0.25721581462688697</v>
      </c>
      <c r="AX12" s="14"/>
      <c r="AY12" s="14">
        <v>0.198465433481611</v>
      </c>
      <c r="AZ12" s="14">
        <v>0.197249972279295</v>
      </c>
      <c r="BA12" s="14">
        <v>0.13451257027298999</v>
      </c>
      <c r="BB12" s="14">
        <v>0.168328820040758</v>
      </c>
      <c r="BC12" s="14">
        <v>0.172023357295745</v>
      </c>
      <c r="BD12" s="14"/>
      <c r="BE12" s="14">
        <v>0.125852241151962</v>
      </c>
      <c r="BF12" s="14">
        <v>0.18786548927400401</v>
      </c>
      <c r="BG12" s="14">
        <v>0.17971214090305701</v>
      </c>
      <c r="BH12" s="14">
        <v>0.174627133315197</v>
      </c>
      <c r="BI12" s="14">
        <v>0.14836276256421299</v>
      </c>
      <c r="BJ12" s="14"/>
      <c r="BK12" s="14">
        <v>0.13315959547714501</v>
      </c>
      <c r="BL12" s="14">
        <v>0.16991355157985399</v>
      </c>
      <c r="BM12" s="14">
        <v>0.17477786534492001</v>
      </c>
      <c r="BN12" s="14">
        <v>0.204378706107918</v>
      </c>
      <c r="BO12" s="14">
        <v>0.19572525680779301</v>
      </c>
      <c r="BP12" s="14"/>
      <c r="BQ12" s="14">
        <v>0.12648447615296801</v>
      </c>
      <c r="BR12" s="14">
        <v>0.19835054313919001</v>
      </c>
      <c r="BS12" s="14"/>
      <c r="BT12" s="14">
        <v>0.24416669599992799</v>
      </c>
      <c r="BU12" s="14">
        <v>0.15662288464002699</v>
      </c>
      <c r="BV12" s="14"/>
      <c r="BW12" s="14">
        <v>0.18502144501023701</v>
      </c>
      <c r="BX12" s="14">
        <v>0.17446323034037101</v>
      </c>
      <c r="BY12" s="14"/>
      <c r="BZ12" s="14">
        <v>0.191277774266738</v>
      </c>
      <c r="CA12" s="14">
        <v>0.15046796452708699</v>
      </c>
      <c r="CB12" s="14">
        <v>0.16060498818793301</v>
      </c>
    </row>
    <row r="13" spans="2:80" x14ac:dyDescent="0.35">
      <c r="B13" s="15" t="s">
        <v>167</v>
      </c>
      <c r="C13" s="14">
        <v>0.17461769703961799</v>
      </c>
      <c r="D13" s="14">
        <v>0.128502972203938</v>
      </c>
      <c r="E13" s="14">
        <v>0.219004534305073</v>
      </c>
      <c r="F13" s="14"/>
      <c r="G13" s="14">
        <v>0.10426511674102</v>
      </c>
      <c r="H13" s="14">
        <v>0.13603726600266799</v>
      </c>
      <c r="I13" s="14">
        <v>0.189234019718893</v>
      </c>
      <c r="J13" s="14">
        <v>0.157762961607672</v>
      </c>
      <c r="K13" s="14">
        <v>0.19050864259311601</v>
      </c>
      <c r="L13" s="14">
        <v>0.24384229827985901</v>
      </c>
      <c r="M13" s="14"/>
      <c r="N13" s="14">
        <v>0.130550697788239</v>
      </c>
      <c r="O13" s="14">
        <v>0.187958098678986</v>
      </c>
      <c r="P13" s="14">
        <v>0.139071283072292</v>
      </c>
      <c r="Q13" s="14">
        <v>0.23671084184945901</v>
      </c>
      <c r="R13" s="14"/>
      <c r="S13" s="14">
        <v>0.15269053377043901</v>
      </c>
      <c r="T13" s="14">
        <v>0.192890525231941</v>
      </c>
      <c r="U13" s="14">
        <v>0.19894647266385701</v>
      </c>
      <c r="V13" s="14">
        <v>0.18950853069887999</v>
      </c>
      <c r="W13" s="14">
        <v>0.16903136372434999</v>
      </c>
      <c r="X13" s="14">
        <v>0.142150667759286</v>
      </c>
      <c r="Y13" s="14">
        <v>0.17900633333413099</v>
      </c>
      <c r="Z13" s="14">
        <v>0.18143890148210401</v>
      </c>
      <c r="AA13" s="14">
        <v>0.16693944355162499</v>
      </c>
      <c r="AB13" s="14">
        <v>0.18727021615629999</v>
      </c>
      <c r="AC13" s="14">
        <v>0.21111496999322699</v>
      </c>
      <c r="AD13" s="14">
        <v>0.107710393803854</v>
      </c>
      <c r="AE13" s="14"/>
      <c r="AF13" s="14">
        <v>0.175613540410445</v>
      </c>
      <c r="AG13" s="14">
        <v>0.14728932990781199</v>
      </c>
      <c r="AH13" s="14">
        <v>0.173417469476046</v>
      </c>
      <c r="AI13" s="14">
        <v>0.173340759483226</v>
      </c>
      <c r="AJ13" s="14">
        <v>0.117622996790682</v>
      </c>
      <c r="AK13" s="14"/>
      <c r="AL13" s="14">
        <v>9.9985041099234298E-2</v>
      </c>
      <c r="AM13" s="14">
        <v>0.14351909738694399</v>
      </c>
      <c r="AN13" s="14">
        <v>0.123408725682085</v>
      </c>
      <c r="AO13" s="14">
        <v>0.15216948969638699</v>
      </c>
      <c r="AP13" s="14">
        <v>0.135591132021737</v>
      </c>
      <c r="AQ13" s="14">
        <v>0.39861030817790899</v>
      </c>
      <c r="AR13" s="14"/>
      <c r="AS13" s="14">
        <v>0.231617962290593</v>
      </c>
      <c r="AT13" s="14">
        <v>0.17996161291137999</v>
      </c>
      <c r="AU13" s="14">
        <v>0.13431217078455501</v>
      </c>
      <c r="AV13" s="14">
        <v>0.114730061414599</v>
      </c>
      <c r="AW13" s="14">
        <v>2.2422812488275601E-2</v>
      </c>
      <c r="AX13" s="14"/>
      <c r="AY13" s="14">
        <v>0.185640437961272</v>
      </c>
      <c r="AZ13" s="14">
        <v>0.13807841764293199</v>
      </c>
      <c r="BA13" s="14">
        <v>0.16599967683615</v>
      </c>
      <c r="BB13" s="14">
        <v>0.145798209974288</v>
      </c>
      <c r="BC13" s="14">
        <v>0.22659677650201099</v>
      </c>
      <c r="BD13" s="14"/>
      <c r="BE13" s="14">
        <v>0.104414567250099</v>
      </c>
      <c r="BF13" s="14">
        <v>0.162083239350749</v>
      </c>
      <c r="BG13" s="14">
        <v>0.17537640198540999</v>
      </c>
      <c r="BH13" s="14">
        <v>0.20738255633113001</v>
      </c>
      <c r="BI13" s="14">
        <v>0.25953697551700999</v>
      </c>
      <c r="BJ13" s="14"/>
      <c r="BK13" s="14">
        <v>7.2868895668737096E-2</v>
      </c>
      <c r="BL13" s="14">
        <v>0.22911995579717501</v>
      </c>
      <c r="BM13" s="14">
        <v>0.20130240034236199</v>
      </c>
      <c r="BN13" s="14">
        <v>0.16295371541652201</v>
      </c>
      <c r="BO13" s="14">
        <v>0.19608656786603701</v>
      </c>
      <c r="BP13" s="14"/>
      <c r="BQ13" s="14">
        <v>0.14050606915896099</v>
      </c>
      <c r="BR13" s="14">
        <v>0.18884464044705099</v>
      </c>
      <c r="BS13" s="14"/>
      <c r="BT13" s="14">
        <v>0.13013439552310099</v>
      </c>
      <c r="BU13" s="14">
        <v>0.188285400880983</v>
      </c>
      <c r="BV13" s="14"/>
      <c r="BW13" s="14">
        <v>0.107662800849654</v>
      </c>
      <c r="BX13" s="14">
        <v>0.198034272138222</v>
      </c>
      <c r="BY13" s="14"/>
      <c r="BZ13" s="14">
        <v>0.18684900039743599</v>
      </c>
      <c r="CA13" s="14">
        <v>0.13547569666758599</v>
      </c>
      <c r="CB13" s="14">
        <v>0.25470912216026698</v>
      </c>
    </row>
    <row r="14" spans="2:80" x14ac:dyDescent="0.35">
      <c r="B14" s="15" t="s">
        <v>241</v>
      </c>
      <c r="C14" s="14">
        <v>0.172133302628002</v>
      </c>
      <c r="D14" s="14">
        <v>0.19757883684598901</v>
      </c>
      <c r="E14" s="14">
        <v>0.146730913935117</v>
      </c>
      <c r="F14" s="14"/>
      <c r="G14" s="14">
        <v>0.105717512138921</v>
      </c>
      <c r="H14" s="14">
        <v>0.15917033759596599</v>
      </c>
      <c r="I14" s="14">
        <v>0.15794236736318201</v>
      </c>
      <c r="J14" s="14">
        <v>0.197817364122022</v>
      </c>
      <c r="K14" s="14">
        <v>0.176393641974292</v>
      </c>
      <c r="L14" s="14">
        <v>0.21456113964078199</v>
      </c>
      <c r="M14" s="14"/>
      <c r="N14" s="14">
        <v>0.20593101122087701</v>
      </c>
      <c r="O14" s="14">
        <v>0.18978991112357199</v>
      </c>
      <c r="P14" s="14">
        <v>0.16268749374816599</v>
      </c>
      <c r="Q14" s="14">
        <v>0.123538693307254</v>
      </c>
      <c r="R14" s="14"/>
      <c r="S14" s="14">
        <v>0.17331329275958801</v>
      </c>
      <c r="T14" s="14">
        <v>0.20895983255589501</v>
      </c>
      <c r="U14" s="14">
        <v>0.141389150271063</v>
      </c>
      <c r="V14" s="14">
        <v>0.17962046082588401</v>
      </c>
      <c r="W14" s="14">
        <v>0.129276930460069</v>
      </c>
      <c r="X14" s="14">
        <v>0.17168545263607199</v>
      </c>
      <c r="Y14" s="14">
        <v>0.138396941026699</v>
      </c>
      <c r="Z14" s="14">
        <v>0.135574990888117</v>
      </c>
      <c r="AA14" s="14">
        <v>0.17742077316614699</v>
      </c>
      <c r="AB14" s="14">
        <v>0.18751215360663701</v>
      </c>
      <c r="AC14" s="14">
        <v>0.195495482085428</v>
      </c>
      <c r="AD14" s="14">
        <v>0.20239774972479799</v>
      </c>
      <c r="AE14" s="14"/>
      <c r="AF14" s="14">
        <v>0.20153718731002301</v>
      </c>
      <c r="AG14" s="14">
        <v>0.177473658254335</v>
      </c>
      <c r="AH14" s="14">
        <v>0.212372727647717</v>
      </c>
      <c r="AI14" s="14">
        <v>0.13109903211785501</v>
      </c>
      <c r="AJ14" s="14">
        <v>0.17314352267587099</v>
      </c>
      <c r="AK14" s="14"/>
      <c r="AL14" s="14">
        <v>0.189315879053746</v>
      </c>
      <c r="AM14" s="14">
        <v>0.20672434884514401</v>
      </c>
      <c r="AN14" s="14">
        <v>0.26566985969062301</v>
      </c>
      <c r="AO14" s="14">
        <v>0.149503453778602</v>
      </c>
      <c r="AP14" s="14">
        <v>0.162260778093303</v>
      </c>
      <c r="AQ14" s="14">
        <v>0.10024622394352301</v>
      </c>
      <c r="AR14" s="14"/>
      <c r="AS14" s="14">
        <v>0.142325450927835</v>
      </c>
      <c r="AT14" s="14">
        <v>0.15387519816468301</v>
      </c>
      <c r="AU14" s="14">
        <v>0.18787541175307201</v>
      </c>
      <c r="AV14" s="14">
        <v>0.22960767925293399</v>
      </c>
      <c r="AW14" s="14">
        <v>0.17548189178512399</v>
      </c>
      <c r="AX14" s="14"/>
      <c r="AY14" s="14">
        <v>0.219319635200311</v>
      </c>
      <c r="AZ14" s="14">
        <v>0.17372037139542701</v>
      </c>
      <c r="BA14" s="14">
        <v>0.16952701363442099</v>
      </c>
      <c r="BB14" s="14">
        <v>0.136083030902479</v>
      </c>
      <c r="BC14" s="14">
        <v>0.14628874070469999</v>
      </c>
      <c r="BD14" s="14"/>
      <c r="BE14" s="14">
        <v>0.13986101141233501</v>
      </c>
      <c r="BF14" s="14">
        <v>0.19520903399165601</v>
      </c>
      <c r="BG14" s="14">
        <v>0.164774265478317</v>
      </c>
      <c r="BH14" s="14">
        <v>0.14419252402158</v>
      </c>
      <c r="BI14" s="14">
        <v>0.17982519730282101</v>
      </c>
      <c r="BJ14" s="14"/>
      <c r="BK14" s="14">
        <v>0.171168255978704</v>
      </c>
      <c r="BL14" s="14">
        <v>0.20084958128424801</v>
      </c>
      <c r="BM14" s="14">
        <v>0.158067571034086</v>
      </c>
      <c r="BN14" s="14">
        <v>0.18451708916214099</v>
      </c>
      <c r="BO14" s="14">
        <v>0.15260972811932499</v>
      </c>
      <c r="BP14" s="14"/>
      <c r="BQ14" s="14">
        <v>0.15466522105431799</v>
      </c>
      <c r="BR14" s="14">
        <v>0.17941871887534999</v>
      </c>
      <c r="BS14" s="14"/>
      <c r="BT14" s="14">
        <v>0.18595178414696101</v>
      </c>
      <c r="BU14" s="14">
        <v>0.167887509116737</v>
      </c>
      <c r="BV14" s="14"/>
      <c r="BW14" s="14">
        <v>0.190157316251306</v>
      </c>
      <c r="BX14" s="14">
        <v>0.165829646097927</v>
      </c>
      <c r="BY14" s="14"/>
      <c r="BZ14" s="14">
        <v>0.16422596857361699</v>
      </c>
      <c r="CA14" s="14">
        <v>0.18435632221376899</v>
      </c>
      <c r="CB14" s="14">
        <v>0.19802020764459599</v>
      </c>
    </row>
    <row r="15" spans="2:80" x14ac:dyDescent="0.35">
      <c r="B15" s="15" t="s">
        <v>246</v>
      </c>
      <c r="C15" s="14">
        <v>0.15282807691362699</v>
      </c>
      <c r="D15" s="14">
        <v>0.15663289928788901</v>
      </c>
      <c r="E15" s="14">
        <v>0.14971985394105899</v>
      </c>
      <c r="F15" s="14"/>
      <c r="G15" s="14">
        <v>9.9650345773401802E-2</v>
      </c>
      <c r="H15" s="14">
        <v>0.176485132483299</v>
      </c>
      <c r="I15" s="14">
        <v>0.16898605603257599</v>
      </c>
      <c r="J15" s="14">
        <v>0.129797761116213</v>
      </c>
      <c r="K15" s="14">
        <v>0.14034298873801301</v>
      </c>
      <c r="L15" s="14">
        <v>0.182680747470404</v>
      </c>
      <c r="M15" s="14"/>
      <c r="N15" s="14">
        <v>0.176229595520913</v>
      </c>
      <c r="O15" s="14">
        <v>0.182824784716213</v>
      </c>
      <c r="P15" s="14">
        <v>0.134066866560553</v>
      </c>
      <c r="Q15" s="14">
        <v>0.113127112440522</v>
      </c>
      <c r="R15" s="14"/>
      <c r="S15" s="14">
        <v>0.149704419986119</v>
      </c>
      <c r="T15" s="14">
        <v>0.135119515080772</v>
      </c>
      <c r="U15" s="14">
        <v>0.167831220598671</v>
      </c>
      <c r="V15" s="14">
        <v>0.15924638480675801</v>
      </c>
      <c r="W15" s="14">
        <v>0.133679080114599</v>
      </c>
      <c r="X15" s="14">
        <v>0.13975805478551101</v>
      </c>
      <c r="Y15" s="14">
        <v>0.183521904536638</v>
      </c>
      <c r="Z15" s="14">
        <v>0.178250653352507</v>
      </c>
      <c r="AA15" s="14">
        <v>0.15784851678687001</v>
      </c>
      <c r="AB15" s="14">
        <v>0.14021408512449099</v>
      </c>
      <c r="AC15" s="14">
        <v>0.16443998169892399</v>
      </c>
      <c r="AD15" s="14">
        <v>0.15309334411405501</v>
      </c>
      <c r="AE15" s="14"/>
      <c r="AF15" s="14">
        <v>0.18368254333540199</v>
      </c>
      <c r="AG15" s="14">
        <v>0.16484206193519099</v>
      </c>
      <c r="AH15" s="14">
        <v>0.17914211568878799</v>
      </c>
      <c r="AI15" s="14">
        <v>0.113517287882815</v>
      </c>
      <c r="AJ15" s="14">
        <v>0.17152562527493001</v>
      </c>
      <c r="AK15" s="14"/>
      <c r="AL15" s="14">
        <v>0.183868773463709</v>
      </c>
      <c r="AM15" s="14">
        <v>0.16527349065849001</v>
      </c>
      <c r="AN15" s="14">
        <v>0.21660297812639601</v>
      </c>
      <c r="AO15" s="14">
        <v>0.142464280217724</v>
      </c>
      <c r="AP15" s="14">
        <v>0.12969603602215499</v>
      </c>
      <c r="AQ15" s="14">
        <v>0.13648620896400801</v>
      </c>
      <c r="AR15" s="14"/>
      <c r="AS15" s="14">
        <v>0.13733880750909699</v>
      </c>
      <c r="AT15" s="14">
        <v>0.13356769057392201</v>
      </c>
      <c r="AU15" s="14">
        <v>0.186522157854142</v>
      </c>
      <c r="AV15" s="14">
        <v>0.184484367515204</v>
      </c>
      <c r="AW15" s="14">
        <v>0.185429343409279</v>
      </c>
      <c r="AX15" s="14"/>
      <c r="AY15" s="14">
        <v>0.174203995569849</v>
      </c>
      <c r="AZ15" s="14">
        <v>0.16001005549092301</v>
      </c>
      <c r="BA15" s="14">
        <v>0.150708566694881</v>
      </c>
      <c r="BB15" s="14">
        <v>0.15223635519600001</v>
      </c>
      <c r="BC15" s="14">
        <v>0.11603486380796101</v>
      </c>
      <c r="BD15" s="14"/>
      <c r="BE15" s="14">
        <v>0.19291988411960301</v>
      </c>
      <c r="BF15" s="14">
        <v>0.16809819171590301</v>
      </c>
      <c r="BG15" s="14">
        <v>0.139127359728238</v>
      </c>
      <c r="BH15" s="14">
        <v>0.14090817847828299</v>
      </c>
      <c r="BI15" s="14">
        <v>0.118671755933284</v>
      </c>
      <c r="BJ15" s="14"/>
      <c r="BK15" s="14">
        <v>0.21129744335769701</v>
      </c>
      <c r="BL15" s="14">
        <v>0.13910927295318001</v>
      </c>
      <c r="BM15" s="14">
        <v>0.134400767502725</v>
      </c>
      <c r="BN15" s="14">
        <v>0.17335775751544899</v>
      </c>
      <c r="BO15" s="14">
        <v>0.11825604423713</v>
      </c>
      <c r="BP15" s="14"/>
      <c r="BQ15" s="14">
        <v>0.17128069663498199</v>
      </c>
      <c r="BR15" s="14">
        <v>0.14513203914571199</v>
      </c>
      <c r="BS15" s="14"/>
      <c r="BT15" s="14">
        <v>0.158780381078683</v>
      </c>
      <c r="BU15" s="14">
        <v>0.15099920343238399</v>
      </c>
      <c r="BV15" s="14"/>
      <c r="BW15" s="14">
        <v>0.18499911795568799</v>
      </c>
      <c r="BX15" s="14">
        <v>0.14157668767355799</v>
      </c>
      <c r="BY15" s="14"/>
      <c r="BZ15" s="14">
        <v>0.14079166312594499</v>
      </c>
      <c r="CA15" s="14">
        <v>0.189925048899342</v>
      </c>
      <c r="CB15" s="14">
        <v>8.2451267078598803E-2</v>
      </c>
    </row>
    <row r="16" spans="2:80" x14ac:dyDescent="0.35">
      <c r="B16" s="15" t="s">
        <v>245</v>
      </c>
      <c r="C16" s="14">
        <v>0.12809939244056001</v>
      </c>
      <c r="D16" s="14">
        <v>0.105039376977002</v>
      </c>
      <c r="E16" s="14">
        <v>0.150312809746008</v>
      </c>
      <c r="F16" s="14"/>
      <c r="G16" s="14">
        <v>0.110386820029255</v>
      </c>
      <c r="H16" s="14">
        <v>0.102862793004351</v>
      </c>
      <c r="I16" s="14">
        <v>0.102430829287756</v>
      </c>
      <c r="J16" s="14">
        <v>0.12865804481245699</v>
      </c>
      <c r="K16" s="14">
        <v>0.15288427993887299</v>
      </c>
      <c r="L16" s="14">
        <v>0.16420865369038101</v>
      </c>
      <c r="M16" s="14"/>
      <c r="N16" s="14">
        <v>0.10683103135491499</v>
      </c>
      <c r="O16" s="14">
        <v>0.126549498136868</v>
      </c>
      <c r="P16" s="14">
        <v>0.13927936775411501</v>
      </c>
      <c r="Q16" s="14">
        <v>0.14321750032688799</v>
      </c>
      <c r="R16" s="14"/>
      <c r="S16" s="14">
        <v>8.2791029441869807E-2</v>
      </c>
      <c r="T16" s="14">
        <v>0.13144829325607901</v>
      </c>
      <c r="U16" s="14">
        <v>0.15537083499225501</v>
      </c>
      <c r="V16" s="14">
        <v>0.11963298078255399</v>
      </c>
      <c r="W16" s="14">
        <v>0.10759715965191199</v>
      </c>
      <c r="X16" s="14">
        <v>0.17165791282742701</v>
      </c>
      <c r="Y16" s="14">
        <v>0.14002079603324999</v>
      </c>
      <c r="Z16" s="14">
        <v>0.15612749232796</v>
      </c>
      <c r="AA16" s="14">
        <v>0.114996982541198</v>
      </c>
      <c r="AB16" s="14">
        <v>0.121489549934368</v>
      </c>
      <c r="AC16" s="14">
        <v>0.16733919223850699</v>
      </c>
      <c r="AD16" s="14">
        <v>0.12872861798261701</v>
      </c>
      <c r="AE16" s="14"/>
      <c r="AF16" s="14">
        <v>0.12925104114649899</v>
      </c>
      <c r="AG16" s="14">
        <v>0.13757835919641101</v>
      </c>
      <c r="AH16" s="14">
        <v>0.107682426552467</v>
      </c>
      <c r="AI16" s="14">
        <v>0.14271069701837699</v>
      </c>
      <c r="AJ16" s="14">
        <v>9.3293724942780598E-2</v>
      </c>
      <c r="AK16" s="14"/>
      <c r="AL16" s="14">
        <v>0.118628189828529</v>
      </c>
      <c r="AM16" s="14">
        <v>0.11994479126332699</v>
      </c>
      <c r="AN16" s="14">
        <v>0.14345288600196501</v>
      </c>
      <c r="AO16" s="14">
        <v>0.17101739783167899</v>
      </c>
      <c r="AP16" s="14">
        <v>0.102261380804647</v>
      </c>
      <c r="AQ16" s="14">
        <v>0.107023442445099</v>
      </c>
      <c r="AR16" s="14"/>
      <c r="AS16" s="14">
        <v>0.15514135731994</v>
      </c>
      <c r="AT16" s="14">
        <v>0.129993863780308</v>
      </c>
      <c r="AU16" s="14">
        <v>9.4079753878432801E-2</v>
      </c>
      <c r="AV16" s="14">
        <v>9.4952210579175605E-2</v>
      </c>
      <c r="AW16" s="14">
        <v>0</v>
      </c>
      <c r="AX16" s="14"/>
      <c r="AY16" s="14">
        <v>0.13994378485095499</v>
      </c>
      <c r="AZ16" s="14">
        <v>0.11282736790579399</v>
      </c>
      <c r="BA16" s="14">
        <v>0.115992500686163</v>
      </c>
      <c r="BB16" s="14">
        <v>0.14115556895605</v>
      </c>
      <c r="BC16" s="14">
        <v>0.138937992061299</v>
      </c>
      <c r="BD16" s="14"/>
      <c r="BE16" s="14">
        <v>9.8698256367264203E-2</v>
      </c>
      <c r="BF16" s="14">
        <v>0.128193974399711</v>
      </c>
      <c r="BG16" s="14">
        <v>0.133869762685631</v>
      </c>
      <c r="BH16" s="14">
        <v>0.13145719035294301</v>
      </c>
      <c r="BI16" s="14">
        <v>0.11067940616314</v>
      </c>
      <c r="BJ16" s="14"/>
      <c r="BK16" s="14">
        <v>0.124649164096508</v>
      </c>
      <c r="BL16" s="14">
        <v>0.110154015853951</v>
      </c>
      <c r="BM16" s="14">
        <v>0.104894748471525</v>
      </c>
      <c r="BN16" s="14">
        <v>0.15159448611961199</v>
      </c>
      <c r="BO16" s="14">
        <v>0.146047761156293</v>
      </c>
      <c r="BP16" s="14"/>
      <c r="BQ16" s="14">
        <v>0.169871267495671</v>
      </c>
      <c r="BR16" s="14">
        <v>0.11067758822439699</v>
      </c>
      <c r="BS16" s="14"/>
      <c r="BT16" s="14">
        <v>0.10613079597670701</v>
      </c>
      <c r="BU16" s="14">
        <v>0.134849347143605</v>
      </c>
      <c r="BV16" s="14"/>
      <c r="BW16" s="14">
        <v>0.115976414968801</v>
      </c>
      <c r="BX16" s="14">
        <v>0.13233924088391699</v>
      </c>
      <c r="BY16" s="14"/>
      <c r="BZ16" s="14">
        <v>0.13414584184314601</v>
      </c>
      <c r="CA16" s="14">
        <v>0.12066179867301401</v>
      </c>
      <c r="CB16" s="14">
        <v>9.6971608895863398E-2</v>
      </c>
    </row>
    <row r="17" spans="2:80" x14ac:dyDescent="0.35">
      <c r="B17" s="15" t="s">
        <v>238</v>
      </c>
      <c r="C17" s="14">
        <v>0.12362729206560601</v>
      </c>
      <c r="D17" s="14">
        <v>0.116006823948129</v>
      </c>
      <c r="E17" s="14">
        <v>0.13089598429017399</v>
      </c>
      <c r="F17" s="14"/>
      <c r="G17" s="14">
        <v>0.215659503761917</v>
      </c>
      <c r="H17" s="14">
        <v>0.17973367298329701</v>
      </c>
      <c r="I17" s="14">
        <v>0.111366425469756</v>
      </c>
      <c r="J17" s="14">
        <v>0.10612523432378</v>
      </c>
      <c r="K17" s="14">
        <v>0.102697389450416</v>
      </c>
      <c r="L17" s="14">
        <v>5.5064787154911997E-2</v>
      </c>
      <c r="M17" s="14"/>
      <c r="N17" s="14">
        <v>0.127169304805616</v>
      </c>
      <c r="O17" s="14">
        <v>0.113061414322908</v>
      </c>
      <c r="P17" s="14">
        <v>0.12919740787585399</v>
      </c>
      <c r="Q17" s="14">
        <v>0.12585044391082001</v>
      </c>
      <c r="R17" s="14"/>
      <c r="S17" s="14">
        <v>0.132299263415255</v>
      </c>
      <c r="T17" s="14">
        <v>0.15169297175860799</v>
      </c>
      <c r="U17" s="14">
        <v>0.14987103814247299</v>
      </c>
      <c r="V17" s="14">
        <v>0.11040657487671</v>
      </c>
      <c r="W17" s="14">
        <v>0.15116112458377001</v>
      </c>
      <c r="X17" s="14">
        <v>9.8152019246910596E-2</v>
      </c>
      <c r="Y17" s="14">
        <v>0.10076606677544001</v>
      </c>
      <c r="Z17" s="14">
        <v>9.8115032281852393E-2</v>
      </c>
      <c r="AA17" s="14">
        <v>0.13584398211457199</v>
      </c>
      <c r="AB17" s="14">
        <v>0.10211970921586699</v>
      </c>
      <c r="AC17" s="14">
        <v>9.9080645190376099E-2</v>
      </c>
      <c r="AD17" s="14">
        <v>9.8769849488340694E-2</v>
      </c>
      <c r="AE17" s="14"/>
      <c r="AF17" s="14">
        <v>0.103807129631891</v>
      </c>
      <c r="AG17" s="14">
        <v>0.12017503396915399</v>
      </c>
      <c r="AH17" s="14">
        <v>9.8859361497709394E-2</v>
      </c>
      <c r="AI17" s="14">
        <v>0.115563773540818</v>
      </c>
      <c r="AJ17" s="14">
        <v>0.18395217127320099</v>
      </c>
      <c r="AK17" s="14"/>
      <c r="AL17" s="14">
        <v>0.11772803790174401</v>
      </c>
      <c r="AM17" s="14">
        <v>0.122599278383984</v>
      </c>
      <c r="AN17" s="14">
        <v>0.110804565652797</v>
      </c>
      <c r="AO17" s="14">
        <v>0.10834144154213</v>
      </c>
      <c r="AP17" s="14">
        <v>0.17894482390692201</v>
      </c>
      <c r="AQ17" s="14">
        <v>0.103491763222459</v>
      </c>
      <c r="AR17" s="14"/>
      <c r="AS17" s="14">
        <v>0.10109973015146299</v>
      </c>
      <c r="AT17" s="14">
        <v>0.15474680925154999</v>
      </c>
      <c r="AU17" s="14">
        <v>0.127525081484579</v>
      </c>
      <c r="AV17" s="14">
        <v>0.12620009506257901</v>
      </c>
      <c r="AW17" s="14">
        <v>0.14126094410019799</v>
      </c>
      <c r="AX17" s="14"/>
      <c r="AY17" s="14">
        <v>7.6614289557418794E-2</v>
      </c>
      <c r="AZ17" s="14">
        <v>0.120224693944685</v>
      </c>
      <c r="BA17" s="14">
        <v>0.14914007638190399</v>
      </c>
      <c r="BB17" s="14">
        <v>0.16025935372472999</v>
      </c>
      <c r="BC17" s="14">
        <v>0.147258294697204</v>
      </c>
      <c r="BD17" s="14"/>
      <c r="BE17" s="14">
        <v>0.129065044830773</v>
      </c>
      <c r="BF17" s="14">
        <v>0.106034632475511</v>
      </c>
      <c r="BG17" s="14">
        <v>0.13941048170200299</v>
      </c>
      <c r="BH17" s="14">
        <v>0.131010866693165</v>
      </c>
      <c r="BI17" s="14">
        <v>0.111867560859089</v>
      </c>
      <c r="BJ17" s="14"/>
      <c r="BK17" s="14">
        <v>0.14630637472497399</v>
      </c>
      <c r="BL17" s="14">
        <v>9.1136491037313999E-2</v>
      </c>
      <c r="BM17" s="14">
        <v>0.11425303880799299</v>
      </c>
      <c r="BN17" s="14">
        <v>0.13810497205460601</v>
      </c>
      <c r="BO17" s="14">
        <v>0.127243405030077</v>
      </c>
      <c r="BP17" s="14"/>
      <c r="BQ17" s="14">
        <v>0.118676675521483</v>
      </c>
      <c r="BR17" s="14">
        <v>0.125692046689793</v>
      </c>
      <c r="BS17" s="14"/>
      <c r="BT17" s="14">
        <v>0.14898174039141299</v>
      </c>
      <c r="BU17" s="14">
        <v>0.115837018435632</v>
      </c>
      <c r="BV17" s="14"/>
      <c r="BW17" s="14">
        <v>0.12786299341895499</v>
      </c>
      <c r="BX17" s="14">
        <v>0.122145912443203</v>
      </c>
      <c r="BY17" s="14"/>
      <c r="BZ17" s="14">
        <v>0.12668895539473701</v>
      </c>
      <c r="CA17" s="14">
        <v>0.114141261523062</v>
      </c>
      <c r="CB17" s="14">
        <v>0.14182443936714001</v>
      </c>
    </row>
    <row r="18" spans="2:80" x14ac:dyDescent="0.35">
      <c r="B18" s="15" t="s">
        <v>244</v>
      </c>
      <c r="C18" s="14">
        <v>0.109818175937723</v>
      </c>
      <c r="D18" s="14">
        <v>0.11579045365976399</v>
      </c>
      <c r="E18" s="14">
        <v>0.104428909036605</v>
      </c>
      <c r="F18" s="14"/>
      <c r="G18" s="14">
        <v>0.112848058126092</v>
      </c>
      <c r="H18" s="14">
        <v>9.9338170255435496E-2</v>
      </c>
      <c r="I18" s="14">
        <v>7.2659722530959897E-2</v>
      </c>
      <c r="J18" s="14">
        <v>0.13680746281011399</v>
      </c>
      <c r="K18" s="14">
        <v>0.107292949702725</v>
      </c>
      <c r="L18" s="14">
        <v>0.12635945830831999</v>
      </c>
      <c r="M18" s="14"/>
      <c r="N18" s="14">
        <v>0.130169588482765</v>
      </c>
      <c r="O18" s="14">
        <v>0.1177170076022</v>
      </c>
      <c r="P18" s="14">
        <v>9.9064598000321899E-2</v>
      </c>
      <c r="Q18" s="14">
        <v>9.0373746901619201E-2</v>
      </c>
      <c r="R18" s="14"/>
      <c r="S18" s="14">
        <v>0.107935877573913</v>
      </c>
      <c r="T18" s="14">
        <v>0.137031043594355</v>
      </c>
      <c r="U18" s="14">
        <v>0.11677805008287</v>
      </c>
      <c r="V18" s="14">
        <v>0.110681789515479</v>
      </c>
      <c r="W18" s="14">
        <v>0.102160049019004</v>
      </c>
      <c r="X18" s="14">
        <v>0.11689108138756001</v>
      </c>
      <c r="Y18" s="14">
        <v>9.7324883985518099E-2</v>
      </c>
      <c r="Z18" s="14">
        <v>0.13153814615847401</v>
      </c>
      <c r="AA18" s="14">
        <v>9.2284997040898903E-2</v>
      </c>
      <c r="AB18" s="14">
        <v>8.6068985254889693E-2</v>
      </c>
      <c r="AC18" s="14">
        <v>0.109533734743181</v>
      </c>
      <c r="AD18" s="14">
        <v>0.116635833818808</v>
      </c>
      <c r="AE18" s="14"/>
      <c r="AF18" s="14">
        <v>0.14296476769979299</v>
      </c>
      <c r="AG18" s="14">
        <v>8.6373051328654804E-2</v>
      </c>
      <c r="AH18" s="14">
        <v>0.112306063295149</v>
      </c>
      <c r="AI18" s="14">
        <v>0.128895185146954</v>
      </c>
      <c r="AJ18" s="14">
        <v>0.13416240551869901</v>
      </c>
      <c r="AK18" s="14"/>
      <c r="AL18" s="14">
        <v>8.4979661626055802E-2</v>
      </c>
      <c r="AM18" s="14">
        <v>0.13465843154264401</v>
      </c>
      <c r="AN18" s="14">
        <v>0.12516033516206601</v>
      </c>
      <c r="AO18" s="14">
        <v>0.109204210783344</v>
      </c>
      <c r="AP18" s="14">
        <v>0.13489506094873199</v>
      </c>
      <c r="AQ18" s="14">
        <v>8.9278328429428705E-2</v>
      </c>
      <c r="AR18" s="14"/>
      <c r="AS18" s="14">
        <v>0.102694283978727</v>
      </c>
      <c r="AT18" s="14">
        <v>0.119038783779415</v>
      </c>
      <c r="AU18" s="14">
        <v>0.12494676832383</v>
      </c>
      <c r="AV18" s="14">
        <v>0.12697869772947701</v>
      </c>
      <c r="AW18" s="14">
        <v>0.16360427496896099</v>
      </c>
      <c r="AX18" s="14"/>
      <c r="AY18" s="14">
        <v>0.140203106334296</v>
      </c>
      <c r="AZ18" s="14">
        <v>0.108132968596566</v>
      </c>
      <c r="BA18" s="14">
        <v>0.117321024640326</v>
      </c>
      <c r="BB18" s="14">
        <v>0.114766913974508</v>
      </c>
      <c r="BC18" s="14">
        <v>6.2893246357671101E-2</v>
      </c>
      <c r="BD18" s="14"/>
      <c r="BE18" s="14">
        <v>0.150572558624122</v>
      </c>
      <c r="BF18" s="14">
        <v>0.10959726421249801</v>
      </c>
      <c r="BG18" s="14">
        <v>0.119764689700001</v>
      </c>
      <c r="BH18" s="14">
        <v>8.4998032761110995E-2</v>
      </c>
      <c r="BI18" s="14">
        <v>6.0742752047062497E-2</v>
      </c>
      <c r="BJ18" s="14"/>
      <c r="BK18" s="14">
        <v>0.106318537735399</v>
      </c>
      <c r="BL18" s="14">
        <v>9.1169745903949898E-2</v>
      </c>
      <c r="BM18" s="14">
        <v>0.11420184201790499</v>
      </c>
      <c r="BN18" s="14">
        <v>0.12955040991867101</v>
      </c>
      <c r="BO18" s="14">
        <v>0.10498916072655699</v>
      </c>
      <c r="BP18" s="14"/>
      <c r="BQ18" s="14">
        <v>0.109820080832797</v>
      </c>
      <c r="BR18" s="14">
        <v>0.109817381462757</v>
      </c>
      <c r="BS18" s="14"/>
      <c r="BT18" s="14">
        <v>0.12869775257536101</v>
      </c>
      <c r="BU18" s="14">
        <v>0.104017337120987</v>
      </c>
      <c r="BV18" s="14"/>
      <c r="BW18" s="14">
        <v>8.9761055808807597E-2</v>
      </c>
      <c r="BX18" s="14">
        <v>0.116832884144094</v>
      </c>
      <c r="BY18" s="14"/>
      <c r="BZ18" s="14">
        <v>0.11607812967464599</v>
      </c>
      <c r="CA18" s="14">
        <v>0.102338124630852</v>
      </c>
      <c r="CB18" s="14">
        <v>7.6284121293554094E-2</v>
      </c>
    </row>
    <row r="19" spans="2:80" x14ac:dyDescent="0.35">
      <c r="B19" s="15" t="s">
        <v>248</v>
      </c>
      <c r="C19" s="14">
        <v>6.2948956948424895E-2</v>
      </c>
      <c r="D19" s="14">
        <v>6.3530824951573001E-2</v>
      </c>
      <c r="E19" s="14">
        <v>6.2006332714670903E-2</v>
      </c>
      <c r="F19" s="14"/>
      <c r="G19" s="14">
        <v>7.9350686670858595E-2</v>
      </c>
      <c r="H19" s="14">
        <v>6.3008202510172195E-2</v>
      </c>
      <c r="I19" s="14">
        <v>5.6815463914021702E-2</v>
      </c>
      <c r="J19" s="14">
        <v>7.5076692995323102E-2</v>
      </c>
      <c r="K19" s="14">
        <v>4.4118920114844098E-2</v>
      </c>
      <c r="L19" s="14">
        <v>5.9807227079571701E-2</v>
      </c>
      <c r="M19" s="14"/>
      <c r="N19" s="14">
        <v>8.4037071643766698E-2</v>
      </c>
      <c r="O19" s="14">
        <v>5.5600103010888101E-2</v>
      </c>
      <c r="P19" s="14">
        <v>5.2708200325126499E-2</v>
      </c>
      <c r="Q19" s="14">
        <v>5.7552206635570799E-2</v>
      </c>
      <c r="R19" s="14"/>
      <c r="S19" s="14">
        <v>8.2217523876703405E-2</v>
      </c>
      <c r="T19" s="14">
        <v>5.9381205638924399E-2</v>
      </c>
      <c r="U19" s="14">
        <v>4.5013047411465397E-2</v>
      </c>
      <c r="V19" s="14">
        <v>5.8250136190371497E-2</v>
      </c>
      <c r="W19" s="14">
        <v>5.0464995061282901E-2</v>
      </c>
      <c r="X19" s="14">
        <v>6.25002257814357E-2</v>
      </c>
      <c r="Y19" s="14">
        <v>4.8279338049674402E-2</v>
      </c>
      <c r="Z19" s="14">
        <v>6.7845228976571706E-2</v>
      </c>
      <c r="AA19" s="14">
        <v>5.9985422587180398E-2</v>
      </c>
      <c r="AB19" s="14">
        <v>8.61293997637783E-2</v>
      </c>
      <c r="AC19" s="14">
        <v>7.5741658030282794E-2</v>
      </c>
      <c r="AD19" s="14">
        <v>3.3572624588519603E-2</v>
      </c>
      <c r="AE19" s="14"/>
      <c r="AF19" s="14">
        <v>4.0934140189700603E-2</v>
      </c>
      <c r="AG19" s="14">
        <v>8.3281479794771296E-2</v>
      </c>
      <c r="AH19" s="14">
        <v>4.8975188814728697E-2</v>
      </c>
      <c r="AI19" s="14">
        <v>3.9984932288564499E-2</v>
      </c>
      <c r="AJ19" s="14">
        <v>8.5221529888506606E-2</v>
      </c>
      <c r="AK19" s="14"/>
      <c r="AL19" s="14">
        <v>8.3640964152211394E-2</v>
      </c>
      <c r="AM19" s="14">
        <v>4.4084865852547103E-2</v>
      </c>
      <c r="AN19" s="14">
        <v>7.0280845506115394E-2</v>
      </c>
      <c r="AO19" s="14">
        <v>5.4501688268291E-2</v>
      </c>
      <c r="AP19" s="14">
        <v>9.2374992919375801E-2</v>
      </c>
      <c r="AQ19" s="14">
        <v>3.37122915125182E-2</v>
      </c>
      <c r="AR19" s="14"/>
      <c r="AS19" s="14">
        <v>5.6945284508770698E-2</v>
      </c>
      <c r="AT19" s="14">
        <v>6.6300321481969501E-2</v>
      </c>
      <c r="AU19" s="14">
        <v>6.2229345874247097E-2</v>
      </c>
      <c r="AV19" s="14">
        <v>7.3682433163530098E-2</v>
      </c>
      <c r="AW19" s="14">
        <v>0.148600850945972</v>
      </c>
      <c r="AX19" s="14"/>
      <c r="AY19" s="14">
        <v>6.5164331374023304E-2</v>
      </c>
      <c r="AZ19" s="14">
        <v>7.9887705761021693E-2</v>
      </c>
      <c r="BA19" s="14">
        <v>5.5393310896239001E-2</v>
      </c>
      <c r="BB19" s="14">
        <v>5.20428449265882E-2</v>
      </c>
      <c r="BC19" s="14">
        <v>5.0847975785319299E-2</v>
      </c>
      <c r="BD19" s="14"/>
      <c r="BE19" s="14">
        <v>9.1739371572852599E-2</v>
      </c>
      <c r="BF19" s="14">
        <v>6.6780019951185807E-2</v>
      </c>
      <c r="BG19" s="14">
        <v>5.4262705112174597E-2</v>
      </c>
      <c r="BH19" s="14">
        <v>6.3100471533775002E-2</v>
      </c>
      <c r="BI19" s="14">
        <v>5.9066769741682297E-2</v>
      </c>
      <c r="BJ19" s="14"/>
      <c r="BK19" s="14">
        <v>7.2512119327224497E-2</v>
      </c>
      <c r="BL19" s="14">
        <v>7.3166351199188295E-2</v>
      </c>
      <c r="BM19" s="14">
        <v>4.8797264613960702E-2</v>
      </c>
      <c r="BN19" s="14">
        <v>7.4541210891048801E-2</v>
      </c>
      <c r="BO19" s="14">
        <v>5.0338048975157798E-2</v>
      </c>
      <c r="BP19" s="14"/>
      <c r="BQ19" s="14">
        <v>6.3237341332991706E-2</v>
      </c>
      <c r="BR19" s="14">
        <v>6.2828680415942403E-2</v>
      </c>
      <c r="BS19" s="14"/>
      <c r="BT19" s="14">
        <v>8.9396885934113199E-2</v>
      </c>
      <c r="BU19" s="14">
        <v>5.4822706237028902E-2</v>
      </c>
      <c r="BV19" s="14"/>
      <c r="BW19" s="14">
        <v>8.6128876302893495E-2</v>
      </c>
      <c r="BX19" s="14">
        <v>5.4842091681940597E-2</v>
      </c>
      <c r="BY19" s="14"/>
      <c r="BZ19" s="14">
        <v>5.74348036371881E-2</v>
      </c>
      <c r="CA19" s="14">
        <v>8.0628939787668802E-2</v>
      </c>
      <c r="CB19" s="14">
        <v>2.6640829267533399E-2</v>
      </c>
    </row>
    <row r="20" spans="2:80" x14ac:dyDescent="0.35">
      <c r="B20" s="15" t="s">
        <v>240</v>
      </c>
      <c r="C20" s="14">
        <v>5.0208435211594099E-2</v>
      </c>
      <c r="D20" s="14">
        <v>5.3328265670661103E-2</v>
      </c>
      <c r="E20" s="14">
        <v>4.7365068220933497E-2</v>
      </c>
      <c r="F20" s="14"/>
      <c r="G20" s="14">
        <v>9.4507180411623301E-2</v>
      </c>
      <c r="H20" s="14">
        <v>7.0776607977620296E-2</v>
      </c>
      <c r="I20" s="14">
        <v>4.3167021750529701E-2</v>
      </c>
      <c r="J20" s="14">
        <v>4.2314861541448097E-2</v>
      </c>
      <c r="K20" s="14">
        <v>3.9716138067442598E-2</v>
      </c>
      <c r="L20" s="14">
        <v>2.3234429415876001E-2</v>
      </c>
      <c r="M20" s="14"/>
      <c r="N20" s="14">
        <v>4.6346935745127202E-2</v>
      </c>
      <c r="O20" s="14">
        <v>5.3363115531052503E-2</v>
      </c>
      <c r="P20" s="14">
        <v>5.4041302976277503E-2</v>
      </c>
      <c r="Q20" s="14">
        <v>4.8331163704478097E-2</v>
      </c>
      <c r="R20" s="14"/>
      <c r="S20" s="14">
        <v>6.7502986500952794E-2</v>
      </c>
      <c r="T20" s="14">
        <v>4.2311686877533998E-2</v>
      </c>
      <c r="U20" s="14">
        <v>4.5511321764082201E-2</v>
      </c>
      <c r="V20" s="14">
        <v>4.8117226370461799E-2</v>
      </c>
      <c r="W20" s="14">
        <v>5.8583555437383097E-2</v>
      </c>
      <c r="X20" s="14">
        <v>5.18042485416376E-2</v>
      </c>
      <c r="Y20" s="14">
        <v>3.5864578069209098E-2</v>
      </c>
      <c r="Z20" s="14">
        <v>5.3880267854368502E-2</v>
      </c>
      <c r="AA20" s="14">
        <v>5.2403871142043902E-2</v>
      </c>
      <c r="AB20" s="14">
        <v>3.5033232752362198E-2</v>
      </c>
      <c r="AC20" s="14">
        <v>5.7312405231586698E-2</v>
      </c>
      <c r="AD20" s="14">
        <v>5.6985648112035797E-2</v>
      </c>
      <c r="AE20" s="14"/>
      <c r="AF20" s="14">
        <v>4.0360312750670202E-2</v>
      </c>
      <c r="AG20" s="14">
        <v>4.4818644958482701E-2</v>
      </c>
      <c r="AH20" s="14">
        <v>6.3724052124429997E-2</v>
      </c>
      <c r="AI20" s="14">
        <v>7.4732154185004507E-2</v>
      </c>
      <c r="AJ20" s="14">
        <v>6.0043751483949498E-2</v>
      </c>
      <c r="AK20" s="14"/>
      <c r="AL20" s="14">
        <v>3.67274617397092E-2</v>
      </c>
      <c r="AM20" s="14">
        <v>5.2734098430986101E-2</v>
      </c>
      <c r="AN20" s="14">
        <v>2.8592311480105399E-2</v>
      </c>
      <c r="AO20" s="14">
        <v>7.7384427874671105E-2</v>
      </c>
      <c r="AP20" s="14">
        <v>5.2235425988304003E-2</v>
      </c>
      <c r="AQ20" s="14">
        <v>4.0476545338976003E-2</v>
      </c>
      <c r="AR20" s="14"/>
      <c r="AS20" s="14">
        <v>3.8831152079529398E-2</v>
      </c>
      <c r="AT20" s="14">
        <v>5.2773550490411103E-2</v>
      </c>
      <c r="AU20" s="14">
        <v>5.2093102505288702E-2</v>
      </c>
      <c r="AV20" s="14">
        <v>4.5488291415996099E-2</v>
      </c>
      <c r="AW20" s="14">
        <v>2.1085390453875499E-2</v>
      </c>
      <c r="AX20" s="14"/>
      <c r="AY20" s="14">
        <v>3.32856968061018E-2</v>
      </c>
      <c r="AZ20" s="14">
        <v>5.3558082413945302E-2</v>
      </c>
      <c r="BA20" s="14">
        <v>5.5879819270820003E-2</v>
      </c>
      <c r="BB20" s="14">
        <v>6.9840733253195397E-2</v>
      </c>
      <c r="BC20" s="14">
        <v>4.9049845553909302E-2</v>
      </c>
      <c r="BD20" s="14"/>
      <c r="BE20" s="14">
        <v>5.3002174461484503E-2</v>
      </c>
      <c r="BF20" s="14">
        <v>4.8364233494846101E-2</v>
      </c>
      <c r="BG20" s="14">
        <v>4.9902707012931799E-2</v>
      </c>
      <c r="BH20" s="14">
        <v>5.2284271388234001E-2</v>
      </c>
      <c r="BI20" s="14">
        <v>5.7066642893149902E-2</v>
      </c>
      <c r="BJ20" s="14"/>
      <c r="BK20" s="14">
        <v>6.4992522748479706E-2</v>
      </c>
      <c r="BL20" s="14">
        <v>2.14238906060699E-2</v>
      </c>
      <c r="BM20" s="14">
        <v>5.9340404949453099E-2</v>
      </c>
      <c r="BN20" s="14">
        <v>5.4900054662872101E-2</v>
      </c>
      <c r="BO20" s="14">
        <v>4.9646227293053999E-2</v>
      </c>
      <c r="BP20" s="14"/>
      <c r="BQ20" s="14">
        <v>7.4198162723746602E-2</v>
      </c>
      <c r="BR20" s="14">
        <v>4.0203034798890598E-2</v>
      </c>
      <c r="BS20" s="14"/>
      <c r="BT20" s="14">
        <v>5.1698551017067697E-2</v>
      </c>
      <c r="BU20" s="14">
        <v>4.9750590114125699E-2</v>
      </c>
      <c r="BV20" s="14"/>
      <c r="BW20" s="14">
        <v>5.3694826767500099E-2</v>
      </c>
      <c r="BX20" s="14">
        <v>4.8989116620458101E-2</v>
      </c>
      <c r="BY20" s="14"/>
      <c r="BZ20" s="14">
        <v>5.43678925981343E-2</v>
      </c>
      <c r="CA20" s="14">
        <v>4.5699540229972802E-2</v>
      </c>
      <c r="CB20" s="14">
        <v>2.5188085852082698E-2</v>
      </c>
    </row>
    <row r="21" spans="2:80" x14ac:dyDescent="0.35">
      <c r="B21" s="15" t="s">
        <v>250</v>
      </c>
      <c r="C21" s="14">
        <v>3.0357558656605398E-2</v>
      </c>
      <c r="D21" s="14">
        <v>2.8720757055685601E-2</v>
      </c>
      <c r="E21" s="14">
        <v>3.20718109026032E-2</v>
      </c>
      <c r="F21" s="14"/>
      <c r="G21" s="14">
        <v>5.0269559763256498E-2</v>
      </c>
      <c r="H21" s="14">
        <v>3.3616588679258701E-2</v>
      </c>
      <c r="I21" s="14">
        <v>3.04492170392625E-2</v>
      </c>
      <c r="J21" s="14">
        <v>3.8749349128961198E-2</v>
      </c>
      <c r="K21" s="14">
        <v>1.3159104695222801E-2</v>
      </c>
      <c r="L21" s="14">
        <v>1.91571909143534E-2</v>
      </c>
      <c r="M21" s="14"/>
      <c r="N21" s="14">
        <v>2.2999767237102502E-2</v>
      </c>
      <c r="O21" s="14">
        <v>3.3575951591496997E-2</v>
      </c>
      <c r="P21" s="14">
        <v>3.4123845621561601E-2</v>
      </c>
      <c r="Q21" s="14">
        <v>3.20147863967691E-2</v>
      </c>
      <c r="R21" s="14"/>
      <c r="S21" s="14">
        <v>3.3574419665364202E-2</v>
      </c>
      <c r="T21" s="14">
        <v>3.7276643733484299E-2</v>
      </c>
      <c r="U21" s="14">
        <v>2.6528885748204601E-2</v>
      </c>
      <c r="V21" s="14">
        <v>2.2842629817362702E-2</v>
      </c>
      <c r="W21" s="14">
        <v>2.77831400354621E-2</v>
      </c>
      <c r="X21" s="14">
        <v>2.0086091559439499E-2</v>
      </c>
      <c r="Y21" s="14">
        <v>4.8677122172013101E-2</v>
      </c>
      <c r="Z21" s="14">
        <v>2.2248430432446099E-2</v>
      </c>
      <c r="AA21" s="14">
        <v>3.2297838713366597E-2</v>
      </c>
      <c r="AB21" s="14">
        <v>2.8715723988307299E-2</v>
      </c>
      <c r="AC21" s="14">
        <v>1.87194012024921E-2</v>
      </c>
      <c r="AD21" s="14">
        <v>3.4013717321113898E-2</v>
      </c>
      <c r="AE21" s="14"/>
      <c r="AF21" s="14">
        <v>2.50393887220022E-2</v>
      </c>
      <c r="AG21" s="14">
        <v>3.6893036521265403E-2</v>
      </c>
      <c r="AH21" s="14">
        <v>3.8968270184132799E-2</v>
      </c>
      <c r="AI21" s="14">
        <v>2.0312467274725701E-2</v>
      </c>
      <c r="AJ21" s="14">
        <v>2.1205053099610901E-2</v>
      </c>
      <c r="AK21" s="14"/>
      <c r="AL21" s="14">
        <v>3.5514496752345998E-2</v>
      </c>
      <c r="AM21" s="14">
        <v>2.44397481823194E-2</v>
      </c>
      <c r="AN21" s="14">
        <v>4.3949620679661801E-2</v>
      </c>
      <c r="AO21" s="14">
        <v>3.1499685722266003E-2</v>
      </c>
      <c r="AP21" s="14">
        <v>2.53851783256735E-2</v>
      </c>
      <c r="AQ21" s="14">
        <v>1.9887248839673601E-2</v>
      </c>
      <c r="AR21" s="14"/>
      <c r="AS21" s="14">
        <v>2.4921094494956501E-2</v>
      </c>
      <c r="AT21" s="14">
        <v>3.8739385951762101E-2</v>
      </c>
      <c r="AU21" s="14">
        <v>3.5109048641208701E-2</v>
      </c>
      <c r="AV21" s="14">
        <v>1.30761647600243E-2</v>
      </c>
      <c r="AW21" s="14">
        <v>5.7693855892620001E-2</v>
      </c>
      <c r="AX21" s="14"/>
      <c r="AY21" s="14">
        <v>1.70415822175639E-2</v>
      </c>
      <c r="AZ21" s="14">
        <v>3.92322884607407E-2</v>
      </c>
      <c r="BA21" s="14">
        <v>3.2165523159053397E-2</v>
      </c>
      <c r="BB21" s="14">
        <v>3.093264577358E-2</v>
      </c>
      <c r="BC21" s="14">
        <v>3.21615136573642E-2</v>
      </c>
      <c r="BD21" s="14"/>
      <c r="BE21" s="14">
        <v>4.8504288626668203E-2</v>
      </c>
      <c r="BF21" s="14">
        <v>2.9867791063372399E-2</v>
      </c>
      <c r="BG21" s="14">
        <v>3.2045151421099899E-2</v>
      </c>
      <c r="BH21" s="14">
        <v>1.85733088342128E-2</v>
      </c>
      <c r="BI21" s="14">
        <v>3.6570764095408499E-2</v>
      </c>
      <c r="BJ21" s="14"/>
      <c r="BK21" s="14">
        <v>3.74210595015649E-2</v>
      </c>
      <c r="BL21" s="14">
        <v>3.4888856763720798E-2</v>
      </c>
      <c r="BM21" s="14">
        <v>2.1390902206726799E-2</v>
      </c>
      <c r="BN21" s="14">
        <v>2.2359576627242798E-2</v>
      </c>
      <c r="BO21" s="14">
        <v>3.6848045626125897E-2</v>
      </c>
      <c r="BP21" s="14"/>
      <c r="BQ21" s="14">
        <v>3.2711998938328997E-2</v>
      </c>
      <c r="BR21" s="14">
        <v>2.9375591781220501E-2</v>
      </c>
      <c r="BS21" s="14"/>
      <c r="BT21" s="14">
        <v>3.72763157158899E-2</v>
      </c>
      <c r="BU21" s="14">
        <v>2.82317379730498E-2</v>
      </c>
      <c r="BV21" s="14"/>
      <c r="BW21" s="14">
        <v>3.7065603074582697E-2</v>
      </c>
      <c r="BX21" s="14">
        <v>2.80115102745324E-2</v>
      </c>
      <c r="BY21" s="14"/>
      <c r="BZ21" s="14">
        <v>2.7142675737092701E-2</v>
      </c>
      <c r="CA21" s="14">
        <v>3.9906735303239099E-2</v>
      </c>
      <c r="CB21" s="14">
        <v>1.36932517966925E-2</v>
      </c>
    </row>
    <row r="22" spans="2:80" x14ac:dyDescent="0.35">
      <c r="B22" s="15" t="s">
        <v>247</v>
      </c>
      <c r="C22" s="14">
        <v>2.8184381181354801E-2</v>
      </c>
      <c r="D22" s="14">
        <v>3.4714088320255701E-2</v>
      </c>
      <c r="E22" s="14">
        <v>2.1931535433098798E-2</v>
      </c>
      <c r="F22" s="14"/>
      <c r="G22" s="14">
        <v>5.3468447282169103E-2</v>
      </c>
      <c r="H22" s="14">
        <v>4.1062760566732401E-2</v>
      </c>
      <c r="I22" s="14">
        <v>2.9220880495381699E-2</v>
      </c>
      <c r="J22" s="14">
        <v>3.3376018240541899E-2</v>
      </c>
      <c r="K22" s="14">
        <v>9.5629060544248305E-3</v>
      </c>
      <c r="L22" s="14">
        <v>8.3586356299857594E-3</v>
      </c>
      <c r="M22" s="14"/>
      <c r="N22" s="14">
        <v>3.3597798115783201E-2</v>
      </c>
      <c r="O22" s="14">
        <v>2.22048011392121E-2</v>
      </c>
      <c r="P22" s="14">
        <v>3.71068541596343E-2</v>
      </c>
      <c r="Q22" s="14">
        <v>2.1041298684688299E-2</v>
      </c>
      <c r="R22" s="14"/>
      <c r="S22" s="14">
        <v>6.0708521162102298E-2</v>
      </c>
      <c r="T22" s="14">
        <v>1.6575947152789199E-2</v>
      </c>
      <c r="U22" s="14">
        <v>2.1790727055893199E-2</v>
      </c>
      <c r="V22" s="14">
        <v>2.1377701965089899E-2</v>
      </c>
      <c r="W22" s="14">
        <v>2.7331890598893901E-2</v>
      </c>
      <c r="X22" s="14">
        <v>3.7383513457506297E-2</v>
      </c>
      <c r="Y22" s="14">
        <v>3.1205690429423501E-2</v>
      </c>
      <c r="Z22" s="14">
        <v>8.3502829440973494E-3</v>
      </c>
      <c r="AA22" s="14">
        <v>2.49326757826033E-2</v>
      </c>
      <c r="AB22" s="14">
        <v>1.42914849380511E-2</v>
      </c>
      <c r="AC22" s="14">
        <v>2.6682904937299901E-2</v>
      </c>
      <c r="AD22" s="14">
        <v>1.28558857762834E-2</v>
      </c>
      <c r="AE22" s="14"/>
      <c r="AF22" s="14">
        <v>2.4027012838077198E-2</v>
      </c>
      <c r="AG22" s="14">
        <v>3.53308781586174E-2</v>
      </c>
      <c r="AH22" s="14">
        <v>1.6143439153317202E-2</v>
      </c>
      <c r="AI22" s="14">
        <v>2.61341399483139E-2</v>
      </c>
      <c r="AJ22" s="14">
        <v>5.3744231902753702E-2</v>
      </c>
      <c r="AK22" s="14"/>
      <c r="AL22" s="14">
        <v>4.0918714088819703E-2</v>
      </c>
      <c r="AM22" s="14">
        <v>2.7828593500929699E-2</v>
      </c>
      <c r="AN22" s="14">
        <v>2.31782602812491E-2</v>
      </c>
      <c r="AO22" s="14">
        <v>2.0276128796871799E-2</v>
      </c>
      <c r="AP22" s="14">
        <v>5.39468762003339E-2</v>
      </c>
      <c r="AQ22" s="14">
        <v>2.28894490731478E-2</v>
      </c>
      <c r="AR22" s="14"/>
      <c r="AS22" s="14">
        <v>1.1630041974260499E-2</v>
      </c>
      <c r="AT22" s="14">
        <v>2.6919068677014501E-2</v>
      </c>
      <c r="AU22" s="14">
        <v>3.4830988789980699E-2</v>
      </c>
      <c r="AV22" s="14">
        <v>4.6968324089409402E-2</v>
      </c>
      <c r="AW22" s="14">
        <v>8.6337037323194504E-2</v>
      </c>
      <c r="AX22" s="14"/>
      <c r="AY22" s="14">
        <v>1.98504222916479E-2</v>
      </c>
      <c r="AZ22" s="14">
        <v>2.6651252131081399E-2</v>
      </c>
      <c r="BA22" s="14">
        <v>3.1127993289541699E-2</v>
      </c>
      <c r="BB22" s="14">
        <v>3.3089148286604697E-2</v>
      </c>
      <c r="BC22" s="14">
        <v>3.52434481126793E-2</v>
      </c>
      <c r="BD22" s="14"/>
      <c r="BE22" s="14">
        <v>5.6130151065908303E-2</v>
      </c>
      <c r="BF22" s="14">
        <v>2.5858036318198999E-2</v>
      </c>
      <c r="BG22" s="14">
        <v>2.6911355454140799E-2</v>
      </c>
      <c r="BH22" s="14">
        <v>2.6305886746989599E-2</v>
      </c>
      <c r="BI22" s="14">
        <v>2.5087656976356499E-2</v>
      </c>
      <c r="BJ22" s="14"/>
      <c r="BK22" s="14">
        <v>3.9460570438504601E-2</v>
      </c>
      <c r="BL22" s="14">
        <v>2.6423719299749501E-2</v>
      </c>
      <c r="BM22" s="14">
        <v>3.40773204023423E-2</v>
      </c>
      <c r="BN22" s="14">
        <v>2.2843386637300001E-2</v>
      </c>
      <c r="BO22" s="14">
        <v>2.04858101787425E-2</v>
      </c>
      <c r="BP22" s="14"/>
      <c r="BQ22" s="14">
        <v>3.0149685530929001E-2</v>
      </c>
      <c r="BR22" s="14">
        <v>2.7364711306390201E-2</v>
      </c>
      <c r="BS22" s="14"/>
      <c r="BT22" s="14">
        <v>3.8821546530475801E-2</v>
      </c>
      <c r="BU22" s="14">
        <v>2.4916062042555399E-2</v>
      </c>
      <c r="BV22" s="14"/>
      <c r="BW22" s="14">
        <v>4.0328704007213098E-2</v>
      </c>
      <c r="BX22" s="14">
        <v>2.3937067487273901E-2</v>
      </c>
      <c r="BY22" s="14"/>
      <c r="BZ22" s="14">
        <v>2.5611252453995599E-2</v>
      </c>
      <c r="CA22" s="14">
        <v>3.0413618247320098E-2</v>
      </c>
      <c r="CB22" s="14">
        <v>4.6987542603613201E-2</v>
      </c>
    </row>
    <row r="23" spans="2:80" x14ac:dyDescent="0.35">
      <c r="B23" s="15" t="s">
        <v>252</v>
      </c>
      <c r="C23" s="14">
        <v>1.35021344042473E-2</v>
      </c>
      <c r="D23" s="14">
        <v>1.17246747895354E-2</v>
      </c>
      <c r="E23" s="14">
        <v>1.52873200388868E-2</v>
      </c>
      <c r="F23" s="14"/>
      <c r="G23" s="14">
        <v>2.1035611551214101E-2</v>
      </c>
      <c r="H23" s="14">
        <v>2.9595719184831198E-2</v>
      </c>
      <c r="I23" s="14">
        <v>1.5606349532718399E-2</v>
      </c>
      <c r="J23" s="14">
        <v>7.6786371134744602E-3</v>
      </c>
      <c r="K23" s="14">
        <v>8.8270522642904699E-3</v>
      </c>
      <c r="L23" s="14">
        <v>1.52867880708878E-3</v>
      </c>
      <c r="M23" s="14"/>
      <c r="N23" s="14">
        <v>1.8662322039399701E-2</v>
      </c>
      <c r="O23" s="14">
        <v>9.8579610800440601E-3</v>
      </c>
      <c r="P23" s="14">
        <v>1.3382897407919399E-2</v>
      </c>
      <c r="Q23" s="14">
        <v>1.1979657350838601E-2</v>
      </c>
      <c r="R23" s="14"/>
      <c r="S23" s="14">
        <v>3.3547702833823599E-2</v>
      </c>
      <c r="T23" s="14">
        <v>4.5593047876119897E-3</v>
      </c>
      <c r="U23" s="14">
        <v>0</v>
      </c>
      <c r="V23" s="14">
        <v>1.0997122552285099E-2</v>
      </c>
      <c r="W23" s="14">
        <v>1.40933252187862E-2</v>
      </c>
      <c r="X23" s="14">
        <v>1.36654258311905E-2</v>
      </c>
      <c r="Y23" s="14">
        <v>7.8801581646030499E-3</v>
      </c>
      <c r="Z23" s="14">
        <v>2.1323952911687299E-2</v>
      </c>
      <c r="AA23" s="14">
        <v>1.37685640898181E-2</v>
      </c>
      <c r="AB23" s="14">
        <v>1.42353637825278E-2</v>
      </c>
      <c r="AC23" s="14">
        <v>0</v>
      </c>
      <c r="AD23" s="14">
        <v>2.4033758231769401E-2</v>
      </c>
      <c r="AE23" s="14"/>
      <c r="AF23" s="14">
        <v>8.7133630420331391E-3</v>
      </c>
      <c r="AG23" s="14">
        <v>2.2082284070521999E-2</v>
      </c>
      <c r="AH23" s="14">
        <v>1.6372935535235101E-2</v>
      </c>
      <c r="AI23" s="14">
        <v>8.0787920130126808E-3</v>
      </c>
      <c r="AJ23" s="14">
        <v>2.16154281847892E-2</v>
      </c>
      <c r="AK23" s="14"/>
      <c r="AL23" s="14">
        <v>2.1732489868355999E-2</v>
      </c>
      <c r="AM23" s="14">
        <v>1.2127168514365501E-2</v>
      </c>
      <c r="AN23" s="14">
        <v>2.62778713336481E-2</v>
      </c>
      <c r="AO23" s="14">
        <v>5.8424552922456399E-3</v>
      </c>
      <c r="AP23" s="14">
        <v>2.0182422802335901E-2</v>
      </c>
      <c r="AQ23" s="14">
        <v>1.01441273517308E-2</v>
      </c>
      <c r="AR23" s="14"/>
      <c r="AS23" s="14">
        <v>1.0854652109785499E-2</v>
      </c>
      <c r="AT23" s="14">
        <v>1.0018489036387501E-2</v>
      </c>
      <c r="AU23" s="14">
        <v>1.8370403719488101E-2</v>
      </c>
      <c r="AV23" s="14">
        <v>2.26509655828902E-2</v>
      </c>
      <c r="AW23" s="14">
        <v>5.7608244633949E-2</v>
      </c>
      <c r="AX23" s="14"/>
      <c r="AY23" s="14">
        <v>9.4960253019206204E-3</v>
      </c>
      <c r="AZ23" s="14">
        <v>1.6988077972663201E-2</v>
      </c>
      <c r="BA23" s="14">
        <v>1.01210766420938E-2</v>
      </c>
      <c r="BB23" s="14">
        <v>1.9551223179436798E-2</v>
      </c>
      <c r="BC23" s="14">
        <v>9.82987273257609E-3</v>
      </c>
      <c r="BD23" s="14"/>
      <c r="BE23" s="14">
        <v>4.5934941540652398E-2</v>
      </c>
      <c r="BF23" s="14">
        <v>1.33747624064056E-2</v>
      </c>
      <c r="BG23" s="14">
        <v>1.02862418246142E-2</v>
      </c>
      <c r="BH23" s="14">
        <v>8.0825197081324292E-3</v>
      </c>
      <c r="BI23" s="14">
        <v>1.35036366344135E-2</v>
      </c>
      <c r="BJ23" s="14"/>
      <c r="BK23" s="14">
        <v>3.1276756802357898E-2</v>
      </c>
      <c r="BL23" s="14">
        <v>1.1330993944739199E-2</v>
      </c>
      <c r="BM23" s="14">
        <v>1.5820173666234501E-2</v>
      </c>
      <c r="BN23" s="14">
        <v>6.7153981554342601E-3</v>
      </c>
      <c r="BO23" s="14">
        <v>5.6268848915991803E-3</v>
      </c>
      <c r="BP23" s="14"/>
      <c r="BQ23" s="14">
        <v>7.8537028596698897E-3</v>
      </c>
      <c r="BR23" s="14">
        <v>1.5857926869110198E-2</v>
      </c>
      <c r="BS23" s="14"/>
      <c r="BT23" s="14">
        <v>1.6492800841891399E-2</v>
      </c>
      <c r="BU23" s="14">
        <v>1.25832380596751E-2</v>
      </c>
      <c r="BV23" s="14"/>
      <c r="BW23" s="14">
        <v>2.2507524910051702E-2</v>
      </c>
      <c r="BX23" s="14">
        <v>1.0352620103259901E-2</v>
      </c>
      <c r="BY23" s="14"/>
      <c r="BZ23" s="14">
        <v>9.2742152815096807E-3</v>
      </c>
      <c r="CA23" s="14">
        <v>2.2445388515427201E-2</v>
      </c>
      <c r="CB23" s="14">
        <v>1.30484388725658E-2</v>
      </c>
    </row>
    <row r="24" spans="2:80" x14ac:dyDescent="0.35">
      <c r="B24" s="15" t="s">
        <v>249</v>
      </c>
      <c r="C24" s="14">
        <v>1.26261748211366E-2</v>
      </c>
      <c r="D24" s="14">
        <v>1.2626022259410201E-2</v>
      </c>
      <c r="E24" s="14">
        <v>1.26758704472639E-2</v>
      </c>
      <c r="F24" s="14"/>
      <c r="G24" s="14">
        <v>1.5337594436086399E-2</v>
      </c>
      <c r="H24" s="14">
        <v>2.0244929893209199E-2</v>
      </c>
      <c r="I24" s="14">
        <v>1.48984061479115E-2</v>
      </c>
      <c r="J24" s="14">
        <v>1.5543995571434E-2</v>
      </c>
      <c r="K24" s="14">
        <v>1.3226034334773399E-2</v>
      </c>
      <c r="L24" s="14">
        <v>0</v>
      </c>
      <c r="M24" s="14"/>
      <c r="N24" s="14">
        <v>2.05699242485053E-2</v>
      </c>
      <c r="O24" s="14">
        <v>5.0628136453069496E-3</v>
      </c>
      <c r="P24" s="14">
        <v>1.8348887908075599E-2</v>
      </c>
      <c r="Q24" s="14">
        <v>7.0227214727211504E-3</v>
      </c>
      <c r="R24" s="14"/>
      <c r="S24" s="14">
        <v>2.29546886419984E-2</v>
      </c>
      <c r="T24" s="14">
        <v>9.3874976465297202E-3</v>
      </c>
      <c r="U24" s="14">
        <v>2.10041797143617E-2</v>
      </c>
      <c r="V24" s="14">
        <v>1.40173934060203E-2</v>
      </c>
      <c r="W24" s="14">
        <v>1.34904139677713E-2</v>
      </c>
      <c r="X24" s="14">
        <v>1.04235563937759E-2</v>
      </c>
      <c r="Y24" s="14">
        <v>7.6256958896931196E-3</v>
      </c>
      <c r="Z24" s="14">
        <v>2.1443941771788801E-2</v>
      </c>
      <c r="AA24" s="14">
        <v>2.6615940764378098E-3</v>
      </c>
      <c r="AB24" s="14">
        <v>1.39246650766523E-2</v>
      </c>
      <c r="AC24" s="14">
        <v>0</v>
      </c>
      <c r="AD24" s="14">
        <v>1.1722372448642399E-2</v>
      </c>
      <c r="AE24" s="14"/>
      <c r="AF24" s="14">
        <v>1.43191683299825E-2</v>
      </c>
      <c r="AG24" s="14">
        <v>8.8702131053815594E-3</v>
      </c>
      <c r="AH24" s="14">
        <v>6.1742978438099104E-3</v>
      </c>
      <c r="AI24" s="14">
        <v>1.6957148005580298E-2</v>
      </c>
      <c r="AJ24" s="14">
        <v>1.7415015431646901E-2</v>
      </c>
      <c r="AK24" s="14"/>
      <c r="AL24" s="14">
        <v>1.1188697570291501E-2</v>
      </c>
      <c r="AM24" s="14">
        <v>1.38097521663989E-2</v>
      </c>
      <c r="AN24" s="14">
        <v>3.7672874826417901E-3</v>
      </c>
      <c r="AO24" s="14">
        <v>1.34837925831878E-2</v>
      </c>
      <c r="AP24" s="14">
        <v>1.0336602282438399E-2</v>
      </c>
      <c r="AQ24" s="14">
        <v>1.40960759485604E-2</v>
      </c>
      <c r="AR24" s="14"/>
      <c r="AS24" s="14">
        <v>1.3177400623015499E-2</v>
      </c>
      <c r="AT24" s="14">
        <v>1.4198147160302E-2</v>
      </c>
      <c r="AU24" s="14">
        <v>1.01247515509415E-2</v>
      </c>
      <c r="AV24" s="14">
        <v>1.9521900732477799E-2</v>
      </c>
      <c r="AW24" s="14">
        <v>3.8466304188978298E-2</v>
      </c>
      <c r="AX24" s="14"/>
      <c r="AY24" s="14">
        <v>1.1414854224668701E-2</v>
      </c>
      <c r="AZ24" s="14">
        <v>1.0631678925698201E-2</v>
      </c>
      <c r="BA24" s="14">
        <v>1.8683115584556299E-2</v>
      </c>
      <c r="BB24" s="14">
        <v>1.7716340192640401E-2</v>
      </c>
      <c r="BC24" s="14">
        <v>8.2125448804306195E-3</v>
      </c>
      <c r="BD24" s="14"/>
      <c r="BE24" s="14">
        <v>2.38875309953533E-2</v>
      </c>
      <c r="BF24" s="14">
        <v>1.1211356447162001E-2</v>
      </c>
      <c r="BG24" s="14">
        <v>1.3751275773748999E-2</v>
      </c>
      <c r="BH24" s="14">
        <v>8.5798634018064302E-3</v>
      </c>
      <c r="BI24" s="14">
        <v>1.3786865606061301E-2</v>
      </c>
      <c r="BJ24" s="14"/>
      <c r="BK24" s="14">
        <v>1.9477521863685999E-2</v>
      </c>
      <c r="BL24" s="14">
        <v>9.0167587114373601E-3</v>
      </c>
      <c r="BM24" s="14">
        <v>8.2037485651547393E-3</v>
      </c>
      <c r="BN24" s="14">
        <v>1.27726048528315E-2</v>
      </c>
      <c r="BO24" s="14">
        <v>1.4246219422423E-2</v>
      </c>
      <c r="BP24" s="14"/>
      <c r="BQ24" s="14">
        <v>1.2752068429180899E-2</v>
      </c>
      <c r="BR24" s="14">
        <v>1.25736683490542E-2</v>
      </c>
      <c r="BS24" s="14"/>
      <c r="BT24" s="14">
        <v>1.17759129119914E-2</v>
      </c>
      <c r="BU24" s="14">
        <v>1.2887421796194801E-2</v>
      </c>
      <c r="BV24" s="14"/>
      <c r="BW24" s="14">
        <v>7.5870639677850498E-3</v>
      </c>
      <c r="BX24" s="14">
        <v>1.4388536118701899E-2</v>
      </c>
      <c r="BY24" s="14"/>
      <c r="BZ24" s="14">
        <v>1.17853433190978E-2</v>
      </c>
      <c r="CA24" s="14">
        <v>1.41849801014064E-2</v>
      </c>
      <c r="CB24" s="14">
        <v>1.3840840542380399E-2</v>
      </c>
    </row>
    <row r="25" spans="2:80" x14ac:dyDescent="0.35">
      <c r="B25" s="15" t="s">
        <v>251</v>
      </c>
      <c r="C25" s="14">
        <v>8.5509747009819594E-3</v>
      </c>
      <c r="D25" s="14">
        <v>9.5965494644566999E-3</v>
      </c>
      <c r="E25" s="14">
        <v>7.56557801190975E-3</v>
      </c>
      <c r="F25" s="14"/>
      <c r="G25" s="14">
        <v>2.11855222755051E-2</v>
      </c>
      <c r="H25" s="14">
        <v>2.0560300530683299E-2</v>
      </c>
      <c r="I25" s="14">
        <v>1.04445943900142E-2</v>
      </c>
      <c r="J25" s="14">
        <v>0</v>
      </c>
      <c r="K25" s="14">
        <v>2.25355425898627E-3</v>
      </c>
      <c r="L25" s="14">
        <v>0</v>
      </c>
      <c r="M25" s="14"/>
      <c r="N25" s="14">
        <v>6.3996977040426898E-3</v>
      </c>
      <c r="O25" s="14">
        <v>5.1133057571685998E-3</v>
      </c>
      <c r="P25" s="14">
        <v>1.8540372409009701E-2</v>
      </c>
      <c r="Q25" s="14">
        <v>5.7690268181458896E-3</v>
      </c>
      <c r="R25" s="14"/>
      <c r="S25" s="14">
        <v>2.5624055363293E-2</v>
      </c>
      <c r="T25" s="14">
        <v>7.9577177208340795E-3</v>
      </c>
      <c r="U25" s="14">
        <v>8.1054712613711204E-3</v>
      </c>
      <c r="V25" s="14">
        <v>7.2350942495608504E-3</v>
      </c>
      <c r="W25" s="14">
        <v>4.5363048100437002E-3</v>
      </c>
      <c r="X25" s="14">
        <v>3.4013993861973101E-3</v>
      </c>
      <c r="Y25" s="14">
        <v>3.9068000537164698E-3</v>
      </c>
      <c r="Z25" s="14">
        <v>8.3502829440973494E-3</v>
      </c>
      <c r="AA25" s="14">
        <v>2.84616105380234E-3</v>
      </c>
      <c r="AB25" s="14">
        <v>3.5552439009503599E-3</v>
      </c>
      <c r="AC25" s="14">
        <v>0</v>
      </c>
      <c r="AD25" s="14">
        <v>2.4033758231769401E-2</v>
      </c>
      <c r="AE25" s="14"/>
      <c r="AF25" s="14">
        <v>8.0723586513626894E-3</v>
      </c>
      <c r="AG25" s="14">
        <v>8.7030558302109793E-3</v>
      </c>
      <c r="AH25" s="14">
        <v>0</v>
      </c>
      <c r="AI25" s="14">
        <v>1.03197023541462E-2</v>
      </c>
      <c r="AJ25" s="14">
        <v>2.3354270354686499E-2</v>
      </c>
      <c r="AK25" s="14"/>
      <c r="AL25" s="14">
        <v>1.5731004153553E-2</v>
      </c>
      <c r="AM25" s="14">
        <v>7.1815711543207596E-3</v>
      </c>
      <c r="AN25" s="14">
        <v>8.4401626097691806E-3</v>
      </c>
      <c r="AO25" s="14">
        <v>8.7775092568844106E-3</v>
      </c>
      <c r="AP25" s="14">
        <v>9.2695301761259695E-3</v>
      </c>
      <c r="AQ25" s="14">
        <v>3.55769146707061E-3</v>
      </c>
      <c r="AR25" s="14"/>
      <c r="AS25" s="14">
        <v>8.6604041768178694E-3</v>
      </c>
      <c r="AT25" s="14">
        <v>5.72040737494647E-3</v>
      </c>
      <c r="AU25" s="14">
        <v>7.8832937151074693E-3</v>
      </c>
      <c r="AV25" s="14">
        <v>2.0153048625225899E-2</v>
      </c>
      <c r="AW25" s="14">
        <v>0</v>
      </c>
      <c r="AX25" s="14"/>
      <c r="AY25" s="14">
        <v>0</v>
      </c>
      <c r="AZ25" s="14">
        <v>1.5305489506619901E-2</v>
      </c>
      <c r="BA25" s="14">
        <v>1.23459619431718E-2</v>
      </c>
      <c r="BB25" s="14">
        <v>1.17450646449479E-2</v>
      </c>
      <c r="BC25" s="14">
        <v>4.4501815655989003E-3</v>
      </c>
      <c r="BD25" s="14"/>
      <c r="BE25" s="14">
        <v>1.0885068842281499E-2</v>
      </c>
      <c r="BF25" s="14">
        <v>9.9512492909767502E-3</v>
      </c>
      <c r="BG25" s="14">
        <v>3.5423356873380699E-3</v>
      </c>
      <c r="BH25" s="14">
        <v>1.59229125522974E-2</v>
      </c>
      <c r="BI25" s="14">
        <v>7.8306301094213798E-3</v>
      </c>
      <c r="BJ25" s="14"/>
      <c r="BK25" s="14">
        <v>1.98595074766213E-2</v>
      </c>
      <c r="BL25" s="14">
        <v>3.6997755844362201E-3</v>
      </c>
      <c r="BM25" s="14">
        <v>1.12853077007736E-2</v>
      </c>
      <c r="BN25" s="14">
        <v>3.38493143046582E-3</v>
      </c>
      <c r="BO25" s="14">
        <v>5.9287024553577499E-3</v>
      </c>
      <c r="BP25" s="14"/>
      <c r="BQ25" s="14">
        <v>1.1168088240112299E-2</v>
      </c>
      <c r="BR25" s="14">
        <v>7.4594546380199302E-3</v>
      </c>
      <c r="BS25" s="14"/>
      <c r="BT25" s="14">
        <v>1.00627234080827E-2</v>
      </c>
      <c r="BU25" s="14">
        <v>8.0864827926296207E-3</v>
      </c>
      <c r="BV25" s="14"/>
      <c r="BW25" s="14">
        <v>1.59966444691714E-2</v>
      </c>
      <c r="BX25" s="14">
        <v>5.9469517660267696E-3</v>
      </c>
      <c r="BY25" s="14"/>
      <c r="BZ25" s="14">
        <v>6.8483553705124501E-3</v>
      </c>
      <c r="CA25" s="14">
        <v>1.35620286934026E-2</v>
      </c>
      <c r="CB25" s="14">
        <v>0</v>
      </c>
    </row>
    <row r="26" spans="2:80" x14ac:dyDescent="0.35">
      <c r="B26" s="15" t="s">
        <v>253</v>
      </c>
      <c r="C26" s="14">
        <v>1.0331005606146601E-2</v>
      </c>
      <c r="D26" s="14">
        <v>8.0327894048193692E-3</v>
      </c>
      <c r="E26" s="14">
        <v>1.26112441628506E-2</v>
      </c>
      <c r="F26" s="14"/>
      <c r="G26" s="14">
        <v>7.0194158115398199E-3</v>
      </c>
      <c r="H26" s="14">
        <v>9.4599508518987303E-3</v>
      </c>
      <c r="I26" s="14">
        <v>1.37167953419876E-2</v>
      </c>
      <c r="J26" s="14">
        <v>1.5524024836538799E-2</v>
      </c>
      <c r="K26" s="14">
        <v>8.8542868865258192E-3</v>
      </c>
      <c r="L26" s="14">
        <v>7.2639511740628798E-3</v>
      </c>
      <c r="M26" s="14"/>
      <c r="N26" s="14">
        <v>7.0580703445951897E-3</v>
      </c>
      <c r="O26" s="14">
        <v>9.5973316143652693E-3</v>
      </c>
      <c r="P26" s="14">
        <v>1.2131002724106599E-2</v>
      </c>
      <c r="Q26" s="14">
        <v>1.1845265980983699E-2</v>
      </c>
      <c r="R26" s="14"/>
      <c r="S26" s="14">
        <v>1.52217569891637E-2</v>
      </c>
      <c r="T26" s="14">
        <v>7.5385387269925304E-3</v>
      </c>
      <c r="U26" s="14">
        <v>0</v>
      </c>
      <c r="V26" s="14">
        <v>6.9180994984599396E-3</v>
      </c>
      <c r="W26" s="14">
        <v>2.0152635521605299E-2</v>
      </c>
      <c r="X26" s="14">
        <v>1.55152693973297E-2</v>
      </c>
      <c r="Y26" s="14">
        <v>1.1279493010333499E-2</v>
      </c>
      <c r="Z26" s="14">
        <v>0</v>
      </c>
      <c r="AA26" s="14">
        <v>8.0695036989366607E-3</v>
      </c>
      <c r="AB26" s="14">
        <v>1.8807541889732E-2</v>
      </c>
      <c r="AC26" s="14">
        <v>6.1439401293380902E-3</v>
      </c>
      <c r="AD26" s="14">
        <v>0</v>
      </c>
      <c r="AE26" s="14"/>
      <c r="AF26" s="14">
        <v>9.5854276782665494E-3</v>
      </c>
      <c r="AG26" s="14">
        <v>5.8663028687371702E-3</v>
      </c>
      <c r="AH26" s="14">
        <v>5.4511053080010304E-3</v>
      </c>
      <c r="AI26" s="14">
        <v>6.5078972086240897E-3</v>
      </c>
      <c r="AJ26" s="14">
        <v>8.2996776053830199E-3</v>
      </c>
      <c r="AK26" s="14"/>
      <c r="AL26" s="14">
        <v>1.07635786722978E-2</v>
      </c>
      <c r="AM26" s="14">
        <v>4.3421410653829099E-3</v>
      </c>
      <c r="AN26" s="14">
        <v>4.7952440945827901E-3</v>
      </c>
      <c r="AO26" s="14">
        <v>7.70654159108769E-3</v>
      </c>
      <c r="AP26" s="14">
        <v>1.3358448500651999E-2</v>
      </c>
      <c r="AQ26" s="14">
        <v>2.9909637037252102E-3</v>
      </c>
      <c r="AR26" s="14"/>
      <c r="AS26" s="14">
        <v>1.17804276670497E-2</v>
      </c>
      <c r="AT26" s="14">
        <v>5.1426820362036304E-3</v>
      </c>
      <c r="AU26" s="14">
        <v>1.14688838858867E-2</v>
      </c>
      <c r="AV26" s="14">
        <v>8.3493332142481093E-3</v>
      </c>
      <c r="AW26" s="14">
        <v>0</v>
      </c>
      <c r="AX26" s="14"/>
      <c r="AY26" s="14">
        <v>5.6819023319678403E-3</v>
      </c>
      <c r="AZ26" s="14">
        <v>1.2200049225742301E-2</v>
      </c>
      <c r="BA26" s="14">
        <v>6.6637529336107003E-3</v>
      </c>
      <c r="BB26" s="14">
        <v>1.00524676717906E-2</v>
      </c>
      <c r="BC26" s="14">
        <v>1.65785886554079E-2</v>
      </c>
      <c r="BD26" s="14"/>
      <c r="BE26" s="14">
        <v>4.7413052309044704E-3</v>
      </c>
      <c r="BF26" s="14">
        <v>8.7375105260613095E-3</v>
      </c>
      <c r="BG26" s="14">
        <v>1.1136346212321801E-2</v>
      </c>
      <c r="BH26" s="14">
        <v>8.6566310209557004E-3</v>
      </c>
      <c r="BI26" s="14">
        <v>3.12258832796725E-2</v>
      </c>
      <c r="BJ26" s="14"/>
      <c r="BK26" s="14">
        <v>4.2916782651642197E-3</v>
      </c>
      <c r="BL26" s="14">
        <v>1.2469218453602901E-2</v>
      </c>
      <c r="BM26" s="14">
        <v>1.61929541427604E-2</v>
      </c>
      <c r="BN26" s="14">
        <v>4.76690883453516E-3</v>
      </c>
      <c r="BO26" s="14">
        <v>1.29333612569219E-2</v>
      </c>
      <c r="BP26" s="14"/>
      <c r="BQ26" s="14">
        <v>8.2926459780144693E-3</v>
      </c>
      <c r="BR26" s="14">
        <v>1.1181144660632299E-2</v>
      </c>
      <c r="BS26" s="14"/>
      <c r="BT26" s="14">
        <v>1.2668962919337799E-2</v>
      </c>
      <c r="BU26" s="14">
        <v>9.6126572133550092E-3</v>
      </c>
      <c r="BV26" s="14"/>
      <c r="BW26" s="14">
        <v>4.9661518049470303E-3</v>
      </c>
      <c r="BX26" s="14">
        <v>1.22072911218823E-2</v>
      </c>
      <c r="BY26" s="14"/>
      <c r="BZ26" s="14">
        <v>1.13690572060364E-2</v>
      </c>
      <c r="CA26" s="14">
        <v>6.6611737269956098E-3</v>
      </c>
      <c r="CB26" s="14">
        <v>1.9193764298709001E-2</v>
      </c>
    </row>
    <row r="27" spans="2:80" x14ac:dyDescent="0.35">
      <c r="B27" s="15" t="s">
        <v>254</v>
      </c>
      <c r="C27" s="20">
        <v>1.1620272372329699E-2</v>
      </c>
      <c r="D27" s="20">
        <v>1.21211388322768E-2</v>
      </c>
      <c r="E27" s="20">
        <v>1.05551659568471E-2</v>
      </c>
      <c r="F27" s="20"/>
      <c r="G27" s="20">
        <v>1.5268733237522701E-2</v>
      </c>
      <c r="H27" s="20">
        <v>1.1835502805894E-2</v>
      </c>
      <c r="I27" s="20">
        <v>5.8524639837454397E-3</v>
      </c>
      <c r="J27" s="20">
        <v>1.7935249472524201E-2</v>
      </c>
      <c r="K27" s="20">
        <v>8.5885734667264495E-3</v>
      </c>
      <c r="L27" s="20">
        <v>1.06255961650032E-2</v>
      </c>
      <c r="M27" s="20"/>
      <c r="N27" s="20">
        <v>9.5931028261532995E-3</v>
      </c>
      <c r="O27" s="20">
        <v>1.49621427121557E-2</v>
      </c>
      <c r="P27" s="20">
        <v>1.4088383483398E-2</v>
      </c>
      <c r="Q27" s="20">
        <v>8.3050755797872706E-3</v>
      </c>
      <c r="R27" s="20"/>
      <c r="S27" s="20">
        <v>1.32657503742912E-2</v>
      </c>
      <c r="T27" s="20">
        <v>1.21582235450574E-2</v>
      </c>
      <c r="U27" s="20">
        <v>1.6910647347762101E-2</v>
      </c>
      <c r="V27" s="20">
        <v>8.8573845488019408E-3</v>
      </c>
      <c r="W27" s="20">
        <v>4.4263978629455001E-3</v>
      </c>
      <c r="X27" s="20">
        <v>6.5587352611868304E-3</v>
      </c>
      <c r="Y27" s="20">
        <v>1.6050278559856902E-2</v>
      </c>
      <c r="Z27" s="20">
        <v>0</v>
      </c>
      <c r="AA27" s="20">
        <v>1.18395524470724E-2</v>
      </c>
      <c r="AB27" s="20">
        <v>1.7175118314038298E-2</v>
      </c>
      <c r="AC27" s="20">
        <v>6.5181511602135003E-3</v>
      </c>
      <c r="AD27" s="20">
        <v>2.2437101973234098E-2</v>
      </c>
      <c r="AE27" s="20"/>
      <c r="AF27" s="20">
        <v>4.2393273163259396E-3</v>
      </c>
      <c r="AG27" s="20">
        <v>1.33627239998212E-2</v>
      </c>
      <c r="AH27" s="20">
        <v>4.4023751991479898E-3</v>
      </c>
      <c r="AI27" s="20">
        <v>1.4803486684021599E-2</v>
      </c>
      <c r="AJ27" s="20">
        <v>1.69377675533923E-2</v>
      </c>
      <c r="AK27" s="20"/>
      <c r="AL27" s="20">
        <v>1.34072815534063E-2</v>
      </c>
      <c r="AM27" s="20">
        <v>7.1016222273114797E-3</v>
      </c>
      <c r="AN27" s="20">
        <v>8.0523910329225509E-3</v>
      </c>
      <c r="AO27" s="20">
        <v>8.1219187243341193E-3</v>
      </c>
      <c r="AP27" s="20">
        <v>1.9482700521738502E-2</v>
      </c>
      <c r="AQ27" s="20">
        <v>9.6739788640206794E-3</v>
      </c>
      <c r="AR27" s="20"/>
      <c r="AS27" s="20">
        <v>8.9580718346473406E-3</v>
      </c>
      <c r="AT27" s="20">
        <v>1.0417006609079E-2</v>
      </c>
      <c r="AU27" s="20">
        <v>1.7223732838974701E-2</v>
      </c>
      <c r="AV27" s="20">
        <v>6.0504970307916003E-3</v>
      </c>
      <c r="AW27" s="20">
        <v>2.1484552696073099E-2</v>
      </c>
      <c r="AX27" s="20"/>
      <c r="AY27" s="20">
        <v>1.4028547555801499E-2</v>
      </c>
      <c r="AZ27" s="20">
        <v>7.08122252026884E-3</v>
      </c>
      <c r="BA27" s="20">
        <v>1.17795414446994E-2</v>
      </c>
      <c r="BB27" s="20">
        <v>1.38575590147904E-2</v>
      </c>
      <c r="BC27" s="20">
        <v>1.3905489119777299E-2</v>
      </c>
      <c r="BD27" s="20"/>
      <c r="BE27" s="20">
        <v>1.56387471010161E-2</v>
      </c>
      <c r="BF27" s="20">
        <v>1.05167144138167E-2</v>
      </c>
      <c r="BG27" s="20">
        <v>1.2905299154648201E-2</v>
      </c>
      <c r="BH27" s="20">
        <v>6.2737762997246002E-3</v>
      </c>
      <c r="BI27" s="20">
        <v>2.3734019397782399E-2</v>
      </c>
      <c r="BJ27" s="20"/>
      <c r="BK27" s="20">
        <v>1.1186102724756401E-2</v>
      </c>
      <c r="BL27" s="20">
        <v>9.2827021911997907E-3</v>
      </c>
      <c r="BM27" s="20">
        <v>1.7296085543763599E-2</v>
      </c>
      <c r="BN27" s="20">
        <v>1.5801448682738198E-2</v>
      </c>
      <c r="BO27" s="20">
        <v>4.9502488186920603E-3</v>
      </c>
      <c r="BP27" s="20"/>
      <c r="BQ27" s="20">
        <v>8.6842772763101005E-3</v>
      </c>
      <c r="BR27" s="20">
        <v>1.2844788429485001E-2</v>
      </c>
      <c r="BS27" s="20"/>
      <c r="BT27" s="20">
        <v>1.9467845447391101E-2</v>
      </c>
      <c r="BU27" s="20">
        <v>9.2090685945799503E-3</v>
      </c>
      <c r="BV27" s="20"/>
      <c r="BW27" s="20">
        <v>1.54747977462729E-2</v>
      </c>
      <c r="BX27" s="20">
        <v>1.0272203925888901E-2</v>
      </c>
      <c r="BY27" s="20"/>
      <c r="BZ27" s="20">
        <v>1.24037250779196E-2</v>
      </c>
      <c r="CA27" s="20">
        <v>1.0910199393189299E-2</v>
      </c>
      <c r="CB27" s="20">
        <v>6.0811683353414097E-3</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CB32"/>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260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243</v>
      </c>
      <c r="C9" s="14">
        <v>0.34932223284265701</v>
      </c>
      <c r="D9" s="14">
        <v>0.38057846018918201</v>
      </c>
      <c r="E9" s="14">
        <v>0.31895242016880898</v>
      </c>
      <c r="F9" s="14"/>
      <c r="G9" s="14">
        <v>0.35049002481507702</v>
      </c>
      <c r="H9" s="14">
        <v>0.31606622185562999</v>
      </c>
      <c r="I9" s="14">
        <v>0.32096001432011101</v>
      </c>
      <c r="J9" s="14">
        <v>0.366187481353767</v>
      </c>
      <c r="K9" s="14">
        <v>0.37731070868851502</v>
      </c>
      <c r="L9" s="14">
        <v>0.36628181669105903</v>
      </c>
      <c r="M9" s="14"/>
      <c r="N9" s="14">
        <v>0.40894830570903301</v>
      </c>
      <c r="O9" s="14">
        <v>0.38273829300478601</v>
      </c>
      <c r="P9" s="14">
        <v>0.31646154618570499</v>
      </c>
      <c r="Q9" s="14">
        <v>0.27772645022593101</v>
      </c>
      <c r="R9" s="14"/>
      <c r="S9" s="14">
        <v>0.31682640585747401</v>
      </c>
      <c r="T9" s="14">
        <v>0.37950923624300897</v>
      </c>
      <c r="U9" s="14">
        <v>0.34883546657736703</v>
      </c>
      <c r="V9" s="14">
        <v>0.35769903228576899</v>
      </c>
      <c r="W9" s="14">
        <v>0.33190868577452198</v>
      </c>
      <c r="X9" s="14">
        <v>0.29059361260487299</v>
      </c>
      <c r="Y9" s="14">
        <v>0.36222179285739903</v>
      </c>
      <c r="Z9" s="14">
        <v>0.31591000895733001</v>
      </c>
      <c r="AA9" s="14">
        <v>0.386153171222339</v>
      </c>
      <c r="AB9" s="14">
        <v>0.38696541838280801</v>
      </c>
      <c r="AC9" s="14">
        <v>0.378758419205658</v>
      </c>
      <c r="AD9" s="14">
        <v>0.27673518422537402</v>
      </c>
      <c r="AE9" s="14"/>
      <c r="AF9" s="14">
        <v>0.30749720992544</v>
      </c>
      <c r="AG9" s="14">
        <v>0.36361562745231901</v>
      </c>
      <c r="AH9" s="14">
        <v>0.48269804868414801</v>
      </c>
      <c r="AI9" s="14">
        <v>0.313603885079344</v>
      </c>
      <c r="AJ9" s="14">
        <v>0.39280626030567101</v>
      </c>
      <c r="AK9" s="14"/>
      <c r="AL9" s="14">
        <v>0.349986155106222</v>
      </c>
      <c r="AM9" s="14">
        <v>0.32080334339841998</v>
      </c>
      <c r="AN9" s="14">
        <v>0.46657079341865199</v>
      </c>
      <c r="AO9" s="14">
        <v>0.31624647066457701</v>
      </c>
      <c r="AP9" s="14">
        <v>0.43836964133640099</v>
      </c>
      <c r="AQ9" s="14">
        <v>0.30081766873011301</v>
      </c>
      <c r="AR9" s="14"/>
      <c r="AS9" s="14">
        <v>0.28132208519904001</v>
      </c>
      <c r="AT9" s="14">
        <v>0.36948688966237703</v>
      </c>
      <c r="AU9" s="14">
        <v>0.40536819210227498</v>
      </c>
      <c r="AV9" s="14">
        <v>0.38853877371515499</v>
      </c>
      <c r="AW9" s="14">
        <v>0.28266228766464502</v>
      </c>
      <c r="AX9" s="14"/>
      <c r="AY9" s="14">
        <v>0.38985637040306598</v>
      </c>
      <c r="AZ9" s="14">
        <v>0.36645172866639097</v>
      </c>
      <c r="BA9" s="14">
        <v>0.311446280447291</v>
      </c>
      <c r="BB9" s="14">
        <v>0.342129251163796</v>
      </c>
      <c r="BC9" s="14">
        <v>0.32065020460926902</v>
      </c>
      <c r="BD9" s="14"/>
      <c r="BE9" s="14">
        <v>0.25950169138847601</v>
      </c>
      <c r="BF9" s="14">
        <v>0.367153864987185</v>
      </c>
      <c r="BG9" s="14">
        <v>0.36335627755093602</v>
      </c>
      <c r="BH9" s="14">
        <v>0.33366120699970903</v>
      </c>
      <c r="BI9" s="14">
        <v>0.26734359557631199</v>
      </c>
      <c r="BJ9" s="14"/>
      <c r="BK9" s="14">
        <v>0.307453554032243</v>
      </c>
      <c r="BL9" s="14">
        <v>0.343267740015539</v>
      </c>
      <c r="BM9" s="14">
        <v>0.34379034552964999</v>
      </c>
      <c r="BN9" s="14">
        <v>0.39561952043069798</v>
      </c>
      <c r="BO9" s="14">
        <v>0.34885956361610698</v>
      </c>
      <c r="BP9" s="14"/>
      <c r="BQ9" s="14">
        <v>0.301138985887827</v>
      </c>
      <c r="BR9" s="14">
        <v>0.369418029208957</v>
      </c>
      <c r="BS9" s="14"/>
      <c r="BT9" s="14">
        <v>0.42692488128839201</v>
      </c>
      <c r="BU9" s="14">
        <v>0.32547845371425599</v>
      </c>
      <c r="BV9" s="14"/>
      <c r="BW9" s="14">
        <v>0.35884938434909502</v>
      </c>
      <c r="BX9" s="14">
        <v>0.345990239643932</v>
      </c>
      <c r="BY9" s="14"/>
      <c r="BZ9" s="14">
        <v>0.36245896768960201</v>
      </c>
      <c r="CA9" s="14">
        <v>0.32151510382791398</v>
      </c>
      <c r="CB9" s="14">
        <v>0.35084585893414</v>
      </c>
    </row>
    <row r="10" spans="2:80" x14ac:dyDescent="0.35">
      <c r="B10" s="15" t="s">
        <v>245</v>
      </c>
      <c r="C10" s="14">
        <v>0.300164811771294</v>
      </c>
      <c r="D10" s="14">
        <v>0.27185312998700301</v>
      </c>
      <c r="E10" s="14">
        <v>0.32817138532946599</v>
      </c>
      <c r="F10" s="14"/>
      <c r="G10" s="14">
        <v>0.28997099821952299</v>
      </c>
      <c r="H10" s="14">
        <v>0.28046816550893999</v>
      </c>
      <c r="I10" s="14">
        <v>0.274384193287942</v>
      </c>
      <c r="J10" s="14">
        <v>0.32395304405477499</v>
      </c>
      <c r="K10" s="14">
        <v>0.32945841536828102</v>
      </c>
      <c r="L10" s="14">
        <v>0.30500455225455902</v>
      </c>
      <c r="M10" s="14"/>
      <c r="N10" s="14">
        <v>0.31113075122235501</v>
      </c>
      <c r="O10" s="14">
        <v>0.29098330895552499</v>
      </c>
      <c r="P10" s="14">
        <v>0.30272919160082401</v>
      </c>
      <c r="Q10" s="14">
        <v>0.29517879153222298</v>
      </c>
      <c r="R10" s="14"/>
      <c r="S10" s="14">
        <v>0.24010588990472401</v>
      </c>
      <c r="T10" s="14">
        <v>0.30467652150929803</v>
      </c>
      <c r="U10" s="14">
        <v>0.31095599935097301</v>
      </c>
      <c r="V10" s="14">
        <v>0.34462344952118301</v>
      </c>
      <c r="W10" s="14">
        <v>0.27079845724131701</v>
      </c>
      <c r="X10" s="14">
        <v>0.325601682177039</v>
      </c>
      <c r="Y10" s="14">
        <v>0.315073700062521</v>
      </c>
      <c r="Z10" s="14">
        <v>0.30859950478628301</v>
      </c>
      <c r="AA10" s="14">
        <v>0.28028994116844402</v>
      </c>
      <c r="AB10" s="14">
        <v>0.33125301393601803</v>
      </c>
      <c r="AC10" s="14">
        <v>0.32634412137516</v>
      </c>
      <c r="AD10" s="14">
        <v>0.27683393424842001</v>
      </c>
      <c r="AE10" s="14"/>
      <c r="AF10" s="14">
        <v>0.33753077900524903</v>
      </c>
      <c r="AG10" s="14">
        <v>0.29382689733596801</v>
      </c>
      <c r="AH10" s="14">
        <v>0.29142366295303201</v>
      </c>
      <c r="AI10" s="14">
        <v>0.31821218246881</v>
      </c>
      <c r="AJ10" s="14">
        <v>0.27231885303138498</v>
      </c>
      <c r="AK10" s="14"/>
      <c r="AL10" s="14">
        <v>0.26068540468331097</v>
      </c>
      <c r="AM10" s="14">
        <v>0.359284771414346</v>
      </c>
      <c r="AN10" s="14">
        <v>0.33867120621531699</v>
      </c>
      <c r="AO10" s="14">
        <v>0.330591093006607</v>
      </c>
      <c r="AP10" s="14">
        <v>0.28687659800412102</v>
      </c>
      <c r="AQ10" s="14">
        <v>0.25643410963214502</v>
      </c>
      <c r="AR10" s="14"/>
      <c r="AS10" s="14">
        <v>0.32445069397665199</v>
      </c>
      <c r="AT10" s="14">
        <v>0.29090433711492197</v>
      </c>
      <c r="AU10" s="14">
        <v>0.30059488497530901</v>
      </c>
      <c r="AV10" s="14">
        <v>0.28837499308730702</v>
      </c>
      <c r="AW10" s="14">
        <v>0.194402775813805</v>
      </c>
      <c r="AX10" s="14"/>
      <c r="AY10" s="14">
        <v>0.31359932748410402</v>
      </c>
      <c r="AZ10" s="14">
        <v>0.319416827281709</v>
      </c>
      <c r="BA10" s="14">
        <v>0.24575015259935901</v>
      </c>
      <c r="BB10" s="14">
        <v>0.31195167842809801</v>
      </c>
      <c r="BC10" s="14">
        <v>0.29425004495448898</v>
      </c>
      <c r="BD10" s="14"/>
      <c r="BE10" s="14">
        <v>0.30114476661573297</v>
      </c>
      <c r="BF10" s="14">
        <v>0.316021522841199</v>
      </c>
      <c r="BG10" s="14">
        <v>0.29978154114648198</v>
      </c>
      <c r="BH10" s="14">
        <v>0.26138350091429602</v>
      </c>
      <c r="BI10" s="14">
        <v>0.30370866394902302</v>
      </c>
      <c r="BJ10" s="14"/>
      <c r="BK10" s="14">
        <v>0.28306495635150503</v>
      </c>
      <c r="BL10" s="14">
        <v>0.28349079370005598</v>
      </c>
      <c r="BM10" s="14">
        <v>0.291185308808034</v>
      </c>
      <c r="BN10" s="14">
        <v>0.31860466019949901</v>
      </c>
      <c r="BO10" s="14">
        <v>0.31866705087930303</v>
      </c>
      <c r="BP10" s="14"/>
      <c r="BQ10" s="14">
        <v>0.31951847303578401</v>
      </c>
      <c r="BR10" s="14">
        <v>0.29209297642823101</v>
      </c>
      <c r="BS10" s="14"/>
      <c r="BT10" s="14">
        <v>0.27949292445497598</v>
      </c>
      <c r="BU10" s="14">
        <v>0.30651634648318099</v>
      </c>
      <c r="BV10" s="14"/>
      <c r="BW10" s="14">
        <v>0.28301179792613901</v>
      </c>
      <c r="BX10" s="14">
        <v>0.30616384783480799</v>
      </c>
      <c r="BY10" s="14"/>
      <c r="BZ10" s="14">
        <v>0.30957064615581198</v>
      </c>
      <c r="CA10" s="14">
        <v>0.28034774119392902</v>
      </c>
      <c r="CB10" s="14">
        <v>0.30070542444888199</v>
      </c>
    </row>
    <row r="11" spans="2:80" x14ac:dyDescent="0.35">
      <c r="B11" s="15" t="s">
        <v>246</v>
      </c>
      <c r="C11" s="14">
        <v>0.233019426421433</v>
      </c>
      <c r="D11" s="14">
        <v>0.23426680564489799</v>
      </c>
      <c r="E11" s="14">
        <v>0.231408859550085</v>
      </c>
      <c r="F11" s="14"/>
      <c r="G11" s="14">
        <v>0.22106208513550099</v>
      </c>
      <c r="H11" s="14">
        <v>0.237171205304053</v>
      </c>
      <c r="I11" s="14">
        <v>0.19235285109838701</v>
      </c>
      <c r="J11" s="14">
        <v>0.254775696480255</v>
      </c>
      <c r="K11" s="14">
        <v>0.25989356775529399</v>
      </c>
      <c r="L11" s="14">
        <v>0.23493732838779799</v>
      </c>
      <c r="M11" s="14"/>
      <c r="N11" s="14">
        <v>0.26127508930579002</v>
      </c>
      <c r="O11" s="14">
        <v>0.244989080369857</v>
      </c>
      <c r="P11" s="14">
        <v>0.235645304807242</v>
      </c>
      <c r="Q11" s="14">
        <v>0.18375961957626999</v>
      </c>
      <c r="R11" s="14"/>
      <c r="S11" s="14">
        <v>0.19004946246151999</v>
      </c>
      <c r="T11" s="14">
        <v>0.25582085149525102</v>
      </c>
      <c r="U11" s="14">
        <v>0.246835645776631</v>
      </c>
      <c r="V11" s="14">
        <v>0.245697335899904</v>
      </c>
      <c r="W11" s="14">
        <v>0.27935153867977203</v>
      </c>
      <c r="X11" s="14">
        <v>0.23893459079878501</v>
      </c>
      <c r="Y11" s="14">
        <v>0.24817027173541401</v>
      </c>
      <c r="Z11" s="14">
        <v>0.19146764313461101</v>
      </c>
      <c r="AA11" s="14">
        <v>0.19927713777400299</v>
      </c>
      <c r="AB11" s="14">
        <v>0.23192486037266999</v>
      </c>
      <c r="AC11" s="14">
        <v>0.234078641472452</v>
      </c>
      <c r="AD11" s="14">
        <v>0.27445948456271602</v>
      </c>
      <c r="AE11" s="14"/>
      <c r="AF11" s="14">
        <v>0.23155874483555</v>
      </c>
      <c r="AG11" s="14">
        <v>0.25460451252976501</v>
      </c>
      <c r="AH11" s="14">
        <v>0.284296253134041</v>
      </c>
      <c r="AI11" s="14">
        <v>0.18644323146509101</v>
      </c>
      <c r="AJ11" s="14">
        <v>0.24850733323057</v>
      </c>
      <c r="AK11" s="14"/>
      <c r="AL11" s="14">
        <v>0.27244199933651497</v>
      </c>
      <c r="AM11" s="14">
        <v>0.227880997092516</v>
      </c>
      <c r="AN11" s="14">
        <v>0.301432397759193</v>
      </c>
      <c r="AO11" s="14">
        <v>0.198207543141904</v>
      </c>
      <c r="AP11" s="14">
        <v>0.24807443445814401</v>
      </c>
      <c r="AQ11" s="14">
        <v>0.21289675848744299</v>
      </c>
      <c r="AR11" s="14"/>
      <c r="AS11" s="14">
        <v>0.202959852957418</v>
      </c>
      <c r="AT11" s="14">
        <v>0.234000768802274</v>
      </c>
      <c r="AU11" s="14">
        <v>0.26086129251269202</v>
      </c>
      <c r="AV11" s="14">
        <v>0.22873431855177701</v>
      </c>
      <c r="AW11" s="14">
        <v>0.35583263175150898</v>
      </c>
      <c r="AX11" s="14"/>
      <c r="AY11" s="14">
        <v>0.27419976772402499</v>
      </c>
      <c r="AZ11" s="14">
        <v>0.233186253463291</v>
      </c>
      <c r="BA11" s="14">
        <v>0.185066884348662</v>
      </c>
      <c r="BB11" s="14">
        <v>0.23213415866536</v>
      </c>
      <c r="BC11" s="14">
        <v>0.225174130344514</v>
      </c>
      <c r="BD11" s="14"/>
      <c r="BE11" s="14">
        <v>0.22493853178113299</v>
      </c>
      <c r="BF11" s="14">
        <v>0.25248082413498901</v>
      </c>
      <c r="BG11" s="14">
        <v>0.21845928265409201</v>
      </c>
      <c r="BH11" s="14">
        <v>0.22406367583971001</v>
      </c>
      <c r="BI11" s="14">
        <v>0.22830916431304901</v>
      </c>
      <c r="BJ11" s="14"/>
      <c r="BK11" s="14">
        <v>0.23603161739260001</v>
      </c>
      <c r="BL11" s="14">
        <v>0.23444918149702901</v>
      </c>
      <c r="BM11" s="14">
        <v>0.25043889141064102</v>
      </c>
      <c r="BN11" s="14">
        <v>0.21032277200586799</v>
      </c>
      <c r="BO11" s="14">
        <v>0.23395206283647699</v>
      </c>
      <c r="BP11" s="14"/>
      <c r="BQ11" s="14">
        <v>0.207652491872232</v>
      </c>
      <c r="BR11" s="14">
        <v>0.24359921884629601</v>
      </c>
      <c r="BS11" s="14"/>
      <c r="BT11" s="14">
        <v>0.258338289337397</v>
      </c>
      <c r="BU11" s="14">
        <v>0.22524008657618699</v>
      </c>
      <c r="BV11" s="14"/>
      <c r="BW11" s="14">
        <v>0.27751756816857098</v>
      </c>
      <c r="BX11" s="14">
        <v>0.21745679938047899</v>
      </c>
      <c r="BY11" s="14"/>
      <c r="BZ11" s="14">
        <v>0.23179145597050699</v>
      </c>
      <c r="CA11" s="14">
        <v>0.23870742516016399</v>
      </c>
      <c r="CB11" s="14">
        <v>0.21453963700370501</v>
      </c>
    </row>
    <row r="12" spans="2:80" x14ac:dyDescent="0.35">
      <c r="B12" s="15" t="s">
        <v>239</v>
      </c>
      <c r="C12" s="14">
        <v>0.17152000760953301</v>
      </c>
      <c r="D12" s="14">
        <v>0.18617816969817799</v>
      </c>
      <c r="E12" s="14">
        <v>0.157241667685762</v>
      </c>
      <c r="F12" s="14"/>
      <c r="G12" s="14">
        <v>0.179291602183594</v>
      </c>
      <c r="H12" s="14">
        <v>0.19710321232099701</v>
      </c>
      <c r="I12" s="14">
        <v>0.14836665034443</v>
      </c>
      <c r="J12" s="14">
        <v>0.15502101125280901</v>
      </c>
      <c r="K12" s="14">
        <v>0.182293372800336</v>
      </c>
      <c r="L12" s="14">
        <v>0.170468365995566</v>
      </c>
      <c r="M12" s="14"/>
      <c r="N12" s="14">
        <v>0.16716379848188201</v>
      </c>
      <c r="O12" s="14">
        <v>0.176436945677268</v>
      </c>
      <c r="P12" s="14">
        <v>0.183809880299805</v>
      </c>
      <c r="Q12" s="14">
        <v>0.15861477578276101</v>
      </c>
      <c r="R12" s="14"/>
      <c r="S12" s="14">
        <v>0.14838676640083001</v>
      </c>
      <c r="T12" s="14">
        <v>0.157228066631595</v>
      </c>
      <c r="U12" s="14">
        <v>0.158831105635662</v>
      </c>
      <c r="V12" s="14">
        <v>0.162715901522555</v>
      </c>
      <c r="W12" s="14">
        <v>0.17388158112041399</v>
      </c>
      <c r="X12" s="14">
        <v>0.19255701664911601</v>
      </c>
      <c r="Y12" s="14">
        <v>0.121791454510684</v>
      </c>
      <c r="Z12" s="14">
        <v>0.18369478987849799</v>
      </c>
      <c r="AA12" s="14">
        <v>0.19089301180183199</v>
      </c>
      <c r="AB12" s="14">
        <v>0.197241911730974</v>
      </c>
      <c r="AC12" s="14">
        <v>0.223610524979345</v>
      </c>
      <c r="AD12" s="14">
        <v>0.21456393822874401</v>
      </c>
      <c r="AE12" s="14"/>
      <c r="AF12" s="14">
        <v>0.168083021857825</v>
      </c>
      <c r="AG12" s="14">
        <v>0.18221355547738799</v>
      </c>
      <c r="AH12" s="14">
        <v>0.14345394680776599</v>
      </c>
      <c r="AI12" s="14">
        <v>0.19431607224233299</v>
      </c>
      <c r="AJ12" s="14">
        <v>0.20483757501093999</v>
      </c>
      <c r="AK12" s="14"/>
      <c r="AL12" s="14">
        <v>0.179424173316896</v>
      </c>
      <c r="AM12" s="14">
        <v>0.164072219302967</v>
      </c>
      <c r="AN12" s="14">
        <v>0.139815416003367</v>
      </c>
      <c r="AO12" s="14">
        <v>0.20092645205172399</v>
      </c>
      <c r="AP12" s="14">
        <v>0.18635366047011301</v>
      </c>
      <c r="AQ12" s="14">
        <v>0.13681137043598501</v>
      </c>
      <c r="AR12" s="14"/>
      <c r="AS12" s="14">
        <v>0.17229158720358601</v>
      </c>
      <c r="AT12" s="14">
        <v>0.19239758503044599</v>
      </c>
      <c r="AU12" s="14">
        <v>0.16827142665925501</v>
      </c>
      <c r="AV12" s="14">
        <v>0.14763004348633699</v>
      </c>
      <c r="AW12" s="14">
        <v>0.20713635400217401</v>
      </c>
      <c r="AX12" s="14"/>
      <c r="AY12" s="14">
        <v>0.18814761394115401</v>
      </c>
      <c r="AZ12" s="14">
        <v>0.173508651651653</v>
      </c>
      <c r="BA12" s="14">
        <v>0.18400585037753001</v>
      </c>
      <c r="BB12" s="14">
        <v>0.16770797002495499</v>
      </c>
      <c r="BC12" s="14">
        <v>0.14634854847988299</v>
      </c>
      <c r="BD12" s="14"/>
      <c r="BE12" s="14">
        <v>0.194119575116699</v>
      </c>
      <c r="BF12" s="14">
        <v>0.189480390637247</v>
      </c>
      <c r="BG12" s="14">
        <v>0.16764839734324</v>
      </c>
      <c r="BH12" s="14">
        <v>0.13949575389382299</v>
      </c>
      <c r="BI12" s="14">
        <v>0.13078855928983099</v>
      </c>
      <c r="BJ12" s="14"/>
      <c r="BK12" s="14">
        <v>0.215355183404707</v>
      </c>
      <c r="BL12" s="14">
        <v>0.181156600747548</v>
      </c>
      <c r="BM12" s="14">
        <v>0.15099349141994001</v>
      </c>
      <c r="BN12" s="14">
        <v>0.164985652818674</v>
      </c>
      <c r="BO12" s="14">
        <v>0.15574624530714601</v>
      </c>
      <c r="BP12" s="14"/>
      <c r="BQ12" s="14">
        <v>0.194238104768447</v>
      </c>
      <c r="BR12" s="14">
        <v>0.16204496632052701</v>
      </c>
      <c r="BS12" s="14"/>
      <c r="BT12" s="14">
        <v>0.17674621207484101</v>
      </c>
      <c r="BU12" s="14">
        <v>0.16991423167989</v>
      </c>
      <c r="BV12" s="14"/>
      <c r="BW12" s="14">
        <v>0.18070755672574501</v>
      </c>
      <c r="BX12" s="14">
        <v>0.16830678578268499</v>
      </c>
      <c r="BY12" s="14"/>
      <c r="BZ12" s="14">
        <v>0.15682798561737199</v>
      </c>
      <c r="CA12" s="14">
        <v>0.20354739483746701</v>
      </c>
      <c r="CB12" s="14">
        <v>0.16430587239549799</v>
      </c>
    </row>
    <row r="13" spans="2:80" x14ac:dyDescent="0.35">
      <c r="B13" s="15" t="s">
        <v>167</v>
      </c>
      <c r="C13" s="14">
        <v>0.16812963619061999</v>
      </c>
      <c r="D13" s="14">
        <v>0.139377030122533</v>
      </c>
      <c r="E13" s="14">
        <v>0.19680989814421901</v>
      </c>
      <c r="F13" s="14"/>
      <c r="G13" s="14">
        <v>8.3248594051045899E-2</v>
      </c>
      <c r="H13" s="14">
        <v>0.106147589421953</v>
      </c>
      <c r="I13" s="14">
        <v>0.17908658387656101</v>
      </c>
      <c r="J13" s="14">
        <v>0.168638942803648</v>
      </c>
      <c r="K13" s="14">
        <v>0.18828955986020099</v>
      </c>
      <c r="L13" s="14">
        <v>0.25210200596625998</v>
      </c>
      <c r="M13" s="14"/>
      <c r="N13" s="14">
        <v>0.12709683377327599</v>
      </c>
      <c r="O13" s="14">
        <v>0.171093056807576</v>
      </c>
      <c r="P13" s="14">
        <v>0.141035170993632</v>
      </c>
      <c r="Q13" s="14">
        <v>0.232601610375195</v>
      </c>
      <c r="R13" s="14"/>
      <c r="S13" s="14">
        <v>0.14833645391353101</v>
      </c>
      <c r="T13" s="14">
        <v>0.18295819911951999</v>
      </c>
      <c r="U13" s="14">
        <v>0.20328088836421801</v>
      </c>
      <c r="V13" s="14">
        <v>0.16276508505812701</v>
      </c>
      <c r="W13" s="14">
        <v>0.152057643272064</v>
      </c>
      <c r="X13" s="14">
        <v>0.162745989732793</v>
      </c>
      <c r="Y13" s="14">
        <v>0.18604854517564701</v>
      </c>
      <c r="Z13" s="14">
        <v>0.19222451383265701</v>
      </c>
      <c r="AA13" s="14">
        <v>0.13735973119636699</v>
      </c>
      <c r="AB13" s="14">
        <v>0.15705296202714999</v>
      </c>
      <c r="AC13" s="14">
        <v>0.22437269115710801</v>
      </c>
      <c r="AD13" s="14">
        <v>0.14510266441400599</v>
      </c>
      <c r="AE13" s="14"/>
      <c r="AF13" s="14">
        <v>0.18435911710709699</v>
      </c>
      <c r="AG13" s="14">
        <v>0.15314760232991501</v>
      </c>
      <c r="AH13" s="14">
        <v>0.123216961602064</v>
      </c>
      <c r="AI13" s="14">
        <v>0.18321481010855101</v>
      </c>
      <c r="AJ13" s="14">
        <v>9.7011885827552199E-2</v>
      </c>
      <c r="AK13" s="14"/>
      <c r="AL13" s="14">
        <v>0.13755008434216101</v>
      </c>
      <c r="AM13" s="14">
        <v>0.15510843722206</v>
      </c>
      <c r="AN13" s="14">
        <v>0.103792670952687</v>
      </c>
      <c r="AO13" s="14">
        <v>0.155640952188108</v>
      </c>
      <c r="AP13" s="14">
        <v>0.10734418860718099</v>
      </c>
      <c r="AQ13" s="14">
        <v>0.34052881100664401</v>
      </c>
      <c r="AR13" s="14"/>
      <c r="AS13" s="14">
        <v>0.20360394230777501</v>
      </c>
      <c r="AT13" s="14">
        <v>0.16787387187227501</v>
      </c>
      <c r="AU13" s="14">
        <v>0.13995327479828901</v>
      </c>
      <c r="AV13" s="14">
        <v>0.12164804296470499</v>
      </c>
      <c r="AW13" s="14">
        <v>2.2179801982478299E-2</v>
      </c>
      <c r="AX13" s="14"/>
      <c r="AY13" s="14">
        <v>0.17158436521391399</v>
      </c>
      <c r="AZ13" s="14">
        <v>0.13482099230598199</v>
      </c>
      <c r="BA13" s="14">
        <v>0.177096721946571</v>
      </c>
      <c r="BB13" s="14">
        <v>0.140375065017739</v>
      </c>
      <c r="BC13" s="14">
        <v>0.224313289071678</v>
      </c>
      <c r="BD13" s="14"/>
      <c r="BE13" s="14">
        <v>0.126644563060858</v>
      </c>
      <c r="BF13" s="14">
        <v>0.14637666795832299</v>
      </c>
      <c r="BG13" s="14">
        <v>0.17204646652495501</v>
      </c>
      <c r="BH13" s="14">
        <v>0.20237071487003699</v>
      </c>
      <c r="BI13" s="14">
        <v>0.25981161960333499</v>
      </c>
      <c r="BJ13" s="14"/>
      <c r="BK13" s="14">
        <v>8.6828067389569205E-2</v>
      </c>
      <c r="BL13" s="14">
        <v>0.220445176374575</v>
      </c>
      <c r="BM13" s="14">
        <v>0.20766136321525</v>
      </c>
      <c r="BN13" s="14">
        <v>0.139547372167071</v>
      </c>
      <c r="BO13" s="14">
        <v>0.179009813146257</v>
      </c>
      <c r="BP13" s="14"/>
      <c r="BQ13" s="14">
        <v>0.15316622968531901</v>
      </c>
      <c r="BR13" s="14">
        <v>0.17437042711030701</v>
      </c>
      <c r="BS13" s="14"/>
      <c r="BT13" s="14">
        <v>0.11446259882366799</v>
      </c>
      <c r="BU13" s="14">
        <v>0.184619086113815</v>
      </c>
      <c r="BV13" s="14"/>
      <c r="BW13" s="14">
        <v>0.119609900463941</v>
      </c>
      <c r="BX13" s="14">
        <v>0.18509876167749501</v>
      </c>
      <c r="BY13" s="14"/>
      <c r="BZ13" s="14">
        <v>0.17540885486569199</v>
      </c>
      <c r="CA13" s="14">
        <v>0.13892983356256999</v>
      </c>
      <c r="CB13" s="14">
        <v>0.250853283102766</v>
      </c>
    </row>
    <row r="14" spans="2:80" x14ac:dyDescent="0.35">
      <c r="B14" s="15" t="s">
        <v>250</v>
      </c>
      <c r="C14" s="14">
        <v>0.14384887159422699</v>
      </c>
      <c r="D14" s="14">
        <v>0.11447517470006301</v>
      </c>
      <c r="E14" s="14">
        <v>0.17303912867705801</v>
      </c>
      <c r="F14" s="14"/>
      <c r="G14" s="14">
        <v>0.15235101621900199</v>
      </c>
      <c r="H14" s="14">
        <v>0.138178405949067</v>
      </c>
      <c r="I14" s="14">
        <v>0.14104260287805201</v>
      </c>
      <c r="J14" s="14">
        <v>0.14700416236660499</v>
      </c>
      <c r="K14" s="14">
        <v>0.166868820747164</v>
      </c>
      <c r="L14" s="14">
        <v>0.127129025184333</v>
      </c>
      <c r="M14" s="14"/>
      <c r="N14" s="14">
        <v>0.16095092687429599</v>
      </c>
      <c r="O14" s="14">
        <v>0.142225706553191</v>
      </c>
      <c r="P14" s="14">
        <v>0.14031972401034801</v>
      </c>
      <c r="Q14" s="14">
        <v>0.130500485984439</v>
      </c>
      <c r="R14" s="14"/>
      <c r="S14" s="14">
        <v>0.13572310556438</v>
      </c>
      <c r="T14" s="14">
        <v>0.17827320659763199</v>
      </c>
      <c r="U14" s="14">
        <v>0.14279119109528199</v>
      </c>
      <c r="V14" s="14">
        <v>0.16600349296834299</v>
      </c>
      <c r="W14" s="14">
        <v>0.13414228154302199</v>
      </c>
      <c r="X14" s="14">
        <v>0.138100459050785</v>
      </c>
      <c r="Y14" s="14">
        <v>0.13361534469331801</v>
      </c>
      <c r="Z14" s="14">
        <v>0.13200288927013801</v>
      </c>
      <c r="AA14" s="14">
        <v>0.119799556810034</v>
      </c>
      <c r="AB14" s="14">
        <v>0.13261323666289901</v>
      </c>
      <c r="AC14" s="14">
        <v>0.13940685235078301</v>
      </c>
      <c r="AD14" s="14">
        <v>0.181352076714799</v>
      </c>
      <c r="AE14" s="14"/>
      <c r="AF14" s="14">
        <v>0.15179743354237599</v>
      </c>
      <c r="AG14" s="14">
        <v>0.14024830453877901</v>
      </c>
      <c r="AH14" s="14">
        <v>0.15273671375026299</v>
      </c>
      <c r="AI14" s="14">
        <v>0.14076151391175001</v>
      </c>
      <c r="AJ14" s="14">
        <v>0.153347573716445</v>
      </c>
      <c r="AK14" s="14"/>
      <c r="AL14" s="14">
        <v>0.10732031249433201</v>
      </c>
      <c r="AM14" s="14">
        <v>0.14407158742763701</v>
      </c>
      <c r="AN14" s="14">
        <v>0.210201829014589</v>
      </c>
      <c r="AO14" s="14">
        <v>0.14494271739202499</v>
      </c>
      <c r="AP14" s="14">
        <v>0.16214667387096099</v>
      </c>
      <c r="AQ14" s="14">
        <v>0.118874759680673</v>
      </c>
      <c r="AR14" s="14"/>
      <c r="AS14" s="14">
        <v>0.132707671647699</v>
      </c>
      <c r="AT14" s="14">
        <v>0.16345379311073699</v>
      </c>
      <c r="AU14" s="14">
        <v>0.147781733798518</v>
      </c>
      <c r="AV14" s="14">
        <v>0.13946440308753</v>
      </c>
      <c r="AW14" s="14">
        <v>0.14484468677312201</v>
      </c>
      <c r="AX14" s="14"/>
      <c r="AY14" s="14">
        <v>0.15991265362944601</v>
      </c>
      <c r="AZ14" s="14">
        <v>0.14242209618052401</v>
      </c>
      <c r="BA14" s="14">
        <v>0.128536338047991</v>
      </c>
      <c r="BB14" s="14">
        <v>0.128692089362757</v>
      </c>
      <c r="BC14" s="14">
        <v>0.15014964898212199</v>
      </c>
      <c r="BD14" s="14"/>
      <c r="BE14" s="14">
        <v>0.16562497048154401</v>
      </c>
      <c r="BF14" s="14">
        <v>0.14763151317421599</v>
      </c>
      <c r="BG14" s="14">
        <v>0.13763751851929401</v>
      </c>
      <c r="BH14" s="14">
        <v>0.138016740075252</v>
      </c>
      <c r="BI14" s="14">
        <v>0.151443876962777</v>
      </c>
      <c r="BJ14" s="14"/>
      <c r="BK14" s="14">
        <v>0.107169804459729</v>
      </c>
      <c r="BL14" s="14">
        <v>0.13677964823564601</v>
      </c>
      <c r="BM14" s="14">
        <v>0.139911049291641</v>
      </c>
      <c r="BN14" s="14">
        <v>0.189390334602413</v>
      </c>
      <c r="BO14" s="14">
        <v>0.13997750719372001</v>
      </c>
      <c r="BP14" s="14"/>
      <c r="BQ14" s="14">
        <v>0.156312493978222</v>
      </c>
      <c r="BR14" s="14">
        <v>0.13865066613393401</v>
      </c>
      <c r="BS14" s="14"/>
      <c r="BT14" s="14">
        <v>0.13692094542154001</v>
      </c>
      <c r="BU14" s="14">
        <v>0.14597750953104799</v>
      </c>
      <c r="BV14" s="14"/>
      <c r="BW14" s="14">
        <v>0.13012106975076901</v>
      </c>
      <c r="BX14" s="14">
        <v>0.148649985793464</v>
      </c>
      <c r="BY14" s="14"/>
      <c r="BZ14" s="14">
        <v>0.155859545653597</v>
      </c>
      <c r="CA14" s="14">
        <v>0.123558682595536</v>
      </c>
      <c r="CB14" s="14">
        <v>0.114765544550829</v>
      </c>
    </row>
    <row r="15" spans="2:80" x14ac:dyDescent="0.35">
      <c r="B15" s="15" t="s">
        <v>244</v>
      </c>
      <c r="C15" s="14">
        <v>0.106656382197499</v>
      </c>
      <c r="D15" s="14">
        <v>0.13100413064500299</v>
      </c>
      <c r="E15" s="14">
        <v>8.2680641367266605E-2</v>
      </c>
      <c r="F15" s="14"/>
      <c r="G15" s="14">
        <v>0.11280258962178399</v>
      </c>
      <c r="H15" s="14">
        <v>0.120054054384835</v>
      </c>
      <c r="I15" s="14">
        <v>0.103287637010799</v>
      </c>
      <c r="J15" s="14">
        <v>0.104624915524284</v>
      </c>
      <c r="K15" s="14">
        <v>0.11607634262429201</v>
      </c>
      <c r="L15" s="14">
        <v>8.9723182921620695E-2</v>
      </c>
      <c r="M15" s="14"/>
      <c r="N15" s="14">
        <v>0.11699734243827201</v>
      </c>
      <c r="O15" s="14">
        <v>0.11135136279780899</v>
      </c>
      <c r="P15" s="14">
        <v>0.103484471167964</v>
      </c>
      <c r="Q15" s="14">
        <v>9.4659216501857199E-2</v>
      </c>
      <c r="R15" s="14"/>
      <c r="S15" s="14">
        <v>0.13974175175271999</v>
      </c>
      <c r="T15" s="14">
        <v>0.108506576669181</v>
      </c>
      <c r="U15" s="14">
        <v>0.108771587552877</v>
      </c>
      <c r="V15" s="14">
        <v>8.7813793981069102E-2</v>
      </c>
      <c r="W15" s="14">
        <v>0.100601110191707</v>
      </c>
      <c r="X15" s="14">
        <v>0.116624435786299</v>
      </c>
      <c r="Y15" s="14">
        <v>7.2231262320389802E-2</v>
      </c>
      <c r="Z15" s="14">
        <v>8.2834059580035105E-2</v>
      </c>
      <c r="AA15" s="14">
        <v>0.108227621195869</v>
      </c>
      <c r="AB15" s="14">
        <v>0.1135851188493</v>
      </c>
      <c r="AC15" s="14">
        <v>9.9115361938931001E-2</v>
      </c>
      <c r="AD15" s="14">
        <v>8.87816038310352E-2</v>
      </c>
      <c r="AE15" s="14"/>
      <c r="AF15" s="14">
        <v>0.11301705990644401</v>
      </c>
      <c r="AG15" s="14">
        <v>0.101436904632363</v>
      </c>
      <c r="AH15" s="14">
        <v>0.152073193565956</v>
      </c>
      <c r="AI15" s="14">
        <v>0.110413185893853</v>
      </c>
      <c r="AJ15" s="14">
        <v>0.113585926657383</v>
      </c>
      <c r="AK15" s="14"/>
      <c r="AL15" s="14">
        <v>0.111547184381717</v>
      </c>
      <c r="AM15" s="14">
        <v>0.123378197324842</v>
      </c>
      <c r="AN15" s="14">
        <v>0.154962782095728</v>
      </c>
      <c r="AO15" s="14">
        <v>0.10340849971949501</v>
      </c>
      <c r="AP15" s="14">
        <v>9.7223735520656801E-2</v>
      </c>
      <c r="AQ15" s="14">
        <v>7.2357367294782607E-2</v>
      </c>
      <c r="AR15" s="14"/>
      <c r="AS15" s="14">
        <v>9.6136351789327099E-2</v>
      </c>
      <c r="AT15" s="14">
        <v>9.42262620281204E-2</v>
      </c>
      <c r="AU15" s="14">
        <v>0.134420454501678</v>
      </c>
      <c r="AV15" s="14">
        <v>0.100240765771811</v>
      </c>
      <c r="AW15" s="14">
        <v>0.17664738973340599</v>
      </c>
      <c r="AX15" s="14"/>
      <c r="AY15" s="14">
        <v>0.125999034545035</v>
      </c>
      <c r="AZ15" s="14">
        <v>0.113736035480043</v>
      </c>
      <c r="BA15" s="14">
        <v>0.111044348245455</v>
      </c>
      <c r="BB15" s="14">
        <v>0.10067115198660199</v>
      </c>
      <c r="BC15" s="14">
        <v>7.5244201579717701E-2</v>
      </c>
      <c r="BD15" s="14"/>
      <c r="BE15" s="14">
        <v>0.118510157596127</v>
      </c>
      <c r="BF15" s="14">
        <v>0.11737967533112099</v>
      </c>
      <c r="BG15" s="14">
        <v>0.101112968129459</v>
      </c>
      <c r="BH15" s="14">
        <v>0.103375787654525</v>
      </c>
      <c r="BI15" s="14">
        <v>5.4981477432717002E-2</v>
      </c>
      <c r="BJ15" s="14"/>
      <c r="BK15" s="14">
        <v>0.12104609940663</v>
      </c>
      <c r="BL15" s="14">
        <v>0.120003168544489</v>
      </c>
      <c r="BM15" s="14">
        <v>0.10529013895764</v>
      </c>
      <c r="BN15" s="14">
        <v>0.104726353531276</v>
      </c>
      <c r="BO15" s="14">
        <v>8.8489770533965506E-2</v>
      </c>
      <c r="BP15" s="14"/>
      <c r="BQ15" s="14">
        <v>0.10764128028660901</v>
      </c>
      <c r="BR15" s="14">
        <v>0.106245610556084</v>
      </c>
      <c r="BS15" s="14"/>
      <c r="BT15" s="14">
        <v>0.10610079702604901</v>
      </c>
      <c r="BU15" s="14">
        <v>0.10682708835741</v>
      </c>
      <c r="BV15" s="14"/>
      <c r="BW15" s="14">
        <v>0.117954075847077</v>
      </c>
      <c r="BX15" s="14">
        <v>0.10270516567950499</v>
      </c>
      <c r="BY15" s="14"/>
      <c r="BZ15" s="14">
        <v>9.8936048098374293E-2</v>
      </c>
      <c r="CA15" s="14">
        <v>0.12729256393937799</v>
      </c>
      <c r="CB15" s="14">
        <v>8.0266635804201597E-2</v>
      </c>
    </row>
    <row r="16" spans="2:80" x14ac:dyDescent="0.35">
      <c r="B16" s="15" t="s">
        <v>242</v>
      </c>
      <c r="C16" s="14">
        <v>0.105334255665848</v>
      </c>
      <c r="D16" s="14">
        <v>0.12536135194276701</v>
      </c>
      <c r="E16" s="14">
        <v>8.6230443546473898E-2</v>
      </c>
      <c r="F16" s="14"/>
      <c r="G16" s="14">
        <v>0.129938270186399</v>
      </c>
      <c r="H16" s="14">
        <v>0.13420324619289201</v>
      </c>
      <c r="I16" s="14">
        <v>0.113805904603827</v>
      </c>
      <c r="J16" s="14">
        <v>9.1852658408736396E-2</v>
      </c>
      <c r="K16" s="14">
        <v>6.1594545316508702E-2</v>
      </c>
      <c r="L16" s="14">
        <v>9.8855661675531503E-2</v>
      </c>
      <c r="M16" s="14"/>
      <c r="N16" s="14">
        <v>0.133227959903441</v>
      </c>
      <c r="O16" s="14">
        <v>8.1015307206909998E-2</v>
      </c>
      <c r="P16" s="14">
        <v>0.107193318936457</v>
      </c>
      <c r="Q16" s="14">
        <v>0.100093056714585</v>
      </c>
      <c r="R16" s="14"/>
      <c r="S16" s="14">
        <v>0.14375085571815299</v>
      </c>
      <c r="T16" s="14">
        <v>5.3909954141794898E-2</v>
      </c>
      <c r="U16" s="14">
        <v>8.0585591461160205E-2</v>
      </c>
      <c r="V16" s="14">
        <v>9.8873662731581505E-2</v>
      </c>
      <c r="W16" s="14">
        <v>8.2847142940465995E-2</v>
      </c>
      <c r="X16" s="14">
        <v>0.116554869889962</v>
      </c>
      <c r="Y16" s="14">
        <v>0.102180915217757</v>
      </c>
      <c r="Z16" s="14">
        <v>0.15255480922891301</v>
      </c>
      <c r="AA16" s="14">
        <v>0.12261060805085899</v>
      </c>
      <c r="AB16" s="14">
        <v>0.12255458911443801</v>
      </c>
      <c r="AC16" s="14">
        <v>9.19726579214903E-2</v>
      </c>
      <c r="AD16" s="14">
        <v>0.10546486735553599</v>
      </c>
      <c r="AE16" s="14"/>
      <c r="AF16" s="14">
        <v>0.122566488491857</v>
      </c>
      <c r="AG16" s="14">
        <v>0.123845605981379</v>
      </c>
      <c r="AH16" s="14">
        <v>0.113243495706547</v>
      </c>
      <c r="AI16" s="14">
        <v>7.6859869219529295E-2</v>
      </c>
      <c r="AJ16" s="14">
        <v>0.117368532921203</v>
      </c>
      <c r="AK16" s="14"/>
      <c r="AL16" s="14">
        <v>0.17849876071668899</v>
      </c>
      <c r="AM16" s="14">
        <v>0.143275798047129</v>
      </c>
      <c r="AN16" s="14">
        <v>8.0470390186524604E-2</v>
      </c>
      <c r="AO16" s="14">
        <v>8.6451368682521304E-2</v>
      </c>
      <c r="AP16" s="14">
        <v>7.5165285931612105E-2</v>
      </c>
      <c r="AQ16" s="14">
        <v>6.8374908679540602E-2</v>
      </c>
      <c r="AR16" s="14"/>
      <c r="AS16" s="14">
        <v>0.121858646255029</v>
      </c>
      <c r="AT16" s="14">
        <v>7.25446924410591E-2</v>
      </c>
      <c r="AU16" s="14">
        <v>0.103199567865773</v>
      </c>
      <c r="AV16" s="14">
        <v>0.11485692661133499</v>
      </c>
      <c r="AW16" s="14">
        <v>0.390261666575767</v>
      </c>
      <c r="AX16" s="14"/>
      <c r="AY16" s="14">
        <v>0.11573769765080499</v>
      </c>
      <c r="AZ16" s="14">
        <v>0.116844417744828</v>
      </c>
      <c r="BA16" s="14">
        <v>0.123063963127248</v>
      </c>
      <c r="BB16" s="14">
        <v>8.7163865867454005E-2</v>
      </c>
      <c r="BC16" s="14">
        <v>7.2693226329810498E-2</v>
      </c>
      <c r="BD16" s="14"/>
      <c r="BE16" s="14">
        <v>0.240952291799329</v>
      </c>
      <c r="BF16" s="14">
        <v>0.115068966533255</v>
      </c>
      <c r="BG16" s="14">
        <v>9.3219119747453297E-2</v>
      </c>
      <c r="BH16" s="14">
        <v>6.1510023741391903E-2</v>
      </c>
      <c r="BI16" s="14">
        <v>8.1851099554960005E-2</v>
      </c>
      <c r="BJ16" s="14"/>
      <c r="BK16" s="14">
        <v>0.235049468122394</v>
      </c>
      <c r="BL16" s="14">
        <v>9.1558662825496698E-2</v>
      </c>
      <c r="BM16" s="14">
        <v>0.10662003545509199</v>
      </c>
      <c r="BN16" s="14">
        <v>6.80270241975236E-2</v>
      </c>
      <c r="BO16" s="14">
        <v>4.9601130237378901E-2</v>
      </c>
      <c r="BP16" s="14"/>
      <c r="BQ16" s="14">
        <v>0.11996857072998</v>
      </c>
      <c r="BR16" s="14">
        <v>9.9230718978817106E-2</v>
      </c>
      <c r="BS16" s="14"/>
      <c r="BT16" s="14">
        <v>0.11584908224618599</v>
      </c>
      <c r="BU16" s="14">
        <v>0.102103525689792</v>
      </c>
      <c r="BV16" s="14"/>
      <c r="BW16" s="14">
        <v>0.16583308758986101</v>
      </c>
      <c r="BX16" s="14">
        <v>8.4175602277646894E-2</v>
      </c>
      <c r="BY16" s="14"/>
      <c r="BZ16" s="14">
        <v>7.3891199735812998E-2</v>
      </c>
      <c r="CA16" s="14">
        <v>0.179050970204536</v>
      </c>
      <c r="CB16" s="14">
        <v>5.9180482999051397E-2</v>
      </c>
    </row>
    <row r="17" spans="2:80" x14ac:dyDescent="0.35">
      <c r="B17" s="15" t="s">
        <v>240</v>
      </c>
      <c r="C17" s="14">
        <v>6.4426093903641402E-2</v>
      </c>
      <c r="D17" s="14">
        <v>7.9206709126474206E-2</v>
      </c>
      <c r="E17" s="14">
        <v>4.9631773180781998E-2</v>
      </c>
      <c r="F17" s="14"/>
      <c r="G17" s="14">
        <v>0.104632561707192</v>
      </c>
      <c r="H17" s="14">
        <v>0.11118087414885799</v>
      </c>
      <c r="I17" s="14">
        <v>6.6845930199859502E-2</v>
      </c>
      <c r="J17" s="14">
        <v>5.63699448271123E-2</v>
      </c>
      <c r="K17" s="14">
        <v>3.1002276867802998E-2</v>
      </c>
      <c r="L17" s="14">
        <v>2.66200909104823E-2</v>
      </c>
      <c r="M17" s="14"/>
      <c r="N17" s="14">
        <v>7.4851322293265202E-2</v>
      </c>
      <c r="O17" s="14">
        <v>5.8895956499174798E-2</v>
      </c>
      <c r="P17" s="14">
        <v>6.3791665147394594E-2</v>
      </c>
      <c r="Q17" s="14">
        <v>6.0234486076164898E-2</v>
      </c>
      <c r="R17" s="14"/>
      <c r="S17" s="14">
        <v>0.111306063856734</v>
      </c>
      <c r="T17" s="14">
        <v>5.5945856929301999E-2</v>
      </c>
      <c r="U17" s="14">
        <v>5.0472244956452299E-2</v>
      </c>
      <c r="V17" s="14">
        <v>6.1751421184391801E-2</v>
      </c>
      <c r="W17" s="14">
        <v>7.3527513296269706E-2</v>
      </c>
      <c r="X17" s="14">
        <v>7.8935613425116305E-2</v>
      </c>
      <c r="Y17" s="14">
        <v>5.18541294712105E-2</v>
      </c>
      <c r="Z17" s="14">
        <v>3.7141600281220197E-2</v>
      </c>
      <c r="AA17" s="14">
        <v>7.4557815651634704E-2</v>
      </c>
      <c r="AB17" s="14">
        <v>4.6305692280927402E-2</v>
      </c>
      <c r="AC17" s="14">
        <v>1.9539290892205199E-2</v>
      </c>
      <c r="AD17" s="14">
        <v>2.44102471768568E-2</v>
      </c>
      <c r="AE17" s="14"/>
      <c r="AF17" s="14">
        <v>7.6628384650303194E-2</v>
      </c>
      <c r="AG17" s="14">
        <v>6.7440847058639494E-2</v>
      </c>
      <c r="AH17" s="14">
        <v>5.81585459493753E-2</v>
      </c>
      <c r="AI17" s="14">
        <v>7.5810346744923804E-2</v>
      </c>
      <c r="AJ17" s="14">
        <v>6.1918799508597598E-2</v>
      </c>
      <c r="AK17" s="14"/>
      <c r="AL17" s="14">
        <v>8.7365648057299405E-2</v>
      </c>
      <c r="AM17" s="14">
        <v>6.8814659879569806E-2</v>
      </c>
      <c r="AN17" s="14">
        <v>4.7324465087394497E-2</v>
      </c>
      <c r="AO17" s="14">
        <v>7.4090675218378005E-2</v>
      </c>
      <c r="AP17" s="14">
        <v>6.43708697723369E-2</v>
      </c>
      <c r="AQ17" s="14">
        <v>3.7452004729364899E-2</v>
      </c>
      <c r="AR17" s="14"/>
      <c r="AS17" s="14">
        <v>5.0357275253734297E-2</v>
      </c>
      <c r="AT17" s="14">
        <v>7.0296061507671107E-2</v>
      </c>
      <c r="AU17" s="14">
        <v>7.3859780865360006E-2</v>
      </c>
      <c r="AV17" s="14">
        <v>8.4057759608780105E-2</v>
      </c>
      <c r="AW17" s="14">
        <v>4.3529613297355198E-2</v>
      </c>
      <c r="AX17" s="14"/>
      <c r="AY17" s="14">
        <v>5.3259166005500902E-2</v>
      </c>
      <c r="AZ17" s="14">
        <v>7.1580399788267898E-2</v>
      </c>
      <c r="BA17" s="14">
        <v>6.9598505839370703E-2</v>
      </c>
      <c r="BB17" s="14">
        <v>8.4328214268302101E-2</v>
      </c>
      <c r="BC17" s="14">
        <v>4.9896745747121003E-2</v>
      </c>
      <c r="BD17" s="14"/>
      <c r="BE17" s="14">
        <v>0.10649062542087</v>
      </c>
      <c r="BF17" s="14">
        <v>6.4373552077451698E-2</v>
      </c>
      <c r="BG17" s="14">
        <v>5.7252203123628199E-2</v>
      </c>
      <c r="BH17" s="14">
        <v>7.4046407419684407E-2</v>
      </c>
      <c r="BI17" s="14">
        <v>2.9076924723839399E-2</v>
      </c>
      <c r="BJ17" s="14"/>
      <c r="BK17" s="14">
        <v>9.9772892543589703E-2</v>
      </c>
      <c r="BL17" s="14">
        <v>5.8977890076038701E-2</v>
      </c>
      <c r="BM17" s="14">
        <v>4.8383606817440299E-2</v>
      </c>
      <c r="BN17" s="14">
        <v>5.9541230944700603E-2</v>
      </c>
      <c r="BO17" s="14">
        <v>6.1074293614446003E-2</v>
      </c>
      <c r="BP17" s="14"/>
      <c r="BQ17" s="14">
        <v>8.0325908588574899E-2</v>
      </c>
      <c r="BR17" s="14">
        <v>5.7794755038706097E-2</v>
      </c>
      <c r="BS17" s="14"/>
      <c r="BT17" s="14">
        <v>6.9157607973397595E-2</v>
      </c>
      <c r="BU17" s="14">
        <v>6.2972313927290705E-2</v>
      </c>
      <c r="BV17" s="14"/>
      <c r="BW17" s="14">
        <v>8.3509077380063301E-2</v>
      </c>
      <c r="BX17" s="14">
        <v>5.7752076899519403E-2</v>
      </c>
      <c r="BY17" s="14"/>
      <c r="BZ17" s="14">
        <v>5.6340105574396601E-2</v>
      </c>
      <c r="CA17" s="14">
        <v>8.2598077659709904E-2</v>
      </c>
      <c r="CB17" s="14">
        <v>5.7218861624221198E-2</v>
      </c>
    </row>
    <row r="18" spans="2:80" x14ac:dyDescent="0.35">
      <c r="B18" s="15" t="s">
        <v>251</v>
      </c>
      <c r="C18" s="14">
        <v>5.8917586107998798E-2</v>
      </c>
      <c r="D18" s="14">
        <v>6.6805088333685606E-2</v>
      </c>
      <c r="E18" s="14">
        <v>5.14621195168041E-2</v>
      </c>
      <c r="F18" s="14"/>
      <c r="G18" s="14">
        <v>0.10393409812277001</v>
      </c>
      <c r="H18" s="14">
        <v>7.8674879765694997E-2</v>
      </c>
      <c r="I18" s="14">
        <v>6.1346936980510101E-2</v>
      </c>
      <c r="J18" s="14">
        <v>5.8112471689395602E-2</v>
      </c>
      <c r="K18" s="14">
        <v>3.9200804864916498E-2</v>
      </c>
      <c r="L18" s="14">
        <v>2.4871137167333499E-2</v>
      </c>
      <c r="M18" s="14"/>
      <c r="N18" s="14">
        <v>7.2150609053422299E-2</v>
      </c>
      <c r="O18" s="14">
        <v>4.9296930721297497E-2</v>
      </c>
      <c r="P18" s="14">
        <v>6.0330785620103501E-2</v>
      </c>
      <c r="Q18" s="14">
        <v>5.4078046480811E-2</v>
      </c>
      <c r="R18" s="14"/>
      <c r="S18" s="14">
        <v>0.115099305418652</v>
      </c>
      <c r="T18" s="14">
        <v>5.9136412790402403E-2</v>
      </c>
      <c r="U18" s="14">
        <v>3.7982319430272103E-2</v>
      </c>
      <c r="V18" s="14">
        <v>5.7254240290703799E-2</v>
      </c>
      <c r="W18" s="14">
        <v>4.5097022348767703E-2</v>
      </c>
      <c r="X18" s="14">
        <v>4.6105852297387499E-2</v>
      </c>
      <c r="Y18" s="14">
        <v>5.4312032358357402E-2</v>
      </c>
      <c r="Z18" s="14">
        <v>5.9272870288469698E-2</v>
      </c>
      <c r="AA18" s="14">
        <v>5.91607154554534E-2</v>
      </c>
      <c r="AB18" s="14">
        <v>3.4083043800870398E-2</v>
      </c>
      <c r="AC18" s="14">
        <v>3.74129599247272E-2</v>
      </c>
      <c r="AD18" s="14">
        <v>4.8119806600899699E-2</v>
      </c>
      <c r="AE18" s="14"/>
      <c r="AF18" s="14">
        <v>4.6466506047662802E-2</v>
      </c>
      <c r="AG18" s="14">
        <v>6.3566476642592004E-2</v>
      </c>
      <c r="AH18" s="14">
        <v>4.0513521852758097E-2</v>
      </c>
      <c r="AI18" s="14">
        <v>5.2703681680322197E-2</v>
      </c>
      <c r="AJ18" s="14">
        <v>8.6003200409591904E-2</v>
      </c>
      <c r="AK18" s="14"/>
      <c r="AL18" s="14">
        <v>6.50631951935845E-2</v>
      </c>
      <c r="AM18" s="14">
        <v>5.2590473254705498E-2</v>
      </c>
      <c r="AN18" s="14">
        <v>6.1252856067085797E-2</v>
      </c>
      <c r="AO18" s="14">
        <v>5.9496083571671299E-2</v>
      </c>
      <c r="AP18" s="14">
        <v>8.1794992094780694E-2</v>
      </c>
      <c r="AQ18" s="14">
        <v>4.4423059571700299E-2</v>
      </c>
      <c r="AR18" s="14"/>
      <c r="AS18" s="14">
        <v>5.2864648560237003E-2</v>
      </c>
      <c r="AT18" s="14">
        <v>5.4105933577533301E-2</v>
      </c>
      <c r="AU18" s="14">
        <v>7.2620591759898795E-2</v>
      </c>
      <c r="AV18" s="14">
        <v>8.0083921355449894E-2</v>
      </c>
      <c r="AW18" s="14">
        <v>5.7896695905536102E-2</v>
      </c>
      <c r="AX18" s="14"/>
      <c r="AY18" s="14">
        <v>4.4163671877974903E-2</v>
      </c>
      <c r="AZ18" s="14">
        <v>6.6649491952586695E-2</v>
      </c>
      <c r="BA18" s="14">
        <v>6.0674350914369402E-2</v>
      </c>
      <c r="BB18" s="14">
        <v>7.0442051942779693E-2</v>
      </c>
      <c r="BC18" s="14">
        <v>5.78538863921726E-2</v>
      </c>
      <c r="BD18" s="14"/>
      <c r="BE18" s="14">
        <v>6.9987930044557306E-2</v>
      </c>
      <c r="BF18" s="14">
        <v>5.5146163018081201E-2</v>
      </c>
      <c r="BG18" s="14">
        <v>6.6061999640415398E-2</v>
      </c>
      <c r="BH18" s="14">
        <v>5.28391109278794E-2</v>
      </c>
      <c r="BI18" s="14">
        <v>3.8894574041869898E-2</v>
      </c>
      <c r="BJ18" s="14"/>
      <c r="BK18" s="14">
        <v>8.2418724556267406E-2</v>
      </c>
      <c r="BL18" s="14">
        <v>5.3075807382106099E-2</v>
      </c>
      <c r="BM18" s="14">
        <v>5.5088436274979197E-2</v>
      </c>
      <c r="BN18" s="14">
        <v>6.7759497028531707E-2</v>
      </c>
      <c r="BO18" s="14">
        <v>4.1466087850143697E-2</v>
      </c>
      <c r="BP18" s="14"/>
      <c r="BQ18" s="14">
        <v>6.1647358444251302E-2</v>
      </c>
      <c r="BR18" s="14">
        <v>5.7779079418171203E-2</v>
      </c>
      <c r="BS18" s="14"/>
      <c r="BT18" s="14">
        <v>6.8404488783404202E-2</v>
      </c>
      <c r="BU18" s="14">
        <v>5.6002690591730797E-2</v>
      </c>
      <c r="BV18" s="14"/>
      <c r="BW18" s="14">
        <v>6.0527647112247097E-2</v>
      </c>
      <c r="BX18" s="14">
        <v>5.8354488910262202E-2</v>
      </c>
      <c r="BY18" s="14"/>
      <c r="BZ18" s="14">
        <v>5.4172902145817103E-2</v>
      </c>
      <c r="CA18" s="14">
        <v>7.67560076609662E-2</v>
      </c>
      <c r="CB18" s="14">
        <v>1.20881715086383E-2</v>
      </c>
    </row>
    <row r="19" spans="2:80" x14ac:dyDescent="0.35">
      <c r="B19" s="15" t="s">
        <v>237</v>
      </c>
      <c r="C19" s="14">
        <v>5.5536186165048899E-2</v>
      </c>
      <c r="D19" s="14">
        <v>6.2558593314130898E-2</v>
      </c>
      <c r="E19" s="14">
        <v>4.8910518179661099E-2</v>
      </c>
      <c r="F19" s="14"/>
      <c r="G19" s="14">
        <v>9.4152545773728405E-2</v>
      </c>
      <c r="H19" s="14">
        <v>5.9274505687317E-2</v>
      </c>
      <c r="I19" s="14">
        <v>7.7866443444777195E-2</v>
      </c>
      <c r="J19" s="14">
        <v>5.5489031369406097E-2</v>
      </c>
      <c r="K19" s="14">
        <v>4.1268473381311399E-2</v>
      </c>
      <c r="L19" s="14">
        <v>1.8360706226927401E-2</v>
      </c>
      <c r="M19" s="14"/>
      <c r="N19" s="14">
        <v>6.4207850242771994E-2</v>
      </c>
      <c r="O19" s="14">
        <v>4.3048355222043901E-2</v>
      </c>
      <c r="P19" s="14">
        <v>6.5556641764159401E-2</v>
      </c>
      <c r="Q19" s="14">
        <v>5.0999471110999499E-2</v>
      </c>
      <c r="R19" s="14"/>
      <c r="S19" s="14">
        <v>6.3677558059461695E-2</v>
      </c>
      <c r="T19" s="14">
        <v>4.0535513848273301E-2</v>
      </c>
      <c r="U19" s="14">
        <v>2.9006262112522701E-2</v>
      </c>
      <c r="V19" s="14">
        <v>6.5693865839687393E-2</v>
      </c>
      <c r="W19" s="14">
        <v>4.55288922772277E-2</v>
      </c>
      <c r="X19" s="14">
        <v>8.8043802774959795E-2</v>
      </c>
      <c r="Y19" s="14">
        <v>3.1069705132061101E-2</v>
      </c>
      <c r="Z19" s="14">
        <v>4.4211765893677597E-2</v>
      </c>
      <c r="AA19" s="14">
        <v>7.55906316834766E-2</v>
      </c>
      <c r="AB19" s="14">
        <v>6.4783872932067194E-2</v>
      </c>
      <c r="AC19" s="14">
        <v>3.1753229643765299E-2</v>
      </c>
      <c r="AD19" s="14">
        <v>6.7276539609792796E-2</v>
      </c>
      <c r="AE19" s="14"/>
      <c r="AF19" s="14">
        <v>4.1035389563802899E-2</v>
      </c>
      <c r="AG19" s="14">
        <v>6.1454556833816697E-2</v>
      </c>
      <c r="AH19" s="14">
        <v>3.4834015790489503E-2</v>
      </c>
      <c r="AI19" s="14">
        <v>6.6350005212448507E-2</v>
      </c>
      <c r="AJ19" s="14">
        <v>6.2711527279301502E-2</v>
      </c>
      <c r="AK19" s="14"/>
      <c r="AL19" s="14">
        <v>8.2803899146560306E-2</v>
      </c>
      <c r="AM19" s="14">
        <v>6.0482759316082498E-2</v>
      </c>
      <c r="AN19" s="14">
        <v>2.1555349684210998E-2</v>
      </c>
      <c r="AO19" s="14">
        <v>7.5025002721590003E-2</v>
      </c>
      <c r="AP19" s="14">
        <v>3.4250035747018397E-2</v>
      </c>
      <c r="AQ19" s="14">
        <v>2.0172697038661602E-2</v>
      </c>
      <c r="AR19" s="14"/>
      <c r="AS19" s="14">
        <v>5.9838654975191599E-2</v>
      </c>
      <c r="AT19" s="14">
        <v>4.9541330305486499E-2</v>
      </c>
      <c r="AU19" s="14">
        <v>4.9804500052858802E-2</v>
      </c>
      <c r="AV19" s="14">
        <v>7.2037915861777102E-2</v>
      </c>
      <c r="AW19" s="14">
        <v>9.9618839941604004E-2</v>
      </c>
      <c r="AX19" s="14"/>
      <c r="AY19" s="14">
        <v>5.2886455096429003E-2</v>
      </c>
      <c r="AZ19" s="14">
        <v>5.7001827991800799E-2</v>
      </c>
      <c r="BA19" s="14">
        <v>5.5052549575588097E-2</v>
      </c>
      <c r="BB19" s="14">
        <v>5.2729210166071898E-2</v>
      </c>
      <c r="BC19" s="14">
        <v>5.5047579818321701E-2</v>
      </c>
      <c r="BD19" s="14"/>
      <c r="BE19" s="14">
        <v>0.14189168074352701</v>
      </c>
      <c r="BF19" s="14">
        <v>4.9993861932792302E-2</v>
      </c>
      <c r="BG19" s="14">
        <v>4.4441281138134801E-2</v>
      </c>
      <c r="BH19" s="14">
        <v>6.3074863269317105E-2</v>
      </c>
      <c r="BI19" s="14">
        <v>4.2833979550581797E-2</v>
      </c>
      <c r="BJ19" s="14"/>
      <c r="BK19" s="14">
        <v>0.11821006901516</v>
      </c>
      <c r="BL19" s="14">
        <v>3.9332354812182099E-2</v>
      </c>
      <c r="BM19" s="14">
        <v>3.9133045503858502E-2</v>
      </c>
      <c r="BN19" s="14">
        <v>5.2775826080847597E-2</v>
      </c>
      <c r="BO19" s="14">
        <v>3.8193886828180403E-2</v>
      </c>
      <c r="BP19" s="14"/>
      <c r="BQ19" s="14">
        <v>8.0199203173838704E-2</v>
      </c>
      <c r="BR19" s="14">
        <v>4.5249976768411998E-2</v>
      </c>
      <c r="BS19" s="14"/>
      <c r="BT19" s="14">
        <v>6.5965779043418396E-2</v>
      </c>
      <c r="BU19" s="14">
        <v>5.2331644645246603E-2</v>
      </c>
      <c r="BV19" s="14"/>
      <c r="BW19" s="14">
        <v>8.9573636012475796E-2</v>
      </c>
      <c r="BX19" s="14">
        <v>4.3632045529002503E-2</v>
      </c>
      <c r="BY19" s="14"/>
      <c r="BZ19" s="14">
        <v>4.3060597158012998E-2</v>
      </c>
      <c r="CA19" s="14">
        <v>8.7994915270049406E-2</v>
      </c>
      <c r="CB19" s="14">
        <v>1.81644418604027E-2</v>
      </c>
    </row>
    <row r="20" spans="2:80" x14ac:dyDescent="0.35">
      <c r="B20" s="15" t="s">
        <v>248</v>
      </c>
      <c r="C20" s="14">
        <v>5.1829642487339199E-2</v>
      </c>
      <c r="D20" s="14">
        <v>4.8725333115890203E-2</v>
      </c>
      <c r="E20" s="14">
        <v>5.44154236053533E-2</v>
      </c>
      <c r="F20" s="14"/>
      <c r="G20" s="14">
        <v>6.0997366456231099E-2</v>
      </c>
      <c r="H20" s="14">
        <v>9.5227132149541302E-2</v>
      </c>
      <c r="I20" s="14">
        <v>6.5521476826842104E-2</v>
      </c>
      <c r="J20" s="14">
        <v>4.41073198132114E-2</v>
      </c>
      <c r="K20" s="14">
        <v>2.2664182051511401E-2</v>
      </c>
      <c r="L20" s="14">
        <v>2.5043788838028699E-2</v>
      </c>
      <c r="M20" s="14"/>
      <c r="N20" s="14">
        <v>6.4349857198966603E-2</v>
      </c>
      <c r="O20" s="14">
        <v>3.4837374816532797E-2</v>
      </c>
      <c r="P20" s="14">
        <v>5.9766038229769503E-2</v>
      </c>
      <c r="Q20" s="14">
        <v>4.8234238625184798E-2</v>
      </c>
      <c r="R20" s="14"/>
      <c r="S20" s="14">
        <v>6.0623291909338101E-2</v>
      </c>
      <c r="T20" s="14">
        <v>3.8257122251102803E-2</v>
      </c>
      <c r="U20" s="14">
        <v>5.8850598451389201E-2</v>
      </c>
      <c r="V20" s="14">
        <v>3.3855162943685103E-2</v>
      </c>
      <c r="W20" s="14">
        <v>6.5293057816939601E-2</v>
      </c>
      <c r="X20" s="14">
        <v>5.9485866558446003E-2</v>
      </c>
      <c r="Y20" s="14">
        <v>4.5721217464292398E-2</v>
      </c>
      <c r="Z20" s="14">
        <v>4.4996761664524598E-2</v>
      </c>
      <c r="AA20" s="14">
        <v>4.52797688135173E-2</v>
      </c>
      <c r="AB20" s="14">
        <v>6.1031225881684997E-2</v>
      </c>
      <c r="AC20" s="14">
        <v>5.8732613355003599E-2</v>
      </c>
      <c r="AD20" s="14">
        <v>6.0613970588063899E-2</v>
      </c>
      <c r="AE20" s="14"/>
      <c r="AF20" s="14">
        <v>3.1455379547909099E-2</v>
      </c>
      <c r="AG20" s="14">
        <v>6.7898050182655906E-2</v>
      </c>
      <c r="AH20" s="14">
        <v>5.3130462836779101E-2</v>
      </c>
      <c r="AI20" s="14">
        <v>3.1415053951260798E-2</v>
      </c>
      <c r="AJ20" s="14">
        <v>6.1934619261365703E-2</v>
      </c>
      <c r="AK20" s="14"/>
      <c r="AL20" s="14">
        <v>8.1974220890282903E-2</v>
      </c>
      <c r="AM20" s="14">
        <v>4.3076334797270903E-2</v>
      </c>
      <c r="AN20" s="14">
        <v>6.4867284435753694E-2</v>
      </c>
      <c r="AO20" s="14">
        <v>3.7034067108704098E-2</v>
      </c>
      <c r="AP20" s="14">
        <v>5.7315270529637301E-2</v>
      </c>
      <c r="AQ20" s="14">
        <v>4.6684580497113402E-2</v>
      </c>
      <c r="AR20" s="14"/>
      <c r="AS20" s="14">
        <v>5.4700958571083202E-2</v>
      </c>
      <c r="AT20" s="14">
        <v>4.1526662465256298E-2</v>
      </c>
      <c r="AU20" s="14">
        <v>4.7659729783684698E-2</v>
      </c>
      <c r="AV20" s="14">
        <v>9.52093713270218E-2</v>
      </c>
      <c r="AW20" s="14">
        <v>8.49083785422452E-2</v>
      </c>
      <c r="AX20" s="14"/>
      <c r="AY20" s="14">
        <v>4.0823009895213903E-2</v>
      </c>
      <c r="AZ20" s="14">
        <v>6.14658255698287E-2</v>
      </c>
      <c r="BA20" s="14">
        <v>4.10976314006362E-2</v>
      </c>
      <c r="BB20" s="14">
        <v>6.7649789233157301E-2</v>
      </c>
      <c r="BC20" s="14">
        <v>4.3962142349461601E-2</v>
      </c>
      <c r="BD20" s="14"/>
      <c r="BE20" s="14">
        <v>8.4208489381944501E-2</v>
      </c>
      <c r="BF20" s="14">
        <v>5.6299795180782999E-2</v>
      </c>
      <c r="BG20" s="14">
        <v>4.4581840883777098E-2</v>
      </c>
      <c r="BH20" s="14">
        <v>4.6819914852136997E-2</v>
      </c>
      <c r="BI20" s="14">
        <v>4.3965512629526998E-2</v>
      </c>
      <c r="BJ20" s="14"/>
      <c r="BK20" s="14">
        <v>8.7458775584078705E-2</v>
      </c>
      <c r="BL20" s="14">
        <v>3.4003991456244401E-2</v>
      </c>
      <c r="BM20" s="14">
        <v>5.2181437060587803E-2</v>
      </c>
      <c r="BN20" s="14">
        <v>5.8718347276822701E-2</v>
      </c>
      <c r="BO20" s="14">
        <v>3.2551992305215403E-2</v>
      </c>
      <c r="BP20" s="14"/>
      <c r="BQ20" s="14">
        <v>5.2656012314413601E-2</v>
      </c>
      <c r="BR20" s="14">
        <v>5.1484988259621597E-2</v>
      </c>
      <c r="BS20" s="14"/>
      <c r="BT20" s="14">
        <v>7.0889087377828994E-2</v>
      </c>
      <c r="BU20" s="14">
        <v>4.5973538303001403E-2</v>
      </c>
      <c r="BV20" s="14"/>
      <c r="BW20" s="14">
        <v>8.2145135875447403E-2</v>
      </c>
      <c r="BX20" s="14">
        <v>4.1227206101510601E-2</v>
      </c>
      <c r="BY20" s="14"/>
      <c r="BZ20" s="14">
        <v>4.7188344904388897E-2</v>
      </c>
      <c r="CA20" s="14">
        <v>6.3682382908805901E-2</v>
      </c>
      <c r="CB20" s="14">
        <v>3.9249510173420897E-2</v>
      </c>
    </row>
    <row r="21" spans="2:80" x14ac:dyDescent="0.35">
      <c r="B21" s="15" t="s">
        <v>238</v>
      </c>
      <c r="C21" s="14">
        <v>4.89381178277669E-2</v>
      </c>
      <c r="D21" s="14">
        <v>5.3570087380533302E-2</v>
      </c>
      <c r="E21" s="14">
        <v>4.3854013122033797E-2</v>
      </c>
      <c r="F21" s="14"/>
      <c r="G21" s="14">
        <v>7.5031236030317597E-2</v>
      </c>
      <c r="H21" s="14">
        <v>6.7938352815685693E-2</v>
      </c>
      <c r="I21" s="14">
        <v>6.5901069912089605E-2</v>
      </c>
      <c r="J21" s="14">
        <v>4.8722538369764999E-2</v>
      </c>
      <c r="K21" s="14">
        <v>3.6771444487233101E-2</v>
      </c>
      <c r="L21" s="14">
        <v>1.0698794852131E-2</v>
      </c>
      <c r="M21" s="14"/>
      <c r="N21" s="14">
        <v>5.2266547499387299E-2</v>
      </c>
      <c r="O21" s="14">
        <v>2.8368069165776302E-2</v>
      </c>
      <c r="P21" s="14">
        <v>5.4853812780015603E-2</v>
      </c>
      <c r="Q21" s="14">
        <v>6.2111307848640898E-2</v>
      </c>
      <c r="R21" s="14"/>
      <c r="S21" s="14">
        <v>6.6213501202754099E-2</v>
      </c>
      <c r="T21" s="14">
        <v>3.8491456747001801E-2</v>
      </c>
      <c r="U21" s="14">
        <v>4.7453167072697401E-2</v>
      </c>
      <c r="V21" s="14">
        <v>3.2622608807845697E-2</v>
      </c>
      <c r="W21" s="14">
        <v>4.2001029519520297E-2</v>
      </c>
      <c r="X21" s="14">
        <v>6.6612311171811101E-2</v>
      </c>
      <c r="Y21" s="14">
        <v>4.24068346273591E-2</v>
      </c>
      <c r="Z21" s="14">
        <v>4.59066574722891E-2</v>
      </c>
      <c r="AA21" s="14">
        <v>4.6354826686528003E-2</v>
      </c>
      <c r="AB21" s="14">
        <v>3.3447381270241897E-2</v>
      </c>
      <c r="AC21" s="14">
        <v>6.9065676233526094E-2</v>
      </c>
      <c r="AD21" s="14">
        <v>7.3361347328621193E-2</v>
      </c>
      <c r="AE21" s="14"/>
      <c r="AF21" s="14">
        <v>3.7252463078139501E-2</v>
      </c>
      <c r="AG21" s="14">
        <v>5.5745417620948402E-2</v>
      </c>
      <c r="AH21" s="14">
        <v>1.44095023147477E-2</v>
      </c>
      <c r="AI21" s="14">
        <v>6.3388022135337702E-2</v>
      </c>
      <c r="AJ21" s="14">
        <v>5.04634540419363E-2</v>
      </c>
      <c r="AK21" s="14"/>
      <c r="AL21" s="14">
        <v>4.9401515889853503E-2</v>
      </c>
      <c r="AM21" s="14">
        <v>4.5459606429611603E-2</v>
      </c>
      <c r="AN21" s="14">
        <v>2.44460717987008E-2</v>
      </c>
      <c r="AO21" s="14">
        <v>5.5293409926408299E-2</v>
      </c>
      <c r="AP21" s="14">
        <v>4.3678253234466002E-2</v>
      </c>
      <c r="AQ21" s="14">
        <v>4.6394122115571097E-2</v>
      </c>
      <c r="AR21" s="14"/>
      <c r="AS21" s="14">
        <v>5.6341321002527499E-2</v>
      </c>
      <c r="AT21" s="14">
        <v>4.8884661054583098E-2</v>
      </c>
      <c r="AU21" s="14">
        <v>3.8972238158423003E-2</v>
      </c>
      <c r="AV21" s="14">
        <v>6.2806932766903106E-2</v>
      </c>
      <c r="AW21" s="14">
        <v>8.52989913276294E-2</v>
      </c>
      <c r="AX21" s="14"/>
      <c r="AY21" s="14">
        <v>4.2181157817535599E-2</v>
      </c>
      <c r="AZ21" s="14">
        <v>3.7098159574613203E-2</v>
      </c>
      <c r="BA21" s="14">
        <v>4.8695430383969299E-2</v>
      </c>
      <c r="BB21" s="14">
        <v>5.9740381197837998E-2</v>
      </c>
      <c r="BC21" s="14">
        <v>6.7423910798622894E-2</v>
      </c>
      <c r="BD21" s="14"/>
      <c r="BE21" s="14">
        <v>6.7270701756130896E-2</v>
      </c>
      <c r="BF21" s="14">
        <v>4.2395409074385701E-2</v>
      </c>
      <c r="BG21" s="14">
        <v>4.8609899829325003E-2</v>
      </c>
      <c r="BH21" s="14">
        <v>5.03772099443952E-2</v>
      </c>
      <c r="BI21" s="14">
        <v>7.6045675598594903E-2</v>
      </c>
      <c r="BJ21" s="14"/>
      <c r="BK21" s="14">
        <v>6.7832049618844897E-2</v>
      </c>
      <c r="BL21" s="14">
        <v>4.8529576133546498E-2</v>
      </c>
      <c r="BM21" s="14">
        <v>2.88639813114785E-2</v>
      </c>
      <c r="BN21" s="14">
        <v>4.2478629091301401E-2</v>
      </c>
      <c r="BO21" s="14">
        <v>5.7883533598415401E-2</v>
      </c>
      <c r="BP21" s="14"/>
      <c r="BQ21" s="14">
        <v>5.91095233157794E-2</v>
      </c>
      <c r="BR21" s="14">
        <v>4.4695927723023797E-2</v>
      </c>
      <c r="BS21" s="14"/>
      <c r="BT21" s="14">
        <v>5.0883888487668401E-2</v>
      </c>
      <c r="BU21" s="14">
        <v>4.8340270630816501E-2</v>
      </c>
      <c r="BV21" s="14"/>
      <c r="BW21" s="14">
        <v>5.7622089297814198E-2</v>
      </c>
      <c r="BX21" s="14">
        <v>4.5901015514807603E-2</v>
      </c>
      <c r="BY21" s="14"/>
      <c r="BZ21" s="14">
        <v>4.3903557728285601E-2</v>
      </c>
      <c r="CA21" s="14">
        <v>5.6104306852081703E-2</v>
      </c>
      <c r="CB21" s="14">
        <v>6.9078196937933198E-2</v>
      </c>
    </row>
    <row r="22" spans="2:80" x14ac:dyDescent="0.35">
      <c r="B22" s="15" t="s">
        <v>241</v>
      </c>
      <c r="C22" s="14">
        <v>4.87981110460377E-2</v>
      </c>
      <c r="D22" s="14">
        <v>5.9390779161045598E-2</v>
      </c>
      <c r="E22" s="14">
        <v>3.8666648187514002E-2</v>
      </c>
      <c r="F22" s="14"/>
      <c r="G22" s="14">
        <v>5.5743869183040702E-2</v>
      </c>
      <c r="H22" s="14">
        <v>6.2155969275318503E-2</v>
      </c>
      <c r="I22" s="14">
        <v>7.4762421821268105E-2</v>
      </c>
      <c r="J22" s="14">
        <v>3.3202341808182302E-2</v>
      </c>
      <c r="K22" s="14">
        <v>4.5482030011270103E-2</v>
      </c>
      <c r="L22" s="14">
        <v>2.7072325951025902E-2</v>
      </c>
      <c r="M22" s="14"/>
      <c r="N22" s="14">
        <v>6.1428049898333198E-2</v>
      </c>
      <c r="O22" s="14">
        <v>5.5885026629623899E-2</v>
      </c>
      <c r="P22" s="14">
        <v>3.3219744240396899E-2</v>
      </c>
      <c r="Q22" s="14">
        <v>4.2058188246835701E-2</v>
      </c>
      <c r="R22" s="14"/>
      <c r="S22" s="14">
        <v>5.1252534594570097E-2</v>
      </c>
      <c r="T22" s="14">
        <v>4.6204454538304102E-2</v>
      </c>
      <c r="U22" s="14">
        <v>4.6264607407094697E-2</v>
      </c>
      <c r="V22" s="14">
        <v>2.89644926380449E-2</v>
      </c>
      <c r="W22" s="14">
        <v>4.8211509703736402E-2</v>
      </c>
      <c r="X22" s="14">
        <v>4.8446852342109097E-2</v>
      </c>
      <c r="Y22" s="14">
        <v>5.2650741949118E-2</v>
      </c>
      <c r="Z22" s="14">
        <v>6.6140809129666495E-2</v>
      </c>
      <c r="AA22" s="14">
        <v>6.9229770285638398E-2</v>
      </c>
      <c r="AB22" s="14">
        <v>5.7183901917780298E-2</v>
      </c>
      <c r="AC22" s="14">
        <v>3.9075375591749298E-2</v>
      </c>
      <c r="AD22" s="14">
        <v>0</v>
      </c>
      <c r="AE22" s="14"/>
      <c r="AF22" s="14">
        <v>3.4053823165588401E-2</v>
      </c>
      <c r="AG22" s="14">
        <v>5.9445847707750701E-2</v>
      </c>
      <c r="AH22" s="14">
        <v>4.1155426570279999E-2</v>
      </c>
      <c r="AI22" s="14">
        <v>4.0666175595974803E-2</v>
      </c>
      <c r="AJ22" s="14">
        <v>7.3551123462893803E-2</v>
      </c>
      <c r="AK22" s="14"/>
      <c r="AL22" s="14">
        <v>5.8958077179362897E-2</v>
      </c>
      <c r="AM22" s="14">
        <v>4.4314840856963897E-2</v>
      </c>
      <c r="AN22" s="14">
        <v>4.1859986877820402E-2</v>
      </c>
      <c r="AO22" s="14">
        <v>3.9422557373532598E-2</v>
      </c>
      <c r="AP22" s="14">
        <v>7.6398183573809397E-2</v>
      </c>
      <c r="AQ22" s="14">
        <v>3.4646890798452602E-2</v>
      </c>
      <c r="AR22" s="14"/>
      <c r="AS22" s="14">
        <v>3.7662109562508601E-2</v>
      </c>
      <c r="AT22" s="14">
        <v>4.5502063934605097E-2</v>
      </c>
      <c r="AU22" s="14">
        <v>5.7021213644713499E-2</v>
      </c>
      <c r="AV22" s="14">
        <v>7.1821791727639403E-2</v>
      </c>
      <c r="AW22" s="14">
        <v>7.98349325285235E-2</v>
      </c>
      <c r="AX22" s="14"/>
      <c r="AY22" s="14">
        <v>5.0412149646358602E-2</v>
      </c>
      <c r="AZ22" s="14">
        <v>5.4183809601865598E-2</v>
      </c>
      <c r="BA22" s="14">
        <v>3.8428609788577803E-2</v>
      </c>
      <c r="BB22" s="14">
        <v>6.1174089251900599E-2</v>
      </c>
      <c r="BC22" s="14">
        <v>3.6252164635049502E-2</v>
      </c>
      <c r="BD22" s="14"/>
      <c r="BE22" s="14">
        <v>6.9951931500720196E-2</v>
      </c>
      <c r="BF22" s="14">
        <v>5.3125737475318499E-2</v>
      </c>
      <c r="BG22" s="14">
        <v>4.7431040533601303E-2</v>
      </c>
      <c r="BH22" s="14">
        <v>3.9965860582548397E-2</v>
      </c>
      <c r="BI22" s="14">
        <v>2.4063214987641201E-2</v>
      </c>
      <c r="BJ22" s="14"/>
      <c r="BK22" s="14">
        <v>6.3684441951012596E-2</v>
      </c>
      <c r="BL22" s="14">
        <v>3.9634182577188197E-2</v>
      </c>
      <c r="BM22" s="14">
        <v>4.5220998415198499E-2</v>
      </c>
      <c r="BN22" s="14">
        <v>4.5746515978579601E-2</v>
      </c>
      <c r="BO22" s="14">
        <v>4.9678807744067001E-2</v>
      </c>
      <c r="BP22" s="14"/>
      <c r="BQ22" s="14">
        <v>4.0159575291042103E-2</v>
      </c>
      <c r="BR22" s="14">
        <v>5.2400986867132501E-2</v>
      </c>
      <c r="BS22" s="14"/>
      <c r="BT22" s="14">
        <v>7.5720001560961703E-2</v>
      </c>
      <c r="BU22" s="14">
        <v>4.0526233423127701E-2</v>
      </c>
      <c r="BV22" s="14"/>
      <c r="BW22" s="14">
        <v>6.9975105400774604E-2</v>
      </c>
      <c r="BX22" s="14">
        <v>4.1391741879793997E-2</v>
      </c>
      <c r="BY22" s="14"/>
      <c r="BZ22" s="14">
        <v>4.7347192271791301E-2</v>
      </c>
      <c r="CA22" s="14">
        <v>5.8135440601028897E-2</v>
      </c>
      <c r="CB22" s="14">
        <v>1.14284410218929E-2</v>
      </c>
    </row>
    <row r="23" spans="2:80" x14ac:dyDescent="0.35">
      <c r="B23" s="15" t="s">
        <v>252</v>
      </c>
      <c r="C23" s="14">
        <v>3.4821732223196303E-2</v>
      </c>
      <c r="D23" s="14">
        <v>3.08119645316411E-2</v>
      </c>
      <c r="E23" s="14">
        <v>3.8103930957420401E-2</v>
      </c>
      <c r="F23" s="14"/>
      <c r="G23" s="14">
        <v>6.9923776360882706E-2</v>
      </c>
      <c r="H23" s="14">
        <v>6.8757463632598603E-2</v>
      </c>
      <c r="I23" s="14">
        <v>2.9092103151919901E-2</v>
      </c>
      <c r="J23" s="14">
        <v>2.0008252596143999E-2</v>
      </c>
      <c r="K23" s="14">
        <v>1.3058792011577201E-2</v>
      </c>
      <c r="L23" s="14">
        <v>1.5138160861901499E-2</v>
      </c>
      <c r="M23" s="14"/>
      <c r="N23" s="14">
        <v>3.6232330955234399E-2</v>
      </c>
      <c r="O23" s="14">
        <v>2.09944137255366E-2</v>
      </c>
      <c r="P23" s="14">
        <v>5.5978042119513197E-2</v>
      </c>
      <c r="Q23" s="14">
        <v>2.9487172361531502E-2</v>
      </c>
      <c r="R23" s="14"/>
      <c r="S23" s="14">
        <v>4.4837693373899701E-2</v>
      </c>
      <c r="T23" s="14">
        <v>3.4791627080547401E-2</v>
      </c>
      <c r="U23" s="14">
        <v>4.9736872207209702E-2</v>
      </c>
      <c r="V23" s="14">
        <v>2.9192834442089699E-2</v>
      </c>
      <c r="W23" s="14">
        <v>5.5107881383163998E-2</v>
      </c>
      <c r="X23" s="14">
        <v>2.3619045315338E-2</v>
      </c>
      <c r="Y23" s="14">
        <v>2.7396589088615801E-2</v>
      </c>
      <c r="Z23" s="14">
        <v>1.44879401369221E-2</v>
      </c>
      <c r="AA23" s="14">
        <v>3.3104945521798303E-2</v>
      </c>
      <c r="AB23" s="14">
        <v>2.1432442940764899E-2</v>
      </c>
      <c r="AC23" s="14">
        <v>2.59744728107907E-2</v>
      </c>
      <c r="AD23" s="14">
        <v>5.9430525489541801E-2</v>
      </c>
      <c r="AE23" s="14"/>
      <c r="AF23" s="14">
        <v>3.0563107777719201E-2</v>
      </c>
      <c r="AG23" s="14">
        <v>2.64570414732078E-2</v>
      </c>
      <c r="AH23" s="14">
        <v>3.7485743614094097E-2</v>
      </c>
      <c r="AI23" s="14">
        <v>3.9453559584340998E-2</v>
      </c>
      <c r="AJ23" s="14">
        <v>3.87186926778132E-2</v>
      </c>
      <c r="AK23" s="14"/>
      <c r="AL23" s="14">
        <v>3.5722486515009103E-2</v>
      </c>
      <c r="AM23" s="14">
        <v>3.5439422881436998E-2</v>
      </c>
      <c r="AN23" s="14">
        <v>4.6147990411185502E-2</v>
      </c>
      <c r="AO23" s="14">
        <v>3.4188439280476102E-2</v>
      </c>
      <c r="AP23" s="14">
        <v>3.8870588777324501E-2</v>
      </c>
      <c r="AQ23" s="14">
        <v>3.1286564724959699E-2</v>
      </c>
      <c r="AR23" s="14"/>
      <c r="AS23" s="14">
        <v>3.83097401223087E-2</v>
      </c>
      <c r="AT23" s="14">
        <v>2.6346199903825099E-2</v>
      </c>
      <c r="AU23" s="14">
        <v>3.5388860489490602E-2</v>
      </c>
      <c r="AV23" s="14">
        <v>4.6800523579609302E-2</v>
      </c>
      <c r="AW23" s="14">
        <v>2.1244091610204401E-2</v>
      </c>
      <c r="AX23" s="14"/>
      <c r="AY23" s="14">
        <v>2.0725122130069801E-2</v>
      </c>
      <c r="AZ23" s="14">
        <v>4.5610446706659299E-2</v>
      </c>
      <c r="BA23" s="14">
        <v>2.07043049994017E-2</v>
      </c>
      <c r="BB23" s="14">
        <v>3.9872439921886098E-2</v>
      </c>
      <c r="BC23" s="14">
        <v>4.1657835429329999E-2</v>
      </c>
      <c r="BD23" s="14"/>
      <c r="BE23" s="14">
        <v>3.44098254541019E-2</v>
      </c>
      <c r="BF23" s="14">
        <v>4.4076686682627701E-2</v>
      </c>
      <c r="BG23" s="14">
        <v>2.6451539942189801E-2</v>
      </c>
      <c r="BH23" s="14">
        <v>2.7599370551181199E-2</v>
      </c>
      <c r="BI23" s="14">
        <v>4.9826800711589798E-2</v>
      </c>
      <c r="BJ23" s="14"/>
      <c r="BK23" s="14">
        <v>5.8106305266996797E-2</v>
      </c>
      <c r="BL23" s="14">
        <v>3.7304881647654498E-2</v>
      </c>
      <c r="BM23" s="14">
        <v>2.7411354066027401E-2</v>
      </c>
      <c r="BN23" s="14">
        <v>3.06403240488934E-2</v>
      </c>
      <c r="BO23" s="14">
        <v>2.5676123815699101E-2</v>
      </c>
      <c r="BP23" s="14"/>
      <c r="BQ23" s="14">
        <v>3.3901696667824201E-2</v>
      </c>
      <c r="BR23" s="14">
        <v>3.5205451634796901E-2</v>
      </c>
      <c r="BS23" s="14"/>
      <c r="BT23" s="14">
        <v>4.7315707496733E-2</v>
      </c>
      <c r="BU23" s="14">
        <v>3.09828994922977E-2</v>
      </c>
      <c r="BV23" s="14"/>
      <c r="BW23" s="14">
        <v>4.4542759475620801E-2</v>
      </c>
      <c r="BX23" s="14">
        <v>3.1421933587916097E-2</v>
      </c>
      <c r="BY23" s="14"/>
      <c r="BZ23" s="14">
        <v>2.7767459840393999E-2</v>
      </c>
      <c r="CA23" s="14">
        <v>5.10543049889138E-2</v>
      </c>
      <c r="CB23" s="14">
        <v>2.6282763500204601E-2</v>
      </c>
    </row>
    <row r="24" spans="2:80" x14ac:dyDescent="0.35">
      <c r="B24" s="15" t="s">
        <v>247</v>
      </c>
      <c r="C24" s="14">
        <v>2.3502485709405999E-2</v>
      </c>
      <c r="D24" s="14">
        <v>2.6905075269743901E-2</v>
      </c>
      <c r="E24" s="14">
        <v>2.0278761296839799E-2</v>
      </c>
      <c r="F24" s="14"/>
      <c r="G24" s="14">
        <v>2.13430591067937E-2</v>
      </c>
      <c r="H24" s="14">
        <v>2.1184459356452801E-2</v>
      </c>
      <c r="I24" s="14">
        <v>3.0727213775377401E-2</v>
      </c>
      <c r="J24" s="14">
        <v>2.1122486095857301E-2</v>
      </c>
      <c r="K24" s="14">
        <v>1.49889138631843E-2</v>
      </c>
      <c r="L24" s="14">
        <v>2.8592023656691501E-2</v>
      </c>
      <c r="M24" s="14"/>
      <c r="N24" s="14">
        <v>2.72071004003164E-2</v>
      </c>
      <c r="O24" s="14">
        <v>1.9405357472208399E-2</v>
      </c>
      <c r="P24" s="14">
        <v>2.85611032169781E-2</v>
      </c>
      <c r="Q24" s="14">
        <v>1.9590743705075998E-2</v>
      </c>
      <c r="R24" s="14"/>
      <c r="S24" s="14">
        <v>2.83365447969369E-2</v>
      </c>
      <c r="T24" s="14">
        <v>3.1952632562072703E-2</v>
      </c>
      <c r="U24" s="14">
        <v>1.7983217877495399E-2</v>
      </c>
      <c r="V24" s="14">
        <v>2.6377972768577999E-2</v>
      </c>
      <c r="W24" s="14">
        <v>2.3411949757753799E-2</v>
      </c>
      <c r="X24" s="14">
        <v>2.4799958666459E-2</v>
      </c>
      <c r="Y24" s="14">
        <v>2.7264310326726399E-2</v>
      </c>
      <c r="Z24" s="14">
        <v>1.42507030364086E-2</v>
      </c>
      <c r="AA24" s="14">
        <v>1.7480925207767499E-2</v>
      </c>
      <c r="AB24" s="14">
        <v>2.32778798503879E-2</v>
      </c>
      <c r="AC24" s="14">
        <v>1.8622549564048602E-2</v>
      </c>
      <c r="AD24" s="14">
        <v>0</v>
      </c>
      <c r="AE24" s="14"/>
      <c r="AF24" s="14">
        <v>2.9592125373839599E-2</v>
      </c>
      <c r="AG24" s="14">
        <v>1.51000692103556E-2</v>
      </c>
      <c r="AH24" s="14">
        <v>3.3334587000495602E-2</v>
      </c>
      <c r="AI24" s="14">
        <v>3.7176634379565102E-2</v>
      </c>
      <c r="AJ24" s="14">
        <v>2.70135270198321E-2</v>
      </c>
      <c r="AK24" s="14"/>
      <c r="AL24" s="14">
        <v>1.4715894589053599E-2</v>
      </c>
      <c r="AM24" s="14">
        <v>2.7783502756224099E-2</v>
      </c>
      <c r="AN24" s="14">
        <v>2.9450975109839801E-2</v>
      </c>
      <c r="AO24" s="14">
        <v>3.1683255973178601E-2</v>
      </c>
      <c r="AP24" s="14">
        <v>2.68095092402247E-2</v>
      </c>
      <c r="AQ24" s="14">
        <v>1.2454856557297099E-2</v>
      </c>
      <c r="AR24" s="14"/>
      <c r="AS24" s="14">
        <v>1.8412916054582999E-2</v>
      </c>
      <c r="AT24" s="14">
        <v>2.6460210512262699E-2</v>
      </c>
      <c r="AU24" s="14">
        <v>2.3456736449776701E-2</v>
      </c>
      <c r="AV24" s="14">
        <v>1.9217511098778499E-2</v>
      </c>
      <c r="AW24" s="14">
        <v>3.7154734425385E-2</v>
      </c>
      <c r="AX24" s="14"/>
      <c r="AY24" s="14">
        <v>2.7128895332498099E-2</v>
      </c>
      <c r="AZ24" s="14">
        <v>1.8934522522214399E-2</v>
      </c>
      <c r="BA24" s="14">
        <v>2.5453914776810499E-2</v>
      </c>
      <c r="BB24" s="14">
        <v>3.0341902298685702E-2</v>
      </c>
      <c r="BC24" s="14">
        <v>1.8755787340079499E-2</v>
      </c>
      <c r="BD24" s="14"/>
      <c r="BE24" s="14">
        <v>2.9946495563882201E-2</v>
      </c>
      <c r="BF24" s="14">
        <v>2.0658950786138899E-2</v>
      </c>
      <c r="BG24" s="14">
        <v>2.66376611920827E-2</v>
      </c>
      <c r="BH24" s="14">
        <v>2.0832208735907E-2</v>
      </c>
      <c r="BI24" s="14">
        <v>2.2572359802917202E-2</v>
      </c>
      <c r="BJ24" s="14"/>
      <c r="BK24" s="14">
        <v>3.1700792955311301E-2</v>
      </c>
      <c r="BL24" s="14">
        <v>1.8508524442477799E-2</v>
      </c>
      <c r="BM24" s="14">
        <v>2.3843956128345601E-2</v>
      </c>
      <c r="BN24" s="14">
        <v>2.21441783477281E-2</v>
      </c>
      <c r="BO24" s="14">
        <v>2.0932660770439999E-2</v>
      </c>
      <c r="BP24" s="14"/>
      <c r="BQ24" s="14">
        <v>2.7261457024189702E-2</v>
      </c>
      <c r="BR24" s="14">
        <v>2.19347307974243E-2</v>
      </c>
      <c r="BS24" s="14"/>
      <c r="BT24" s="14">
        <v>2.7486222565380199E-2</v>
      </c>
      <c r="BU24" s="14">
        <v>2.22784638029121E-2</v>
      </c>
      <c r="BV24" s="14"/>
      <c r="BW24" s="14">
        <v>1.8655050290486998E-2</v>
      </c>
      <c r="BX24" s="14">
        <v>2.5197811099810501E-2</v>
      </c>
      <c r="BY24" s="14"/>
      <c r="BZ24" s="14">
        <v>2.2688384484106199E-2</v>
      </c>
      <c r="CA24" s="14">
        <v>2.6737361837637499E-2</v>
      </c>
      <c r="CB24" s="14">
        <v>1.44336251883762E-2</v>
      </c>
    </row>
    <row r="25" spans="2:80" x14ac:dyDescent="0.35">
      <c r="B25" s="15" t="s">
        <v>249</v>
      </c>
      <c r="C25" s="14">
        <v>1.24187745064222E-2</v>
      </c>
      <c r="D25" s="14">
        <v>1.53528392083959E-2</v>
      </c>
      <c r="E25" s="14">
        <v>9.6081511050843098E-3</v>
      </c>
      <c r="F25" s="14"/>
      <c r="G25" s="14">
        <v>2.4373172816916901E-2</v>
      </c>
      <c r="H25" s="14">
        <v>2.35027021459128E-2</v>
      </c>
      <c r="I25" s="14">
        <v>1.36597905815874E-2</v>
      </c>
      <c r="J25" s="14">
        <v>7.9770458767001208E-3</v>
      </c>
      <c r="K25" s="14">
        <v>7.1613849737889798E-3</v>
      </c>
      <c r="L25" s="14">
        <v>1.57420461765352E-3</v>
      </c>
      <c r="M25" s="14"/>
      <c r="N25" s="14">
        <v>1.27085213659452E-2</v>
      </c>
      <c r="O25" s="14">
        <v>7.4278379200778096E-3</v>
      </c>
      <c r="P25" s="14">
        <v>1.55168635127098E-2</v>
      </c>
      <c r="Q25" s="14">
        <v>1.4719154549620901E-2</v>
      </c>
      <c r="R25" s="14"/>
      <c r="S25" s="14">
        <v>2.8720931949188899E-2</v>
      </c>
      <c r="T25" s="14">
        <v>7.2521505576686202E-3</v>
      </c>
      <c r="U25" s="14">
        <v>4.6563404131790102E-3</v>
      </c>
      <c r="V25" s="14">
        <v>1.1355486954138299E-2</v>
      </c>
      <c r="W25" s="14">
        <v>1.8627930476338199E-2</v>
      </c>
      <c r="X25" s="14">
        <v>1.39013794555957E-2</v>
      </c>
      <c r="Y25" s="14">
        <v>8.1056218450335608E-3</v>
      </c>
      <c r="Z25" s="14">
        <v>1.4875868515951801E-2</v>
      </c>
      <c r="AA25" s="14">
        <v>5.3755916296281498E-3</v>
      </c>
      <c r="AB25" s="14">
        <v>1.4184313311211399E-2</v>
      </c>
      <c r="AC25" s="14">
        <v>0</v>
      </c>
      <c r="AD25" s="14">
        <v>1.2997671690115E-2</v>
      </c>
      <c r="AE25" s="14"/>
      <c r="AF25" s="14">
        <v>5.9127674706610798E-3</v>
      </c>
      <c r="AG25" s="14">
        <v>9.7055778433614293E-3</v>
      </c>
      <c r="AH25" s="14">
        <v>1.07192382100714E-2</v>
      </c>
      <c r="AI25" s="14">
        <v>2.2870052177530801E-2</v>
      </c>
      <c r="AJ25" s="14">
        <v>1.74544733609391E-2</v>
      </c>
      <c r="AK25" s="14"/>
      <c r="AL25" s="14">
        <v>1.43932735275743E-2</v>
      </c>
      <c r="AM25" s="14">
        <v>6.8994819807818601E-3</v>
      </c>
      <c r="AN25" s="14">
        <v>4.0958837821589702E-3</v>
      </c>
      <c r="AO25" s="14">
        <v>1.81194032611042E-2</v>
      </c>
      <c r="AP25" s="14">
        <v>8.8945128748228793E-3</v>
      </c>
      <c r="AQ25" s="14">
        <v>1.10861278098033E-2</v>
      </c>
      <c r="AR25" s="14"/>
      <c r="AS25" s="14">
        <v>1.3327604895898E-2</v>
      </c>
      <c r="AT25" s="14">
        <v>8.2837958061346001E-3</v>
      </c>
      <c r="AU25" s="14">
        <v>1.44684269717554E-2</v>
      </c>
      <c r="AV25" s="14">
        <v>1.9428367094751899E-2</v>
      </c>
      <c r="AW25" s="14">
        <v>0</v>
      </c>
      <c r="AX25" s="14"/>
      <c r="AY25" s="14">
        <v>4.3448059152161999E-3</v>
      </c>
      <c r="AZ25" s="14">
        <v>1.76452399638546E-2</v>
      </c>
      <c r="BA25" s="14">
        <v>1.58346971061879E-2</v>
      </c>
      <c r="BB25" s="14">
        <v>1.65039261569166E-2</v>
      </c>
      <c r="BC25" s="14">
        <v>9.8157594021235708E-3</v>
      </c>
      <c r="BD25" s="14"/>
      <c r="BE25" s="14">
        <v>1.6704456043137E-2</v>
      </c>
      <c r="BF25" s="14">
        <v>1.24272112373057E-2</v>
      </c>
      <c r="BG25" s="14">
        <v>1.13715039102313E-2</v>
      </c>
      <c r="BH25" s="14">
        <v>1.46096919140138E-2</v>
      </c>
      <c r="BI25" s="14">
        <v>6.9909160925422497E-3</v>
      </c>
      <c r="BJ25" s="14"/>
      <c r="BK25" s="14">
        <v>1.6204250032885802E-2</v>
      </c>
      <c r="BL25" s="14">
        <v>1.07244504521548E-2</v>
      </c>
      <c r="BM25" s="14">
        <v>9.1976734708063296E-3</v>
      </c>
      <c r="BN25" s="14">
        <v>8.2954798813490108E-3</v>
      </c>
      <c r="BO25" s="14">
        <v>1.7583573135809001E-2</v>
      </c>
      <c r="BP25" s="14"/>
      <c r="BQ25" s="14">
        <v>2.12397974143269E-2</v>
      </c>
      <c r="BR25" s="14">
        <v>8.7397887322607695E-3</v>
      </c>
      <c r="BS25" s="14"/>
      <c r="BT25" s="14">
        <v>1.38616673867826E-2</v>
      </c>
      <c r="BU25" s="14">
        <v>1.19754388750447E-2</v>
      </c>
      <c r="BV25" s="14"/>
      <c r="BW25" s="14">
        <v>1.68918524604251E-2</v>
      </c>
      <c r="BX25" s="14">
        <v>1.0854375608175299E-2</v>
      </c>
      <c r="BY25" s="14"/>
      <c r="BZ25" s="14">
        <v>1.1868864048148201E-2</v>
      </c>
      <c r="CA25" s="14">
        <v>1.5663837697041699E-2</v>
      </c>
      <c r="CB25" s="14">
        <v>0</v>
      </c>
    </row>
    <row r="26" spans="2:80" x14ac:dyDescent="0.35">
      <c r="B26" s="15" t="s">
        <v>253</v>
      </c>
      <c r="C26" s="14">
        <v>2.0352956863795301E-2</v>
      </c>
      <c r="D26" s="14">
        <v>1.6609673548781401E-2</v>
      </c>
      <c r="E26" s="14">
        <v>2.3508351098832401E-2</v>
      </c>
      <c r="F26" s="14"/>
      <c r="G26" s="14">
        <v>1.31610089967262E-2</v>
      </c>
      <c r="H26" s="14">
        <v>1.8941273048791701E-2</v>
      </c>
      <c r="I26" s="14">
        <v>2.2513459465870599E-2</v>
      </c>
      <c r="J26" s="14">
        <v>1.6919521709524901E-2</v>
      </c>
      <c r="K26" s="14">
        <v>2.2327109834531102E-2</v>
      </c>
      <c r="L26" s="14">
        <v>2.59749320316069E-2</v>
      </c>
      <c r="M26" s="14"/>
      <c r="N26" s="14">
        <v>1.36756063032449E-2</v>
      </c>
      <c r="O26" s="14">
        <v>2.64861392717986E-2</v>
      </c>
      <c r="P26" s="14">
        <v>2.6406745278250501E-2</v>
      </c>
      <c r="Q26" s="14">
        <v>1.6113090274888699E-2</v>
      </c>
      <c r="R26" s="14"/>
      <c r="S26" s="14">
        <v>1.8520280876878601E-2</v>
      </c>
      <c r="T26" s="14">
        <v>1.9034218632659999E-2</v>
      </c>
      <c r="U26" s="14">
        <v>8.1752003915438309E-3</v>
      </c>
      <c r="V26" s="14">
        <v>4.0636326151859102E-2</v>
      </c>
      <c r="W26" s="14">
        <v>1.8113381205231101E-2</v>
      </c>
      <c r="X26" s="14">
        <v>6.56775487989997E-3</v>
      </c>
      <c r="Y26" s="14">
        <v>2.7764937583263101E-2</v>
      </c>
      <c r="Z26" s="14">
        <v>4.2320077340256702E-2</v>
      </c>
      <c r="AA26" s="14">
        <v>2.6438240117434699E-2</v>
      </c>
      <c r="AB26" s="14">
        <v>6.9818432108154299E-3</v>
      </c>
      <c r="AC26" s="14">
        <v>5.8501996332572899E-3</v>
      </c>
      <c r="AD26" s="14">
        <v>4.56103455323097E-2</v>
      </c>
      <c r="AE26" s="14"/>
      <c r="AF26" s="14">
        <v>1.8256061995881701E-2</v>
      </c>
      <c r="AG26" s="14">
        <v>1.3888549605901201E-2</v>
      </c>
      <c r="AH26" s="14">
        <v>1.43406785972318E-2</v>
      </c>
      <c r="AI26" s="14">
        <v>2.9439115412313401E-2</v>
      </c>
      <c r="AJ26" s="14">
        <v>1.7473510883110902E-2</v>
      </c>
      <c r="AK26" s="14"/>
      <c r="AL26" s="14">
        <v>1.43928869747285E-2</v>
      </c>
      <c r="AM26" s="14">
        <v>2.3212475601237501E-2</v>
      </c>
      <c r="AN26" s="14">
        <v>1.69358120472408E-2</v>
      </c>
      <c r="AO26" s="14">
        <v>2.5023380268316599E-2</v>
      </c>
      <c r="AP26" s="14">
        <v>1.04318194228266E-2</v>
      </c>
      <c r="AQ26" s="14">
        <v>1.57899015309373E-2</v>
      </c>
      <c r="AR26" s="14"/>
      <c r="AS26" s="14">
        <v>2.2287791838038799E-2</v>
      </c>
      <c r="AT26" s="14">
        <v>1.24811489040905E-2</v>
      </c>
      <c r="AU26" s="14">
        <v>1.5596776068131001E-2</v>
      </c>
      <c r="AV26" s="14">
        <v>3.1217875769702998E-2</v>
      </c>
      <c r="AW26" s="14">
        <v>2.3837063166085401E-2</v>
      </c>
      <c r="AX26" s="14"/>
      <c r="AY26" s="14">
        <v>1.84585900856029E-2</v>
      </c>
      <c r="AZ26" s="14">
        <v>2.0797036193429399E-2</v>
      </c>
      <c r="BA26" s="14">
        <v>2.2820878152546301E-2</v>
      </c>
      <c r="BB26" s="14">
        <v>2.26769117375939E-2</v>
      </c>
      <c r="BC26" s="14">
        <v>1.7822414671565201E-2</v>
      </c>
      <c r="BD26" s="14"/>
      <c r="BE26" s="14">
        <v>9.9556331393817199E-3</v>
      </c>
      <c r="BF26" s="14">
        <v>1.6235583482234899E-2</v>
      </c>
      <c r="BG26" s="14">
        <v>2.68859311581503E-2</v>
      </c>
      <c r="BH26" s="14">
        <v>1.9116134482791002E-2</v>
      </c>
      <c r="BI26" s="14">
        <v>2.1713554165177E-2</v>
      </c>
      <c r="BJ26" s="14"/>
      <c r="BK26" s="14">
        <v>1.6304799114504599E-2</v>
      </c>
      <c r="BL26" s="14">
        <v>1.43997227313076E-2</v>
      </c>
      <c r="BM26" s="14">
        <v>2.2186916342505799E-2</v>
      </c>
      <c r="BN26" s="14">
        <v>2.31341102211211E-2</v>
      </c>
      <c r="BO26" s="14">
        <v>2.4177932895348E-2</v>
      </c>
      <c r="BP26" s="14"/>
      <c r="BQ26" s="14">
        <v>2.6542894595174501E-2</v>
      </c>
      <c r="BR26" s="14">
        <v>1.77713183061761E-2</v>
      </c>
      <c r="BS26" s="14"/>
      <c r="BT26" s="14">
        <v>8.0706754836170607E-3</v>
      </c>
      <c r="BU26" s="14">
        <v>2.4126745649195099E-2</v>
      </c>
      <c r="BV26" s="14"/>
      <c r="BW26" s="14">
        <v>1.37025041460006E-2</v>
      </c>
      <c r="BX26" s="14">
        <v>2.2678863322736199E-2</v>
      </c>
      <c r="BY26" s="14"/>
      <c r="BZ26" s="14">
        <v>2.3150379735165701E-2</v>
      </c>
      <c r="CA26" s="14">
        <v>1.50097273295415E-2</v>
      </c>
      <c r="CB26" s="14">
        <v>1.7244655267686398E-2</v>
      </c>
    </row>
    <row r="27" spans="2:80" x14ac:dyDescent="0.35">
      <c r="B27" s="15" t="s">
        <v>254</v>
      </c>
      <c r="C27" s="20">
        <v>3.00339041053772E-2</v>
      </c>
      <c r="D27" s="20">
        <v>4.0552607819889799E-2</v>
      </c>
      <c r="E27" s="20">
        <v>1.9278296017463101E-2</v>
      </c>
      <c r="F27" s="20"/>
      <c r="G27" s="20">
        <v>2.24705945344447E-2</v>
      </c>
      <c r="H27" s="20">
        <v>3.5872418100395299E-2</v>
      </c>
      <c r="I27" s="20">
        <v>2.3842255072733898E-2</v>
      </c>
      <c r="J27" s="20">
        <v>2.8690689027425199E-2</v>
      </c>
      <c r="K27" s="20">
        <v>2.18562149211378E-2</v>
      </c>
      <c r="L27" s="20">
        <v>4.1885000640378998E-2</v>
      </c>
      <c r="M27" s="20"/>
      <c r="N27" s="20">
        <v>2.6186487346327302E-2</v>
      </c>
      <c r="O27" s="20">
        <v>4.5710803004985E-2</v>
      </c>
      <c r="P27" s="20">
        <v>2.2401827152728499E-2</v>
      </c>
      <c r="Q27" s="20">
        <v>2.4961394924857001E-2</v>
      </c>
      <c r="R27" s="20"/>
      <c r="S27" s="20">
        <v>2.1279690766442899E-2</v>
      </c>
      <c r="T27" s="20">
        <v>4.3731034002116302E-2</v>
      </c>
      <c r="U27" s="20">
        <v>4.27952837428364E-2</v>
      </c>
      <c r="V27" s="20">
        <v>2.9415064312530902E-2</v>
      </c>
      <c r="W27" s="20">
        <v>3.3441859265243498E-2</v>
      </c>
      <c r="X27" s="20">
        <v>3.13555601318284E-2</v>
      </c>
      <c r="Y27" s="20">
        <v>3.6123069341402997E-2</v>
      </c>
      <c r="Z27" s="20">
        <v>3.1649028538885002E-2</v>
      </c>
      <c r="AA27" s="20">
        <v>2.4111781028064001E-2</v>
      </c>
      <c r="AB27" s="20">
        <v>2.87593911634971E-2</v>
      </c>
      <c r="AC27" s="20">
        <v>6.4931623350525901E-3</v>
      </c>
      <c r="AD27" s="20">
        <v>1.38951578748518E-2</v>
      </c>
      <c r="AE27" s="20"/>
      <c r="AF27" s="20">
        <v>2.0551663577794799E-2</v>
      </c>
      <c r="AG27" s="20">
        <v>2.9753449899519901E-2</v>
      </c>
      <c r="AH27" s="20">
        <v>5.6923521399378701E-2</v>
      </c>
      <c r="AI27" s="20">
        <v>1.6275248104925401E-2</v>
      </c>
      <c r="AJ27" s="20">
        <v>4.0484181335029901E-2</v>
      </c>
      <c r="AK27" s="20"/>
      <c r="AL27" s="20">
        <v>2.0298039167223302E-2</v>
      </c>
      <c r="AM27" s="20">
        <v>7.7294693023679502E-3</v>
      </c>
      <c r="AN27" s="20">
        <v>7.5091752366400394E-2</v>
      </c>
      <c r="AO27" s="20">
        <v>2.4114515419873299E-2</v>
      </c>
      <c r="AP27" s="20">
        <v>5.0871763392573301E-2</v>
      </c>
      <c r="AQ27" s="20">
        <v>2.2686117945610498E-2</v>
      </c>
      <c r="AR27" s="20"/>
      <c r="AS27" s="20">
        <v>2.1342540817020399E-2</v>
      </c>
      <c r="AT27" s="20">
        <v>3.3664973964698502E-2</v>
      </c>
      <c r="AU27" s="20">
        <v>3.2881894918876997E-2</v>
      </c>
      <c r="AV27" s="20">
        <v>4.0154981413553399E-2</v>
      </c>
      <c r="AW27" s="20">
        <v>2.0822619272549001E-2</v>
      </c>
      <c r="AX27" s="20"/>
      <c r="AY27" s="20">
        <v>3.3896274026636697E-2</v>
      </c>
      <c r="AZ27" s="20">
        <v>2.2932129703824099E-2</v>
      </c>
      <c r="BA27" s="20">
        <v>2.9116793566939699E-2</v>
      </c>
      <c r="BB27" s="20">
        <v>3.0754264635310301E-2</v>
      </c>
      <c r="BC27" s="20">
        <v>3.4115529277945103E-2</v>
      </c>
      <c r="BD27" s="20"/>
      <c r="BE27" s="20">
        <v>3.16766366150628E-2</v>
      </c>
      <c r="BF27" s="20">
        <v>3.1417468883880299E-2</v>
      </c>
      <c r="BG27" s="20">
        <v>2.8278033781027102E-2</v>
      </c>
      <c r="BH27" s="20">
        <v>3.07014286350498E-2</v>
      </c>
      <c r="BI27" s="20">
        <v>2.7772687373209599E-2</v>
      </c>
      <c r="BJ27" s="20"/>
      <c r="BK27" s="20">
        <v>2.9452429971558201E-2</v>
      </c>
      <c r="BL27" s="20">
        <v>1.9074966212894302E-2</v>
      </c>
      <c r="BM27" s="20">
        <v>4.2114209795506001E-2</v>
      </c>
      <c r="BN27" s="20">
        <v>3.4387872574529799E-2</v>
      </c>
      <c r="BO27" s="20">
        <v>2.4473710732287799E-2</v>
      </c>
      <c r="BP27" s="20"/>
      <c r="BQ27" s="20">
        <v>2.5532347148824599E-2</v>
      </c>
      <c r="BR27" s="20">
        <v>3.1911369358289497E-2</v>
      </c>
      <c r="BS27" s="20"/>
      <c r="BT27" s="20">
        <v>5.3017021347100401E-2</v>
      </c>
      <c r="BU27" s="20">
        <v>2.2972233116442101E-2</v>
      </c>
      <c r="BV27" s="20"/>
      <c r="BW27" s="20">
        <v>3.0196875390783199E-2</v>
      </c>
      <c r="BX27" s="20">
        <v>2.9976907088567602E-2</v>
      </c>
      <c r="BY27" s="20"/>
      <c r="BZ27" s="20">
        <v>3.3310485868782699E-2</v>
      </c>
      <c r="CA27" s="20">
        <v>2.41272189323317E-2</v>
      </c>
      <c r="CB27" s="20">
        <v>2.4304798630323799E-2</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CB32"/>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261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245</v>
      </c>
      <c r="C9" s="14">
        <v>0.32390753976498599</v>
      </c>
      <c r="D9" s="14">
        <v>0.304330461589845</v>
      </c>
      <c r="E9" s="14">
        <v>0.343495083285069</v>
      </c>
      <c r="F9" s="14"/>
      <c r="G9" s="14">
        <v>0.22867960780302299</v>
      </c>
      <c r="H9" s="14">
        <v>0.27527748372271799</v>
      </c>
      <c r="I9" s="14">
        <v>0.294898622368791</v>
      </c>
      <c r="J9" s="14">
        <v>0.39454961288686002</v>
      </c>
      <c r="K9" s="14">
        <v>0.36976985126273698</v>
      </c>
      <c r="L9" s="14">
        <v>0.36221395526725497</v>
      </c>
      <c r="M9" s="14"/>
      <c r="N9" s="14">
        <v>0.29334533725626699</v>
      </c>
      <c r="O9" s="14">
        <v>0.33415191537384098</v>
      </c>
      <c r="P9" s="14">
        <v>0.35342360947558699</v>
      </c>
      <c r="Q9" s="14">
        <v>0.32049793458141301</v>
      </c>
      <c r="R9" s="14"/>
      <c r="S9" s="14">
        <v>0.247479565888237</v>
      </c>
      <c r="T9" s="14">
        <v>0.30321156683051498</v>
      </c>
      <c r="U9" s="14">
        <v>0.38265995324072799</v>
      </c>
      <c r="V9" s="14">
        <v>0.35042318101037501</v>
      </c>
      <c r="W9" s="14">
        <v>0.28926890457969001</v>
      </c>
      <c r="X9" s="14">
        <v>0.33890166542931899</v>
      </c>
      <c r="Y9" s="14">
        <v>0.34325452771794601</v>
      </c>
      <c r="Z9" s="14">
        <v>0.29885337161790898</v>
      </c>
      <c r="AA9" s="14">
        <v>0.33181967908543902</v>
      </c>
      <c r="AB9" s="14">
        <v>0.34207727957173001</v>
      </c>
      <c r="AC9" s="14">
        <v>0.38017897995871602</v>
      </c>
      <c r="AD9" s="14">
        <v>0.37502470855666897</v>
      </c>
      <c r="AE9" s="14"/>
      <c r="AF9" s="14">
        <v>0.35224400507595399</v>
      </c>
      <c r="AG9" s="14">
        <v>0.32756735639651202</v>
      </c>
      <c r="AH9" s="14">
        <v>0.310510216624101</v>
      </c>
      <c r="AI9" s="14">
        <v>0.36817048320144302</v>
      </c>
      <c r="AJ9" s="14">
        <v>0.223259269869616</v>
      </c>
      <c r="AK9" s="14"/>
      <c r="AL9" s="14">
        <v>0.28226802852559202</v>
      </c>
      <c r="AM9" s="14">
        <v>0.34610205215616202</v>
      </c>
      <c r="AN9" s="14">
        <v>0.40724124552686097</v>
      </c>
      <c r="AO9" s="14">
        <v>0.38527202424368001</v>
      </c>
      <c r="AP9" s="14">
        <v>0.27511699414277502</v>
      </c>
      <c r="AQ9" s="14">
        <v>0.29974111189923103</v>
      </c>
      <c r="AR9" s="14"/>
      <c r="AS9" s="14">
        <v>0.36069499409912098</v>
      </c>
      <c r="AT9" s="14">
        <v>0.30955700388804802</v>
      </c>
      <c r="AU9" s="14">
        <v>0.28096224197786901</v>
      </c>
      <c r="AV9" s="14">
        <v>0.30340474867738898</v>
      </c>
      <c r="AW9" s="14">
        <v>0.25702510758140701</v>
      </c>
      <c r="AX9" s="14"/>
      <c r="AY9" s="14">
        <v>0.33813089238935201</v>
      </c>
      <c r="AZ9" s="14">
        <v>0.33079689656178501</v>
      </c>
      <c r="BA9" s="14">
        <v>0.28792817452663799</v>
      </c>
      <c r="BB9" s="14">
        <v>0.35677483273073102</v>
      </c>
      <c r="BC9" s="14">
        <v>0.30348563070179901</v>
      </c>
      <c r="BD9" s="14"/>
      <c r="BE9" s="14">
        <v>0.248351368615228</v>
      </c>
      <c r="BF9" s="14">
        <v>0.32970317662099102</v>
      </c>
      <c r="BG9" s="14">
        <v>0.34196075180741098</v>
      </c>
      <c r="BH9" s="14">
        <v>0.30880417071868499</v>
      </c>
      <c r="BI9" s="14">
        <v>0.28949721205065598</v>
      </c>
      <c r="BJ9" s="14"/>
      <c r="BK9" s="14">
        <v>0.27470979256959799</v>
      </c>
      <c r="BL9" s="14">
        <v>0.30766654197606003</v>
      </c>
      <c r="BM9" s="14">
        <v>0.32434568469220298</v>
      </c>
      <c r="BN9" s="14">
        <v>0.352862839925764</v>
      </c>
      <c r="BO9" s="14">
        <v>0.346173520987271</v>
      </c>
      <c r="BP9" s="14"/>
      <c r="BQ9" s="14">
        <v>0.375994076310811</v>
      </c>
      <c r="BR9" s="14">
        <v>0.302183797634614</v>
      </c>
      <c r="BS9" s="14"/>
      <c r="BT9" s="14">
        <v>0.279846257092144</v>
      </c>
      <c r="BU9" s="14">
        <v>0.33744557632954902</v>
      </c>
      <c r="BV9" s="14"/>
      <c r="BW9" s="14">
        <v>0.28002392538174697</v>
      </c>
      <c r="BX9" s="14">
        <v>0.33925524411938801</v>
      </c>
      <c r="BY9" s="14"/>
      <c r="BZ9" s="14">
        <v>0.34194058813719203</v>
      </c>
      <c r="CA9" s="14">
        <v>0.28167080193468602</v>
      </c>
      <c r="CB9" s="14">
        <v>0.35013477576080898</v>
      </c>
    </row>
    <row r="10" spans="2:80" x14ac:dyDescent="0.35">
      <c r="B10" s="15" t="s">
        <v>242</v>
      </c>
      <c r="C10" s="14">
        <v>0.298159572355156</v>
      </c>
      <c r="D10" s="14">
        <v>0.32663844208104997</v>
      </c>
      <c r="E10" s="14">
        <v>0.27157586353832702</v>
      </c>
      <c r="F10" s="14"/>
      <c r="G10" s="14">
        <v>0.26455299495168699</v>
      </c>
      <c r="H10" s="14">
        <v>0.32161518765143199</v>
      </c>
      <c r="I10" s="14">
        <v>0.27638318595511202</v>
      </c>
      <c r="J10" s="14">
        <v>0.22981730267120001</v>
      </c>
      <c r="K10" s="14">
        <v>0.29640721566078798</v>
      </c>
      <c r="L10" s="14">
        <v>0.37557797836564699</v>
      </c>
      <c r="M10" s="14"/>
      <c r="N10" s="14">
        <v>0.34535007292965397</v>
      </c>
      <c r="O10" s="14">
        <v>0.27726490176144702</v>
      </c>
      <c r="P10" s="14">
        <v>0.28391914187924799</v>
      </c>
      <c r="Q10" s="14">
        <v>0.28363110292230898</v>
      </c>
      <c r="R10" s="14"/>
      <c r="S10" s="14">
        <v>0.29541709575908898</v>
      </c>
      <c r="T10" s="14">
        <v>0.30765921959778803</v>
      </c>
      <c r="U10" s="14">
        <v>0.260466312908466</v>
      </c>
      <c r="V10" s="14">
        <v>0.30346678804153099</v>
      </c>
      <c r="W10" s="14">
        <v>0.27215071417195602</v>
      </c>
      <c r="X10" s="14">
        <v>0.29238832785079999</v>
      </c>
      <c r="Y10" s="14">
        <v>0.316693818268592</v>
      </c>
      <c r="Z10" s="14">
        <v>0.31962745546544702</v>
      </c>
      <c r="AA10" s="14">
        <v>0.31977566192679902</v>
      </c>
      <c r="AB10" s="14">
        <v>0.29551371826817302</v>
      </c>
      <c r="AC10" s="14">
        <v>0.30785824537072098</v>
      </c>
      <c r="AD10" s="14">
        <v>0.267017622775366</v>
      </c>
      <c r="AE10" s="14"/>
      <c r="AF10" s="14">
        <v>0.35194362577840099</v>
      </c>
      <c r="AG10" s="14">
        <v>0.34296217323680001</v>
      </c>
      <c r="AH10" s="14">
        <v>0.39416816460690002</v>
      </c>
      <c r="AI10" s="14">
        <v>0.21156037933046101</v>
      </c>
      <c r="AJ10" s="14">
        <v>0.26063576187618598</v>
      </c>
      <c r="AK10" s="14"/>
      <c r="AL10" s="14">
        <v>0.44421497733828702</v>
      </c>
      <c r="AM10" s="14">
        <v>0.36106946143699797</v>
      </c>
      <c r="AN10" s="14">
        <v>0.35373882306157101</v>
      </c>
      <c r="AO10" s="14">
        <v>0.22483984839965501</v>
      </c>
      <c r="AP10" s="14">
        <v>0.25168040858889201</v>
      </c>
      <c r="AQ10" s="14">
        <v>0.25490726829815802</v>
      </c>
      <c r="AR10" s="14"/>
      <c r="AS10" s="14">
        <v>0.28045542540394602</v>
      </c>
      <c r="AT10" s="14">
        <v>0.26096428267909799</v>
      </c>
      <c r="AU10" s="14">
        <v>0.32553778794096799</v>
      </c>
      <c r="AV10" s="14">
        <v>0.329802651706737</v>
      </c>
      <c r="AW10" s="14">
        <v>0.39885605463718998</v>
      </c>
      <c r="AX10" s="14"/>
      <c r="AY10" s="14">
        <v>0.36285978601308999</v>
      </c>
      <c r="AZ10" s="14">
        <v>0.33311060948559701</v>
      </c>
      <c r="BA10" s="14">
        <v>0.275250288226424</v>
      </c>
      <c r="BB10" s="14">
        <v>0.24561678069326301</v>
      </c>
      <c r="BC10" s="14">
        <v>0.225508896573586</v>
      </c>
      <c r="BD10" s="14"/>
      <c r="BE10" s="14">
        <v>0.40670400023480002</v>
      </c>
      <c r="BF10" s="14">
        <v>0.33916269770332702</v>
      </c>
      <c r="BG10" s="14">
        <v>0.28627869928995298</v>
      </c>
      <c r="BH10" s="14">
        <v>0.22246856392070699</v>
      </c>
      <c r="BI10" s="14">
        <v>0.15777880770370201</v>
      </c>
      <c r="BJ10" s="14"/>
      <c r="BK10" s="14">
        <v>0.44880917107999801</v>
      </c>
      <c r="BL10" s="14">
        <v>0.34689685624621402</v>
      </c>
      <c r="BM10" s="14">
        <v>0.32893718850338999</v>
      </c>
      <c r="BN10" s="14">
        <v>0.224479140344648</v>
      </c>
      <c r="BO10" s="14">
        <v>0.18292508151297901</v>
      </c>
      <c r="BP10" s="14"/>
      <c r="BQ10" s="14">
        <v>0.25011389119548</v>
      </c>
      <c r="BR10" s="14">
        <v>0.31819799412798</v>
      </c>
      <c r="BS10" s="14"/>
      <c r="BT10" s="14">
        <v>0.28141599621922597</v>
      </c>
      <c r="BU10" s="14">
        <v>0.30330411496034598</v>
      </c>
      <c r="BV10" s="14"/>
      <c r="BW10" s="14">
        <v>0.41811965219154501</v>
      </c>
      <c r="BX10" s="14">
        <v>0.25620514664215899</v>
      </c>
      <c r="BY10" s="14"/>
      <c r="BZ10" s="14">
        <v>0.243223147593781</v>
      </c>
      <c r="CA10" s="14">
        <v>0.403385555828152</v>
      </c>
      <c r="CB10" s="14">
        <v>0.357453094299225</v>
      </c>
    </row>
    <row r="11" spans="2:80" x14ac:dyDescent="0.35">
      <c r="B11" s="15" t="s">
        <v>246</v>
      </c>
      <c r="C11" s="14">
        <v>0.28882171622307801</v>
      </c>
      <c r="D11" s="14">
        <v>0.28087707083519098</v>
      </c>
      <c r="E11" s="14">
        <v>0.29703097187503102</v>
      </c>
      <c r="F11" s="14"/>
      <c r="G11" s="14">
        <v>0.21984263885042901</v>
      </c>
      <c r="H11" s="14">
        <v>0.232024549907587</v>
      </c>
      <c r="I11" s="14">
        <v>0.24802238992409101</v>
      </c>
      <c r="J11" s="14">
        <v>0.30909014056468798</v>
      </c>
      <c r="K11" s="14">
        <v>0.34222572063141299</v>
      </c>
      <c r="L11" s="14">
        <v>0.36176932696918901</v>
      </c>
      <c r="M11" s="14"/>
      <c r="N11" s="14">
        <v>0.31834831821863302</v>
      </c>
      <c r="O11" s="14">
        <v>0.30093502821222801</v>
      </c>
      <c r="P11" s="14">
        <v>0.28425045789567899</v>
      </c>
      <c r="Q11" s="14">
        <v>0.244986618498823</v>
      </c>
      <c r="R11" s="14"/>
      <c r="S11" s="14">
        <v>0.21150087630975301</v>
      </c>
      <c r="T11" s="14">
        <v>0.29339536211252698</v>
      </c>
      <c r="U11" s="14">
        <v>0.31918088309787501</v>
      </c>
      <c r="V11" s="14">
        <v>0.28644271918683201</v>
      </c>
      <c r="W11" s="14">
        <v>0.28679381539465199</v>
      </c>
      <c r="X11" s="14">
        <v>0.26665694194921402</v>
      </c>
      <c r="Y11" s="14">
        <v>0.333236285570845</v>
      </c>
      <c r="Z11" s="14">
        <v>0.271213543218085</v>
      </c>
      <c r="AA11" s="14">
        <v>0.31172019695950598</v>
      </c>
      <c r="AB11" s="14">
        <v>0.318845629244358</v>
      </c>
      <c r="AC11" s="14">
        <v>0.30375700857674398</v>
      </c>
      <c r="AD11" s="14">
        <v>0.33369734272403401</v>
      </c>
      <c r="AE11" s="14"/>
      <c r="AF11" s="14">
        <v>0.303923434635681</v>
      </c>
      <c r="AG11" s="14">
        <v>0.297517358716966</v>
      </c>
      <c r="AH11" s="14">
        <v>0.34555137891976101</v>
      </c>
      <c r="AI11" s="14">
        <v>0.24716750527647899</v>
      </c>
      <c r="AJ11" s="14">
        <v>0.26526282366890203</v>
      </c>
      <c r="AK11" s="14"/>
      <c r="AL11" s="14">
        <v>0.27866530645770399</v>
      </c>
      <c r="AM11" s="14">
        <v>0.29169415060769699</v>
      </c>
      <c r="AN11" s="14">
        <v>0.41048284445065802</v>
      </c>
      <c r="AO11" s="14">
        <v>0.26166274166987002</v>
      </c>
      <c r="AP11" s="14">
        <v>0.29447428024039601</v>
      </c>
      <c r="AQ11" s="14">
        <v>0.27886063114634602</v>
      </c>
      <c r="AR11" s="14"/>
      <c r="AS11" s="14">
        <v>0.28691010009467499</v>
      </c>
      <c r="AT11" s="14">
        <v>0.28036027955439102</v>
      </c>
      <c r="AU11" s="14">
        <v>0.31744155491304099</v>
      </c>
      <c r="AV11" s="14">
        <v>0.27807712687002101</v>
      </c>
      <c r="AW11" s="14">
        <v>0.22818432272417699</v>
      </c>
      <c r="AX11" s="14"/>
      <c r="AY11" s="14">
        <v>0.33464106121259102</v>
      </c>
      <c r="AZ11" s="14">
        <v>0.26839989695859401</v>
      </c>
      <c r="BA11" s="14">
        <v>0.26407384772408399</v>
      </c>
      <c r="BB11" s="14">
        <v>0.28580259369059002</v>
      </c>
      <c r="BC11" s="14">
        <v>0.28287143603175902</v>
      </c>
      <c r="BD11" s="14"/>
      <c r="BE11" s="14">
        <v>0.24475414850555299</v>
      </c>
      <c r="BF11" s="14">
        <v>0.29678232231857299</v>
      </c>
      <c r="BG11" s="14">
        <v>0.29322565997585898</v>
      </c>
      <c r="BH11" s="14">
        <v>0.28702230287006503</v>
      </c>
      <c r="BI11" s="14">
        <v>0.25462278023385498</v>
      </c>
      <c r="BJ11" s="14"/>
      <c r="BK11" s="14">
        <v>0.24698950175391901</v>
      </c>
      <c r="BL11" s="14">
        <v>0.30390076010530898</v>
      </c>
      <c r="BM11" s="14">
        <v>0.30338263740136601</v>
      </c>
      <c r="BN11" s="14">
        <v>0.331133979849002</v>
      </c>
      <c r="BO11" s="14">
        <v>0.25793294400607297</v>
      </c>
      <c r="BP11" s="14"/>
      <c r="BQ11" s="14">
        <v>0.27798674414250502</v>
      </c>
      <c r="BR11" s="14">
        <v>0.29334066017822202</v>
      </c>
      <c r="BS11" s="14"/>
      <c r="BT11" s="14">
        <v>0.30041976760384997</v>
      </c>
      <c r="BU11" s="14">
        <v>0.28525816032670498</v>
      </c>
      <c r="BV11" s="14"/>
      <c r="BW11" s="14">
        <v>0.29854459663205302</v>
      </c>
      <c r="BX11" s="14">
        <v>0.2854212694712</v>
      </c>
      <c r="BY11" s="14"/>
      <c r="BZ11" s="14">
        <v>0.29593554771535502</v>
      </c>
      <c r="CA11" s="14">
        <v>0.27709786272023101</v>
      </c>
      <c r="CB11" s="14">
        <v>0.26985118438456401</v>
      </c>
    </row>
    <row r="12" spans="2:80" x14ac:dyDescent="0.35">
      <c r="B12" s="15" t="s">
        <v>243</v>
      </c>
      <c r="C12" s="14">
        <v>0.23731114280966401</v>
      </c>
      <c r="D12" s="14">
        <v>0.23144560503862999</v>
      </c>
      <c r="E12" s="14">
        <v>0.24265806013408001</v>
      </c>
      <c r="F12" s="14"/>
      <c r="G12" s="14">
        <v>0.220439498758742</v>
      </c>
      <c r="H12" s="14">
        <v>0.220920866368957</v>
      </c>
      <c r="I12" s="14">
        <v>0.21986873782369101</v>
      </c>
      <c r="J12" s="14">
        <v>0.27268754684004898</v>
      </c>
      <c r="K12" s="14">
        <v>0.23644566296203001</v>
      </c>
      <c r="L12" s="14">
        <v>0.24792706231112899</v>
      </c>
      <c r="M12" s="14"/>
      <c r="N12" s="14">
        <v>0.25047112102358599</v>
      </c>
      <c r="O12" s="14">
        <v>0.252148102944799</v>
      </c>
      <c r="P12" s="14">
        <v>0.24461452040423501</v>
      </c>
      <c r="Q12" s="14">
        <v>0.19860529010521399</v>
      </c>
      <c r="R12" s="14"/>
      <c r="S12" s="14">
        <v>0.191398270105017</v>
      </c>
      <c r="T12" s="14">
        <v>0.248496325157534</v>
      </c>
      <c r="U12" s="14">
        <v>0.24710468431226101</v>
      </c>
      <c r="V12" s="14">
        <v>0.24275225707183701</v>
      </c>
      <c r="W12" s="14">
        <v>0.20101475366207899</v>
      </c>
      <c r="X12" s="14">
        <v>0.221716012907056</v>
      </c>
      <c r="Y12" s="14">
        <v>0.23280902817592999</v>
      </c>
      <c r="Z12" s="14">
        <v>0.26694905232174598</v>
      </c>
      <c r="AA12" s="14">
        <v>0.22309091519803401</v>
      </c>
      <c r="AB12" s="14">
        <v>0.30711167476784401</v>
      </c>
      <c r="AC12" s="14">
        <v>0.26823561527465101</v>
      </c>
      <c r="AD12" s="14">
        <v>0.25646659334152699</v>
      </c>
      <c r="AE12" s="14"/>
      <c r="AF12" s="14">
        <v>0.194443835855833</v>
      </c>
      <c r="AG12" s="14">
        <v>0.22248280196575099</v>
      </c>
      <c r="AH12" s="14">
        <v>0.29505417645837301</v>
      </c>
      <c r="AI12" s="14">
        <v>0.19138159824770401</v>
      </c>
      <c r="AJ12" s="14">
        <v>0.32457971775416999</v>
      </c>
      <c r="AK12" s="14"/>
      <c r="AL12" s="14">
        <v>0.20837859456760599</v>
      </c>
      <c r="AM12" s="14">
        <v>0.20057077605210399</v>
      </c>
      <c r="AN12" s="14">
        <v>0.31171469673091001</v>
      </c>
      <c r="AO12" s="14">
        <v>0.208190404361321</v>
      </c>
      <c r="AP12" s="14">
        <v>0.32286513525600002</v>
      </c>
      <c r="AQ12" s="14">
        <v>0.221787507751014</v>
      </c>
      <c r="AR12" s="14"/>
      <c r="AS12" s="14">
        <v>0.17974823935451201</v>
      </c>
      <c r="AT12" s="14">
        <v>0.26036714653444298</v>
      </c>
      <c r="AU12" s="14">
        <v>0.27486444038289898</v>
      </c>
      <c r="AV12" s="14">
        <v>0.26340615003333701</v>
      </c>
      <c r="AW12" s="14">
        <v>0.28034547960035699</v>
      </c>
      <c r="AX12" s="14"/>
      <c r="AY12" s="14">
        <v>0.258119600913637</v>
      </c>
      <c r="AZ12" s="14">
        <v>0.22898511001643401</v>
      </c>
      <c r="BA12" s="14">
        <v>0.210889762802798</v>
      </c>
      <c r="BB12" s="14">
        <v>0.25400024389898201</v>
      </c>
      <c r="BC12" s="14">
        <v>0.23526642144545401</v>
      </c>
      <c r="BD12" s="14"/>
      <c r="BE12" s="14">
        <v>0.16850537830150999</v>
      </c>
      <c r="BF12" s="14">
        <v>0.243023944334397</v>
      </c>
      <c r="BG12" s="14">
        <v>0.24325223724962799</v>
      </c>
      <c r="BH12" s="14">
        <v>0.23371324423360201</v>
      </c>
      <c r="BI12" s="14">
        <v>0.25135101140052901</v>
      </c>
      <c r="BJ12" s="14"/>
      <c r="BK12" s="14">
        <v>0.186856382874421</v>
      </c>
      <c r="BL12" s="14">
        <v>0.23221500868026501</v>
      </c>
      <c r="BM12" s="14">
        <v>0.22696488585823801</v>
      </c>
      <c r="BN12" s="14">
        <v>0.26109201095686602</v>
      </c>
      <c r="BO12" s="14">
        <v>0.268260081273693</v>
      </c>
      <c r="BP12" s="14"/>
      <c r="BQ12" s="14">
        <v>0.194706071952403</v>
      </c>
      <c r="BR12" s="14">
        <v>0.25508044816432301</v>
      </c>
      <c r="BS12" s="14"/>
      <c r="BT12" s="14">
        <v>0.30792510147623298</v>
      </c>
      <c r="BU12" s="14">
        <v>0.215614671522282</v>
      </c>
      <c r="BV12" s="14"/>
      <c r="BW12" s="14">
        <v>0.247614073136875</v>
      </c>
      <c r="BX12" s="14">
        <v>0.233707831394494</v>
      </c>
      <c r="BY12" s="14"/>
      <c r="BZ12" s="14">
        <v>0.252515911419538</v>
      </c>
      <c r="CA12" s="14">
        <v>0.20162915187321001</v>
      </c>
      <c r="CB12" s="14">
        <v>0.25983819041654399</v>
      </c>
    </row>
    <row r="13" spans="2:80" x14ac:dyDescent="0.35">
      <c r="B13" s="15" t="s">
        <v>239</v>
      </c>
      <c r="C13" s="14">
        <v>0.15153561259911699</v>
      </c>
      <c r="D13" s="14">
        <v>0.173593017101075</v>
      </c>
      <c r="E13" s="14">
        <v>0.12996801078204101</v>
      </c>
      <c r="F13" s="14"/>
      <c r="G13" s="14">
        <v>0.217445628293925</v>
      </c>
      <c r="H13" s="14">
        <v>0.18803107166378699</v>
      </c>
      <c r="I13" s="14">
        <v>0.16309528454973199</v>
      </c>
      <c r="J13" s="14">
        <v>0.150128544583883</v>
      </c>
      <c r="K13" s="14">
        <v>0.12816217608106101</v>
      </c>
      <c r="L13" s="14">
        <v>8.5512134158877096E-2</v>
      </c>
      <c r="M13" s="14"/>
      <c r="N13" s="14">
        <v>0.16481537992949499</v>
      </c>
      <c r="O13" s="14">
        <v>0.144540592895464</v>
      </c>
      <c r="P13" s="14">
        <v>0.14769402215954699</v>
      </c>
      <c r="Q13" s="14">
        <v>0.14846072012770101</v>
      </c>
      <c r="R13" s="14"/>
      <c r="S13" s="14">
        <v>0.18627949459205401</v>
      </c>
      <c r="T13" s="14">
        <v>0.18481760265754699</v>
      </c>
      <c r="U13" s="14">
        <v>0.110180252538417</v>
      </c>
      <c r="V13" s="14">
        <v>0.134186226202647</v>
      </c>
      <c r="W13" s="14">
        <v>0.15389494650770899</v>
      </c>
      <c r="X13" s="14">
        <v>0.156491532235985</v>
      </c>
      <c r="Y13" s="14">
        <v>0.14722335616628501</v>
      </c>
      <c r="Z13" s="14">
        <v>0.10754540999442599</v>
      </c>
      <c r="AA13" s="14">
        <v>0.132213329192094</v>
      </c>
      <c r="AB13" s="14">
        <v>0.156951938803428</v>
      </c>
      <c r="AC13" s="14">
        <v>0.15036018714607</v>
      </c>
      <c r="AD13" s="14">
        <v>0.11385819269902001</v>
      </c>
      <c r="AE13" s="14"/>
      <c r="AF13" s="14">
        <v>0.14376429267833901</v>
      </c>
      <c r="AG13" s="14">
        <v>0.13909048646393801</v>
      </c>
      <c r="AH13" s="14">
        <v>0.11207862727626</v>
      </c>
      <c r="AI13" s="14">
        <v>0.14693801706109</v>
      </c>
      <c r="AJ13" s="14">
        <v>0.22227978936967499</v>
      </c>
      <c r="AK13" s="14"/>
      <c r="AL13" s="14">
        <v>0.14272562074704701</v>
      </c>
      <c r="AM13" s="14">
        <v>0.16560456102197299</v>
      </c>
      <c r="AN13" s="14">
        <v>0.117997867207823</v>
      </c>
      <c r="AO13" s="14">
        <v>0.14818971685398299</v>
      </c>
      <c r="AP13" s="14">
        <v>0.194808081034717</v>
      </c>
      <c r="AQ13" s="14">
        <v>0.116840640763471</v>
      </c>
      <c r="AR13" s="14"/>
      <c r="AS13" s="14">
        <v>0.114614299620445</v>
      </c>
      <c r="AT13" s="14">
        <v>0.18527360372493601</v>
      </c>
      <c r="AU13" s="14">
        <v>0.16870173739703001</v>
      </c>
      <c r="AV13" s="14">
        <v>0.161242372182021</v>
      </c>
      <c r="AW13" s="14">
        <v>0.17405397673638401</v>
      </c>
      <c r="AX13" s="14"/>
      <c r="AY13" s="14">
        <v>0.14254642724269201</v>
      </c>
      <c r="AZ13" s="14">
        <v>0.158694539965506</v>
      </c>
      <c r="BA13" s="14">
        <v>0.15446765067429899</v>
      </c>
      <c r="BB13" s="14">
        <v>0.180701436653039</v>
      </c>
      <c r="BC13" s="14">
        <v>0.126818465603251</v>
      </c>
      <c r="BD13" s="14"/>
      <c r="BE13" s="14">
        <v>0.173232187538682</v>
      </c>
      <c r="BF13" s="14">
        <v>0.154149941228507</v>
      </c>
      <c r="BG13" s="14">
        <v>0.15780690883163201</v>
      </c>
      <c r="BH13" s="14">
        <v>0.117695116413383</v>
      </c>
      <c r="BI13" s="14">
        <v>0.16697420692467699</v>
      </c>
      <c r="BJ13" s="14"/>
      <c r="BK13" s="14">
        <v>0.17488243558858799</v>
      </c>
      <c r="BL13" s="14">
        <v>0.11585952028525701</v>
      </c>
      <c r="BM13" s="14">
        <v>0.15392842071256299</v>
      </c>
      <c r="BN13" s="14">
        <v>0.17414041712648101</v>
      </c>
      <c r="BO13" s="14">
        <v>0.140611621389165</v>
      </c>
      <c r="BP13" s="14"/>
      <c r="BQ13" s="14">
        <v>0.15271707628940001</v>
      </c>
      <c r="BR13" s="14">
        <v>0.15104285930342601</v>
      </c>
      <c r="BS13" s="14"/>
      <c r="BT13" s="14">
        <v>0.17047917258210299</v>
      </c>
      <c r="BU13" s="14">
        <v>0.14571511459825601</v>
      </c>
      <c r="BV13" s="14"/>
      <c r="BW13" s="14">
        <v>0.159749182451353</v>
      </c>
      <c r="BX13" s="14">
        <v>0.14866302693</v>
      </c>
      <c r="BY13" s="14"/>
      <c r="BZ13" s="14">
        <v>0.15532152525165599</v>
      </c>
      <c r="CA13" s="14">
        <v>0.15128108398367501</v>
      </c>
      <c r="CB13" s="14">
        <v>0.105908404540903</v>
      </c>
    </row>
    <row r="14" spans="2:80" x14ac:dyDescent="0.35">
      <c r="B14" s="15" t="s">
        <v>250</v>
      </c>
      <c r="C14" s="14">
        <v>0.14895391863459501</v>
      </c>
      <c r="D14" s="14">
        <v>0.12418915530008</v>
      </c>
      <c r="E14" s="14">
        <v>0.17302975717834901</v>
      </c>
      <c r="F14" s="14"/>
      <c r="G14" s="14">
        <v>0.202381179281657</v>
      </c>
      <c r="H14" s="14">
        <v>0.14396965173906601</v>
      </c>
      <c r="I14" s="14">
        <v>0.146138924013576</v>
      </c>
      <c r="J14" s="14">
        <v>0.13924042178690499</v>
      </c>
      <c r="K14" s="14">
        <v>0.14559007273438099</v>
      </c>
      <c r="L14" s="14">
        <v>0.13003917416515201</v>
      </c>
      <c r="M14" s="14"/>
      <c r="N14" s="14">
        <v>0.158912794707875</v>
      </c>
      <c r="O14" s="14">
        <v>0.15674148667410001</v>
      </c>
      <c r="P14" s="14">
        <v>0.162054963508134</v>
      </c>
      <c r="Q14" s="14">
        <v>0.120350013029633</v>
      </c>
      <c r="R14" s="14"/>
      <c r="S14" s="14">
        <v>0.15456437389039601</v>
      </c>
      <c r="T14" s="14">
        <v>0.144249174076235</v>
      </c>
      <c r="U14" s="14">
        <v>0.18269321489777601</v>
      </c>
      <c r="V14" s="14">
        <v>0.16605778959381301</v>
      </c>
      <c r="W14" s="14">
        <v>0.13722760754368599</v>
      </c>
      <c r="X14" s="14">
        <v>0.19179772524307301</v>
      </c>
      <c r="Y14" s="14">
        <v>0.13246924132363899</v>
      </c>
      <c r="Z14" s="14">
        <v>0.14569530256778401</v>
      </c>
      <c r="AA14" s="14">
        <v>0.14042400162716401</v>
      </c>
      <c r="AB14" s="14">
        <v>9.7661142235016193E-2</v>
      </c>
      <c r="AC14" s="14">
        <v>0.156639804463197</v>
      </c>
      <c r="AD14" s="14">
        <v>0.121479157605185</v>
      </c>
      <c r="AE14" s="14"/>
      <c r="AF14" s="14">
        <v>0.14613587750002099</v>
      </c>
      <c r="AG14" s="14">
        <v>0.149038621063732</v>
      </c>
      <c r="AH14" s="14">
        <v>0.17905430492000299</v>
      </c>
      <c r="AI14" s="14">
        <v>0.15441413622647099</v>
      </c>
      <c r="AJ14" s="14">
        <v>0.15558530623500799</v>
      </c>
      <c r="AK14" s="14"/>
      <c r="AL14" s="14">
        <v>0.137991947294554</v>
      </c>
      <c r="AM14" s="14">
        <v>0.15183894525091399</v>
      </c>
      <c r="AN14" s="14">
        <v>0.177542110342541</v>
      </c>
      <c r="AO14" s="14">
        <v>0.14374100692658801</v>
      </c>
      <c r="AP14" s="14">
        <v>0.15372686224220899</v>
      </c>
      <c r="AQ14" s="14">
        <v>0.16061713129608601</v>
      </c>
      <c r="AR14" s="14"/>
      <c r="AS14" s="14">
        <v>0.14509683641190199</v>
      </c>
      <c r="AT14" s="14">
        <v>0.17548976568008601</v>
      </c>
      <c r="AU14" s="14">
        <v>0.15450754701295299</v>
      </c>
      <c r="AV14" s="14">
        <v>0.11466323792831799</v>
      </c>
      <c r="AW14" s="14">
        <v>0.14238076683159301</v>
      </c>
      <c r="AX14" s="14"/>
      <c r="AY14" s="14">
        <v>0.138778627262716</v>
      </c>
      <c r="AZ14" s="14">
        <v>0.16347450395565499</v>
      </c>
      <c r="BA14" s="14">
        <v>0.13793648351839299</v>
      </c>
      <c r="BB14" s="14">
        <v>0.12492195379238399</v>
      </c>
      <c r="BC14" s="14">
        <v>0.17392181805998899</v>
      </c>
      <c r="BD14" s="14"/>
      <c r="BE14" s="14">
        <v>0.15569033764293799</v>
      </c>
      <c r="BF14" s="14">
        <v>0.158862649023983</v>
      </c>
      <c r="BG14" s="14">
        <v>0.134307052334524</v>
      </c>
      <c r="BH14" s="14">
        <v>0.156243284296811</v>
      </c>
      <c r="BI14" s="14">
        <v>0.147823300907577</v>
      </c>
      <c r="BJ14" s="14"/>
      <c r="BK14" s="14">
        <v>0.149158380686185</v>
      </c>
      <c r="BL14" s="14">
        <v>0.15486085893825499</v>
      </c>
      <c r="BM14" s="14">
        <v>0.155720123522852</v>
      </c>
      <c r="BN14" s="14">
        <v>0.152148028534698</v>
      </c>
      <c r="BO14" s="14">
        <v>0.135847847577655</v>
      </c>
      <c r="BP14" s="14"/>
      <c r="BQ14" s="14">
        <v>0.14551982240973799</v>
      </c>
      <c r="BR14" s="14">
        <v>0.15038617782836999</v>
      </c>
      <c r="BS14" s="14"/>
      <c r="BT14" s="14">
        <v>0.15179253056700301</v>
      </c>
      <c r="BU14" s="14">
        <v>0.148081741752708</v>
      </c>
      <c r="BV14" s="14"/>
      <c r="BW14" s="14">
        <v>0.155823546249763</v>
      </c>
      <c r="BX14" s="14">
        <v>0.14655135870090999</v>
      </c>
      <c r="BY14" s="14"/>
      <c r="BZ14" s="14">
        <v>0.14721752261788901</v>
      </c>
      <c r="CA14" s="14">
        <v>0.15186005498687699</v>
      </c>
      <c r="CB14" s="14">
        <v>0.15332023642388101</v>
      </c>
    </row>
    <row r="15" spans="2:80" x14ac:dyDescent="0.35">
      <c r="B15" s="15" t="s">
        <v>237</v>
      </c>
      <c r="C15" s="14">
        <v>0.11372368227308199</v>
      </c>
      <c r="D15" s="14">
        <v>0.15120438361893301</v>
      </c>
      <c r="E15" s="14">
        <v>7.76435964457345E-2</v>
      </c>
      <c r="F15" s="14"/>
      <c r="G15" s="14">
        <v>0.144976525939462</v>
      </c>
      <c r="H15" s="14">
        <v>0.15773886545289001</v>
      </c>
      <c r="I15" s="14">
        <v>0.14155744937241899</v>
      </c>
      <c r="J15" s="14">
        <v>9.7090361936050501E-2</v>
      </c>
      <c r="K15" s="14">
        <v>8.8411137775122106E-2</v>
      </c>
      <c r="L15" s="14">
        <v>6.4952890220947204E-2</v>
      </c>
      <c r="M15" s="14"/>
      <c r="N15" s="14">
        <v>0.126773034547667</v>
      </c>
      <c r="O15" s="14">
        <v>9.5990917529242104E-2</v>
      </c>
      <c r="P15" s="14">
        <v>0.13288198926135</v>
      </c>
      <c r="Q15" s="14">
        <v>0.101197538084043</v>
      </c>
      <c r="R15" s="14"/>
      <c r="S15" s="14">
        <v>0.181694714605804</v>
      </c>
      <c r="T15" s="14">
        <v>8.8129551353464494E-2</v>
      </c>
      <c r="U15" s="14">
        <v>8.88962169878664E-2</v>
      </c>
      <c r="V15" s="14">
        <v>9.3574744530607698E-2</v>
      </c>
      <c r="W15" s="14">
        <v>0.146433703786402</v>
      </c>
      <c r="X15" s="14">
        <v>0.123031568121639</v>
      </c>
      <c r="Y15" s="14">
        <v>0.10256090920626899</v>
      </c>
      <c r="Z15" s="14">
        <v>0.111298251349138</v>
      </c>
      <c r="AA15" s="14">
        <v>0.106230468983862</v>
      </c>
      <c r="AB15" s="14">
        <v>0.109338122090732</v>
      </c>
      <c r="AC15" s="14">
        <v>2.3716847881203599E-2</v>
      </c>
      <c r="AD15" s="14">
        <v>0.152540163586807</v>
      </c>
      <c r="AE15" s="14"/>
      <c r="AF15" s="14">
        <v>0.106094064355678</v>
      </c>
      <c r="AG15" s="14">
        <v>0.114160016392838</v>
      </c>
      <c r="AH15" s="14">
        <v>8.0485844939254703E-2</v>
      </c>
      <c r="AI15" s="14">
        <v>0.17481178542488099</v>
      </c>
      <c r="AJ15" s="14">
        <v>8.4379330222584897E-2</v>
      </c>
      <c r="AK15" s="14"/>
      <c r="AL15" s="14">
        <v>0.13572634737337</v>
      </c>
      <c r="AM15" s="14">
        <v>9.5240732021771704E-2</v>
      </c>
      <c r="AN15" s="14">
        <v>5.1651412581919097E-2</v>
      </c>
      <c r="AO15" s="14">
        <v>0.201242528756892</v>
      </c>
      <c r="AP15" s="14">
        <v>6.1274074824710603E-2</v>
      </c>
      <c r="AQ15" s="14">
        <v>6.5418127603430298E-2</v>
      </c>
      <c r="AR15" s="14"/>
      <c r="AS15" s="14">
        <v>0.111620843551267</v>
      </c>
      <c r="AT15" s="14">
        <v>0.123393538463045</v>
      </c>
      <c r="AU15" s="14">
        <v>0.117822858411899</v>
      </c>
      <c r="AV15" s="14">
        <v>0.106558683503214</v>
      </c>
      <c r="AW15" s="14">
        <v>0.13358538328084299</v>
      </c>
      <c r="AX15" s="14"/>
      <c r="AY15" s="14">
        <v>0.12539342048142599</v>
      </c>
      <c r="AZ15" s="14">
        <v>0.107536845963091</v>
      </c>
      <c r="BA15" s="14">
        <v>0.121469750448782</v>
      </c>
      <c r="BB15" s="14">
        <v>0.127945291661686</v>
      </c>
      <c r="BC15" s="14">
        <v>8.4044479353943199E-2</v>
      </c>
      <c r="BD15" s="14"/>
      <c r="BE15" s="14">
        <v>0.19708143924900201</v>
      </c>
      <c r="BF15" s="14">
        <v>0.114729625337431</v>
      </c>
      <c r="BG15" s="14">
        <v>0.102783347082849</v>
      </c>
      <c r="BH15" s="14">
        <v>0.110679223494108</v>
      </c>
      <c r="BI15" s="14">
        <v>8.5659485168905494E-2</v>
      </c>
      <c r="BJ15" s="14"/>
      <c r="BK15" s="14">
        <v>0.20128724970554501</v>
      </c>
      <c r="BL15" s="14">
        <v>0.103506297008177</v>
      </c>
      <c r="BM15" s="14">
        <v>9.2295080375489003E-2</v>
      </c>
      <c r="BN15" s="14">
        <v>0.10237403113307</v>
      </c>
      <c r="BO15" s="14">
        <v>8.3459259872077002E-2</v>
      </c>
      <c r="BP15" s="14"/>
      <c r="BQ15" s="14">
        <v>0.18364869903013101</v>
      </c>
      <c r="BR15" s="14">
        <v>8.4560041662121596E-2</v>
      </c>
      <c r="BS15" s="14"/>
      <c r="BT15" s="14">
        <v>7.8883352333872406E-2</v>
      </c>
      <c r="BU15" s="14">
        <v>0.124428537693216</v>
      </c>
      <c r="BV15" s="14"/>
      <c r="BW15" s="14">
        <v>0.129075580758435</v>
      </c>
      <c r="BX15" s="14">
        <v>0.10835456210047401</v>
      </c>
      <c r="BY15" s="14"/>
      <c r="BZ15" s="14">
        <v>9.2759474802708006E-2</v>
      </c>
      <c r="CA15" s="14">
        <v>0.15686323533982699</v>
      </c>
      <c r="CB15" s="14">
        <v>0.118632304792232</v>
      </c>
    </row>
    <row r="16" spans="2:80" x14ac:dyDescent="0.35">
      <c r="B16" s="15" t="s">
        <v>167</v>
      </c>
      <c r="C16" s="14">
        <v>9.4967000398642198E-2</v>
      </c>
      <c r="D16" s="14">
        <v>6.6978514050080803E-2</v>
      </c>
      <c r="E16" s="14">
        <v>0.12204305387928401</v>
      </c>
      <c r="F16" s="14"/>
      <c r="G16" s="14">
        <v>5.0309150525004398E-2</v>
      </c>
      <c r="H16" s="14">
        <v>7.0910945087996405E-2</v>
      </c>
      <c r="I16" s="14">
        <v>0.108108631630906</v>
      </c>
      <c r="J16" s="14">
        <v>8.4134461817504794E-2</v>
      </c>
      <c r="K16" s="14">
        <v>0.115476069569003</v>
      </c>
      <c r="L16" s="14">
        <v>0.12853669778869101</v>
      </c>
      <c r="M16" s="14"/>
      <c r="N16" s="14">
        <v>6.1279683240022302E-2</v>
      </c>
      <c r="O16" s="14">
        <v>9.4894890465841E-2</v>
      </c>
      <c r="P16" s="14">
        <v>8.5377618516009099E-2</v>
      </c>
      <c r="Q16" s="14">
        <v>0.138389838649005</v>
      </c>
      <c r="R16" s="14"/>
      <c r="S16" s="14">
        <v>8.0464065027998896E-2</v>
      </c>
      <c r="T16" s="14">
        <v>0.107216707293456</v>
      </c>
      <c r="U16" s="14">
        <v>0.108531397615636</v>
      </c>
      <c r="V16" s="14">
        <v>0.10620451409656501</v>
      </c>
      <c r="W16" s="14">
        <v>8.0938963975160594E-2</v>
      </c>
      <c r="X16" s="14">
        <v>9.2526174485672297E-2</v>
      </c>
      <c r="Y16" s="14">
        <v>0.10545779238337601</v>
      </c>
      <c r="Z16" s="14">
        <v>0.121407097193116</v>
      </c>
      <c r="AA16" s="14">
        <v>7.1910012067493798E-2</v>
      </c>
      <c r="AB16" s="14">
        <v>0.103430280012848</v>
      </c>
      <c r="AC16" s="14">
        <v>0.112308212877544</v>
      </c>
      <c r="AD16" s="14">
        <v>4.7206482314328502E-2</v>
      </c>
      <c r="AE16" s="14"/>
      <c r="AF16" s="14">
        <v>9.2261765266622997E-2</v>
      </c>
      <c r="AG16" s="14">
        <v>8.0170990898573199E-2</v>
      </c>
      <c r="AH16" s="14">
        <v>6.5474178593387902E-2</v>
      </c>
      <c r="AI16" s="14">
        <v>0.107564800437215</v>
      </c>
      <c r="AJ16" s="14">
        <v>4.8168834750970002E-2</v>
      </c>
      <c r="AK16" s="14"/>
      <c r="AL16" s="14">
        <v>4.7257518780932303E-2</v>
      </c>
      <c r="AM16" s="14">
        <v>7.5871857524712399E-2</v>
      </c>
      <c r="AN16" s="14">
        <v>5.9895369806252603E-2</v>
      </c>
      <c r="AO16" s="14">
        <v>8.3679347529002995E-2</v>
      </c>
      <c r="AP16" s="14">
        <v>6.5647944461541693E-2</v>
      </c>
      <c r="AQ16" s="14">
        <v>0.23243107220551801</v>
      </c>
      <c r="AR16" s="14"/>
      <c r="AS16" s="14">
        <v>0.12830206756524801</v>
      </c>
      <c r="AT16" s="14">
        <v>8.7770619582866999E-2</v>
      </c>
      <c r="AU16" s="14">
        <v>6.9896205685865007E-2</v>
      </c>
      <c r="AV16" s="14">
        <v>6.2129997378974899E-2</v>
      </c>
      <c r="AW16" s="14">
        <v>4.4808166828730303E-2</v>
      </c>
      <c r="AX16" s="14"/>
      <c r="AY16" s="14">
        <v>9.25294369706679E-2</v>
      </c>
      <c r="AZ16" s="14">
        <v>6.9415938905198496E-2</v>
      </c>
      <c r="BA16" s="14">
        <v>9.3268557376970596E-2</v>
      </c>
      <c r="BB16" s="14">
        <v>8.0816481775809898E-2</v>
      </c>
      <c r="BC16" s="14">
        <v>0.13974012060623101</v>
      </c>
      <c r="BD16" s="14"/>
      <c r="BE16" s="14">
        <v>9.0059106600890101E-2</v>
      </c>
      <c r="BF16" s="14">
        <v>7.7121450083254897E-2</v>
      </c>
      <c r="BG16" s="14">
        <v>8.7345134646152997E-2</v>
      </c>
      <c r="BH16" s="14">
        <v>0.13594869095457501</v>
      </c>
      <c r="BI16" s="14">
        <v>0.170870672095009</v>
      </c>
      <c r="BJ16" s="14"/>
      <c r="BK16" s="14">
        <v>4.4418886660152201E-2</v>
      </c>
      <c r="BL16" s="14">
        <v>0.13457905266093201</v>
      </c>
      <c r="BM16" s="14">
        <v>9.4503752692966597E-2</v>
      </c>
      <c r="BN16" s="14">
        <v>7.5100733960808699E-2</v>
      </c>
      <c r="BO16" s="14">
        <v>0.12080108611296</v>
      </c>
      <c r="BP16" s="14"/>
      <c r="BQ16" s="14">
        <v>7.3448123188577602E-2</v>
      </c>
      <c r="BR16" s="14">
        <v>0.103941882785673</v>
      </c>
      <c r="BS16" s="14"/>
      <c r="BT16" s="14">
        <v>6.9690094176450099E-2</v>
      </c>
      <c r="BU16" s="14">
        <v>0.102733448852173</v>
      </c>
      <c r="BV16" s="14"/>
      <c r="BW16" s="14">
        <v>4.8705709150994002E-2</v>
      </c>
      <c r="BX16" s="14">
        <v>0.111146265281459</v>
      </c>
      <c r="BY16" s="14"/>
      <c r="BZ16" s="14">
        <v>9.7476742575003703E-2</v>
      </c>
      <c r="CA16" s="14">
        <v>8.1927710536447707E-2</v>
      </c>
      <c r="CB16" s="14">
        <v>0.141131543895819</v>
      </c>
    </row>
    <row r="17" spans="2:80" x14ac:dyDescent="0.35">
      <c r="B17" s="15" t="s">
        <v>248</v>
      </c>
      <c r="C17" s="14">
        <v>9.4322260921884393E-2</v>
      </c>
      <c r="D17" s="14">
        <v>9.7060421690632795E-2</v>
      </c>
      <c r="E17" s="14">
        <v>9.1401361646070295E-2</v>
      </c>
      <c r="F17" s="14"/>
      <c r="G17" s="14">
        <v>0.10730030815463699</v>
      </c>
      <c r="H17" s="14">
        <v>0.100783399156036</v>
      </c>
      <c r="I17" s="14">
        <v>7.7718684536429203E-2</v>
      </c>
      <c r="J17" s="14">
        <v>8.8757019564631195E-2</v>
      </c>
      <c r="K17" s="14">
        <v>9.8024280705178907E-2</v>
      </c>
      <c r="L17" s="14">
        <v>9.5973639787627907E-2</v>
      </c>
      <c r="M17" s="14"/>
      <c r="N17" s="14">
        <v>0.12831782576948</v>
      </c>
      <c r="O17" s="14">
        <v>8.2420024608161294E-2</v>
      </c>
      <c r="P17" s="14">
        <v>8.7855912889424806E-2</v>
      </c>
      <c r="Q17" s="14">
        <v>7.5393246640492906E-2</v>
      </c>
      <c r="R17" s="14"/>
      <c r="S17" s="14">
        <v>8.0586003739615497E-2</v>
      </c>
      <c r="T17" s="14">
        <v>0.105715395231221</v>
      </c>
      <c r="U17" s="14">
        <v>0.109680553833987</v>
      </c>
      <c r="V17" s="14">
        <v>8.7398190912595403E-2</v>
      </c>
      <c r="W17" s="14">
        <v>5.4285115128719898E-2</v>
      </c>
      <c r="X17" s="14">
        <v>0.10765369432661499</v>
      </c>
      <c r="Y17" s="14">
        <v>9.9892713292467697E-2</v>
      </c>
      <c r="Z17" s="14">
        <v>0.12844319016245001</v>
      </c>
      <c r="AA17" s="14">
        <v>6.5462588222453696E-2</v>
      </c>
      <c r="AB17" s="14">
        <v>9.8174826929346898E-2</v>
      </c>
      <c r="AC17" s="14">
        <v>0.16450769887932001</v>
      </c>
      <c r="AD17" s="14">
        <v>5.9856959825843603E-2</v>
      </c>
      <c r="AE17" s="14"/>
      <c r="AF17" s="14">
        <v>7.9129938575419001E-2</v>
      </c>
      <c r="AG17" s="14">
        <v>9.4604967136200799E-2</v>
      </c>
      <c r="AH17" s="14">
        <v>0.124835555704932</v>
      </c>
      <c r="AI17" s="14">
        <v>8.1284660944248993E-2</v>
      </c>
      <c r="AJ17" s="14">
        <v>0.116927693467826</v>
      </c>
      <c r="AK17" s="14"/>
      <c r="AL17" s="14">
        <v>0.12486022525021501</v>
      </c>
      <c r="AM17" s="14">
        <v>7.9853049198614898E-2</v>
      </c>
      <c r="AN17" s="14">
        <v>0.107715326863716</v>
      </c>
      <c r="AO17" s="14">
        <v>7.8676034815795701E-2</v>
      </c>
      <c r="AP17" s="14">
        <v>0.10400051372569299</v>
      </c>
      <c r="AQ17" s="14">
        <v>8.5467113748582499E-2</v>
      </c>
      <c r="AR17" s="14"/>
      <c r="AS17" s="14">
        <v>7.9222547874518406E-2</v>
      </c>
      <c r="AT17" s="14">
        <v>0.10072297639635</v>
      </c>
      <c r="AU17" s="14">
        <v>9.4119024092457204E-2</v>
      </c>
      <c r="AV17" s="14">
        <v>0.14767221843169701</v>
      </c>
      <c r="AW17" s="14">
        <v>9.7116577313252905E-2</v>
      </c>
      <c r="AX17" s="14"/>
      <c r="AY17" s="14">
        <v>0.121393124196489</v>
      </c>
      <c r="AZ17" s="14">
        <v>0.11210887751547</v>
      </c>
      <c r="BA17" s="14">
        <v>7.3965896808425899E-2</v>
      </c>
      <c r="BB17" s="14">
        <v>7.6948369490938903E-2</v>
      </c>
      <c r="BC17" s="14">
        <v>6.4735956555150395E-2</v>
      </c>
      <c r="BD17" s="14"/>
      <c r="BE17" s="14">
        <v>0.19242141845310201</v>
      </c>
      <c r="BF17" s="14">
        <v>0.10582009227559</v>
      </c>
      <c r="BG17" s="14">
        <v>8.5013476109039102E-2</v>
      </c>
      <c r="BH17" s="14">
        <v>5.2437708383308398E-2</v>
      </c>
      <c r="BI17" s="14">
        <v>7.9743288111321101E-2</v>
      </c>
      <c r="BJ17" s="14"/>
      <c r="BK17" s="14">
        <v>0.114836512873917</v>
      </c>
      <c r="BL17" s="14">
        <v>0.11334995968251201</v>
      </c>
      <c r="BM17" s="14">
        <v>9.0967802064585698E-2</v>
      </c>
      <c r="BN17" s="14">
        <v>8.9128859527262599E-2</v>
      </c>
      <c r="BO17" s="14">
        <v>7.0259134868518106E-2</v>
      </c>
      <c r="BP17" s="14"/>
      <c r="BQ17" s="14">
        <v>8.4696796577120398E-2</v>
      </c>
      <c r="BR17" s="14">
        <v>9.8336755245706106E-2</v>
      </c>
      <c r="BS17" s="14"/>
      <c r="BT17" s="14">
        <v>0.11620660055288599</v>
      </c>
      <c r="BU17" s="14">
        <v>8.7598194527457193E-2</v>
      </c>
      <c r="BV17" s="14"/>
      <c r="BW17" s="14">
        <v>0.12981710129162999</v>
      </c>
      <c r="BX17" s="14">
        <v>8.1908417537333397E-2</v>
      </c>
      <c r="BY17" s="14"/>
      <c r="BZ17" s="14">
        <v>8.3315930731497498E-2</v>
      </c>
      <c r="CA17" s="14">
        <v>0.11612095647852599</v>
      </c>
      <c r="CB17" s="14">
        <v>0.101944630449646</v>
      </c>
    </row>
    <row r="18" spans="2:80" x14ac:dyDescent="0.35">
      <c r="B18" s="15" t="s">
        <v>244</v>
      </c>
      <c r="C18" s="14">
        <v>9.3801163125132703E-2</v>
      </c>
      <c r="D18" s="14">
        <v>0.105204560003993</v>
      </c>
      <c r="E18" s="14">
        <v>8.1732093116732005E-2</v>
      </c>
      <c r="F18" s="14"/>
      <c r="G18" s="14">
        <v>0.127579624867074</v>
      </c>
      <c r="H18" s="14">
        <v>0.116431859057106</v>
      </c>
      <c r="I18" s="14">
        <v>9.6683265918710903E-2</v>
      </c>
      <c r="J18" s="14">
        <v>8.1928071500183303E-2</v>
      </c>
      <c r="K18" s="14">
        <v>8.2108440984718895E-2</v>
      </c>
      <c r="L18" s="14">
        <v>6.8083945614076796E-2</v>
      </c>
      <c r="M18" s="14"/>
      <c r="N18" s="14">
        <v>0.102722695833596</v>
      </c>
      <c r="O18" s="14">
        <v>0.115340609856928</v>
      </c>
      <c r="P18" s="14">
        <v>7.9686915934129798E-2</v>
      </c>
      <c r="Q18" s="14">
        <v>7.5291854054358204E-2</v>
      </c>
      <c r="R18" s="14"/>
      <c r="S18" s="14">
        <v>0.140258139814052</v>
      </c>
      <c r="T18" s="14">
        <v>8.5059588707926695E-2</v>
      </c>
      <c r="U18" s="14">
        <v>6.3784761823146505E-2</v>
      </c>
      <c r="V18" s="14">
        <v>6.1065925033111298E-2</v>
      </c>
      <c r="W18" s="14">
        <v>0.13814073114323699</v>
      </c>
      <c r="X18" s="14">
        <v>9.6836705477732196E-2</v>
      </c>
      <c r="Y18" s="14">
        <v>7.4472131540302994E-2</v>
      </c>
      <c r="Z18" s="14">
        <v>9.0980126484332E-2</v>
      </c>
      <c r="AA18" s="14">
        <v>0.101323110249529</v>
      </c>
      <c r="AB18" s="14">
        <v>7.9294758921216305E-2</v>
      </c>
      <c r="AC18" s="14">
        <v>6.9021005905306507E-2</v>
      </c>
      <c r="AD18" s="14">
        <v>9.2485105820983002E-2</v>
      </c>
      <c r="AE18" s="14"/>
      <c r="AF18" s="14">
        <v>0.106013821533543</v>
      </c>
      <c r="AG18" s="14">
        <v>8.1011401013378101E-2</v>
      </c>
      <c r="AH18" s="14">
        <v>0.11132575431819</v>
      </c>
      <c r="AI18" s="14">
        <v>7.8476014620362897E-2</v>
      </c>
      <c r="AJ18" s="14">
        <v>0.10490776306177201</v>
      </c>
      <c r="AK18" s="14"/>
      <c r="AL18" s="14">
        <v>7.5404000206489394E-2</v>
      </c>
      <c r="AM18" s="14">
        <v>0.118824086461137</v>
      </c>
      <c r="AN18" s="14">
        <v>0.135254170605313</v>
      </c>
      <c r="AO18" s="14">
        <v>8.2880358170431698E-2</v>
      </c>
      <c r="AP18" s="14">
        <v>0.10810888852832901</v>
      </c>
      <c r="AQ18" s="14">
        <v>6.9676383731320596E-2</v>
      </c>
      <c r="AR18" s="14"/>
      <c r="AS18" s="14">
        <v>8.6019484570954E-2</v>
      </c>
      <c r="AT18" s="14">
        <v>7.0989584954788604E-2</v>
      </c>
      <c r="AU18" s="14">
        <v>0.121816494480099</v>
      </c>
      <c r="AV18" s="14">
        <v>0.144229528656066</v>
      </c>
      <c r="AW18" s="14">
        <v>4.6626960690121802E-2</v>
      </c>
      <c r="AX18" s="14"/>
      <c r="AY18" s="14">
        <v>8.6414562979729007E-2</v>
      </c>
      <c r="AZ18" s="14">
        <v>0.107643941401833</v>
      </c>
      <c r="BA18" s="14">
        <v>0.127440276153028</v>
      </c>
      <c r="BB18" s="14">
        <v>8.3908242486299606E-2</v>
      </c>
      <c r="BC18" s="14">
        <v>6.8483584048239607E-2</v>
      </c>
      <c r="BD18" s="14"/>
      <c r="BE18" s="14">
        <v>9.9805943485429899E-2</v>
      </c>
      <c r="BF18" s="14">
        <v>9.9508371395128997E-2</v>
      </c>
      <c r="BG18" s="14">
        <v>9.5100442509498395E-2</v>
      </c>
      <c r="BH18" s="14">
        <v>9.1049758169833003E-2</v>
      </c>
      <c r="BI18" s="14">
        <v>3.5926612373483699E-2</v>
      </c>
      <c r="BJ18" s="14"/>
      <c r="BK18" s="14">
        <v>0.110030675373557</v>
      </c>
      <c r="BL18" s="14">
        <v>8.8497074600870806E-2</v>
      </c>
      <c r="BM18" s="14">
        <v>9.8663073453280403E-2</v>
      </c>
      <c r="BN18" s="14">
        <v>8.3444383531986993E-2</v>
      </c>
      <c r="BO18" s="14">
        <v>9.0948290593666603E-2</v>
      </c>
      <c r="BP18" s="14"/>
      <c r="BQ18" s="14">
        <v>9.6116916069969999E-2</v>
      </c>
      <c r="BR18" s="14">
        <v>9.2835331585017999E-2</v>
      </c>
      <c r="BS18" s="14"/>
      <c r="BT18" s="14">
        <v>0.111008170014505</v>
      </c>
      <c r="BU18" s="14">
        <v>8.8514229238875405E-2</v>
      </c>
      <c r="BV18" s="14"/>
      <c r="BW18" s="14">
        <v>7.2832153387586293E-2</v>
      </c>
      <c r="BX18" s="14">
        <v>0.101134792466734</v>
      </c>
      <c r="BY18" s="14"/>
      <c r="BZ18" s="14">
        <v>9.0885860271845198E-2</v>
      </c>
      <c r="CA18" s="14">
        <v>0.10422679888988</v>
      </c>
      <c r="CB18" s="14">
        <v>6.8203317971795505E-2</v>
      </c>
    </row>
    <row r="19" spans="2:80" x14ac:dyDescent="0.35">
      <c r="B19" s="15" t="s">
        <v>240</v>
      </c>
      <c r="C19" s="14">
        <v>9.2159173333849806E-2</v>
      </c>
      <c r="D19" s="14">
        <v>0.119510893979949</v>
      </c>
      <c r="E19" s="14">
        <v>6.5865538148289104E-2</v>
      </c>
      <c r="F19" s="14"/>
      <c r="G19" s="14">
        <v>0.178831957238761</v>
      </c>
      <c r="H19" s="14">
        <v>0.14602061009362099</v>
      </c>
      <c r="I19" s="14">
        <v>0.101057767008842</v>
      </c>
      <c r="J19" s="14">
        <v>7.1009788519445893E-2</v>
      </c>
      <c r="K19" s="14">
        <v>4.3791187151116698E-2</v>
      </c>
      <c r="L19" s="14">
        <v>3.3140497614238103E-2</v>
      </c>
      <c r="M19" s="14"/>
      <c r="N19" s="14">
        <v>0.11705791337002799</v>
      </c>
      <c r="O19" s="14">
        <v>7.1609925323668E-2</v>
      </c>
      <c r="P19" s="14">
        <v>9.8989035246487403E-2</v>
      </c>
      <c r="Q19" s="14">
        <v>8.1707411294623E-2</v>
      </c>
      <c r="R19" s="14"/>
      <c r="S19" s="14">
        <v>0.17638174420149999</v>
      </c>
      <c r="T19" s="14">
        <v>7.3445298722570496E-2</v>
      </c>
      <c r="U19" s="14">
        <v>7.2560251250359697E-2</v>
      </c>
      <c r="V19" s="14">
        <v>7.1038688692881394E-2</v>
      </c>
      <c r="W19" s="14">
        <v>0.139904464915374</v>
      </c>
      <c r="X19" s="14">
        <v>9.7473887843356796E-2</v>
      </c>
      <c r="Y19" s="14">
        <v>7.7118111130303202E-2</v>
      </c>
      <c r="Z19" s="14">
        <v>6.7708991169206506E-2</v>
      </c>
      <c r="AA19" s="14">
        <v>6.9550427756578201E-2</v>
      </c>
      <c r="AB19" s="14">
        <v>7.1687695692773501E-2</v>
      </c>
      <c r="AC19" s="14">
        <v>5.62270265267392E-2</v>
      </c>
      <c r="AD19" s="14">
        <v>4.4711455512579802E-2</v>
      </c>
      <c r="AE19" s="14"/>
      <c r="AF19" s="14">
        <v>8.3534016048166404E-2</v>
      </c>
      <c r="AG19" s="14">
        <v>0.111606803651044</v>
      </c>
      <c r="AH19" s="14">
        <v>6.0248844316951003E-2</v>
      </c>
      <c r="AI19" s="14">
        <v>0.11132810842320801</v>
      </c>
      <c r="AJ19" s="14">
        <v>8.5677067773581E-2</v>
      </c>
      <c r="AK19" s="14"/>
      <c r="AL19" s="14">
        <v>0.13175131536059301</v>
      </c>
      <c r="AM19" s="14">
        <v>0.105326587551969</v>
      </c>
      <c r="AN19" s="14">
        <v>7.4814137440117806E-2</v>
      </c>
      <c r="AO19" s="14">
        <v>9.9933592048143893E-2</v>
      </c>
      <c r="AP19" s="14">
        <v>7.7063261773897496E-2</v>
      </c>
      <c r="AQ19" s="14">
        <v>6.3601402405137397E-2</v>
      </c>
      <c r="AR19" s="14"/>
      <c r="AS19" s="14">
        <v>7.1958961243359598E-2</v>
      </c>
      <c r="AT19" s="14">
        <v>9.3230298077712603E-2</v>
      </c>
      <c r="AU19" s="14">
        <v>0.104008016720724</v>
      </c>
      <c r="AV19" s="14">
        <v>0.113457543935765</v>
      </c>
      <c r="AW19" s="14">
        <v>0.146892440652725</v>
      </c>
      <c r="AX19" s="14"/>
      <c r="AY19" s="14">
        <v>8.7462185444346294E-2</v>
      </c>
      <c r="AZ19" s="14">
        <v>0.104579742432144</v>
      </c>
      <c r="BA19" s="14">
        <v>0.125889822216908</v>
      </c>
      <c r="BB19" s="14">
        <v>9.7641901720774193E-2</v>
      </c>
      <c r="BC19" s="14">
        <v>4.9508034329512098E-2</v>
      </c>
      <c r="BD19" s="14"/>
      <c r="BE19" s="14">
        <v>0.14842123018953499</v>
      </c>
      <c r="BF19" s="14">
        <v>0.111332443960091</v>
      </c>
      <c r="BG19" s="14">
        <v>8.1467021068012596E-2</v>
      </c>
      <c r="BH19" s="14">
        <v>6.5190816348727407E-2</v>
      </c>
      <c r="BI19" s="14">
        <v>3.05081401579805E-2</v>
      </c>
      <c r="BJ19" s="14"/>
      <c r="BK19" s="14">
        <v>0.13053053942555601</v>
      </c>
      <c r="BL19" s="14">
        <v>9.6499071535453895E-2</v>
      </c>
      <c r="BM19" s="14">
        <v>9.0830580435827799E-2</v>
      </c>
      <c r="BN19" s="14">
        <v>8.1785904904334003E-2</v>
      </c>
      <c r="BO19" s="14">
        <v>7.0243188056258704E-2</v>
      </c>
      <c r="BP19" s="14"/>
      <c r="BQ19" s="14">
        <v>0.11119743013896601</v>
      </c>
      <c r="BR19" s="14">
        <v>8.4218883791229202E-2</v>
      </c>
      <c r="BS19" s="14"/>
      <c r="BT19" s="14">
        <v>9.1319512241199594E-2</v>
      </c>
      <c r="BU19" s="14">
        <v>9.2417163158125704E-2</v>
      </c>
      <c r="BV19" s="14"/>
      <c r="BW19" s="14">
        <v>0.118685258287051</v>
      </c>
      <c r="BX19" s="14">
        <v>8.2882031620176599E-2</v>
      </c>
      <c r="BY19" s="14"/>
      <c r="BZ19" s="14">
        <v>8.0463704381308093E-2</v>
      </c>
      <c r="CA19" s="14">
        <v>0.12163904866601399</v>
      </c>
      <c r="CB19" s="14">
        <v>6.27594027537451E-2</v>
      </c>
    </row>
    <row r="20" spans="2:80" x14ac:dyDescent="0.35">
      <c r="B20" s="15" t="s">
        <v>241</v>
      </c>
      <c r="C20" s="14">
        <v>9.1129055822547003E-2</v>
      </c>
      <c r="D20" s="14">
        <v>0.10593950224925899</v>
      </c>
      <c r="E20" s="14">
        <v>7.5025740594573995E-2</v>
      </c>
      <c r="F20" s="14"/>
      <c r="G20" s="14">
        <v>0.117076825480491</v>
      </c>
      <c r="H20" s="14">
        <v>0.12320900309852301</v>
      </c>
      <c r="I20" s="14">
        <v>8.7485305250762493E-2</v>
      </c>
      <c r="J20" s="14">
        <v>9.1833583385388398E-2</v>
      </c>
      <c r="K20" s="14">
        <v>6.1564986081081997E-2</v>
      </c>
      <c r="L20" s="14">
        <v>6.9977074161753694E-2</v>
      </c>
      <c r="M20" s="14"/>
      <c r="N20" s="14">
        <v>0.104446708099587</v>
      </c>
      <c r="O20" s="14">
        <v>9.0092455712114702E-2</v>
      </c>
      <c r="P20" s="14">
        <v>9.34681823870743E-2</v>
      </c>
      <c r="Q20" s="14">
        <v>7.5472019602066703E-2</v>
      </c>
      <c r="R20" s="14"/>
      <c r="S20" s="14">
        <v>8.51154334286994E-2</v>
      </c>
      <c r="T20" s="14">
        <v>0.121633070664913</v>
      </c>
      <c r="U20" s="14">
        <v>5.3250545496127198E-2</v>
      </c>
      <c r="V20" s="14">
        <v>9.2450811711095995E-2</v>
      </c>
      <c r="W20" s="14">
        <v>7.7718695070949501E-2</v>
      </c>
      <c r="X20" s="14">
        <v>7.0691303159863397E-2</v>
      </c>
      <c r="Y20" s="14">
        <v>5.9575947020977502E-2</v>
      </c>
      <c r="Z20" s="14">
        <v>7.5439807461285799E-2</v>
      </c>
      <c r="AA20" s="14">
        <v>0.115784076527722</v>
      </c>
      <c r="AB20" s="14">
        <v>0.11490148250143099</v>
      </c>
      <c r="AC20" s="14">
        <v>0.108337863973927</v>
      </c>
      <c r="AD20" s="14">
        <v>9.1469983549838901E-2</v>
      </c>
      <c r="AE20" s="14"/>
      <c r="AF20" s="14">
        <v>7.8433072000821405E-2</v>
      </c>
      <c r="AG20" s="14">
        <v>0.108530439940939</v>
      </c>
      <c r="AH20" s="14">
        <v>7.7980896928863605E-2</v>
      </c>
      <c r="AI20" s="14">
        <v>5.5642839808825402E-2</v>
      </c>
      <c r="AJ20" s="14">
        <v>0.11681302090314299</v>
      </c>
      <c r="AK20" s="14"/>
      <c r="AL20" s="14">
        <v>0.142098950418376</v>
      </c>
      <c r="AM20" s="14">
        <v>8.1609393939997402E-2</v>
      </c>
      <c r="AN20" s="14">
        <v>8.9215476818747197E-2</v>
      </c>
      <c r="AO20" s="14">
        <v>5.8248740615444002E-2</v>
      </c>
      <c r="AP20" s="14">
        <v>0.11323234821108499</v>
      </c>
      <c r="AQ20" s="14">
        <v>6.6649754340879705E-2</v>
      </c>
      <c r="AR20" s="14"/>
      <c r="AS20" s="14">
        <v>8.0793764931949605E-2</v>
      </c>
      <c r="AT20" s="14">
        <v>8.38626126524777E-2</v>
      </c>
      <c r="AU20" s="14">
        <v>9.6182990245093899E-2</v>
      </c>
      <c r="AV20" s="14">
        <v>0.12359687403714401</v>
      </c>
      <c r="AW20" s="14">
        <v>0.12934939395237499</v>
      </c>
      <c r="AX20" s="14"/>
      <c r="AY20" s="14">
        <v>8.1548480653184596E-2</v>
      </c>
      <c r="AZ20" s="14">
        <v>9.4434690328195001E-2</v>
      </c>
      <c r="BA20" s="14">
        <v>9.7661260234164798E-2</v>
      </c>
      <c r="BB20" s="14">
        <v>0.10681053364516201</v>
      </c>
      <c r="BC20" s="14">
        <v>7.9711180033789103E-2</v>
      </c>
      <c r="BD20" s="14"/>
      <c r="BE20" s="14">
        <v>7.5550801087126099E-2</v>
      </c>
      <c r="BF20" s="14">
        <v>9.1856711011008896E-2</v>
      </c>
      <c r="BG20" s="14">
        <v>9.8961795605201006E-2</v>
      </c>
      <c r="BH20" s="14">
        <v>6.9109499439898997E-2</v>
      </c>
      <c r="BI20" s="14">
        <v>0.121398142649638</v>
      </c>
      <c r="BJ20" s="14"/>
      <c r="BK20" s="14">
        <v>0.117762221665243</v>
      </c>
      <c r="BL20" s="14">
        <v>9.4481463235264906E-2</v>
      </c>
      <c r="BM20" s="14">
        <v>7.3651688755993802E-2</v>
      </c>
      <c r="BN20" s="14">
        <v>9.7133417647640594E-2</v>
      </c>
      <c r="BO20" s="14">
        <v>7.9122002553809606E-2</v>
      </c>
      <c r="BP20" s="14"/>
      <c r="BQ20" s="14">
        <v>6.9793062933401998E-2</v>
      </c>
      <c r="BR20" s="14">
        <v>0.10002766260957099</v>
      </c>
      <c r="BS20" s="14"/>
      <c r="BT20" s="14">
        <v>0.12955699107601801</v>
      </c>
      <c r="BU20" s="14">
        <v>7.9321891777302603E-2</v>
      </c>
      <c r="BV20" s="14"/>
      <c r="BW20" s="14">
        <v>0.14087876228922599</v>
      </c>
      <c r="BX20" s="14">
        <v>7.3729764599613695E-2</v>
      </c>
      <c r="BY20" s="14"/>
      <c r="BZ20" s="14">
        <v>8.2914578191520399E-2</v>
      </c>
      <c r="CA20" s="14">
        <v>0.11453792247646701</v>
      </c>
      <c r="CB20" s="14">
        <v>5.4430656735543599E-2</v>
      </c>
    </row>
    <row r="21" spans="2:80" x14ac:dyDescent="0.35">
      <c r="B21" s="15" t="s">
        <v>238</v>
      </c>
      <c r="C21" s="14">
        <v>3.5470448786810098E-2</v>
      </c>
      <c r="D21" s="14">
        <v>4.3975464344706498E-2</v>
      </c>
      <c r="E21" s="14">
        <v>2.73211822301762E-2</v>
      </c>
      <c r="F21" s="14"/>
      <c r="G21" s="14">
        <v>7.7323196545112105E-2</v>
      </c>
      <c r="H21" s="14">
        <v>5.6573066202256703E-2</v>
      </c>
      <c r="I21" s="14">
        <v>3.6638852660847598E-2</v>
      </c>
      <c r="J21" s="14">
        <v>2.3418727887353399E-2</v>
      </c>
      <c r="K21" s="14">
        <v>1.71901529706057E-2</v>
      </c>
      <c r="L21" s="14">
        <v>1.1603875565359901E-2</v>
      </c>
      <c r="M21" s="14"/>
      <c r="N21" s="14">
        <v>4.83339658221177E-2</v>
      </c>
      <c r="O21" s="14">
        <v>1.4954866608141699E-2</v>
      </c>
      <c r="P21" s="14">
        <v>3.0340251244580198E-2</v>
      </c>
      <c r="Q21" s="14">
        <v>4.7832524455085998E-2</v>
      </c>
      <c r="R21" s="14"/>
      <c r="S21" s="14">
        <v>5.2457627521272802E-2</v>
      </c>
      <c r="T21" s="14">
        <v>3.4380826589207797E-2</v>
      </c>
      <c r="U21" s="14">
        <v>2.94478143376657E-2</v>
      </c>
      <c r="V21" s="14">
        <v>1.48192350394593E-2</v>
      </c>
      <c r="W21" s="14">
        <v>3.3011686784525603E-2</v>
      </c>
      <c r="X21" s="14">
        <v>5.4147392873618201E-2</v>
      </c>
      <c r="Y21" s="14">
        <v>2.0053377312435301E-2</v>
      </c>
      <c r="Z21" s="14">
        <v>3.0422816074897299E-2</v>
      </c>
      <c r="AA21" s="14">
        <v>5.0794397813766497E-2</v>
      </c>
      <c r="AB21" s="14">
        <v>1.86558928042347E-2</v>
      </c>
      <c r="AC21" s="14">
        <v>1.9752374294090401E-2</v>
      </c>
      <c r="AD21" s="14">
        <v>5.6641309423559098E-2</v>
      </c>
      <c r="AE21" s="14"/>
      <c r="AF21" s="14">
        <v>2.0941888321040301E-2</v>
      </c>
      <c r="AG21" s="14">
        <v>4.4620143471914397E-2</v>
      </c>
      <c r="AH21" s="14">
        <v>2.72629044265979E-2</v>
      </c>
      <c r="AI21" s="14">
        <v>1.71327273917351E-2</v>
      </c>
      <c r="AJ21" s="14">
        <v>6.5757405355231197E-2</v>
      </c>
      <c r="AK21" s="14"/>
      <c r="AL21" s="14">
        <v>4.7015036668101098E-2</v>
      </c>
      <c r="AM21" s="14">
        <v>3.5879116461165303E-2</v>
      </c>
      <c r="AN21" s="14">
        <v>4.3622608723209798E-2</v>
      </c>
      <c r="AO21" s="14">
        <v>2.0957427333829201E-2</v>
      </c>
      <c r="AP21" s="14">
        <v>5.5512314999672102E-2</v>
      </c>
      <c r="AQ21" s="14">
        <v>1.38641443721078E-2</v>
      </c>
      <c r="AR21" s="14"/>
      <c r="AS21" s="14">
        <v>3.3661781678497101E-2</v>
      </c>
      <c r="AT21" s="14">
        <v>2.9263695025192799E-2</v>
      </c>
      <c r="AU21" s="14">
        <v>3.42876550755528E-2</v>
      </c>
      <c r="AV21" s="14">
        <v>5.6648105172364599E-2</v>
      </c>
      <c r="AW21" s="14">
        <v>4.1362738807378903E-2</v>
      </c>
      <c r="AX21" s="14"/>
      <c r="AY21" s="14">
        <v>3.7191686066120298E-2</v>
      </c>
      <c r="AZ21" s="14">
        <v>3.40669091193272E-2</v>
      </c>
      <c r="BA21" s="14">
        <v>4.4150435654091998E-2</v>
      </c>
      <c r="BB21" s="14">
        <v>3.8131246839464998E-2</v>
      </c>
      <c r="BC21" s="14">
        <v>2.7757041422189901E-2</v>
      </c>
      <c r="BD21" s="14"/>
      <c r="BE21" s="14">
        <v>5.6073474835346297E-2</v>
      </c>
      <c r="BF21" s="14">
        <v>3.3551147867183197E-2</v>
      </c>
      <c r="BG21" s="14">
        <v>3.31138629889298E-2</v>
      </c>
      <c r="BH21" s="14">
        <v>4.0662276960730298E-2</v>
      </c>
      <c r="BI21" s="14">
        <v>2.32113641539466E-2</v>
      </c>
      <c r="BJ21" s="14"/>
      <c r="BK21" s="14">
        <v>7.2708537109322693E-2</v>
      </c>
      <c r="BL21" s="14">
        <v>2.0208432219796599E-2</v>
      </c>
      <c r="BM21" s="14">
        <v>2.62086895140058E-2</v>
      </c>
      <c r="BN21" s="14">
        <v>3.05820424534686E-2</v>
      </c>
      <c r="BO21" s="14">
        <v>3.2164273544655501E-2</v>
      </c>
      <c r="BP21" s="14"/>
      <c r="BQ21" s="14">
        <v>2.4157641369637901E-2</v>
      </c>
      <c r="BR21" s="14">
        <v>4.0188683620585197E-2</v>
      </c>
      <c r="BS21" s="14"/>
      <c r="BT21" s="14">
        <v>4.7080837391187201E-2</v>
      </c>
      <c r="BU21" s="14">
        <v>3.1903102220394303E-2</v>
      </c>
      <c r="BV21" s="14"/>
      <c r="BW21" s="14">
        <v>3.9760240585598398E-2</v>
      </c>
      <c r="BX21" s="14">
        <v>3.39701517580656E-2</v>
      </c>
      <c r="BY21" s="14"/>
      <c r="BZ21" s="14">
        <v>2.9661112124989002E-2</v>
      </c>
      <c r="CA21" s="14">
        <v>5.1309728156429403E-2</v>
      </c>
      <c r="CB21" s="14">
        <v>1.37657630428172E-2</v>
      </c>
    </row>
    <row r="22" spans="2:80" x14ac:dyDescent="0.35">
      <c r="B22" s="15" t="s">
        <v>252</v>
      </c>
      <c r="C22" s="14">
        <v>2.75752655991446E-2</v>
      </c>
      <c r="D22" s="14">
        <v>3.1191251638816999E-2</v>
      </c>
      <c r="E22" s="14">
        <v>2.4159560467359301E-2</v>
      </c>
      <c r="F22" s="14"/>
      <c r="G22" s="14">
        <v>3.7447516078091103E-2</v>
      </c>
      <c r="H22" s="14">
        <v>5.6289643580291003E-2</v>
      </c>
      <c r="I22" s="14">
        <v>2.0839925334268299E-2</v>
      </c>
      <c r="J22" s="14">
        <v>1.95717774116566E-2</v>
      </c>
      <c r="K22" s="14">
        <v>1.5418637386122E-2</v>
      </c>
      <c r="L22" s="14">
        <v>1.77223598049468E-2</v>
      </c>
      <c r="M22" s="14"/>
      <c r="N22" s="14">
        <v>2.9150041138851501E-2</v>
      </c>
      <c r="O22" s="14">
        <v>2.5032235283397899E-2</v>
      </c>
      <c r="P22" s="14">
        <v>3.6846751802084202E-2</v>
      </c>
      <c r="Q22" s="14">
        <v>2.0693933690029899E-2</v>
      </c>
      <c r="R22" s="14"/>
      <c r="S22" s="14">
        <v>4.3508017084837099E-2</v>
      </c>
      <c r="T22" s="14">
        <v>2.8790161785931901E-2</v>
      </c>
      <c r="U22" s="14">
        <v>3.7165945061932902E-2</v>
      </c>
      <c r="V22" s="14">
        <v>4.0638282616557601E-2</v>
      </c>
      <c r="W22" s="14">
        <v>3.4100658502029299E-2</v>
      </c>
      <c r="X22" s="14">
        <v>1.01147126583224E-2</v>
      </c>
      <c r="Y22" s="14">
        <v>2.7477906003724701E-2</v>
      </c>
      <c r="Z22" s="14">
        <v>2.1746789325034599E-2</v>
      </c>
      <c r="AA22" s="14">
        <v>2.01563925061332E-2</v>
      </c>
      <c r="AB22" s="14">
        <v>1.7238329667301201E-2</v>
      </c>
      <c r="AC22" s="14">
        <v>1.2599171519583501E-2</v>
      </c>
      <c r="AD22" s="14">
        <v>1.1426932835369E-2</v>
      </c>
      <c r="AE22" s="14"/>
      <c r="AF22" s="14">
        <v>2.83727703321601E-2</v>
      </c>
      <c r="AG22" s="14">
        <v>2.9752377470617299E-2</v>
      </c>
      <c r="AH22" s="14">
        <v>2.3531458660345599E-2</v>
      </c>
      <c r="AI22" s="14">
        <v>2.0137135584688302E-2</v>
      </c>
      <c r="AJ22" s="14">
        <v>2.6518758100764199E-2</v>
      </c>
      <c r="AK22" s="14"/>
      <c r="AL22" s="14">
        <v>4.0576124183741603E-2</v>
      </c>
      <c r="AM22" s="14">
        <v>3.7591998783763098E-2</v>
      </c>
      <c r="AN22" s="14">
        <v>2.89661988781547E-2</v>
      </c>
      <c r="AO22" s="14">
        <v>2.3491070469559502E-2</v>
      </c>
      <c r="AP22" s="14">
        <v>3.1810317198419397E-2</v>
      </c>
      <c r="AQ22" s="14">
        <v>0</v>
      </c>
      <c r="AR22" s="14"/>
      <c r="AS22" s="14">
        <v>2.2350680644652201E-2</v>
      </c>
      <c r="AT22" s="14">
        <v>1.9850112834091799E-2</v>
      </c>
      <c r="AU22" s="14">
        <v>3.07861121186257E-2</v>
      </c>
      <c r="AV22" s="14">
        <v>3.0085686564780001E-2</v>
      </c>
      <c r="AW22" s="14">
        <v>6.04663280158107E-2</v>
      </c>
      <c r="AX22" s="14"/>
      <c r="AY22" s="14">
        <v>2.74642292620167E-2</v>
      </c>
      <c r="AZ22" s="14">
        <v>3.1459384191173903E-2</v>
      </c>
      <c r="BA22" s="14">
        <v>2.52613547245987E-2</v>
      </c>
      <c r="BB22" s="14">
        <v>3.10747407345703E-2</v>
      </c>
      <c r="BC22" s="14">
        <v>1.8026135566319001E-2</v>
      </c>
      <c r="BD22" s="14"/>
      <c r="BE22" s="14">
        <v>5.6906604080086E-2</v>
      </c>
      <c r="BF22" s="14">
        <v>2.2475165956679199E-2</v>
      </c>
      <c r="BG22" s="14">
        <v>2.6503066725352201E-2</v>
      </c>
      <c r="BH22" s="14">
        <v>3.1469134524682502E-2</v>
      </c>
      <c r="BI22" s="14">
        <v>2.4124950763991501E-2</v>
      </c>
      <c r="BJ22" s="14"/>
      <c r="BK22" s="14">
        <v>3.5828815738573001E-2</v>
      </c>
      <c r="BL22" s="14">
        <v>3.5397834911734802E-2</v>
      </c>
      <c r="BM22" s="14">
        <v>2.1449623510010601E-2</v>
      </c>
      <c r="BN22" s="14">
        <v>2.4176190352066099E-2</v>
      </c>
      <c r="BO22" s="14">
        <v>2.3775804018651099E-2</v>
      </c>
      <c r="BP22" s="14"/>
      <c r="BQ22" s="14">
        <v>2.8909586320804599E-2</v>
      </c>
      <c r="BR22" s="14">
        <v>2.7018760191052101E-2</v>
      </c>
      <c r="BS22" s="14"/>
      <c r="BT22" s="14">
        <v>3.5043437584334099E-2</v>
      </c>
      <c r="BU22" s="14">
        <v>2.5280634592674701E-2</v>
      </c>
      <c r="BV22" s="14"/>
      <c r="BW22" s="14">
        <v>3.1487218727702999E-2</v>
      </c>
      <c r="BX22" s="14">
        <v>2.6207112567330399E-2</v>
      </c>
      <c r="BY22" s="14"/>
      <c r="BZ22" s="14">
        <v>2.3099515426159099E-2</v>
      </c>
      <c r="CA22" s="14">
        <v>3.6986974425869797E-2</v>
      </c>
      <c r="CB22" s="14">
        <v>2.7426128864904298E-2</v>
      </c>
    </row>
    <row r="23" spans="2:80" x14ac:dyDescent="0.35">
      <c r="B23" s="15" t="s">
        <v>251</v>
      </c>
      <c r="C23" s="14">
        <v>2.3487382711524299E-2</v>
      </c>
      <c r="D23" s="14">
        <v>3.1044741701239501E-2</v>
      </c>
      <c r="E23" s="14">
        <v>1.6214619850876199E-2</v>
      </c>
      <c r="F23" s="14"/>
      <c r="G23" s="14">
        <v>5.8715540831535698E-2</v>
      </c>
      <c r="H23" s="14">
        <v>2.1513447740535999E-2</v>
      </c>
      <c r="I23" s="14">
        <v>2.7003007611305901E-2</v>
      </c>
      <c r="J23" s="14">
        <v>2.4368940630502801E-2</v>
      </c>
      <c r="K23" s="14">
        <v>1.0673250384077401E-2</v>
      </c>
      <c r="L23" s="14">
        <v>6.7762106634597597E-3</v>
      </c>
      <c r="M23" s="14"/>
      <c r="N23" s="14">
        <v>2.4694987367452199E-2</v>
      </c>
      <c r="O23" s="14">
        <v>1.8056557292773699E-2</v>
      </c>
      <c r="P23" s="14">
        <v>2.9008327170636599E-2</v>
      </c>
      <c r="Q23" s="14">
        <v>2.3254716400823602E-2</v>
      </c>
      <c r="R23" s="14"/>
      <c r="S23" s="14">
        <v>5.4512593563673002E-2</v>
      </c>
      <c r="T23" s="14">
        <v>2.9002071620260202E-2</v>
      </c>
      <c r="U23" s="14">
        <v>3.9544274229134499E-3</v>
      </c>
      <c r="V23" s="14">
        <v>3.6394657392880003E-2</v>
      </c>
      <c r="W23" s="14">
        <v>3.1617309276627197E-2</v>
      </c>
      <c r="X23" s="14">
        <v>1.3873779327819099E-2</v>
      </c>
      <c r="Y23" s="14">
        <v>1.1421300632774301E-2</v>
      </c>
      <c r="Z23" s="14">
        <v>0</v>
      </c>
      <c r="AA23" s="14">
        <v>2.3352390976863101E-2</v>
      </c>
      <c r="AB23" s="14">
        <v>1.02568089513659E-2</v>
      </c>
      <c r="AC23" s="14">
        <v>5.6738420443516796E-3</v>
      </c>
      <c r="AD23" s="14">
        <v>1.1177872455486E-2</v>
      </c>
      <c r="AE23" s="14"/>
      <c r="AF23" s="14">
        <v>1.44184719764312E-2</v>
      </c>
      <c r="AG23" s="14">
        <v>2.6970249627692799E-2</v>
      </c>
      <c r="AH23" s="14">
        <v>1.36644418508541E-2</v>
      </c>
      <c r="AI23" s="14">
        <v>3.04644976129274E-2</v>
      </c>
      <c r="AJ23" s="14">
        <v>3.48859692549124E-2</v>
      </c>
      <c r="AK23" s="14"/>
      <c r="AL23" s="14">
        <v>2.35372507016063E-2</v>
      </c>
      <c r="AM23" s="14">
        <v>9.3139361541695002E-3</v>
      </c>
      <c r="AN23" s="14">
        <v>2.1640131837846601E-2</v>
      </c>
      <c r="AO23" s="14">
        <v>3.31617739452073E-2</v>
      </c>
      <c r="AP23" s="14">
        <v>3.5758219895785398E-2</v>
      </c>
      <c r="AQ23" s="14">
        <v>1.3799768173978801E-2</v>
      </c>
      <c r="AR23" s="14"/>
      <c r="AS23" s="14">
        <v>2.2499209177180401E-2</v>
      </c>
      <c r="AT23" s="14">
        <v>2.4792446594156501E-2</v>
      </c>
      <c r="AU23" s="14">
        <v>2.1192798838868199E-2</v>
      </c>
      <c r="AV23" s="14">
        <v>1.7191984901748801E-2</v>
      </c>
      <c r="AW23" s="14">
        <v>3.93329694937758E-2</v>
      </c>
      <c r="AX23" s="14"/>
      <c r="AY23" s="14">
        <v>1.5369595282103E-2</v>
      </c>
      <c r="AZ23" s="14">
        <v>2.84237098674337E-2</v>
      </c>
      <c r="BA23" s="14">
        <v>1.77265665202745E-2</v>
      </c>
      <c r="BB23" s="14">
        <v>2.7374262719545898E-2</v>
      </c>
      <c r="BC23" s="14">
        <v>2.4579638822772899E-2</v>
      </c>
      <c r="BD23" s="14"/>
      <c r="BE23" s="14">
        <v>4.5431501988251903E-2</v>
      </c>
      <c r="BF23" s="14">
        <v>1.9889717175194499E-2</v>
      </c>
      <c r="BG23" s="14">
        <v>1.99700276114048E-2</v>
      </c>
      <c r="BH23" s="14">
        <v>2.3437362877616701E-2</v>
      </c>
      <c r="BI23" s="14">
        <v>5.1439369676770999E-2</v>
      </c>
      <c r="BJ23" s="14"/>
      <c r="BK23" s="14">
        <v>3.9328920820139501E-2</v>
      </c>
      <c r="BL23" s="14">
        <v>1.35128186641616E-2</v>
      </c>
      <c r="BM23" s="14">
        <v>1.71345376015823E-2</v>
      </c>
      <c r="BN23" s="14">
        <v>2.43479836860102E-2</v>
      </c>
      <c r="BO23" s="14">
        <v>2.4493545454772E-2</v>
      </c>
      <c r="BP23" s="14"/>
      <c r="BQ23" s="14">
        <v>3.5111134605919803E-2</v>
      </c>
      <c r="BR23" s="14">
        <v>1.8639462202946901E-2</v>
      </c>
      <c r="BS23" s="14"/>
      <c r="BT23" s="14">
        <v>3.2040355606200201E-2</v>
      </c>
      <c r="BU23" s="14">
        <v>2.0859441517810402E-2</v>
      </c>
      <c r="BV23" s="14"/>
      <c r="BW23" s="14">
        <v>2.52790063316734E-2</v>
      </c>
      <c r="BX23" s="14">
        <v>2.28607864289967E-2</v>
      </c>
      <c r="BY23" s="14"/>
      <c r="BZ23" s="14">
        <v>2.2006702506314299E-2</v>
      </c>
      <c r="CA23" s="14">
        <v>2.95567756023545E-2</v>
      </c>
      <c r="CB23" s="14">
        <v>5.88976883726263E-3</v>
      </c>
    </row>
    <row r="24" spans="2:80" x14ac:dyDescent="0.35">
      <c r="B24" s="15" t="s">
        <v>247</v>
      </c>
      <c r="C24" s="14">
        <v>1.2462590362026399E-2</v>
      </c>
      <c r="D24" s="14">
        <v>1.31872991811248E-2</v>
      </c>
      <c r="E24" s="14">
        <v>1.1805239361735199E-2</v>
      </c>
      <c r="F24" s="14"/>
      <c r="G24" s="14">
        <v>2.3071235532196602E-2</v>
      </c>
      <c r="H24" s="14">
        <v>1.5324274720935E-2</v>
      </c>
      <c r="I24" s="14">
        <v>1.3472185588214799E-2</v>
      </c>
      <c r="J24" s="14">
        <v>9.5758577060115393E-3</v>
      </c>
      <c r="K24" s="14">
        <v>1.1723348988946501E-2</v>
      </c>
      <c r="L24" s="14">
        <v>5.1151302581889197E-3</v>
      </c>
      <c r="M24" s="14"/>
      <c r="N24" s="14">
        <v>1.16471097299022E-2</v>
      </c>
      <c r="O24" s="14">
        <v>1.1565014484958801E-2</v>
      </c>
      <c r="P24" s="14">
        <v>9.3087605184830093E-3</v>
      </c>
      <c r="Q24" s="14">
        <v>1.71992862537103E-2</v>
      </c>
      <c r="R24" s="14"/>
      <c r="S24" s="14">
        <v>2.61722330883589E-2</v>
      </c>
      <c r="T24" s="14">
        <v>7.1307153605503198E-3</v>
      </c>
      <c r="U24" s="14">
        <v>1.27094549693201E-2</v>
      </c>
      <c r="V24" s="14">
        <v>1.48053377651439E-2</v>
      </c>
      <c r="W24" s="14">
        <v>9.6578751742851902E-3</v>
      </c>
      <c r="X24" s="14">
        <v>1.3978647775848001E-2</v>
      </c>
      <c r="Y24" s="14">
        <v>1.0724384132280799E-2</v>
      </c>
      <c r="Z24" s="14">
        <v>0</v>
      </c>
      <c r="AA24" s="14">
        <v>1.16024917481275E-2</v>
      </c>
      <c r="AB24" s="14">
        <v>1.1843745976490801E-2</v>
      </c>
      <c r="AC24" s="14">
        <v>0</v>
      </c>
      <c r="AD24" s="14">
        <v>1.2818197199373599E-2</v>
      </c>
      <c r="AE24" s="14"/>
      <c r="AF24" s="14">
        <v>1.53629638940614E-2</v>
      </c>
      <c r="AG24" s="14">
        <v>1.46453071521245E-2</v>
      </c>
      <c r="AH24" s="14">
        <v>2.0393329700891E-2</v>
      </c>
      <c r="AI24" s="14">
        <v>5.19816981972157E-3</v>
      </c>
      <c r="AJ24" s="14">
        <v>1.8541466809211801E-2</v>
      </c>
      <c r="AK24" s="14"/>
      <c r="AL24" s="14">
        <v>1.9515982650114599E-2</v>
      </c>
      <c r="AM24" s="14">
        <v>1.58054204028804E-2</v>
      </c>
      <c r="AN24" s="14">
        <v>9.3283353420004697E-3</v>
      </c>
      <c r="AO24" s="14">
        <v>7.1689419096593104E-3</v>
      </c>
      <c r="AP24" s="14">
        <v>1.85407483648635E-2</v>
      </c>
      <c r="AQ24" s="14">
        <v>9.9218801339975207E-3</v>
      </c>
      <c r="AR24" s="14"/>
      <c r="AS24" s="14">
        <v>1.1361981160481E-2</v>
      </c>
      <c r="AT24" s="14">
        <v>7.3557312866054502E-3</v>
      </c>
      <c r="AU24" s="14">
        <v>1.6974892354192601E-2</v>
      </c>
      <c r="AV24" s="14">
        <v>1.9979221266525401E-2</v>
      </c>
      <c r="AW24" s="14">
        <v>4.1868831494286801E-2</v>
      </c>
      <c r="AX24" s="14"/>
      <c r="AY24" s="14">
        <v>1.3676813776191199E-2</v>
      </c>
      <c r="AZ24" s="14">
        <v>1.2835885418132E-2</v>
      </c>
      <c r="BA24" s="14">
        <v>7.24666056897576E-3</v>
      </c>
      <c r="BB24" s="14">
        <v>1.71237332800467E-2</v>
      </c>
      <c r="BC24" s="14">
        <v>1.0885017119175999E-2</v>
      </c>
      <c r="BD24" s="14"/>
      <c r="BE24" s="14">
        <v>1.55190679497556E-2</v>
      </c>
      <c r="BF24" s="14">
        <v>1.05741523082853E-2</v>
      </c>
      <c r="BG24" s="14">
        <v>1.0220997602520101E-2</v>
      </c>
      <c r="BH24" s="14">
        <v>1.9708137742035999E-2</v>
      </c>
      <c r="BI24" s="14">
        <v>1.6753746445975101E-2</v>
      </c>
      <c r="BJ24" s="14"/>
      <c r="BK24" s="14">
        <v>1.71978172664011E-2</v>
      </c>
      <c r="BL24" s="14">
        <v>1.30911445166894E-2</v>
      </c>
      <c r="BM24" s="14">
        <v>1.44951086324407E-2</v>
      </c>
      <c r="BN24" s="14">
        <v>9.4944799390954508E-3</v>
      </c>
      <c r="BO24" s="14">
        <v>9.1914449237891008E-3</v>
      </c>
      <c r="BP24" s="14"/>
      <c r="BQ24" s="14">
        <v>1.0632526058277299E-2</v>
      </c>
      <c r="BR24" s="14">
        <v>1.3225855644248901E-2</v>
      </c>
      <c r="BS24" s="14"/>
      <c r="BT24" s="14">
        <v>2.16531597480469E-2</v>
      </c>
      <c r="BU24" s="14">
        <v>9.6387446442123895E-3</v>
      </c>
      <c r="BV24" s="14"/>
      <c r="BW24" s="14">
        <v>1.8447397677458999E-2</v>
      </c>
      <c r="BX24" s="14">
        <v>1.03694844365854E-2</v>
      </c>
      <c r="BY24" s="14"/>
      <c r="BZ24" s="14">
        <v>1.0992851256925401E-2</v>
      </c>
      <c r="CA24" s="14">
        <v>1.5579662131879699E-2</v>
      </c>
      <c r="CB24" s="14">
        <v>1.22564601794465E-2</v>
      </c>
    </row>
    <row r="25" spans="2:80" x14ac:dyDescent="0.35">
      <c r="B25" s="15" t="s">
        <v>249</v>
      </c>
      <c r="C25" s="14">
        <v>1.02737427101709E-2</v>
      </c>
      <c r="D25" s="14">
        <v>1.30051912230693E-2</v>
      </c>
      <c r="E25" s="14">
        <v>7.6521589937500797E-3</v>
      </c>
      <c r="F25" s="14"/>
      <c r="G25" s="14">
        <v>1.40424754743245E-2</v>
      </c>
      <c r="H25" s="14">
        <v>1.2008147420076699E-2</v>
      </c>
      <c r="I25" s="14">
        <v>7.4859975850543204E-3</v>
      </c>
      <c r="J25" s="14">
        <v>1.9686134122422198E-2</v>
      </c>
      <c r="K25" s="14">
        <v>9.2565657532003402E-3</v>
      </c>
      <c r="L25" s="14">
        <v>1.6764423497848499E-3</v>
      </c>
      <c r="M25" s="14"/>
      <c r="N25" s="14">
        <v>1.0679016221760399E-2</v>
      </c>
      <c r="O25" s="14">
        <v>5.0691228004871199E-3</v>
      </c>
      <c r="P25" s="14">
        <v>1.51774654057632E-2</v>
      </c>
      <c r="Q25" s="14">
        <v>1.10581188831956E-2</v>
      </c>
      <c r="R25" s="14"/>
      <c r="S25" s="14">
        <v>1.8253020175146899E-2</v>
      </c>
      <c r="T25" s="14">
        <v>9.8750340577607697E-3</v>
      </c>
      <c r="U25" s="14">
        <v>0</v>
      </c>
      <c r="V25" s="14">
        <v>7.6164389738320503E-3</v>
      </c>
      <c r="W25" s="14">
        <v>1.8688248732138198E-2</v>
      </c>
      <c r="X25" s="14">
        <v>3.51392597216063E-3</v>
      </c>
      <c r="Y25" s="14">
        <v>7.3840134880046298E-3</v>
      </c>
      <c r="Z25" s="14">
        <v>6.9933821927137801E-3</v>
      </c>
      <c r="AA25" s="14">
        <v>5.4484402463271901E-3</v>
      </c>
      <c r="AB25" s="14">
        <v>1.7310860822417298E-2</v>
      </c>
      <c r="AC25" s="14">
        <v>0</v>
      </c>
      <c r="AD25" s="14">
        <v>3.6397476188137802E-2</v>
      </c>
      <c r="AE25" s="14"/>
      <c r="AF25" s="14">
        <v>1.69996817172086E-3</v>
      </c>
      <c r="AG25" s="14">
        <v>5.47239475182931E-3</v>
      </c>
      <c r="AH25" s="14">
        <v>1.0035424629221201E-2</v>
      </c>
      <c r="AI25" s="14">
        <v>2.3412752231579299E-2</v>
      </c>
      <c r="AJ25" s="14">
        <v>1.7679308045164498E-2</v>
      </c>
      <c r="AK25" s="14"/>
      <c r="AL25" s="14">
        <v>5.5609067206234299E-3</v>
      </c>
      <c r="AM25" s="14">
        <v>4.1750004406366798E-3</v>
      </c>
      <c r="AN25" s="14">
        <v>4.7224880486094597E-3</v>
      </c>
      <c r="AO25" s="14">
        <v>1.4561485790449901E-2</v>
      </c>
      <c r="AP25" s="14">
        <v>4.0126060183742103E-3</v>
      </c>
      <c r="AQ25" s="14">
        <v>3.9305138885534904E-3</v>
      </c>
      <c r="AR25" s="14"/>
      <c r="AS25" s="14">
        <v>1.4247211003598799E-2</v>
      </c>
      <c r="AT25" s="14">
        <v>7.0187835919807602E-3</v>
      </c>
      <c r="AU25" s="14">
        <v>1.1491936910690099E-2</v>
      </c>
      <c r="AV25" s="14">
        <v>1.4178649632248999E-2</v>
      </c>
      <c r="AW25" s="14">
        <v>0</v>
      </c>
      <c r="AX25" s="14"/>
      <c r="AY25" s="14">
        <v>6.8927176544234898E-3</v>
      </c>
      <c r="AZ25" s="14">
        <v>8.0287349125568695E-3</v>
      </c>
      <c r="BA25" s="14">
        <v>1.11478895748276E-2</v>
      </c>
      <c r="BB25" s="14">
        <v>1.76578575937585E-2</v>
      </c>
      <c r="BC25" s="14">
        <v>7.65737334412418E-3</v>
      </c>
      <c r="BD25" s="14"/>
      <c r="BE25" s="14">
        <v>1.0645147092159701E-2</v>
      </c>
      <c r="BF25" s="14">
        <v>8.0529312300113808E-3</v>
      </c>
      <c r="BG25" s="14">
        <v>9.1734980471412497E-3</v>
      </c>
      <c r="BH25" s="14">
        <v>1.7038642417720601E-2</v>
      </c>
      <c r="BI25" s="14">
        <v>1.3681612686032E-2</v>
      </c>
      <c r="BJ25" s="14"/>
      <c r="BK25" s="14">
        <v>7.8614779368754092E-3</v>
      </c>
      <c r="BL25" s="14">
        <v>9.2043003967510993E-3</v>
      </c>
      <c r="BM25" s="14">
        <v>4.7380532489981796E-3</v>
      </c>
      <c r="BN25" s="14">
        <v>9.8943288909380499E-3</v>
      </c>
      <c r="BO25" s="14">
        <v>1.8449635345390101E-2</v>
      </c>
      <c r="BP25" s="14"/>
      <c r="BQ25" s="14">
        <v>1.4969127194149201E-2</v>
      </c>
      <c r="BR25" s="14">
        <v>8.3154377719426992E-3</v>
      </c>
      <c r="BS25" s="14"/>
      <c r="BT25" s="14">
        <v>4.4006462698156501E-3</v>
      </c>
      <c r="BU25" s="14">
        <v>1.2078279245048999E-2</v>
      </c>
      <c r="BV25" s="14"/>
      <c r="BW25" s="14">
        <v>9.0643887314519594E-3</v>
      </c>
      <c r="BX25" s="14">
        <v>1.06966980110517E-2</v>
      </c>
      <c r="BY25" s="14"/>
      <c r="BZ25" s="14">
        <v>1.12356463071512E-2</v>
      </c>
      <c r="CA25" s="14">
        <v>9.0704448428257801E-3</v>
      </c>
      <c r="CB25" s="14">
        <v>5.4409895721782399E-3</v>
      </c>
    </row>
    <row r="26" spans="2:80" x14ac:dyDescent="0.35">
      <c r="B26" s="15" t="s">
        <v>253</v>
      </c>
      <c r="C26" s="14">
        <v>1.5039970819677E-2</v>
      </c>
      <c r="D26" s="14">
        <v>6.8220389932437397E-3</v>
      </c>
      <c r="E26" s="14">
        <v>2.3107673718355998E-2</v>
      </c>
      <c r="F26" s="14"/>
      <c r="G26" s="14">
        <v>6.8530620011802599E-3</v>
      </c>
      <c r="H26" s="14">
        <v>1.70164430768278E-2</v>
      </c>
      <c r="I26" s="14">
        <v>7.5392325524652696E-3</v>
      </c>
      <c r="J26" s="14">
        <v>2.27658155647909E-2</v>
      </c>
      <c r="K26" s="14">
        <v>1.5627367370043398E-2</v>
      </c>
      <c r="L26" s="14">
        <v>1.82879103157167E-2</v>
      </c>
      <c r="M26" s="14"/>
      <c r="N26" s="14">
        <v>1.16275165558021E-2</v>
      </c>
      <c r="O26" s="14">
        <v>1.09180566743107E-2</v>
      </c>
      <c r="P26" s="14">
        <v>1.7297822823255399E-2</v>
      </c>
      <c r="Q26" s="14">
        <v>2.12085845783372E-2</v>
      </c>
      <c r="R26" s="14"/>
      <c r="S26" s="14">
        <v>1.7358081868615899E-2</v>
      </c>
      <c r="T26" s="14">
        <v>1.2355385082164499E-2</v>
      </c>
      <c r="U26" s="14">
        <v>8.2204142541340702E-3</v>
      </c>
      <c r="V26" s="14">
        <v>2.50181514619689E-2</v>
      </c>
      <c r="W26" s="14">
        <v>1.96659868578529E-2</v>
      </c>
      <c r="X26" s="14">
        <v>1.3934567020975799E-2</v>
      </c>
      <c r="Y26" s="14">
        <v>1.1192020940690601E-2</v>
      </c>
      <c r="Z26" s="14">
        <v>1.7715837874067601E-2</v>
      </c>
      <c r="AA26" s="14">
        <v>1.8267649469892198E-2</v>
      </c>
      <c r="AB26" s="14">
        <v>8.35132601121206E-3</v>
      </c>
      <c r="AC26" s="14">
        <v>1.41529458647112E-2</v>
      </c>
      <c r="AD26" s="14">
        <v>1.2997671690115E-2</v>
      </c>
      <c r="AE26" s="14"/>
      <c r="AF26" s="14">
        <v>1.2758674599424801E-2</v>
      </c>
      <c r="AG26" s="14">
        <v>1.31767184892438E-2</v>
      </c>
      <c r="AH26" s="14">
        <v>0</v>
      </c>
      <c r="AI26" s="14">
        <v>2.5892767131332501E-2</v>
      </c>
      <c r="AJ26" s="14">
        <v>1.8070361484846299E-2</v>
      </c>
      <c r="AK26" s="14"/>
      <c r="AL26" s="14">
        <v>9.1789397097799593E-3</v>
      </c>
      <c r="AM26" s="14">
        <v>1.25482026717152E-2</v>
      </c>
      <c r="AN26" s="14">
        <v>3.9611105658836597E-3</v>
      </c>
      <c r="AO26" s="14">
        <v>1.66646917907389E-2</v>
      </c>
      <c r="AP26" s="14">
        <v>1.86325660145744E-2</v>
      </c>
      <c r="AQ26" s="14">
        <v>1.7309565225916899E-2</v>
      </c>
      <c r="AR26" s="14"/>
      <c r="AS26" s="14">
        <v>2.74672649266712E-2</v>
      </c>
      <c r="AT26" s="14">
        <v>1.31699721764957E-2</v>
      </c>
      <c r="AU26" s="14">
        <v>8.4947524429321106E-3</v>
      </c>
      <c r="AV26" s="14">
        <v>1.0623551961192201E-2</v>
      </c>
      <c r="AW26" s="14">
        <v>0</v>
      </c>
      <c r="AX26" s="14"/>
      <c r="AY26" s="14">
        <v>1.45825728040106E-2</v>
      </c>
      <c r="AZ26" s="14">
        <v>1.0410334584996499E-2</v>
      </c>
      <c r="BA26" s="14">
        <v>1.64842258606651E-2</v>
      </c>
      <c r="BB26" s="14">
        <v>2.2346095204618398E-2</v>
      </c>
      <c r="BC26" s="14">
        <v>1.5735365612158301E-2</v>
      </c>
      <c r="BD26" s="14"/>
      <c r="BE26" s="14">
        <v>4.8765639183323004E-3</v>
      </c>
      <c r="BF26" s="14">
        <v>9.4005917619031792E-3</v>
      </c>
      <c r="BG26" s="14">
        <v>1.80915221176173E-2</v>
      </c>
      <c r="BH26" s="14">
        <v>2.31983802101937E-2</v>
      </c>
      <c r="BI26" s="14">
        <v>2.4040932803913399E-2</v>
      </c>
      <c r="BJ26" s="14"/>
      <c r="BK26" s="14">
        <v>5.9158443645984998E-3</v>
      </c>
      <c r="BL26" s="14">
        <v>9.2817435048603795E-3</v>
      </c>
      <c r="BM26" s="14">
        <v>1.7847752505911699E-2</v>
      </c>
      <c r="BN26" s="14">
        <v>2.1328809107363199E-2</v>
      </c>
      <c r="BO26" s="14">
        <v>1.85422959911185E-2</v>
      </c>
      <c r="BP26" s="14"/>
      <c r="BQ26" s="14">
        <v>1.91817347217372E-2</v>
      </c>
      <c r="BR26" s="14">
        <v>1.33125645273795E-2</v>
      </c>
      <c r="BS26" s="14"/>
      <c r="BT26" s="14">
        <v>1.7231461743722001E-2</v>
      </c>
      <c r="BU26" s="14">
        <v>1.43666249145902E-2</v>
      </c>
      <c r="BV26" s="14"/>
      <c r="BW26" s="14">
        <v>9.0722009335252908E-3</v>
      </c>
      <c r="BX26" s="14">
        <v>1.7127118133202401E-2</v>
      </c>
      <c r="BY26" s="14"/>
      <c r="BZ26" s="14">
        <v>1.91657031994567E-2</v>
      </c>
      <c r="CA26" s="14">
        <v>6.7487508728040196E-3</v>
      </c>
      <c r="CB26" s="14">
        <v>1.28949131371278E-2</v>
      </c>
    </row>
    <row r="27" spans="2:80" x14ac:dyDescent="0.35">
      <c r="B27" s="15" t="s">
        <v>254</v>
      </c>
      <c r="C27" s="20">
        <v>3.85306538910343E-2</v>
      </c>
      <c r="D27" s="20">
        <v>4.6342369107461701E-2</v>
      </c>
      <c r="E27" s="20">
        <v>3.04464504609551E-2</v>
      </c>
      <c r="F27" s="20"/>
      <c r="G27" s="20">
        <v>2.2866535440996101E-2</v>
      </c>
      <c r="H27" s="20">
        <v>3.3370823046151202E-2</v>
      </c>
      <c r="I27" s="20">
        <v>2.30807375932101E-2</v>
      </c>
      <c r="J27" s="20">
        <v>4.5945609198586E-2</v>
      </c>
      <c r="K27" s="20">
        <v>5.0292402838760603E-2</v>
      </c>
      <c r="L27" s="20">
        <v>5.1773450742515902E-2</v>
      </c>
      <c r="M27" s="20"/>
      <c r="N27" s="20">
        <v>3.6630867704864699E-2</v>
      </c>
      <c r="O27" s="20">
        <v>5.1746579621548598E-2</v>
      </c>
      <c r="P27" s="20">
        <v>2.7233328885339001E-2</v>
      </c>
      <c r="Q27" s="20">
        <v>3.7236147701114199E-2</v>
      </c>
      <c r="R27" s="20"/>
      <c r="S27" s="20">
        <v>2.44446216782498E-2</v>
      </c>
      <c r="T27" s="20">
        <v>3.9934510266579001E-2</v>
      </c>
      <c r="U27" s="20">
        <v>5.5407320495258303E-2</v>
      </c>
      <c r="V27" s="20">
        <v>4.5984545593407603E-2</v>
      </c>
      <c r="W27" s="20">
        <v>3.18705147462379E-2</v>
      </c>
      <c r="X27" s="20">
        <v>3.8850261146303501E-2</v>
      </c>
      <c r="Y27" s="20">
        <v>3.9535052294327501E-2</v>
      </c>
      <c r="Z27" s="20">
        <v>5.3864134807066803E-2</v>
      </c>
      <c r="AA27" s="20">
        <v>4.1295039181251499E-2</v>
      </c>
      <c r="AB27" s="20">
        <v>3.4921376048711497E-2</v>
      </c>
      <c r="AC27" s="20">
        <v>3.1557391484085803E-2</v>
      </c>
      <c r="AD27" s="20">
        <v>3.4687925132935303E-2</v>
      </c>
      <c r="AE27" s="20"/>
      <c r="AF27" s="20">
        <v>3.2005409301098797E-2</v>
      </c>
      <c r="AG27" s="20">
        <v>2.6169923717102899E-2</v>
      </c>
      <c r="AH27" s="20">
        <v>4.4638033608837099E-2</v>
      </c>
      <c r="AI27" s="20">
        <v>5.2804016537626702E-2</v>
      </c>
      <c r="AJ27" s="20">
        <v>6.4743233733182901E-2</v>
      </c>
      <c r="AK27" s="20"/>
      <c r="AL27" s="20">
        <v>2.06708457444209E-2</v>
      </c>
      <c r="AM27" s="20">
        <v>3.0526588554144099E-2</v>
      </c>
      <c r="AN27" s="20">
        <v>3.4423140990229598E-2</v>
      </c>
      <c r="AO27" s="20">
        <v>4.3499175172433499E-2</v>
      </c>
      <c r="AP27" s="20">
        <v>5.0302658123925002E-2</v>
      </c>
      <c r="AQ27" s="20">
        <v>4.5896631217836999E-2</v>
      </c>
      <c r="AR27" s="20"/>
      <c r="AS27" s="20">
        <v>2.81231683678413E-2</v>
      </c>
      <c r="AT27" s="20">
        <v>5.0521426988459003E-2</v>
      </c>
      <c r="AU27" s="20">
        <v>4.5955747451267202E-2</v>
      </c>
      <c r="AV27" s="20">
        <v>2.75649398104767E-2</v>
      </c>
      <c r="AW27" s="20">
        <v>2.0822619272549001E-2</v>
      </c>
      <c r="AX27" s="20"/>
      <c r="AY27" s="20">
        <v>3.1406254831562799E-2</v>
      </c>
      <c r="AZ27" s="20">
        <v>3.8252670748099002E-2</v>
      </c>
      <c r="BA27" s="20">
        <v>3.2185906512005598E-2</v>
      </c>
      <c r="BB27" s="20">
        <v>4.8068676704501503E-2</v>
      </c>
      <c r="BC27" s="20">
        <v>4.84841125620517E-2</v>
      </c>
      <c r="BD27" s="20"/>
      <c r="BE27" s="20">
        <v>5.26898082871184E-3</v>
      </c>
      <c r="BF27" s="20">
        <v>3.2501006054803397E-2</v>
      </c>
      <c r="BG27" s="20">
        <v>5.2144617250560299E-2</v>
      </c>
      <c r="BH27" s="20">
        <v>3.1319546120832598E-2</v>
      </c>
      <c r="BI27" s="20">
        <v>5.2515904896300702E-2</v>
      </c>
      <c r="BJ27" s="20"/>
      <c r="BK27" s="20">
        <v>1.7913292794717098E-2</v>
      </c>
      <c r="BL27" s="20">
        <v>3.1947216318559901E-2</v>
      </c>
      <c r="BM27" s="20">
        <v>4.3821191577995598E-2</v>
      </c>
      <c r="BN27" s="20">
        <v>5.5127612643543801E-2</v>
      </c>
      <c r="BO27" s="20">
        <v>4.0144332076614699E-2</v>
      </c>
      <c r="BP27" s="20"/>
      <c r="BQ27" s="20">
        <v>3.98675273383911E-2</v>
      </c>
      <c r="BR27" s="20">
        <v>3.7973083817129098E-2</v>
      </c>
      <c r="BS27" s="20"/>
      <c r="BT27" s="20">
        <v>4.5354751973749899E-2</v>
      </c>
      <c r="BU27" s="20">
        <v>3.6433917623732902E-2</v>
      </c>
      <c r="BV27" s="20"/>
      <c r="BW27" s="20">
        <v>3.2653043637502203E-2</v>
      </c>
      <c r="BX27" s="20">
        <v>4.0586269084756099E-2</v>
      </c>
      <c r="BY27" s="20"/>
      <c r="BZ27" s="20">
        <v>4.6024423472051899E-2</v>
      </c>
      <c r="CA27" s="20">
        <v>2.0874455181742E-2</v>
      </c>
      <c r="CB27" s="20">
        <v>5.0049412904315603E-2</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J25"/>
  <sheetViews>
    <sheetView showGridLines="0" workbookViewId="0">
      <pane xSplit="2" topLeftCell="C1" activePane="topRight" state="frozen"/>
      <selection activeCell="B19" sqref="B19"/>
      <selection pane="topRight" activeCell="F29" sqref="F29"/>
    </sheetView>
  </sheetViews>
  <sheetFormatPr defaultColWidth="10.90625" defaultRowHeight="14.5" x14ac:dyDescent="0.35"/>
  <cols>
    <col min="2" max="2" width="25.81640625" customWidth="1"/>
    <col min="3" max="10" width="20.81640625" customWidth="1"/>
  </cols>
  <sheetData>
    <row r="2" spans="2:10" ht="40" customHeight="1" x14ac:dyDescent="0.35">
      <c r="D2" s="26" t="s">
        <v>275</v>
      </c>
      <c r="E2" s="23"/>
      <c r="F2" s="23"/>
      <c r="G2" s="23"/>
      <c r="H2" s="23"/>
      <c r="I2" s="23"/>
      <c r="J2" s="23"/>
    </row>
    <row r="6" spans="2:10" ht="50" customHeight="1" x14ac:dyDescent="0.35">
      <c r="B6" s="17" t="s">
        <v>14</v>
      </c>
      <c r="C6" s="17" t="s">
        <v>262</v>
      </c>
      <c r="D6" s="17" t="s">
        <v>263</v>
      </c>
      <c r="E6" s="17" t="s">
        <v>264</v>
      </c>
      <c r="F6" s="17" t="s">
        <v>265</v>
      </c>
      <c r="G6" s="17" t="s">
        <v>266</v>
      </c>
      <c r="H6" s="17" t="s">
        <v>267</v>
      </c>
      <c r="I6" s="17" t="s">
        <v>268</v>
      </c>
    </row>
    <row r="7" spans="2:10" x14ac:dyDescent="0.35">
      <c r="B7" s="15" t="s">
        <v>269</v>
      </c>
      <c r="C7" s="14">
        <v>3.7485226776413402E-2</v>
      </c>
      <c r="D7" s="14">
        <v>0.170631303222404</v>
      </c>
      <c r="E7" s="14">
        <v>0.15772590204737599</v>
      </c>
      <c r="F7" s="14">
        <v>0.28919562496961898</v>
      </c>
      <c r="G7" s="14">
        <v>0.29053277644884401</v>
      </c>
      <c r="H7" s="14">
        <v>4.30681151699637E-2</v>
      </c>
      <c r="I7" s="14">
        <v>4.4951012803146E-2</v>
      </c>
    </row>
    <row r="8" spans="2:10" x14ac:dyDescent="0.35">
      <c r="B8" s="15" t="s">
        <v>86</v>
      </c>
      <c r="C8" s="14">
        <v>2.3215051305301299E-2</v>
      </c>
      <c r="D8" s="14">
        <v>5.8684043068283703E-2</v>
      </c>
      <c r="E8" s="14">
        <v>5.7269476218703298E-2</v>
      </c>
      <c r="F8" s="14">
        <v>7.8576972926811497E-2</v>
      </c>
      <c r="G8" s="14">
        <v>8.3388199132082994E-2</v>
      </c>
      <c r="H8" s="14">
        <v>2.3928024061967999E-2</v>
      </c>
      <c r="I8" s="14">
        <v>2.2999839753128099E-2</v>
      </c>
    </row>
    <row r="9" spans="2:10" x14ac:dyDescent="0.35">
      <c r="B9" s="15" t="s">
        <v>85</v>
      </c>
      <c r="C9" s="14">
        <v>4.2072495252868998E-2</v>
      </c>
      <c r="D9" s="14">
        <v>6.97585725649255E-2</v>
      </c>
      <c r="E9" s="14">
        <v>7.9044595372376306E-2</v>
      </c>
      <c r="F9" s="14">
        <v>0.103383354918715</v>
      </c>
      <c r="G9" s="14">
        <v>9.6701042467592493E-2</v>
      </c>
      <c r="H9" s="14">
        <v>5.0643269019771099E-2</v>
      </c>
      <c r="I9" s="14">
        <v>5.7826876355023399E-2</v>
      </c>
    </row>
    <row r="10" spans="2:10" x14ac:dyDescent="0.35">
      <c r="B10" s="15" t="s">
        <v>84</v>
      </c>
      <c r="C10" s="14">
        <v>5.6393657907685898E-2</v>
      </c>
      <c r="D10" s="14">
        <v>7.0274431289394798E-2</v>
      </c>
      <c r="E10" s="14">
        <v>8.9941843426721804E-2</v>
      </c>
      <c r="F10" s="14">
        <v>8.6334493662950304E-2</v>
      </c>
      <c r="G10" s="14">
        <v>7.9590447765125694E-2</v>
      </c>
      <c r="H10" s="14">
        <v>7.8717725674320893E-2</v>
      </c>
      <c r="I10" s="14">
        <v>7.3236207847305806E-2</v>
      </c>
    </row>
    <row r="11" spans="2:10" x14ac:dyDescent="0.35">
      <c r="B11" s="15" t="s">
        <v>83</v>
      </c>
      <c r="C11" s="14">
        <v>7.5203162963559195E-2</v>
      </c>
      <c r="D11" s="14">
        <v>6.4447110269759397E-2</v>
      </c>
      <c r="E11" s="14">
        <v>7.9849933311074206E-2</v>
      </c>
      <c r="F11" s="14">
        <v>7.7733040866043504E-2</v>
      </c>
      <c r="G11" s="14">
        <v>7.2838211953848306E-2</v>
      </c>
      <c r="H11" s="14">
        <v>8.8114255899040705E-2</v>
      </c>
      <c r="I11" s="14">
        <v>8.0724770279849506E-2</v>
      </c>
    </row>
    <row r="12" spans="2:10" x14ac:dyDescent="0.35">
      <c r="B12" s="15" t="s">
        <v>82</v>
      </c>
      <c r="C12" s="14">
        <v>0.15117001772543501</v>
      </c>
      <c r="D12" s="14">
        <v>0.10857464779085001</v>
      </c>
      <c r="E12" s="14">
        <v>0.13971611114585999</v>
      </c>
      <c r="F12" s="14">
        <v>9.3479839706321594E-2</v>
      </c>
      <c r="G12" s="14">
        <v>9.9523525196094198E-2</v>
      </c>
      <c r="H12" s="14">
        <v>0.153320862344756</v>
      </c>
      <c r="I12" s="14">
        <v>0.165000770237691</v>
      </c>
    </row>
    <row r="13" spans="2:10" x14ac:dyDescent="0.35">
      <c r="B13" s="15" t="s">
        <v>270</v>
      </c>
      <c r="C13" s="14">
        <v>0.124709054269321</v>
      </c>
      <c r="D13" s="14">
        <v>9.2087159927511694E-2</v>
      </c>
      <c r="E13" s="14">
        <v>0.104077969734771</v>
      </c>
      <c r="F13" s="14">
        <v>7.3456983642845697E-2</v>
      </c>
      <c r="G13" s="14">
        <v>7.0009956820940494E-2</v>
      </c>
      <c r="H13" s="14">
        <v>0.12463761046034599</v>
      </c>
      <c r="I13" s="14">
        <v>0.13087995529524901</v>
      </c>
    </row>
    <row r="14" spans="2:10" x14ac:dyDescent="0.35">
      <c r="B14" s="15" t="s">
        <v>271</v>
      </c>
      <c r="C14" s="14">
        <v>0.16968699250390601</v>
      </c>
      <c r="D14" s="14">
        <v>9.0431349007197404E-2</v>
      </c>
      <c r="E14" s="14">
        <v>0.10630603417927099</v>
      </c>
      <c r="F14" s="14">
        <v>7.7719959249956505E-2</v>
      </c>
      <c r="G14" s="14">
        <v>6.2630068269082698E-2</v>
      </c>
      <c r="H14" s="14">
        <v>0.148110463466886</v>
      </c>
      <c r="I14" s="14">
        <v>0.14948895060900899</v>
      </c>
    </row>
    <row r="15" spans="2:10" x14ac:dyDescent="0.35">
      <c r="B15" s="15" t="s">
        <v>272</v>
      </c>
      <c r="C15" s="14">
        <v>0.15644490293695101</v>
      </c>
      <c r="D15" s="14">
        <v>8.8886362742655503E-2</v>
      </c>
      <c r="E15" s="14">
        <v>6.6045222263697703E-2</v>
      </c>
      <c r="F15" s="14">
        <v>5.0355870883169403E-2</v>
      </c>
      <c r="G15" s="14">
        <v>6.1414570461035697E-2</v>
      </c>
      <c r="H15" s="14">
        <v>0.137453407086296</v>
      </c>
      <c r="I15" s="14">
        <v>0.13196698055048001</v>
      </c>
    </row>
    <row r="16" spans="2:10" x14ac:dyDescent="0.35">
      <c r="B16" s="15" t="s">
        <v>273</v>
      </c>
      <c r="C16" s="14">
        <v>8.1299485527577903E-2</v>
      </c>
      <c r="D16" s="14">
        <v>5.0204185096993599E-2</v>
      </c>
      <c r="E16" s="14">
        <v>5.2649974836193499E-2</v>
      </c>
      <c r="F16" s="14">
        <v>2.24732243913793E-2</v>
      </c>
      <c r="G16" s="14">
        <v>3.1756258386372103E-2</v>
      </c>
      <c r="H16" s="14">
        <v>7.0829004976798199E-2</v>
      </c>
      <c r="I16" s="14">
        <v>6.33718921317179E-2</v>
      </c>
    </row>
    <row r="17" spans="2:9" x14ac:dyDescent="0.35">
      <c r="B17" s="15" t="s">
        <v>274</v>
      </c>
      <c r="C17" s="14">
        <v>7.7421467323990495E-2</v>
      </c>
      <c r="D17" s="14">
        <v>0.13009258781772301</v>
      </c>
      <c r="E17" s="14">
        <v>6.2418564691498903E-2</v>
      </c>
      <c r="F17" s="14">
        <v>4.2478568581329403E-2</v>
      </c>
      <c r="G17" s="14">
        <v>4.6375420947799E-2</v>
      </c>
      <c r="H17" s="14">
        <v>7.5965715458666302E-2</v>
      </c>
      <c r="I17" s="14">
        <v>7.4649743251841705E-2</v>
      </c>
    </row>
    <row r="18" spans="2:9" x14ac:dyDescent="0.35">
      <c r="B18" s="15" t="s">
        <v>203</v>
      </c>
      <c r="C18" s="14">
        <v>4.8984855069899502E-3</v>
      </c>
      <c r="D18" s="14">
        <v>5.9282472023008403E-3</v>
      </c>
      <c r="E18" s="14">
        <v>4.9543727724569199E-3</v>
      </c>
      <c r="F18" s="14">
        <v>4.8120662008582704E-3</v>
      </c>
      <c r="G18" s="14">
        <v>5.2395221511824597E-3</v>
      </c>
      <c r="H18" s="14">
        <v>5.2115463811868703E-3</v>
      </c>
      <c r="I18" s="14">
        <v>4.9030008855592304E-3</v>
      </c>
    </row>
    <row r="19" spans="2:9" x14ac:dyDescent="0.35">
      <c r="B19" s="16"/>
      <c r="C19" s="16"/>
      <c r="D19" s="16"/>
      <c r="E19" s="16"/>
      <c r="F19" s="16"/>
      <c r="G19" s="16"/>
      <c r="H19" s="16"/>
      <c r="I19" s="16"/>
    </row>
    <row r="20" spans="2:9" x14ac:dyDescent="0.35">
      <c r="B20" t="s">
        <v>120</v>
      </c>
    </row>
    <row r="21" spans="2:9" x14ac:dyDescent="0.35">
      <c r="B21" t="s">
        <v>121</v>
      </c>
    </row>
    <row r="25" spans="2:9" x14ac:dyDescent="0.35">
      <c r="B25"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124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0.14574612707312701</v>
      </c>
      <c r="D9" s="14">
        <v>0.145177812991518</v>
      </c>
      <c r="E9" s="14">
        <v>0.14620542079401999</v>
      </c>
      <c r="F9" s="14"/>
      <c r="G9" s="14">
        <v>0.10623795447194299</v>
      </c>
      <c r="H9" s="14">
        <v>0.16597082380810399</v>
      </c>
      <c r="I9" s="14">
        <v>0.12442007322896501</v>
      </c>
      <c r="J9" s="14">
        <v>0.147562708378143</v>
      </c>
      <c r="K9" s="14">
        <v>0.187423847469077</v>
      </c>
      <c r="L9" s="14">
        <v>0.143335947982247</v>
      </c>
      <c r="M9" s="14"/>
      <c r="N9" s="14">
        <v>0.11537688028198601</v>
      </c>
      <c r="O9" s="14">
        <v>0.123417847298569</v>
      </c>
      <c r="P9" s="14">
        <v>0.175697342288124</v>
      </c>
      <c r="Q9" s="14">
        <v>0.17490657173431501</v>
      </c>
      <c r="R9" s="14"/>
      <c r="S9" s="14">
        <v>0.11455410054286699</v>
      </c>
      <c r="T9" s="14">
        <v>0.14758203625778801</v>
      </c>
      <c r="U9" s="14">
        <v>0.14334204244916701</v>
      </c>
      <c r="V9" s="14">
        <v>0.128317356486739</v>
      </c>
      <c r="W9" s="14">
        <v>0.12760212604618901</v>
      </c>
      <c r="X9" s="14">
        <v>0.1536433129509</v>
      </c>
      <c r="Y9" s="14">
        <v>0.15586813589038501</v>
      </c>
      <c r="Z9" s="14">
        <v>0.14639004313940801</v>
      </c>
      <c r="AA9" s="14">
        <v>0.19264005166081699</v>
      </c>
      <c r="AB9" s="14">
        <v>0.13071973434759401</v>
      </c>
      <c r="AC9" s="14">
        <v>0.163755776660683</v>
      </c>
      <c r="AD9" s="14">
        <v>0.17597637681276901</v>
      </c>
      <c r="AE9" s="14"/>
      <c r="AF9" s="14">
        <v>0.12836673816517</v>
      </c>
      <c r="AG9" s="14">
        <v>9.9769934939580099E-2</v>
      </c>
      <c r="AH9" s="14">
        <v>8.3366202341067994E-2</v>
      </c>
      <c r="AI9" s="14">
        <v>0.244858638915633</v>
      </c>
      <c r="AJ9" s="14">
        <v>0.155174538379421</v>
      </c>
      <c r="AK9" s="14"/>
      <c r="AL9" s="14">
        <v>6.7570299732737704E-2</v>
      </c>
      <c r="AM9" s="14">
        <v>9.7758680768988998E-2</v>
      </c>
      <c r="AN9" s="14">
        <v>0.10500325989986201</v>
      </c>
      <c r="AO9" s="14">
        <v>0.23545593056213701</v>
      </c>
      <c r="AP9" s="14">
        <v>0.118296670524406</v>
      </c>
      <c r="AQ9" s="14">
        <v>0.102719124054205</v>
      </c>
      <c r="AR9" s="14"/>
      <c r="AS9" s="14">
        <v>0.19384714521589999</v>
      </c>
      <c r="AT9" s="14">
        <v>0.14524234593408</v>
      </c>
      <c r="AU9" s="14">
        <v>0.115466450983765</v>
      </c>
      <c r="AV9" s="14">
        <v>7.7056258744003903E-2</v>
      </c>
      <c r="AW9" s="14">
        <v>0.23361525810303799</v>
      </c>
      <c r="AX9" s="14"/>
      <c r="AY9" s="14">
        <v>0.135738922528721</v>
      </c>
      <c r="AZ9" s="14">
        <v>0.117916774635219</v>
      </c>
      <c r="BA9" s="14">
        <v>0.13286195962550701</v>
      </c>
      <c r="BB9" s="14">
        <v>0.13604579204440101</v>
      </c>
      <c r="BC9" s="14">
        <v>0.224598255513214</v>
      </c>
      <c r="BD9" s="14"/>
      <c r="BE9" s="14">
        <v>0.18036937342079101</v>
      </c>
      <c r="BF9" s="14">
        <v>0.123278979414445</v>
      </c>
      <c r="BG9" s="14">
        <v>0.13146722594586899</v>
      </c>
      <c r="BH9" s="14">
        <v>0.17834199450213201</v>
      </c>
      <c r="BI9" s="14">
        <v>0.28801834827697897</v>
      </c>
      <c r="BJ9" s="14"/>
      <c r="BK9" s="14">
        <v>0.10138498336691</v>
      </c>
      <c r="BL9" s="14">
        <v>0.11478949561020001</v>
      </c>
      <c r="BM9" s="14">
        <v>8.6191926182852402E-2</v>
      </c>
      <c r="BN9" s="14">
        <v>0.16232085138053801</v>
      </c>
      <c r="BO9" s="14">
        <v>0.24110212976061199</v>
      </c>
      <c r="BP9" s="14"/>
      <c r="BQ9" s="14">
        <v>0.210885851464576</v>
      </c>
      <c r="BR9" s="14">
        <v>0.118578289298419</v>
      </c>
      <c r="BS9" s="14"/>
      <c r="BT9" s="14">
        <v>0.115443956934441</v>
      </c>
      <c r="BU9" s="14">
        <v>0.15505661152654401</v>
      </c>
      <c r="BV9" s="14"/>
      <c r="BW9" s="14">
        <v>6.7037132693659504E-2</v>
      </c>
      <c r="BX9" s="14">
        <v>0.17327354004369</v>
      </c>
      <c r="BY9" s="14"/>
      <c r="BZ9" s="14">
        <v>0.16664756308517101</v>
      </c>
      <c r="CA9" s="14">
        <v>0.107834546440468</v>
      </c>
      <c r="CB9" s="14">
        <v>0.1105809869043</v>
      </c>
    </row>
    <row r="10" spans="2:80" x14ac:dyDescent="0.35">
      <c r="B10" s="15" t="s">
        <v>114</v>
      </c>
      <c r="C10" s="14">
        <v>0.211366127387042</v>
      </c>
      <c r="D10" s="14">
        <v>0.22252719316408201</v>
      </c>
      <c r="E10" s="14">
        <v>0.19927632978649601</v>
      </c>
      <c r="F10" s="14"/>
      <c r="G10" s="14">
        <v>0.20234474838935201</v>
      </c>
      <c r="H10" s="14">
        <v>0.20677925248307499</v>
      </c>
      <c r="I10" s="14">
        <v>0.20056008178949999</v>
      </c>
      <c r="J10" s="14">
        <v>0.236798801954754</v>
      </c>
      <c r="K10" s="14">
        <v>0.20053980833535001</v>
      </c>
      <c r="L10" s="14">
        <v>0.216501047595168</v>
      </c>
      <c r="M10" s="14"/>
      <c r="N10" s="14">
        <v>0.19580906635574799</v>
      </c>
      <c r="O10" s="14">
        <v>0.21909904652826201</v>
      </c>
      <c r="P10" s="14">
        <v>0.23716240389635901</v>
      </c>
      <c r="Q10" s="14">
        <v>0.19849274750727</v>
      </c>
      <c r="R10" s="14"/>
      <c r="S10" s="14">
        <v>0.24041980395064499</v>
      </c>
      <c r="T10" s="14">
        <v>0.18001125061838</v>
      </c>
      <c r="U10" s="14">
        <v>0.23881336730341701</v>
      </c>
      <c r="V10" s="14">
        <v>0.234241470133049</v>
      </c>
      <c r="W10" s="14">
        <v>0.226693027001482</v>
      </c>
      <c r="X10" s="14">
        <v>0.20509652322365099</v>
      </c>
      <c r="Y10" s="14">
        <v>0.20292398291561001</v>
      </c>
      <c r="Z10" s="14">
        <v>0.20265694664948</v>
      </c>
      <c r="AA10" s="14">
        <v>0.19388080965613899</v>
      </c>
      <c r="AB10" s="14">
        <v>0.18650125988281899</v>
      </c>
      <c r="AC10" s="14">
        <v>0.18132885864783799</v>
      </c>
      <c r="AD10" s="14">
        <v>0.27523382772729998</v>
      </c>
      <c r="AE10" s="14"/>
      <c r="AF10" s="14">
        <v>0.210266176644196</v>
      </c>
      <c r="AG10" s="14">
        <v>0.186825242293055</v>
      </c>
      <c r="AH10" s="14">
        <v>0.20195228841776899</v>
      </c>
      <c r="AI10" s="14">
        <v>0.27476835134158201</v>
      </c>
      <c r="AJ10" s="14">
        <v>0.205987749344621</v>
      </c>
      <c r="AK10" s="14"/>
      <c r="AL10" s="14">
        <v>0.18820455368261799</v>
      </c>
      <c r="AM10" s="14">
        <v>0.18695549129515601</v>
      </c>
      <c r="AN10" s="14">
        <v>0.22405844138223099</v>
      </c>
      <c r="AO10" s="14">
        <v>0.24947280058047</v>
      </c>
      <c r="AP10" s="14">
        <v>0.18983298173368399</v>
      </c>
      <c r="AQ10" s="14">
        <v>0.18810087267460299</v>
      </c>
      <c r="AR10" s="14"/>
      <c r="AS10" s="14">
        <v>0.23310822435126999</v>
      </c>
      <c r="AT10" s="14">
        <v>0.20179782683969699</v>
      </c>
      <c r="AU10" s="14">
        <v>0.19151465299464701</v>
      </c>
      <c r="AV10" s="14">
        <v>0.21444418745306701</v>
      </c>
      <c r="AW10" s="14">
        <v>0.137477633892929</v>
      </c>
      <c r="AX10" s="14"/>
      <c r="AY10" s="14">
        <v>0.19192936217350401</v>
      </c>
      <c r="AZ10" s="14">
        <v>0.24961980555045599</v>
      </c>
      <c r="BA10" s="14">
        <v>0.21404489653270001</v>
      </c>
      <c r="BB10" s="14">
        <v>0.20915169199428199</v>
      </c>
      <c r="BC10" s="14">
        <v>0.18232245035766101</v>
      </c>
      <c r="BD10" s="14"/>
      <c r="BE10" s="14">
        <v>0.22445172342229899</v>
      </c>
      <c r="BF10" s="14">
        <v>0.21510722080943301</v>
      </c>
      <c r="BG10" s="14">
        <v>0.214556442360432</v>
      </c>
      <c r="BH10" s="14">
        <v>0.21177624836415501</v>
      </c>
      <c r="BI10" s="14">
        <v>0.133702740178434</v>
      </c>
      <c r="BJ10" s="14"/>
      <c r="BK10" s="14">
        <v>0.225172015838149</v>
      </c>
      <c r="BL10" s="14">
        <v>0.18506794471812699</v>
      </c>
      <c r="BM10" s="14">
        <v>0.218070907504192</v>
      </c>
      <c r="BN10" s="14">
        <v>0.21854117820623301</v>
      </c>
      <c r="BO10" s="14">
        <v>0.21047032707403601</v>
      </c>
      <c r="BP10" s="14"/>
      <c r="BQ10" s="14">
        <v>0.26309127879039601</v>
      </c>
      <c r="BR10" s="14">
        <v>0.189793108229734</v>
      </c>
      <c r="BS10" s="14"/>
      <c r="BT10" s="14">
        <v>0.214849504770904</v>
      </c>
      <c r="BU10" s="14">
        <v>0.21029584328430601</v>
      </c>
      <c r="BV10" s="14"/>
      <c r="BW10" s="14">
        <v>0.176866130245383</v>
      </c>
      <c r="BX10" s="14">
        <v>0.223432037722818</v>
      </c>
      <c r="BY10" s="14"/>
      <c r="BZ10" s="14">
        <v>0.215084832647748</v>
      </c>
      <c r="CA10" s="14">
        <v>0.20196664900717401</v>
      </c>
      <c r="CB10" s="14">
        <v>0.220868604492169</v>
      </c>
    </row>
    <row r="11" spans="2:80" x14ac:dyDescent="0.35">
      <c r="B11" s="15" t="s">
        <v>115</v>
      </c>
      <c r="C11" s="14">
        <v>0.21260701820011099</v>
      </c>
      <c r="D11" s="14">
        <v>0.199420305444865</v>
      </c>
      <c r="E11" s="14">
        <v>0.22571982278462099</v>
      </c>
      <c r="F11" s="14"/>
      <c r="G11" s="14">
        <v>0.21324126792492801</v>
      </c>
      <c r="H11" s="14">
        <v>0.214857586750093</v>
      </c>
      <c r="I11" s="14">
        <v>0.24534185925746799</v>
      </c>
      <c r="J11" s="14">
        <v>0.21230480901785101</v>
      </c>
      <c r="K11" s="14">
        <v>0.183438285065712</v>
      </c>
      <c r="L11" s="14">
        <v>0.20355493144680101</v>
      </c>
      <c r="M11" s="14"/>
      <c r="N11" s="14">
        <v>0.20690338825054999</v>
      </c>
      <c r="O11" s="14">
        <v>0.185971251299416</v>
      </c>
      <c r="P11" s="14">
        <v>0.192173895147037</v>
      </c>
      <c r="Q11" s="14">
        <v>0.26446471468419902</v>
      </c>
      <c r="R11" s="14"/>
      <c r="S11" s="14">
        <v>0.231590260136363</v>
      </c>
      <c r="T11" s="14">
        <v>0.17725659859007001</v>
      </c>
      <c r="U11" s="14">
        <v>0.21743849804457899</v>
      </c>
      <c r="V11" s="14">
        <v>0.234829777866008</v>
      </c>
      <c r="W11" s="14">
        <v>0.23884421063993999</v>
      </c>
      <c r="X11" s="14">
        <v>0.20602356861121199</v>
      </c>
      <c r="Y11" s="14">
        <v>0.219090514199377</v>
      </c>
      <c r="Z11" s="14">
        <v>0.22280882767444499</v>
      </c>
      <c r="AA11" s="14">
        <v>0.17523576833903501</v>
      </c>
      <c r="AB11" s="14">
        <v>0.251457659110562</v>
      </c>
      <c r="AC11" s="14">
        <v>0.173806502531477</v>
      </c>
      <c r="AD11" s="14">
        <v>0.21029800173869401</v>
      </c>
      <c r="AE11" s="14"/>
      <c r="AF11" s="14">
        <v>0.219673789172665</v>
      </c>
      <c r="AG11" s="14">
        <v>0.20430162833524501</v>
      </c>
      <c r="AH11" s="14">
        <v>0.26474785920543698</v>
      </c>
      <c r="AI11" s="14">
        <v>0.199458815894658</v>
      </c>
      <c r="AJ11" s="14">
        <v>0.18150759074176601</v>
      </c>
      <c r="AK11" s="14"/>
      <c r="AL11" s="14">
        <v>0.18523903802942801</v>
      </c>
      <c r="AM11" s="14">
        <v>0.23674936467837099</v>
      </c>
      <c r="AN11" s="14">
        <v>0.23824380907117201</v>
      </c>
      <c r="AO11" s="14">
        <v>0.20621988843632399</v>
      </c>
      <c r="AP11" s="14">
        <v>0.19423374449192299</v>
      </c>
      <c r="AQ11" s="14">
        <v>0.23048365100823501</v>
      </c>
      <c r="AR11" s="14"/>
      <c r="AS11" s="14">
        <v>0.234276346007599</v>
      </c>
      <c r="AT11" s="14">
        <v>0.21218014294347401</v>
      </c>
      <c r="AU11" s="14">
        <v>0.20330897038655599</v>
      </c>
      <c r="AV11" s="14">
        <v>0.19156694489016901</v>
      </c>
      <c r="AW11" s="14">
        <v>0.19924165680867501</v>
      </c>
      <c r="AX11" s="14"/>
      <c r="AY11" s="14">
        <v>0.186862080227153</v>
      </c>
      <c r="AZ11" s="14">
        <v>0.20409529292417</v>
      </c>
      <c r="BA11" s="14">
        <v>0.28504334373468398</v>
      </c>
      <c r="BB11" s="14">
        <v>0.220746164870154</v>
      </c>
      <c r="BC11" s="14">
        <v>0.19401816149228401</v>
      </c>
      <c r="BD11" s="14"/>
      <c r="BE11" s="14">
        <v>0.144201006309153</v>
      </c>
      <c r="BF11" s="14">
        <v>0.212780585915162</v>
      </c>
      <c r="BG11" s="14">
        <v>0.232648314079623</v>
      </c>
      <c r="BH11" s="14">
        <v>0.21211497187421699</v>
      </c>
      <c r="BI11" s="14">
        <v>0.14826221200668099</v>
      </c>
      <c r="BJ11" s="14"/>
      <c r="BK11" s="14">
        <v>0.207522175021884</v>
      </c>
      <c r="BL11" s="14">
        <v>0.24768519150337701</v>
      </c>
      <c r="BM11" s="14">
        <v>0.23320576830227399</v>
      </c>
      <c r="BN11" s="14">
        <v>0.21587116516079899</v>
      </c>
      <c r="BO11" s="14">
        <v>0.16617984897749499</v>
      </c>
      <c r="BP11" s="14"/>
      <c r="BQ11" s="14">
        <v>0.202399253258673</v>
      </c>
      <c r="BR11" s="14">
        <v>0.21686437274930701</v>
      </c>
      <c r="BS11" s="14"/>
      <c r="BT11" s="14">
        <v>0.18931758936741899</v>
      </c>
      <c r="BU11" s="14">
        <v>0.21976280486764399</v>
      </c>
      <c r="BV11" s="14"/>
      <c r="BW11" s="14">
        <v>0.19595776138656901</v>
      </c>
      <c r="BX11" s="14">
        <v>0.218429872012087</v>
      </c>
      <c r="BY11" s="14"/>
      <c r="BZ11" s="14">
        <v>0.20401270811463201</v>
      </c>
      <c r="CA11" s="14">
        <v>0.23359915576376999</v>
      </c>
      <c r="CB11" s="14">
        <v>0.19498584671949301</v>
      </c>
    </row>
    <row r="12" spans="2:80" x14ac:dyDescent="0.35">
      <c r="B12" s="15" t="s">
        <v>116</v>
      </c>
      <c r="C12" s="14">
        <v>0.188867890981499</v>
      </c>
      <c r="D12" s="14">
        <v>0.190333459190107</v>
      </c>
      <c r="E12" s="14">
        <v>0.18753791244807999</v>
      </c>
      <c r="F12" s="14"/>
      <c r="G12" s="14">
        <v>0.20185003033702301</v>
      </c>
      <c r="H12" s="14">
        <v>0.18514967798961601</v>
      </c>
      <c r="I12" s="14">
        <v>0.217366899388793</v>
      </c>
      <c r="J12" s="14">
        <v>0.177209388636207</v>
      </c>
      <c r="K12" s="14">
        <v>0.19370437261437501</v>
      </c>
      <c r="L12" s="14">
        <v>0.16635479034763501</v>
      </c>
      <c r="M12" s="14"/>
      <c r="N12" s="14">
        <v>0.20759596028999</v>
      </c>
      <c r="O12" s="14">
        <v>0.19148708519340599</v>
      </c>
      <c r="P12" s="14">
        <v>0.193024060651344</v>
      </c>
      <c r="Q12" s="14">
        <v>0.16189608990707899</v>
      </c>
      <c r="R12" s="14"/>
      <c r="S12" s="14">
        <v>0.17317360582043301</v>
      </c>
      <c r="T12" s="14">
        <v>0.20243183334987</v>
      </c>
      <c r="U12" s="14">
        <v>0.132062213848822</v>
      </c>
      <c r="V12" s="14">
        <v>0.18815604868102301</v>
      </c>
      <c r="W12" s="14">
        <v>0.17173687435979301</v>
      </c>
      <c r="X12" s="14">
        <v>0.22382170339445001</v>
      </c>
      <c r="Y12" s="14">
        <v>0.18832592383527899</v>
      </c>
      <c r="Z12" s="14">
        <v>0.182026110258001</v>
      </c>
      <c r="AA12" s="14">
        <v>0.20915189316669899</v>
      </c>
      <c r="AB12" s="14">
        <v>0.20405843664749601</v>
      </c>
      <c r="AC12" s="14">
        <v>0.21856500131766399</v>
      </c>
      <c r="AD12" s="14">
        <v>0.13368055422515099</v>
      </c>
      <c r="AE12" s="14"/>
      <c r="AF12" s="14">
        <v>0.20206133316467201</v>
      </c>
      <c r="AG12" s="14">
        <v>0.233983519587626</v>
      </c>
      <c r="AH12" s="14">
        <v>0.16446353773958899</v>
      </c>
      <c r="AI12" s="14">
        <v>0.10964730666179</v>
      </c>
      <c r="AJ12" s="14">
        <v>0.213618682693585</v>
      </c>
      <c r="AK12" s="14"/>
      <c r="AL12" s="14">
        <v>0.236708396774748</v>
      </c>
      <c r="AM12" s="14">
        <v>0.220368230069272</v>
      </c>
      <c r="AN12" s="14">
        <v>0.18571852277841699</v>
      </c>
      <c r="AO12" s="14">
        <v>0.14918309045533801</v>
      </c>
      <c r="AP12" s="14">
        <v>0.232331099964139</v>
      </c>
      <c r="AQ12" s="14">
        <v>0.188560828857885</v>
      </c>
      <c r="AR12" s="14"/>
      <c r="AS12" s="14">
        <v>0.14704583349818201</v>
      </c>
      <c r="AT12" s="14">
        <v>0.21700277440547</v>
      </c>
      <c r="AU12" s="14">
        <v>0.192155421853511</v>
      </c>
      <c r="AV12" s="14">
        <v>0.23928275321926201</v>
      </c>
      <c r="AW12" s="14">
        <v>0.21439233476445099</v>
      </c>
      <c r="AX12" s="14"/>
      <c r="AY12" s="14">
        <v>0.18671650440545901</v>
      </c>
      <c r="AZ12" s="14">
        <v>0.20519947823402801</v>
      </c>
      <c r="BA12" s="14">
        <v>0.16883913314211799</v>
      </c>
      <c r="BB12" s="14">
        <v>0.223323605550071</v>
      </c>
      <c r="BC12" s="14">
        <v>0.15951903009343901</v>
      </c>
      <c r="BD12" s="14"/>
      <c r="BE12" s="14">
        <v>0.21958724373998201</v>
      </c>
      <c r="BF12" s="14">
        <v>0.194580530205822</v>
      </c>
      <c r="BG12" s="14">
        <v>0.194819876673794</v>
      </c>
      <c r="BH12" s="14">
        <v>0.160835201217359</v>
      </c>
      <c r="BI12" s="14">
        <v>0.14723875270758</v>
      </c>
      <c r="BJ12" s="14"/>
      <c r="BK12" s="14">
        <v>0.20343060048414999</v>
      </c>
      <c r="BL12" s="14">
        <v>0.19007706406219699</v>
      </c>
      <c r="BM12" s="14">
        <v>0.224242611240239</v>
      </c>
      <c r="BN12" s="14">
        <v>0.173788722577739</v>
      </c>
      <c r="BO12" s="14">
        <v>0.158909610121586</v>
      </c>
      <c r="BP12" s="14"/>
      <c r="BQ12" s="14">
        <v>0.15763605211218301</v>
      </c>
      <c r="BR12" s="14">
        <v>0.20189376021466399</v>
      </c>
      <c r="BS12" s="14"/>
      <c r="BT12" s="14">
        <v>0.20846293714805</v>
      </c>
      <c r="BU12" s="14">
        <v>0.18284722078320401</v>
      </c>
      <c r="BV12" s="14"/>
      <c r="BW12" s="14">
        <v>0.23672833650144601</v>
      </c>
      <c r="BX12" s="14">
        <v>0.17212934338386399</v>
      </c>
      <c r="BY12" s="14"/>
      <c r="BZ12" s="14">
        <v>0.184553818012205</v>
      </c>
      <c r="CA12" s="14">
        <v>0.19775993405227599</v>
      </c>
      <c r="CB12" s="14">
        <v>0.18979093147587001</v>
      </c>
    </row>
    <row r="13" spans="2:80" x14ac:dyDescent="0.35">
      <c r="B13" s="15" t="s">
        <v>117</v>
      </c>
      <c r="C13" s="14">
        <v>0.192622831896582</v>
      </c>
      <c r="D13" s="14">
        <v>0.210448482228665</v>
      </c>
      <c r="E13" s="14">
        <v>0.176006944792718</v>
      </c>
      <c r="F13" s="14"/>
      <c r="G13" s="14">
        <v>0.233717701883803</v>
      </c>
      <c r="H13" s="14">
        <v>0.185765734664707</v>
      </c>
      <c r="I13" s="14">
        <v>0.15625577433335699</v>
      </c>
      <c r="J13" s="14">
        <v>0.18764886631890701</v>
      </c>
      <c r="K13" s="14">
        <v>0.175455262002845</v>
      </c>
      <c r="L13" s="14">
        <v>0.21608003165727399</v>
      </c>
      <c r="M13" s="14"/>
      <c r="N13" s="14">
        <v>0.24521471524237501</v>
      </c>
      <c r="O13" s="14">
        <v>0.23507190045047299</v>
      </c>
      <c r="P13" s="14">
        <v>0.15952207245144101</v>
      </c>
      <c r="Q13" s="14">
        <v>0.121506052770931</v>
      </c>
      <c r="R13" s="14"/>
      <c r="S13" s="14">
        <v>0.199977328874796</v>
      </c>
      <c r="T13" s="14">
        <v>0.24542905579525001</v>
      </c>
      <c r="U13" s="14">
        <v>0.220346377246742</v>
      </c>
      <c r="V13" s="14">
        <v>0.16070989036546399</v>
      </c>
      <c r="W13" s="14">
        <v>0.20792135268735401</v>
      </c>
      <c r="X13" s="14">
        <v>0.17540155674571001</v>
      </c>
      <c r="Y13" s="14">
        <v>0.174486655630292</v>
      </c>
      <c r="Z13" s="14">
        <v>0.17442772971545201</v>
      </c>
      <c r="AA13" s="14">
        <v>0.18684041331421</v>
      </c>
      <c r="AB13" s="14">
        <v>0.18395893671779001</v>
      </c>
      <c r="AC13" s="14">
        <v>0.17713345611991199</v>
      </c>
      <c r="AD13" s="14">
        <v>0.112979759086724</v>
      </c>
      <c r="AE13" s="14"/>
      <c r="AF13" s="14">
        <v>0.193424986521673</v>
      </c>
      <c r="AG13" s="14">
        <v>0.23239573103637901</v>
      </c>
      <c r="AH13" s="14">
        <v>0.25076163552234099</v>
      </c>
      <c r="AI13" s="14">
        <v>0.140156569809368</v>
      </c>
      <c r="AJ13" s="14">
        <v>0.199912437730145</v>
      </c>
      <c r="AK13" s="14"/>
      <c r="AL13" s="14">
        <v>0.28759776253002001</v>
      </c>
      <c r="AM13" s="14">
        <v>0.22204416717116399</v>
      </c>
      <c r="AN13" s="14">
        <v>0.19303186581254</v>
      </c>
      <c r="AO13" s="14">
        <v>0.12934682757270199</v>
      </c>
      <c r="AP13" s="14">
        <v>0.23079718650205699</v>
      </c>
      <c r="AQ13" s="14">
        <v>0.168570181797947</v>
      </c>
      <c r="AR13" s="14"/>
      <c r="AS13" s="14">
        <v>0.13153398843771999</v>
      </c>
      <c r="AT13" s="14">
        <v>0.17655434480246299</v>
      </c>
      <c r="AU13" s="14">
        <v>0.25086464485180698</v>
      </c>
      <c r="AV13" s="14">
        <v>0.25304994872963199</v>
      </c>
      <c r="AW13" s="14">
        <v>0.194027831430272</v>
      </c>
      <c r="AX13" s="14"/>
      <c r="AY13" s="14">
        <v>0.25455942331746101</v>
      </c>
      <c r="AZ13" s="14">
        <v>0.19305609147797501</v>
      </c>
      <c r="BA13" s="14">
        <v>0.15279949743501101</v>
      </c>
      <c r="BB13" s="14">
        <v>0.16771978383711</v>
      </c>
      <c r="BC13" s="14">
        <v>0.15971266832748801</v>
      </c>
      <c r="BD13" s="14"/>
      <c r="BE13" s="14">
        <v>0.205667358823689</v>
      </c>
      <c r="BF13" s="14">
        <v>0.22152595271814299</v>
      </c>
      <c r="BG13" s="14">
        <v>0.165629370780916</v>
      </c>
      <c r="BH13" s="14">
        <v>0.17786292655588401</v>
      </c>
      <c r="BI13" s="14">
        <v>0.19851320963809599</v>
      </c>
      <c r="BJ13" s="14"/>
      <c r="BK13" s="14">
        <v>0.221658355150991</v>
      </c>
      <c r="BL13" s="14">
        <v>0.20450398807874701</v>
      </c>
      <c r="BM13" s="14">
        <v>0.193204202822886</v>
      </c>
      <c r="BN13" s="14">
        <v>0.180514650412156</v>
      </c>
      <c r="BO13" s="14">
        <v>0.17220651164353301</v>
      </c>
      <c r="BP13" s="14"/>
      <c r="BQ13" s="14">
        <v>0.133165408084363</v>
      </c>
      <c r="BR13" s="14">
        <v>0.217420751441425</v>
      </c>
      <c r="BS13" s="14"/>
      <c r="BT13" s="14">
        <v>0.24239843756545901</v>
      </c>
      <c r="BU13" s="14">
        <v>0.17732904268549601</v>
      </c>
      <c r="BV13" s="14"/>
      <c r="BW13" s="14">
        <v>0.29282935102403601</v>
      </c>
      <c r="BX13" s="14">
        <v>0.157576948562521</v>
      </c>
      <c r="BY13" s="14"/>
      <c r="BZ13" s="14">
        <v>0.18132681251570401</v>
      </c>
      <c r="CA13" s="14">
        <v>0.21273932437284501</v>
      </c>
      <c r="CB13" s="14">
        <v>0.213839230646378</v>
      </c>
    </row>
    <row r="14" spans="2:80" x14ac:dyDescent="0.35">
      <c r="B14" s="15" t="s">
        <v>118</v>
      </c>
      <c r="C14" s="20">
        <v>4.8790004461639197E-2</v>
      </c>
      <c r="D14" s="20">
        <v>3.2092746980763399E-2</v>
      </c>
      <c r="E14" s="20">
        <v>6.5253569394064501E-2</v>
      </c>
      <c r="F14" s="20"/>
      <c r="G14" s="20">
        <v>4.26082969929511E-2</v>
      </c>
      <c r="H14" s="20">
        <v>4.1476924304405902E-2</v>
      </c>
      <c r="I14" s="20">
        <v>5.6055312001917497E-2</v>
      </c>
      <c r="J14" s="20">
        <v>3.8475425694138199E-2</v>
      </c>
      <c r="K14" s="20">
        <v>5.9438424512640697E-2</v>
      </c>
      <c r="L14" s="20">
        <v>5.4173250970875601E-2</v>
      </c>
      <c r="M14" s="20"/>
      <c r="N14" s="20">
        <v>2.9099989579351102E-2</v>
      </c>
      <c r="O14" s="20">
        <v>4.49528692298733E-2</v>
      </c>
      <c r="P14" s="20">
        <v>4.2420225565694303E-2</v>
      </c>
      <c r="Q14" s="20">
        <v>7.8733823396206798E-2</v>
      </c>
      <c r="R14" s="20"/>
      <c r="S14" s="20">
        <v>4.0284900674896297E-2</v>
      </c>
      <c r="T14" s="20">
        <v>4.7289225388643497E-2</v>
      </c>
      <c r="U14" s="20">
        <v>4.7997501107272099E-2</v>
      </c>
      <c r="V14" s="20">
        <v>5.3745456467717501E-2</v>
      </c>
      <c r="W14" s="20">
        <v>2.7202409265241801E-2</v>
      </c>
      <c r="X14" s="20">
        <v>3.6013335074076197E-2</v>
      </c>
      <c r="Y14" s="20">
        <v>5.9304787529057802E-2</v>
      </c>
      <c r="Z14" s="20">
        <v>7.1690342563213799E-2</v>
      </c>
      <c r="AA14" s="20">
        <v>4.2251063863101103E-2</v>
      </c>
      <c r="AB14" s="20">
        <v>4.3303973293739202E-2</v>
      </c>
      <c r="AC14" s="20">
        <v>8.5410404722425906E-2</v>
      </c>
      <c r="AD14" s="20">
        <v>9.1831480409361302E-2</v>
      </c>
      <c r="AE14" s="20"/>
      <c r="AF14" s="20">
        <v>4.6206976331624301E-2</v>
      </c>
      <c r="AG14" s="20">
        <v>4.2723943808115103E-2</v>
      </c>
      <c r="AH14" s="20">
        <v>3.4708476773795703E-2</v>
      </c>
      <c r="AI14" s="20">
        <v>3.1110317376968202E-2</v>
      </c>
      <c r="AJ14" s="20">
        <v>4.3799001110461901E-2</v>
      </c>
      <c r="AK14" s="20"/>
      <c r="AL14" s="20">
        <v>3.4679949250448303E-2</v>
      </c>
      <c r="AM14" s="20">
        <v>3.61240660170477E-2</v>
      </c>
      <c r="AN14" s="20">
        <v>5.3944101055777599E-2</v>
      </c>
      <c r="AO14" s="20">
        <v>3.03214623930303E-2</v>
      </c>
      <c r="AP14" s="20">
        <v>3.4508316783789801E-2</v>
      </c>
      <c r="AQ14" s="20">
        <v>0.121565341607126</v>
      </c>
      <c r="AR14" s="20"/>
      <c r="AS14" s="20">
        <v>6.0188462489329103E-2</v>
      </c>
      <c r="AT14" s="20">
        <v>4.7222565074816002E-2</v>
      </c>
      <c r="AU14" s="20">
        <v>4.6689858929713501E-2</v>
      </c>
      <c r="AV14" s="20">
        <v>2.45999069638662E-2</v>
      </c>
      <c r="AW14" s="20">
        <v>2.1245285000633999E-2</v>
      </c>
      <c r="AX14" s="20"/>
      <c r="AY14" s="20">
        <v>4.4193707347700797E-2</v>
      </c>
      <c r="AZ14" s="20">
        <v>3.0112557178153799E-2</v>
      </c>
      <c r="BA14" s="20">
        <v>4.6411169529979299E-2</v>
      </c>
      <c r="BB14" s="20">
        <v>4.3012961703982701E-2</v>
      </c>
      <c r="BC14" s="20">
        <v>7.9829434215913098E-2</v>
      </c>
      <c r="BD14" s="20"/>
      <c r="BE14" s="20">
        <v>2.5723294284086599E-2</v>
      </c>
      <c r="BF14" s="20">
        <v>3.2726730936994602E-2</v>
      </c>
      <c r="BG14" s="20">
        <v>6.0878770159367102E-2</v>
      </c>
      <c r="BH14" s="20">
        <v>5.9068657486253E-2</v>
      </c>
      <c r="BI14" s="20">
        <v>8.4264737192230793E-2</v>
      </c>
      <c r="BJ14" s="20"/>
      <c r="BK14" s="20">
        <v>4.0831870137915699E-2</v>
      </c>
      <c r="BL14" s="20">
        <v>5.7876316027352E-2</v>
      </c>
      <c r="BM14" s="20">
        <v>4.5084583947557301E-2</v>
      </c>
      <c r="BN14" s="20">
        <v>4.8963432262534003E-2</v>
      </c>
      <c r="BO14" s="20">
        <v>5.1131572422738497E-2</v>
      </c>
      <c r="BP14" s="20"/>
      <c r="BQ14" s="20">
        <v>3.2822156289809001E-2</v>
      </c>
      <c r="BR14" s="20">
        <v>5.5449718066451402E-2</v>
      </c>
      <c r="BS14" s="20"/>
      <c r="BT14" s="20">
        <v>2.9527574213727301E-2</v>
      </c>
      <c r="BU14" s="20">
        <v>5.4708476852805103E-2</v>
      </c>
      <c r="BV14" s="20"/>
      <c r="BW14" s="20">
        <v>3.0581288148907201E-2</v>
      </c>
      <c r="BX14" s="20">
        <v>5.5158258275020002E-2</v>
      </c>
      <c r="BY14" s="20"/>
      <c r="BZ14" s="20">
        <v>4.83742656245401E-2</v>
      </c>
      <c r="CA14" s="20">
        <v>4.6100390363465402E-2</v>
      </c>
      <c r="CB14" s="20">
        <v>6.9934399761789903E-2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CB25"/>
  <sheetViews>
    <sheetView showGridLines="0" workbookViewId="0">
      <pane xSplit="2" topLeftCell="C1" activePane="topRight" state="frozen"/>
      <selection activeCell="B19" sqref="B19"/>
      <selection pane="topRight" activeCell="G25" sqref="G25"/>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276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269</v>
      </c>
      <c r="C9" s="14">
        <v>3.7485226776413402E-2</v>
      </c>
      <c r="D9" s="14">
        <v>3.3647907127071802E-2</v>
      </c>
      <c r="E9" s="14">
        <v>4.1371936689191702E-2</v>
      </c>
      <c r="F9" s="14"/>
      <c r="G9" s="14">
        <v>3.0816194013538599E-2</v>
      </c>
      <c r="H9" s="14">
        <v>3.4816270923262303E-2</v>
      </c>
      <c r="I9" s="14">
        <v>4.4613520205432099E-2</v>
      </c>
      <c r="J9" s="14">
        <v>3.8129455833157501E-2</v>
      </c>
      <c r="K9" s="14">
        <v>3.8594067040958101E-2</v>
      </c>
      <c r="L9" s="14">
        <v>3.7023661553409998E-2</v>
      </c>
      <c r="M9" s="14"/>
      <c r="N9" s="14">
        <v>2.01284842471189E-2</v>
      </c>
      <c r="O9" s="14">
        <v>2.3203130360757399E-2</v>
      </c>
      <c r="P9" s="14">
        <v>3.6713208801795301E-2</v>
      </c>
      <c r="Q9" s="14">
        <v>7.22227913777512E-2</v>
      </c>
      <c r="R9" s="14"/>
      <c r="S9" s="14">
        <v>3.63137863893662E-2</v>
      </c>
      <c r="T9" s="14">
        <v>3.5093150767957097E-2</v>
      </c>
      <c r="U9" s="14">
        <v>5.2678340994643198E-2</v>
      </c>
      <c r="V9" s="14">
        <v>5.3368499724881099E-2</v>
      </c>
      <c r="W9" s="14">
        <v>2.7259685062778E-2</v>
      </c>
      <c r="X9" s="14">
        <v>2.7711245842952401E-2</v>
      </c>
      <c r="Y9" s="14">
        <v>2.9133960859171599E-2</v>
      </c>
      <c r="Z9" s="14">
        <v>3.2479118528714997E-2</v>
      </c>
      <c r="AA9" s="14">
        <v>3.3443927820126E-2</v>
      </c>
      <c r="AB9" s="14">
        <v>3.03394303449388E-2</v>
      </c>
      <c r="AC9" s="14">
        <v>7.4298078904118506E-2</v>
      </c>
      <c r="AD9" s="14">
        <v>2.2361401299415901E-2</v>
      </c>
      <c r="AE9" s="14"/>
      <c r="AF9" s="14">
        <v>3.4113995192750497E-2</v>
      </c>
      <c r="AG9" s="14">
        <v>2.4964675442892E-2</v>
      </c>
      <c r="AH9" s="14">
        <v>1.4484596049204599E-2</v>
      </c>
      <c r="AI9" s="14">
        <v>5.1241315325787198E-2</v>
      </c>
      <c r="AJ9" s="14">
        <v>5.0241526995146099E-2</v>
      </c>
      <c r="AK9" s="14"/>
      <c r="AL9" s="14">
        <v>2.4743134672386501E-2</v>
      </c>
      <c r="AM9" s="14">
        <v>2.3301903219089801E-2</v>
      </c>
      <c r="AN9" s="14">
        <v>1.9660647790440099E-2</v>
      </c>
      <c r="AO9" s="14">
        <v>4.4420472494670599E-2</v>
      </c>
      <c r="AP9" s="14">
        <v>4.0650107501212403E-2</v>
      </c>
      <c r="AQ9" s="14">
        <v>3.7418060416285502E-2</v>
      </c>
      <c r="AR9" s="14"/>
      <c r="AS9" s="14">
        <v>5.8361732152895703E-2</v>
      </c>
      <c r="AT9" s="14">
        <v>3.2306290680466997E-2</v>
      </c>
      <c r="AU9" s="14">
        <v>2.4100107862676998E-2</v>
      </c>
      <c r="AV9" s="14">
        <v>3.01164495232858E-2</v>
      </c>
      <c r="AW9" s="14">
        <v>2.1245285000633999E-2</v>
      </c>
      <c r="AX9" s="14"/>
      <c r="AY9" s="14">
        <v>1.2478347390977199E-2</v>
      </c>
      <c r="AZ9" s="14">
        <v>1.1726440902280101E-2</v>
      </c>
      <c r="BA9" s="14">
        <v>2.24547559382808E-2</v>
      </c>
      <c r="BB9" s="14">
        <v>3.0349953261862801E-2</v>
      </c>
      <c r="BC9" s="14">
        <v>0.13001215814095601</v>
      </c>
      <c r="BD9" s="14"/>
      <c r="BE9" s="14">
        <v>1.5811426114285501E-2</v>
      </c>
      <c r="BF9" s="14">
        <v>6.5032483109668101E-3</v>
      </c>
      <c r="BG9" s="14">
        <v>2.7899291864954701E-2</v>
      </c>
      <c r="BH9" s="14">
        <v>6.7768278897009607E-2</v>
      </c>
      <c r="BI9" s="14">
        <v>0.30250646957100802</v>
      </c>
      <c r="BJ9" s="14"/>
      <c r="BK9" s="14">
        <v>1.8831998755609699E-2</v>
      </c>
      <c r="BL9" s="14">
        <v>2.0631699778257701E-2</v>
      </c>
      <c r="BM9" s="14">
        <v>1.3725967692079601E-2</v>
      </c>
      <c r="BN9" s="14">
        <v>3.5161657131301198E-2</v>
      </c>
      <c r="BO9" s="14">
        <v>8.9366290625740599E-2</v>
      </c>
      <c r="BP9" s="14"/>
      <c r="BQ9" s="14">
        <v>4.8753638881155997E-2</v>
      </c>
      <c r="BR9" s="14">
        <v>3.2785507904400699E-2</v>
      </c>
      <c r="BS9" s="14"/>
      <c r="BT9" s="14">
        <v>3.5596321079641398E-2</v>
      </c>
      <c r="BU9" s="14">
        <v>3.8065601945692598E-2</v>
      </c>
      <c r="BV9" s="14"/>
      <c r="BW9" s="14">
        <v>1.6789007555582301E-2</v>
      </c>
      <c r="BX9" s="14">
        <v>4.4723451300976103E-2</v>
      </c>
      <c r="BY9" s="14"/>
      <c r="BZ9" s="14">
        <v>4.7365610601545899E-2</v>
      </c>
      <c r="CA9" s="14">
        <v>1.7334962774765001E-2</v>
      </c>
      <c r="CB9" s="14">
        <v>3.4095378108386101E-2</v>
      </c>
    </row>
    <row r="10" spans="2:80" x14ac:dyDescent="0.35">
      <c r="B10" s="15" t="s">
        <v>86</v>
      </c>
      <c r="C10" s="14">
        <v>2.3215051305301299E-2</v>
      </c>
      <c r="D10" s="14">
        <v>1.99241505354028E-2</v>
      </c>
      <c r="E10" s="14">
        <v>2.6513257207550201E-2</v>
      </c>
      <c r="F10" s="14"/>
      <c r="G10" s="14">
        <v>1.0952458478707501E-2</v>
      </c>
      <c r="H10" s="14">
        <v>1.6795260645735999E-2</v>
      </c>
      <c r="I10" s="14">
        <v>2.8802493802747599E-2</v>
      </c>
      <c r="J10" s="14">
        <v>3.7785336739820798E-2</v>
      </c>
      <c r="K10" s="14">
        <v>1.9747702885959201E-2</v>
      </c>
      <c r="L10" s="14">
        <v>2.2547212359507799E-2</v>
      </c>
      <c r="M10" s="14"/>
      <c r="N10" s="14">
        <v>1.77937790310248E-2</v>
      </c>
      <c r="O10" s="14">
        <v>1.8734665921204E-2</v>
      </c>
      <c r="P10" s="14">
        <v>1.5192738538971301E-2</v>
      </c>
      <c r="Q10" s="14">
        <v>4.1064769966431401E-2</v>
      </c>
      <c r="R10" s="14"/>
      <c r="S10" s="14">
        <v>1.5979954009670699E-2</v>
      </c>
      <c r="T10" s="14">
        <v>2.41636917547692E-2</v>
      </c>
      <c r="U10" s="14">
        <v>1.8661436485496001E-2</v>
      </c>
      <c r="V10" s="14">
        <v>3.0001211296477301E-2</v>
      </c>
      <c r="W10" s="14">
        <v>1.8579236044364799E-2</v>
      </c>
      <c r="X10" s="14">
        <v>2.64499823182738E-2</v>
      </c>
      <c r="Y10" s="14">
        <v>2.8839192607358399E-2</v>
      </c>
      <c r="Z10" s="14">
        <v>8.5913633962483808E-3</v>
      </c>
      <c r="AA10" s="14">
        <v>2.3976711290254402E-2</v>
      </c>
      <c r="AB10" s="14">
        <v>2.6120545531289001E-2</v>
      </c>
      <c r="AC10" s="14">
        <v>2.5165239361992098E-2</v>
      </c>
      <c r="AD10" s="14">
        <v>3.5567109136181801E-2</v>
      </c>
      <c r="AE10" s="14"/>
      <c r="AF10" s="14">
        <v>9.5906763304258198E-3</v>
      </c>
      <c r="AG10" s="14">
        <v>2.2705857977028E-2</v>
      </c>
      <c r="AH10" s="14">
        <v>9.3801079775265896E-3</v>
      </c>
      <c r="AI10" s="14">
        <v>3.2404747543750903E-2</v>
      </c>
      <c r="AJ10" s="14">
        <v>3.1949222237681901E-2</v>
      </c>
      <c r="AK10" s="14"/>
      <c r="AL10" s="14">
        <v>1.88409097401128E-2</v>
      </c>
      <c r="AM10" s="14">
        <v>2.5558592572236999E-2</v>
      </c>
      <c r="AN10" s="14">
        <v>2.0881710768595699E-2</v>
      </c>
      <c r="AO10" s="14">
        <v>3.0955211212692801E-2</v>
      </c>
      <c r="AP10" s="14">
        <v>2.0266210765524099E-2</v>
      </c>
      <c r="AQ10" s="14">
        <v>1.38268077715239E-2</v>
      </c>
      <c r="AR10" s="14"/>
      <c r="AS10" s="14">
        <v>2.5287331388195701E-2</v>
      </c>
      <c r="AT10" s="14">
        <v>2.2130979711654002E-2</v>
      </c>
      <c r="AU10" s="14">
        <v>2.18686261744741E-2</v>
      </c>
      <c r="AV10" s="14">
        <v>1.9042513654812201E-2</v>
      </c>
      <c r="AW10" s="14">
        <v>0</v>
      </c>
      <c r="AX10" s="14"/>
      <c r="AY10" s="14">
        <v>1.3240541411235001E-2</v>
      </c>
      <c r="AZ10" s="14">
        <v>1.43074404723994E-2</v>
      </c>
      <c r="BA10" s="14">
        <v>2.2406469729851799E-2</v>
      </c>
      <c r="BB10" s="14">
        <v>2.6979478208461E-2</v>
      </c>
      <c r="BC10" s="14">
        <v>4.9277724194435303E-2</v>
      </c>
      <c r="BD10" s="14"/>
      <c r="BE10" s="14">
        <v>9.5495763180817091E-3</v>
      </c>
      <c r="BF10" s="14">
        <v>8.5862639978825702E-3</v>
      </c>
      <c r="BG10" s="14">
        <v>2.66553865958663E-2</v>
      </c>
      <c r="BH10" s="14">
        <v>4.4972573415995303E-2</v>
      </c>
      <c r="BI10" s="14">
        <v>6.2565650591133296E-2</v>
      </c>
      <c r="BJ10" s="14"/>
      <c r="BK10" s="14">
        <v>7.6071348044124097E-3</v>
      </c>
      <c r="BL10" s="14">
        <v>1.3209546873871001E-2</v>
      </c>
      <c r="BM10" s="14">
        <v>2.1667917260685399E-2</v>
      </c>
      <c r="BN10" s="14">
        <v>2.4074950338172502E-2</v>
      </c>
      <c r="BO10" s="14">
        <v>4.39996412203634E-2</v>
      </c>
      <c r="BP10" s="14"/>
      <c r="BQ10" s="14">
        <v>2.7260177911173002E-2</v>
      </c>
      <c r="BR10" s="14">
        <v>2.1527949549296599E-2</v>
      </c>
      <c r="BS10" s="14"/>
      <c r="BT10" s="14">
        <v>1.7177308196884799E-2</v>
      </c>
      <c r="BU10" s="14">
        <v>2.5070176304182901E-2</v>
      </c>
      <c r="BV10" s="14"/>
      <c r="BW10" s="14">
        <v>1.95380948855726E-2</v>
      </c>
      <c r="BX10" s="14">
        <v>2.4501017396452902E-2</v>
      </c>
      <c r="BY10" s="14"/>
      <c r="BZ10" s="14">
        <v>3.0316817514489398E-2</v>
      </c>
      <c r="CA10" s="14">
        <v>1.10771943109025E-2</v>
      </c>
      <c r="CB10" s="14">
        <v>6.85265204036992E-3</v>
      </c>
    </row>
    <row r="11" spans="2:80" x14ac:dyDescent="0.35">
      <c r="B11" s="15" t="s">
        <v>85</v>
      </c>
      <c r="C11" s="14">
        <v>4.2072495252868998E-2</v>
      </c>
      <c r="D11" s="14">
        <v>3.9883715724766101E-2</v>
      </c>
      <c r="E11" s="14">
        <v>4.4370641881132503E-2</v>
      </c>
      <c r="F11" s="14"/>
      <c r="G11" s="14">
        <v>4.9787775193168501E-2</v>
      </c>
      <c r="H11" s="14">
        <v>4.0386365842077297E-2</v>
      </c>
      <c r="I11" s="14">
        <v>4.1504128287288201E-2</v>
      </c>
      <c r="J11" s="14">
        <v>4.8521611682686497E-2</v>
      </c>
      <c r="K11" s="14">
        <v>3.9980619988735797E-2</v>
      </c>
      <c r="L11" s="14">
        <v>3.49708476143272E-2</v>
      </c>
      <c r="M11" s="14"/>
      <c r="N11" s="14">
        <v>3.65335699128225E-2</v>
      </c>
      <c r="O11" s="14">
        <v>4.3904525875414997E-2</v>
      </c>
      <c r="P11" s="14">
        <v>4.4513199181562102E-2</v>
      </c>
      <c r="Q11" s="14">
        <v>4.4510662224505899E-2</v>
      </c>
      <c r="R11" s="14"/>
      <c r="S11" s="14">
        <v>3.7262165484957803E-2</v>
      </c>
      <c r="T11" s="14">
        <v>4.3156202437512399E-2</v>
      </c>
      <c r="U11" s="14">
        <v>1.2851828289209E-2</v>
      </c>
      <c r="V11" s="14">
        <v>4.5304503886047301E-2</v>
      </c>
      <c r="W11" s="14">
        <v>5.9981484649305701E-2</v>
      </c>
      <c r="X11" s="14">
        <v>3.6960497349304497E-2</v>
      </c>
      <c r="Y11" s="14">
        <v>4.1058177090769803E-2</v>
      </c>
      <c r="Z11" s="14">
        <v>4.5833885096315197E-2</v>
      </c>
      <c r="AA11" s="14">
        <v>6.4379710342997803E-2</v>
      </c>
      <c r="AB11" s="14">
        <v>5.00224372202384E-2</v>
      </c>
      <c r="AC11" s="14">
        <v>3.1400757555145001E-2</v>
      </c>
      <c r="AD11" s="14">
        <v>1.1426932835369E-2</v>
      </c>
      <c r="AE11" s="14"/>
      <c r="AF11" s="14">
        <v>4.1885150526856797E-2</v>
      </c>
      <c r="AG11" s="14">
        <v>3.82825368795199E-2</v>
      </c>
      <c r="AH11" s="14">
        <v>3.30786961753387E-2</v>
      </c>
      <c r="AI11" s="14">
        <v>4.1187854062566101E-2</v>
      </c>
      <c r="AJ11" s="14">
        <v>3.04831943215099E-2</v>
      </c>
      <c r="AK11" s="14"/>
      <c r="AL11" s="14">
        <v>4.1541057668179698E-2</v>
      </c>
      <c r="AM11" s="14">
        <v>4.8704644981717199E-2</v>
      </c>
      <c r="AN11" s="14">
        <v>2.4935972792298401E-2</v>
      </c>
      <c r="AO11" s="14">
        <v>4.14093307016314E-2</v>
      </c>
      <c r="AP11" s="14">
        <v>2.6301252657665902E-2</v>
      </c>
      <c r="AQ11" s="14">
        <v>5.9036539176693902E-2</v>
      </c>
      <c r="AR11" s="14"/>
      <c r="AS11" s="14">
        <v>5.1724271572385697E-2</v>
      </c>
      <c r="AT11" s="14">
        <v>3.5610479867711098E-2</v>
      </c>
      <c r="AU11" s="14">
        <v>4.0562738591994101E-2</v>
      </c>
      <c r="AV11" s="14">
        <v>3.2395869173300902E-2</v>
      </c>
      <c r="AW11" s="14">
        <v>0</v>
      </c>
      <c r="AX11" s="14"/>
      <c r="AY11" s="14">
        <v>2.45760304552959E-2</v>
      </c>
      <c r="AZ11" s="14">
        <v>3.0462981875824399E-2</v>
      </c>
      <c r="BA11" s="14">
        <v>3.4179192829024298E-2</v>
      </c>
      <c r="BB11" s="14">
        <v>5.5754684200460702E-2</v>
      </c>
      <c r="BC11" s="14">
        <v>8.08757366787108E-2</v>
      </c>
      <c r="BD11" s="14"/>
      <c r="BE11" s="14">
        <v>1.5306800686543E-2</v>
      </c>
      <c r="BF11" s="14">
        <v>2.1105771726015299E-2</v>
      </c>
      <c r="BG11" s="14">
        <v>4.8428627735935897E-2</v>
      </c>
      <c r="BH11" s="14">
        <v>7.7582627534931198E-2</v>
      </c>
      <c r="BI11" s="14">
        <v>8.1929468792088705E-2</v>
      </c>
      <c r="BJ11" s="14"/>
      <c r="BK11" s="14">
        <v>2.6230445303959501E-2</v>
      </c>
      <c r="BL11" s="14">
        <v>2.6409416982820899E-2</v>
      </c>
      <c r="BM11" s="14">
        <v>4.3176977386062097E-2</v>
      </c>
      <c r="BN11" s="14">
        <v>4.5810548876005497E-2</v>
      </c>
      <c r="BO11" s="14">
        <v>6.2671846426759201E-2</v>
      </c>
      <c r="BP11" s="14"/>
      <c r="BQ11" s="14">
        <v>4.3458877714208803E-2</v>
      </c>
      <c r="BR11" s="14">
        <v>4.1494276444680102E-2</v>
      </c>
      <c r="BS11" s="14"/>
      <c r="BT11" s="14">
        <v>3.1518195901909497E-2</v>
      </c>
      <c r="BU11" s="14">
        <v>4.5315353423557303E-2</v>
      </c>
      <c r="BV11" s="14"/>
      <c r="BW11" s="14">
        <v>4.0212992589985098E-2</v>
      </c>
      <c r="BX11" s="14">
        <v>4.2722831318329199E-2</v>
      </c>
      <c r="BY11" s="14"/>
      <c r="BZ11" s="14">
        <v>5.0847796072445203E-2</v>
      </c>
      <c r="CA11" s="14">
        <v>2.8765623736787399E-2</v>
      </c>
      <c r="CB11" s="14">
        <v>1.1813301129502801E-2</v>
      </c>
    </row>
    <row r="12" spans="2:80" x14ac:dyDescent="0.35">
      <c r="B12" s="15" t="s">
        <v>84</v>
      </c>
      <c r="C12" s="14">
        <v>5.6393657907685898E-2</v>
      </c>
      <c r="D12" s="14">
        <v>5.4598704578571203E-2</v>
      </c>
      <c r="E12" s="14">
        <v>5.8364204410738703E-2</v>
      </c>
      <c r="F12" s="14"/>
      <c r="G12" s="14">
        <v>6.8695013630007198E-2</v>
      </c>
      <c r="H12" s="14">
        <v>4.39173914065299E-2</v>
      </c>
      <c r="I12" s="14">
        <v>4.81207025720451E-2</v>
      </c>
      <c r="J12" s="14">
        <v>7.4074017214033006E-2</v>
      </c>
      <c r="K12" s="14">
        <v>6.6591359705429301E-2</v>
      </c>
      <c r="L12" s="14">
        <v>4.3968932369636199E-2</v>
      </c>
      <c r="M12" s="14"/>
      <c r="N12" s="14">
        <v>3.9605366958652001E-2</v>
      </c>
      <c r="O12" s="14">
        <v>5.9308265815345797E-2</v>
      </c>
      <c r="P12" s="14">
        <v>6.8112354811601494E-2</v>
      </c>
      <c r="Q12" s="14">
        <v>5.9247915964899103E-2</v>
      </c>
      <c r="R12" s="14"/>
      <c r="S12" s="14">
        <v>5.0964329767634903E-2</v>
      </c>
      <c r="T12" s="14">
        <v>5.0412099826271602E-2</v>
      </c>
      <c r="U12" s="14">
        <v>6.7285866913187303E-2</v>
      </c>
      <c r="V12" s="14">
        <v>4.8221067844387101E-2</v>
      </c>
      <c r="W12" s="14">
        <v>6.5048625269891705E-2</v>
      </c>
      <c r="X12" s="14">
        <v>4.3417734855279701E-2</v>
      </c>
      <c r="Y12" s="14">
        <v>4.4648086135865399E-2</v>
      </c>
      <c r="Z12" s="14">
        <v>4.6234157493979001E-2</v>
      </c>
      <c r="AA12" s="14">
        <v>6.8263034323341507E-2</v>
      </c>
      <c r="AB12" s="14">
        <v>7.81632253987736E-2</v>
      </c>
      <c r="AC12" s="14">
        <v>6.3409566745658494E-2</v>
      </c>
      <c r="AD12" s="14">
        <v>4.62102565643552E-2</v>
      </c>
      <c r="AE12" s="14"/>
      <c r="AF12" s="14">
        <v>4.0682285726859398E-2</v>
      </c>
      <c r="AG12" s="14">
        <v>4.93841763931233E-2</v>
      </c>
      <c r="AH12" s="14">
        <v>0.10766012442827599</v>
      </c>
      <c r="AI12" s="14">
        <v>5.3009294267751E-2</v>
      </c>
      <c r="AJ12" s="14">
        <v>9.2001449303300897E-2</v>
      </c>
      <c r="AK12" s="14"/>
      <c r="AL12" s="14">
        <v>4.6683407337571599E-2</v>
      </c>
      <c r="AM12" s="14">
        <v>4.5711791189206402E-2</v>
      </c>
      <c r="AN12" s="14">
        <v>6.2384827008746903E-2</v>
      </c>
      <c r="AO12" s="14">
        <v>4.6450693574430199E-2</v>
      </c>
      <c r="AP12" s="14">
        <v>8.2505591717064203E-2</v>
      </c>
      <c r="AQ12" s="14">
        <v>5.2962542292670403E-2</v>
      </c>
      <c r="AR12" s="14"/>
      <c r="AS12" s="14">
        <v>5.29697479267821E-2</v>
      </c>
      <c r="AT12" s="14">
        <v>6.09611533256448E-2</v>
      </c>
      <c r="AU12" s="14">
        <v>5.5059508880573101E-2</v>
      </c>
      <c r="AV12" s="14">
        <v>5.2562836693068299E-2</v>
      </c>
      <c r="AW12" s="14">
        <v>4.0790624340918603E-2</v>
      </c>
      <c r="AX12" s="14"/>
      <c r="AY12" s="14">
        <v>3.2091794838508901E-2</v>
      </c>
      <c r="AZ12" s="14">
        <v>4.97505090296829E-2</v>
      </c>
      <c r="BA12" s="14">
        <v>6.2658253795295604E-2</v>
      </c>
      <c r="BB12" s="14">
        <v>6.3928676580126298E-2</v>
      </c>
      <c r="BC12" s="14">
        <v>8.6096406928397401E-2</v>
      </c>
      <c r="BD12" s="14"/>
      <c r="BE12" s="14">
        <v>3.1755768960408701E-2</v>
      </c>
      <c r="BF12" s="14">
        <v>4.0184365331390103E-2</v>
      </c>
      <c r="BG12" s="14">
        <v>6.3046204156275501E-2</v>
      </c>
      <c r="BH12" s="14">
        <v>7.9692872266506107E-2</v>
      </c>
      <c r="BI12" s="14">
        <v>9.3406034034220098E-2</v>
      </c>
      <c r="BJ12" s="14"/>
      <c r="BK12" s="14">
        <v>4.1150161387705199E-2</v>
      </c>
      <c r="BL12" s="14">
        <v>2.9062548377252698E-2</v>
      </c>
      <c r="BM12" s="14">
        <v>5.9143710865754297E-2</v>
      </c>
      <c r="BN12" s="14">
        <v>6.99517408787457E-2</v>
      </c>
      <c r="BO12" s="14">
        <v>7.5660757045939997E-2</v>
      </c>
      <c r="BP12" s="14"/>
      <c r="BQ12" s="14">
        <v>4.2837047711880002E-2</v>
      </c>
      <c r="BR12" s="14">
        <v>6.2047716011483303E-2</v>
      </c>
      <c r="BS12" s="14"/>
      <c r="BT12" s="14">
        <v>6.5624599757836202E-2</v>
      </c>
      <c r="BU12" s="14">
        <v>5.3557407560173499E-2</v>
      </c>
      <c r="BV12" s="14"/>
      <c r="BW12" s="14">
        <v>4.6418236429238702E-2</v>
      </c>
      <c r="BX12" s="14">
        <v>5.9882427504573003E-2</v>
      </c>
      <c r="BY12" s="14"/>
      <c r="BZ12" s="14">
        <v>6.8325598275457103E-2</v>
      </c>
      <c r="CA12" s="14">
        <v>3.3813853675763901E-2</v>
      </c>
      <c r="CB12" s="14">
        <v>4.1883918048582998E-2</v>
      </c>
    </row>
    <row r="13" spans="2:80" x14ac:dyDescent="0.35">
      <c r="B13" s="15" t="s">
        <v>83</v>
      </c>
      <c r="C13" s="14">
        <v>7.5203162963559195E-2</v>
      </c>
      <c r="D13" s="14">
        <v>6.8780353335147301E-2</v>
      </c>
      <c r="E13" s="14">
        <v>8.1134948005574206E-2</v>
      </c>
      <c r="F13" s="14"/>
      <c r="G13" s="14">
        <v>9.0616156073894505E-2</v>
      </c>
      <c r="H13" s="14">
        <v>8.8557284438093006E-2</v>
      </c>
      <c r="I13" s="14">
        <v>7.1448347211608795E-2</v>
      </c>
      <c r="J13" s="14">
        <v>8.2316166646994898E-2</v>
      </c>
      <c r="K13" s="14">
        <v>8.3953231823856306E-2</v>
      </c>
      <c r="L13" s="14">
        <v>4.5513217427464198E-2</v>
      </c>
      <c r="M13" s="14"/>
      <c r="N13" s="14">
        <v>6.1256015437461002E-2</v>
      </c>
      <c r="O13" s="14">
        <v>5.9221096533004301E-2</v>
      </c>
      <c r="P13" s="14">
        <v>7.9241217528827804E-2</v>
      </c>
      <c r="Q13" s="14">
        <v>0.10273121798073701</v>
      </c>
      <c r="R13" s="14"/>
      <c r="S13" s="14">
        <v>8.1638957718058597E-2</v>
      </c>
      <c r="T13" s="14">
        <v>7.0171479547452495E-2</v>
      </c>
      <c r="U13" s="14">
        <v>7.1717054009356102E-2</v>
      </c>
      <c r="V13" s="14">
        <v>4.9525226269552101E-2</v>
      </c>
      <c r="W13" s="14">
        <v>7.75620937836701E-2</v>
      </c>
      <c r="X13" s="14">
        <v>9.5729666809673999E-2</v>
      </c>
      <c r="Y13" s="14">
        <v>7.8555053176749295E-2</v>
      </c>
      <c r="Z13" s="14">
        <v>7.3893068699476094E-2</v>
      </c>
      <c r="AA13" s="14">
        <v>7.7445708241306394E-2</v>
      </c>
      <c r="AB13" s="14">
        <v>7.7673852773236504E-2</v>
      </c>
      <c r="AC13" s="14">
        <v>8.4274254867962806E-2</v>
      </c>
      <c r="AD13" s="14">
        <v>4.8304245611749903E-2</v>
      </c>
      <c r="AE13" s="14"/>
      <c r="AF13" s="14">
        <v>7.5033475361295093E-2</v>
      </c>
      <c r="AG13" s="14">
        <v>7.46325981974168E-2</v>
      </c>
      <c r="AH13" s="14">
        <v>6.1370829212693399E-2</v>
      </c>
      <c r="AI13" s="14">
        <v>7.0646672276329495E-2</v>
      </c>
      <c r="AJ13" s="14">
        <v>0.103137729626035</v>
      </c>
      <c r="AK13" s="14"/>
      <c r="AL13" s="14">
        <v>5.80871329521142E-2</v>
      </c>
      <c r="AM13" s="14">
        <v>7.6391572386413004E-2</v>
      </c>
      <c r="AN13" s="14">
        <v>7.7713942248756704E-2</v>
      </c>
      <c r="AO13" s="14">
        <v>7.5058102377204797E-2</v>
      </c>
      <c r="AP13" s="14">
        <v>0.104516535655927</v>
      </c>
      <c r="AQ13" s="14">
        <v>8.2411504495797705E-2</v>
      </c>
      <c r="AR13" s="14"/>
      <c r="AS13" s="14">
        <v>8.98388230730226E-2</v>
      </c>
      <c r="AT13" s="14">
        <v>9.1558824413294507E-2</v>
      </c>
      <c r="AU13" s="14">
        <v>6.7148602986093195E-2</v>
      </c>
      <c r="AV13" s="14">
        <v>3.6541929332436003E-2</v>
      </c>
      <c r="AW13" s="14">
        <v>0</v>
      </c>
      <c r="AX13" s="14"/>
      <c r="AY13" s="14">
        <v>3.5994174972416297E-2</v>
      </c>
      <c r="AZ13" s="14">
        <v>7.2925106679747706E-2</v>
      </c>
      <c r="BA13" s="14">
        <v>7.4220718997710794E-2</v>
      </c>
      <c r="BB13" s="14">
        <v>0.10463048108091</v>
      </c>
      <c r="BC13" s="14">
        <v>0.105974450716165</v>
      </c>
      <c r="BD13" s="14"/>
      <c r="BE13" s="14">
        <v>2.1242039280355798E-2</v>
      </c>
      <c r="BF13" s="14">
        <v>4.50837320002902E-2</v>
      </c>
      <c r="BG13" s="14">
        <v>9.8902444563498906E-2</v>
      </c>
      <c r="BH13" s="14">
        <v>0.11147287712960301</v>
      </c>
      <c r="BI13" s="14">
        <v>8.8734699878226506E-2</v>
      </c>
      <c r="BJ13" s="14"/>
      <c r="BK13" s="14">
        <v>4.8885639486341302E-2</v>
      </c>
      <c r="BL13" s="14">
        <v>5.2388059699071003E-2</v>
      </c>
      <c r="BM13" s="14">
        <v>7.5310451262397202E-2</v>
      </c>
      <c r="BN13" s="14">
        <v>8.4046130196104102E-2</v>
      </c>
      <c r="BO13" s="14">
        <v>0.106106597496508</v>
      </c>
      <c r="BP13" s="14"/>
      <c r="BQ13" s="14">
        <v>6.6309832468761001E-2</v>
      </c>
      <c r="BR13" s="14">
        <v>7.8912306077331101E-2</v>
      </c>
      <c r="BS13" s="14"/>
      <c r="BT13" s="14">
        <v>8.1388026302450997E-2</v>
      </c>
      <c r="BU13" s="14">
        <v>7.3302834581145795E-2</v>
      </c>
      <c r="BV13" s="14"/>
      <c r="BW13" s="14">
        <v>5.4271845844791201E-2</v>
      </c>
      <c r="BX13" s="14">
        <v>8.25236098183149E-2</v>
      </c>
      <c r="BY13" s="14"/>
      <c r="BZ13" s="14">
        <v>8.88691623267754E-2</v>
      </c>
      <c r="CA13" s="14">
        <v>4.7315764576697297E-2</v>
      </c>
      <c r="CB13" s="14">
        <v>7.0613480052236305E-2</v>
      </c>
    </row>
    <row r="14" spans="2:80" x14ac:dyDescent="0.35">
      <c r="B14" s="15" t="s">
        <v>82</v>
      </c>
      <c r="C14" s="14">
        <v>0.15117001772543501</v>
      </c>
      <c r="D14" s="14">
        <v>0.14228351185191199</v>
      </c>
      <c r="E14" s="14">
        <v>0.15985102111902</v>
      </c>
      <c r="F14" s="14"/>
      <c r="G14" s="14">
        <v>0.16218560641101101</v>
      </c>
      <c r="H14" s="14">
        <v>0.14596925651179801</v>
      </c>
      <c r="I14" s="14">
        <v>0.16735825256267001</v>
      </c>
      <c r="J14" s="14">
        <v>0.15027318695411199</v>
      </c>
      <c r="K14" s="14">
        <v>0.15843043483504801</v>
      </c>
      <c r="L14" s="14">
        <v>0.130820343478116</v>
      </c>
      <c r="M14" s="14"/>
      <c r="N14" s="14">
        <v>0.118656598783831</v>
      </c>
      <c r="O14" s="14">
        <v>0.13979417990273299</v>
      </c>
      <c r="P14" s="14">
        <v>0.170461114010592</v>
      </c>
      <c r="Q14" s="14">
        <v>0.179288591517312</v>
      </c>
      <c r="R14" s="14"/>
      <c r="S14" s="14">
        <v>0.164154325471458</v>
      </c>
      <c r="T14" s="14">
        <v>0.13414206539076801</v>
      </c>
      <c r="U14" s="14">
        <v>0.17292598979172499</v>
      </c>
      <c r="V14" s="14">
        <v>0.150476274087019</v>
      </c>
      <c r="W14" s="14">
        <v>0.166612407618773</v>
      </c>
      <c r="X14" s="14">
        <v>0.163188822178329</v>
      </c>
      <c r="Y14" s="14">
        <v>0.16131199524737599</v>
      </c>
      <c r="Z14" s="14">
        <v>0.148733184943695</v>
      </c>
      <c r="AA14" s="14">
        <v>0.12202434820760601</v>
      </c>
      <c r="AB14" s="14">
        <v>0.14170682918201699</v>
      </c>
      <c r="AC14" s="14">
        <v>0.15037963074067101</v>
      </c>
      <c r="AD14" s="14">
        <v>0.14903833643534201</v>
      </c>
      <c r="AE14" s="14"/>
      <c r="AF14" s="14">
        <v>0.102089055682517</v>
      </c>
      <c r="AG14" s="14">
        <v>0.143444385870798</v>
      </c>
      <c r="AH14" s="14">
        <v>0.112544155563206</v>
      </c>
      <c r="AI14" s="14">
        <v>0.159599067675051</v>
      </c>
      <c r="AJ14" s="14">
        <v>0.171829718018434</v>
      </c>
      <c r="AK14" s="14"/>
      <c r="AL14" s="14">
        <v>0.104660602217388</v>
      </c>
      <c r="AM14" s="14">
        <v>0.11728341642850899</v>
      </c>
      <c r="AN14" s="14">
        <v>0.127767324739569</v>
      </c>
      <c r="AO14" s="14">
        <v>0.166925484724949</v>
      </c>
      <c r="AP14" s="14">
        <v>0.16002764974470701</v>
      </c>
      <c r="AQ14" s="14">
        <v>0.173263508513848</v>
      </c>
      <c r="AR14" s="14"/>
      <c r="AS14" s="14">
        <v>0.161087874442538</v>
      </c>
      <c r="AT14" s="14">
        <v>0.16085080863454701</v>
      </c>
      <c r="AU14" s="14">
        <v>0.14408122671659801</v>
      </c>
      <c r="AV14" s="14">
        <v>0.140522334003717</v>
      </c>
      <c r="AW14" s="14">
        <v>0.11077122357328199</v>
      </c>
      <c r="AX14" s="14"/>
      <c r="AY14" s="14">
        <v>9.5120838991975695E-2</v>
      </c>
      <c r="AZ14" s="14">
        <v>0.116305323266241</v>
      </c>
      <c r="BA14" s="14">
        <v>0.19613167024592501</v>
      </c>
      <c r="BB14" s="14">
        <v>0.20893614411605901</v>
      </c>
      <c r="BC14" s="14">
        <v>0.19447115415579</v>
      </c>
      <c r="BD14" s="14"/>
      <c r="BE14" s="14">
        <v>7.9182401692979798E-2</v>
      </c>
      <c r="BF14" s="14">
        <v>0.10664381392913599</v>
      </c>
      <c r="BG14" s="14">
        <v>0.18246988500514999</v>
      </c>
      <c r="BH14" s="14">
        <v>0.23352328965567501</v>
      </c>
      <c r="BI14" s="14">
        <v>8.9034632908219696E-2</v>
      </c>
      <c r="BJ14" s="14"/>
      <c r="BK14" s="14">
        <v>9.5046248523334195E-2</v>
      </c>
      <c r="BL14" s="14">
        <v>0.13566017723596599</v>
      </c>
      <c r="BM14" s="14">
        <v>0.15591057124441299</v>
      </c>
      <c r="BN14" s="14">
        <v>0.17450046521595799</v>
      </c>
      <c r="BO14" s="14">
        <v>0.17961106547538699</v>
      </c>
      <c r="BP14" s="14"/>
      <c r="BQ14" s="14">
        <v>0.15442131307509899</v>
      </c>
      <c r="BR14" s="14">
        <v>0.14981399932894099</v>
      </c>
      <c r="BS14" s="14"/>
      <c r="BT14" s="14">
        <v>0.146724422117504</v>
      </c>
      <c r="BU14" s="14">
        <v>0.15253594790813799</v>
      </c>
      <c r="BV14" s="14"/>
      <c r="BW14" s="14">
        <v>0.116396137543558</v>
      </c>
      <c r="BX14" s="14">
        <v>0.163331714973661</v>
      </c>
      <c r="BY14" s="14"/>
      <c r="BZ14" s="14">
        <v>0.170883184064133</v>
      </c>
      <c r="CA14" s="14">
        <v>9.9788372207279805E-2</v>
      </c>
      <c r="CB14" s="14">
        <v>0.21077077468924299</v>
      </c>
    </row>
    <row r="15" spans="2:80" x14ac:dyDescent="0.35">
      <c r="B15" s="15" t="s">
        <v>270</v>
      </c>
      <c r="C15" s="14">
        <v>0.124709054269321</v>
      </c>
      <c r="D15" s="14">
        <v>0.121084444199083</v>
      </c>
      <c r="E15" s="14">
        <v>0.12873074969463699</v>
      </c>
      <c r="F15" s="14"/>
      <c r="G15" s="14">
        <v>0.119838777994572</v>
      </c>
      <c r="H15" s="14">
        <v>0.135523509364323</v>
      </c>
      <c r="I15" s="14">
        <v>0.14118004320475899</v>
      </c>
      <c r="J15" s="14">
        <v>0.12946096829251599</v>
      </c>
      <c r="K15" s="14">
        <v>0.13230261449667199</v>
      </c>
      <c r="L15" s="14">
        <v>9.6786548476578096E-2</v>
      </c>
      <c r="M15" s="14"/>
      <c r="N15" s="14">
        <v>0.13792843495732701</v>
      </c>
      <c r="O15" s="14">
        <v>0.14260479265691101</v>
      </c>
      <c r="P15" s="14">
        <v>0.111092283923185</v>
      </c>
      <c r="Q15" s="14">
        <v>0.10527436736125299</v>
      </c>
      <c r="R15" s="14"/>
      <c r="S15" s="14">
        <v>0.121078140734784</v>
      </c>
      <c r="T15" s="14">
        <v>0.138356346718331</v>
      </c>
      <c r="U15" s="14">
        <v>9.7165272634205893E-2</v>
      </c>
      <c r="V15" s="14">
        <v>0.11009639127509201</v>
      </c>
      <c r="W15" s="14">
        <v>0.12555741561292699</v>
      </c>
      <c r="X15" s="14">
        <v>0.12804262680942899</v>
      </c>
      <c r="Y15" s="14">
        <v>0.145615720409733</v>
      </c>
      <c r="Z15" s="14">
        <v>0.113119450266531</v>
      </c>
      <c r="AA15" s="14">
        <v>0.14290704701006701</v>
      </c>
      <c r="AB15" s="14">
        <v>0.12611446360803599</v>
      </c>
      <c r="AC15" s="14">
        <v>9.9586240006800497E-2</v>
      </c>
      <c r="AD15" s="14">
        <v>0.11838245494350701</v>
      </c>
      <c r="AE15" s="14"/>
      <c r="AF15" s="14">
        <v>9.7762989239040504E-2</v>
      </c>
      <c r="AG15" s="14">
        <v>0.12148210123237101</v>
      </c>
      <c r="AH15" s="14">
        <v>0.18155861335458801</v>
      </c>
      <c r="AI15" s="14">
        <v>0.14485122315802901</v>
      </c>
      <c r="AJ15" s="14">
        <v>0.116073811608574</v>
      </c>
      <c r="AK15" s="14"/>
      <c r="AL15" s="14">
        <v>0.110326063673045</v>
      </c>
      <c r="AM15" s="14">
        <v>0.118271331158219</v>
      </c>
      <c r="AN15" s="14">
        <v>0.167993857526545</v>
      </c>
      <c r="AO15" s="14">
        <v>0.11781594686725801</v>
      </c>
      <c r="AP15" s="14">
        <v>0.114614745048879</v>
      </c>
      <c r="AQ15" s="14">
        <v>0.17975826945753301</v>
      </c>
      <c r="AR15" s="14"/>
      <c r="AS15" s="14">
        <v>0.100478447667631</v>
      </c>
      <c r="AT15" s="14">
        <v>0.11936962264219</v>
      </c>
      <c r="AU15" s="14">
        <v>0.137222040673602</v>
      </c>
      <c r="AV15" s="14">
        <v>0.15353789468093501</v>
      </c>
      <c r="AW15" s="14">
        <v>0.113785257692696</v>
      </c>
      <c r="AX15" s="14"/>
      <c r="AY15" s="14">
        <v>0.104855746978196</v>
      </c>
      <c r="AZ15" s="14">
        <v>0.146576582401068</v>
      </c>
      <c r="BA15" s="14">
        <v>0.13718859415817899</v>
      </c>
      <c r="BB15" s="14">
        <v>0.14991927622787801</v>
      </c>
      <c r="BC15" s="14">
        <v>8.6500673024220695E-2</v>
      </c>
      <c r="BD15" s="14"/>
      <c r="BE15" s="14">
        <v>6.4126286065039007E-2</v>
      </c>
      <c r="BF15" s="14">
        <v>0.12209623104483</v>
      </c>
      <c r="BG15" s="14">
        <v>0.148782070440618</v>
      </c>
      <c r="BH15" s="14">
        <v>0.124686124673049</v>
      </c>
      <c r="BI15" s="14">
        <v>3.8676934330372802E-2</v>
      </c>
      <c r="BJ15" s="14"/>
      <c r="BK15" s="14">
        <v>0.104552510716932</v>
      </c>
      <c r="BL15" s="14">
        <v>0.15683505859413099</v>
      </c>
      <c r="BM15" s="14">
        <v>0.122214667953723</v>
      </c>
      <c r="BN15" s="14">
        <v>0.145945223300364</v>
      </c>
      <c r="BO15" s="14">
        <v>9.7080579145509799E-2</v>
      </c>
      <c r="BP15" s="14"/>
      <c r="BQ15" s="14">
        <v>0.109918208041345</v>
      </c>
      <c r="BR15" s="14">
        <v>0.13087787543991</v>
      </c>
      <c r="BS15" s="14"/>
      <c r="BT15" s="14">
        <v>0.115555286960734</v>
      </c>
      <c r="BU15" s="14">
        <v>0.12752159237555999</v>
      </c>
      <c r="BV15" s="14"/>
      <c r="BW15" s="14">
        <v>0.113848451625032</v>
      </c>
      <c r="BX15" s="14">
        <v>0.12850740408252301</v>
      </c>
      <c r="BY15" s="14"/>
      <c r="BZ15" s="14">
        <v>0.12106349772052701</v>
      </c>
      <c r="CA15" s="14">
        <v>0.129862425321525</v>
      </c>
      <c r="CB15" s="14">
        <v>0.139504627651514</v>
      </c>
    </row>
    <row r="16" spans="2:80" x14ac:dyDescent="0.35">
      <c r="B16" s="15" t="s">
        <v>271</v>
      </c>
      <c r="C16" s="14">
        <v>0.16968699250390601</v>
      </c>
      <c r="D16" s="14">
        <v>0.173155771931399</v>
      </c>
      <c r="E16" s="14">
        <v>0.16632954060365299</v>
      </c>
      <c r="F16" s="14"/>
      <c r="G16" s="14">
        <v>0.20771363581364999</v>
      </c>
      <c r="H16" s="14">
        <v>0.135544580426256</v>
      </c>
      <c r="I16" s="14">
        <v>0.166826481090708</v>
      </c>
      <c r="J16" s="14">
        <v>0.18153018025588899</v>
      </c>
      <c r="K16" s="14">
        <v>0.17013431781042199</v>
      </c>
      <c r="L16" s="14">
        <v>0.16476486646937699</v>
      </c>
      <c r="M16" s="14"/>
      <c r="N16" s="14">
        <v>0.18850074535160399</v>
      </c>
      <c r="O16" s="14">
        <v>0.19322234821202799</v>
      </c>
      <c r="P16" s="14">
        <v>0.15344312885404901</v>
      </c>
      <c r="Q16" s="14">
        <v>0.13965109237059201</v>
      </c>
      <c r="R16" s="14"/>
      <c r="S16" s="14">
        <v>0.16217364961107</v>
      </c>
      <c r="T16" s="14">
        <v>0.20594038144766699</v>
      </c>
      <c r="U16" s="14">
        <v>0.16328544984846399</v>
      </c>
      <c r="V16" s="14">
        <v>0.16493140741412901</v>
      </c>
      <c r="W16" s="14">
        <v>0.13743499503602</v>
      </c>
      <c r="X16" s="14">
        <v>0.196639326961248</v>
      </c>
      <c r="Y16" s="14">
        <v>0.145955223888002</v>
      </c>
      <c r="Z16" s="14">
        <v>0.186785547927727</v>
      </c>
      <c r="AA16" s="14">
        <v>0.149929556928136</v>
      </c>
      <c r="AB16" s="14">
        <v>0.15516816424552901</v>
      </c>
      <c r="AC16" s="14">
        <v>0.19961935550523099</v>
      </c>
      <c r="AD16" s="14">
        <v>0.18034751475334901</v>
      </c>
      <c r="AE16" s="14"/>
      <c r="AF16" s="14">
        <v>0.15997542494530201</v>
      </c>
      <c r="AG16" s="14">
        <v>0.19792824193666</v>
      </c>
      <c r="AH16" s="14">
        <v>0.143326904877106</v>
      </c>
      <c r="AI16" s="14">
        <v>0.15210495578605099</v>
      </c>
      <c r="AJ16" s="14">
        <v>0.21298568772784901</v>
      </c>
      <c r="AK16" s="14"/>
      <c r="AL16" s="14">
        <v>0.210335045965268</v>
      </c>
      <c r="AM16" s="14">
        <v>0.155406596607506</v>
      </c>
      <c r="AN16" s="14">
        <v>0.1695382913995</v>
      </c>
      <c r="AO16" s="14">
        <v>0.14651138418718701</v>
      </c>
      <c r="AP16" s="14">
        <v>0.20606089871185199</v>
      </c>
      <c r="AQ16" s="14">
        <v>0.15021193553825199</v>
      </c>
      <c r="AR16" s="14"/>
      <c r="AS16" s="14">
        <v>0.13840681933806701</v>
      </c>
      <c r="AT16" s="14">
        <v>0.183077162687515</v>
      </c>
      <c r="AU16" s="14">
        <v>0.19162338967213599</v>
      </c>
      <c r="AV16" s="14">
        <v>0.18058326044158399</v>
      </c>
      <c r="AW16" s="14">
        <v>0.232477338623923</v>
      </c>
      <c r="AX16" s="14"/>
      <c r="AY16" s="14">
        <v>0.18265077656034001</v>
      </c>
      <c r="AZ16" s="14">
        <v>0.17577314393232099</v>
      </c>
      <c r="BA16" s="14">
        <v>0.22091495038115999</v>
      </c>
      <c r="BB16" s="14">
        <v>0.14794510774335701</v>
      </c>
      <c r="BC16" s="14">
        <v>0.116069788333028</v>
      </c>
      <c r="BD16" s="14"/>
      <c r="BE16" s="14">
        <v>0.128040907895794</v>
      </c>
      <c r="BF16" s="14">
        <v>0.20474996203932999</v>
      </c>
      <c r="BG16" s="14">
        <v>0.16616680960767899</v>
      </c>
      <c r="BH16" s="14">
        <v>0.12813086744180599</v>
      </c>
      <c r="BI16" s="14">
        <v>0.10576028849458</v>
      </c>
      <c r="BJ16" s="14"/>
      <c r="BK16" s="14">
        <v>0.16533315666034201</v>
      </c>
      <c r="BL16" s="14">
        <v>0.203223568594359</v>
      </c>
      <c r="BM16" s="14">
        <v>0.19381172544192901</v>
      </c>
      <c r="BN16" s="14">
        <v>0.15988588157485101</v>
      </c>
      <c r="BO16" s="14">
        <v>0.13380552821462199</v>
      </c>
      <c r="BP16" s="14"/>
      <c r="BQ16" s="14">
        <v>0.15365150710587899</v>
      </c>
      <c r="BR16" s="14">
        <v>0.17637491558006599</v>
      </c>
      <c r="BS16" s="14"/>
      <c r="BT16" s="14">
        <v>0.187143534996004</v>
      </c>
      <c r="BU16" s="14">
        <v>0.164323387628768</v>
      </c>
      <c r="BV16" s="14"/>
      <c r="BW16" s="14">
        <v>0.19949303838627899</v>
      </c>
      <c r="BX16" s="14">
        <v>0.15926272853646101</v>
      </c>
      <c r="BY16" s="14"/>
      <c r="BZ16" s="14">
        <v>0.16133201648083001</v>
      </c>
      <c r="CA16" s="14">
        <v>0.18301818138724199</v>
      </c>
      <c r="CB16" s="14">
        <v>0.19456836027739399</v>
      </c>
    </row>
    <row r="17" spans="2:80" x14ac:dyDescent="0.35">
      <c r="B17" s="15" t="s">
        <v>272</v>
      </c>
      <c r="C17" s="14">
        <v>0.15644490293695101</v>
      </c>
      <c r="D17" s="14">
        <v>0.15927195269039099</v>
      </c>
      <c r="E17" s="14">
        <v>0.15364610792028399</v>
      </c>
      <c r="F17" s="14"/>
      <c r="G17" s="14">
        <v>0.14194432511333799</v>
      </c>
      <c r="H17" s="14">
        <v>0.16629102764634601</v>
      </c>
      <c r="I17" s="14">
        <v>0.13273052053831499</v>
      </c>
      <c r="J17" s="14">
        <v>0.15115408614233</v>
      </c>
      <c r="K17" s="14">
        <v>0.123343766605106</v>
      </c>
      <c r="L17" s="14">
        <v>0.2037716812017</v>
      </c>
      <c r="M17" s="14"/>
      <c r="N17" s="14">
        <v>0.188864693787788</v>
      </c>
      <c r="O17" s="14">
        <v>0.16617481334968501</v>
      </c>
      <c r="P17" s="14">
        <v>0.145355434017753</v>
      </c>
      <c r="Q17" s="14">
        <v>0.121669429070527</v>
      </c>
      <c r="R17" s="14"/>
      <c r="S17" s="14">
        <v>0.14201005734622299</v>
      </c>
      <c r="T17" s="14">
        <v>0.15267133917949599</v>
      </c>
      <c r="U17" s="14">
        <v>0.17712680989826099</v>
      </c>
      <c r="V17" s="14">
        <v>0.14781708060969401</v>
      </c>
      <c r="W17" s="14">
        <v>0.158428826183278</v>
      </c>
      <c r="X17" s="14">
        <v>0.14694141149703099</v>
      </c>
      <c r="Y17" s="14">
        <v>0.17266313390026999</v>
      </c>
      <c r="Z17" s="14">
        <v>0.180117496409192</v>
      </c>
      <c r="AA17" s="14">
        <v>0.15178825333513099</v>
      </c>
      <c r="AB17" s="14">
        <v>0.15990374983548999</v>
      </c>
      <c r="AC17" s="14">
        <v>0.13725852101885699</v>
      </c>
      <c r="AD17" s="14">
        <v>0.19850769515802999</v>
      </c>
      <c r="AE17" s="14"/>
      <c r="AF17" s="14">
        <v>0.201184901631002</v>
      </c>
      <c r="AG17" s="14">
        <v>0.153666101772134</v>
      </c>
      <c r="AH17" s="14">
        <v>0.216639304480997</v>
      </c>
      <c r="AI17" s="14">
        <v>0.13311423929736599</v>
      </c>
      <c r="AJ17" s="14">
        <v>0.111836790537283</v>
      </c>
      <c r="AK17" s="14"/>
      <c r="AL17" s="14">
        <v>0.17545240595919701</v>
      </c>
      <c r="AM17" s="14">
        <v>0.17463300162823001</v>
      </c>
      <c r="AN17" s="14">
        <v>0.20651230226898501</v>
      </c>
      <c r="AO17" s="14">
        <v>0.15806589524846401</v>
      </c>
      <c r="AP17" s="14">
        <v>0.137981255580468</v>
      </c>
      <c r="AQ17" s="14">
        <v>0.135288879609644</v>
      </c>
      <c r="AR17" s="14"/>
      <c r="AS17" s="14">
        <v>0.13649260176552</v>
      </c>
      <c r="AT17" s="14">
        <v>0.17598338727608701</v>
      </c>
      <c r="AU17" s="14">
        <v>0.15263630352801499</v>
      </c>
      <c r="AV17" s="14">
        <v>0.17673162638461001</v>
      </c>
      <c r="AW17" s="14">
        <v>0.18708267890399799</v>
      </c>
      <c r="AX17" s="14"/>
      <c r="AY17" s="14">
        <v>0.210875341559982</v>
      </c>
      <c r="AZ17" s="14">
        <v>0.21360357678806899</v>
      </c>
      <c r="BA17" s="14">
        <v>9.9335733430092693E-2</v>
      </c>
      <c r="BB17" s="14">
        <v>0.12765183128080901</v>
      </c>
      <c r="BC17" s="14">
        <v>6.7093836780028906E-2</v>
      </c>
      <c r="BD17" s="14"/>
      <c r="BE17" s="14">
        <v>0.23599774471447299</v>
      </c>
      <c r="BF17" s="14">
        <v>0.21678490125595601</v>
      </c>
      <c r="BG17" s="14">
        <v>0.13027407985367101</v>
      </c>
      <c r="BH17" s="14">
        <v>7.3230104342340896E-2</v>
      </c>
      <c r="BI17" s="14">
        <v>3.4950545689738502E-2</v>
      </c>
      <c r="BJ17" s="14"/>
      <c r="BK17" s="14">
        <v>0.23184240078483201</v>
      </c>
      <c r="BL17" s="14">
        <v>0.15681523034518699</v>
      </c>
      <c r="BM17" s="14">
        <v>0.16911558047144901</v>
      </c>
      <c r="BN17" s="14">
        <v>0.13190110750780101</v>
      </c>
      <c r="BO17" s="14">
        <v>0.109519346879192</v>
      </c>
      <c r="BP17" s="14"/>
      <c r="BQ17" s="14">
        <v>0.159594198203445</v>
      </c>
      <c r="BR17" s="14">
        <v>0.155131425735381</v>
      </c>
      <c r="BS17" s="14"/>
      <c r="BT17" s="14">
        <v>0.159109162042118</v>
      </c>
      <c r="BU17" s="14">
        <v>0.15562629678217699</v>
      </c>
      <c r="BV17" s="14"/>
      <c r="BW17" s="14">
        <v>0.18737888805456501</v>
      </c>
      <c r="BX17" s="14">
        <v>0.14562615738098</v>
      </c>
      <c r="BY17" s="14"/>
      <c r="BZ17" s="14">
        <v>0.13578492750291599</v>
      </c>
      <c r="CA17" s="14">
        <v>0.20412490654464699</v>
      </c>
      <c r="CB17" s="14">
        <v>0.13060922075352699</v>
      </c>
    </row>
    <row r="18" spans="2:80" x14ac:dyDescent="0.35">
      <c r="B18" s="15" t="s">
        <v>273</v>
      </c>
      <c r="C18" s="14">
        <v>8.1299485527577903E-2</v>
      </c>
      <c r="D18" s="14">
        <v>9.4324242815696804E-2</v>
      </c>
      <c r="E18" s="14">
        <v>6.8163284015172701E-2</v>
      </c>
      <c r="F18" s="14"/>
      <c r="G18" s="14">
        <v>5.2877873878331698E-2</v>
      </c>
      <c r="H18" s="14">
        <v>9.3393642020514894E-2</v>
      </c>
      <c r="I18" s="14">
        <v>5.8465360799485097E-2</v>
      </c>
      <c r="J18" s="14">
        <v>5.5722817294623202E-2</v>
      </c>
      <c r="K18" s="14">
        <v>9.6115495290289593E-2</v>
      </c>
      <c r="L18" s="14">
        <v>0.119624009392496</v>
      </c>
      <c r="M18" s="14"/>
      <c r="N18" s="14">
        <v>9.9272027103564503E-2</v>
      </c>
      <c r="O18" s="14">
        <v>7.9648567215885702E-2</v>
      </c>
      <c r="P18" s="14">
        <v>9.8998986019104299E-2</v>
      </c>
      <c r="Q18" s="14">
        <v>4.8996601065779299E-2</v>
      </c>
      <c r="R18" s="14"/>
      <c r="S18" s="14">
        <v>8.6818068124985201E-2</v>
      </c>
      <c r="T18" s="14">
        <v>7.3776116171000994E-2</v>
      </c>
      <c r="U18" s="14">
        <v>8.4927209350594293E-2</v>
      </c>
      <c r="V18" s="14">
        <v>9.5119130869380897E-2</v>
      </c>
      <c r="W18" s="14">
        <v>6.4042876750317196E-2</v>
      </c>
      <c r="X18" s="14">
        <v>7.1913558503393801E-2</v>
      </c>
      <c r="Y18" s="14">
        <v>8.9239130462339E-2</v>
      </c>
      <c r="Z18" s="14">
        <v>8.3236986510866806E-2</v>
      </c>
      <c r="AA18" s="14">
        <v>8.8908135832031804E-2</v>
      </c>
      <c r="AB18" s="14">
        <v>8.4921828332505001E-2</v>
      </c>
      <c r="AC18" s="14">
        <v>6.3905339269626299E-2</v>
      </c>
      <c r="AD18" s="14">
        <v>7.1879718110464202E-2</v>
      </c>
      <c r="AE18" s="14"/>
      <c r="AF18" s="14">
        <v>0.11937372981399</v>
      </c>
      <c r="AG18" s="14">
        <v>8.4312086591921701E-2</v>
      </c>
      <c r="AH18" s="14">
        <v>7.51022998038995E-2</v>
      </c>
      <c r="AI18" s="14">
        <v>8.5425183997808393E-2</v>
      </c>
      <c r="AJ18" s="14">
        <v>3.0485442195077501E-2</v>
      </c>
      <c r="AK18" s="14"/>
      <c r="AL18" s="14">
        <v>0.105296583876707</v>
      </c>
      <c r="AM18" s="14">
        <v>9.7834056627663396E-2</v>
      </c>
      <c r="AN18" s="14">
        <v>4.6455668556423801E-2</v>
      </c>
      <c r="AO18" s="14">
        <v>9.1040067278649897E-2</v>
      </c>
      <c r="AP18" s="14">
        <v>4.1625240459355201E-2</v>
      </c>
      <c r="AQ18" s="14">
        <v>7.3828106717562306E-2</v>
      </c>
      <c r="AR18" s="14"/>
      <c r="AS18" s="14">
        <v>9.4441212204396094E-2</v>
      </c>
      <c r="AT18" s="14">
        <v>5.6625224293589703E-2</v>
      </c>
      <c r="AU18" s="14">
        <v>9.2459450315758696E-2</v>
      </c>
      <c r="AV18" s="14">
        <v>6.7225567422464799E-2</v>
      </c>
      <c r="AW18" s="14">
        <v>0.127713125067282</v>
      </c>
      <c r="AX18" s="14"/>
      <c r="AY18" s="14">
        <v>0.127437947862065</v>
      </c>
      <c r="AZ18" s="14">
        <v>0.101118983276702</v>
      </c>
      <c r="BA18" s="14">
        <v>7.2452948529737798E-2</v>
      </c>
      <c r="BB18" s="14">
        <v>4.83121562059175E-2</v>
      </c>
      <c r="BC18" s="14">
        <v>2.8575900507142399E-2</v>
      </c>
      <c r="BD18" s="14"/>
      <c r="BE18" s="14">
        <v>0.14208224013482801</v>
      </c>
      <c r="BF18" s="14">
        <v>0.118892459473974</v>
      </c>
      <c r="BG18" s="14">
        <v>6.24369943150428E-2</v>
      </c>
      <c r="BH18" s="14">
        <v>2.62451228488822E-2</v>
      </c>
      <c r="BI18" s="14">
        <v>2.1615897253964601E-2</v>
      </c>
      <c r="BJ18" s="14"/>
      <c r="BK18" s="14">
        <v>0.100110625402269</v>
      </c>
      <c r="BL18" s="14">
        <v>0.10532584775739399</v>
      </c>
      <c r="BM18" s="14">
        <v>8.1094478791566005E-2</v>
      </c>
      <c r="BN18" s="14">
        <v>7.9717317753917702E-2</v>
      </c>
      <c r="BO18" s="14">
        <v>4.8024098049704499E-2</v>
      </c>
      <c r="BP18" s="14"/>
      <c r="BQ18" s="14">
        <v>0.10183823210763</v>
      </c>
      <c r="BR18" s="14">
        <v>7.2733386416849302E-2</v>
      </c>
      <c r="BS18" s="14"/>
      <c r="BT18" s="14">
        <v>6.5192351309407606E-2</v>
      </c>
      <c r="BU18" s="14">
        <v>8.6248478356838298E-2</v>
      </c>
      <c r="BV18" s="14"/>
      <c r="BW18" s="14">
        <v>9.5194095699249998E-2</v>
      </c>
      <c r="BX18" s="14">
        <v>7.6440032357377202E-2</v>
      </c>
      <c r="BY18" s="14"/>
      <c r="BZ18" s="14">
        <v>6.9335220699694403E-2</v>
      </c>
      <c r="CA18" s="14">
        <v>0.106573824637316</v>
      </c>
      <c r="CB18" s="14">
        <v>8.0214443269081198E-2</v>
      </c>
    </row>
    <row r="19" spans="2:80" x14ac:dyDescent="0.35">
      <c r="B19" s="15" t="s">
        <v>274</v>
      </c>
      <c r="C19" s="14">
        <v>7.7421467323990495E-2</v>
      </c>
      <c r="D19" s="14">
        <v>8.7687252730147297E-2</v>
      </c>
      <c r="E19" s="14">
        <v>6.7720886187092405E-2</v>
      </c>
      <c r="F19" s="14"/>
      <c r="G19" s="14">
        <v>6.1954168863229797E-2</v>
      </c>
      <c r="H19" s="14">
        <v>9.1091606543781803E-2</v>
      </c>
      <c r="I19" s="14">
        <v>9.17533361966172E-2</v>
      </c>
      <c r="J19" s="14">
        <v>4.5294886320345298E-2</v>
      </c>
      <c r="K19" s="14">
        <v>6.5942913889605798E-2</v>
      </c>
      <c r="L19" s="14">
        <v>9.8619992001553594E-2</v>
      </c>
      <c r="M19" s="14"/>
      <c r="N19" s="14">
        <v>8.8970792353330497E-2</v>
      </c>
      <c r="O19" s="14">
        <v>7.4183614157029898E-2</v>
      </c>
      <c r="P19" s="14">
        <v>6.7813780029872206E-2</v>
      </c>
      <c r="Q19" s="14">
        <v>7.6349843424202798E-2</v>
      </c>
      <c r="R19" s="14"/>
      <c r="S19" s="14">
        <v>9.4160162742273207E-2</v>
      </c>
      <c r="T19" s="14">
        <v>5.9809987631443899E-2</v>
      </c>
      <c r="U19" s="14">
        <v>8.1374741784858304E-2</v>
      </c>
      <c r="V19" s="14">
        <v>9.7690576120373906E-2</v>
      </c>
      <c r="W19" s="14">
        <v>9.0446030795831897E-2</v>
      </c>
      <c r="X19" s="14">
        <v>5.9798688343430897E-2</v>
      </c>
      <c r="Y19" s="14">
        <v>6.2980326222365296E-2</v>
      </c>
      <c r="Z19" s="14">
        <v>8.0975740727253998E-2</v>
      </c>
      <c r="AA19" s="14">
        <v>7.6933566669002695E-2</v>
      </c>
      <c r="AB19" s="14">
        <v>6.5853881247676702E-2</v>
      </c>
      <c r="AC19" s="14">
        <v>6.4632370588157101E-2</v>
      </c>
      <c r="AD19" s="14">
        <v>0.117974335152236</v>
      </c>
      <c r="AE19" s="14"/>
      <c r="AF19" s="14">
        <v>0.116388133451314</v>
      </c>
      <c r="AG19" s="14">
        <v>8.6058445478567905E-2</v>
      </c>
      <c r="AH19" s="14">
        <v>4.4854368077164398E-2</v>
      </c>
      <c r="AI19" s="14">
        <v>7.4032428378769694E-2</v>
      </c>
      <c r="AJ19" s="14">
        <v>4.4392908438728597E-2</v>
      </c>
      <c r="AK19" s="14"/>
      <c r="AL19" s="14">
        <v>9.8360205769229395E-2</v>
      </c>
      <c r="AM19" s="14">
        <v>0.11466247375267299</v>
      </c>
      <c r="AN19" s="14">
        <v>7.1580637110378195E-2</v>
      </c>
      <c r="AO19" s="14">
        <v>7.8688233256595394E-2</v>
      </c>
      <c r="AP19" s="14">
        <v>6.0647038642826397E-2</v>
      </c>
      <c r="AQ19" s="14">
        <v>3.5109567902213798E-2</v>
      </c>
      <c r="AR19" s="14"/>
      <c r="AS19" s="14">
        <v>8.2939522895922796E-2</v>
      </c>
      <c r="AT19" s="14">
        <v>5.8523679551135202E-2</v>
      </c>
      <c r="AU19" s="14">
        <v>6.9211620464654303E-2</v>
      </c>
      <c r="AV19" s="14">
        <v>0.105390402504018</v>
      </c>
      <c r="AW19" s="14">
        <v>0.16613446679726601</v>
      </c>
      <c r="AX19" s="14"/>
      <c r="AY19" s="14">
        <v>0.155280912638113</v>
      </c>
      <c r="AZ19" s="14">
        <v>6.7449911375665403E-2</v>
      </c>
      <c r="BA19" s="14">
        <v>5.1372603554951803E-2</v>
      </c>
      <c r="BB19" s="14">
        <v>3.5592211094158999E-2</v>
      </c>
      <c r="BC19" s="14">
        <v>4.5313263748485801E-2</v>
      </c>
      <c r="BD19" s="14"/>
      <c r="BE19" s="14">
        <v>0.256904808137212</v>
      </c>
      <c r="BF19" s="14">
        <v>0.10573556398921299</v>
      </c>
      <c r="BG19" s="14">
        <v>4.1290563211811099E-2</v>
      </c>
      <c r="BH19" s="14">
        <v>2.4671278654158298E-2</v>
      </c>
      <c r="BI19" s="14">
        <v>5.9097904101416798E-2</v>
      </c>
      <c r="BJ19" s="14"/>
      <c r="BK19" s="14">
        <v>0.156578626191724</v>
      </c>
      <c r="BL19" s="14">
        <v>9.1386971709562503E-2</v>
      </c>
      <c r="BM19" s="14">
        <v>6.1805274034328297E-2</v>
      </c>
      <c r="BN19" s="14">
        <v>4.5673711708002003E-2</v>
      </c>
      <c r="BO19" s="14">
        <v>4.8615795488760702E-2</v>
      </c>
      <c r="BP19" s="14"/>
      <c r="BQ19" s="14">
        <v>8.8686715233065594E-2</v>
      </c>
      <c r="BR19" s="14">
        <v>7.2723068143692601E-2</v>
      </c>
      <c r="BS19" s="14"/>
      <c r="BT19" s="14">
        <v>9.0642352825172398E-2</v>
      </c>
      <c r="BU19" s="14">
        <v>7.3359288002978307E-2</v>
      </c>
      <c r="BV19" s="14"/>
      <c r="BW19" s="14">
        <v>0.10654892033376701</v>
      </c>
      <c r="BX19" s="14">
        <v>6.7234532093752505E-2</v>
      </c>
      <c r="BY19" s="14"/>
      <c r="BZ19" s="14">
        <v>5.1868414823919302E-2</v>
      </c>
      <c r="CA19" s="14">
        <v>0.13302966456256901</v>
      </c>
      <c r="CB19" s="14">
        <v>6.54402969984553E-2</v>
      </c>
    </row>
    <row r="20" spans="2:80" x14ac:dyDescent="0.35">
      <c r="B20" s="15" t="s">
        <v>203</v>
      </c>
      <c r="C20" s="20">
        <v>4.8984855069899502E-3</v>
      </c>
      <c r="D20" s="20">
        <v>5.3579924804114196E-3</v>
      </c>
      <c r="E20" s="20">
        <v>3.8034222659529501E-3</v>
      </c>
      <c r="F20" s="20"/>
      <c r="G20" s="20">
        <v>2.6180145365515099E-3</v>
      </c>
      <c r="H20" s="20">
        <v>7.7138042312818603E-3</v>
      </c>
      <c r="I20" s="20">
        <v>7.1968135283233398E-3</v>
      </c>
      <c r="J20" s="20">
        <v>5.7372866234919303E-3</v>
      </c>
      <c r="K20" s="20">
        <v>4.8634756279172997E-3</v>
      </c>
      <c r="L20" s="20">
        <v>1.5886876558334399E-3</v>
      </c>
      <c r="M20" s="20"/>
      <c r="N20" s="20">
        <v>2.4894920754751399E-3</v>
      </c>
      <c r="O20" s="20">
        <v>0</v>
      </c>
      <c r="P20" s="20">
        <v>9.0625542826863106E-3</v>
      </c>
      <c r="Q20" s="20">
        <v>8.9927176760097403E-3</v>
      </c>
      <c r="R20" s="20"/>
      <c r="S20" s="20">
        <v>7.4464025995179097E-3</v>
      </c>
      <c r="T20" s="20">
        <v>1.23071391273307E-2</v>
      </c>
      <c r="U20" s="20">
        <v>0</v>
      </c>
      <c r="V20" s="20">
        <v>7.4486306029668201E-3</v>
      </c>
      <c r="W20" s="20">
        <v>9.0463231928414895E-3</v>
      </c>
      <c r="X20" s="20">
        <v>3.2064385316534802E-3</v>
      </c>
      <c r="Y20" s="20">
        <v>0</v>
      </c>
      <c r="Z20" s="20">
        <v>0</v>
      </c>
      <c r="AA20" s="20">
        <v>0</v>
      </c>
      <c r="AB20" s="20">
        <v>4.0115922802701001E-3</v>
      </c>
      <c r="AC20" s="20">
        <v>6.0706454357808796E-3</v>
      </c>
      <c r="AD20" s="20">
        <v>0</v>
      </c>
      <c r="AE20" s="20"/>
      <c r="AF20" s="20">
        <v>1.92018209864645E-3</v>
      </c>
      <c r="AG20" s="20">
        <v>3.13879222756718E-3</v>
      </c>
      <c r="AH20" s="20">
        <v>0</v>
      </c>
      <c r="AI20" s="20">
        <v>2.3830182307403702E-3</v>
      </c>
      <c r="AJ20" s="20">
        <v>4.58251899037953E-3</v>
      </c>
      <c r="AK20" s="20"/>
      <c r="AL20" s="20">
        <v>5.6734501688014702E-3</v>
      </c>
      <c r="AM20" s="20">
        <v>2.2406194485354702E-3</v>
      </c>
      <c r="AN20" s="20">
        <v>4.57481778976141E-3</v>
      </c>
      <c r="AO20" s="20">
        <v>2.6591780762662801E-3</v>
      </c>
      <c r="AP20" s="20">
        <v>4.8034735145193004E-3</v>
      </c>
      <c r="AQ20" s="20">
        <v>6.8842781079753003E-3</v>
      </c>
      <c r="AR20" s="20"/>
      <c r="AS20" s="20">
        <v>7.9716155726430003E-3</v>
      </c>
      <c r="AT20" s="20">
        <v>3.00238691616547E-3</v>
      </c>
      <c r="AU20" s="20">
        <v>4.0263841334245197E-3</v>
      </c>
      <c r="AV20" s="20">
        <v>5.3493161857695202E-3</v>
      </c>
      <c r="AW20" s="20">
        <v>0</v>
      </c>
      <c r="AX20" s="20"/>
      <c r="AY20" s="20">
        <v>5.3975463408951398E-3</v>
      </c>
      <c r="AZ20" s="20">
        <v>0</v>
      </c>
      <c r="BA20" s="20">
        <v>6.6841084097899002E-3</v>
      </c>
      <c r="BB20" s="20">
        <v>0</v>
      </c>
      <c r="BC20" s="20">
        <v>9.7389067926394301E-3</v>
      </c>
      <c r="BD20" s="20"/>
      <c r="BE20" s="20">
        <v>0</v>
      </c>
      <c r="BF20" s="20">
        <v>3.6336869010161299E-3</v>
      </c>
      <c r="BG20" s="20">
        <v>3.64764264949685E-3</v>
      </c>
      <c r="BH20" s="20">
        <v>8.0239831400439401E-3</v>
      </c>
      <c r="BI20" s="20">
        <v>2.17214743550312E-2</v>
      </c>
      <c r="BJ20" s="20"/>
      <c r="BK20" s="20">
        <v>3.8310519825388101E-3</v>
      </c>
      <c r="BL20" s="20">
        <v>9.0518740521273004E-3</v>
      </c>
      <c r="BM20" s="20">
        <v>3.0226775956118499E-3</v>
      </c>
      <c r="BN20" s="20">
        <v>3.3312655187771301E-3</v>
      </c>
      <c r="BO20" s="20">
        <v>5.5384539315139099E-3</v>
      </c>
      <c r="BP20" s="20"/>
      <c r="BQ20" s="20">
        <v>3.2702515463576701E-3</v>
      </c>
      <c r="BR20" s="20">
        <v>5.5775733679685998E-3</v>
      </c>
      <c r="BS20" s="20"/>
      <c r="BT20" s="20">
        <v>4.3284385103366302E-3</v>
      </c>
      <c r="BU20" s="20">
        <v>5.0736351307880904E-3</v>
      </c>
      <c r="BV20" s="20"/>
      <c r="BW20" s="20">
        <v>3.91029105237821E-3</v>
      </c>
      <c r="BX20" s="20">
        <v>5.2440932365992498E-3</v>
      </c>
      <c r="BY20" s="20"/>
      <c r="BZ20" s="20">
        <v>4.0077539172668096E-3</v>
      </c>
      <c r="CA20" s="20">
        <v>5.29522626450484E-3</v>
      </c>
      <c r="CB20" s="20">
        <v>1.36335469817081E-2</v>
      </c>
    </row>
    <row r="21" spans="2:80" x14ac:dyDescent="0.35">
      <c r="B21" s="16"/>
    </row>
    <row r="22" spans="2:80" x14ac:dyDescent="0.35">
      <c r="B22" t="s">
        <v>120</v>
      </c>
    </row>
    <row r="23" spans="2:80" x14ac:dyDescent="0.35">
      <c r="B23" t="s">
        <v>121</v>
      </c>
    </row>
    <row r="25" spans="2:80" x14ac:dyDescent="0.35">
      <c r="B2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CB25"/>
  <sheetViews>
    <sheetView showGridLines="0" workbookViewId="0">
      <pane xSplit="2" topLeftCell="C1" activePane="topRight" state="frozen"/>
      <selection activeCell="B19" sqref="B19"/>
      <selection pane="topRight" activeCell="D26" sqref="D26"/>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277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269</v>
      </c>
      <c r="C9" s="14">
        <v>0.170631303222404</v>
      </c>
      <c r="D9" s="14">
        <v>0.203453521129352</v>
      </c>
      <c r="E9" s="14">
        <v>0.13931439863043099</v>
      </c>
      <c r="F9" s="14"/>
      <c r="G9" s="14">
        <v>8.3565147191321201E-2</v>
      </c>
      <c r="H9" s="14">
        <v>8.5212311350432196E-2</v>
      </c>
      <c r="I9" s="14">
        <v>7.4371825991495402E-2</v>
      </c>
      <c r="J9" s="14">
        <v>0.100872610558133</v>
      </c>
      <c r="K9" s="14">
        <v>0.22782926467701001</v>
      </c>
      <c r="L9" s="14">
        <v>0.394431883352094</v>
      </c>
      <c r="M9" s="14"/>
      <c r="N9" s="14">
        <v>0.20378238534274401</v>
      </c>
      <c r="O9" s="14">
        <v>0.182984400308843</v>
      </c>
      <c r="P9" s="14">
        <v>0.14821100580098401</v>
      </c>
      <c r="Q9" s="14">
        <v>0.14098202004400401</v>
      </c>
      <c r="R9" s="14"/>
      <c r="S9" s="14">
        <v>0.134763522516923</v>
      </c>
      <c r="T9" s="14">
        <v>0.18958167457893299</v>
      </c>
      <c r="U9" s="14">
        <v>0.18279477698386801</v>
      </c>
      <c r="V9" s="14">
        <v>0.138147725895304</v>
      </c>
      <c r="W9" s="14">
        <v>0.106708765178846</v>
      </c>
      <c r="X9" s="14">
        <v>0.155215163330885</v>
      </c>
      <c r="Y9" s="14">
        <v>0.22088384940622999</v>
      </c>
      <c r="Z9" s="14">
        <v>0.182174976548865</v>
      </c>
      <c r="AA9" s="14">
        <v>0.15731876123229299</v>
      </c>
      <c r="AB9" s="14">
        <v>0.23715117848346901</v>
      </c>
      <c r="AC9" s="14">
        <v>0.17866506502296201</v>
      </c>
      <c r="AD9" s="14">
        <v>0.20324056041981001</v>
      </c>
      <c r="AE9" s="14"/>
      <c r="AF9" s="14">
        <v>0.25726752194729402</v>
      </c>
      <c r="AG9" s="14">
        <v>0.1548978745323</v>
      </c>
      <c r="AH9" s="14">
        <v>0.232994213152657</v>
      </c>
      <c r="AI9" s="14">
        <v>0.17917398823074099</v>
      </c>
      <c r="AJ9" s="14">
        <v>7.8079071222408106E-2</v>
      </c>
      <c r="AK9" s="14"/>
      <c r="AL9" s="14">
        <v>0.14895996666463801</v>
      </c>
      <c r="AM9" s="14">
        <v>0.24635958560434301</v>
      </c>
      <c r="AN9" s="14">
        <v>0.202578102266355</v>
      </c>
      <c r="AO9" s="14">
        <v>0.17062859077162101</v>
      </c>
      <c r="AP9" s="14">
        <v>9.06642524818633E-2</v>
      </c>
      <c r="AQ9" s="14">
        <v>0.197791496550623</v>
      </c>
      <c r="AR9" s="14"/>
      <c r="AS9" s="14">
        <v>0.21710169042539601</v>
      </c>
      <c r="AT9" s="14">
        <v>0.149213741807357</v>
      </c>
      <c r="AU9" s="14">
        <v>0.14196580594198199</v>
      </c>
      <c r="AV9" s="14">
        <v>0.13945971189738701</v>
      </c>
      <c r="AW9" s="14">
        <v>0.21006155974940099</v>
      </c>
      <c r="AX9" s="14"/>
      <c r="AY9" s="14">
        <v>0.46096741802551799</v>
      </c>
      <c r="AZ9" s="14">
        <v>0.12866902868636501</v>
      </c>
      <c r="BA9" s="14">
        <v>9.7855140269921995E-2</v>
      </c>
      <c r="BB9" s="14">
        <v>2.9084086702012599E-2</v>
      </c>
      <c r="BC9" s="14">
        <v>2.46273856067632E-2</v>
      </c>
      <c r="BD9" s="14"/>
      <c r="BE9" s="14">
        <v>0.43945719567643898</v>
      </c>
      <c r="BF9" s="14">
        <v>0.30121156408694899</v>
      </c>
      <c r="BG9" s="14">
        <v>7.2888742792835207E-2</v>
      </c>
      <c r="BH9" s="14">
        <v>1.7688163983613701E-2</v>
      </c>
      <c r="BI9" s="14">
        <v>6.7131741725965999E-3</v>
      </c>
      <c r="BJ9" s="14"/>
      <c r="BK9" s="14">
        <v>0.187438561081713</v>
      </c>
      <c r="BL9" s="14">
        <v>0.21455208536584799</v>
      </c>
      <c r="BM9" s="14">
        <v>0.19661545284610099</v>
      </c>
      <c r="BN9" s="14">
        <v>0.17713302748912499</v>
      </c>
      <c r="BO9" s="14">
        <v>9.3867790861964104E-2</v>
      </c>
      <c r="BP9" s="14"/>
      <c r="BQ9" s="14">
        <v>0.172653136643142</v>
      </c>
      <c r="BR9" s="14">
        <v>0.16978805675651501</v>
      </c>
      <c r="BS9" s="14"/>
      <c r="BT9" s="14">
        <v>0.11993295651059201</v>
      </c>
      <c r="BU9" s="14">
        <v>0.186208608963675</v>
      </c>
      <c r="BV9" s="14"/>
      <c r="BW9" s="14">
        <v>0.15705689271703099</v>
      </c>
      <c r="BX9" s="14">
        <v>0.17537877086265699</v>
      </c>
      <c r="BY9" s="14"/>
      <c r="BZ9" s="14">
        <v>0.15355292367974699</v>
      </c>
      <c r="CA9" s="14">
        <v>0.20312645052500999</v>
      </c>
      <c r="CB9" s="14">
        <v>0.190352603112035</v>
      </c>
    </row>
    <row r="10" spans="2:80" x14ac:dyDescent="0.35">
      <c r="B10" s="15" t="s">
        <v>86</v>
      </c>
      <c r="C10" s="14">
        <v>5.8684043068283703E-2</v>
      </c>
      <c r="D10" s="14">
        <v>7.2540657263373803E-2</v>
      </c>
      <c r="E10" s="14">
        <v>4.54105357469183E-2</v>
      </c>
      <c r="F10" s="14"/>
      <c r="G10" s="14">
        <v>3.6751756056017999E-2</v>
      </c>
      <c r="H10" s="14">
        <v>6.2377200870889903E-2</v>
      </c>
      <c r="I10" s="14">
        <v>4.2086652582204898E-2</v>
      </c>
      <c r="J10" s="14">
        <v>5.5966664634631E-2</v>
      </c>
      <c r="K10" s="14">
        <v>6.1264721518453899E-2</v>
      </c>
      <c r="L10" s="14">
        <v>8.41618933619908E-2</v>
      </c>
      <c r="M10" s="14"/>
      <c r="N10" s="14">
        <v>6.5601488654456599E-2</v>
      </c>
      <c r="O10" s="14">
        <v>6.9095676634649203E-2</v>
      </c>
      <c r="P10" s="14">
        <v>5.8503023877144698E-2</v>
      </c>
      <c r="Q10" s="14">
        <v>4.1240718456318597E-2</v>
      </c>
      <c r="R10" s="14"/>
      <c r="S10" s="14">
        <v>5.3670438312826703E-2</v>
      </c>
      <c r="T10" s="14">
        <v>3.2699273150951801E-2</v>
      </c>
      <c r="U10" s="14">
        <v>6.19837530241409E-2</v>
      </c>
      <c r="V10" s="14">
        <v>5.9089551662165299E-2</v>
      </c>
      <c r="W10" s="14">
        <v>5.1820249839518502E-2</v>
      </c>
      <c r="X10" s="14">
        <v>6.3589412364257497E-2</v>
      </c>
      <c r="Y10" s="14">
        <v>7.05581101376659E-2</v>
      </c>
      <c r="Z10" s="14">
        <v>8.4216140303173898E-2</v>
      </c>
      <c r="AA10" s="14">
        <v>7.6187289968649693E-2</v>
      </c>
      <c r="AB10" s="14">
        <v>6.3589959113497393E-2</v>
      </c>
      <c r="AC10" s="14">
        <v>6.4554362770523593E-2</v>
      </c>
      <c r="AD10" s="14">
        <v>3.1628828650152797E-2</v>
      </c>
      <c r="AE10" s="14"/>
      <c r="AF10" s="14">
        <v>6.4129990130383605E-2</v>
      </c>
      <c r="AG10" s="14">
        <v>6.32157435905603E-2</v>
      </c>
      <c r="AH10" s="14">
        <v>6.61038024704316E-2</v>
      </c>
      <c r="AI10" s="14">
        <v>5.4581404840721298E-2</v>
      </c>
      <c r="AJ10" s="14">
        <v>6.0683248718692497E-2</v>
      </c>
      <c r="AK10" s="14"/>
      <c r="AL10" s="14">
        <v>7.4535049372026499E-2</v>
      </c>
      <c r="AM10" s="14">
        <v>7.37664456625821E-2</v>
      </c>
      <c r="AN10" s="14">
        <v>6.4348098413546898E-2</v>
      </c>
      <c r="AO10" s="14">
        <v>5.1806690533490699E-2</v>
      </c>
      <c r="AP10" s="14">
        <v>5.13053411565524E-2</v>
      </c>
      <c r="AQ10" s="14">
        <v>4.43776398014053E-2</v>
      </c>
      <c r="AR10" s="14"/>
      <c r="AS10" s="14">
        <v>4.8778100447205798E-2</v>
      </c>
      <c r="AT10" s="14">
        <v>5.23719565225318E-2</v>
      </c>
      <c r="AU10" s="14">
        <v>6.3325775634574394E-2</v>
      </c>
      <c r="AV10" s="14">
        <v>6.9288410451465401E-2</v>
      </c>
      <c r="AW10" s="14">
        <v>8.4034878527750906E-2</v>
      </c>
      <c r="AX10" s="14"/>
      <c r="AY10" s="14">
        <v>0.10278785920483501</v>
      </c>
      <c r="AZ10" s="14">
        <v>8.0873812257859307E-2</v>
      </c>
      <c r="BA10" s="14">
        <v>3.5498676193877303E-2</v>
      </c>
      <c r="BB10" s="14">
        <v>2.2265076642471199E-2</v>
      </c>
      <c r="BC10" s="14">
        <v>1.1926894613586999E-2</v>
      </c>
      <c r="BD10" s="14"/>
      <c r="BE10" s="14">
        <v>0.111160768632571</v>
      </c>
      <c r="BF10" s="14">
        <v>9.0375222412208495E-2</v>
      </c>
      <c r="BG10" s="14">
        <v>3.96549822233929E-2</v>
      </c>
      <c r="BH10" s="14">
        <v>1.8941591076469502E-2</v>
      </c>
      <c r="BI10" s="14">
        <v>8.3929803254412794E-3</v>
      </c>
      <c r="BJ10" s="14"/>
      <c r="BK10" s="14">
        <v>5.9780254998937701E-2</v>
      </c>
      <c r="BL10" s="14">
        <v>7.4509048590015003E-2</v>
      </c>
      <c r="BM10" s="14">
        <v>7.18722867797391E-2</v>
      </c>
      <c r="BN10" s="14">
        <v>6.6059036493027398E-2</v>
      </c>
      <c r="BO10" s="14">
        <v>2.6806672830177999E-2</v>
      </c>
      <c r="BP10" s="14"/>
      <c r="BQ10" s="14">
        <v>5.5670934113925402E-2</v>
      </c>
      <c r="BR10" s="14">
        <v>5.9940721017634598E-2</v>
      </c>
      <c r="BS10" s="14"/>
      <c r="BT10" s="14">
        <v>5.2099954352042302E-2</v>
      </c>
      <c r="BU10" s="14">
        <v>6.0707035327647499E-2</v>
      </c>
      <c r="BV10" s="14"/>
      <c r="BW10" s="14">
        <v>6.6768834626198106E-2</v>
      </c>
      <c r="BX10" s="14">
        <v>5.58564958768831E-2</v>
      </c>
      <c r="BY10" s="14"/>
      <c r="BZ10" s="14">
        <v>5.3882630463620601E-2</v>
      </c>
      <c r="CA10" s="14">
        <v>6.6013281979224098E-2</v>
      </c>
      <c r="CB10" s="14">
        <v>7.4953192148751902E-2</v>
      </c>
    </row>
    <row r="11" spans="2:80" x14ac:dyDescent="0.35">
      <c r="B11" s="15" t="s">
        <v>85</v>
      </c>
      <c r="C11" s="14">
        <v>6.97585725649255E-2</v>
      </c>
      <c r="D11" s="14">
        <v>7.4791491902004306E-2</v>
      </c>
      <c r="E11" s="14">
        <v>6.4484673779072896E-2</v>
      </c>
      <c r="F11" s="14"/>
      <c r="G11" s="14">
        <v>5.9883518197059497E-2</v>
      </c>
      <c r="H11" s="14">
        <v>6.7647634013136795E-2</v>
      </c>
      <c r="I11" s="14">
        <v>6.9271642381091805E-2</v>
      </c>
      <c r="J11" s="14">
        <v>6.0169502139697899E-2</v>
      </c>
      <c r="K11" s="14">
        <v>6.3621964330073194E-2</v>
      </c>
      <c r="L11" s="14">
        <v>9.0309246267048005E-2</v>
      </c>
      <c r="M11" s="14"/>
      <c r="N11" s="14">
        <v>8.5976482205351007E-2</v>
      </c>
      <c r="O11" s="14">
        <v>5.68360282895835E-2</v>
      </c>
      <c r="P11" s="14">
        <v>8.7815178397314897E-2</v>
      </c>
      <c r="Q11" s="14">
        <v>5.0620609489503102E-2</v>
      </c>
      <c r="R11" s="14"/>
      <c r="S11" s="14">
        <v>5.8840723245018399E-2</v>
      </c>
      <c r="T11" s="14">
        <v>6.01533639869236E-2</v>
      </c>
      <c r="U11" s="14">
        <v>5.4200516794369401E-2</v>
      </c>
      <c r="V11" s="14">
        <v>5.6759260375456103E-2</v>
      </c>
      <c r="W11" s="14">
        <v>9.9397819483552793E-2</v>
      </c>
      <c r="X11" s="14">
        <v>8.8036436460573603E-2</v>
      </c>
      <c r="Y11" s="14">
        <v>8.8335516022108998E-2</v>
      </c>
      <c r="Z11" s="14">
        <v>6.6583627325468006E-2</v>
      </c>
      <c r="AA11" s="14">
        <v>6.8547823944437994E-2</v>
      </c>
      <c r="AB11" s="14">
        <v>7.7191538197250401E-2</v>
      </c>
      <c r="AC11" s="14">
        <v>6.6321737162414296E-2</v>
      </c>
      <c r="AD11" s="14">
        <v>6.13965824522478E-2</v>
      </c>
      <c r="AE11" s="14"/>
      <c r="AF11" s="14">
        <v>8.9779834738728095E-2</v>
      </c>
      <c r="AG11" s="14">
        <v>7.1104716873972698E-2</v>
      </c>
      <c r="AH11" s="14">
        <v>6.4794492148094601E-2</v>
      </c>
      <c r="AI11" s="14">
        <v>6.0978219438228301E-2</v>
      </c>
      <c r="AJ11" s="14">
        <v>6.8852138086292397E-2</v>
      </c>
      <c r="AK11" s="14"/>
      <c r="AL11" s="14">
        <v>7.0583097738706996E-2</v>
      </c>
      <c r="AM11" s="14">
        <v>8.2419050917665701E-2</v>
      </c>
      <c r="AN11" s="14">
        <v>7.3232633599815397E-2</v>
      </c>
      <c r="AO11" s="14">
        <v>7.1589398569639001E-2</v>
      </c>
      <c r="AP11" s="14">
        <v>7.1278052698183103E-2</v>
      </c>
      <c r="AQ11" s="14">
        <v>5.7398174985351803E-2</v>
      </c>
      <c r="AR11" s="14"/>
      <c r="AS11" s="14">
        <v>6.6286895812695701E-2</v>
      </c>
      <c r="AT11" s="14">
        <v>7.5584440984892198E-2</v>
      </c>
      <c r="AU11" s="14">
        <v>7.1480664145640097E-2</v>
      </c>
      <c r="AV11" s="14">
        <v>8.9619217967129405E-2</v>
      </c>
      <c r="AW11" s="14">
        <v>2.25621966071619E-2</v>
      </c>
      <c r="AX11" s="14"/>
      <c r="AY11" s="14">
        <v>8.8769221585157307E-2</v>
      </c>
      <c r="AZ11" s="14">
        <v>9.7886754399019602E-2</v>
      </c>
      <c r="BA11" s="14">
        <v>8.4088524858739702E-2</v>
      </c>
      <c r="BB11" s="14">
        <v>3.13595532110124E-2</v>
      </c>
      <c r="BC11" s="14">
        <v>2.06698847724241E-2</v>
      </c>
      <c r="BD11" s="14"/>
      <c r="BE11" s="14">
        <v>5.9133230123579801E-2</v>
      </c>
      <c r="BF11" s="14">
        <v>0.111669797855136</v>
      </c>
      <c r="BG11" s="14">
        <v>5.5255357192035601E-2</v>
      </c>
      <c r="BH11" s="14">
        <v>1.7604840026243299E-2</v>
      </c>
      <c r="BI11" s="14">
        <v>2.9562380097514201E-2</v>
      </c>
      <c r="BJ11" s="14"/>
      <c r="BK11" s="14">
        <v>8.9815308326359297E-2</v>
      </c>
      <c r="BL11" s="14">
        <v>6.9312517242906602E-2</v>
      </c>
      <c r="BM11" s="14">
        <v>8.2412131954373496E-2</v>
      </c>
      <c r="BN11" s="14">
        <v>5.5823902651981699E-2</v>
      </c>
      <c r="BO11" s="14">
        <v>5.6009238593070602E-2</v>
      </c>
      <c r="BP11" s="14"/>
      <c r="BQ11" s="14">
        <v>6.6735981925269097E-2</v>
      </c>
      <c r="BR11" s="14">
        <v>7.1019205042644695E-2</v>
      </c>
      <c r="BS11" s="14"/>
      <c r="BT11" s="14">
        <v>5.8659857817229502E-2</v>
      </c>
      <c r="BU11" s="14">
        <v>7.3168704929650594E-2</v>
      </c>
      <c r="BV11" s="14"/>
      <c r="BW11" s="14">
        <v>7.3648515390715499E-2</v>
      </c>
      <c r="BX11" s="14">
        <v>6.8398117340695994E-2</v>
      </c>
      <c r="BY11" s="14"/>
      <c r="BZ11" s="14">
        <v>6.4417686271903293E-2</v>
      </c>
      <c r="CA11" s="14">
        <v>8.1014756973067203E-2</v>
      </c>
      <c r="CB11" s="14">
        <v>6.9430714531875506E-2</v>
      </c>
    </row>
    <row r="12" spans="2:80" x14ac:dyDescent="0.35">
      <c r="B12" s="15" t="s">
        <v>84</v>
      </c>
      <c r="C12" s="14">
        <v>7.0274431289394798E-2</v>
      </c>
      <c r="D12" s="14">
        <v>7.0224871178051804E-2</v>
      </c>
      <c r="E12" s="14">
        <v>7.0598496586941797E-2</v>
      </c>
      <c r="F12" s="14"/>
      <c r="G12" s="14">
        <v>8.4421993637950304E-2</v>
      </c>
      <c r="H12" s="14">
        <v>7.8141631932476099E-2</v>
      </c>
      <c r="I12" s="14">
        <v>7.7123177360169895E-2</v>
      </c>
      <c r="J12" s="14">
        <v>7.5681857019487195E-2</v>
      </c>
      <c r="K12" s="14">
        <v>6.0422385805178898E-2</v>
      </c>
      <c r="L12" s="14">
        <v>5.1138536763147002E-2</v>
      </c>
      <c r="M12" s="14"/>
      <c r="N12" s="14">
        <v>7.6833689936796207E-2</v>
      </c>
      <c r="O12" s="14">
        <v>7.14987629534828E-2</v>
      </c>
      <c r="P12" s="14">
        <v>7.2246679674632996E-2</v>
      </c>
      <c r="Q12" s="14">
        <v>6.1016072376814702E-2</v>
      </c>
      <c r="R12" s="14"/>
      <c r="S12" s="14">
        <v>7.2788396315924694E-2</v>
      </c>
      <c r="T12" s="14">
        <v>8.3591152449400394E-2</v>
      </c>
      <c r="U12" s="14">
        <v>7.7631487990664994E-2</v>
      </c>
      <c r="V12" s="14">
        <v>4.7385850641752103E-2</v>
      </c>
      <c r="W12" s="14">
        <v>8.7852923460838103E-2</v>
      </c>
      <c r="X12" s="14">
        <v>3.9049118901842102E-2</v>
      </c>
      <c r="Y12" s="14">
        <v>6.0694537807962898E-2</v>
      </c>
      <c r="Z12" s="14">
        <v>9.4340250436558595E-2</v>
      </c>
      <c r="AA12" s="14">
        <v>8.5055454700684999E-2</v>
      </c>
      <c r="AB12" s="14">
        <v>6.9606193864844498E-2</v>
      </c>
      <c r="AC12" s="14">
        <v>5.0475873541637697E-2</v>
      </c>
      <c r="AD12" s="14">
        <v>7.6521687844440897E-2</v>
      </c>
      <c r="AE12" s="14"/>
      <c r="AF12" s="14">
        <v>8.0426502866856694E-2</v>
      </c>
      <c r="AG12" s="14">
        <v>7.5830290453611005E-2</v>
      </c>
      <c r="AH12" s="14">
        <v>7.8400127244100296E-2</v>
      </c>
      <c r="AI12" s="14">
        <v>9.1050115346541394E-2</v>
      </c>
      <c r="AJ12" s="14">
        <v>4.8306842572956497E-2</v>
      </c>
      <c r="AK12" s="14"/>
      <c r="AL12" s="14">
        <v>6.9229889488056306E-2</v>
      </c>
      <c r="AM12" s="14">
        <v>6.8019115075870606E-2</v>
      </c>
      <c r="AN12" s="14">
        <v>8.4379607474658794E-2</v>
      </c>
      <c r="AO12" s="14">
        <v>7.3366664097131898E-2</v>
      </c>
      <c r="AP12" s="14">
        <v>6.7972128943643406E-2</v>
      </c>
      <c r="AQ12" s="14">
        <v>7.6104713842635494E-2</v>
      </c>
      <c r="AR12" s="14"/>
      <c r="AS12" s="14">
        <v>5.1689310162927597E-2</v>
      </c>
      <c r="AT12" s="14">
        <v>7.8130430124339206E-2</v>
      </c>
      <c r="AU12" s="14">
        <v>6.6124831283731506E-2</v>
      </c>
      <c r="AV12" s="14">
        <v>0.102888660951757</v>
      </c>
      <c r="AW12" s="14">
        <v>8.2832664996300306E-2</v>
      </c>
      <c r="AX12" s="14"/>
      <c r="AY12" s="14">
        <v>6.8257839469653303E-2</v>
      </c>
      <c r="AZ12" s="14">
        <v>0.108025342392984</v>
      </c>
      <c r="BA12" s="14">
        <v>7.8211112848715403E-2</v>
      </c>
      <c r="BB12" s="14">
        <v>6.5283295188461807E-2</v>
      </c>
      <c r="BC12" s="14">
        <v>1.20577747483366E-2</v>
      </c>
      <c r="BD12" s="14"/>
      <c r="BE12" s="14">
        <v>5.9955782760622099E-2</v>
      </c>
      <c r="BF12" s="14">
        <v>9.6273551841991795E-2</v>
      </c>
      <c r="BG12" s="14">
        <v>6.9657675175359701E-2</v>
      </c>
      <c r="BH12" s="14">
        <v>3.30722108161354E-2</v>
      </c>
      <c r="BI12" s="14">
        <v>0</v>
      </c>
      <c r="BJ12" s="14"/>
      <c r="BK12" s="14">
        <v>9.4646828748055994E-2</v>
      </c>
      <c r="BL12" s="14">
        <v>5.7734361573027297E-2</v>
      </c>
      <c r="BM12" s="14">
        <v>7.40561659634624E-2</v>
      </c>
      <c r="BN12" s="14">
        <v>6.3856567051889399E-2</v>
      </c>
      <c r="BO12" s="14">
        <v>6.42938729127457E-2</v>
      </c>
      <c r="BP12" s="14"/>
      <c r="BQ12" s="14">
        <v>7.0629514536669699E-2</v>
      </c>
      <c r="BR12" s="14">
        <v>7.0126336649010607E-2</v>
      </c>
      <c r="BS12" s="14"/>
      <c r="BT12" s="14">
        <v>6.7757142560507994E-2</v>
      </c>
      <c r="BU12" s="14">
        <v>7.1047880104044003E-2</v>
      </c>
      <c r="BV12" s="14"/>
      <c r="BW12" s="14">
        <v>7.0265508665134299E-2</v>
      </c>
      <c r="BX12" s="14">
        <v>7.0277551857313894E-2</v>
      </c>
      <c r="BY12" s="14"/>
      <c r="BZ12" s="14">
        <v>6.71980408535858E-2</v>
      </c>
      <c r="CA12" s="14">
        <v>7.8888962544571797E-2</v>
      </c>
      <c r="CB12" s="14">
        <v>5.7434677420516403E-2</v>
      </c>
    </row>
    <row r="13" spans="2:80" x14ac:dyDescent="0.35">
      <c r="B13" s="15" t="s">
        <v>83</v>
      </c>
      <c r="C13" s="14">
        <v>6.4447110269759397E-2</v>
      </c>
      <c r="D13" s="14">
        <v>6.2685284629859603E-2</v>
      </c>
      <c r="E13" s="14">
        <v>6.64169755128904E-2</v>
      </c>
      <c r="F13" s="14"/>
      <c r="G13" s="14">
        <v>8.7991252794115599E-2</v>
      </c>
      <c r="H13" s="14">
        <v>7.3842978149886801E-2</v>
      </c>
      <c r="I13" s="14">
        <v>5.3404939921390601E-2</v>
      </c>
      <c r="J13" s="14">
        <v>6.3412521181404405E-2</v>
      </c>
      <c r="K13" s="14">
        <v>5.0436617429583899E-2</v>
      </c>
      <c r="L13" s="14">
        <v>6.0386468460345899E-2</v>
      </c>
      <c r="M13" s="14"/>
      <c r="N13" s="14">
        <v>7.3217668376376804E-2</v>
      </c>
      <c r="O13" s="14">
        <v>6.1006070967572698E-2</v>
      </c>
      <c r="P13" s="14">
        <v>5.93271708711876E-2</v>
      </c>
      <c r="Q13" s="14">
        <v>6.3816226675199705E-2</v>
      </c>
      <c r="R13" s="14"/>
      <c r="S13" s="14">
        <v>7.6938385192788394E-2</v>
      </c>
      <c r="T13" s="14">
        <v>7.2008078431725603E-2</v>
      </c>
      <c r="U13" s="14">
        <v>6.8137828456202407E-2</v>
      </c>
      <c r="V13" s="14">
        <v>8.9725144094675205E-2</v>
      </c>
      <c r="W13" s="14">
        <v>7.0543713259078905E-2</v>
      </c>
      <c r="X13" s="14">
        <v>0.11180258289139999</v>
      </c>
      <c r="Y13" s="14">
        <v>3.0384792888973298E-2</v>
      </c>
      <c r="Z13" s="14">
        <v>5.42046865945097E-2</v>
      </c>
      <c r="AA13" s="14">
        <v>4.5840940157563098E-2</v>
      </c>
      <c r="AB13" s="14">
        <v>4.6397472580555203E-2</v>
      </c>
      <c r="AC13" s="14">
        <v>2.6131942922217301E-2</v>
      </c>
      <c r="AD13" s="14">
        <v>2.2274171336527399E-2</v>
      </c>
      <c r="AE13" s="14"/>
      <c r="AF13" s="14">
        <v>6.6762696381973796E-2</v>
      </c>
      <c r="AG13" s="14">
        <v>6.44894431171842E-2</v>
      </c>
      <c r="AH13" s="14">
        <v>8.3222202884645796E-2</v>
      </c>
      <c r="AI13" s="14">
        <v>5.4904371965075097E-2</v>
      </c>
      <c r="AJ13" s="14">
        <v>6.5008542072941003E-2</v>
      </c>
      <c r="AK13" s="14"/>
      <c r="AL13" s="14">
        <v>6.7673985462449807E-2</v>
      </c>
      <c r="AM13" s="14">
        <v>7.6034765905051205E-2</v>
      </c>
      <c r="AN13" s="14">
        <v>7.9309385865673501E-2</v>
      </c>
      <c r="AO13" s="14">
        <v>5.0511225538177898E-2</v>
      </c>
      <c r="AP13" s="14">
        <v>6.9712089637533198E-2</v>
      </c>
      <c r="AQ13" s="14">
        <v>7.4228653928820706E-2</v>
      </c>
      <c r="AR13" s="14"/>
      <c r="AS13" s="14">
        <v>4.1317599112365003E-2</v>
      </c>
      <c r="AT13" s="14">
        <v>5.9781106712019201E-2</v>
      </c>
      <c r="AU13" s="14">
        <v>7.7930464773825606E-2</v>
      </c>
      <c r="AV13" s="14">
        <v>6.6685116064531494E-2</v>
      </c>
      <c r="AW13" s="14">
        <v>0.10343967252449</v>
      </c>
      <c r="AX13" s="14"/>
      <c r="AY13" s="14">
        <v>5.5070127252875301E-2</v>
      </c>
      <c r="AZ13" s="14">
        <v>9.0661121961234506E-2</v>
      </c>
      <c r="BA13" s="14">
        <v>9.4152900620654206E-2</v>
      </c>
      <c r="BB13" s="14">
        <v>6.0015415875023098E-2</v>
      </c>
      <c r="BC13" s="14">
        <v>1.5831132171298098E-2</v>
      </c>
      <c r="BD13" s="14"/>
      <c r="BE13" s="14">
        <v>4.0111098204604297E-2</v>
      </c>
      <c r="BF13" s="14">
        <v>6.97660308074423E-2</v>
      </c>
      <c r="BG13" s="14">
        <v>8.3049789427380796E-2</v>
      </c>
      <c r="BH13" s="14">
        <v>3.0858959709889E-2</v>
      </c>
      <c r="BI13" s="14">
        <v>2.18656717801698E-2</v>
      </c>
      <c r="BJ13" s="14"/>
      <c r="BK13" s="14">
        <v>6.5969088162242798E-2</v>
      </c>
      <c r="BL13" s="14">
        <v>7.2962154939591198E-2</v>
      </c>
      <c r="BM13" s="14">
        <v>6.5795555177412701E-2</v>
      </c>
      <c r="BN13" s="14">
        <v>6.1204562269653998E-2</v>
      </c>
      <c r="BO13" s="14">
        <v>5.8488452473616399E-2</v>
      </c>
      <c r="BP13" s="14"/>
      <c r="BQ13" s="14">
        <v>5.9377823309689499E-2</v>
      </c>
      <c r="BR13" s="14">
        <v>6.6561358787867897E-2</v>
      </c>
      <c r="BS13" s="14"/>
      <c r="BT13" s="14">
        <v>6.70974426953279E-2</v>
      </c>
      <c r="BU13" s="14">
        <v>6.3632783152866093E-2</v>
      </c>
      <c r="BV13" s="14"/>
      <c r="BW13" s="14">
        <v>7.3654791308708098E-2</v>
      </c>
      <c r="BX13" s="14">
        <v>6.1226847573498902E-2</v>
      </c>
      <c r="BY13" s="14"/>
      <c r="BZ13" s="14">
        <v>6.1609473707487497E-2</v>
      </c>
      <c r="CA13" s="14">
        <v>6.7497484342581404E-2</v>
      </c>
      <c r="CB13" s="14">
        <v>8.1668624257278499E-2</v>
      </c>
    </row>
    <row r="14" spans="2:80" x14ac:dyDescent="0.35">
      <c r="B14" s="15" t="s">
        <v>82</v>
      </c>
      <c r="C14" s="14">
        <v>0.10857464779085001</v>
      </c>
      <c r="D14" s="14">
        <v>0.103484524710514</v>
      </c>
      <c r="E14" s="14">
        <v>0.112637107053804</v>
      </c>
      <c r="F14" s="14"/>
      <c r="G14" s="14">
        <v>0.13707493145374999</v>
      </c>
      <c r="H14" s="14">
        <v>0.11106886521547001</v>
      </c>
      <c r="I14" s="14">
        <v>0.134569947337599</v>
      </c>
      <c r="J14" s="14">
        <v>0.11926348362309799</v>
      </c>
      <c r="K14" s="14">
        <v>9.24803242430325E-2</v>
      </c>
      <c r="L14" s="14">
        <v>6.8657945120771099E-2</v>
      </c>
      <c r="M14" s="14"/>
      <c r="N14" s="14">
        <v>0.109391017451051</v>
      </c>
      <c r="O14" s="14">
        <v>0.104316987397563</v>
      </c>
      <c r="P14" s="14">
        <v>0.11279877866041101</v>
      </c>
      <c r="Q14" s="14">
        <v>0.108330223066336</v>
      </c>
      <c r="R14" s="14"/>
      <c r="S14" s="14">
        <v>0.12747795858726099</v>
      </c>
      <c r="T14" s="14">
        <v>9.9415583940625496E-2</v>
      </c>
      <c r="U14" s="14">
        <v>0.11974425471984899</v>
      </c>
      <c r="V14" s="14">
        <v>0.140103514822776</v>
      </c>
      <c r="W14" s="14">
        <v>0.105983413690084</v>
      </c>
      <c r="X14" s="14">
        <v>9.6285238472522697E-2</v>
      </c>
      <c r="Y14" s="14">
        <v>9.1763151710586202E-2</v>
      </c>
      <c r="Z14" s="14">
        <v>0.100093743767664</v>
      </c>
      <c r="AA14" s="14">
        <v>8.7355528273701202E-2</v>
      </c>
      <c r="AB14" s="14">
        <v>0.118952120579509</v>
      </c>
      <c r="AC14" s="14">
        <v>0.13090342823353199</v>
      </c>
      <c r="AD14" s="14">
        <v>4.4433775291802903E-2</v>
      </c>
      <c r="AE14" s="14"/>
      <c r="AF14" s="14">
        <v>8.9548222510310596E-2</v>
      </c>
      <c r="AG14" s="14">
        <v>0.121388018534392</v>
      </c>
      <c r="AH14" s="14">
        <v>0.100698340169654</v>
      </c>
      <c r="AI14" s="14">
        <v>9.0406805261035894E-2</v>
      </c>
      <c r="AJ14" s="14">
        <v>0.12423132234368001</v>
      </c>
      <c r="AK14" s="14"/>
      <c r="AL14" s="14">
        <v>0.11843700580409899</v>
      </c>
      <c r="AM14" s="14">
        <v>9.4780321402119505E-2</v>
      </c>
      <c r="AN14" s="14">
        <v>9.8194713902142197E-2</v>
      </c>
      <c r="AO14" s="14">
        <v>0.104060301950647</v>
      </c>
      <c r="AP14" s="14">
        <v>0.13579926991392299</v>
      </c>
      <c r="AQ14" s="14">
        <v>9.7919932398126103E-2</v>
      </c>
      <c r="AR14" s="14"/>
      <c r="AS14" s="14">
        <v>0.109339534778002</v>
      </c>
      <c r="AT14" s="14">
        <v>0.112414824313696</v>
      </c>
      <c r="AU14" s="14">
        <v>0.11517334696879</v>
      </c>
      <c r="AV14" s="14">
        <v>0.110092780157377</v>
      </c>
      <c r="AW14" s="14">
        <v>0.13155635244643801</v>
      </c>
      <c r="AX14" s="14"/>
      <c r="AY14" s="14">
        <v>6.1327641682123603E-2</v>
      </c>
      <c r="AZ14" s="14">
        <v>0.128411226852059</v>
      </c>
      <c r="BA14" s="14">
        <v>0.18341854695006801</v>
      </c>
      <c r="BB14" s="14">
        <v>0.113419565144666</v>
      </c>
      <c r="BC14" s="14">
        <v>6.9225194023169997E-2</v>
      </c>
      <c r="BD14" s="14"/>
      <c r="BE14" s="14">
        <v>6.0948539766179602E-2</v>
      </c>
      <c r="BF14" s="14">
        <v>9.99055983998796E-2</v>
      </c>
      <c r="BG14" s="14">
        <v>0.15294635233892701</v>
      </c>
      <c r="BH14" s="14">
        <v>7.3443495320088301E-2</v>
      </c>
      <c r="BI14" s="14">
        <v>1.5226964217834401E-2</v>
      </c>
      <c r="BJ14" s="14"/>
      <c r="BK14" s="14">
        <v>9.3911558097795098E-2</v>
      </c>
      <c r="BL14" s="14">
        <v>0.120763938236134</v>
      </c>
      <c r="BM14" s="14">
        <v>0.12473134030977399</v>
      </c>
      <c r="BN14" s="14">
        <v>0.12762410437313501</v>
      </c>
      <c r="BO14" s="14">
        <v>7.7427593993979998E-2</v>
      </c>
      <c r="BP14" s="14"/>
      <c r="BQ14" s="14">
        <v>9.8068660536989996E-2</v>
      </c>
      <c r="BR14" s="14">
        <v>0.112956381979051</v>
      </c>
      <c r="BS14" s="14"/>
      <c r="BT14" s="14">
        <v>0.116495666074187</v>
      </c>
      <c r="BU14" s="14">
        <v>0.106140877627039</v>
      </c>
      <c r="BV14" s="14"/>
      <c r="BW14" s="14">
        <v>0.111535615506465</v>
      </c>
      <c r="BX14" s="14">
        <v>0.107539089126394</v>
      </c>
      <c r="BY14" s="14"/>
      <c r="BZ14" s="14">
        <v>0.10910392434439301</v>
      </c>
      <c r="CA14" s="14">
        <v>0.100025631114684</v>
      </c>
      <c r="CB14" s="14">
        <v>0.152739512372982</v>
      </c>
    </row>
    <row r="15" spans="2:80" x14ac:dyDescent="0.35">
      <c r="B15" s="15" t="s">
        <v>270</v>
      </c>
      <c r="C15" s="14">
        <v>9.2087159927511694E-2</v>
      </c>
      <c r="D15" s="14">
        <v>9.4158434403408806E-2</v>
      </c>
      <c r="E15" s="14">
        <v>9.0429988422247407E-2</v>
      </c>
      <c r="F15" s="14"/>
      <c r="G15" s="14">
        <v>0.12237453876084101</v>
      </c>
      <c r="H15" s="14">
        <v>0.12887186454234101</v>
      </c>
      <c r="I15" s="14">
        <v>9.2252333805129302E-2</v>
      </c>
      <c r="J15" s="14">
        <v>8.7380848410177597E-2</v>
      </c>
      <c r="K15" s="14">
        <v>0.100270697167277</v>
      </c>
      <c r="L15" s="14">
        <v>4.0206399070076601E-2</v>
      </c>
      <c r="M15" s="14"/>
      <c r="N15" s="14">
        <v>0.100233989139381</v>
      </c>
      <c r="O15" s="14">
        <v>9.4333757382315406E-2</v>
      </c>
      <c r="P15" s="14">
        <v>8.2748047457728999E-2</v>
      </c>
      <c r="Q15" s="14">
        <v>9.02564142969733E-2</v>
      </c>
      <c r="R15" s="14"/>
      <c r="S15" s="14">
        <v>0.117369594043559</v>
      </c>
      <c r="T15" s="14">
        <v>8.3763790345251804E-2</v>
      </c>
      <c r="U15" s="14">
        <v>8.3099299945902094E-2</v>
      </c>
      <c r="V15" s="14">
        <v>7.0843869922680394E-2</v>
      </c>
      <c r="W15" s="14">
        <v>0.116232692500551</v>
      </c>
      <c r="X15" s="14">
        <v>9.6615351704253893E-2</v>
      </c>
      <c r="Y15" s="14">
        <v>9.5531317278596997E-2</v>
      </c>
      <c r="Z15" s="14">
        <v>6.1490039690135397E-2</v>
      </c>
      <c r="AA15" s="14">
        <v>0.10371280254379001</v>
      </c>
      <c r="AB15" s="14">
        <v>7.5863511297851599E-2</v>
      </c>
      <c r="AC15" s="14">
        <v>6.9043014061704294E-2</v>
      </c>
      <c r="AD15" s="14">
        <v>0.103548663267598</v>
      </c>
      <c r="AE15" s="14"/>
      <c r="AF15" s="14">
        <v>5.7193687274091402E-2</v>
      </c>
      <c r="AG15" s="14">
        <v>0.102792530444235</v>
      </c>
      <c r="AH15" s="14">
        <v>6.8345714383456199E-2</v>
      </c>
      <c r="AI15" s="14">
        <v>0.100005224379086</v>
      </c>
      <c r="AJ15" s="14">
        <v>0.13265700246613699</v>
      </c>
      <c r="AK15" s="14"/>
      <c r="AL15" s="14">
        <v>0.111319764167295</v>
      </c>
      <c r="AM15" s="14">
        <v>5.0396176606712001E-2</v>
      </c>
      <c r="AN15" s="14">
        <v>7.3784163228696201E-2</v>
      </c>
      <c r="AO15" s="14">
        <v>9.2074461759131698E-2</v>
      </c>
      <c r="AP15" s="14">
        <v>0.108133019128163</v>
      </c>
      <c r="AQ15" s="14">
        <v>0.106884048120238</v>
      </c>
      <c r="AR15" s="14"/>
      <c r="AS15" s="14">
        <v>7.5487995292519705E-2</v>
      </c>
      <c r="AT15" s="14">
        <v>0.10474248094121601</v>
      </c>
      <c r="AU15" s="14">
        <v>0.103161147883154</v>
      </c>
      <c r="AV15" s="14">
        <v>7.8684800455261494E-2</v>
      </c>
      <c r="AW15" s="14">
        <v>8.7151774158840498E-2</v>
      </c>
      <c r="AX15" s="14"/>
      <c r="AY15" s="14">
        <v>5.7102526991860601E-2</v>
      </c>
      <c r="AZ15" s="14">
        <v>0.12695858134701599</v>
      </c>
      <c r="BA15" s="14">
        <v>0.123081518931795</v>
      </c>
      <c r="BB15" s="14">
        <v>0.116728604686391</v>
      </c>
      <c r="BC15" s="14">
        <v>3.7143464899692002E-2</v>
      </c>
      <c r="BD15" s="14"/>
      <c r="BE15" s="14">
        <v>6.24291402274567E-2</v>
      </c>
      <c r="BF15" s="14">
        <v>8.4768514769932093E-2</v>
      </c>
      <c r="BG15" s="14">
        <v>0.121089828679375</v>
      </c>
      <c r="BH15" s="14">
        <v>7.7402611517875294E-2</v>
      </c>
      <c r="BI15" s="14">
        <v>1.38556151767834E-2</v>
      </c>
      <c r="BJ15" s="14"/>
      <c r="BK15" s="14">
        <v>0.10289315589541601</v>
      </c>
      <c r="BL15" s="14">
        <v>9.7814111095865297E-2</v>
      </c>
      <c r="BM15" s="14">
        <v>8.2054064429000304E-2</v>
      </c>
      <c r="BN15" s="14">
        <v>8.3696040221337406E-2</v>
      </c>
      <c r="BO15" s="14">
        <v>9.5105579238066104E-2</v>
      </c>
      <c r="BP15" s="14"/>
      <c r="BQ15" s="14">
        <v>9.2681989534587395E-2</v>
      </c>
      <c r="BR15" s="14">
        <v>9.1839074225283202E-2</v>
      </c>
      <c r="BS15" s="14"/>
      <c r="BT15" s="14">
        <v>0.105740309355964</v>
      </c>
      <c r="BU15" s="14">
        <v>8.7892165479523096E-2</v>
      </c>
      <c r="BV15" s="14"/>
      <c r="BW15" s="14">
        <v>9.6049793382305806E-2</v>
      </c>
      <c r="BX15" s="14">
        <v>9.0701282132717498E-2</v>
      </c>
      <c r="BY15" s="14"/>
      <c r="BZ15" s="14">
        <v>8.7511820771602605E-2</v>
      </c>
      <c r="CA15" s="14">
        <v>0.10746510593884299</v>
      </c>
      <c r="CB15" s="14">
        <v>5.7756896867427701E-2</v>
      </c>
    </row>
    <row r="16" spans="2:80" x14ac:dyDescent="0.35">
      <c r="B16" s="15" t="s">
        <v>271</v>
      </c>
      <c r="C16" s="14">
        <v>9.0431349007197404E-2</v>
      </c>
      <c r="D16" s="14">
        <v>9.0639833822381097E-2</v>
      </c>
      <c r="E16" s="14">
        <v>9.0583038492775395E-2</v>
      </c>
      <c r="F16" s="14"/>
      <c r="G16" s="14">
        <v>0.11544873327828201</v>
      </c>
      <c r="H16" s="14">
        <v>9.6957776086328995E-2</v>
      </c>
      <c r="I16" s="14">
        <v>0.117047385516679</v>
      </c>
      <c r="J16" s="14">
        <v>9.8285081390195705E-2</v>
      </c>
      <c r="K16" s="14">
        <v>8.8185809896770204E-2</v>
      </c>
      <c r="L16" s="14">
        <v>4.2042509405625199E-2</v>
      </c>
      <c r="M16" s="14"/>
      <c r="N16" s="14">
        <v>8.0374665556937896E-2</v>
      </c>
      <c r="O16" s="14">
        <v>8.9985314045439399E-2</v>
      </c>
      <c r="P16" s="14">
        <v>0.107363804542615</v>
      </c>
      <c r="Q16" s="14">
        <v>8.5276832186968202E-2</v>
      </c>
      <c r="R16" s="14"/>
      <c r="S16" s="14">
        <v>9.6704888598908995E-2</v>
      </c>
      <c r="T16" s="14">
        <v>0.112787234592142</v>
      </c>
      <c r="U16" s="14">
        <v>0.105636139043465</v>
      </c>
      <c r="V16" s="14">
        <v>0.108588247314912</v>
      </c>
      <c r="W16" s="14">
        <v>8.8712620813749393E-2</v>
      </c>
      <c r="X16" s="14">
        <v>5.9306510074907497E-2</v>
      </c>
      <c r="Y16" s="14">
        <v>6.8265351696863402E-2</v>
      </c>
      <c r="Z16" s="14">
        <v>7.0933803369138695E-2</v>
      </c>
      <c r="AA16" s="14">
        <v>7.3377143183403298E-2</v>
      </c>
      <c r="AB16" s="14">
        <v>0.105382255596303</v>
      </c>
      <c r="AC16" s="14">
        <v>7.7487013874614694E-2</v>
      </c>
      <c r="AD16" s="14">
        <v>9.1048288558692E-2</v>
      </c>
      <c r="AE16" s="14"/>
      <c r="AF16" s="14">
        <v>7.4992195694531597E-2</v>
      </c>
      <c r="AG16" s="14">
        <v>7.8923816123929305E-2</v>
      </c>
      <c r="AH16" s="14">
        <v>9.6123255038740502E-2</v>
      </c>
      <c r="AI16" s="14">
        <v>8.8887852225095904E-2</v>
      </c>
      <c r="AJ16" s="14">
        <v>9.3184231999103001E-2</v>
      </c>
      <c r="AK16" s="14"/>
      <c r="AL16" s="14">
        <v>7.9058889598018697E-2</v>
      </c>
      <c r="AM16" s="14">
        <v>7.7919678497588296E-2</v>
      </c>
      <c r="AN16" s="14">
        <v>9.0530121472266203E-2</v>
      </c>
      <c r="AO16" s="14">
        <v>0.106152542959152</v>
      </c>
      <c r="AP16" s="14">
        <v>9.2916222527773595E-2</v>
      </c>
      <c r="AQ16" s="14">
        <v>9.5333862321336796E-2</v>
      </c>
      <c r="AR16" s="14"/>
      <c r="AS16" s="14">
        <v>8.6403874382256093E-2</v>
      </c>
      <c r="AT16" s="14">
        <v>0.108299826479275</v>
      </c>
      <c r="AU16" s="14">
        <v>9.6292763710105506E-2</v>
      </c>
      <c r="AV16" s="14">
        <v>7.7397813563785403E-2</v>
      </c>
      <c r="AW16" s="14">
        <v>6.7770209103523896E-2</v>
      </c>
      <c r="AX16" s="14"/>
      <c r="AY16" s="14">
        <v>3.5025083047301099E-2</v>
      </c>
      <c r="AZ16" s="14">
        <v>9.3407434835669198E-2</v>
      </c>
      <c r="BA16" s="14">
        <v>0.105816186208887</v>
      </c>
      <c r="BB16" s="14">
        <v>0.16494061819505901</v>
      </c>
      <c r="BC16" s="14">
        <v>8.6045332591910106E-2</v>
      </c>
      <c r="BD16" s="14"/>
      <c r="BE16" s="14">
        <v>2.7451791658176499E-2</v>
      </c>
      <c r="BF16" s="14">
        <v>6.0202847374304203E-2</v>
      </c>
      <c r="BG16" s="14">
        <v>0.14006278541661199</v>
      </c>
      <c r="BH16" s="14">
        <v>9.5049072486712405E-2</v>
      </c>
      <c r="BI16" s="14">
        <v>1.9660103181014101E-2</v>
      </c>
      <c r="BJ16" s="14"/>
      <c r="BK16" s="14">
        <v>8.0514378955852603E-2</v>
      </c>
      <c r="BL16" s="14">
        <v>7.7236750575652199E-2</v>
      </c>
      <c r="BM16" s="14">
        <v>7.6633961767844996E-2</v>
      </c>
      <c r="BN16" s="14">
        <v>0.117080438430578</v>
      </c>
      <c r="BO16" s="14">
        <v>9.65728789553459E-2</v>
      </c>
      <c r="BP16" s="14"/>
      <c r="BQ16" s="14">
        <v>9.7320988076860099E-2</v>
      </c>
      <c r="BR16" s="14">
        <v>8.7557885873609798E-2</v>
      </c>
      <c r="BS16" s="14"/>
      <c r="BT16" s="14">
        <v>9.6625525012796101E-2</v>
      </c>
      <c r="BU16" s="14">
        <v>8.8528159264089495E-2</v>
      </c>
      <c r="BV16" s="14"/>
      <c r="BW16" s="14">
        <v>7.6071162383484797E-2</v>
      </c>
      <c r="BX16" s="14">
        <v>9.5453631284360102E-2</v>
      </c>
      <c r="BY16" s="14"/>
      <c r="BZ16" s="14">
        <v>9.6889037155860003E-2</v>
      </c>
      <c r="CA16" s="14">
        <v>8.2755453806026502E-2</v>
      </c>
      <c r="CB16" s="14">
        <v>5.5598017658022497E-2</v>
      </c>
    </row>
    <row r="17" spans="2:80" x14ac:dyDescent="0.35">
      <c r="B17" s="15" t="s">
        <v>272</v>
      </c>
      <c r="C17" s="14">
        <v>8.8886362742655503E-2</v>
      </c>
      <c r="D17" s="14">
        <v>8.2977772809978007E-2</v>
      </c>
      <c r="E17" s="14">
        <v>9.4420864838575494E-2</v>
      </c>
      <c r="F17" s="14"/>
      <c r="G17" s="14">
        <v>9.4891884987282196E-2</v>
      </c>
      <c r="H17" s="14">
        <v>8.1374531927532801E-2</v>
      </c>
      <c r="I17" s="14">
        <v>0.11614987424793</v>
      </c>
      <c r="J17" s="14">
        <v>0.10096231887788901</v>
      </c>
      <c r="K17" s="14">
        <v>8.3754051353361794E-2</v>
      </c>
      <c r="L17" s="14">
        <v>6.2532211441931898E-2</v>
      </c>
      <c r="M17" s="14"/>
      <c r="N17" s="14">
        <v>8.0928276978222594E-2</v>
      </c>
      <c r="O17" s="14">
        <v>9.5465671135919597E-2</v>
      </c>
      <c r="P17" s="14">
        <v>9.4149527424641596E-2</v>
      </c>
      <c r="Q17" s="14">
        <v>8.58993763057051E-2</v>
      </c>
      <c r="R17" s="14"/>
      <c r="S17" s="14">
        <v>9.6829334947455603E-2</v>
      </c>
      <c r="T17" s="14">
        <v>8.4230213990808905E-2</v>
      </c>
      <c r="U17" s="14">
        <v>7.2339500414737995E-2</v>
      </c>
      <c r="V17" s="14">
        <v>9.3220593292803494E-2</v>
      </c>
      <c r="W17" s="14">
        <v>8.0340112352205201E-2</v>
      </c>
      <c r="X17" s="14">
        <v>9.3058459341997704E-2</v>
      </c>
      <c r="Y17" s="14">
        <v>9.1038697239325395E-2</v>
      </c>
      <c r="Z17" s="14">
        <v>8.8968175619745099E-2</v>
      </c>
      <c r="AA17" s="14">
        <v>0.105230181425161</v>
      </c>
      <c r="AB17" s="14">
        <v>7.1205600137450004E-2</v>
      </c>
      <c r="AC17" s="14">
        <v>9.2105659151474797E-2</v>
      </c>
      <c r="AD17" s="14">
        <v>9.2338281744777304E-2</v>
      </c>
      <c r="AE17" s="14"/>
      <c r="AF17" s="14">
        <v>5.7544408814432603E-2</v>
      </c>
      <c r="AG17" s="14">
        <v>0.10186498651033001</v>
      </c>
      <c r="AH17" s="14">
        <v>6.8729994733761096E-2</v>
      </c>
      <c r="AI17" s="14">
        <v>8.37160377834157E-2</v>
      </c>
      <c r="AJ17" s="14">
        <v>0.114481933967597</v>
      </c>
      <c r="AK17" s="14"/>
      <c r="AL17" s="14">
        <v>0.11568219155493201</v>
      </c>
      <c r="AM17" s="14">
        <v>7.3840389029160597E-2</v>
      </c>
      <c r="AN17" s="14">
        <v>6.1906050609153697E-2</v>
      </c>
      <c r="AO17" s="14">
        <v>8.6030227003477802E-2</v>
      </c>
      <c r="AP17" s="14">
        <v>9.65066725077037E-2</v>
      </c>
      <c r="AQ17" s="14">
        <v>7.7377200128798201E-2</v>
      </c>
      <c r="AR17" s="14"/>
      <c r="AS17" s="14">
        <v>8.9441689491784507E-2</v>
      </c>
      <c r="AT17" s="14">
        <v>8.66717523301231E-2</v>
      </c>
      <c r="AU17" s="14">
        <v>9.9597353167618599E-2</v>
      </c>
      <c r="AV17" s="14">
        <v>8.8647378117949302E-2</v>
      </c>
      <c r="AW17" s="14">
        <v>4.1197506301222701E-2</v>
      </c>
      <c r="AX17" s="14"/>
      <c r="AY17" s="14">
        <v>3.52198046917035E-2</v>
      </c>
      <c r="AZ17" s="14">
        <v>7.3600999807160894E-2</v>
      </c>
      <c r="BA17" s="14">
        <v>7.7090695909563398E-2</v>
      </c>
      <c r="BB17" s="14">
        <v>0.146689109112521</v>
      </c>
      <c r="BC17" s="14">
        <v>0.149640113189035</v>
      </c>
      <c r="BD17" s="14"/>
      <c r="BE17" s="14">
        <v>5.1558774615701401E-2</v>
      </c>
      <c r="BF17" s="14">
        <v>4.3528011450780599E-2</v>
      </c>
      <c r="BG17" s="14">
        <v>0.109132320605502</v>
      </c>
      <c r="BH17" s="14">
        <v>0.161516221797495</v>
      </c>
      <c r="BI17" s="14">
        <v>0.108088255523849</v>
      </c>
      <c r="BJ17" s="14"/>
      <c r="BK17" s="14">
        <v>8.5146989083643002E-2</v>
      </c>
      <c r="BL17" s="14">
        <v>8.9226470409173794E-2</v>
      </c>
      <c r="BM17" s="14">
        <v>7.5030691233218705E-2</v>
      </c>
      <c r="BN17" s="14">
        <v>9.2452654547793306E-2</v>
      </c>
      <c r="BO17" s="14">
        <v>0.101477357796257</v>
      </c>
      <c r="BP17" s="14"/>
      <c r="BQ17" s="14">
        <v>9.6637172874817295E-2</v>
      </c>
      <c r="BR17" s="14">
        <v>8.5653730823187696E-2</v>
      </c>
      <c r="BS17" s="14"/>
      <c r="BT17" s="14">
        <v>0.102036820863024</v>
      </c>
      <c r="BU17" s="14">
        <v>8.4845822566006798E-2</v>
      </c>
      <c r="BV17" s="14"/>
      <c r="BW17" s="14">
        <v>0.111241448794016</v>
      </c>
      <c r="BX17" s="14">
        <v>8.1067971838542904E-2</v>
      </c>
      <c r="BY17" s="14"/>
      <c r="BZ17" s="14">
        <v>8.9809009834519296E-2</v>
      </c>
      <c r="CA17" s="14">
        <v>8.7657141293473698E-2</v>
      </c>
      <c r="CB17" s="14">
        <v>8.4696297973012993E-2</v>
      </c>
    </row>
    <row r="18" spans="2:80" x14ac:dyDescent="0.35">
      <c r="B18" s="15" t="s">
        <v>273</v>
      </c>
      <c r="C18" s="14">
        <v>5.0204185096993599E-2</v>
      </c>
      <c r="D18" s="14">
        <v>4.64173019662667E-2</v>
      </c>
      <c r="E18" s="14">
        <v>5.40916537690544E-2</v>
      </c>
      <c r="F18" s="14"/>
      <c r="G18" s="14">
        <v>4.9072301819021502E-2</v>
      </c>
      <c r="H18" s="14">
        <v>6.3338525329297096E-2</v>
      </c>
      <c r="I18" s="14">
        <v>6.3654578825416405E-2</v>
      </c>
      <c r="J18" s="14">
        <v>5.3992683886825099E-2</v>
      </c>
      <c r="K18" s="14">
        <v>4.2793817976252202E-2</v>
      </c>
      <c r="L18" s="14">
        <v>3.12071438692645E-2</v>
      </c>
      <c r="M18" s="14"/>
      <c r="N18" s="14">
        <v>4.7064569077711102E-2</v>
      </c>
      <c r="O18" s="14">
        <v>5.2842790356040302E-2</v>
      </c>
      <c r="P18" s="14">
        <v>4.7508281051030998E-2</v>
      </c>
      <c r="Q18" s="14">
        <v>5.3824002843636601E-2</v>
      </c>
      <c r="R18" s="14"/>
      <c r="S18" s="14">
        <v>4.7016821325983199E-2</v>
      </c>
      <c r="T18" s="14">
        <v>4.7290156920391402E-2</v>
      </c>
      <c r="U18" s="14">
        <v>4.1286250531393703E-2</v>
      </c>
      <c r="V18" s="14">
        <v>4.5268554793837103E-2</v>
      </c>
      <c r="W18" s="14">
        <v>6.3251656031949904E-2</v>
      </c>
      <c r="X18" s="14">
        <v>6.1770715773059398E-2</v>
      </c>
      <c r="Y18" s="14">
        <v>4.21723966487157E-2</v>
      </c>
      <c r="Z18" s="14">
        <v>4.0546293539041899E-2</v>
      </c>
      <c r="AA18" s="14">
        <v>5.4210421188672302E-2</v>
      </c>
      <c r="AB18" s="14">
        <v>3.9452526900064303E-2</v>
      </c>
      <c r="AC18" s="14">
        <v>5.5377241623854802E-2</v>
      </c>
      <c r="AD18" s="14">
        <v>9.4233363272373805E-2</v>
      </c>
      <c r="AE18" s="14"/>
      <c r="AF18" s="14">
        <v>5.5890779592225701E-2</v>
      </c>
      <c r="AG18" s="14">
        <v>4.8878141933953102E-2</v>
      </c>
      <c r="AH18" s="14">
        <v>6.0307001626185901E-2</v>
      </c>
      <c r="AI18" s="14">
        <v>4.9199291046519003E-2</v>
      </c>
      <c r="AJ18" s="14">
        <v>4.6389165108717503E-2</v>
      </c>
      <c r="AK18" s="14"/>
      <c r="AL18" s="14">
        <v>4.2618682154832097E-2</v>
      </c>
      <c r="AM18" s="14">
        <v>5.7146002724806397E-2</v>
      </c>
      <c r="AN18" s="14">
        <v>6.0240175070852699E-2</v>
      </c>
      <c r="AO18" s="14">
        <v>5.23771710515782E-2</v>
      </c>
      <c r="AP18" s="14">
        <v>5.3102518770342999E-2</v>
      </c>
      <c r="AQ18" s="14">
        <v>2.7291358310382399E-2</v>
      </c>
      <c r="AR18" s="14"/>
      <c r="AS18" s="14">
        <v>4.9290253029610501E-2</v>
      </c>
      <c r="AT18" s="14">
        <v>5.0964536006498397E-2</v>
      </c>
      <c r="AU18" s="14">
        <v>4.7193244858763098E-2</v>
      </c>
      <c r="AV18" s="14">
        <v>6.9248835988822505E-2</v>
      </c>
      <c r="AW18" s="14">
        <v>8.7111288061702499E-2</v>
      </c>
      <c r="AX18" s="14"/>
      <c r="AY18" s="14">
        <v>1.08027123762471E-2</v>
      </c>
      <c r="AZ18" s="14">
        <v>3.3487025391598799E-2</v>
      </c>
      <c r="BA18" s="14">
        <v>3.9440498629524499E-2</v>
      </c>
      <c r="BB18" s="14">
        <v>9.3960717584975706E-2</v>
      </c>
      <c r="BC18" s="14">
        <v>9.5814559617326794E-2</v>
      </c>
      <c r="BD18" s="14"/>
      <c r="BE18" s="14">
        <v>1.4280305836923199E-2</v>
      </c>
      <c r="BF18" s="14">
        <v>2.4176379769782201E-2</v>
      </c>
      <c r="BG18" s="14">
        <v>5.9261802100645002E-2</v>
      </c>
      <c r="BH18" s="14">
        <v>0.101537789537409</v>
      </c>
      <c r="BI18" s="14">
        <v>6.8536134206010194E-2</v>
      </c>
      <c r="BJ18" s="14"/>
      <c r="BK18" s="14">
        <v>3.9820777120655397E-2</v>
      </c>
      <c r="BL18" s="14">
        <v>4.6067862764252898E-2</v>
      </c>
      <c r="BM18" s="14">
        <v>4.6937166291301097E-2</v>
      </c>
      <c r="BN18" s="14">
        <v>4.44623104290802E-2</v>
      </c>
      <c r="BO18" s="14">
        <v>6.8280387456203906E-2</v>
      </c>
      <c r="BP18" s="14"/>
      <c r="BQ18" s="14">
        <v>5.809239439602E-2</v>
      </c>
      <c r="BR18" s="14">
        <v>4.6914248079743599E-2</v>
      </c>
      <c r="BS18" s="14"/>
      <c r="BT18" s="14">
        <v>6.0422104808954297E-2</v>
      </c>
      <c r="BU18" s="14">
        <v>4.7064681154237203E-2</v>
      </c>
      <c r="BV18" s="14"/>
      <c r="BW18" s="14">
        <v>5.0477021481539902E-2</v>
      </c>
      <c r="BX18" s="14">
        <v>5.0108764238297403E-2</v>
      </c>
      <c r="BY18" s="14"/>
      <c r="BZ18" s="14">
        <v>5.4211750371993897E-2</v>
      </c>
      <c r="CA18" s="14">
        <v>4.3155517004114498E-2</v>
      </c>
      <c r="CB18" s="14">
        <v>4.2153485733191699E-2</v>
      </c>
    </row>
    <row r="19" spans="2:80" x14ac:dyDescent="0.35">
      <c r="B19" s="15" t="s">
        <v>274</v>
      </c>
      <c r="C19" s="14">
        <v>0.13009258781772301</v>
      </c>
      <c r="D19" s="14">
        <v>9.4583630422691106E-2</v>
      </c>
      <c r="E19" s="14">
        <v>0.16382319632393599</v>
      </c>
      <c r="F19" s="14"/>
      <c r="G19" s="14">
        <v>0.123311595040881</v>
      </c>
      <c r="H19" s="14">
        <v>0.14511586554567099</v>
      </c>
      <c r="I19" s="14">
        <v>0.14526708797522001</v>
      </c>
      <c r="J19" s="14">
        <v>0.17827514165496999</v>
      </c>
      <c r="K19" s="14">
        <v>0.12670984664447599</v>
      </c>
      <c r="L19" s="14">
        <v>7.3197954128987303E-2</v>
      </c>
      <c r="M19" s="14"/>
      <c r="N19" s="14">
        <v>7.4360528413987007E-2</v>
      </c>
      <c r="O19" s="14">
        <v>0.11644904434565</v>
      </c>
      <c r="P19" s="14">
        <v>0.120325022913728</v>
      </c>
      <c r="Q19" s="14">
        <v>0.21067849589236901</v>
      </c>
      <c r="R19" s="14"/>
      <c r="S19" s="14">
        <v>0.107041510921055</v>
      </c>
      <c r="T19" s="14">
        <v>0.122278814850319</v>
      </c>
      <c r="U19" s="14">
        <v>0.12864369842161999</v>
      </c>
      <c r="V19" s="14">
        <v>0.147382680248342</v>
      </c>
      <c r="W19" s="14">
        <v>0.120109710196785</v>
      </c>
      <c r="X19" s="14">
        <v>0.12867619680824199</v>
      </c>
      <c r="Y19" s="14">
        <v>0.14037227916297099</v>
      </c>
      <c r="Z19" s="14">
        <v>0.14739640488814701</v>
      </c>
      <c r="AA19" s="14">
        <v>0.14046066638874399</v>
      </c>
      <c r="AB19" s="14">
        <v>9.52076432492059E-2</v>
      </c>
      <c r="AC19" s="14">
        <v>0.182864016199284</v>
      </c>
      <c r="AD19" s="14">
        <v>0.17933579716157599</v>
      </c>
      <c r="AE19" s="14"/>
      <c r="AF19" s="14">
        <v>0.100441425355832</v>
      </c>
      <c r="AG19" s="14">
        <v>0.114535689422625</v>
      </c>
      <c r="AH19" s="14">
        <v>8.0280856148272906E-2</v>
      </c>
      <c r="AI19" s="14">
        <v>0.14186630988635901</v>
      </c>
      <c r="AJ19" s="14">
        <v>0.16254714667297801</v>
      </c>
      <c r="AK19" s="14"/>
      <c r="AL19" s="14">
        <v>9.9983712446462994E-2</v>
      </c>
      <c r="AM19" s="14">
        <v>9.4505664745700699E-2</v>
      </c>
      <c r="AN19" s="14">
        <v>0.11149694809684001</v>
      </c>
      <c r="AO19" s="14">
        <v>0.135846681534424</v>
      </c>
      <c r="AP19" s="14">
        <v>0.157304367830051</v>
      </c>
      <c r="AQ19" s="14">
        <v>0.135936731695915</v>
      </c>
      <c r="AR19" s="14"/>
      <c r="AS19" s="14">
        <v>0.15966561437173901</v>
      </c>
      <c r="AT19" s="14">
        <v>0.114401997718896</v>
      </c>
      <c r="AU19" s="14">
        <v>0.116565460815918</v>
      </c>
      <c r="AV19" s="14">
        <v>9.6996743398914606E-2</v>
      </c>
      <c r="AW19" s="14">
        <v>8.2281897523168099E-2</v>
      </c>
      <c r="AX19" s="14"/>
      <c r="AY19" s="14">
        <v>2.19410620911323E-2</v>
      </c>
      <c r="AZ19" s="14">
        <v>3.8018672069033102E-2</v>
      </c>
      <c r="BA19" s="14">
        <v>6.77451694444062E-2</v>
      </c>
      <c r="BB19" s="14">
        <v>0.152555795418092</v>
      </c>
      <c r="BC19" s="14">
        <v>0.47098196458066</v>
      </c>
      <c r="BD19" s="14"/>
      <c r="BE19" s="14">
        <v>6.2052781963712202E-2</v>
      </c>
      <c r="BF19" s="14">
        <v>1.6312326358876899E-2</v>
      </c>
      <c r="BG19" s="14">
        <v>9.1719505089700906E-2</v>
      </c>
      <c r="BH19" s="14">
        <v>0.36415571563340998</v>
      </c>
      <c r="BI19" s="14">
        <v>0.67967332349600296</v>
      </c>
      <c r="BJ19" s="14"/>
      <c r="BK19" s="14">
        <v>9.64977445367768E-2</v>
      </c>
      <c r="BL19" s="14">
        <v>7.4219905299350394E-2</v>
      </c>
      <c r="BM19" s="14">
        <v>9.9112492160666907E-2</v>
      </c>
      <c r="BN19" s="14">
        <v>0.102004555950235</v>
      </c>
      <c r="BO19" s="14">
        <v>0.25494796430408601</v>
      </c>
      <c r="BP19" s="14"/>
      <c r="BQ19" s="14">
        <v>0.12532986473778801</v>
      </c>
      <c r="BR19" s="14">
        <v>0.13207897767752599</v>
      </c>
      <c r="BS19" s="14"/>
      <c r="BT19" s="14">
        <v>0.145545945091271</v>
      </c>
      <c r="BU19" s="14">
        <v>0.12534447103301899</v>
      </c>
      <c r="BV19" s="14"/>
      <c r="BW19" s="14">
        <v>0.110504242084264</v>
      </c>
      <c r="BX19" s="14">
        <v>0.13694334847940201</v>
      </c>
      <c r="BY19" s="14"/>
      <c r="BZ19" s="14">
        <v>0.1551481239519</v>
      </c>
      <c r="CA19" s="14">
        <v>7.8138223340826402E-2</v>
      </c>
      <c r="CB19" s="14">
        <v>0.126575791232382</v>
      </c>
    </row>
    <row r="20" spans="2:80" x14ac:dyDescent="0.35">
      <c r="B20" s="15" t="s">
        <v>203</v>
      </c>
      <c r="C20" s="20">
        <v>5.9282472023008403E-3</v>
      </c>
      <c r="D20" s="20">
        <v>4.0426757621191897E-3</v>
      </c>
      <c r="E20" s="20">
        <v>7.7890708433518904E-3</v>
      </c>
      <c r="F20" s="20"/>
      <c r="G20" s="20">
        <v>5.2123467834781804E-3</v>
      </c>
      <c r="H20" s="20">
        <v>6.0508150365362803E-3</v>
      </c>
      <c r="I20" s="20">
        <v>1.4800554055674099E-2</v>
      </c>
      <c r="J20" s="20">
        <v>5.7372866234919303E-3</v>
      </c>
      <c r="K20" s="20">
        <v>2.2304989585301199E-3</v>
      </c>
      <c r="L20" s="20">
        <v>1.7278087587177301E-3</v>
      </c>
      <c r="M20" s="20"/>
      <c r="N20" s="20">
        <v>2.23523886698498E-3</v>
      </c>
      <c r="O20" s="20">
        <v>5.1854961829397202E-3</v>
      </c>
      <c r="P20" s="20">
        <v>9.0034793285801492E-3</v>
      </c>
      <c r="Q20" s="20">
        <v>8.0590083661722899E-3</v>
      </c>
      <c r="R20" s="20"/>
      <c r="S20" s="20">
        <v>1.0558425992296099E-2</v>
      </c>
      <c r="T20" s="20">
        <v>1.22006627625269E-2</v>
      </c>
      <c r="U20" s="20">
        <v>4.50249367378698E-3</v>
      </c>
      <c r="V20" s="20">
        <v>3.48500693529672E-3</v>
      </c>
      <c r="W20" s="20">
        <v>9.0463231928414895E-3</v>
      </c>
      <c r="X20" s="20">
        <v>6.5948138760598901E-3</v>
      </c>
      <c r="Y20" s="20">
        <v>0</v>
      </c>
      <c r="Z20" s="20">
        <v>9.0518579175537101E-3</v>
      </c>
      <c r="AA20" s="20">
        <v>2.7029869928992599E-3</v>
      </c>
      <c r="AB20" s="20">
        <v>0</v>
      </c>
      <c r="AC20" s="20">
        <v>6.0706454357808796E-3</v>
      </c>
      <c r="AD20" s="20">
        <v>0</v>
      </c>
      <c r="AE20" s="20"/>
      <c r="AF20" s="20">
        <v>6.02273469333951E-3</v>
      </c>
      <c r="AG20" s="20">
        <v>2.0787484629070001E-3</v>
      </c>
      <c r="AH20" s="20">
        <v>0</v>
      </c>
      <c r="AI20" s="20">
        <v>5.2303795971800297E-3</v>
      </c>
      <c r="AJ20" s="20">
        <v>5.5793547684967904E-3</v>
      </c>
      <c r="AK20" s="20"/>
      <c r="AL20" s="20">
        <v>1.9177655484827901E-3</v>
      </c>
      <c r="AM20" s="20">
        <v>4.8128038284000699E-3</v>
      </c>
      <c r="AN20" s="20">
        <v>0</v>
      </c>
      <c r="AO20" s="20">
        <v>5.5560442315283603E-3</v>
      </c>
      <c r="AP20" s="20">
        <v>5.3060644042670297E-3</v>
      </c>
      <c r="AQ20" s="20">
        <v>9.3561879163673901E-3</v>
      </c>
      <c r="AR20" s="20"/>
      <c r="AS20" s="20">
        <v>5.1974426934978599E-3</v>
      </c>
      <c r="AT20" s="20">
        <v>7.4229060591562597E-3</v>
      </c>
      <c r="AU20" s="20">
        <v>1.1891408158968E-3</v>
      </c>
      <c r="AV20" s="20">
        <v>1.0990530985618601E-2</v>
      </c>
      <c r="AW20" s="20">
        <v>0</v>
      </c>
      <c r="AX20" s="20"/>
      <c r="AY20" s="20">
        <v>2.7287035815928601E-3</v>
      </c>
      <c r="AZ20" s="20">
        <v>0</v>
      </c>
      <c r="BA20" s="20">
        <v>1.36010291338467E-2</v>
      </c>
      <c r="BB20" s="20">
        <v>3.6981622393156E-3</v>
      </c>
      <c r="BC20" s="20">
        <v>6.0362991857968503E-3</v>
      </c>
      <c r="BD20" s="20"/>
      <c r="BE20" s="20">
        <v>1.1460590534035E-2</v>
      </c>
      <c r="BF20" s="20">
        <v>1.8101548727168699E-3</v>
      </c>
      <c r="BG20" s="20">
        <v>5.2808589582338398E-3</v>
      </c>
      <c r="BH20" s="20">
        <v>8.7293280946597208E-3</v>
      </c>
      <c r="BI20" s="20">
        <v>2.84253978227848E-2</v>
      </c>
      <c r="BJ20" s="20"/>
      <c r="BK20" s="20">
        <v>3.5653549925514102E-3</v>
      </c>
      <c r="BL20" s="20">
        <v>5.6007939081843599E-3</v>
      </c>
      <c r="BM20" s="20">
        <v>4.7486910871051497E-3</v>
      </c>
      <c r="BN20" s="20">
        <v>8.6028000921645493E-3</v>
      </c>
      <c r="BO20" s="20">
        <v>6.7222105844861697E-3</v>
      </c>
      <c r="BP20" s="20"/>
      <c r="BQ20" s="20">
        <v>6.80153931424104E-3</v>
      </c>
      <c r="BR20" s="20">
        <v>5.56402308792559E-3</v>
      </c>
      <c r="BS20" s="20"/>
      <c r="BT20" s="20">
        <v>7.5862748581051803E-3</v>
      </c>
      <c r="BU20" s="20">
        <v>5.4188103982022997E-3</v>
      </c>
      <c r="BV20" s="20"/>
      <c r="BW20" s="20">
        <v>2.7261736601382402E-3</v>
      </c>
      <c r="BX20" s="20">
        <v>7.0481293892370204E-3</v>
      </c>
      <c r="BY20" s="20"/>
      <c r="BZ20" s="20">
        <v>6.6655785933868597E-3</v>
      </c>
      <c r="CA20" s="20">
        <v>4.2619911375782098E-3</v>
      </c>
      <c r="CB20" s="20">
        <v>6.6401866925242803E-3</v>
      </c>
    </row>
    <row r="21" spans="2:80" x14ac:dyDescent="0.35">
      <c r="B21" s="16"/>
    </row>
    <row r="22" spans="2:80" x14ac:dyDescent="0.35">
      <c r="B22" t="s">
        <v>120</v>
      </c>
    </row>
    <row r="23" spans="2:80" x14ac:dyDescent="0.35">
      <c r="B23" t="s">
        <v>121</v>
      </c>
    </row>
    <row r="25" spans="2:80" x14ac:dyDescent="0.35">
      <c r="B2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CB25"/>
  <sheetViews>
    <sheetView showGridLines="0" workbookViewId="0">
      <pane xSplit="2" topLeftCell="C1" activePane="topRight" state="frozen"/>
      <selection activeCell="B19" sqref="B19"/>
      <selection pane="topRight" activeCell="C26" sqref="C26"/>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278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2026</v>
      </c>
      <c r="D7" s="10">
        <v>1036</v>
      </c>
      <c r="E7" s="10">
        <v>987</v>
      </c>
      <c r="F7" s="10"/>
      <c r="G7" s="10">
        <v>267</v>
      </c>
      <c r="H7" s="10">
        <v>456</v>
      </c>
      <c r="I7" s="10">
        <v>459</v>
      </c>
      <c r="J7" s="10">
        <v>424</v>
      </c>
      <c r="K7" s="10">
        <v>304</v>
      </c>
      <c r="L7" s="10">
        <v>116</v>
      </c>
      <c r="M7" s="10"/>
      <c r="N7" s="10">
        <v>642</v>
      </c>
      <c r="O7" s="10">
        <v>566</v>
      </c>
      <c r="P7" s="10">
        <v>471</v>
      </c>
      <c r="Q7" s="10">
        <v>344</v>
      </c>
      <c r="R7" s="10"/>
      <c r="S7" s="10">
        <v>322</v>
      </c>
      <c r="T7" s="10">
        <v>278</v>
      </c>
      <c r="U7" s="10">
        <v>164</v>
      </c>
      <c r="V7" s="10">
        <v>179</v>
      </c>
      <c r="W7" s="10">
        <v>147</v>
      </c>
      <c r="X7" s="10">
        <v>183</v>
      </c>
      <c r="Y7" s="10">
        <v>149</v>
      </c>
      <c r="Z7" s="10">
        <v>75</v>
      </c>
      <c r="AA7" s="10">
        <v>218</v>
      </c>
      <c r="AB7" s="10">
        <v>167</v>
      </c>
      <c r="AC7" s="10">
        <v>85</v>
      </c>
      <c r="AD7" s="10">
        <v>59</v>
      </c>
      <c r="AE7" s="10"/>
      <c r="AF7" s="10">
        <v>300</v>
      </c>
      <c r="AG7" s="10">
        <v>717</v>
      </c>
      <c r="AH7" s="10">
        <v>141</v>
      </c>
      <c r="AI7" s="10">
        <v>250</v>
      </c>
      <c r="AJ7" s="10">
        <v>166</v>
      </c>
      <c r="AK7" s="10"/>
      <c r="AL7" s="10">
        <v>415</v>
      </c>
      <c r="AM7" s="10">
        <v>276</v>
      </c>
      <c r="AN7" s="10">
        <v>150</v>
      </c>
      <c r="AO7" s="10">
        <v>468</v>
      </c>
      <c r="AP7" s="10">
        <v>306</v>
      </c>
      <c r="AQ7" s="10">
        <v>185</v>
      </c>
      <c r="AR7" s="10"/>
      <c r="AS7" s="10">
        <v>374</v>
      </c>
      <c r="AT7" s="10">
        <v>460</v>
      </c>
      <c r="AU7" s="10">
        <v>619</v>
      </c>
      <c r="AV7" s="10">
        <v>299</v>
      </c>
      <c r="AW7" s="10">
        <v>39</v>
      </c>
      <c r="AX7" s="10"/>
      <c r="AY7" s="10">
        <v>447</v>
      </c>
      <c r="AZ7" s="10">
        <v>601</v>
      </c>
      <c r="BA7" s="10">
        <v>298</v>
      </c>
      <c r="BB7" s="10">
        <v>359</v>
      </c>
      <c r="BC7" s="10">
        <v>297</v>
      </c>
      <c r="BD7" s="10"/>
      <c r="BE7" s="10">
        <v>148</v>
      </c>
      <c r="BF7" s="10">
        <v>769</v>
      </c>
      <c r="BG7" s="10">
        <v>745</v>
      </c>
      <c r="BH7" s="10">
        <v>293</v>
      </c>
      <c r="BI7" s="10">
        <v>71</v>
      </c>
      <c r="BJ7" s="10"/>
      <c r="BK7" s="10">
        <v>413</v>
      </c>
      <c r="BL7" s="10">
        <v>386</v>
      </c>
      <c r="BM7" s="10">
        <v>392</v>
      </c>
      <c r="BN7" s="10">
        <v>376</v>
      </c>
      <c r="BO7" s="10">
        <v>456</v>
      </c>
      <c r="BP7" s="10"/>
      <c r="BQ7" s="10">
        <v>611</v>
      </c>
      <c r="BR7" s="10">
        <v>1415</v>
      </c>
      <c r="BS7" s="10"/>
      <c r="BT7" s="10">
        <v>527</v>
      </c>
      <c r="BU7" s="10">
        <v>1499</v>
      </c>
      <c r="BV7" s="10"/>
      <c r="BW7" s="10">
        <v>602</v>
      </c>
      <c r="BX7" s="10">
        <v>1424</v>
      </c>
      <c r="BY7" s="10"/>
      <c r="BZ7" s="10">
        <v>1227</v>
      </c>
      <c r="CA7" s="10">
        <v>690</v>
      </c>
      <c r="CB7" s="10">
        <v>109</v>
      </c>
    </row>
    <row r="8" spans="2:80" ht="30" customHeight="1" x14ac:dyDescent="0.35">
      <c r="B8" s="11" t="s">
        <v>19</v>
      </c>
      <c r="C8" s="11">
        <v>2011</v>
      </c>
      <c r="D8" s="11">
        <v>1032</v>
      </c>
      <c r="E8" s="11">
        <v>977</v>
      </c>
      <c r="F8" s="11"/>
      <c r="G8" s="11">
        <v>259</v>
      </c>
      <c r="H8" s="11">
        <v>455</v>
      </c>
      <c r="I8" s="11">
        <v>453</v>
      </c>
      <c r="J8" s="11">
        <v>426</v>
      </c>
      <c r="K8" s="11">
        <v>289</v>
      </c>
      <c r="L8" s="11">
        <v>130</v>
      </c>
      <c r="M8" s="11"/>
      <c r="N8" s="11">
        <v>609</v>
      </c>
      <c r="O8" s="11">
        <v>550</v>
      </c>
      <c r="P8" s="11">
        <v>471</v>
      </c>
      <c r="Q8" s="11">
        <v>378</v>
      </c>
      <c r="R8" s="11"/>
      <c r="S8" s="11">
        <v>354</v>
      </c>
      <c r="T8" s="11">
        <v>269</v>
      </c>
      <c r="U8" s="11">
        <v>166</v>
      </c>
      <c r="V8" s="11">
        <v>178</v>
      </c>
      <c r="W8" s="11">
        <v>144</v>
      </c>
      <c r="X8" s="11">
        <v>176</v>
      </c>
      <c r="Y8" s="11">
        <v>142</v>
      </c>
      <c r="Z8" s="11">
        <v>68</v>
      </c>
      <c r="AA8" s="11">
        <v>208</v>
      </c>
      <c r="AB8" s="11">
        <v>163</v>
      </c>
      <c r="AC8" s="11">
        <v>81</v>
      </c>
      <c r="AD8" s="11">
        <v>62</v>
      </c>
      <c r="AE8" s="11"/>
      <c r="AF8" s="11">
        <v>299</v>
      </c>
      <c r="AG8" s="11">
        <v>708</v>
      </c>
      <c r="AH8" s="11">
        <v>141</v>
      </c>
      <c r="AI8" s="11">
        <v>248</v>
      </c>
      <c r="AJ8" s="11">
        <v>162</v>
      </c>
      <c r="AK8" s="11"/>
      <c r="AL8" s="11">
        <v>410</v>
      </c>
      <c r="AM8" s="11">
        <v>274</v>
      </c>
      <c r="AN8" s="11">
        <v>148</v>
      </c>
      <c r="AO8" s="11">
        <v>470</v>
      </c>
      <c r="AP8" s="11">
        <v>301</v>
      </c>
      <c r="AQ8" s="11">
        <v>183</v>
      </c>
      <c r="AR8" s="11"/>
      <c r="AS8" s="11">
        <v>382</v>
      </c>
      <c r="AT8" s="11">
        <v>459</v>
      </c>
      <c r="AU8" s="11">
        <v>608</v>
      </c>
      <c r="AV8" s="11">
        <v>292</v>
      </c>
      <c r="AW8" s="11">
        <v>36</v>
      </c>
      <c r="AX8" s="11"/>
      <c r="AY8" s="11">
        <v>442</v>
      </c>
      <c r="AZ8" s="11">
        <v>590</v>
      </c>
      <c r="BA8" s="11">
        <v>298</v>
      </c>
      <c r="BB8" s="11">
        <v>357</v>
      </c>
      <c r="BC8" s="11">
        <v>300</v>
      </c>
      <c r="BD8" s="11"/>
      <c r="BE8" s="11">
        <v>144</v>
      </c>
      <c r="BF8" s="11">
        <v>758</v>
      </c>
      <c r="BG8" s="11">
        <v>743</v>
      </c>
      <c r="BH8" s="11">
        <v>294</v>
      </c>
      <c r="BI8" s="11">
        <v>73</v>
      </c>
      <c r="BJ8" s="11"/>
      <c r="BK8" s="11">
        <v>407</v>
      </c>
      <c r="BL8" s="11">
        <v>382</v>
      </c>
      <c r="BM8" s="11">
        <v>393</v>
      </c>
      <c r="BN8" s="11">
        <v>372</v>
      </c>
      <c r="BO8" s="11">
        <v>454</v>
      </c>
      <c r="BP8" s="11"/>
      <c r="BQ8" s="11">
        <v>610</v>
      </c>
      <c r="BR8" s="11">
        <v>1402</v>
      </c>
      <c r="BS8" s="11"/>
      <c r="BT8" s="11">
        <v>518</v>
      </c>
      <c r="BU8" s="11">
        <v>1493</v>
      </c>
      <c r="BV8" s="11"/>
      <c r="BW8" s="11">
        <v>593</v>
      </c>
      <c r="BX8" s="11">
        <v>1419</v>
      </c>
      <c r="BY8" s="11"/>
      <c r="BZ8" s="11">
        <v>1222</v>
      </c>
      <c r="CA8" s="11">
        <v>681</v>
      </c>
      <c r="CB8" s="11">
        <v>108</v>
      </c>
    </row>
    <row r="9" spans="2:80" x14ac:dyDescent="0.35">
      <c r="B9" s="15" t="s">
        <v>269</v>
      </c>
      <c r="C9" s="14">
        <v>0.15772590204737599</v>
      </c>
      <c r="D9" s="14">
        <v>0.16984079356939599</v>
      </c>
      <c r="E9" s="14">
        <v>0.14543932653984301</v>
      </c>
      <c r="F9" s="14"/>
      <c r="G9" s="14">
        <v>0.104898787649144</v>
      </c>
      <c r="H9" s="14">
        <v>0.115266007550788</v>
      </c>
      <c r="I9" s="14">
        <v>0.108907168024573</v>
      </c>
      <c r="J9" s="14">
        <v>0.147837297885095</v>
      </c>
      <c r="K9" s="14">
        <v>0.240061086058735</v>
      </c>
      <c r="L9" s="14">
        <v>0.43202374728681597</v>
      </c>
      <c r="M9" s="14"/>
      <c r="N9" s="14">
        <v>0.12499390102100599</v>
      </c>
      <c r="O9" s="14">
        <v>0.16306366733210501</v>
      </c>
      <c r="P9" s="14">
        <v>0.180001130877571</v>
      </c>
      <c r="Q9" s="14">
        <v>0.17351032679342199</v>
      </c>
      <c r="R9" s="14"/>
      <c r="S9" s="14">
        <v>0.13995621194219801</v>
      </c>
      <c r="T9" s="14">
        <v>0.14595127166151201</v>
      </c>
      <c r="U9" s="14">
        <v>0.11738188463532501</v>
      </c>
      <c r="V9" s="14">
        <v>0.22817067378528699</v>
      </c>
      <c r="W9" s="14">
        <v>0.112057805270454</v>
      </c>
      <c r="X9" s="14">
        <v>0.16985032293324001</v>
      </c>
      <c r="Y9" s="14">
        <v>0.17892815304651</v>
      </c>
      <c r="Z9" s="14">
        <v>0.14800387772519299</v>
      </c>
      <c r="AA9" s="14">
        <v>0.16035630779031301</v>
      </c>
      <c r="AB9" s="14">
        <v>0.159727561500211</v>
      </c>
      <c r="AC9" s="14">
        <v>0.20564935097102999</v>
      </c>
      <c r="AD9" s="14">
        <v>0.173104799778177</v>
      </c>
      <c r="AE9" s="14"/>
      <c r="AF9" s="14">
        <v>0.169780257277901</v>
      </c>
      <c r="AG9" s="14">
        <v>0.14043210004821899</v>
      </c>
      <c r="AH9" s="14">
        <v>0.223311598733692</v>
      </c>
      <c r="AI9" s="14">
        <v>0.184151717565256</v>
      </c>
      <c r="AJ9" s="14">
        <v>0.117099140279623</v>
      </c>
      <c r="AK9" s="14"/>
      <c r="AL9" s="14">
        <v>0.14478182590511399</v>
      </c>
      <c r="AM9" s="14">
        <v>0.129366584054706</v>
      </c>
      <c r="AN9" s="14">
        <v>0.179597093385953</v>
      </c>
      <c r="AO9" s="14">
        <v>0.18120958524071701</v>
      </c>
      <c r="AP9" s="14">
        <v>0.117173806727356</v>
      </c>
      <c r="AQ9" s="14">
        <v>0.19256805261677701</v>
      </c>
      <c r="AR9" s="14"/>
      <c r="AS9" s="14">
        <v>0.20125214268148001</v>
      </c>
      <c r="AT9" s="14">
        <v>0.178219021973924</v>
      </c>
      <c r="AU9" s="14">
        <v>0.124449453453197</v>
      </c>
      <c r="AV9" s="14">
        <v>0.123668706125681</v>
      </c>
      <c r="AW9" s="14">
        <v>0.12595714027363</v>
      </c>
      <c r="AX9" s="14"/>
      <c r="AY9" s="14">
        <v>0.29986537292779702</v>
      </c>
      <c r="AZ9" s="14">
        <v>0.12259337117417</v>
      </c>
      <c r="BA9" s="14">
        <v>0.12528512284239199</v>
      </c>
      <c r="BB9" s="14">
        <v>8.5336227182281205E-2</v>
      </c>
      <c r="BC9" s="14">
        <v>0.13226001492516201</v>
      </c>
      <c r="BD9" s="14"/>
      <c r="BE9" s="14">
        <v>0.22676972287059599</v>
      </c>
      <c r="BF9" s="14">
        <v>0.177628129816921</v>
      </c>
      <c r="BG9" s="14">
        <v>0.161736572006103</v>
      </c>
      <c r="BH9" s="14">
        <v>8.7400509144986094E-2</v>
      </c>
      <c r="BI9" s="14">
        <v>5.7191444846555202E-2</v>
      </c>
      <c r="BJ9" s="14"/>
      <c r="BK9" s="14">
        <v>0.156407926230162</v>
      </c>
      <c r="BL9" s="14">
        <v>0.17625149009339</v>
      </c>
      <c r="BM9" s="14">
        <v>0.18741121364112201</v>
      </c>
      <c r="BN9" s="14">
        <v>0.156394067093448</v>
      </c>
      <c r="BO9" s="14">
        <v>0.11976312018985701</v>
      </c>
      <c r="BP9" s="14"/>
      <c r="BQ9" s="14">
        <v>0.16406146824354401</v>
      </c>
      <c r="BR9" s="14">
        <v>0.15497123966984699</v>
      </c>
      <c r="BS9" s="14"/>
      <c r="BT9" s="14">
        <v>0.113040849811552</v>
      </c>
      <c r="BU9" s="14">
        <v>0.17322564838023799</v>
      </c>
      <c r="BV9" s="14"/>
      <c r="BW9" s="14">
        <v>0.136391361435511</v>
      </c>
      <c r="BX9" s="14">
        <v>0.166641346643329</v>
      </c>
      <c r="BY9" s="14"/>
      <c r="BZ9" s="14">
        <v>0.15237021789000499</v>
      </c>
      <c r="CA9" s="14">
        <v>0.166665681781968</v>
      </c>
      <c r="CB9" s="14">
        <v>0.16191675376134099</v>
      </c>
    </row>
    <row r="10" spans="2:80" x14ac:dyDescent="0.35">
      <c r="B10" s="15" t="s">
        <v>86</v>
      </c>
      <c r="C10" s="14">
        <v>5.7269476218703298E-2</v>
      </c>
      <c r="D10" s="14">
        <v>6.1714466445166899E-2</v>
      </c>
      <c r="E10" s="14">
        <v>5.2759555265926697E-2</v>
      </c>
      <c r="F10" s="14"/>
      <c r="G10" s="14">
        <v>5.0619199921979802E-2</v>
      </c>
      <c r="H10" s="14">
        <v>5.5039597805563202E-2</v>
      </c>
      <c r="I10" s="14">
        <v>3.88302775289864E-2</v>
      </c>
      <c r="J10" s="14">
        <v>5.3519034296260197E-2</v>
      </c>
      <c r="K10" s="14">
        <v>8.9360456411881603E-2</v>
      </c>
      <c r="L10" s="14">
        <v>8.3654029955429504E-2</v>
      </c>
      <c r="M10" s="14"/>
      <c r="N10" s="14">
        <v>5.7556764475283101E-2</v>
      </c>
      <c r="O10" s="14">
        <v>4.6977916955594098E-2</v>
      </c>
      <c r="P10" s="14">
        <v>7.6562863525542701E-2</v>
      </c>
      <c r="Q10" s="14">
        <v>4.8158743405649899E-2</v>
      </c>
      <c r="R10" s="14"/>
      <c r="S10" s="14">
        <v>5.1859966311407997E-2</v>
      </c>
      <c r="T10" s="14">
        <v>5.3686973987122598E-2</v>
      </c>
      <c r="U10" s="14">
        <v>3.8718086272893103E-2</v>
      </c>
      <c r="V10" s="14">
        <v>5.8547575349966803E-2</v>
      </c>
      <c r="W10" s="14">
        <v>4.7167514581045303E-2</v>
      </c>
      <c r="X10" s="14">
        <v>8.2926576132409904E-2</v>
      </c>
      <c r="Y10" s="14">
        <v>6.4938201380705496E-2</v>
      </c>
      <c r="Z10" s="14">
        <v>7.6478579816443695E-2</v>
      </c>
      <c r="AA10" s="14">
        <v>5.4211999676446E-2</v>
      </c>
      <c r="AB10" s="14">
        <v>4.6808627389687003E-2</v>
      </c>
      <c r="AC10" s="14">
        <v>8.1407136567894806E-2</v>
      </c>
      <c r="AD10" s="14">
        <v>6.8136171286902594E-2</v>
      </c>
      <c r="AE10" s="14"/>
      <c r="AF10" s="14">
        <v>8.5989528151500905E-2</v>
      </c>
      <c r="AG10" s="14">
        <v>5.3140185048562903E-2</v>
      </c>
      <c r="AH10" s="14">
        <v>4.3390164576060097E-2</v>
      </c>
      <c r="AI10" s="14">
        <v>5.0397760924459002E-2</v>
      </c>
      <c r="AJ10" s="14">
        <v>6.3440203569875495E-2</v>
      </c>
      <c r="AK10" s="14"/>
      <c r="AL10" s="14">
        <v>4.9964203715963697E-2</v>
      </c>
      <c r="AM10" s="14">
        <v>6.4305564953950997E-2</v>
      </c>
      <c r="AN10" s="14">
        <v>8.6843011965924199E-2</v>
      </c>
      <c r="AO10" s="14">
        <v>6.0697890210443903E-2</v>
      </c>
      <c r="AP10" s="14">
        <v>4.3361876941911799E-2</v>
      </c>
      <c r="AQ10" s="14">
        <v>5.4409672777877498E-2</v>
      </c>
      <c r="AR10" s="14"/>
      <c r="AS10" s="14">
        <v>5.3863613246365898E-2</v>
      </c>
      <c r="AT10" s="14">
        <v>6.7289337080120706E-2</v>
      </c>
      <c r="AU10" s="14">
        <v>5.5716604300607403E-2</v>
      </c>
      <c r="AV10" s="14">
        <v>4.8832241736422997E-2</v>
      </c>
      <c r="AW10" s="14">
        <v>2.3477228649051399E-2</v>
      </c>
      <c r="AX10" s="14"/>
      <c r="AY10" s="14">
        <v>9.7234623198331399E-2</v>
      </c>
      <c r="AZ10" s="14">
        <v>5.86071781955965E-2</v>
      </c>
      <c r="BA10" s="14">
        <v>5.2843031288324897E-2</v>
      </c>
      <c r="BB10" s="14">
        <v>2.08963904481415E-2</v>
      </c>
      <c r="BC10" s="14">
        <v>4.1449714492226099E-2</v>
      </c>
      <c r="BD10" s="14"/>
      <c r="BE10" s="14">
        <v>0.112400246535903</v>
      </c>
      <c r="BF10" s="14">
        <v>7.2031000093858294E-2</v>
      </c>
      <c r="BG10" s="14">
        <v>4.3084528524641397E-2</v>
      </c>
      <c r="BH10" s="14">
        <v>3.5003040087897397E-2</v>
      </c>
      <c r="BI10" s="14">
        <v>2.9236064242812401E-2</v>
      </c>
      <c r="BJ10" s="14"/>
      <c r="BK10" s="14">
        <v>6.9366548507420106E-2</v>
      </c>
      <c r="BL10" s="14">
        <v>6.6498117965630502E-2</v>
      </c>
      <c r="BM10" s="14">
        <v>5.6104373696292002E-2</v>
      </c>
      <c r="BN10" s="14">
        <v>4.70609088102742E-2</v>
      </c>
      <c r="BO10" s="14">
        <v>4.8404204198071003E-2</v>
      </c>
      <c r="BP10" s="14"/>
      <c r="BQ10" s="14">
        <v>6.2237066176262602E-2</v>
      </c>
      <c r="BR10" s="14">
        <v>5.5109600883274899E-2</v>
      </c>
      <c r="BS10" s="14"/>
      <c r="BT10" s="14">
        <v>4.5578866103770002E-2</v>
      </c>
      <c r="BU10" s="14">
        <v>6.1324556881954602E-2</v>
      </c>
      <c r="BV10" s="14"/>
      <c r="BW10" s="14">
        <v>4.7150197460696701E-2</v>
      </c>
      <c r="BX10" s="14">
        <v>6.1498199525163402E-2</v>
      </c>
      <c r="BY10" s="14"/>
      <c r="BZ10" s="14">
        <v>5.0350720686327101E-2</v>
      </c>
      <c r="CA10" s="14">
        <v>6.5542642137910598E-2</v>
      </c>
      <c r="CB10" s="14">
        <v>8.33165463320788E-2</v>
      </c>
    </row>
    <row r="11" spans="2:80" x14ac:dyDescent="0.35">
      <c r="B11" s="15" t="s">
        <v>85</v>
      </c>
      <c r="C11" s="14">
        <v>7.9044595372376306E-2</v>
      </c>
      <c r="D11" s="14">
        <v>7.8418063636641097E-2</v>
      </c>
      <c r="E11" s="14">
        <v>7.8932091549802505E-2</v>
      </c>
      <c r="F11" s="14"/>
      <c r="G11" s="14">
        <v>7.1717623134904596E-2</v>
      </c>
      <c r="H11" s="14">
        <v>6.9121208446773302E-2</v>
      </c>
      <c r="I11" s="14">
        <v>8.2639876001876694E-2</v>
      </c>
      <c r="J11" s="14">
        <v>7.63622890187651E-2</v>
      </c>
      <c r="K11" s="14">
        <v>8.8487990481518897E-2</v>
      </c>
      <c r="L11" s="14">
        <v>0.103701777622286</v>
      </c>
      <c r="M11" s="14"/>
      <c r="N11" s="14">
        <v>8.6643419197816804E-2</v>
      </c>
      <c r="O11" s="14">
        <v>8.7020610984429397E-2</v>
      </c>
      <c r="P11" s="14">
        <v>7.1623737811202307E-2</v>
      </c>
      <c r="Q11" s="14">
        <v>6.2323968221573899E-2</v>
      </c>
      <c r="R11" s="14"/>
      <c r="S11" s="14">
        <v>6.5505425326493893E-2</v>
      </c>
      <c r="T11" s="14">
        <v>9.3063549267667606E-2</v>
      </c>
      <c r="U11" s="14">
        <v>8.9327426039751801E-2</v>
      </c>
      <c r="V11" s="14">
        <v>5.8223282247844003E-2</v>
      </c>
      <c r="W11" s="14">
        <v>8.0084534959906403E-2</v>
      </c>
      <c r="X11" s="14">
        <v>7.0360778711730201E-2</v>
      </c>
      <c r="Y11" s="14">
        <v>6.7921104726750794E-2</v>
      </c>
      <c r="Z11" s="14">
        <v>8.3204604401854398E-2</v>
      </c>
      <c r="AA11" s="14">
        <v>9.9959868125720802E-2</v>
      </c>
      <c r="AB11" s="14">
        <v>6.5009435251865602E-2</v>
      </c>
      <c r="AC11" s="14">
        <v>7.9994243585451902E-2</v>
      </c>
      <c r="AD11" s="14">
        <v>0.136430423160711</v>
      </c>
      <c r="AE11" s="14"/>
      <c r="AF11" s="14">
        <v>8.6681379353317503E-2</v>
      </c>
      <c r="AG11" s="14">
        <v>6.2132431860015103E-2</v>
      </c>
      <c r="AH11" s="14">
        <v>7.6410826780865498E-2</v>
      </c>
      <c r="AI11" s="14">
        <v>8.8742058808921595E-2</v>
      </c>
      <c r="AJ11" s="14">
        <v>7.6617223748397106E-2</v>
      </c>
      <c r="AK11" s="14"/>
      <c r="AL11" s="14">
        <v>6.2276130343348897E-2</v>
      </c>
      <c r="AM11" s="14">
        <v>7.8138881047193395E-2</v>
      </c>
      <c r="AN11" s="14">
        <v>9.5045008498452793E-2</v>
      </c>
      <c r="AO11" s="14">
        <v>9.1119161088835193E-2</v>
      </c>
      <c r="AP11" s="14">
        <v>6.3847274794300204E-2</v>
      </c>
      <c r="AQ11" s="14">
        <v>7.5812466438495901E-2</v>
      </c>
      <c r="AR11" s="14"/>
      <c r="AS11" s="14">
        <v>6.4244946944790396E-2</v>
      </c>
      <c r="AT11" s="14">
        <v>9.9418505111905697E-2</v>
      </c>
      <c r="AU11" s="14">
        <v>7.8208184056731495E-2</v>
      </c>
      <c r="AV11" s="14">
        <v>5.6208343268133301E-2</v>
      </c>
      <c r="AW11" s="14">
        <v>0.104158974536199</v>
      </c>
      <c r="AX11" s="14"/>
      <c r="AY11" s="14">
        <v>7.9919085796870404E-2</v>
      </c>
      <c r="AZ11" s="14">
        <v>0.108691096583401</v>
      </c>
      <c r="BA11" s="14">
        <v>6.3867552480211906E-2</v>
      </c>
      <c r="BB11" s="14">
        <v>5.8972884187702697E-2</v>
      </c>
      <c r="BC11" s="14">
        <v>6.4878180137530106E-2</v>
      </c>
      <c r="BD11" s="14"/>
      <c r="BE11" s="14">
        <v>0.10815936702965501</v>
      </c>
      <c r="BF11" s="14">
        <v>9.3223721090829395E-2</v>
      </c>
      <c r="BG11" s="14">
        <v>5.7667778586226598E-2</v>
      </c>
      <c r="BH11" s="14">
        <v>8.0592383557771402E-2</v>
      </c>
      <c r="BI11" s="14">
        <v>8.5674547546964894E-2</v>
      </c>
      <c r="BJ11" s="14"/>
      <c r="BK11" s="14">
        <v>4.9336451734284401E-2</v>
      </c>
      <c r="BL11" s="14">
        <v>9.7612352601539096E-2</v>
      </c>
      <c r="BM11" s="14">
        <v>0.106025531771011</v>
      </c>
      <c r="BN11" s="14">
        <v>8.6661553953370302E-2</v>
      </c>
      <c r="BO11" s="14">
        <v>6.0998199993246197E-2</v>
      </c>
      <c r="BP11" s="14"/>
      <c r="BQ11" s="14">
        <v>8.7299967544383794E-2</v>
      </c>
      <c r="BR11" s="14">
        <v>7.5455214024190004E-2</v>
      </c>
      <c r="BS11" s="14"/>
      <c r="BT11" s="14">
        <v>7.0233076893927299E-2</v>
      </c>
      <c r="BU11" s="14">
        <v>8.2101015682741196E-2</v>
      </c>
      <c r="BV11" s="14"/>
      <c r="BW11" s="14">
        <v>6.1800320739613397E-2</v>
      </c>
      <c r="BX11" s="14">
        <v>8.6250767648722304E-2</v>
      </c>
      <c r="BY11" s="14"/>
      <c r="BZ11" s="14">
        <v>8.3138167089227194E-2</v>
      </c>
      <c r="CA11" s="14">
        <v>6.5920280735441095E-2</v>
      </c>
      <c r="CB11" s="14">
        <v>0.115468885845012</v>
      </c>
    </row>
    <row r="12" spans="2:80" x14ac:dyDescent="0.35">
      <c r="B12" s="15" t="s">
        <v>84</v>
      </c>
      <c r="C12" s="14">
        <v>8.9941843426721804E-2</v>
      </c>
      <c r="D12" s="14">
        <v>9.2355496992085506E-2</v>
      </c>
      <c r="E12" s="14">
        <v>8.7682931373543202E-2</v>
      </c>
      <c r="F12" s="14"/>
      <c r="G12" s="14">
        <v>9.3394133298159099E-2</v>
      </c>
      <c r="H12" s="14">
        <v>9.7941602461378605E-2</v>
      </c>
      <c r="I12" s="14">
        <v>0.109759184238277</v>
      </c>
      <c r="J12" s="14">
        <v>8.4692709349140902E-2</v>
      </c>
      <c r="K12" s="14">
        <v>7.9584749268387003E-2</v>
      </c>
      <c r="L12" s="14">
        <v>2.5993369502323501E-2</v>
      </c>
      <c r="M12" s="14"/>
      <c r="N12" s="14">
        <v>9.6872052291764904E-2</v>
      </c>
      <c r="O12" s="14">
        <v>7.8438276628370898E-2</v>
      </c>
      <c r="P12" s="14">
        <v>7.1938652904217706E-2</v>
      </c>
      <c r="Q12" s="14">
        <v>0.118630160343353</v>
      </c>
      <c r="R12" s="14"/>
      <c r="S12" s="14">
        <v>7.1111030033906994E-2</v>
      </c>
      <c r="T12" s="14">
        <v>0.105104876771832</v>
      </c>
      <c r="U12" s="14">
        <v>9.6536536619365301E-2</v>
      </c>
      <c r="V12" s="14">
        <v>7.8593868966831806E-2</v>
      </c>
      <c r="W12" s="14">
        <v>0.110096095021773</v>
      </c>
      <c r="X12" s="14">
        <v>9.2148008944127793E-2</v>
      </c>
      <c r="Y12" s="14">
        <v>6.94295671470328E-2</v>
      </c>
      <c r="Z12" s="14">
        <v>0.104485931584732</v>
      </c>
      <c r="AA12" s="14">
        <v>0.117056741383531</v>
      </c>
      <c r="AB12" s="14">
        <v>5.4778658489243799E-2</v>
      </c>
      <c r="AC12" s="14">
        <v>0.110592587668014</v>
      </c>
      <c r="AD12" s="14">
        <v>9.9044266405129894E-2</v>
      </c>
      <c r="AE12" s="14"/>
      <c r="AF12" s="14">
        <v>8.7437686586073204E-2</v>
      </c>
      <c r="AG12" s="14">
        <v>0.100121175040224</v>
      </c>
      <c r="AH12" s="14">
        <v>6.2500865626822499E-2</v>
      </c>
      <c r="AI12" s="14">
        <v>7.1580841737237402E-2</v>
      </c>
      <c r="AJ12" s="14">
        <v>9.1086164029372696E-2</v>
      </c>
      <c r="AK12" s="14"/>
      <c r="AL12" s="14">
        <v>0.103405419890841</v>
      </c>
      <c r="AM12" s="14">
        <v>8.5521272284779501E-2</v>
      </c>
      <c r="AN12" s="14">
        <v>3.8912790926305701E-2</v>
      </c>
      <c r="AO12" s="14">
        <v>9.0439285893639296E-2</v>
      </c>
      <c r="AP12" s="14">
        <v>8.6790958963433001E-2</v>
      </c>
      <c r="AQ12" s="14">
        <v>0.111386675322327</v>
      </c>
      <c r="AR12" s="14"/>
      <c r="AS12" s="14">
        <v>0.105701697827352</v>
      </c>
      <c r="AT12" s="14">
        <v>8.4143275223382802E-2</v>
      </c>
      <c r="AU12" s="14">
        <v>0.100582824922585</v>
      </c>
      <c r="AV12" s="14">
        <v>7.65169407458271E-2</v>
      </c>
      <c r="AW12" s="14">
        <v>7.8761156696884799E-2</v>
      </c>
      <c r="AX12" s="14"/>
      <c r="AY12" s="14">
        <v>8.3649467942772004E-2</v>
      </c>
      <c r="AZ12" s="14">
        <v>9.6680850485582198E-2</v>
      </c>
      <c r="BA12" s="14">
        <v>8.7374990294713503E-2</v>
      </c>
      <c r="BB12" s="14">
        <v>9.2607263328533307E-2</v>
      </c>
      <c r="BC12" s="14">
        <v>8.2836949695799397E-2</v>
      </c>
      <c r="BD12" s="14"/>
      <c r="BE12" s="14">
        <v>5.9172481683939501E-2</v>
      </c>
      <c r="BF12" s="14">
        <v>9.7849101404948902E-2</v>
      </c>
      <c r="BG12" s="14">
        <v>9.24740254731969E-2</v>
      </c>
      <c r="BH12" s="14">
        <v>9.0272516858176902E-2</v>
      </c>
      <c r="BI12" s="14">
        <v>4.1254503143140601E-2</v>
      </c>
      <c r="BJ12" s="14"/>
      <c r="BK12" s="14">
        <v>9.3861918435811806E-2</v>
      </c>
      <c r="BL12" s="14">
        <v>0.110198406697305</v>
      </c>
      <c r="BM12" s="14">
        <v>0.104468462948533</v>
      </c>
      <c r="BN12" s="14">
        <v>8.8861730361162294E-2</v>
      </c>
      <c r="BO12" s="14">
        <v>5.8281081476848698E-2</v>
      </c>
      <c r="BP12" s="14"/>
      <c r="BQ12" s="14">
        <v>6.7694792080667199E-2</v>
      </c>
      <c r="BR12" s="14">
        <v>9.9614714557164405E-2</v>
      </c>
      <c r="BS12" s="14"/>
      <c r="BT12" s="14">
        <v>8.7734784660212603E-2</v>
      </c>
      <c r="BU12" s="14">
        <v>9.0707398110245002E-2</v>
      </c>
      <c r="BV12" s="14"/>
      <c r="BW12" s="14">
        <v>9.30728926347867E-2</v>
      </c>
      <c r="BX12" s="14">
        <v>8.8633416109276705E-2</v>
      </c>
      <c r="BY12" s="14"/>
      <c r="BZ12" s="14">
        <v>8.22988520604407E-2</v>
      </c>
      <c r="CA12" s="14">
        <v>0.105897746819494</v>
      </c>
      <c r="CB12" s="14">
        <v>7.5778166716243503E-2</v>
      </c>
    </row>
    <row r="13" spans="2:80" x14ac:dyDescent="0.35">
      <c r="B13" s="15" t="s">
        <v>83</v>
      </c>
      <c r="C13" s="14">
        <v>7.9849933311074206E-2</v>
      </c>
      <c r="D13" s="14">
        <v>8.3914176037138494E-2</v>
      </c>
      <c r="E13" s="14">
        <v>7.5815069985986805E-2</v>
      </c>
      <c r="F13" s="14"/>
      <c r="G13" s="14">
        <v>9.2636892781949004E-2</v>
      </c>
      <c r="H13" s="14">
        <v>9.7721002491623604E-2</v>
      </c>
      <c r="I13" s="14">
        <v>8.2669696123945299E-2</v>
      </c>
      <c r="J13" s="14">
        <v>6.46743293462375E-2</v>
      </c>
      <c r="K13" s="14">
        <v>7.4905042742347397E-2</v>
      </c>
      <c r="L13" s="14">
        <v>4.2609813914165698E-2</v>
      </c>
      <c r="M13" s="14"/>
      <c r="N13" s="14">
        <v>9.5985238457810707E-2</v>
      </c>
      <c r="O13" s="14">
        <v>6.6970880725009396E-2</v>
      </c>
      <c r="P13" s="14">
        <v>6.8484820733490298E-2</v>
      </c>
      <c r="Q13" s="14">
        <v>8.7351339745596002E-2</v>
      </c>
      <c r="R13" s="14"/>
      <c r="S13" s="14">
        <v>9.0901599789321497E-2</v>
      </c>
      <c r="T13" s="14">
        <v>8.0643011602772097E-2</v>
      </c>
      <c r="U13" s="14">
        <v>8.5773156100266104E-2</v>
      </c>
      <c r="V13" s="14">
        <v>7.9883242522310799E-2</v>
      </c>
      <c r="W13" s="14">
        <v>6.1178549960700601E-2</v>
      </c>
      <c r="X13" s="14">
        <v>8.8461946941122305E-2</v>
      </c>
      <c r="Y13" s="14">
        <v>6.2419051021535901E-2</v>
      </c>
      <c r="Z13" s="14">
        <v>8.1071698380423093E-2</v>
      </c>
      <c r="AA13" s="14">
        <v>8.79084173907142E-2</v>
      </c>
      <c r="AB13" s="14">
        <v>8.1235976168513094E-2</v>
      </c>
      <c r="AC13" s="14">
        <v>5.9797188687770897E-2</v>
      </c>
      <c r="AD13" s="14">
        <v>5.0105098632559297E-2</v>
      </c>
      <c r="AE13" s="14"/>
      <c r="AF13" s="14">
        <v>5.93975887197567E-2</v>
      </c>
      <c r="AG13" s="14">
        <v>6.5546218811937396E-2</v>
      </c>
      <c r="AH13" s="14">
        <v>0.12984184269156801</v>
      </c>
      <c r="AI13" s="14">
        <v>9.4411046858808106E-2</v>
      </c>
      <c r="AJ13" s="14">
        <v>8.9724627505455304E-2</v>
      </c>
      <c r="AK13" s="14"/>
      <c r="AL13" s="14">
        <v>8.5230852107986699E-2</v>
      </c>
      <c r="AM13" s="14">
        <v>7.5465884534637595E-2</v>
      </c>
      <c r="AN13" s="14">
        <v>0.13874511589322999</v>
      </c>
      <c r="AO13" s="14">
        <v>7.6224142585177096E-2</v>
      </c>
      <c r="AP13" s="14">
        <v>8.4122751393487502E-2</v>
      </c>
      <c r="AQ13" s="14">
        <v>8.3325767506560094E-2</v>
      </c>
      <c r="AR13" s="14"/>
      <c r="AS13" s="14">
        <v>6.5610600844209596E-2</v>
      </c>
      <c r="AT13" s="14">
        <v>8.0404043882674303E-2</v>
      </c>
      <c r="AU13" s="14">
        <v>9.1686323412789303E-2</v>
      </c>
      <c r="AV13" s="14">
        <v>7.7258321167955099E-2</v>
      </c>
      <c r="AW13" s="14">
        <v>5.07387877569207E-2</v>
      </c>
      <c r="AX13" s="14"/>
      <c r="AY13" s="14">
        <v>3.75412273937192E-2</v>
      </c>
      <c r="AZ13" s="14">
        <v>8.58819862078605E-2</v>
      </c>
      <c r="BA13" s="14">
        <v>0.12852028075181299</v>
      </c>
      <c r="BB13" s="14">
        <v>0.100893456419021</v>
      </c>
      <c r="BC13" s="14">
        <v>5.9495831068590799E-2</v>
      </c>
      <c r="BD13" s="14"/>
      <c r="BE13" s="14">
        <v>5.2780648738343698E-2</v>
      </c>
      <c r="BF13" s="14">
        <v>7.4523943884267502E-2</v>
      </c>
      <c r="BG13" s="14">
        <v>8.9074982687320406E-2</v>
      </c>
      <c r="BH13" s="14">
        <v>8.6364766544369295E-2</v>
      </c>
      <c r="BI13" s="14">
        <v>6.8383107909273905E-2</v>
      </c>
      <c r="BJ13" s="14"/>
      <c r="BK13" s="14">
        <v>8.5581576348047694E-2</v>
      </c>
      <c r="BL13" s="14">
        <v>6.6174023522618697E-2</v>
      </c>
      <c r="BM13" s="14">
        <v>6.5283261052090397E-2</v>
      </c>
      <c r="BN13" s="14">
        <v>8.7132475065265697E-2</v>
      </c>
      <c r="BO13" s="14">
        <v>9.3376932644211402E-2</v>
      </c>
      <c r="BP13" s="14"/>
      <c r="BQ13" s="14">
        <v>7.2363644886436804E-2</v>
      </c>
      <c r="BR13" s="14">
        <v>8.3104922120621996E-2</v>
      </c>
      <c r="BS13" s="14"/>
      <c r="BT13" s="14">
        <v>8.0992033193372504E-2</v>
      </c>
      <c r="BU13" s="14">
        <v>7.94537771564615E-2</v>
      </c>
      <c r="BV13" s="14"/>
      <c r="BW13" s="14">
        <v>8.4400171781043906E-2</v>
      </c>
      <c r="BX13" s="14">
        <v>7.7948444091529998E-2</v>
      </c>
      <c r="BY13" s="14"/>
      <c r="BZ13" s="14">
        <v>8.2217519890783894E-2</v>
      </c>
      <c r="CA13" s="14">
        <v>7.8467764183111605E-2</v>
      </c>
      <c r="CB13" s="14">
        <v>6.1810354472191999E-2</v>
      </c>
    </row>
    <row r="14" spans="2:80" x14ac:dyDescent="0.35">
      <c r="B14" s="15" t="s">
        <v>82</v>
      </c>
      <c r="C14" s="14">
        <v>0.13971611114585999</v>
      </c>
      <c r="D14" s="14">
        <v>0.14633882012055399</v>
      </c>
      <c r="E14" s="14">
        <v>0.13317227353550801</v>
      </c>
      <c r="F14" s="14"/>
      <c r="G14" s="14">
        <v>0.16903670124136999</v>
      </c>
      <c r="H14" s="14">
        <v>0.13344297379064099</v>
      </c>
      <c r="I14" s="14">
        <v>0.14996548125311601</v>
      </c>
      <c r="J14" s="14">
        <v>0.13463795030085099</v>
      </c>
      <c r="K14" s="14">
        <v>0.14780436862046201</v>
      </c>
      <c r="L14" s="14">
        <v>6.5907100483976702E-2</v>
      </c>
      <c r="M14" s="14"/>
      <c r="N14" s="14">
        <v>0.13476100043220901</v>
      </c>
      <c r="O14" s="14">
        <v>0.15805753053235799</v>
      </c>
      <c r="P14" s="14">
        <v>0.128503325250024</v>
      </c>
      <c r="Q14" s="14">
        <v>0.133800410739598</v>
      </c>
      <c r="R14" s="14"/>
      <c r="S14" s="14">
        <v>0.14841949772306401</v>
      </c>
      <c r="T14" s="14">
        <v>0.15053548729196101</v>
      </c>
      <c r="U14" s="14">
        <v>0.16280591029025199</v>
      </c>
      <c r="V14" s="14">
        <v>0.118963529377134</v>
      </c>
      <c r="W14" s="14">
        <v>0.115161726590985</v>
      </c>
      <c r="X14" s="14">
        <v>0.154496551080432</v>
      </c>
      <c r="Y14" s="14">
        <v>0.163713702461596</v>
      </c>
      <c r="Z14" s="14">
        <v>0.137257368217402</v>
      </c>
      <c r="AA14" s="14">
        <v>0.107753679113875</v>
      </c>
      <c r="AB14" s="14">
        <v>0.16727516845413701</v>
      </c>
      <c r="AC14" s="14">
        <v>7.9425555963725095E-2</v>
      </c>
      <c r="AD14" s="14">
        <v>0.117590034044984</v>
      </c>
      <c r="AE14" s="14"/>
      <c r="AF14" s="14">
        <v>0.123152926732488</v>
      </c>
      <c r="AG14" s="14">
        <v>0.159248822738325</v>
      </c>
      <c r="AH14" s="14">
        <v>0.122188872563211</v>
      </c>
      <c r="AI14" s="14">
        <v>0.13459934973585</v>
      </c>
      <c r="AJ14" s="14">
        <v>8.91939302592554E-2</v>
      </c>
      <c r="AK14" s="14"/>
      <c r="AL14" s="14">
        <v>0.15700755387259299</v>
      </c>
      <c r="AM14" s="14">
        <v>0.13433627806725601</v>
      </c>
      <c r="AN14" s="14">
        <v>0.11446655841523801</v>
      </c>
      <c r="AO14" s="14">
        <v>0.13527606699625</v>
      </c>
      <c r="AP14" s="14">
        <v>0.143752956371722</v>
      </c>
      <c r="AQ14" s="14">
        <v>0.14191774137566299</v>
      </c>
      <c r="AR14" s="14"/>
      <c r="AS14" s="14">
        <v>0.142876290503854</v>
      </c>
      <c r="AT14" s="14">
        <v>0.14492803879603899</v>
      </c>
      <c r="AU14" s="14">
        <v>0.127602501997821</v>
      </c>
      <c r="AV14" s="14">
        <v>0.16543478824770599</v>
      </c>
      <c r="AW14" s="14">
        <v>0.123601706814201</v>
      </c>
      <c r="AX14" s="14"/>
      <c r="AY14" s="14">
        <v>0.111881724277405</v>
      </c>
      <c r="AZ14" s="14">
        <v>0.13353785698631601</v>
      </c>
      <c r="BA14" s="14">
        <v>0.20023354151301601</v>
      </c>
      <c r="BB14" s="14">
        <v>0.14831658706195999</v>
      </c>
      <c r="BC14" s="14">
        <v>0.115973773833042</v>
      </c>
      <c r="BD14" s="14"/>
      <c r="BE14" s="14">
        <v>0.12395709791203099</v>
      </c>
      <c r="BF14" s="14">
        <v>0.130359265692885</v>
      </c>
      <c r="BG14" s="14">
        <v>0.15522502851737</v>
      </c>
      <c r="BH14" s="14">
        <v>0.14308088101571101</v>
      </c>
      <c r="BI14" s="14">
        <v>9.6458308757537803E-2</v>
      </c>
      <c r="BJ14" s="14"/>
      <c r="BK14" s="14">
        <v>0.14383404778756601</v>
      </c>
      <c r="BL14" s="14">
        <v>0.14742474303518699</v>
      </c>
      <c r="BM14" s="14">
        <v>0.14702175839533799</v>
      </c>
      <c r="BN14" s="14">
        <v>0.118798354650044</v>
      </c>
      <c r="BO14" s="14">
        <v>0.13928956531176601</v>
      </c>
      <c r="BP14" s="14"/>
      <c r="BQ14" s="14">
        <v>0.136454164006202</v>
      </c>
      <c r="BR14" s="14">
        <v>0.141134384238569</v>
      </c>
      <c r="BS14" s="14"/>
      <c r="BT14" s="14">
        <v>0.13960072759005601</v>
      </c>
      <c r="BU14" s="14">
        <v>0.139756133832563</v>
      </c>
      <c r="BV14" s="14"/>
      <c r="BW14" s="14">
        <v>0.13897589720336401</v>
      </c>
      <c r="BX14" s="14">
        <v>0.140025437534158</v>
      </c>
      <c r="BY14" s="14"/>
      <c r="BZ14" s="14">
        <v>0.13593227495416599</v>
      </c>
      <c r="CA14" s="14">
        <v>0.14280058007955801</v>
      </c>
      <c r="CB14" s="14">
        <v>0.16303198246061701</v>
      </c>
    </row>
    <row r="15" spans="2:80" x14ac:dyDescent="0.35">
      <c r="B15" s="15" t="s">
        <v>270</v>
      </c>
      <c r="C15" s="14">
        <v>0.104077969734771</v>
      </c>
      <c r="D15" s="14">
        <v>0.100996814512072</v>
      </c>
      <c r="E15" s="14">
        <v>0.107668363844746</v>
      </c>
      <c r="F15" s="14"/>
      <c r="G15" s="14">
        <v>0.104138443885569</v>
      </c>
      <c r="H15" s="14">
        <v>0.104102586800532</v>
      </c>
      <c r="I15" s="14">
        <v>9.8565100265833899E-2</v>
      </c>
      <c r="J15" s="14">
        <v>0.13858816853858499</v>
      </c>
      <c r="K15" s="14">
        <v>6.0554874039722699E-2</v>
      </c>
      <c r="L15" s="14">
        <v>0.106781485864804</v>
      </c>
      <c r="M15" s="14"/>
      <c r="N15" s="14">
        <v>8.6736686135865798E-2</v>
      </c>
      <c r="O15" s="14">
        <v>0.119168461346898</v>
      </c>
      <c r="P15" s="14">
        <v>0.108652279616774</v>
      </c>
      <c r="Q15" s="14">
        <v>0.105178672374292</v>
      </c>
      <c r="R15" s="14"/>
      <c r="S15" s="14">
        <v>0.13085660087140599</v>
      </c>
      <c r="T15" s="14">
        <v>0.102395000418069</v>
      </c>
      <c r="U15" s="14">
        <v>0.115679834123917</v>
      </c>
      <c r="V15" s="14">
        <v>8.3505600344255901E-2</v>
      </c>
      <c r="W15" s="14">
        <v>0.11195015867746499</v>
      </c>
      <c r="X15" s="14">
        <v>7.8484440515458706E-2</v>
      </c>
      <c r="Y15" s="14">
        <v>9.8451530090198899E-2</v>
      </c>
      <c r="Z15" s="14">
        <v>7.7322578582985094E-2</v>
      </c>
      <c r="AA15" s="14">
        <v>0.10664611898473</v>
      </c>
      <c r="AB15" s="14">
        <v>0.12601715457047599</v>
      </c>
      <c r="AC15" s="14">
        <v>7.2800197171957806E-2</v>
      </c>
      <c r="AD15" s="14">
        <v>5.73230903924523E-2</v>
      </c>
      <c r="AE15" s="14"/>
      <c r="AF15" s="14">
        <v>9.5856825642898297E-2</v>
      </c>
      <c r="AG15" s="14">
        <v>0.116891264950225</v>
      </c>
      <c r="AH15" s="14">
        <v>5.7792526820561498E-2</v>
      </c>
      <c r="AI15" s="14">
        <v>9.0513365575964302E-2</v>
      </c>
      <c r="AJ15" s="14">
        <v>0.12702313752858299</v>
      </c>
      <c r="AK15" s="14"/>
      <c r="AL15" s="14">
        <v>0.118795643885028</v>
      </c>
      <c r="AM15" s="14">
        <v>0.104958356779304</v>
      </c>
      <c r="AN15" s="14">
        <v>7.3475776805955004E-2</v>
      </c>
      <c r="AO15" s="14">
        <v>9.7500673871420696E-2</v>
      </c>
      <c r="AP15" s="14">
        <v>0.116219458053599</v>
      </c>
      <c r="AQ15" s="14">
        <v>9.7255672231741905E-2</v>
      </c>
      <c r="AR15" s="14"/>
      <c r="AS15" s="14">
        <v>0.101414392604814</v>
      </c>
      <c r="AT15" s="14">
        <v>0.10526983027121201</v>
      </c>
      <c r="AU15" s="14">
        <v>0.101138696754369</v>
      </c>
      <c r="AV15" s="14">
        <v>9.5637375164539504E-2</v>
      </c>
      <c r="AW15" s="14">
        <v>2.6467115246662901E-2</v>
      </c>
      <c r="AX15" s="14"/>
      <c r="AY15" s="14">
        <v>7.8896881845118394E-2</v>
      </c>
      <c r="AZ15" s="14">
        <v>9.7524708870532495E-2</v>
      </c>
      <c r="BA15" s="14">
        <v>0.12659712266180601</v>
      </c>
      <c r="BB15" s="14">
        <v>0.12730627000060599</v>
      </c>
      <c r="BC15" s="14">
        <v>9.9465503588735099E-2</v>
      </c>
      <c r="BD15" s="14"/>
      <c r="BE15" s="14">
        <v>6.6535286350461006E-2</v>
      </c>
      <c r="BF15" s="14">
        <v>0.102290082606283</v>
      </c>
      <c r="BG15" s="14">
        <v>0.105724656582583</v>
      </c>
      <c r="BH15" s="14">
        <v>0.12358058285446399</v>
      </c>
      <c r="BI15" s="14">
        <v>0.10131649265655</v>
      </c>
      <c r="BJ15" s="14"/>
      <c r="BK15" s="14">
        <v>9.4034108418388204E-2</v>
      </c>
      <c r="BL15" s="14">
        <v>0.10544708907241999</v>
      </c>
      <c r="BM15" s="14">
        <v>9.5631607545909394E-2</v>
      </c>
      <c r="BN15" s="14">
        <v>0.10933473970013299</v>
      </c>
      <c r="BO15" s="14">
        <v>0.11561743175132499</v>
      </c>
      <c r="BP15" s="14"/>
      <c r="BQ15" s="14">
        <v>0.101591986852825</v>
      </c>
      <c r="BR15" s="14">
        <v>0.105158858688345</v>
      </c>
      <c r="BS15" s="14"/>
      <c r="BT15" s="14">
        <v>9.6689159074485401E-2</v>
      </c>
      <c r="BU15" s="14">
        <v>0.106640900406343</v>
      </c>
      <c r="BV15" s="14"/>
      <c r="BW15" s="14">
        <v>0.111467598247298</v>
      </c>
      <c r="BX15" s="14">
        <v>0.10098993400966701</v>
      </c>
      <c r="BY15" s="14"/>
      <c r="BZ15" s="14">
        <v>0.10699731758419</v>
      </c>
      <c r="CA15" s="14">
        <v>0.10058634148583299</v>
      </c>
      <c r="CB15" s="14">
        <v>9.3092470458217599E-2</v>
      </c>
    </row>
    <row r="16" spans="2:80" x14ac:dyDescent="0.35">
      <c r="B16" s="15" t="s">
        <v>271</v>
      </c>
      <c r="C16" s="14">
        <v>0.10630603417927099</v>
      </c>
      <c r="D16" s="14">
        <v>0.103963265808241</v>
      </c>
      <c r="E16" s="14">
        <v>0.108117376296002</v>
      </c>
      <c r="F16" s="14"/>
      <c r="G16" s="14">
        <v>0.13474696285061499</v>
      </c>
      <c r="H16" s="14">
        <v>0.117512440318397</v>
      </c>
      <c r="I16" s="14">
        <v>0.117118792454941</v>
      </c>
      <c r="J16" s="14">
        <v>0.10782958894069899</v>
      </c>
      <c r="K16" s="14">
        <v>6.7671596280025101E-2</v>
      </c>
      <c r="L16" s="14">
        <v>5.3437888942890602E-2</v>
      </c>
      <c r="M16" s="14"/>
      <c r="N16" s="14">
        <v>0.121029895459125</v>
      </c>
      <c r="O16" s="14">
        <v>8.77487397188466E-2</v>
      </c>
      <c r="P16" s="14">
        <v>0.107047116406047</v>
      </c>
      <c r="Q16" s="14">
        <v>0.109449842244611</v>
      </c>
      <c r="R16" s="14"/>
      <c r="S16" s="14">
        <v>9.8452910135406996E-2</v>
      </c>
      <c r="T16" s="14">
        <v>0.121672347715285</v>
      </c>
      <c r="U16" s="14">
        <v>0.104826899661733</v>
      </c>
      <c r="V16" s="14">
        <v>7.7948954711253501E-2</v>
      </c>
      <c r="W16" s="14">
        <v>0.14107034509393099</v>
      </c>
      <c r="X16" s="14">
        <v>0.101708963287784</v>
      </c>
      <c r="Y16" s="14">
        <v>0.110183294656393</v>
      </c>
      <c r="Z16" s="14">
        <v>0.1078208186918</v>
      </c>
      <c r="AA16" s="14">
        <v>9.7900423222305799E-2</v>
      </c>
      <c r="AB16" s="14">
        <v>0.107761280680873</v>
      </c>
      <c r="AC16" s="14">
        <v>8.2034849450644404E-2</v>
      </c>
      <c r="AD16" s="14">
        <v>0.14828877415133401</v>
      </c>
      <c r="AE16" s="14"/>
      <c r="AF16" s="14">
        <v>0.118048047209246</v>
      </c>
      <c r="AG16" s="14">
        <v>0.107963128126289</v>
      </c>
      <c r="AH16" s="14">
        <v>9.1241765032407898E-2</v>
      </c>
      <c r="AI16" s="14">
        <v>8.8763795888198702E-2</v>
      </c>
      <c r="AJ16" s="14">
        <v>0.17023328811331401</v>
      </c>
      <c r="AK16" s="14"/>
      <c r="AL16" s="14">
        <v>0.12003989585777999</v>
      </c>
      <c r="AM16" s="14">
        <v>0.12216015801305199</v>
      </c>
      <c r="AN16" s="14">
        <v>0.10535783255030901</v>
      </c>
      <c r="AO16" s="14">
        <v>7.4678906260157704E-2</v>
      </c>
      <c r="AP16" s="14">
        <v>0.14713203444530901</v>
      </c>
      <c r="AQ16" s="14">
        <v>0.106929114922394</v>
      </c>
      <c r="AR16" s="14"/>
      <c r="AS16" s="14">
        <v>8.8094190701819994E-2</v>
      </c>
      <c r="AT16" s="14">
        <v>0.11319129498220599</v>
      </c>
      <c r="AU16" s="14">
        <v>0.105520400245182</v>
      </c>
      <c r="AV16" s="14">
        <v>0.124366013371889</v>
      </c>
      <c r="AW16" s="14">
        <v>0.156176672789726</v>
      </c>
      <c r="AX16" s="14"/>
      <c r="AY16" s="14">
        <v>9.8038088091477404E-2</v>
      </c>
      <c r="AZ16" s="14">
        <v>0.112007145517525</v>
      </c>
      <c r="BA16" s="14">
        <v>8.4744547352466601E-2</v>
      </c>
      <c r="BB16" s="14">
        <v>0.13906201965017201</v>
      </c>
      <c r="BC16" s="14">
        <v>9.5171211783413798E-2</v>
      </c>
      <c r="BD16" s="14"/>
      <c r="BE16" s="14">
        <v>7.5244061374739199E-2</v>
      </c>
      <c r="BF16" s="14">
        <v>0.115068640263512</v>
      </c>
      <c r="BG16" s="14">
        <v>0.103050950865373</v>
      </c>
      <c r="BH16" s="14">
        <v>0.123429846222275</v>
      </c>
      <c r="BI16" s="14">
        <v>4.0461185541719402E-2</v>
      </c>
      <c r="BJ16" s="14"/>
      <c r="BK16" s="14">
        <v>0.119198111413266</v>
      </c>
      <c r="BL16" s="14">
        <v>0.10624181187793499</v>
      </c>
      <c r="BM16" s="14">
        <v>0.104571125924729</v>
      </c>
      <c r="BN16" s="14">
        <v>0.12535880309216599</v>
      </c>
      <c r="BO16" s="14">
        <v>8.1367149078183501E-2</v>
      </c>
      <c r="BP16" s="14"/>
      <c r="BQ16" s="14">
        <v>9.9799709884015098E-2</v>
      </c>
      <c r="BR16" s="14">
        <v>0.109134941051554</v>
      </c>
      <c r="BS16" s="14"/>
      <c r="BT16" s="14">
        <v>0.152949994290213</v>
      </c>
      <c r="BU16" s="14">
        <v>9.0126808386621002E-2</v>
      </c>
      <c r="BV16" s="14"/>
      <c r="BW16" s="14">
        <v>0.122915764531789</v>
      </c>
      <c r="BX16" s="14">
        <v>9.9365030226777395E-2</v>
      </c>
      <c r="BY16" s="14"/>
      <c r="BZ16" s="14">
        <v>0.102029192395338</v>
      </c>
      <c r="CA16" s="14">
        <v>0.117912885582713</v>
      </c>
      <c r="CB16" s="14">
        <v>8.15102836447711E-2</v>
      </c>
    </row>
    <row r="17" spans="2:80" x14ac:dyDescent="0.35">
      <c r="B17" s="15" t="s">
        <v>272</v>
      </c>
      <c r="C17" s="14">
        <v>6.6045222263697703E-2</v>
      </c>
      <c r="D17" s="14">
        <v>6.3602841277633201E-2</v>
      </c>
      <c r="E17" s="14">
        <v>6.7645114518715105E-2</v>
      </c>
      <c r="F17" s="14"/>
      <c r="G17" s="14">
        <v>6.8467683904255394E-2</v>
      </c>
      <c r="H17" s="14">
        <v>7.1904668169038399E-2</v>
      </c>
      <c r="I17" s="14">
        <v>6.7469625000437003E-2</v>
      </c>
      <c r="J17" s="14">
        <v>6.4140051552816393E-2</v>
      </c>
      <c r="K17" s="14">
        <v>6.9652378698776496E-2</v>
      </c>
      <c r="L17" s="14">
        <v>3.38727409784381E-2</v>
      </c>
      <c r="M17" s="14"/>
      <c r="N17" s="14">
        <v>7.2254511515708705E-2</v>
      </c>
      <c r="O17" s="14">
        <v>7.2961865700055098E-2</v>
      </c>
      <c r="P17" s="14">
        <v>6.3559797473628707E-2</v>
      </c>
      <c r="Q17" s="14">
        <v>4.9585792078050299E-2</v>
      </c>
      <c r="R17" s="14"/>
      <c r="S17" s="14">
        <v>5.8959252373789198E-2</v>
      </c>
      <c r="T17" s="14">
        <v>5.7595264777995203E-2</v>
      </c>
      <c r="U17" s="14">
        <v>6.0995498492233E-2</v>
      </c>
      <c r="V17" s="14">
        <v>0.105847763284592</v>
      </c>
      <c r="W17" s="14">
        <v>7.9250491215724098E-2</v>
      </c>
      <c r="X17" s="14">
        <v>4.8145076493974301E-2</v>
      </c>
      <c r="Y17" s="14">
        <v>5.8689155504698401E-2</v>
      </c>
      <c r="Z17" s="14">
        <v>7.7123937374802096E-2</v>
      </c>
      <c r="AA17" s="14">
        <v>4.9992437589559E-2</v>
      </c>
      <c r="AB17" s="14">
        <v>7.7201127156745097E-2</v>
      </c>
      <c r="AC17" s="14">
        <v>7.0758472467142799E-2</v>
      </c>
      <c r="AD17" s="14">
        <v>8.5469274981893897E-2</v>
      </c>
      <c r="AE17" s="14"/>
      <c r="AF17" s="14">
        <v>5.2686735583557798E-2</v>
      </c>
      <c r="AG17" s="14">
        <v>8.4406216361980299E-2</v>
      </c>
      <c r="AH17" s="14">
        <v>6.9462920857504107E-2</v>
      </c>
      <c r="AI17" s="14">
        <v>5.6210458400403403E-2</v>
      </c>
      <c r="AJ17" s="14">
        <v>4.3015251006254501E-2</v>
      </c>
      <c r="AK17" s="14"/>
      <c r="AL17" s="14">
        <v>5.9291733867943099E-2</v>
      </c>
      <c r="AM17" s="14">
        <v>5.7848480514803E-2</v>
      </c>
      <c r="AN17" s="14">
        <v>5.5607373140936597E-2</v>
      </c>
      <c r="AO17" s="14">
        <v>8.2970251297598704E-2</v>
      </c>
      <c r="AP17" s="14">
        <v>8.0088643635936804E-2</v>
      </c>
      <c r="AQ17" s="14">
        <v>4.1482439962719497E-2</v>
      </c>
      <c r="AR17" s="14"/>
      <c r="AS17" s="14">
        <v>5.8058337383329099E-2</v>
      </c>
      <c r="AT17" s="14">
        <v>4.82370829033179E-2</v>
      </c>
      <c r="AU17" s="14">
        <v>7.9767862322314906E-2</v>
      </c>
      <c r="AV17" s="14">
        <v>7.3254750493810999E-2</v>
      </c>
      <c r="AW17" s="14">
        <v>0.104404050104917</v>
      </c>
      <c r="AX17" s="14"/>
      <c r="AY17" s="14">
        <v>3.2627594469463402E-2</v>
      </c>
      <c r="AZ17" s="14">
        <v>9.3672307896644103E-2</v>
      </c>
      <c r="BA17" s="14">
        <v>5.0056144948007898E-2</v>
      </c>
      <c r="BB17" s="14">
        <v>9.3917258798720302E-2</v>
      </c>
      <c r="BC17" s="14">
        <v>4.89768148531892E-2</v>
      </c>
      <c r="BD17" s="14"/>
      <c r="BE17" s="14">
        <v>5.3819875334461198E-2</v>
      </c>
      <c r="BF17" s="14">
        <v>6.5225371851228703E-2</v>
      </c>
      <c r="BG17" s="14">
        <v>7.7580598250530305E-2</v>
      </c>
      <c r="BH17" s="14">
        <v>5.0880568773705601E-2</v>
      </c>
      <c r="BI17" s="14">
        <v>4.2339137201520598E-2</v>
      </c>
      <c r="BJ17" s="14"/>
      <c r="BK17" s="14">
        <v>6.9442454534503095E-2</v>
      </c>
      <c r="BL17" s="14">
        <v>4.4487502858091103E-2</v>
      </c>
      <c r="BM17" s="14">
        <v>5.3419471890778697E-2</v>
      </c>
      <c r="BN17" s="14">
        <v>6.6127272326891001E-2</v>
      </c>
      <c r="BO17" s="14">
        <v>9.2439685086338305E-2</v>
      </c>
      <c r="BP17" s="14"/>
      <c r="BQ17" s="14">
        <v>7.2644694978969707E-2</v>
      </c>
      <c r="BR17" s="14">
        <v>6.3175815073022099E-2</v>
      </c>
      <c r="BS17" s="14"/>
      <c r="BT17" s="14">
        <v>8.5120130803686897E-2</v>
      </c>
      <c r="BU17" s="14">
        <v>5.9428776071980799E-2</v>
      </c>
      <c r="BV17" s="14"/>
      <c r="BW17" s="14">
        <v>7.4584583809051905E-2</v>
      </c>
      <c r="BX17" s="14">
        <v>6.2476727111752402E-2</v>
      </c>
      <c r="BY17" s="14"/>
      <c r="BZ17" s="14">
        <v>7.1656367125450801E-2</v>
      </c>
      <c r="CA17" s="14">
        <v>5.91701030217021E-2</v>
      </c>
      <c r="CB17" s="14">
        <v>4.5963630949399002E-2</v>
      </c>
    </row>
    <row r="18" spans="2:80" x14ac:dyDescent="0.35">
      <c r="B18" s="15" t="s">
        <v>273</v>
      </c>
      <c r="C18" s="14">
        <v>5.2649974836193499E-2</v>
      </c>
      <c r="D18" s="14">
        <v>4.5120668560656198E-2</v>
      </c>
      <c r="E18" s="14">
        <v>6.07724896686005E-2</v>
      </c>
      <c r="F18" s="14"/>
      <c r="G18" s="14">
        <v>6.3680915540993005E-2</v>
      </c>
      <c r="H18" s="14">
        <v>3.9094634651215203E-2</v>
      </c>
      <c r="I18" s="14">
        <v>6.0090500088425799E-2</v>
      </c>
      <c r="J18" s="14">
        <v>6.0328966410066999E-2</v>
      </c>
      <c r="K18" s="14">
        <v>4.1386342572493198E-2</v>
      </c>
      <c r="L18" s="14">
        <v>5.2018045448870003E-2</v>
      </c>
      <c r="M18" s="14"/>
      <c r="N18" s="14">
        <v>5.8577543327962903E-2</v>
      </c>
      <c r="O18" s="14">
        <v>5.8124497291243797E-2</v>
      </c>
      <c r="P18" s="14">
        <v>6.2918651714222396E-2</v>
      </c>
      <c r="Q18" s="14">
        <v>2.27401113512294E-2</v>
      </c>
      <c r="R18" s="14"/>
      <c r="S18" s="14">
        <v>5.9111674947971898E-2</v>
      </c>
      <c r="T18" s="14">
        <v>3.5346239568210001E-2</v>
      </c>
      <c r="U18" s="14">
        <v>5.3081594206903497E-2</v>
      </c>
      <c r="V18" s="14">
        <v>2.68047089611997E-2</v>
      </c>
      <c r="W18" s="14">
        <v>6.6722573073939195E-2</v>
      </c>
      <c r="X18" s="14">
        <v>6.44127843961073E-2</v>
      </c>
      <c r="Y18" s="14">
        <v>6.0960286085459198E-2</v>
      </c>
      <c r="Z18" s="14">
        <v>6.9574768210601601E-2</v>
      </c>
      <c r="AA18" s="14">
        <v>6.8275095698365096E-2</v>
      </c>
      <c r="AB18" s="14">
        <v>6.9566544444377904E-2</v>
      </c>
      <c r="AC18" s="14">
        <v>0</v>
      </c>
      <c r="AD18" s="14">
        <v>3.2105137192635899E-2</v>
      </c>
      <c r="AE18" s="14"/>
      <c r="AF18" s="14">
        <v>4.65984670609405E-2</v>
      </c>
      <c r="AG18" s="14">
        <v>4.46019661009215E-2</v>
      </c>
      <c r="AH18" s="14">
        <v>6.1883179722403002E-2</v>
      </c>
      <c r="AI18" s="14">
        <v>6.3446003295110007E-2</v>
      </c>
      <c r="AJ18" s="14">
        <v>8.4541435779941596E-2</v>
      </c>
      <c r="AK18" s="14"/>
      <c r="AL18" s="14">
        <v>4.1393160079823799E-2</v>
      </c>
      <c r="AM18" s="14">
        <v>6.1938434083342299E-2</v>
      </c>
      <c r="AN18" s="14">
        <v>5.3047645978479302E-2</v>
      </c>
      <c r="AO18" s="14">
        <v>4.5766810698915299E-2</v>
      </c>
      <c r="AP18" s="14">
        <v>6.12686551509029E-2</v>
      </c>
      <c r="AQ18" s="14">
        <v>4.4484684191830597E-2</v>
      </c>
      <c r="AR18" s="14"/>
      <c r="AS18" s="14">
        <v>3.7291250004276202E-2</v>
      </c>
      <c r="AT18" s="14">
        <v>3.4656610880313701E-2</v>
      </c>
      <c r="AU18" s="14">
        <v>6.3819880471831694E-2</v>
      </c>
      <c r="AV18" s="14">
        <v>9.3195023870651802E-2</v>
      </c>
      <c r="AW18" s="14">
        <v>2.60835943254865E-2</v>
      </c>
      <c r="AX18" s="14"/>
      <c r="AY18" s="14">
        <v>2.4239060831302301E-2</v>
      </c>
      <c r="AZ18" s="14">
        <v>6.2240483853810598E-2</v>
      </c>
      <c r="BA18" s="14">
        <v>3.46560209720361E-2</v>
      </c>
      <c r="BB18" s="14">
        <v>5.7871804996050803E-2</v>
      </c>
      <c r="BC18" s="14">
        <v>9.1579775938112395E-2</v>
      </c>
      <c r="BD18" s="14"/>
      <c r="BE18" s="14">
        <v>4.0083522541459402E-2</v>
      </c>
      <c r="BF18" s="14">
        <v>3.7134086491069002E-2</v>
      </c>
      <c r="BG18" s="14">
        <v>5.2386922202759797E-2</v>
      </c>
      <c r="BH18" s="14">
        <v>7.4511095320601295E-2</v>
      </c>
      <c r="BI18" s="14">
        <v>0.15345144013836301</v>
      </c>
      <c r="BJ18" s="14"/>
      <c r="BK18" s="14">
        <v>4.7828914592386002E-2</v>
      </c>
      <c r="BL18" s="14">
        <v>3.8082791044664999E-2</v>
      </c>
      <c r="BM18" s="14">
        <v>3.5412450887129E-2</v>
      </c>
      <c r="BN18" s="14">
        <v>6.3811966196121894E-2</v>
      </c>
      <c r="BO18" s="14">
        <v>7.2861642373389005E-2</v>
      </c>
      <c r="BP18" s="14"/>
      <c r="BQ18" s="14">
        <v>6.1432814167567802E-2</v>
      </c>
      <c r="BR18" s="14">
        <v>4.8831254247550998E-2</v>
      </c>
      <c r="BS18" s="14"/>
      <c r="BT18" s="14">
        <v>5.8431270455800897E-2</v>
      </c>
      <c r="BU18" s="14">
        <v>5.0644637232327802E-2</v>
      </c>
      <c r="BV18" s="14"/>
      <c r="BW18" s="14">
        <v>5.75794497770101E-2</v>
      </c>
      <c r="BX18" s="14">
        <v>5.0590007315845398E-2</v>
      </c>
      <c r="BY18" s="14"/>
      <c r="BZ18" s="14">
        <v>5.8813577131587198E-2</v>
      </c>
      <c r="CA18" s="14">
        <v>4.2974271465068201E-2</v>
      </c>
      <c r="CB18" s="14">
        <v>4.3967865985438101E-2</v>
      </c>
    </row>
    <row r="19" spans="2:80" x14ac:dyDescent="0.35">
      <c r="B19" s="15" t="s">
        <v>274</v>
      </c>
      <c r="C19" s="14">
        <v>6.2418564691498903E-2</v>
      </c>
      <c r="D19" s="14">
        <v>5.08570390167397E-2</v>
      </c>
      <c r="E19" s="14">
        <v>7.4831484491740805E-2</v>
      </c>
      <c r="F19" s="14"/>
      <c r="G19" s="14">
        <v>4.2524205115543598E-2</v>
      </c>
      <c r="H19" s="14">
        <v>9.1874118494334606E-2</v>
      </c>
      <c r="I19" s="14">
        <v>7.5806429550156901E-2</v>
      </c>
      <c r="J19" s="14">
        <v>6.2662581185946906E-2</v>
      </c>
      <c r="K19" s="14">
        <v>4.0531114825650701E-2</v>
      </c>
      <c r="L19" s="14">
        <v>0</v>
      </c>
      <c r="M19" s="14"/>
      <c r="N19" s="14">
        <v>6.2981159252307101E-2</v>
      </c>
      <c r="O19" s="14">
        <v>6.1467552785090002E-2</v>
      </c>
      <c r="P19" s="14">
        <v>5.2225839089455897E-2</v>
      </c>
      <c r="Q19" s="14">
        <v>7.6078558370111807E-2</v>
      </c>
      <c r="R19" s="14"/>
      <c r="S19" s="14">
        <v>7.8831334332223293E-2</v>
      </c>
      <c r="T19" s="14">
        <v>5.0366991780419097E-2</v>
      </c>
      <c r="U19" s="14">
        <v>6.8985677503990595E-2</v>
      </c>
      <c r="V19" s="14">
        <v>8.3510800449324907E-2</v>
      </c>
      <c r="W19" s="14">
        <v>6.1917272590676302E-2</v>
      </c>
      <c r="X19" s="14">
        <v>3.7928420475086398E-2</v>
      </c>
      <c r="Y19" s="14">
        <v>6.4365953879119503E-2</v>
      </c>
      <c r="Z19" s="14">
        <v>3.76558370137626E-2</v>
      </c>
      <c r="AA19" s="14">
        <v>4.9938911024439203E-2</v>
      </c>
      <c r="AB19" s="14">
        <v>3.7931309713703697E-2</v>
      </c>
      <c r="AC19" s="14">
        <v>0.146255204839597</v>
      </c>
      <c r="AD19" s="14">
        <v>3.2402929973220501E-2</v>
      </c>
      <c r="AE19" s="14"/>
      <c r="AF19" s="14">
        <v>6.7585428628437597E-2</v>
      </c>
      <c r="AG19" s="14">
        <v>6.1289522669227402E-2</v>
      </c>
      <c r="AH19" s="14">
        <v>6.1975436594905398E-2</v>
      </c>
      <c r="AI19" s="14">
        <v>7.34823643421183E-2</v>
      </c>
      <c r="AJ19" s="14">
        <v>4.80255981799277E-2</v>
      </c>
      <c r="AK19" s="14"/>
      <c r="AL19" s="14">
        <v>5.5284856248420597E-2</v>
      </c>
      <c r="AM19" s="14">
        <v>7.4976621265732096E-2</v>
      </c>
      <c r="AN19" s="14">
        <v>5.8901792439215499E-2</v>
      </c>
      <c r="AO19" s="14">
        <v>6.0124948468888197E-2</v>
      </c>
      <c r="AP19" s="14">
        <v>5.62415835220424E-2</v>
      </c>
      <c r="AQ19" s="14">
        <v>4.4479919901428001E-2</v>
      </c>
      <c r="AR19" s="14"/>
      <c r="AS19" s="14">
        <v>7.1646703062915706E-2</v>
      </c>
      <c r="AT19" s="14">
        <v>4.1842952933632702E-2</v>
      </c>
      <c r="AU19" s="14">
        <v>6.6341398927529299E-2</v>
      </c>
      <c r="AV19" s="14">
        <v>5.9056312360828998E-2</v>
      </c>
      <c r="AW19" s="14">
        <v>0.18017357280632201</v>
      </c>
      <c r="AX19" s="14"/>
      <c r="AY19" s="14">
        <v>5.4031956500742898E-2</v>
      </c>
      <c r="AZ19" s="14">
        <v>2.69016785789866E-2</v>
      </c>
      <c r="BA19" s="14">
        <v>3.9394275346691002E-2</v>
      </c>
      <c r="BB19" s="14">
        <v>7.18202197035199E-2</v>
      </c>
      <c r="BC19" s="14">
        <v>0.15810741925108199</v>
      </c>
      <c r="BD19" s="14"/>
      <c r="BE19" s="14">
        <v>8.1077689628411095E-2</v>
      </c>
      <c r="BF19" s="14">
        <v>3.1919104607431303E-2</v>
      </c>
      <c r="BG19" s="14">
        <v>5.5239814462339401E-2</v>
      </c>
      <c r="BH19" s="14">
        <v>0.10191899570858901</v>
      </c>
      <c r="BI19" s="14">
        <v>0.25681361119499002</v>
      </c>
      <c r="BJ19" s="14"/>
      <c r="BK19" s="14">
        <v>6.8702348190088205E-2</v>
      </c>
      <c r="BL19" s="14">
        <v>3.0951512274404201E-2</v>
      </c>
      <c r="BM19" s="14">
        <v>3.67776900946091E-2</v>
      </c>
      <c r="BN19" s="14">
        <v>4.7882866684465897E-2</v>
      </c>
      <c r="BO19" s="14">
        <v>0.115679695684795</v>
      </c>
      <c r="BP19" s="14"/>
      <c r="BQ19" s="14">
        <v>6.8035841757552298E-2</v>
      </c>
      <c r="BR19" s="14">
        <v>5.9976209688189099E-2</v>
      </c>
      <c r="BS19" s="14"/>
      <c r="BT19" s="14">
        <v>6.4000335867530303E-2</v>
      </c>
      <c r="BU19" s="14">
        <v>6.1869901307248301E-2</v>
      </c>
      <c r="BV19" s="14"/>
      <c r="BW19" s="14">
        <v>6.8261528709390201E-2</v>
      </c>
      <c r="BX19" s="14">
        <v>5.9976861215179901E-2</v>
      </c>
      <c r="BY19" s="14"/>
      <c r="BZ19" s="14">
        <v>7.01673475173724E-2</v>
      </c>
      <c r="CA19" s="14">
        <v>4.9782156152789803E-2</v>
      </c>
      <c r="CB19" s="14">
        <v>5.44782837080591E-2</v>
      </c>
    </row>
    <row r="20" spans="2:80" x14ac:dyDescent="0.35">
      <c r="B20" s="15" t="s">
        <v>203</v>
      </c>
      <c r="C20" s="20">
        <v>4.9543727724569199E-3</v>
      </c>
      <c r="D20" s="20">
        <v>2.8775540236765599E-3</v>
      </c>
      <c r="E20" s="20">
        <v>7.1639229295858099E-3</v>
      </c>
      <c r="F20" s="20"/>
      <c r="G20" s="20">
        <v>4.1384506755177304E-3</v>
      </c>
      <c r="H20" s="20">
        <v>6.97915901971464E-3</v>
      </c>
      <c r="I20" s="20">
        <v>8.17786946943036E-3</v>
      </c>
      <c r="J20" s="20">
        <v>4.7270331755350902E-3</v>
      </c>
      <c r="K20" s="20">
        <v>0</v>
      </c>
      <c r="L20" s="20">
        <v>0</v>
      </c>
      <c r="M20" s="20"/>
      <c r="N20" s="20">
        <v>1.60782843313947E-3</v>
      </c>
      <c r="O20" s="20">
        <v>0</v>
      </c>
      <c r="P20" s="20">
        <v>8.4817845978237896E-3</v>
      </c>
      <c r="Q20" s="20">
        <v>1.31920743325125E-2</v>
      </c>
      <c r="R20" s="20"/>
      <c r="S20" s="20">
        <v>6.0344962128093399E-3</v>
      </c>
      <c r="T20" s="20">
        <v>3.6389851571555902E-3</v>
      </c>
      <c r="U20" s="20">
        <v>5.8874960533684398E-3</v>
      </c>
      <c r="V20" s="20">
        <v>0</v>
      </c>
      <c r="W20" s="20">
        <v>1.33429329633996E-2</v>
      </c>
      <c r="X20" s="20">
        <v>1.10761300885273E-2</v>
      </c>
      <c r="Y20" s="20">
        <v>0</v>
      </c>
      <c r="Z20" s="20">
        <v>0</v>
      </c>
      <c r="AA20" s="20">
        <v>0</v>
      </c>
      <c r="AB20" s="20">
        <v>6.68715618016662E-3</v>
      </c>
      <c r="AC20" s="20">
        <v>1.12852126267701E-2</v>
      </c>
      <c r="AD20" s="20">
        <v>0</v>
      </c>
      <c r="AE20" s="20"/>
      <c r="AF20" s="20">
        <v>6.7851290538835599E-3</v>
      </c>
      <c r="AG20" s="20">
        <v>4.2269682440739097E-3</v>
      </c>
      <c r="AH20" s="20">
        <v>0</v>
      </c>
      <c r="AI20" s="20">
        <v>3.70123686767317E-3</v>
      </c>
      <c r="AJ20" s="20">
        <v>0</v>
      </c>
      <c r="AK20" s="20"/>
      <c r="AL20" s="20">
        <v>2.5287242251560301E-3</v>
      </c>
      <c r="AM20" s="20">
        <v>1.09834844012424E-2</v>
      </c>
      <c r="AN20" s="20">
        <v>0</v>
      </c>
      <c r="AO20" s="20">
        <v>3.9922773879564203E-3</v>
      </c>
      <c r="AP20" s="20">
        <v>0</v>
      </c>
      <c r="AQ20" s="20">
        <v>5.9477927521845199E-3</v>
      </c>
      <c r="AR20" s="20"/>
      <c r="AS20" s="20">
        <v>9.9458341947924103E-3</v>
      </c>
      <c r="AT20" s="20">
        <v>2.4000059612706301E-3</v>
      </c>
      <c r="AU20" s="20">
        <v>5.1658691350409004E-3</v>
      </c>
      <c r="AV20" s="20">
        <v>6.5711834465546903E-3</v>
      </c>
      <c r="AW20" s="20">
        <v>0</v>
      </c>
      <c r="AX20" s="20"/>
      <c r="AY20" s="20">
        <v>2.0749167250004299E-3</v>
      </c>
      <c r="AZ20" s="20">
        <v>1.6613356495745501E-3</v>
      </c>
      <c r="BA20" s="20">
        <v>6.42736954852079E-3</v>
      </c>
      <c r="BB20" s="20">
        <v>2.9996182232914898E-3</v>
      </c>
      <c r="BC20" s="20">
        <v>9.8048104331177003E-3</v>
      </c>
      <c r="BD20" s="20"/>
      <c r="BE20" s="20">
        <v>0</v>
      </c>
      <c r="BF20" s="20">
        <v>2.7475521967649801E-3</v>
      </c>
      <c r="BG20" s="20">
        <v>6.7541418415573004E-3</v>
      </c>
      <c r="BH20" s="20">
        <v>2.9648139114529602E-3</v>
      </c>
      <c r="BI20" s="20">
        <v>2.74201568205714E-2</v>
      </c>
      <c r="BJ20" s="20"/>
      <c r="BK20" s="20">
        <v>2.4055938080759899E-3</v>
      </c>
      <c r="BL20" s="20">
        <v>1.06301589568137E-2</v>
      </c>
      <c r="BM20" s="20">
        <v>7.8730521524571408E-3</v>
      </c>
      <c r="BN20" s="20">
        <v>2.5752620666576499E-3</v>
      </c>
      <c r="BO20" s="20">
        <v>1.92129221196853E-3</v>
      </c>
      <c r="BP20" s="20"/>
      <c r="BQ20" s="20">
        <v>6.3838494215736601E-3</v>
      </c>
      <c r="BR20" s="20">
        <v>4.3328457576718698E-3</v>
      </c>
      <c r="BS20" s="20"/>
      <c r="BT20" s="20">
        <v>5.6287712553930603E-3</v>
      </c>
      <c r="BU20" s="20">
        <v>4.7204465512764703E-3</v>
      </c>
      <c r="BV20" s="20"/>
      <c r="BW20" s="20">
        <v>3.4002336704451498E-3</v>
      </c>
      <c r="BX20" s="20">
        <v>5.6038285685983602E-3</v>
      </c>
      <c r="BY20" s="20"/>
      <c r="BZ20" s="20">
        <v>4.0284456751118296E-3</v>
      </c>
      <c r="CA20" s="20">
        <v>4.2795465544110001E-3</v>
      </c>
      <c r="CB20" s="20">
        <v>1.96647756666306E-2</v>
      </c>
    </row>
    <row r="21" spans="2:80" x14ac:dyDescent="0.35">
      <c r="B21" s="16" t="s">
        <v>279</v>
      </c>
    </row>
    <row r="22" spans="2:80" x14ac:dyDescent="0.35">
      <c r="B22" t="s">
        <v>120</v>
      </c>
    </row>
    <row r="23" spans="2:80" x14ac:dyDescent="0.35">
      <c r="B23" t="s">
        <v>121</v>
      </c>
    </row>
    <row r="25" spans="2:80" x14ac:dyDescent="0.35">
      <c r="B2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CB2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280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269</v>
      </c>
      <c r="C9" s="14">
        <v>0.28919562496961898</v>
      </c>
      <c r="D9" s="14">
        <v>0.31244754660220703</v>
      </c>
      <c r="E9" s="14">
        <v>0.26700411918931</v>
      </c>
      <c r="F9" s="14"/>
      <c r="G9" s="14">
        <v>0.165005144975096</v>
      </c>
      <c r="H9" s="14">
        <v>0.17807615464476501</v>
      </c>
      <c r="I9" s="14">
        <v>0.21959261902031199</v>
      </c>
      <c r="J9" s="14">
        <v>0.25767139729314098</v>
      </c>
      <c r="K9" s="14">
        <v>0.33096419843639302</v>
      </c>
      <c r="L9" s="14">
        <v>0.51624247799067502</v>
      </c>
      <c r="M9" s="14"/>
      <c r="N9" s="14">
        <v>0.320950361949424</v>
      </c>
      <c r="O9" s="14">
        <v>0.31991467748889602</v>
      </c>
      <c r="P9" s="14">
        <v>0.25825672846106001</v>
      </c>
      <c r="Q9" s="14">
        <v>0.25102623491892501</v>
      </c>
      <c r="R9" s="14"/>
      <c r="S9" s="14">
        <v>0.230960334212682</v>
      </c>
      <c r="T9" s="14">
        <v>0.29948471905103002</v>
      </c>
      <c r="U9" s="14">
        <v>0.26244767937465302</v>
      </c>
      <c r="V9" s="14">
        <v>0.30036614939335599</v>
      </c>
      <c r="W9" s="14">
        <v>0.25700162226358397</v>
      </c>
      <c r="X9" s="14">
        <v>0.25365206943489199</v>
      </c>
      <c r="Y9" s="14">
        <v>0.33986640774450999</v>
      </c>
      <c r="Z9" s="14">
        <v>0.348712642584115</v>
      </c>
      <c r="AA9" s="14">
        <v>0.27846050794841398</v>
      </c>
      <c r="AB9" s="14">
        <v>0.35204325814131898</v>
      </c>
      <c r="AC9" s="14">
        <v>0.33092056175317403</v>
      </c>
      <c r="AD9" s="14">
        <v>0.30342051870253101</v>
      </c>
      <c r="AE9" s="14"/>
      <c r="AF9" s="14">
        <v>0.392635297010893</v>
      </c>
      <c r="AG9" s="14">
        <v>0.28804515694506</v>
      </c>
      <c r="AH9" s="14">
        <v>0.27161716735800201</v>
      </c>
      <c r="AI9" s="14">
        <v>0.27843174645738999</v>
      </c>
      <c r="AJ9" s="14">
        <v>0.18691462748356599</v>
      </c>
      <c r="AK9" s="14"/>
      <c r="AL9" s="14">
        <v>0.293670711431472</v>
      </c>
      <c r="AM9" s="14">
        <v>0.33513271692792101</v>
      </c>
      <c r="AN9" s="14">
        <v>0.26895904302221302</v>
      </c>
      <c r="AO9" s="14">
        <v>0.31244777614642499</v>
      </c>
      <c r="AP9" s="14">
        <v>0.19454641546169499</v>
      </c>
      <c r="AQ9" s="14">
        <v>0.32811630463270802</v>
      </c>
      <c r="AR9" s="14"/>
      <c r="AS9" s="14">
        <v>0.33578979250347502</v>
      </c>
      <c r="AT9" s="14">
        <v>0.270355512797394</v>
      </c>
      <c r="AU9" s="14">
        <v>0.26217017016788302</v>
      </c>
      <c r="AV9" s="14">
        <v>0.25125513667914301</v>
      </c>
      <c r="AW9" s="14">
        <v>0.360583313179276</v>
      </c>
      <c r="AX9" s="14"/>
      <c r="AY9" s="14">
        <v>0.52474443842560503</v>
      </c>
      <c r="AZ9" s="14">
        <v>0.27995730902010801</v>
      </c>
      <c r="BA9" s="14">
        <v>0.240698075958067</v>
      </c>
      <c r="BB9" s="14">
        <v>0.164142821539461</v>
      </c>
      <c r="BC9" s="14">
        <v>0.135114297682837</v>
      </c>
      <c r="BD9" s="14"/>
      <c r="BE9" s="14">
        <v>0.46382345904096201</v>
      </c>
      <c r="BF9" s="14">
        <v>0.38134104804594499</v>
      </c>
      <c r="BG9" s="14">
        <v>0.26741025080104303</v>
      </c>
      <c r="BH9" s="14">
        <v>0.104052186595958</v>
      </c>
      <c r="BI9" s="14">
        <v>8.5666559938523401E-2</v>
      </c>
      <c r="BJ9" s="14"/>
      <c r="BK9" s="14">
        <v>0.34084685386749503</v>
      </c>
      <c r="BL9" s="14">
        <v>0.32898667148785898</v>
      </c>
      <c r="BM9" s="14">
        <v>0.30931025086380098</v>
      </c>
      <c r="BN9" s="14">
        <v>0.28642593251022902</v>
      </c>
      <c r="BO9" s="14">
        <v>0.203333424991607</v>
      </c>
      <c r="BP9" s="14"/>
      <c r="BQ9" s="14">
        <v>0.29675865786663302</v>
      </c>
      <c r="BR9" s="14">
        <v>0.28604130933886701</v>
      </c>
      <c r="BS9" s="14"/>
      <c r="BT9" s="14">
        <v>0.210260475432518</v>
      </c>
      <c r="BU9" s="14">
        <v>0.313448821332447</v>
      </c>
      <c r="BV9" s="14"/>
      <c r="BW9" s="14">
        <v>0.28230716919978299</v>
      </c>
      <c r="BX9" s="14">
        <v>0.291604769797357</v>
      </c>
      <c r="BY9" s="14"/>
      <c r="BZ9" s="14">
        <v>0.26379320263398698</v>
      </c>
      <c r="CA9" s="14">
        <v>0.34166393276666202</v>
      </c>
      <c r="CB9" s="14">
        <v>0.29398025166727298</v>
      </c>
    </row>
    <row r="10" spans="2:80" x14ac:dyDescent="0.35">
      <c r="B10" s="15" t="s">
        <v>86</v>
      </c>
      <c r="C10" s="14">
        <v>7.8576972926811497E-2</v>
      </c>
      <c r="D10" s="14">
        <v>8.0203218550792293E-2</v>
      </c>
      <c r="E10" s="14">
        <v>7.7300482845731405E-2</v>
      </c>
      <c r="F10" s="14"/>
      <c r="G10" s="14">
        <v>5.0618886011601E-2</v>
      </c>
      <c r="H10" s="14">
        <v>7.8520930699588501E-2</v>
      </c>
      <c r="I10" s="14">
        <v>8.9004973148060496E-2</v>
      </c>
      <c r="J10" s="14">
        <v>7.9969503603522396E-2</v>
      </c>
      <c r="K10" s="14">
        <v>8.99466303533933E-2</v>
      </c>
      <c r="L10" s="14">
        <v>7.9922285660854395E-2</v>
      </c>
      <c r="M10" s="14"/>
      <c r="N10" s="14">
        <v>0.106158078609829</v>
      </c>
      <c r="O10" s="14">
        <v>6.8071282124145802E-2</v>
      </c>
      <c r="P10" s="14">
        <v>7.6241631567886603E-2</v>
      </c>
      <c r="Q10" s="14">
        <v>6.2679604936015001E-2</v>
      </c>
      <c r="R10" s="14"/>
      <c r="S10" s="14">
        <v>9.2653271459339895E-2</v>
      </c>
      <c r="T10" s="14">
        <v>6.7000862146587598E-2</v>
      </c>
      <c r="U10" s="14">
        <v>0.103265636766212</v>
      </c>
      <c r="V10" s="14">
        <v>8.1477927652012699E-2</v>
      </c>
      <c r="W10" s="14">
        <v>8.8580997165818895E-2</v>
      </c>
      <c r="X10" s="14">
        <v>6.6831500628593901E-2</v>
      </c>
      <c r="Y10" s="14">
        <v>5.83776310338293E-2</v>
      </c>
      <c r="Z10" s="14">
        <v>4.7432050650619499E-2</v>
      </c>
      <c r="AA10" s="14">
        <v>0.10768951095355001</v>
      </c>
      <c r="AB10" s="14">
        <v>4.57952292129436E-2</v>
      </c>
      <c r="AC10" s="14">
        <v>6.9515417723316902E-2</v>
      </c>
      <c r="AD10" s="14">
        <v>0.102070269060677</v>
      </c>
      <c r="AE10" s="14"/>
      <c r="AF10" s="14">
        <v>9.4927920242418001E-2</v>
      </c>
      <c r="AG10" s="14">
        <v>7.3246614024974399E-2</v>
      </c>
      <c r="AH10" s="14">
        <v>8.7594159833087701E-2</v>
      </c>
      <c r="AI10" s="14">
        <v>8.6912708451133303E-2</v>
      </c>
      <c r="AJ10" s="14">
        <v>7.3953153932880003E-2</v>
      </c>
      <c r="AK10" s="14"/>
      <c r="AL10" s="14">
        <v>8.6910673683082196E-2</v>
      </c>
      <c r="AM10" s="14">
        <v>9.1930679145867403E-2</v>
      </c>
      <c r="AN10" s="14">
        <v>0.108538804266822</v>
      </c>
      <c r="AO10" s="14">
        <v>6.7430479452373807E-2</v>
      </c>
      <c r="AP10" s="14">
        <v>6.0124298134752202E-2</v>
      </c>
      <c r="AQ10" s="14">
        <v>7.3543843441811002E-2</v>
      </c>
      <c r="AR10" s="14"/>
      <c r="AS10" s="14">
        <v>5.4392950802600697E-2</v>
      </c>
      <c r="AT10" s="14">
        <v>8.5731227334825702E-2</v>
      </c>
      <c r="AU10" s="14">
        <v>9.3117987523988199E-2</v>
      </c>
      <c r="AV10" s="14">
        <v>7.8626561424387703E-2</v>
      </c>
      <c r="AW10" s="14">
        <v>4.4046749303235003E-2</v>
      </c>
      <c r="AX10" s="14"/>
      <c r="AY10" s="14">
        <v>9.7805681231807606E-2</v>
      </c>
      <c r="AZ10" s="14">
        <v>0.11619486310044</v>
      </c>
      <c r="BA10" s="14">
        <v>6.5581107869919997E-2</v>
      </c>
      <c r="BB10" s="14">
        <v>5.4781859857917697E-2</v>
      </c>
      <c r="BC10" s="14">
        <v>2.3271425902012598E-2</v>
      </c>
      <c r="BD10" s="14"/>
      <c r="BE10" s="14">
        <v>7.2922460456785701E-2</v>
      </c>
      <c r="BF10" s="14">
        <v>0.115132597593591</v>
      </c>
      <c r="BG10" s="14">
        <v>5.9637812369793403E-2</v>
      </c>
      <c r="BH10" s="14">
        <v>4.6061882578241599E-2</v>
      </c>
      <c r="BI10" s="14">
        <v>4.3491165278572302E-2</v>
      </c>
      <c r="BJ10" s="14"/>
      <c r="BK10" s="14">
        <v>8.6798244164850505E-2</v>
      </c>
      <c r="BL10" s="14">
        <v>8.5865447592536198E-2</v>
      </c>
      <c r="BM10" s="14">
        <v>9.7704091860508893E-2</v>
      </c>
      <c r="BN10" s="14">
        <v>8.1888587936915003E-2</v>
      </c>
      <c r="BO10" s="14">
        <v>4.6386734654082398E-2</v>
      </c>
      <c r="BP10" s="14"/>
      <c r="BQ10" s="14">
        <v>6.4209139687096906E-2</v>
      </c>
      <c r="BR10" s="14">
        <v>8.4569367986466706E-2</v>
      </c>
      <c r="BS10" s="14"/>
      <c r="BT10" s="14">
        <v>6.8230237157572204E-2</v>
      </c>
      <c r="BU10" s="14">
        <v>8.1756056209699404E-2</v>
      </c>
      <c r="BV10" s="14"/>
      <c r="BW10" s="14">
        <v>8.3794379463169893E-2</v>
      </c>
      <c r="BX10" s="14">
        <v>7.6752255110328696E-2</v>
      </c>
      <c r="BY10" s="14"/>
      <c r="BZ10" s="14">
        <v>7.4261984357799599E-2</v>
      </c>
      <c r="CA10" s="14">
        <v>8.8060723121519593E-2</v>
      </c>
      <c r="CB10" s="14">
        <v>7.5998492308563301E-2</v>
      </c>
    </row>
    <row r="11" spans="2:80" x14ac:dyDescent="0.35">
      <c r="B11" s="15" t="s">
        <v>85</v>
      </c>
      <c r="C11" s="14">
        <v>0.103383354918715</v>
      </c>
      <c r="D11" s="14">
        <v>9.7452681225059207E-2</v>
      </c>
      <c r="E11" s="14">
        <v>0.10837367393918899</v>
      </c>
      <c r="F11" s="14"/>
      <c r="G11" s="14">
        <v>0.119482815177876</v>
      </c>
      <c r="H11" s="14">
        <v>0.11202801841623899</v>
      </c>
      <c r="I11" s="14">
        <v>0.101603567140139</v>
      </c>
      <c r="J11" s="14">
        <v>0.105127572260904</v>
      </c>
      <c r="K11" s="14">
        <v>0.110431028646195</v>
      </c>
      <c r="L11" s="14">
        <v>8.0970578459063802E-2</v>
      </c>
      <c r="M11" s="14"/>
      <c r="N11" s="14">
        <v>0.119895097300228</v>
      </c>
      <c r="O11" s="14">
        <v>0.10264363306251501</v>
      </c>
      <c r="P11" s="14">
        <v>0.103276629464404</v>
      </c>
      <c r="Q11" s="14">
        <v>8.6490819940141794E-2</v>
      </c>
      <c r="R11" s="14"/>
      <c r="S11" s="14">
        <v>0.11116275536744601</v>
      </c>
      <c r="T11" s="14">
        <v>9.8839261493344405E-2</v>
      </c>
      <c r="U11" s="14">
        <v>0.10040768260817</v>
      </c>
      <c r="V11" s="14">
        <v>9.6168821051070302E-2</v>
      </c>
      <c r="W11" s="14">
        <v>9.0851803154054805E-2</v>
      </c>
      <c r="X11" s="14">
        <v>9.6879308169604106E-2</v>
      </c>
      <c r="Y11" s="14">
        <v>0.10213735653982101</v>
      </c>
      <c r="Z11" s="14">
        <v>0.13718237676623199</v>
      </c>
      <c r="AA11" s="14">
        <v>0.10651928969650599</v>
      </c>
      <c r="AB11" s="14">
        <v>9.2564361300632905E-2</v>
      </c>
      <c r="AC11" s="14">
        <v>0.13560183277149601</v>
      </c>
      <c r="AD11" s="14">
        <v>9.0650025010447097E-2</v>
      </c>
      <c r="AE11" s="14"/>
      <c r="AF11" s="14">
        <v>9.1659956744386803E-2</v>
      </c>
      <c r="AG11" s="14">
        <v>0.10851061242344701</v>
      </c>
      <c r="AH11" s="14">
        <v>0.115237850153833</v>
      </c>
      <c r="AI11" s="14">
        <v>0.105958787100755</v>
      </c>
      <c r="AJ11" s="14">
        <v>0.10308826280390899</v>
      </c>
      <c r="AK11" s="14"/>
      <c r="AL11" s="14">
        <v>0.108526589049287</v>
      </c>
      <c r="AM11" s="14">
        <v>9.9987060269648806E-2</v>
      </c>
      <c r="AN11" s="14">
        <v>8.6344544386622701E-2</v>
      </c>
      <c r="AO11" s="14">
        <v>0.10124874190024299</v>
      </c>
      <c r="AP11" s="14">
        <v>0.104524010789038</v>
      </c>
      <c r="AQ11" s="14">
        <v>0.120502251859977</v>
      </c>
      <c r="AR11" s="14"/>
      <c r="AS11" s="14">
        <v>8.9592958987739293E-2</v>
      </c>
      <c r="AT11" s="14">
        <v>8.4237990314939504E-2</v>
      </c>
      <c r="AU11" s="14">
        <v>0.115275518789174</v>
      </c>
      <c r="AV11" s="14">
        <v>0.12951393669976399</v>
      </c>
      <c r="AW11" s="14">
        <v>0.121587208790242</v>
      </c>
      <c r="AX11" s="14"/>
      <c r="AY11" s="14">
        <v>8.3599837617726797E-2</v>
      </c>
      <c r="AZ11" s="14">
        <v>0.12590654196307499</v>
      </c>
      <c r="BA11" s="14">
        <v>0.113910317910119</v>
      </c>
      <c r="BB11" s="14">
        <v>0.12000381190124899</v>
      </c>
      <c r="BC11" s="14">
        <v>7.07329564372218E-2</v>
      </c>
      <c r="BD11" s="14"/>
      <c r="BE11" s="14">
        <v>7.8948290391875398E-2</v>
      </c>
      <c r="BF11" s="14">
        <v>0.112832602301351</v>
      </c>
      <c r="BG11" s="14">
        <v>0.114777410133274</v>
      </c>
      <c r="BH11" s="14">
        <v>7.9905127772471496E-2</v>
      </c>
      <c r="BI11" s="14">
        <v>4.8469631618398602E-2</v>
      </c>
      <c r="BJ11" s="14"/>
      <c r="BK11" s="14">
        <v>9.6327868092153199E-2</v>
      </c>
      <c r="BL11" s="14">
        <v>0.10176745766093399</v>
      </c>
      <c r="BM11" s="14">
        <v>0.102249540358458</v>
      </c>
      <c r="BN11" s="14">
        <v>0.11119796276621501</v>
      </c>
      <c r="BO11" s="14">
        <v>0.104717418774915</v>
      </c>
      <c r="BP11" s="14"/>
      <c r="BQ11" s="14">
        <v>0.103716847087247</v>
      </c>
      <c r="BR11" s="14">
        <v>0.10324426527382601</v>
      </c>
      <c r="BS11" s="14"/>
      <c r="BT11" s="14">
        <v>9.66338737480259E-2</v>
      </c>
      <c r="BU11" s="14">
        <v>0.105457164788461</v>
      </c>
      <c r="BV11" s="14"/>
      <c r="BW11" s="14">
        <v>0.114230148051049</v>
      </c>
      <c r="BX11" s="14">
        <v>9.9589834796726395E-2</v>
      </c>
      <c r="BY11" s="14"/>
      <c r="BZ11" s="14">
        <v>0.10576655651517</v>
      </c>
      <c r="CA11" s="14">
        <v>9.6616937164854602E-2</v>
      </c>
      <c r="CB11" s="14">
        <v>0.113881877147905</v>
      </c>
    </row>
    <row r="12" spans="2:80" x14ac:dyDescent="0.35">
      <c r="B12" s="15" t="s">
        <v>84</v>
      </c>
      <c r="C12" s="14">
        <v>8.6334493662950304E-2</v>
      </c>
      <c r="D12" s="14">
        <v>9.2623907912099998E-2</v>
      </c>
      <c r="E12" s="14">
        <v>7.9886370674949705E-2</v>
      </c>
      <c r="F12" s="14"/>
      <c r="G12" s="14">
        <v>0.13484137923273301</v>
      </c>
      <c r="H12" s="14">
        <v>9.8578090686549796E-2</v>
      </c>
      <c r="I12" s="14">
        <v>9.8470038200658694E-2</v>
      </c>
      <c r="J12" s="14">
        <v>5.4753406758932997E-2</v>
      </c>
      <c r="K12" s="14">
        <v>7.0484330904740503E-2</v>
      </c>
      <c r="L12" s="14">
        <v>7.0581900730578601E-2</v>
      </c>
      <c r="M12" s="14"/>
      <c r="N12" s="14">
        <v>9.2216310252071207E-2</v>
      </c>
      <c r="O12" s="14">
        <v>9.80602451118774E-2</v>
      </c>
      <c r="P12" s="14">
        <v>7.5662971606272597E-2</v>
      </c>
      <c r="Q12" s="14">
        <v>7.6661488521816604E-2</v>
      </c>
      <c r="R12" s="14"/>
      <c r="S12" s="14">
        <v>6.1393625756747901E-2</v>
      </c>
      <c r="T12" s="14">
        <v>0.112695397835991</v>
      </c>
      <c r="U12" s="14">
        <v>0.10960894427999</v>
      </c>
      <c r="V12" s="14">
        <v>0.10143391681462501</v>
      </c>
      <c r="W12" s="14">
        <v>9.6177219155423196E-2</v>
      </c>
      <c r="X12" s="14">
        <v>9.5178786002059604E-2</v>
      </c>
      <c r="Y12" s="14">
        <v>7.4269429781145493E-2</v>
      </c>
      <c r="Z12" s="14">
        <v>0.101111549634325</v>
      </c>
      <c r="AA12" s="14">
        <v>7.7924483698792193E-2</v>
      </c>
      <c r="AB12" s="14">
        <v>6.0329025678406797E-2</v>
      </c>
      <c r="AC12" s="14">
        <v>6.3794833956391503E-2</v>
      </c>
      <c r="AD12" s="14">
        <v>9.0652773019224905E-2</v>
      </c>
      <c r="AE12" s="14"/>
      <c r="AF12" s="14">
        <v>7.4224547196885093E-2</v>
      </c>
      <c r="AG12" s="14">
        <v>0.100018872471866</v>
      </c>
      <c r="AH12" s="14">
        <v>9.5061121245558294E-2</v>
      </c>
      <c r="AI12" s="14">
        <v>8.1797689210864694E-2</v>
      </c>
      <c r="AJ12" s="14">
        <v>8.0592819991289102E-2</v>
      </c>
      <c r="AK12" s="14"/>
      <c r="AL12" s="14">
        <v>0.107834014986747</v>
      </c>
      <c r="AM12" s="14">
        <v>7.0014925023500499E-2</v>
      </c>
      <c r="AN12" s="14">
        <v>9.1391788217238701E-2</v>
      </c>
      <c r="AO12" s="14">
        <v>7.66068916214208E-2</v>
      </c>
      <c r="AP12" s="14">
        <v>8.8049100394614804E-2</v>
      </c>
      <c r="AQ12" s="14">
        <v>0.109313228519787</v>
      </c>
      <c r="AR12" s="14"/>
      <c r="AS12" s="14">
        <v>6.7884450903356597E-2</v>
      </c>
      <c r="AT12" s="14">
        <v>8.2702989589543294E-2</v>
      </c>
      <c r="AU12" s="14">
        <v>9.2533355948292595E-2</v>
      </c>
      <c r="AV12" s="14">
        <v>0.135023678461032</v>
      </c>
      <c r="AW12" s="14">
        <v>8.4428820571240404E-2</v>
      </c>
      <c r="AX12" s="14"/>
      <c r="AY12" s="14">
        <v>6.8038593704316794E-2</v>
      </c>
      <c r="AZ12" s="14">
        <v>9.1122289055901196E-2</v>
      </c>
      <c r="BA12" s="14">
        <v>0.101145010922777</v>
      </c>
      <c r="BB12" s="14">
        <v>0.105111274912499</v>
      </c>
      <c r="BC12" s="14">
        <v>7.2905129866576296E-2</v>
      </c>
      <c r="BD12" s="14"/>
      <c r="BE12" s="14">
        <v>6.2863420789514998E-2</v>
      </c>
      <c r="BF12" s="14">
        <v>8.23916511325328E-2</v>
      </c>
      <c r="BG12" s="14">
        <v>9.1552023632000296E-2</v>
      </c>
      <c r="BH12" s="14">
        <v>9.6386811058569E-2</v>
      </c>
      <c r="BI12" s="14">
        <v>7.5676900876542899E-2</v>
      </c>
      <c r="BJ12" s="14"/>
      <c r="BK12" s="14">
        <v>0.108808852887394</v>
      </c>
      <c r="BL12" s="14">
        <v>7.6282468825050603E-2</v>
      </c>
      <c r="BM12" s="14">
        <v>9.7132546758243996E-2</v>
      </c>
      <c r="BN12" s="14">
        <v>7.0468356499381393E-2</v>
      </c>
      <c r="BO12" s="14">
        <v>7.9000094537846996E-2</v>
      </c>
      <c r="BP12" s="14"/>
      <c r="BQ12" s="14">
        <v>6.7906958898681105E-2</v>
      </c>
      <c r="BR12" s="14">
        <v>9.4020069242836707E-2</v>
      </c>
      <c r="BS12" s="14"/>
      <c r="BT12" s="14">
        <v>9.4436754685169794E-2</v>
      </c>
      <c r="BU12" s="14">
        <v>8.3845035814233401E-2</v>
      </c>
      <c r="BV12" s="14"/>
      <c r="BW12" s="14">
        <v>0.113408975109903</v>
      </c>
      <c r="BX12" s="14">
        <v>7.6865557645791102E-2</v>
      </c>
      <c r="BY12" s="14"/>
      <c r="BZ12" s="14">
        <v>8.3067635682083293E-2</v>
      </c>
      <c r="CA12" s="14">
        <v>9.5185086526904994E-2</v>
      </c>
      <c r="CB12" s="14">
        <v>7.4464767299541296E-2</v>
      </c>
    </row>
    <row r="13" spans="2:80" x14ac:dyDescent="0.35">
      <c r="B13" s="15" t="s">
        <v>83</v>
      </c>
      <c r="C13" s="14">
        <v>7.7733040866043504E-2</v>
      </c>
      <c r="D13" s="14">
        <v>6.8714978428097595E-2</v>
      </c>
      <c r="E13" s="14">
        <v>8.6826517898126301E-2</v>
      </c>
      <c r="F13" s="14"/>
      <c r="G13" s="14">
        <v>0.10421301612525399</v>
      </c>
      <c r="H13" s="14">
        <v>0.109017866982596</v>
      </c>
      <c r="I13" s="14">
        <v>8.0535931917341097E-2</v>
      </c>
      <c r="J13" s="14">
        <v>8.0146955418184201E-2</v>
      </c>
      <c r="K13" s="14">
        <v>5.6965030583251697E-2</v>
      </c>
      <c r="L13" s="14">
        <v>4.4355629408574501E-2</v>
      </c>
      <c r="M13" s="14"/>
      <c r="N13" s="14">
        <v>8.0047929855641201E-2</v>
      </c>
      <c r="O13" s="14">
        <v>7.7732423282283997E-2</v>
      </c>
      <c r="P13" s="14">
        <v>7.6985292143780304E-2</v>
      </c>
      <c r="Q13" s="14">
        <v>7.6816866369757306E-2</v>
      </c>
      <c r="R13" s="14"/>
      <c r="S13" s="14">
        <v>0.105065928538387</v>
      </c>
      <c r="T13" s="14">
        <v>6.8334050326447196E-2</v>
      </c>
      <c r="U13" s="14">
        <v>8.9987218794863502E-2</v>
      </c>
      <c r="V13" s="14">
        <v>3.7061359071025E-2</v>
      </c>
      <c r="W13" s="14">
        <v>0.10113984016242</v>
      </c>
      <c r="X13" s="14">
        <v>8.9549177007890501E-2</v>
      </c>
      <c r="Y13" s="14">
        <v>5.8792361078075901E-2</v>
      </c>
      <c r="Z13" s="14">
        <v>5.3395373896949899E-2</v>
      </c>
      <c r="AA13" s="14">
        <v>8.4374253710843103E-2</v>
      </c>
      <c r="AB13" s="14">
        <v>8.2914370125750703E-2</v>
      </c>
      <c r="AC13" s="14">
        <v>7.0070419063655395E-2</v>
      </c>
      <c r="AD13" s="14">
        <v>4.5749145959686197E-2</v>
      </c>
      <c r="AE13" s="14"/>
      <c r="AF13" s="14">
        <v>4.1090580632488501E-2</v>
      </c>
      <c r="AG13" s="14">
        <v>8.6654471667893807E-2</v>
      </c>
      <c r="AH13" s="14">
        <v>8.9711349471036803E-2</v>
      </c>
      <c r="AI13" s="14">
        <v>7.8336390188723098E-2</v>
      </c>
      <c r="AJ13" s="14">
        <v>0.121015375037652</v>
      </c>
      <c r="AK13" s="14"/>
      <c r="AL13" s="14">
        <v>7.3816576432808895E-2</v>
      </c>
      <c r="AM13" s="14">
        <v>5.1869332458540099E-2</v>
      </c>
      <c r="AN13" s="14">
        <v>8.4281192196452998E-2</v>
      </c>
      <c r="AO13" s="14">
        <v>7.3277059913951101E-2</v>
      </c>
      <c r="AP13" s="14">
        <v>0.123269539289313</v>
      </c>
      <c r="AQ13" s="14">
        <v>5.6714573037320401E-2</v>
      </c>
      <c r="AR13" s="14"/>
      <c r="AS13" s="14">
        <v>6.8821627040024994E-2</v>
      </c>
      <c r="AT13" s="14">
        <v>9.6082187777862593E-2</v>
      </c>
      <c r="AU13" s="14">
        <v>8.2642568207560094E-2</v>
      </c>
      <c r="AV13" s="14">
        <v>7.7358398754433302E-2</v>
      </c>
      <c r="AW13" s="14">
        <v>3.9007166232082099E-2</v>
      </c>
      <c r="AX13" s="14"/>
      <c r="AY13" s="14">
        <v>3.5761361044984598E-2</v>
      </c>
      <c r="AZ13" s="14">
        <v>7.7189764326829502E-2</v>
      </c>
      <c r="BA13" s="14">
        <v>0.11351731813765099</v>
      </c>
      <c r="BB13" s="14">
        <v>0.10393376105436</v>
      </c>
      <c r="BC13" s="14">
        <v>8.0940427768569606E-2</v>
      </c>
      <c r="BD13" s="14"/>
      <c r="BE13" s="14">
        <v>6.2047915034933503E-2</v>
      </c>
      <c r="BF13" s="14">
        <v>6.4711377225822195E-2</v>
      </c>
      <c r="BG13" s="14">
        <v>8.7768142277487304E-2</v>
      </c>
      <c r="BH13" s="14">
        <v>0.10141884079935</v>
      </c>
      <c r="BI13" s="14">
        <v>4.6199750575606102E-2</v>
      </c>
      <c r="BJ13" s="14"/>
      <c r="BK13" s="14">
        <v>6.1110013258047297E-2</v>
      </c>
      <c r="BL13" s="14">
        <v>9.2154715323704894E-2</v>
      </c>
      <c r="BM13" s="14">
        <v>7.4079492059548696E-2</v>
      </c>
      <c r="BN13" s="14">
        <v>8.1546194303259795E-2</v>
      </c>
      <c r="BO13" s="14">
        <v>7.9307455431759294E-2</v>
      </c>
      <c r="BP13" s="14"/>
      <c r="BQ13" s="14">
        <v>6.7685088917333797E-2</v>
      </c>
      <c r="BR13" s="14">
        <v>8.1923742178658096E-2</v>
      </c>
      <c r="BS13" s="14"/>
      <c r="BT13" s="14">
        <v>9.49033689352555E-2</v>
      </c>
      <c r="BU13" s="14">
        <v>7.2457376719983396E-2</v>
      </c>
      <c r="BV13" s="14"/>
      <c r="BW13" s="14">
        <v>7.4609738451035301E-2</v>
      </c>
      <c r="BX13" s="14">
        <v>7.8825373909906099E-2</v>
      </c>
      <c r="BY13" s="14"/>
      <c r="BZ13" s="14">
        <v>7.8161465973461602E-2</v>
      </c>
      <c r="CA13" s="14">
        <v>7.3977789609305303E-2</v>
      </c>
      <c r="CB13" s="14">
        <v>9.4693375774875105E-2</v>
      </c>
    </row>
    <row r="14" spans="2:80" x14ac:dyDescent="0.35">
      <c r="B14" s="15" t="s">
        <v>82</v>
      </c>
      <c r="C14" s="14">
        <v>9.3479839706321594E-2</v>
      </c>
      <c r="D14" s="14">
        <v>9.2980452665477498E-2</v>
      </c>
      <c r="E14" s="14">
        <v>9.4333339679238098E-2</v>
      </c>
      <c r="F14" s="14"/>
      <c r="G14" s="14">
        <v>0.113755083864426</v>
      </c>
      <c r="H14" s="14">
        <v>0.106237918519711</v>
      </c>
      <c r="I14" s="14">
        <v>8.5030072084930297E-2</v>
      </c>
      <c r="J14" s="14">
        <v>0.102180988524893</v>
      </c>
      <c r="K14" s="14">
        <v>0.117169779326373</v>
      </c>
      <c r="L14" s="14">
        <v>5.3564840365173103E-2</v>
      </c>
      <c r="M14" s="14"/>
      <c r="N14" s="14">
        <v>6.7323912329812205E-2</v>
      </c>
      <c r="O14" s="14">
        <v>8.0963655512995905E-2</v>
      </c>
      <c r="P14" s="14">
        <v>0.120524904408673</v>
      </c>
      <c r="Q14" s="14">
        <v>0.11073007325799999</v>
      </c>
      <c r="R14" s="14"/>
      <c r="S14" s="14">
        <v>0.105746605180934</v>
      </c>
      <c r="T14" s="14">
        <v>8.6082726532980103E-2</v>
      </c>
      <c r="U14" s="14">
        <v>0.11034950336282701</v>
      </c>
      <c r="V14" s="14">
        <v>9.4535102117060593E-2</v>
      </c>
      <c r="W14" s="14">
        <v>7.2450113711751002E-2</v>
      </c>
      <c r="X14" s="14">
        <v>0.116870208607329</v>
      </c>
      <c r="Y14" s="14">
        <v>0.11664480550206301</v>
      </c>
      <c r="Z14" s="14">
        <v>9.0286400739906306E-2</v>
      </c>
      <c r="AA14" s="14">
        <v>7.0492480609630703E-2</v>
      </c>
      <c r="AB14" s="14">
        <v>8.7922175277272904E-2</v>
      </c>
      <c r="AC14" s="14">
        <v>7.6519120681862896E-2</v>
      </c>
      <c r="AD14" s="14">
        <v>7.0839704327504305E-2</v>
      </c>
      <c r="AE14" s="14"/>
      <c r="AF14" s="14">
        <v>7.45178510840485E-2</v>
      </c>
      <c r="AG14" s="14">
        <v>9.4997659536339693E-2</v>
      </c>
      <c r="AH14" s="14">
        <v>8.3236072882717393E-2</v>
      </c>
      <c r="AI14" s="14">
        <v>9.2191758610478194E-2</v>
      </c>
      <c r="AJ14" s="14">
        <v>7.1674457118351895E-2</v>
      </c>
      <c r="AK14" s="14"/>
      <c r="AL14" s="14">
        <v>7.5576655284965197E-2</v>
      </c>
      <c r="AM14" s="14">
        <v>8.6566272556462195E-2</v>
      </c>
      <c r="AN14" s="14">
        <v>8.2655482771490596E-2</v>
      </c>
      <c r="AO14" s="14">
        <v>9.5007306137282796E-2</v>
      </c>
      <c r="AP14" s="14">
        <v>0.12556797771754999</v>
      </c>
      <c r="AQ14" s="14">
        <v>0.100655810741042</v>
      </c>
      <c r="AR14" s="14"/>
      <c r="AS14" s="14">
        <v>0.100521282194805</v>
      </c>
      <c r="AT14" s="14">
        <v>0.106020636065567</v>
      </c>
      <c r="AU14" s="14">
        <v>8.6844719201339196E-2</v>
      </c>
      <c r="AV14" s="14">
        <v>6.9942531339434205E-2</v>
      </c>
      <c r="AW14" s="14">
        <v>5.0715957957397598E-2</v>
      </c>
      <c r="AX14" s="14"/>
      <c r="AY14" s="14">
        <v>4.7381818326507501E-2</v>
      </c>
      <c r="AZ14" s="14">
        <v>7.5402720629644704E-2</v>
      </c>
      <c r="BA14" s="14">
        <v>0.13437711012612299</v>
      </c>
      <c r="BB14" s="14">
        <v>0.122962494436395</v>
      </c>
      <c r="BC14" s="14">
        <v>0.124982748120229</v>
      </c>
      <c r="BD14" s="14"/>
      <c r="BE14" s="14">
        <v>5.6632133998334999E-2</v>
      </c>
      <c r="BF14" s="14">
        <v>7.3138554081407806E-2</v>
      </c>
      <c r="BG14" s="14">
        <v>0.104758443714018</v>
      </c>
      <c r="BH14" s="14">
        <v>0.13124640437576501</v>
      </c>
      <c r="BI14" s="14">
        <v>9.4635808635864599E-2</v>
      </c>
      <c r="BJ14" s="14"/>
      <c r="BK14" s="14">
        <v>7.5341506863091504E-2</v>
      </c>
      <c r="BL14" s="14">
        <v>0.114758865060427</v>
      </c>
      <c r="BM14" s="14">
        <v>9.6272437846686307E-2</v>
      </c>
      <c r="BN14" s="14">
        <v>8.7459273296520298E-2</v>
      </c>
      <c r="BO14" s="14">
        <v>9.3721143371696999E-2</v>
      </c>
      <c r="BP14" s="14"/>
      <c r="BQ14" s="14">
        <v>8.3258400370164701E-2</v>
      </c>
      <c r="BR14" s="14">
        <v>9.7742897438036297E-2</v>
      </c>
      <c r="BS14" s="14"/>
      <c r="BT14" s="14">
        <v>0.10393238610376</v>
      </c>
      <c r="BU14" s="14">
        <v>9.0268245609708295E-2</v>
      </c>
      <c r="BV14" s="14"/>
      <c r="BW14" s="14">
        <v>7.3213972890929804E-2</v>
      </c>
      <c r="BX14" s="14">
        <v>0.100567554260826</v>
      </c>
      <c r="BY14" s="14"/>
      <c r="BZ14" s="14">
        <v>9.2370292884253996E-2</v>
      </c>
      <c r="CA14" s="14">
        <v>8.5226548578667904E-2</v>
      </c>
      <c r="CB14" s="14">
        <v>0.15629396197370299</v>
      </c>
    </row>
    <row r="15" spans="2:80" x14ac:dyDescent="0.35">
      <c r="B15" s="15" t="s">
        <v>270</v>
      </c>
      <c r="C15" s="14">
        <v>7.3456983642845697E-2</v>
      </c>
      <c r="D15" s="14">
        <v>7.2712618704506404E-2</v>
      </c>
      <c r="E15" s="14">
        <v>7.4470651193594403E-2</v>
      </c>
      <c r="F15" s="14"/>
      <c r="G15" s="14">
        <v>0.115443841429527</v>
      </c>
      <c r="H15" s="14">
        <v>9.1888353141469398E-2</v>
      </c>
      <c r="I15" s="14">
        <v>8.7136791831269197E-2</v>
      </c>
      <c r="J15" s="14">
        <v>5.6297453623955801E-2</v>
      </c>
      <c r="K15" s="14">
        <v>5.2703108694920502E-2</v>
      </c>
      <c r="L15" s="14">
        <v>4.73153588379071E-2</v>
      </c>
      <c r="M15" s="14"/>
      <c r="N15" s="14">
        <v>6.6359695031944194E-2</v>
      </c>
      <c r="O15" s="14">
        <v>5.0909675432628601E-2</v>
      </c>
      <c r="P15" s="14">
        <v>7.7882646319113805E-2</v>
      </c>
      <c r="Q15" s="14">
        <v>0.100069702434851</v>
      </c>
      <c r="R15" s="14"/>
      <c r="S15" s="14">
        <v>7.7016705627166795E-2</v>
      </c>
      <c r="T15" s="14">
        <v>6.0878551779555298E-2</v>
      </c>
      <c r="U15" s="14">
        <v>6.6068807342542404E-2</v>
      </c>
      <c r="V15" s="14">
        <v>8.6826900798799095E-2</v>
      </c>
      <c r="W15" s="14">
        <v>9.2332376167279698E-2</v>
      </c>
      <c r="X15" s="14">
        <v>8.5481066593864605E-2</v>
      </c>
      <c r="Y15" s="14">
        <v>6.02332377830848E-2</v>
      </c>
      <c r="Z15" s="14">
        <v>8.17448571560912E-2</v>
      </c>
      <c r="AA15" s="14">
        <v>8.0364126589140397E-2</v>
      </c>
      <c r="AB15" s="14">
        <v>6.8210869387698297E-2</v>
      </c>
      <c r="AC15" s="14">
        <v>2.9751210611943701E-2</v>
      </c>
      <c r="AD15" s="14">
        <v>9.8032189487359506E-2</v>
      </c>
      <c r="AE15" s="14"/>
      <c r="AF15" s="14">
        <v>5.8214802272306999E-2</v>
      </c>
      <c r="AG15" s="14">
        <v>6.4893778637427499E-2</v>
      </c>
      <c r="AH15" s="14">
        <v>7.2339089410765695E-2</v>
      </c>
      <c r="AI15" s="14">
        <v>7.6536825433105193E-2</v>
      </c>
      <c r="AJ15" s="14">
        <v>0.122993440023299</v>
      </c>
      <c r="AK15" s="14"/>
      <c r="AL15" s="14">
        <v>6.5605369069002703E-2</v>
      </c>
      <c r="AM15" s="14">
        <v>7.7233305803542193E-2</v>
      </c>
      <c r="AN15" s="14">
        <v>7.4807565648994698E-2</v>
      </c>
      <c r="AO15" s="14">
        <v>7.6172521647052599E-2</v>
      </c>
      <c r="AP15" s="14">
        <v>9.6462517187966099E-2</v>
      </c>
      <c r="AQ15" s="14">
        <v>4.83344735068836E-2</v>
      </c>
      <c r="AR15" s="14"/>
      <c r="AS15" s="14">
        <v>5.9957001617802402E-2</v>
      </c>
      <c r="AT15" s="14">
        <v>9.8557503791281198E-2</v>
      </c>
      <c r="AU15" s="14">
        <v>7.2742577043729204E-2</v>
      </c>
      <c r="AV15" s="14">
        <v>7.2296813398309706E-2</v>
      </c>
      <c r="AW15" s="14">
        <v>0.102782362218896</v>
      </c>
      <c r="AX15" s="14"/>
      <c r="AY15" s="14">
        <v>4.3717692183638898E-2</v>
      </c>
      <c r="AZ15" s="14">
        <v>8.0171751622440196E-2</v>
      </c>
      <c r="BA15" s="14">
        <v>7.3863842522811002E-2</v>
      </c>
      <c r="BB15" s="14">
        <v>0.10421932030848299</v>
      </c>
      <c r="BC15" s="14">
        <v>7.90392412877296E-2</v>
      </c>
      <c r="BD15" s="14"/>
      <c r="BE15" s="14">
        <v>5.7459268476156601E-2</v>
      </c>
      <c r="BF15" s="14">
        <v>4.8737417595699599E-2</v>
      </c>
      <c r="BG15" s="14">
        <v>9.8418162939239204E-2</v>
      </c>
      <c r="BH15" s="14">
        <v>8.6451283080186903E-2</v>
      </c>
      <c r="BI15" s="14">
        <v>5.8851085646494897E-2</v>
      </c>
      <c r="BJ15" s="14"/>
      <c r="BK15" s="14">
        <v>8.3273274347036505E-2</v>
      </c>
      <c r="BL15" s="14">
        <v>4.4803566671394901E-2</v>
      </c>
      <c r="BM15" s="14">
        <v>6.9943563962433106E-2</v>
      </c>
      <c r="BN15" s="14">
        <v>8.1162679495360504E-2</v>
      </c>
      <c r="BO15" s="14">
        <v>8.2907964344731799E-2</v>
      </c>
      <c r="BP15" s="14"/>
      <c r="BQ15" s="14">
        <v>8.0021948316467306E-2</v>
      </c>
      <c r="BR15" s="14">
        <v>7.0718932524025599E-2</v>
      </c>
      <c r="BS15" s="14"/>
      <c r="BT15" s="14">
        <v>7.9478089767130403E-2</v>
      </c>
      <c r="BU15" s="14">
        <v>7.16069704356741E-2</v>
      </c>
      <c r="BV15" s="14"/>
      <c r="BW15" s="14">
        <v>6.2010591594752501E-2</v>
      </c>
      <c r="BX15" s="14">
        <v>7.7460205427280396E-2</v>
      </c>
      <c r="BY15" s="14"/>
      <c r="BZ15" s="14">
        <v>7.8933436142770305E-2</v>
      </c>
      <c r="CA15" s="14">
        <v>6.99933292666991E-2</v>
      </c>
      <c r="CB15" s="14">
        <v>2.5833237680253199E-2</v>
      </c>
    </row>
    <row r="16" spans="2:80" x14ac:dyDescent="0.35">
      <c r="B16" s="15" t="s">
        <v>271</v>
      </c>
      <c r="C16" s="14">
        <v>7.7719959249956505E-2</v>
      </c>
      <c r="D16" s="14">
        <v>7.7389487132662402E-2</v>
      </c>
      <c r="E16" s="14">
        <v>7.83470012061179E-2</v>
      </c>
      <c r="F16" s="14"/>
      <c r="G16" s="14">
        <v>7.6478718920227798E-2</v>
      </c>
      <c r="H16" s="14">
        <v>8.8276947071502798E-2</v>
      </c>
      <c r="I16" s="14">
        <v>9.0428517303662997E-2</v>
      </c>
      <c r="J16" s="14">
        <v>0.11816703728354901</v>
      </c>
      <c r="K16" s="14">
        <v>6.9807521377029697E-2</v>
      </c>
      <c r="L16" s="14">
        <v>3.21114503152609E-2</v>
      </c>
      <c r="M16" s="14"/>
      <c r="N16" s="14">
        <v>5.6963443011394201E-2</v>
      </c>
      <c r="O16" s="14">
        <v>8.5209246549607806E-2</v>
      </c>
      <c r="P16" s="14">
        <v>8.5779379007583395E-2</v>
      </c>
      <c r="Q16" s="14">
        <v>8.6209407294312604E-2</v>
      </c>
      <c r="R16" s="14"/>
      <c r="S16" s="14">
        <v>9.2947112981480895E-2</v>
      </c>
      <c r="T16" s="14">
        <v>7.4698817381361193E-2</v>
      </c>
      <c r="U16" s="14">
        <v>6.8065192749898196E-2</v>
      </c>
      <c r="V16" s="14">
        <v>5.8888633521378297E-2</v>
      </c>
      <c r="W16" s="14">
        <v>9.1850125930176094E-2</v>
      </c>
      <c r="X16" s="14">
        <v>8.1171495779897102E-2</v>
      </c>
      <c r="Y16" s="14">
        <v>7.3315797234687202E-2</v>
      </c>
      <c r="Z16" s="14">
        <v>4.0541881801536797E-2</v>
      </c>
      <c r="AA16" s="14">
        <v>6.4724155863053301E-2</v>
      </c>
      <c r="AB16" s="14">
        <v>0.10915054041573601</v>
      </c>
      <c r="AC16" s="14">
        <v>9.2273733430285804E-2</v>
      </c>
      <c r="AD16" s="14">
        <v>4.91474380514123E-2</v>
      </c>
      <c r="AE16" s="14"/>
      <c r="AF16" s="14">
        <v>6.8078541341282106E-2</v>
      </c>
      <c r="AG16" s="14">
        <v>7.0640551553318706E-2</v>
      </c>
      <c r="AH16" s="14">
        <v>8.8827056695812395E-2</v>
      </c>
      <c r="AI16" s="14">
        <v>5.6284812634986602E-2</v>
      </c>
      <c r="AJ16" s="14">
        <v>8.87106328600126E-2</v>
      </c>
      <c r="AK16" s="14"/>
      <c r="AL16" s="14">
        <v>7.3644553159372295E-2</v>
      </c>
      <c r="AM16" s="14">
        <v>7.2674410558624294E-2</v>
      </c>
      <c r="AN16" s="14">
        <v>0.10013495312845599</v>
      </c>
      <c r="AO16" s="14">
        <v>6.8172528800627505E-2</v>
      </c>
      <c r="AP16" s="14">
        <v>7.78981461613166E-2</v>
      </c>
      <c r="AQ16" s="14">
        <v>7.8227961136510593E-2</v>
      </c>
      <c r="AR16" s="14"/>
      <c r="AS16" s="14">
        <v>8.1320823979540199E-2</v>
      </c>
      <c r="AT16" s="14">
        <v>6.9620494415222098E-2</v>
      </c>
      <c r="AU16" s="14">
        <v>7.5622140466460999E-2</v>
      </c>
      <c r="AV16" s="14">
        <v>7.3368935659225004E-2</v>
      </c>
      <c r="AW16" s="14">
        <v>9.1543964112815804E-2</v>
      </c>
      <c r="AX16" s="14"/>
      <c r="AY16" s="14">
        <v>3.8338193404894201E-2</v>
      </c>
      <c r="AZ16" s="14">
        <v>8.2544015274191002E-2</v>
      </c>
      <c r="BA16" s="14">
        <v>6.6859672066075695E-2</v>
      </c>
      <c r="BB16" s="14">
        <v>0.100462931244445</v>
      </c>
      <c r="BC16" s="14">
        <v>0.11686634828073</v>
      </c>
      <c r="BD16" s="14"/>
      <c r="BE16" s="14">
        <v>5.3892940386314599E-2</v>
      </c>
      <c r="BF16" s="14">
        <v>5.8910681718386398E-2</v>
      </c>
      <c r="BG16" s="14">
        <v>7.7388743500245799E-2</v>
      </c>
      <c r="BH16" s="14">
        <v>0.12597022421766399</v>
      </c>
      <c r="BI16" s="14">
        <v>0.104211948836409</v>
      </c>
      <c r="BJ16" s="14"/>
      <c r="BK16" s="14">
        <v>5.4790874718122801E-2</v>
      </c>
      <c r="BL16" s="14">
        <v>8.6325010124440493E-2</v>
      </c>
      <c r="BM16" s="14">
        <v>7.4154016397781797E-2</v>
      </c>
      <c r="BN16" s="14">
        <v>7.5032893265927297E-2</v>
      </c>
      <c r="BO16" s="14">
        <v>9.4544665776030004E-2</v>
      </c>
      <c r="BP16" s="14"/>
      <c r="BQ16" s="14">
        <v>8.39056320248983E-2</v>
      </c>
      <c r="BR16" s="14">
        <v>7.5140099478564704E-2</v>
      </c>
      <c r="BS16" s="14"/>
      <c r="BT16" s="14">
        <v>0.10476742007922001</v>
      </c>
      <c r="BU16" s="14">
        <v>6.9409499556715701E-2</v>
      </c>
      <c r="BV16" s="14"/>
      <c r="BW16" s="14">
        <v>7.6237046938914907E-2</v>
      </c>
      <c r="BX16" s="14">
        <v>7.8238587901065498E-2</v>
      </c>
      <c r="BY16" s="14"/>
      <c r="BZ16" s="14">
        <v>8.1522479261984998E-2</v>
      </c>
      <c r="CA16" s="14">
        <v>6.8061312789517797E-2</v>
      </c>
      <c r="CB16" s="14">
        <v>8.7717522136776693E-2</v>
      </c>
    </row>
    <row r="17" spans="2:80" x14ac:dyDescent="0.35">
      <c r="B17" s="15" t="s">
        <v>272</v>
      </c>
      <c r="C17" s="14">
        <v>5.0355870883169403E-2</v>
      </c>
      <c r="D17" s="14">
        <v>4.5077835170461503E-2</v>
      </c>
      <c r="E17" s="14">
        <v>5.5697119105902498E-2</v>
      </c>
      <c r="F17" s="14"/>
      <c r="G17" s="14">
        <v>5.1432954366684901E-2</v>
      </c>
      <c r="H17" s="14">
        <v>4.0391059042817E-2</v>
      </c>
      <c r="I17" s="14">
        <v>4.4893862748504702E-2</v>
      </c>
      <c r="J17" s="14">
        <v>7.4764153170049794E-2</v>
      </c>
      <c r="K17" s="14">
        <v>5.1319354602347898E-2</v>
      </c>
      <c r="L17" s="14">
        <v>4.1770998769326398E-2</v>
      </c>
      <c r="M17" s="14"/>
      <c r="N17" s="14">
        <v>4.7965247761921501E-2</v>
      </c>
      <c r="O17" s="14">
        <v>4.56458543714965E-2</v>
      </c>
      <c r="P17" s="14">
        <v>5.6779650085496701E-2</v>
      </c>
      <c r="Q17" s="14">
        <v>5.0096704996990503E-2</v>
      </c>
      <c r="R17" s="14"/>
      <c r="S17" s="14">
        <v>5.5792150160812098E-2</v>
      </c>
      <c r="T17" s="14">
        <v>5.6346330467884502E-2</v>
      </c>
      <c r="U17" s="14">
        <v>3.3986460966082203E-2</v>
      </c>
      <c r="V17" s="14">
        <v>4.4784851617508302E-2</v>
      </c>
      <c r="W17" s="14">
        <v>5.4572426750450001E-2</v>
      </c>
      <c r="X17" s="14">
        <v>2.9195475577231799E-2</v>
      </c>
      <c r="Y17" s="14">
        <v>7.1415276184601195E-2</v>
      </c>
      <c r="Z17" s="14">
        <v>4.7901361538230103E-2</v>
      </c>
      <c r="AA17" s="14">
        <v>6.3201823315404596E-2</v>
      </c>
      <c r="AB17" s="14">
        <v>3.0895969226183099E-2</v>
      </c>
      <c r="AC17" s="14">
        <v>5.8461146158168401E-2</v>
      </c>
      <c r="AD17" s="14">
        <v>5.7735325297993197E-2</v>
      </c>
      <c r="AE17" s="14"/>
      <c r="AF17" s="14">
        <v>4.8312785590831499E-2</v>
      </c>
      <c r="AG17" s="14">
        <v>5.21475068272714E-2</v>
      </c>
      <c r="AH17" s="14">
        <v>5.8887499899333597E-2</v>
      </c>
      <c r="AI17" s="14">
        <v>5.1869070374382299E-2</v>
      </c>
      <c r="AJ17" s="14">
        <v>5.7743590723054503E-2</v>
      </c>
      <c r="AK17" s="14"/>
      <c r="AL17" s="14">
        <v>4.3745205848778203E-2</v>
      </c>
      <c r="AM17" s="14">
        <v>5.1579715771427899E-2</v>
      </c>
      <c r="AN17" s="14">
        <v>5.0888605377159703E-2</v>
      </c>
      <c r="AO17" s="14">
        <v>5.6012187666591301E-2</v>
      </c>
      <c r="AP17" s="14">
        <v>4.8120978672834699E-2</v>
      </c>
      <c r="AQ17" s="14">
        <v>4.7741606761357601E-2</v>
      </c>
      <c r="AR17" s="14"/>
      <c r="AS17" s="14">
        <v>5.3489815425230597E-2</v>
      </c>
      <c r="AT17" s="14">
        <v>4.6067281711704898E-2</v>
      </c>
      <c r="AU17" s="14">
        <v>5.64534684252576E-2</v>
      </c>
      <c r="AV17" s="14">
        <v>4.8417185350962899E-2</v>
      </c>
      <c r="AW17" s="14">
        <v>2.15336162119142E-2</v>
      </c>
      <c r="AX17" s="14"/>
      <c r="AY17" s="14">
        <v>2.58227452250449E-2</v>
      </c>
      <c r="AZ17" s="14">
        <v>3.6649597616041703E-2</v>
      </c>
      <c r="BA17" s="14">
        <v>5.0069842335273403E-2</v>
      </c>
      <c r="BB17" s="14">
        <v>6.6162226372866395E-2</v>
      </c>
      <c r="BC17" s="14">
        <v>9.0907345087525196E-2</v>
      </c>
      <c r="BD17" s="14"/>
      <c r="BE17" s="14">
        <v>2.89751201690924E-2</v>
      </c>
      <c r="BF17" s="14">
        <v>3.2956213767392203E-2</v>
      </c>
      <c r="BG17" s="14">
        <v>4.7342812062153197E-2</v>
      </c>
      <c r="BH17" s="14">
        <v>0.10541979882335099</v>
      </c>
      <c r="BI17" s="14">
        <v>5.9049319902185801E-2</v>
      </c>
      <c r="BJ17" s="14"/>
      <c r="BK17" s="14">
        <v>3.7091170117818401E-2</v>
      </c>
      <c r="BL17" s="14">
        <v>3.1108345099615201E-2</v>
      </c>
      <c r="BM17" s="14">
        <v>3.5620283066021503E-2</v>
      </c>
      <c r="BN17" s="14">
        <v>6.4907385957622202E-2</v>
      </c>
      <c r="BO17" s="14">
        <v>7.6707181679084094E-2</v>
      </c>
      <c r="BP17" s="14"/>
      <c r="BQ17" s="14">
        <v>6.4861903414909897E-2</v>
      </c>
      <c r="BR17" s="14">
        <v>4.4305837017372299E-2</v>
      </c>
      <c r="BS17" s="14"/>
      <c r="BT17" s="14">
        <v>5.8909906801017001E-2</v>
      </c>
      <c r="BU17" s="14">
        <v>4.7727603070580701E-2</v>
      </c>
      <c r="BV17" s="14"/>
      <c r="BW17" s="14">
        <v>4.2264973884013603E-2</v>
      </c>
      <c r="BX17" s="14">
        <v>5.3185553370589903E-2</v>
      </c>
      <c r="BY17" s="14"/>
      <c r="BZ17" s="14">
        <v>5.94483988153819E-2</v>
      </c>
      <c r="CA17" s="14">
        <v>3.6611648282361201E-2</v>
      </c>
      <c r="CB17" s="14">
        <v>1.8743408980891999E-2</v>
      </c>
    </row>
    <row r="18" spans="2:80" x14ac:dyDescent="0.35">
      <c r="B18" s="15" t="s">
        <v>273</v>
      </c>
      <c r="C18" s="14">
        <v>2.24732243913793E-2</v>
      </c>
      <c r="D18" s="14">
        <v>2.1514758511704399E-2</v>
      </c>
      <c r="E18" s="14">
        <v>2.2090485057809701E-2</v>
      </c>
      <c r="F18" s="14"/>
      <c r="G18" s="14">
        <v>1.9552557420747699E-2</v>
      </c>
      <c r="H18" s="14">
        <v>3.3110291151415297E-2</v>
      </c>
      <c r="I18" s="14">
        <v>3.8149119344546102E-2</v>
      </c>
      <c r="J18" s="14">
        <v>2.1956575350722301E-2</v>
      </c>
      <c r="K18" s="14">
        <v>1.6838890870565199E-2</v>
      </c>
      <c r="L18" s="14">
        <v>7.1906081222117601E-3</v>
      </c>
      <c r="M18" s="14"/>
      <c r="N18" s="14">
        <v>2.34568420133975E-2</v>
      </c>
      <c r="O18" s="14">
        <v>2.81489888311851E-2</v>
      </c>
      <c r="P18" s="14">
        <v>1.6578988665438998E-2</v>
      </c>
      <c r="Q18" s="14">
        <v>2.09595501514168E-2</v>
      </c>
      <c r="R18" s="14"/>
      <c r="S18" s="14">
        <v>1.77814313658726E-2</v>
      </c>
      <c r="T18" s="14">
        <v>2.1192146847598601E-2</v>
      </c>
      <c r="U18" s="14">
        <v>2.5512312310655899E-2</v>
      </c>
      <c r="V18" s="14">
        <v>3.1612717848309498E-2</v>
      </c>
      <c r="W18" s="14">
        <v>1.9376948432545001E-2</v>
      </c>
      <c r="X18" s="14">
        <v>3.9752507253804602E-2</v>
      </c>
      <c r="Y18" s="14">
        <v>1.1668162712733601E-2</v>
      </c>
      <c r="Z18" s="14">
        <v>2.22560883864256E-2</v>
      </c>
      <c r="AA18" s="14">
        <v>2.31179319515585E-2</v>
      </c>
      <c r="AB18" s="14">
        <v>1.12635024669448E-2</v>
      </c>
      <c r="AC18" s="14">
        <v>5.9646786729441901E-3</v>
      </c>
      <c r="AD18" s="14">
        <v>5.7592067366260602E-2</v>
      </c>
      <c r="AE18" s="14"/>
      <c r="AF18" s="14">
        <v>1.61775234183213E-2</v>
      </c>
      <c r="AG18" s="14">
        <v>2.16825945247703E-2</v>
      </c>
      <c r="AH18" s="14">
        <v>2.29705998227515E-2</v>
      </c>
      <c r="AI18" s="14">
        <v>3.3362547019837201E-2</v>
      </c>
      <c r="AJ18" s="14">
        <v>3.0530911586230801E-2</v>
      </c>
      <c r="AK18" s="14"/>
      <c r="AL18" s="14">
        <v>2.2456510053678599E-2</v>
      </c>
      <c r="AM18" s="14">
        <v>1.84088205250682E-2</v>
      </c>
      <c r="AN18" s="14">
        <v>2.0010416720545401E-2</v>
      </c>
      <c r="AO18" s="14">
        <v>2.7512449803738001E-2</v>
      </c>
      <c r="AP18" s="14">
        <v>2.9517174004879399E-2</v>
      </c>
      <c r="AQ18" s="14">
        <v>1.05919437563899E-2</v>
      </c>
      <c r="AR18" s="14"/>
      <c r="AS18" s="14">
        <v>2.5070799314992401E-2</v>
      </c>
      <c r="AT18" s="14">
        <v>1.9129295608905101E-2</v>
      </c>
      <c r="AU18" s="14">
        <v>2.5487036871352699E-2</v>
      </c>
      <c r="AV18" s="14">
        <v>1.89650350677813E-2</v>
      </c>
      <c r="AW18" s="14">
        <v>3.9773273504842999E-2</v>
      </c>
      <c r="AX18" s="14"/>
      <c r="AY18" s="14">
        <v>1.05303405922796E-2</v>
      </c>
      <c r="AZ18" s="14">
        <v>2.2244812254713801E-2</v>
      </c>
      <c r="BA18" s="14">
        <v>1.3741863785714001E-2</v>
      </c>
      <c r="BB18" s="14">
        <v>2.80667023302529E-2</v>
      </c>
      <c r="BC18" s="14">
        <v>4.4277000307641097E-2</v>
      </c>
      <c r="BD18" s="14"/>
      <c r="BE18" s="14">
        <v>1.4536901266131099E-2</v>
      </c>
      <c r="BF18" s="14">
        <v>1.8624674372443601E-2</v>
      </c>
      <c r="BG18" s="14">
        <v>2.0758292252273099E-2</v>
      </c>
      <c r="BH18" s="14">
        <v>3.00201788288329E-2</v>
      </c>
      <c r="BI18" s="14">
        <v>5.3758325814937398E-2</v>
      </c>
      <c r="BJ18" s="14"/>
      <c r="BK18" s="14">
        <v>2.5762775943705001E-2</v>
      </c>
      <c r="BL18" s="14">
        <v>1.1921672435862399E-2</v>
      </c>
      <c r="BM18" s="14">
        <v>1.9325069778930299E-2</v>
      </c>
      <c r="BN18" s="14">
        <v>2.5706437652784402E-2</v>
      </c>
      <c r="BO18" s="14">
        <v>2.8516471778209498E-2</v>
      </c>
      <c r="BP18" s="14"/>
      <c r="BQ18" s="14">
        <v>3.2424159140419899E-2</v>
      </c>
      <c r="BR18" s="14">
        <v>1.8322986061477399E-2</v>
      </c>
      <c r="BS18" s="14"/>
      <c r="BT18" s="14">
        <v>3.3576964819050099E-2</v>
      </c>
      <c r="BU18" s="14">
        <v>1.9061547862818499E-2</v>
      </c>
      <c r="BV18" s="14"/>
      <c r="BW18" s="14">
        <v>3.02388778360284E-2</v>
      </c>
      <c r="BX18" s="14">
        <v>1.9757291466019698E-2</v>
      </c>
      <c r="BY18" s="14"/>
      <c r="BZ18" s="14">
        <v>2.4578589932966199E-2</v>
      </c>
      <c r="CA18" s="14">
        <v>1.8804738225785302E-2</v>
      </c>
      <c r="CB18" s="14">
        <v>1.8038888346755599E-2</v>
      </c>
    </row>
    <row r="19" spans="2:80" x14ac:dyDescent="0.35">
      <c r="B19" s="15" t="s">
        <v>274</v>
      </c>
      <c r="C19" s="14">
        <v>4.2478568581329403E-2</v>
      </c>
      <c r="D19" s="14">
        <v>3.3536005689154297E-2</v>
      </c>
      <c r="E19" s="14">
        <v>5.1360124780477003E-2</v>
      </c>
      <c r="F19" s="14"/>
      <c r="G19" s="14">
        <v>4.43550128858059E-2</v>
      </c>
      <c r="H19" s="14">
        <v>5.8372092872519203E-2</v>
      </c>
      <c r="I19" s="14">
        <v>5.4003388788332697E-2</v>
      </c>
      <c r="J19" s="14">
        <v>4.3227670088653199E-2</v>
      </c>
      <c r="K19" s="14">
        <v>3.33701262047899E-2</v>
      </c>
      <c r="L19" s="14">
        <v>2.4405005650421599E-2</v>
      </c>
      <c r="M19" s="14"/>
      <c r="N19" s="14">
        <v>1.6338306018745901E-2</v>
      </c>
      <c r="O19" s="14">
        <v>3.88478446808272E-2</v>
      </c>
      <c r="P19" s="14">
        <v>4.4494048000374403E-2</v>
      </c>
      <c r="Q19" s="14">
        <v>7.2099930077272598E-2</v>
      </c>
      <c r="R19" s="14"/>
      <c r="S19" s="14">
        <v>4.1847611568307699E-2</v>
      </c>
      <c r="T19" s="14">
        <v>3.9809130036325899E-2</v>
      </c>
      <c r="U19" s="14">
        <v>3.03005614441062E-2</v>
      </c>
      <c r="V19" s="14">
        <v>6.0012148451782897E-2</v>
      </c>
      <c r="W19" s="14">
        <v>3.1143365510076799E-2</v>
      </c>
      <c r="X19" s="14">
        <v>4.2231966413179403E-2</v>
      </c>
      <c r="Y19" s="14">
        <v>3.3279534405448202E-2</v>
      </c>
      <c r="Z19" s="14">
        <v>2.94354168455685E-2</v>
      </c>
      <c r="AA19" s="14">
        <v>4.31314356631071E-2</v>
      </c>
      <c r="AB19" s="14">
        <v>5.5375451014135997E-2</v>
      </c>
      <c r="AC19" s="14">
        <v>6.1056399740980101E-2</v>
      </c>
      <c r="AD19" s="14">
        <v>3.4110543716903599E-2</v>
      </c>
      <c r="AE19" s="14"/>
      <c r="AF19" s="14">
        <v>3.7955865478517703E-2</v>
      </c>
      <c r="AG19" s="14">
        <v>3.7116457172446798E-2</v>
      </c>
      <c r="AH19" s="14">
        <v>9.5690577264714201E-3</v>
      </c>
      <c r="AI19" s="14">
        <v>5.5934646287603799E-2</v>
      </c>
      <c r="AJ19" s="14">
        <v>5.8622710026893197E-2</v>
      </c>
      <c r="AK19" s="14"/>
      <c r="AL19" s="14">
        <v>4.4515440244436301E-2</v>
      </c>
      <c r="AM19" s="14">
        <v>4.2030576579532498E-2</v>
      </c>
      <c r="AN19" s="14">
        <v>3.1987604264003898E-2</v>
      </c>
      <c r="AO19" s="14">
        <v>4.3452878834028701E-2</v>
      </c>
      <c r="AP19" s="14">
        <v>4.7329387652013402E-2</v>
      </c>
      <c r="AQ19" s="14">
        <v>1.9694964437977001E-2</v>
      </c>
      <c r="AR19" s="14"/>
      <c r="AS19" s="14">
        <v>5.5306067557953399E-2</v>
      </c>
      <c r="AT19" s="14">
        <v>3.5914978056031499E-2</v>
      </c>
      <c r="AU19" s="14">
        <v>3.7110457354962302E-2</v>
      </c>
      <c r="AV19" s="14">
        <v>3.6804560350561698E-2</v>
      </c>
      <c r="AW19" s="14">
        <v>4.3997567918058103E-2</v>
      </c>
      <c r="AX19" s="14"/>
      <c r="AY19" s="14">
        <v>2.02299904385344E-2</v>
      </c>
      <c r="AZ19" s="14">
        <v>1.26163351366155E-2</v>
      </c>
      <c r="BA19" s="14">
        <v>1.96294539684005E-2</v>
      </c>
      <c r="BB19" s="14">
        <v>2.6339546850791401E-2</v>
      </c>
      <c r="BC19" s="14">
        <v>0.155451818780831</v>
      </c>
      <c r="BD19" s="14"/>
      <c r="BE19" s="14">
        <v>3.6935275770440201E-2</v>
      </c>
      <c r="BF19" s="14">
        <v>6.9425979989562597E-3</v>
      </c>
      <c r="BG19" s="14">
        <v>2.8429453868710299E-2</v>
      </c>
      <c r="BH19" s="14">
        <v>8.7252309325324795E-2</v>
      </c>
      <c r="BI19" s="14">
        <v>0.30826802852143398</v>
      </c>
      <c r="BJ19" s="14"/>
      <c r="BK19" s="14">
        <v>2.6207829917340698E-2</v>
      </c>
      <c r="BL19" s="14">
        <v>1.8861249215024301E-2</v>
      </c>
      <c r="BM19" s="14">
        <v>2.1186029451974401E-2</v>
      </c>
      <c r="BN19" s="14">
        <v>3.0873030797008E-2</v>
      </c>
      <c r="BO19" s="14">
        <v>0.10403909098335801</v>
      </c>
      <c r="BP19" s="14"/>
      <c r="BQ19" s="14">
        <v>4.9705557208860697E-2</v>
      </c>
      <c r="BR19" s="14">
        <v>3.9464407000716399E-2</v>
      </c>
      <c r="BS19" s="14"/>
      <c r="BT19" s="14">
        <v>5.0474649591207697E-2</v>
      </c>
      <c r="BU19" s="14">
        <v>4.0021735041354797E-2</v>
      </c>
      <c r="BV19" s="14"/>
      <c r="BW19" s="14">
        <v>4.3731174767636903E-2</v>
      </c>
      <c r="BX19" s="14">
        <v>4.20404864021348E-2</v>
      </c>
      <c r="BY19" s="14"/>
      <c r="BZ19" s="14">
        <v>5.3633896066640298E-2</v>
      </c>
      <c r="CA19" s="14">
        <v>2.0559778311669701E-2</v>
      </c>
      <c r="CB19" s="14">
        <v>3.3714029990937797E-2</v>
      </c>
    </row>
    <row r="20" spans="2:80" x14ac:dyDescent="0.35">
      <c r="B20" s="15" t="s">
        <v>203</v>
      </c>
      <c r="C20" s="20">
        <v>4.8120662008582704E-3</v>
      </c>
      <c r="D20" s="20">
        <v>5.3465094077771802E-3</v>
      </c>
      <c r="E20" s="20">
        <v>4.3101144295540099E-3</v>
      </c>
      <c r="F20" s="20"/>
      <c r="G20" s="20">
        <v>4.8205895900212004E-3</v>
      </c>
      <c r="H20" s="20">
        <v>5.5022767708265896E-3</v>
      </c>
      <c r="I20" s="20">
        <v>1.1151118472242301E-2</v>
      </c>
      <c r="J20" s="20">
        <v>5.7372866234919303E-3</v>
      </c>
      <c r="K20" s="20">
        <v>0</v>
      </c>
      <c r="L20" s="20">
        <v>1.5688656899526701E-3</v>
      </c>
      <c r="M20" s="20"/>
      <c r="N20" s="20">
        <v>2.32477586559178E-3</v>
      </c>
      <c r="O20" s="20">
        <v>3.8524735515401498E-3</v>
      </c>
      <c r="P20" s="20">
        <v>7.5371302699161202E-3</v>
      </c>
      <c r="Q20" s="20">
        <v>6.1596171005001204E-3</v>
      </c>
      <c r="R20" s="20"/>
      <c r="S20" s="20">
        <v>7.6324677808232303E-3</v>
      </c>
      <c r="T20" s="20">
        <v>1.4638006100893801E-2</v>
      </c>
      <c r="U20" s="20">
        <v>0</v>
      </c>
      <c r="V20" s="20">
        <v>6.8314716630724298E-3</v>
      </c>
      <c r="W20" s="20">
        <v>4.5231615964207404E-3</v>
      </c>
      <c r="X20" s="20">
        <v>3.2064385316534802E-3</v>
      </c>
      <c r="Y20" s="20">
        <v>0</v>
      </c>
      <c r="Z20" s="20">
        <v>0</v>
      </c>
      <c r="AA20" s="20">
        <v>0</v>
      </c>
      <c r="AB20" s="20">
        <v>3.5352477529755001E-3</v>
      </c>
      <c r="AC20" s="20">
        <v>6.0706454357808796E-3</v>
      </c>
      <c r="AD20" s="20">
        <v>0</v>
      </c>
      <c r="AE20" s="20"/>
      <c r="AF20" s="20">
        <v>2.20432898762097E-3</v>
      </c>
      <c r="AG20" s="20">
        <v>2.0457242151847698E-3</v>
      </c>
      <c r="AH20" s="20">
        <v>4.9489755006299398E-3</v>
      </c>
      <c r="AI20" s="20">
        <v>2.3830182307403702E-3</v>
      </c>
      <c r="AJ20" s="20">
        <v>4.1600184128616196E-3</v>
      </c>
      <c r="AK20" s="20"/>
      <c r="AL20" s="20">
        <v>3.69770075636932E-3</v>
      </c>
      <c r="AM20" s="20">
        <v>2.5721843798646002E-3</v>
      </c>
      <c r="AN20" s="20">
        <v>0</v>
      </c>
      <c r="AO20" s="20">
        <v>2.6591780762662801E-3</v>
      </c>
      <c r="AP20" s="20">
        <v>4.5904545340261201E-3</v>
      </c>
      <c r="AQ20" s="20">
        <v>6.5630381682364597E-3</v>
      </c>
      <c r="AR20" s="20"/>
      <c r="AS20" s="20">
        <v>7.8524296724787994E-3</v>
      </c>
      <c r="AT20" s="20">
        <v>5.5799025367232599E-3</v>
      </c>
      <c r="AU20" s="20">
        <v>0</v>
      </c>
      <c r="AV20" s="20">
        <v>8.4272268149652302E-3</v>
      </c>
      <c r="AW20" s="20">
        <v>0</v>
      </c>
      <c r="AX20" s="20"/>
      <c r="AY20" s="20">
        <v>4.0293078046598797E-3</v>
      </c>
      <c r="AZ20" s="20">
        <v>0</v>
      </c>
      <c r="BA20" s="20">
        <v>6.6063843970685697E-3</v>
      </c>
      <c r="BB20" s="20">
        <v>3.8132491912789002E-3</v>
      </c>
      <c r="BC20" s="20">
        <v>5.5112604780961699E-3</v>
      </c>
      <c r="BD20" s="20"/>
      <c r="BE20" s="20">
        <v>1.0962814219458199E-2</v>
      </c>
      <c r="BF20" s="20">
        <v>4.28058416647247E-3</v>
      </c>
      <c r="BG20" s="20">
        <v>1.7584524497620401E-3</v>
      </c>
      <c r="BH20" s="20">
        <v>5.8149525442847804E-3</v>
      </c>
      <c r="BI20" s="20">
        <v>2.17214743550312E-2</v>
      </c>
      <c r="BJ20" s="20"/>
      <c r="BK20" s="20">
        <v>3.6407358229448702E-3</v>
      </c>
      <c r="BL20" s="20">
        <v>7.1645305031509798E-3</v>
      </c>
      <c r="BM20" s="20">
        <v>3.0226775956118499E-3</v>
      </c>
      <c r="BN20" s="20">
        <v>3.3312655187771301E-3</v>
      </c>
      <c r="BO20" s="20">
        <v>6.8183536766792596E-3</v>
      </c>
      <c r="BP20" s="20"/>
      <c r="BQ20" s="20">
        <v>5.5457070672876897E-3</v>
      </c>
      <c r="BR20" s="20">
        <v>4.5060864591529599E-3</v>
      </c>
      <c r="BS20" s="20"/>
      <c r="BT20" s="20">
        <v>4.3958728800727901E-3</v>
      </c>
      <c r="BU20" s="20">
        <v>4.9399435583232397E-3</v>
      </c>
      <c r="BV20" s="20"/>
      <c r="BW20" s="20">
        <v>3.9529518127842797E-3</v>
      </c>
      <c r="BX20" s="20">
        <v>5.1125299119742897E-3</v>
      </c>
      <c r="BY20" s="20"/>
      <c r="BZ20" s="20">
        <v>4.4620617335007096E-3</v>
      </c>
      <c r="CA20" s="20">
        <v>5.23817535605279E-3</v>
      </c>
      <c r="CB20" s="20">
        <v>6.6401866925242803E-3</v>
      </c>
    </row>
    <row r="21" spans="2:80" x14ac:dyDescent="0.35">
      <c r="B21" s="16"/>
    </row>
    <row r="22" spans="2:80" x14ac:dyDescent="0.35">
      <c r="B22" t="s">
        <v>120</v>
      </c>
    </row>
    <row r="23" spans="2:80" x14ac:dyDescent="0.35">
      <c r="B23" t="s">
        <v>121</v>
      </c>
    </row>
    <row r="25" spans="2:80" x14ac:dyDescent="0.35">
      <c r="B2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CB2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281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269</v>
      </c>
      <c r="C9" s="14">
        <v>0.29053277644884401</v>
      </c>
      <c r="D9" s="14">
        <v>0.29755375336127599</v>
      </c>
      <c r="E9" s="14">
        <v>0.28483066313010003</v>
      </c>
      <c r="F9" s="14"/>
      <c r="G9" s="14">
        <v>0.13786807899342099</v>
      </c>
      <c r="H9" s="14">
        <v>0.176439533073428</v>
      </c>
      <c r="I9" s="14">
        <v>0.22093554557151701</v>
      </c>
      <c r="J9" s="14">
        <v>0.27050058469874</v>
      </c>
      <c r="K9" s="14">
        <v>0.36107308267035698</v>
      </c>
      <c r="L9" s="14">
        <v>0.510258418192994</v>
      </c>
      <c r="M9" s="14"/>
      <c r="N9" s="14">
        <v>0.30886112677432398</v>
      </c>
      <c r="O9" s="14">
        <v>0.32070554716455402</v>
      </c>
      <c r="P9" s="14">
        <v>0.27187200932578298</v>
      </c>
      <c r="Q9" s="14">
        <v>0.25666368432652897</v>
      </c>
      <c r="R9" s="14"/>
      <c r="S9" s="14">
        <v>0.21925793892166501</v>
      </c>
      <c r="T9" s="14">
        <v>0.29972925273433498</v>
      </c>
      <c r="U9" s="14">
        <v>0.32523607492227202</v>
      </c>
      <c r="V9" s="14">
        <v>0.31084277390640502</v>
      </c>
      <c r="W9" s="14">
        <v>0.24062810818285299</v>
      </c>
      <c r="X9" s="14">
        <v>0.26748049897691401</v>
      </c>
      <c r="Y9" s="14">
        <v>0.29398526391251401</v>
      </c>
      <c r="Z9" s="14">
        <v>0.36860302664369299</v>
      </c>
      <c r="AA9" s="14">
        <v>0.29878573537914599</v>
      </c>
      <c r="AB9" s="14">
        <v>0.32992260749365299</v>
      </c>
      <c r="AC9" s="14">
        <v>0.345950482546306</v>
      </c>
      <c r="AD9" s="14">
        <v>0.26223288815770501</v>
      </c>
      <c r="AE9" s="14"/>
      <c r="AF9" s="14">
        <v>0.37463465830704101</v>
      </c>
      <c r="AG9" s="14">
        <v>0.29689337220279</v>
      </c>
      <c r="AH9" s="14">
        <v>0.30344776299276299</v>
      </c>
      <c r="AI9" s="14">
        <v>0.30727442642594599</v>
      </c>
      <c r="AJ9" s="14">
        <v>0.18690920817551401</v>
      </c>
      <c r="AK9" s="14"/>
      <c r="AL9" s="14">
        <v>0.28583321000388501</v>
      </c>
      <c r="AM9" s="14">
        <v>0.31541440970256701</v>
      </c>
      <c r="AN9" s="14">
        <v>0.27776189995112599</v>
      </c>
      <c r="AO9" s="14">
        <v>0.30610744457748901</v>
      </c>
      <c r="AP9" s="14">
        <v>0.204008179019282</v>
      </c>
      <c r="AQ9" s="14">
        <v>0.33657126070549098</v>
      </c>
      <c r="AR9" s="14"/>
      <c r="AS9" s="14">
        <v>0.35175444431922798</v>
      </c>
      <c r="AT9" s="14">
        <v>0.28340661537143402</v>
      </c>
      <c r="AU9" s="14">
        <v>0.240781676525507</v>
      </c>
      <c r="AV9" s="14">
        <v>0.24744516185954099</v>
      </c>
      <c r="AW9" s="14">
        <v>0.379701458123892</v>
      </c>
      <c r="AX9" s="14"/>
      <c r="AY9" s="14">
        <v>0.49886255404225099</v>
      </c>
      <c r="AZ9" s="14">
        <v>0.26783269894941703</v>
      </c>
      <c r="BA9" s="14">
        <v>0.24965541421930601</v>
      </c>
      <c r="BB9" s="14">
        <v>0.177676470845922</v>
      </c>
      <c r="BC9" s="14">
        <v>0.177423299001298</v>
      </c>
      <c r="BD9" s="14"/>
      <c r="BE9" s="14">
        <v>0.41684074374264202</v>
      </c>
      <c r="BF9" s="14">
        <v>0.36457640055735802</v>
      </c>
      <c r="BG9" s="14">
        <v>0.26676136798856598</v>
      </c>
      <c r="BH9" s="14">
        <v>0.15483963687628299</v>
      </c>
      <c r="BI9" s="14">
        <v>0.15149444152088301</v>
      </c>
      <c r="BJ9" s="14"/>
      <c r="BK9" s="14">
        <v>0.29252440019241899</v>
      </c>
      <c r="BL9" s="14">
        <v>0.31306112569189898</v>
      </c>
      <c r="BM9" s="14">
        <v>0.31470597570969</v>
      </c>
      <c r="BN9" s="14">
        <v>0.293282757307124</v>
      </c>
      <c r="BO9" s="14">
        <v>0.246359353587773</v>
      </c>
      <c r="BP9" s="14"/>
      <c r="BQ9" s="14">
        <v>0.28327675894238302</v>
      </c>
      <c r="BR9" s="14">
        <v>0.293559045109751</v>
      </c>
      <c r="BS9" s="14"/>
      <c r="BT9" s="14">
        <v>0.217653632683593</v>
      </c>
      <c r="BU9" s="14">
        <v>0.31292523652345999</v>
      </c>
      <c r="BV9" s="14"/>
      <c r="BW9" s="14">
        <v>0.27296457563468102</v>
      </c>
      <c r="BX9" s="14">
        <v>0.29667701857484202</v>
      </c>
      <c r="BY9" s="14"/>
      <c r="BZ9" s="14">
        <v>0.28358000892138602</v>
      </c>
      <c r="CA9" s="14">
        <v>0.30271945132049199</v>
      </c>
      <c r="CB9" s="14">
        <v>0.30475016788694298</v>
      </c>
    </row>
    <row r="10" spans="2:80" x14ac:dyDescent="0.35">
      <c r="B10" s="15" t="s">
        <v>86</v>
      </c>
      <c r="C10" s="14">
        <v>8.3388199132082994E-2</v>
      </c>
      <c r="D10" s="14">
        <v>8.8638753144978794E-2</v>
      </c>
      <c r="E10" s="14">
        <v>7.8598564070520904E-2</v>
      </c>
      <c r="F10" s="14"/>
      <c r="G10" s="14">
        <v>5.8048052596772599E-2</v>
      </c>
      <c r="H10" s="14">
        <v>9.8032182019291605E-2</v>
      </c>
      <c r="I10" s="14">
        <v>7.3506262187252994E-2</v>
      </c>
      <c r="J10" s="14">
        <v>8.8782415289447095E-2</v>
      </c>
      <c r="K10" s="14">
        <v>7.3065702627922904E-2</v>
      </c>
      <c r="L10" s="14">
        <v>9.88076562373464E-2</v>
      </c>
      <c r="M10" s="14"/>
      <c r="N10" s="14">
        <v>9.8289410875996505E-2</v>
      </c>
      <c r="O10" s="14">
        <v>8.5190679322563995E-2</v>
      </c>
      <c r="P10" s="14">
        <v>8.3814791745201095E-2</v>
      </c>
      <c r="Q10" s="14">
        <v>6.4883811370944802E-2</v>
      </c>
      <c r="R10" s="14"/>
      <c r="S10" s="14">
        <v>0.110127212771952</v>
      </c>
      <c r="T10" s="14">
        <v>8.9178957752603996E-2</v>
      </c>
      <c r="U10" s="14">
        <v>6.33047480663399E-2</v>
      </c>
      <c r="V10" s="14">
        <v>0.108443576298914</v>
      </c>
      <c r="W10" s="14">
        <v>7.7356777197793394E-2</v>
      </c>
      <c r="X10" s="14">
        <v>6.6295186623928998E-2</v>
      </c>
      <c r="Y10" s="14">
        <v>8.7445164271944806E-2</v>
      </c>
      <c r="Z10" s="14">
        <v>8.3594074070750493E-2</v>
      </c>
      <c r="AA10" s="14">
        <v>7.7846592561831796E-2</v>
      </c>
      <c r="AB10" s="14">
        <v>7.1718291348104299E-2</v>
      </c>
      <c r="AC10" s="14">
        <v>5.6169810617207203E-2</v>
      </c>
      <c r="AD10" s="14">
        <v>6.6704276104516805E-2</v>
      </c>
      <c r="AE10" s="14"/>
      <c r="AF10" s="14">
        <v>9.8019174089331002E-2</v>
      </c>
      <c r="AG10" s="14">
        <v>9.0889157407115603E-2</v>
      </c>
      <c r="AH10" s="14">
        <v>7.8952023837865801E-2</v>
      </c>
      <c r="AI10" s="14">
        <v>7.3798028736179994E-2</v>
      </c>
      <c r="AJ10" s="14">
        <v>8.4859827449219993E-2</v>
      </c>
      <c r="AK10" s="14"/>
      <c r="AL10" s="14">
        <v>9.6967994471939697E-2</v>
      </c>
      <c r="AM10" s="14">
        <v>8.2539347720743506E-2</v>
      </c>
      <c r="AN10" s="14">
        <v>0.14177021727081901</v>
      </c>
      <c r="AO10" s="14">
        <v>8.4244531929119806E-2</v>
      </c>
      <c r="AP10" s="14">
        <v>7.9851172995967598E-2</v>
      </c>
      <c r="AQ10" s="14">
        <v>6.2822574614858004E-2</v>
      </c>
      <c r="AR10" s="14"/>
      <c r="AS10" s="14">
        <v>6.3596559244489495E-2</v>
      </c>
      <c r="AT10" s="14">
        <v>7.7492922814603404E-2</v>
      </c>
      <c r="AU10" s="14">
        <v>0.104885593175207</v>
      </c>
      <c r="AV10" s="14">
        <v>9.1193262479342493E-2</v>
      </c>
      <c r="AW10" s="14">
        <v>4.2762692823769599E-2</v>
      </c>
      <c r="AX10" s="14"/>
      <c r="AY10" s="14">
        <v>9.05802976906325E-2</v>
      </c>
      <c r="AZ10" s="14">
        <v>0.117751060737802</v>
      </c>
      <c r="BA10" s="14">
        <v>8.7302886468467997E-2</v>
      </c>
      <c r="BB10" s="14">
        <v>4.9056739625393198E-2</v>
      </c>
      <c r="BC10" s="14">
        <v>4.9575516345523901E-2</v>
      </c>
      <c r="BD10" s="14"/>
      <c r="BE10" s="14">
        <v>0.11262464057311</v>
      </c>
      <c r="BF10" s="14">
        <v>0.110531053885544</v>
      </c>
      <c r="BG10" s="14">
        <v>7.3010128087729595E-2</v>
      </c>
      <c r="BH10" s="14">
        <v>4.1283293747003402E-2</v>
      </c>
      <c r="BI10" s="14">
        <v>4.3251523950562497E-2</v>
      </c>
      <c r="BJ10" s="14"/>
      <c r="BK10" s="14">
        <v>0.101052291114176</v>
      </c>
      <c r="BL10" s="14">
        <v>9.5955001795355502E-2</v>
      </c>
      <c r="BM10" s="14">
        <v>0.101420566390379</v>
      </c>
      <c r="BN10" s="14">
        <v>7.5387509126971106E-2</v>
      </c>
      <c r="BO10" s="14">
        <v>5.0881118336177297E-2</v>
      </c>
      <c r="BP10" s="14"/>
      <c r="BQ10" s="14">
        <v>8.0778875595918995E-2</v>
      </c>
      <c r="BR10" s="14">
        <v>8.4476470216962404E-2</v>
      </c>
      <c r="BS10" s="14"/>
      <c r="BT10" s="14">
        <v>8.8871443659003596E-2</v>
      </c>
      <c r="BU10" s="14">
        <v>8.1703446433232393E-2</v>
      </c>
      <c r="BV10" s="14"/>
      <c r="BW10" s="14">
        <v>0.112040883162574</v>
      </c>
      <c r="BX10" s="14">
        <v>7.3367307971667503E-2</v>
      </c>
      <c r="BY10" s="14"/>
      <c r="BZ10" s="14">
        <v>7.49971388915978E-2</v>
      </c>
      <c r="CA10" s="14">
        <v>0.10177985461872099</v>
      </c>
      <c r="CB10" s="14">
        <v>7.8675236603688498E-2</v>
      </c>
    </row>
    <row r="11" spans="2:80" x14ac:dyDescent="0.35">
      <c r="B11" s="15" t="s">
        <v>85</v>
      </c>
      <c r="C11" s="14">
        <v>9.6701042467592493E-2</v>
      </c>
      <c r="D11" s="14">
        <v>9.6702032955229306E-2</v>
      </c>
      <c r="E11" s="14">
        <v>9.5884509126404394E-2</v>
      </c>
      <c r="F11" s="14"/>
      <c r="G11" s="14">
        <v>0.12348880605128899</v>
      </c>
      <c r="H11" s="14">
        <v>0.110846006646847</v>
      </c>
      <c r="I11" s="14">
        <v>9.8706666689652695E-2</v>
      </c>
      <c r="J11" s="14">
        <v>8.1569588797461498E-2</v>
      </c>
      <c r="K11" s="14">
        <v>0.10216554404537501</v>
      </c>
      <c r="L11" s="14">
        <v>7.4389340207437302E-2</v>
      </c>
      <c r="M11" s="14"/>
      <c r="N11" s="14">
        <v>0.118307229983978</v>
      </c>
      <c r="O11" s="14">
        <v>9.1682540184393604E-2</v>
      </c>
      <c r="P11" s="14">
        <v>8.9296746474678404E-2</v>
      </c>
      <c r="Q11" s="14">
        <v>8.6229982241709094E-2</v>
      </c>
      <c r="R11" s="14"/>
      <c r="S11" s="14">
        <v>0.12044529268359799</v>
      </c>
      <c r="T11" s="14">
        <v>9.6044137319949596E-2</v>
      </c>
      <c r="U11" s="14">
        <v>0.101873862788103</v>
      </c>
      <c r="V11" s="14">
        <v>7.8211131952945004E-2</v>
      </c>
      <c r="W11" s="14">
        <v>0.10015073251861401</v>
      </c>
      <c r="X11" s="14">
        <v>0.134884506998175</v>
      </c>
      <c r="Y11" s="14">
        <v>7.69855792301994E-2</v>
      </c>
      <c r="Z11" s="14">
        <v>8.4751098311704201E-2</v>
      </c>
      <c r="AA11" s="14">
        <v>9.5852060326255206E-2</v>
      </c>
      <c r="AB11" s="14">
        <v>3.5042150281045903E-2</v>
      </c>
      <c r="AC11" s="14">
        <v>0.116934522055004</v>
      </c>
      <c r="AD11" s="14">
        <v>0.13038828546192699</v>
      </c>
      <c r="AE11" s="14"/>
      <c r="AF11" s="14">
        <v>8.3852062350483106E-2</v>
      </c>
      <c r="AG11" s="14">
        <v>9.6423714686860201E-2</v>
      </c>
      <c r="AH11" s="14">
        <v>0.14323044766201601</v>
      </c>
      <c r="AI11" s="14">
        <v>0.109042794630689</v>
      </c>
      <c r="AJ11" s="14">
        <v>9.4210248231605703E-2</v>
      </c>
      <c r="AK11" s="14"/>
      <c r="AL11" s="14">
        <v>0.10919904364154399</v>
      </c>
      <c r="AM11" s="14">
        <v>9.7652030443421495E-2</v>
      </c>
      <c r="AN11" s="14">
        <v>0.13404361764417599</v>
      </c>
      <c r="AO11" s="14">
        <v>9.0313196826642503E-2</v>
      </c>
      <c r="AP11" s="14">
        <v>0.10387639700468899</v>
      </c>
      <c r="AQ11" s="14">
        <v>9.5768427614235097E-2</v>
      </c>
      <c r="AR11" s="14"/>
      <c r="AS11" s="14">
        <v>8.1100376370339095E-2</v>
      </c>
      <c r="AT11" s="14">
        <v>9.9280998552975203E-2</v>
      </c>
      <c r="AU11" s="14">
        <v>0.116764003595411</v>
      </c>
      <c r="AV11" s="14">
        <v>9.8761644257427797E-2</v>
      </c>
      <c r="AW11" s="14">
        <v>8.2845500968837693E-2</v>
      </c>
      <c r="AX11" s="14"/>
      <c r="AY11" s="14">
        <v>7.9499926982627506E-2</v>
      </c>
      <c r="AZ11" s="14">
        <v>0.12651602769949499</v>
      </c>
      <c r="BA11" s="14">
        <v>0.104438553391923</v>
      </c>
      <c r="BB11" s="14">
        <v>0.103040830359029</v>
      </c>
      <c r="BC11" s="14">
        <v>6.6120799166187003E-2</v>
      </c>
      <c r="BD11" s="14"/>
      <c r="BE11" s="14">
        <v>0.10472761657374</v>
      </c>
      <c r="BF11" s="14">
        <v>0.10541746769268701</v>
      </c>
      <c r="BG11" s="14">
        <v>0.102783774390502</v>
      </c>
      <c r="BH11" s="14">
        <v>6.7123837843430595E-2</v>
      </c>
      <c r="BI11" s="14">
        <v>6.6224912383619702E-2</v>
      </c>
      <c r="BJ11" s="14"/>
      <c r="BK11" s="14">
        <v>8.8734012875323606E-2</v>
      </c>
      <c r="BL11" s="14">
        <v>0.10260383194518501</v>
      </c>
      <c r="BM11" s="14">
        <v>0.101424548292825</v>
      </c>
      <c r="BN11" s="14">
        <v>9.0240182757843707E-2</v>
      </c>
      <c r="BO11" s="14">
        <v>0.10010067179091001</v>
      </c>
      <c r="BP11" s="14"/>
      <c r="BQ11" s="14">
        <v>0.100876184780919</v>
      </c>
      <c r="BR11" s="14">
        <v>9.4959715034686601E-2</v>
      </c>
      <c r="BS11" s="14"/>
      <c r="BT11" s="14">
        <v>9.9758015650211404E-2</v>
      </c>
      <c r="BU11" s="14">
        <v>9.5761773063420402E-2</v>
      </c>
      <c r="BV11" s="14"/>
      <c r="BW11" s="14">
        <v>0.103463357618375</v>
      </c>
      <c r="BX11" s="14">
        <v>9.43360136260952E-2</v>
      </c>
      <c r="BY11" s="14"/>
      <c r="BZ11" s="14">
        <v>9.7193511669752305E-2</v>
      </c>
      <c r="CA11" s="14">
        <v>9.9190909553808701E-2</v>
      </c>
      <c r="CB11" s="14">
        <v>7.5787162037079997E-2</v>
      </c>
    </row>
    <row r="12" spans="2:80" x14ac:dyDescent="0.35">
      <c r="B12" s="15" t="s">
        <v>84</v>
      </c>
      <c r="C12" s="14">
        <v>7.9590447765125694E-2</v>
      </c>
      <c r="D12" s="14">
        <v>6.8337108871319094E-2</v>
      </c>
      <c r="E12" s="14">
        <v>8.9560223528820704E-2</v>
      </c>
      <c r="F12" s="14"/>
      <c r="G12" s="14">
        <v>0.116524139581586</v>
      </c>
      <c r="H12" s="14">
        <v>8.9588290987729094E-2</v>
      </c>
      <c r="I12" s="14">
        <v>9.0177513490133795E-2</v>
      </c>
      <c r="J12" s="14">
        <v>7.7104440109522707E-2</v>
      </c>
      <c r="K12" s="14">
        <v>6.5547995245122906E-2</v>
      </c>
      <c r="L12" s="14">
        <v>4.9791502415988703E-2</v>
      </c>
      <c r="M12" s="14"/>
      <c r="N12" s="14">
        <v>8.4719295127352795E-2</v>
      </c>
      <c r="O12" s="14">
        <v>8.6071182190903095E-2</v>
      </c>
      <c r="P12" s="14">
        <v>6.6693065138302393E-2</v>
      </c>
      <c r="Q12" s="14">
        <v>7.9598899119827801E-2</v>
      </c>
      <c r="R12" s="14"/>
      <c r="S12" s="14">
        <v>5.6989361697414802E-2</v>
      </c>
      <c r="T12" s="14">
        <v>7.0868675151359903E-2</v>
      </c>
      <c r="U12" s="14">
        <v>8.0229229935300295E-2</v>
      </c>
      <c r="V12" s="14">
        <v>9.3491549246735695E-2</v>
      </c>
      <c r="W12" s="14">
        <v>6.6968386384523695E-2</v>
      </c>
      <c r="X12" s="14">
        <v>6.4330244784753202E-2</v>
      </c>
      <c r="Y12" s="14">
        <v>0.10184039371278</v>
      </c>
      <c r="Z12" s="14">
        <v>9.1637233364148002E-2</v>
      </c>
      <c r="AA12" s="14">
        <v>9.6504077981937594E-2</v>
      </c>
      <c r="AB12" s="14">
        <v>9.1275743316382496E-2</v>
      </c>
      <c r="AC12" s="14">
        <v>6.1131090298946901E-2</v>
      </c>
      <c r="AD12" s="14">
        <v>0.112962365384667</v>
      </c>
      <c r="AE12" s="14"/>
      <c r="AF12" s="14">
        <v>5.5123718464465399E-2</v>
      </c>
      <c r="AG12" s="14">
        <v>7.4783757735155498E-2</v>
      </c>
      <c r="AH12" s="14">
        <v>7.2340239872199702E-2</v>
      </c>
      <c r="AI12" s="14">
        <v>6.6467952522175994E-2</v>
      </c>
      <c r="AJ12" s="14">
        <v>0.111055862868719</v>
      </c>
      <c r="AK12" s="14"/>
      <c r="AL12" s="14">
        <v>7.2583746539274296E-2</v>
      </c>
      <c r="AM12" s="14">
        <v>6.4463874882968106E-2</v>
      </c>
      <c r="AN12" s="14">
        <v>6.8505946406419799E-2</v>
      </c>
      <c r="AO12" s="14">
        <v>7.4542001106948502E-2</v>
      </c>
      <c r="AP12" s="14">
        <v>9.1971273055291694E-2</v>
      </c>
      <c r="AQ12" s="14">
        <v>9.5051603301648399E-2</v>
      </c>
      <c r="AR12" s="14"/>
      <c r="AS12" s="14">
        <v>7.4920127751370996E-2</v>
      </c>
      <c r="AT12" s="14">
        <v>8.3948213462071195E-2</v>
      </c>
      <c r="AU12" s="14">
        <v>7.41024648789535E-2</v>
      </c>
      <c r="AV12" s="14">
        <v>8.7645851025134003E-2</v>
      </c>
      <c r="AW12" s="14">
        <v>0.147124012235435</v>
      </c>
      <c r="AX12" s="14"/>
      <c r="AY12" s="14">
        <v>5.3059655346445203E-2</v>
      </c>
      <c r="AZ12" s="14">
        <v>9.69427889146805E-2</v>
      </c>
      <c r="BA12" s="14">
        <v>9.1587294345235201E-2</v>
      </c>
      <c r="BB12" s="14">
        <v>8.7462088743719205E-2</v>
      </c>
      <c r="BC12" s="14">
        <v>6.99153133888612E-2</v>
      </c>
      <c r="BD12" s="14"/>
      <c r="BE12" s="14">
        <v>5.8053851594844399E-2</v>
      </c>
      <c r="BF12" s="14">
        <v>8.0161737788661605E-2</v>
      </c>
      <c r="BG12" s="14">
        <v>8.3017979354481894E-2</v>
      </c>
      <c r="BH12" s="14">
        <v>8.4288381311279401E-2</v>
      </c>
      <c r="BI12" s="14">
        <v>6.1135998051086902E-2</v>
      </c>
      <c r="BJ12" s="14"/>
      <c r="BK12" s="14">
        <v>8.7030332850103698E-2</v>
      </c>
      <c r="BL12" s="14">
        <v>7.04940702974962E-2</v>
      </c>
      <c r="BM12" s="14">
        <v>7.6858862988113397E-2</v>
      </c>
      <c r="BN12" s="14">
        <v>8.5118011155896803E-2</v>
      </c>
      <c r="BO12" s="14">
        <v>7.7848328379007195E-2</v>
      </c>
      <c r="BP12" s="14"/>
      <c r="BQ12" s="14">
        <v>6.9553472523478002E-2</v>
      </c>
      <c r="BR12" s="14">
        <v>8.3776571020348398E-2</v>
      </c>
      <c r="BS12" s="14"/>
      <c r="BT12" s="14">
        <v>7.3714852791931101E-2</v>
      </c>
      <c r="BU12" s="14">
        <v>8.1395751985983006E-2</v>
      </c>
      <c r="BV12" s="14"/>
      <c r="BW12" s="14">
        <v>6.9792958958352094E-2</v>
      </c>
      <c r="BX12" s="14">
        <v>8.3016987801430395E-2</v>
      </c>
      <c r="BY12" s="14"/>
      <c r="BZ12" s="14">
        <v>8.0150333917919397E-2</v>
      </c>
      <c r="CA12" s="14">
        <v>8.0538524730127806E-2</v>
      </c>
      <c r="CB12" s="14">
        <v>6.6990653565006594E-2</v>
      </c>
    </row>
    <row r="13" spans="2:80" x14ac:dyDescent="0.35">
      <c r="B13" s="15" t="s">
        <v>83</v>
      </c>
      <c r="C13" s="14">
        <v>7.2838211953848306E-2</v>
      </c>
      <c r="D13" s="14">
        <v>7.4378479236944503E-2</v>
      </c>
      <c r="E13" s="14">
        <v>7.1622991268021005E-2</v>
      </c>
      <c r="F13" s="14"/>
      <c r="G13" s="14">
        <v>0.109448662509122</v>
      </c>
      <c r="H13" s="14">
        <v>8.6724935678002796E-2</v>
      </c>
      <c r="I13" s="14">
        <v>8.8194822989981395E-2</v>
      </c>
      <c r="J13" s="14">
        <v>6.7606641378101504E-2</v>
      </c>
      <c r="K13" s="14">
        <v>4.4546282771431002E-2</v>
      </c>
      <c r="L13" s="14">
        <v>4.79856681373537E-2</v>
      </c>
      <c r="M13" s="14"/>
      <c r="N13" s="14">
        <v>7.0107566612396297E-2</v>
      </c>
      <c r="O13" s="14">
        <v>7.1606840692049006E-2</v>
      </c>
      <c r="P13" s="14">
        <v>5.97778439292714E-2</v>
      </c>
      <c r="Q13" s="14">
        <v>8.7911327084009394E-2</v>
      </c>
      <c r="R13" s="14"/>
      <c r="S13" s="14">
        <v>7.6134267947597895E-2</v>
      </c>
      <c r="T13" s="14">
        <v>5.5836149737529601E-2</v>
      </c>
      <c r="U13" s="14">
        <v>7.2977910512018698E-2</v>
      </c>
      <c r="V13" s="14">
        <v>5.6934258518926403E-2</v>
      </c>
      <c r="W13" s="14">
        <v>9.3469966362884405E-2</v>
      </c>
      <c r="X13" s="14">
        <v>7.1107739214553795E-2</v>
      </c>
      <c r="Y13" s="14">
        <v>8.3873311765362904E-2</v>
      </c>
      <c r="Z13" s="14">
        <v>3.8765815723744303E-2</v>
      </c>
      <c r="AA13" s="14">
        <v>8.0361012967407705E-2</v>
      </c>
      <c r="AB13" s="14">
        <v>9.0232007649049997E-2</v>
      </c>
      <c r="AC13" s="14">
        <v>8.2173527240790106E-2</v>
      </c>
      <c r="AD13" s="14">
        <v>5.6129988860466301E-2</v>
      </c>
      <c r="AE13" s="14"/>
      <c r="AF13" s="14">
        <v>5.5240843969163601E-2</v>
      </c>
      <c r="AG13" s="14">
        <v>7.3352735360592294E-2</v>
      </c>
      <c r="AH13" s="14">
        <v>9.9473841790672701E-2</v>
      </c>
      <c r="AI13" s="14">
        <v>5.64115395311214E-2</v>
      </c>
      <c r="AJ13" s="14">
        <v>7.46199317676456E-2</v>
      </c>
      <c r="AK13" s="14"/>
      <c r="AL13" s="14">
        <v>8.0976943948375402E-2</v>
      </c>
      <c r="AM13" s="14">
        <v>7.9065821117315693E-2</v>
      </c>
      <c r="AN13" s="14">
        <v>8.9461794694216001E-2</v>
      </c>
      <c r="AO13" s="14">
        <v>5.6483050078718802E-2</v>
      </c>
      <c r="AP13" s="14">
        <v>6.84497800124821E-2</v>
      </c>
      <c r="AQ13" s="14">
        <v>6.11325471097788E-2</v>
      </c>
      <c r="AR13" s="14"/>
      <c r="AS13" s="14">
        <v>6.5988235113623894E-2</v>
      </c>
      <c r="AT13" s="14">
        <v>8.1351292821185098E-2</v>
      </c>
      <c r="AU13" s="14">
        <v>7.6416405491921094E-2</v>
      </c>
      <c r="AV13" s="14">
        <v>7.0058779987507896E-2</v>
      </c>
      <c r="AW13" s="14">
        <v>0</v>
      </c>
      <c r="AX13" s="14"/>
      <c r="AY13" s="14">
        <v>4.92396135617637E-2</v>
      </c>
      <c r="AZ13" s="14">
        <v>6.9095740574388304E-2</v>
      </c>
      <c r="BA13" s="14">
        <v>0.10116927154631999</v>
      </c>
      <c r="BB13" s="14">
        <v>0.102914322709622</v>
      </c>
      <c r="BC13" s="14">
        <v>5.8709498409787703E-2</v>
      </c>
      <c r="BD13" s="14"/>
      <c r="BE13" s="14">
        <v>2.5117638994182401E-2</v>
      </c>
      <c r="BF13" s="14">
        <v>6.1793452972158103E-2</v>
      </c>
      <c r="BG13" s="14">
        <v>9.1779494503029704E-2</v>
      </c>
      <c r="BH13" s="14">
        <v>7.3769679125037596E-2</v>
      </c>
      <c r="BI13" s="14">
        <v>7.8294135313524998E-2</v>
      </c>
      <c r="BJ13" s="14"/>
      <c r="BK13" s="14">
        <v>6.7479771927924398E-2</v>
      </c>
      <c r="BL13" s="14">
        <v>8.0514661457539896E-2</v>
      </c>
      <c r="BM13" s="14">
        <v>7.1693915471236894E-2</v>
      </c>
      <c r="BN13" s="14">
        <v>7.7345062420318397E-2</v>
      </c>
      <c r="BO13" s="14">
        <v>6.8221360716813104E-2</v>
      </c>
      <c r="BP13" s="14"/>
      <c r="BQ13" s="14">
        <v>5.4177502987007103E-2</v>
      </c>
      <c r="BR13" s="14">
        <v>8.0621037544659699E-2</v>
      </c>
      <c r="BS13" s="14"/>
      <c r="BT13" s="14">
        <v>6.4442163228715099E-2</v>
      </c>
      <c r="BU13" s="14">
        <v>7.5417937457589901E-2</v>
      </c>
      <c r="BV13" s="14"/>
      <c r="BW13" s="14">
        <v>7.8996834754514397E-2</v>
      </c>
      <c r="BX13" s="14">
        <v>7.0684316398449201E-2</v>
      </c>
      <c r="BY13" s="14"/>
      <c r="BZ13" s="14">
        <v>7.21148905161208E-2</v>
      </c>
      <c r="CA13" s="14">
        <v>7.2777774473942E-2</v>
      </c>
      <c r="CB13" s="14">
        <v>8.2203086073965301E-2</v>
      </c>
    </row>
    <row r="14" spans="2:80" x14ac:dyDescent="0.35">
      <c r="B14" s="15" t="s">
        <v>82</v>
      </c>
      <c r="C14" s="14">
        <v>9.9523525196094198E-2</v>
      </c>
      <c r="D14" s="14">
        <v>0.10089135583365499</v>
      </c>
      <c r="E14" s="14">
        <v>9.7923426351613496E-2</v>
      </c>
      <c r="F14" s="14"/>
      <c r="G14" s="14">
        <v>0.15108187663279801</v>
      </c>
      <c r="H14" s="14">
        <v>9.8475971674974697E-2</v>
      </c>
      <c r="I14" s="14">
        <v>0.110145557738889</v>
      </c>
      <c r="J14" s="14">
        <v>0.102198343426556</v>
      </c>
      <c r="K14" s="14">
        <v>0.105231691623923</v>
      </c>
      <c r="L14" s="14">
        <v>5.1590009474825102E-2</v>
      </c>
      <c r="M14" s="14"/>
      <c r="N14" s="14">
        <v>7.96252857367344E-2</v>
      </c>
      <c r="O14" s="14">
        <v>8.9419072887882894E-2</v>
      </c>
      <c r="P14" s="14">
        <v>0.11498360700687101</v>
      </c>
      <c r="Q14" s="14">
        <v>0.11759464915944901</v>
      </c>
      <c r="R14" s="14"/>
      <c r="S14" s="14">
        <v>0.108492451691928</v>
      </c>
      <c r="T14" s="14">
        <v>0.121599551695418</v>
      </c>
      <c r="U14" s="14">
        <v>0.10562269724427099</v>
      </c>
      <c r="V14" s="14">
        <v>0.12665524129483899</v>
      </c>
      <c r="W14" s="14">
        <v>8.4776017201297599E-2</v>
      </c>
      <c r="X14" s="14">
        <v>0.10129685644313099</v>
      </c>
      <c r="Y14" s="14">
        <v>8.9961795231956104E-2</v>
      </c>
      <c r="Z14" s="14">
        <v>7.2199193667013703E-2</v>
      </c>
      <c r="AA14" s="14">
        <v>8.7817633792552904E-2</v>
      </c>
      <c r="AB14" s="14">
        <v>8.76818070987012E-2</v>
      </c>
      <c r="AC14" s="14">
        <v>8.0035919699724206E-2</v>
      </c>
      <c r="AD14" s="14">
        <v>6.6453251219543805E-2</v>
      </c>
      <c r="AE14" s="14"/>
      <c r="AF14" s="14">
        <v>9.0381337215741694E-2</v>
      </c>
      <c r="AG14" s="14">
        <v>8.7324280425126494E-2</v>
      </c>
      <c r="AH14" s="14">
        <v>9.8373055614415297E-2</v>
      </c>
      <c r="AI14" s="14">
        <v>0.108253241319854</v>
      </c>
      <c r="AJ14" s="14">
        <v>9.5763901002999502E-2</v>
      </c>
      <c r="AK14" s="14"/>
      <c r="AL14" s="14">
        <v>8.5815922577065995E-2</v>
      </c>
      <c r="AM14" s="14">
        <v>0.102199493952883</v>
      </c>
      <c r="AN14" s="14">
        <v>7.4422433902309196E-2</v>
      </c>
      <c r="AO14" s="14">
        <v>0.10723699518412499</v>
      </c>
      <c r="AP14" s="14">
        <v>0.10894291745566299</v>
      </c>
      <c r="AQ14" s="14">
        <v>0.107948259350424</v>
      </c>
      <c r="AR14" s="14"/>
      <c r="AS14" s="14">
        <v>9.2649516141779201E-2</v>
      </c>
      <c r="AT14" s="14">
        <v>0.11418559074177401</v>
      </c>
      <c r="AU14" s="14">
        <v>0.10387843436001699</v>
      </c>
      <c r="AV14" s="14">
        <v>8.6019319400511607E-2</v>
      </c>
      <c r="AW14" s="14">
        <v>4.7281122369732503E-2</v>
      </c>
      <c r="AX14" s="14"/>
      <c r="AY14" s="14">
        <v>5.3450166067672E-2</v>
      </c>
      <c r="AZ14" s="14">
        <v>8.4965469784600997E-2</v>
      </c>
      <c r="BA14" s="14">
        <v>0.113671592285791</v>
      </c>
      <c r="BB14" s="14">
        <v>0.13625808496373901</v>
      </c>
      <c r="BC14" s="14">
        <v>0.14126734084546599</v>
      </c>
      <c r="BD14" s="14"/>
      <c r="BE14" s="14">
        <v>5.9905564560230599E-2</v>
      </c>
      <c r="BF14" s="14">
        <v>7.8849723343346306E-2</v>
      </c>
      <c r="BG14" s="14">
        <v>0.103473467300825</v>
      </c>
      <c r="BH14" s="14">
        <v>0.15751702337349799</v>
      </c>
      <c r="BI14" s="14">
        <v>9.5413306374628304E-2</v>
      </c>
      <c r="BJ14" s="14"/>
      <c r="BK14" s="14">
        <v>0.109556061574505</v>
      </c>
      <c r="BL14" s="14">
        <v>9.6730021460750201E-2</v>
      </c>
      <c r="BM14" s="14">
        <v>0.100440033341174</v>
      </c>
      <c r="BN14" s="14">
        <v>9.6080548260502496E-2</v>
      </c>
      <c r="BO14" s="14">
        <v>9.6866534774552898E-2</v>
      </c>
      <c r="BP14" s="14"/>
      <c r="BQ14" s="14">
        <v>9.3117725189790598E-2</v>
      </c>
      <c r="BR14" s="14">
        <v>0.10219519347554</v>
      </c>
      <c r="BS14" s="14"/>
      <c r="BT14" s="14">
        <v>9.6384757613770897E-2</v>
      </c>
      <c r="BU14" s="14">
        <v>0.100487926314706</v>
      </c>
      <c r="BV14" s="14"/>
      <c r="BW14" s="14">
        <v>7.7977395484962603E-2</v>
      </c>
      <c r="BX14" s="14">
        <v>0.107058994492223</v>
      </c>
      <c r="BY14" s="14"/>
      <c r="BZ14" s="14">
        <v>9.7583303424685394E-2</v>
      </c>
      <c r="CA14" s="14">
        <v>9.7775563411797994E-2</v>
      </c>
      <c r="CB14" s="14">
        <v>0.13405870833921599</v>
      </c>
    </row>
    <row r="15" spans="2:80" x14ac:dyDescent="0.35">
      <c r="B15" s="15" t="s">
        <v>270</v>
      </c>
      <c r="C15" s="14">
        <v>7.0009956820940494E-2</v>
      </c>
      <c r="D15" s="14">
        <v>6.7653387427220504E-2</v>
      </c>
      <c r="E15" s="14">
        <v>7.2581251656589504E-2</v>
      </c>
      <c r="F15" s="14"/>
      <c r="G15" s="14">
        <v>8.3759581082268594E-2</v>
      </c>
      <c r="H15" s="14">
        <v>9.2921485104932505E-2</v>
      </c>
      <c r="I15" s="14">
        <v>8.1881735151035598E-2</v>
      </c>
      <c r="J15" s="14">
        <v>7.1111769906737704E-2</v>
      </c>
      <c r="K15" s="14">
        <v>5.9719985027315597E-2</v>
      </c>
      <c r="L15" s="14">
        <v>3.8568548733580697E-2</v>
      </c>
      <c r="M15" s="14"/>
      <c r="N15" s="14">
        <v>7.2623861694260897E-2</v>
      </c>
      <c r="O15" s="14">
        <v>6.6094618633096194E-2</v>
      </c>
      <c r="P15" s="14">
        <v>8.5515910822112406E-2</v>
      </c>
      <c r="Q15" s="14">
        <v>5.6968373786700097E-2</v>
      </c>
      <c r="R15" s="14"/>
      <c r="S15" s="14">
        <v>8.1395445450921602E-2</v>
      </c>
      <c r="T15" s="14">
        <v>5.6159440527010003E-2</v>
      </c>
      <c r="U15" s="14">
        <v>7.7723635171333502E-2</v>
      </c>
      <c r="V15" s="14">
        <v>4.87277375716276E-2</v>
      </c>
      <c r="W15" s="14">
        <v>9.7991300683173202E-2</v>
      </c>
      <c r="X15" s="14">
        <v>6.9409530936409905E-2</v>
      </c>
      <c r="Y15" s="14">
        <v>6.9757332602566197E-2</v>
      </c>
      <c r="Z15" s="14">
        <v>5.97569730873036E-2</v>
      </c>
      <c r="AA15" s="14">
        <v>6.1065687071286401E-2</v>
      </c>
      <c r="AB15" s="14">
        <v>8.8894614216466494E-2</v>
      </c>
      <c r="AC15" s="14">
        <v>6.1373770439145402E-2</v>
      </c>
      <c r="AD15" s="14">
        <v>6.1398243378408997E-2</v>
      </c>
      <c r="AE15" s="14"/>
      <c r="AF15" s="14">
        <v>6.0330500613459098E-2</v>
      </c>
      <c r="AG15" s="14">
        <v>7.0082214550111405E-2</v>
      </c>
      <c r="AH15" s="14">
        <v>5.8971312822057198E-2</v>
      </c>
      <c r="AI15" s="14">
        <v>5.40410924485141E-2</v>
      </c>
      <c r="AJ15" s="14">
        <v>0.105734366104375</v>
      </c>
      <c r="AK15" s="14"/>
      <c r="AL15" s="14">
        <v>6.8175570472717301E-2</v>
      </c>
      <c r="AM15" s="14">
        <v>6.9186948477018298E-2</v>
      </c>
      <c r="AN15" s="14">
        <v>6.7402142473940996E-2</v>
      </c>
      <c r="AO15" s="14">
        <v>5.9328012865140903E-2</v>
      </c>
      <c r="AP15" s="14">
        <v>7.8808963270578902E-2</v>
      </c>
      <c r="AQ15" s="14">
        <v>6.6128581218200796E-2</v>
      </c>
      <c r="AR15" s="14"/>
      <c r="AS15" s="14">
        <v>6.5976015333088597E-2</v>
      </c>
      <c r="AT15" s="14">
        <v>7.3755730347724396E-2</v>
      </c>
      <c r="AU15" s="14">
        <v>6.1859161562314899E-2</v>
      </c>
      <c r="AV15" s="14">
        <v>0.10689220797863801</v>
      </c>
      <c r="AW15" s="14">
        <v>0.11211931514222</v>
      </c>
      <c r="AX15" s="14"/>
      <c r="AY15" s="14">
        <v>5.6117669393151097E-2</v>
      </c>
      <c r="AZ15" s="14">
        <v>7.7007508851395304E-2</v>
      </c>
      <c r="BA15" s="14">
        <v>7.7454642777545699E-2</v>
      </c>
      <c r="BB15" s="14">
        <v>8.1811961668666805E-2</v>
      </c>
      <c r="BC15" s="14">
        <v>6.4262639787650302E-2</v>
      </c>
      <c r="BD15" s="14"/>
      <c r="BE15" s="14">
        <v>6.3816984908257102E-2</v>
      </c>
      <c r="BF15" s="14">
        <v>6.3414629224302493E-2</v>
      </c>
      <c r="BG15" s="14">
        <v>7.9369220046208402E-2</v>
      </c>
      <c r="BH15" s="14">
        <v>7.41097000677787E-2</v>
      </c>
      <c r="BI15" s="14">
        <v>4.4804989438253298E-2</v>
      </c>
      <c r="BJ15" s="14"/>
      <c r="BK15" s="14">
        <v>7.0958035205572298E-2</v>
      </c>
      <c r="BL15" s="14">
        <v>6.20751027649502E-2</v>
      </c>
      <c r="BM15" s="14">
        <v>6.7271243607321299E-2</v>
      </c>
      <c r="BN15" s="14">
        <v>6.9739112840022197E-2</v>
      </c>
      <c r="BO15" s="14">
        <v>7.6083687779363599E-2</v>
      </c>
      <c r="BP15" s="14"/>
      <c r="BQ15" s="14">
        <v>7.6190848137622794E-2</v>
      </c>
      <c r="BR15" s="14">
        <v>6.7432091253293594E-2</v>
      </c>
      <c r="BS15" s="14"/>
      <c r="BT15" s="14">
        <v>8.7480694090338096E-2</v>
      </c>
      <c r="BU15" s="14">
        <v>6.4641990533641405E-2</v>
      </c>
      <c r="BV15" s="14"/>
      <c r="BW15" s="14">
        <v>7.7537202332461502E-2</v>
      </c>
      <c r="BX15" s="14">
        <v>6.73774038660966E-2</v>
      </c>
      <c r="BY15" s="14"/>
      <c r="BZ15" s="14">
        <v>7.2009137884446905E-2</v>
      </c>
      <c r="CA15" s="14">
        <v>6.5880870141141301E-2</v>
      </c>
      <c r="CB15" s="14">
        <v>6.9632272695404396E-2</v>
      </c>
    </row>
    <row r="16" spans="2:80" x14ac:dyDescent="0.35">
      <c r="B16" s="15" t="s">
        <v>271</v>
      </c>
      <c r="C16" s="14">
        <v>6.2630068269082698E-2</v>
      </c>
      <c r="D16" s="14">
        <v>6.82852558480537E-2</v>
      </c>
      <c r="E16" s="14">
        <v>5.7364644639313497E-2</v>
      </c>
      <c r="F16" s="14"/>
      <c r="G16" s="14">
        <v>8.4682663256082299E-2</v>
      </c>
      <c r="H16" s="14">
        <v>7.5233695946958903E-2</v>
      </c>
      <c r="I16" s="14">
        <v>7.2234306777229904E-2</v>
      </c>
      <c r="J16" s="14">
        <v>6.7286507737790893E-2</v>
      </c>
      <c r="K16" s="14">
        <v>4.7866393869702498E-2</v>
      </c>
      <c r="L16" s="14">
        <v>3.6055704089136498E-2</v>
      </c>
      <c r="M16" s="14"/>
      <c r="N16" s="14">
        <v>5.1323948345812803E-2</v>
      </c>
      <c r="O16" s="14">
        <v>5.5491088350620402E-2</v>
      </c>
      <c r="P16" s="14">
        <v>7.3493443488243895E-2</v>
      </c>
      <c r="Q16" s="14">
        <v>7.3469194048468994E-2</v>
      </c>
      <c r="R16" s="14"/>
      <c r="S16" s="14">
        <v>6.4640316903053205E-2</v>
      </c>
      <c r="T16" s="14">
        <v>5.2788083955259003E-2</v>
      </c>
      <c r="U16" s="14">
        <v>2.9831270269628299E-2</v>
      </c>
      <c r="V16" s="14">
        <v>4.6563526448669901E-2</v>
      </c>
      <c r="W16" s="14">
        <v>0.111595717861026</v>
      </c>
      <c r="X16" s="14">
        <v>7.1719509082408706E-2</v>
      </c>
      <c r="Y16" s="14">
        <v>6.2141071392738598E-2</v>
      </c>
      <c r="Z16" s="14">
        <v>5.8963576366762298E-2</v>
      </c>
      <c r="AA16" s="14">
        <v>7.0127122385835003E-2</v>
      </c>
      <c r="AB16" s="14">
        <v>5.9062696069843199E-2</v>
      </c>
      <c r="AC16" s="14">
        <v>6.2006568282853898E-2</v>
      </c>
      <c r="AD16" s="14">
        <v>8.0211510169313105E-2</v>
      </c>
      <c r="AE16" s="14"/>
      <c r="AF16" s="14">
        <v>5.96269624006288E-2</v>
      </c>
      <c r="AG16" s="14">
        <v>6.5616818837531496E-2</v>
      </c>
      <c r="AH16" s="14">
        <v>4.7286910993949702E-2</v>
      </c>
      <c r="AI16" s="14">
        <v>6.35646055429889E-2</v>
      </c>
      <c r="AJ16" s="14">
        <v>8.0064878951611004E-2</v>
      </c>
      <c r="AK16" s="14"/>
      <c r="AL16" s="14">
        <v>6.8328574240310205E-2</v>
      </c>
      <c r="AM16" s="14">
        <v>3.9735895540435801E-2</v>
      </c>
      <c r="AN16" s="14">
        <v>4.7730598917594701E-2</v>
      </c>
      <c r="AO16" s="14">
        <v>5.8316857440154003E-2</v>
      </c>
      <c r="AP16" s="14">
        <v>0.100217659282958</v>
      </c>
      <c r="AQ16" s="14">
        <v>7.4112653518289107E-2</v>
      </c>
      <c r="AR16" s="14"/>
      <c r="AS16" s="14">
        <v>6.2434441141561103E-2</v>
      </c>
      <c r="AT16" s="14">
        <v>5.7464957015661601E-2</v>
      </c>
      <c r="AU16" s="14">
        <v>6.9149029492704905E-2</v>
      </c>
      <c r="AV16" s="14">
        <v>6.21047830678206E-2</v>
      </c>
      <c r="AW16" s="14">
        <v>1.7921775778206601E-2</v>
      </c>
      <c r="AX16" s="14"/>
      <c r="AY16" s="14">
        <v>3.4426655814238802E-2</v>
      </c>
      <c r="AZ16" s="14">
        <v>5.4354684163932999E-2</v>
      </c>
      <c r="BA16" s="14">
        <v>6.5335161531725305E-2</v>
      </c>
      <c r="BB16" s="14">
        <v>0.10325576369513501</v>
      </c>
      <c r="BC16" s="14">
        <v>7.1427463589972803E-2</v>
      </c>
      <c r="BD16" s="14"/>
      <c r="BE16" s="14">
        <v>2.41995712350738E-2</v>
      </c>
      <c r="BF16" s="14">
        <v>5.6269327640718701E-2</v>
      </c>
      <c r="BG16" s="14">
        <v>6.0815071406517401E-2</v>
      </c>
      <c r="BH16" s="14">
        <v>0.107545436386754</v>
      </c>
      <c r="BI16" s="14">
        <v>2.7822864134118701E-2</v>
      </c>
      <c r="BJ16" s="14"/>
      <c r="BK16" s="14">
        <v>6.2588286446524005E-2</v>
      </c>
      <c r="BL16" s="14">
        <v>5.5225634229674303E-2</v>
      </c>
      <c r="BM16" s="14">
        <v>6.1216001114037501E-2</v>
      </c>
      <c r="BN16" s="14">
        <v>5.5472806459941397E-2</v>
      </c>
      <c r="BO16" s="14">
        <v>7.6659795296574101E-2</v>
      </c>
      <c r="BP16" s="14"/>
      <c r="BQ16" s="14">
        <v>6.6208101466782507E-2</v>
      </c>
      <c r="BR16" s="14">
        <v>6.11377772534887E-2</v>
      </c>
      <c r="BS16" s="14"/>
      <c r="BT16" s="14">
        <v>0.103025087344104</v>
      </c>
      <c r="BU16" s="14">
        <v>5.0218508457617599E-2</v>
      </c>
      <c r="BV16" s="14"/>
      <c r="BW16" s="14">
        <v>7.5326597975871004E-2</v>
      </c>
      <c r="BX16" s="14">
        <v>5.81896276398099E-2</v>
      </c>
      <c r="BY16" s="14"/>
      <c r="BZ16" s="14">
        <v>6.4748185324819796E-2</v>
      </c>
      <c r="CA16" s="14">
        <v>6.1351864270788502E-2</v>
      </c>
      <c r="CB16" s="14">
        <v>4.3846035753669597E-2</v>
      </c>
    </row>
    <row r="17" spans="2:80" x14ac:dyDescent="0.35">
      <c r="B17" s="15" t="s">
        <v>272</v>
      </c>
      <c r="C17" s="14">
        <v>6.1414570461035697E-2</v>
      </c>
      <c r="D17" s="14">
        <v>6.1276112960535901E-2</v>
      </c>
      <c r="E17" s="14">
        <v>6.1790502225824301E-2</v>
      </c>
      <c r="F17" s="14"/>
      <c r="G17" s="14">
        <v>5.4661722372548002E-2</v>
      </c>
      <c r="H17" s="14">
        <v>6.4731753519015597E-2</v>
      </c>
      <c r="I17" s="14">
        <v>7.7474945620433999E-2</v>
      </c>
      <c r="J17" s="14">
        <v>6.16338848791061E-2</v>
      </c>
      <c r="K17" s="14">
        <v>7.4267007055916295E-2</v>
      </c>
      <c r="L17" s="14">
        <v>4.1338743149735999E-2</v>
      </c>
      <c r="M17" s="14"/>
      <c r="N17" s="14">
        <v>5.3996820286129198E-2</v>
      </c>
      <c r="O17" s="14">
        <v>5.3668865749148802E-2</v>
      </c>
      <c r="P17" s="14">
        <v>7.4159523502703495E-2</v>
      </c>
      <c r="Q17" s="14">
        <v>6.7012615758372099E-2</v>
      </c>
      <c r="R17" s="14"/>
      <c r="S17" s="14">
        <v>8.70918331392279E-2</v>
      </c>
      <c r="T17" s="14">
        <v>6.6873088262793007E-2</v>
      </c>
      <c r="U17" s="14">
        <v>3.7735311269036002E-2</v>
      </c>
      <c r="V17" s="14">
        <v>5.0133300050732098E-2</v>
      </c>
      <c r="W17" s="14">
        <v>3.6504186824995698E-2</v>
      </c>
      <c r="X17" s="14">
        <v>6.1431768273866802E-2</v>
      </c>
      <c r="Y17" s="14">
        <v>6.9752180874322195E-2</v>
      </c>
      <c r="Z17" s="14">
        <v>8.2529594314544194E-2</v>
      </c>
      <c r="AA17" s="14">
        <v>7.0234360785192698E-2</v>
      </c>
      <c r="AB17" s="14">
        <v>4.0217391630576201E-2</v>
      </c>
      <c r="AC17" s="14">
        <v>5.7160186362998203E-2</v>
      </c>
      <c r="AD17" s="14">
        <v>6.0763252251174599E-2</v>
      </c>
      <c r="AE17" s="14"/>
      <c r="AF17" s="14">
        <v>4.6939477736713198E-2</v>
      </c>
      <c r="AG17" s="14">
        <v>7.37387844286162E-2</v>
      </c>
      <c r="AH17" s="14">
        <v>5.5717817607602103E-2</v>
      </c>
      <c r="AI17" s="14">
        <v>7.8776605367673794E-2</v>
      </c>
      <c r="AJ17" s="14">
        <v>4.8238416590865599E-2</v>
      </c>
      <c r="AK17" s="14"/>
      <c r="AL17" s="14">
        <v>5.9600945075082498E-2</v>
      </c>
      <c r="AM17" s="14">
        <v>6.4341523524710995E-2</v>
      </c>
      <c r="AN17" s="14">
        <v>3.9070990751737998E-2</v>
      </c>
      <c r="AO17" s="14">
        <v>8.0752477746686396E-2</v>
      </c>
      <c r="AP17" s="14">
        <v>6.0952214307692897E-2</v>
      </c>
      <c r="AQ17" s="14">
        <v>5.3530145585293502E-2</v>
      </c>
      <c r="AR17" s="14"/>
      <c r="AS17" s="14">
        <v>5.5883006557706102E-2</v>
      </c>
      <c r="AT17" s="14">
        <v>5.69972617741768E-2</v>
      </c>
      <c r="AU17" s="14">
        <v>7.3404669778222395E-2</v>
      </c>
      <c r="AV17" s="14">
        <v>6.4113639740804501E-2</v>
      </c>
      <c r="AW17" s="14">
        <v>2.4678927197869401E-2</v>
      </c>
      <c r="AX17" s="14"/>
      <c r="AY17" s="14">
        <v>3.0308768689397001E-2</v>
      </c>
      <c r="AZ17" s="14">
        <v>6.09115692255114E-2</v>
      </c>
      <c r="BA17" s="14">
        <v>4.15048568788315E-2</v>
      </c>
      <c r="BB17" s="14">
        <v>8.8307585563282803E-2</v>
      </c>
      <c r="BC17" s="14">
        <v>9.7228831599811896E-2</v>
      </c>
      <c r="BD17" s="14"/>
      <c r="BE17" s="14">
        <v>4.0991849558739302E-2</v>
      </c>
      <c r="BF17" s="14">
        <v>3.6022236680894097E-2</v>
      </c>
      <c r="BG17" s="14">
        <v>6.9056905543248503E-2</v>
      </c>
      <c r="BH17" s="14">
        <v>0.107533214380563</v>
      </c>
      <c r="BI17" s="14">
        <v>8.20913411909064E-2</v>
      </c>
      <c r="BJ17" s="14"/>
      <c r="BK17" s="14">
        <v>5.0581781106802899E-2</v>
      </c>
      <c r="BL17" s="14">
        <v>6.5599776498230705E-2</v>
      </c>
      <c r="BM17" s="14">
        <v>4.1454985536224197E-2</v>
      </c>
      <c r="BN17" s="14">
        <v>7.0088485116143198E-2</v>
      </c>
      <c r="BO17" s="14">
        <v>7.7227118897277194E-2</v>
      </c>
      <c r="BP17" s="14"/>
      <c r="BQ17" s="14">
        <v>7.9001422701115501E-2</v>
      </c>
      <c r="BR17" s="14">
        <v>5.4079618508292002E-2</v>
      </c>
      <c r="BS17" s="14"/>
      <c r="BT17" s="14">
        <v>6.7136748754693304E-2</v>
      </c>
      <c r="BU17" s="14">
        <v>5.96564042373312E-2</v>
      </c>
      <c r="BV17" s="14"/>
      <c r="BW17" s="14">
        <v>6.0932383825206597E-2</v>
      </c>
      <c r="BX17" s="14">
        <v>6.15832087565443E-2</v>
      </c>
      <c r="BY17" s="14"/>
      <c r="BZ17" s="14">
        <v>6.3176984126376595E-2</v>
      </c>
      <c r="CA17" s="14">
        <v>5.6561107491354498E-2</v>
      </c>
      <c r="CB17" s="14">
        <v>6.8285440857976998E-2</v>
      </c>
    </row>
    <row r="18" spans="2:80" x14ac:dyDescent="0.35">
      <c r="B18" s="15" t="s">
        <v>273</v>
      </c>
      <c r="C18" s="14">
        <v>3.1756258386372103E-2</v>
      </c>
      <c r="D18" s="14">
        <v>3.0693806754271798E-2</v>
      </c>
      <c r="E18" s="14">
        <v>3.2916273672440599E-2</v>
      </c>
      <c r="F18" s="14"/>
      <c r="G18" s="14">
        <v>3.17912953849602E-2</v>
      </c>
      <c r="H18" s="14">
        <v>3.7991992051368502E-2</v>
      </c>
      <c r="I18" s="14">
        <v>2.3664054329997498E-2</v>
      </c>
      <c r="J18" s="14">
        <v>4.9726597632224902E-2</v>
      </c>
      <c r="K18" s="14">
        <v>2.55617708343455E-2</v>
      </c>
      <c r="L18" s="14">
        <v>2.2802310945464699E-2</v>
      </c>
      <c r="M18" s="14"/>
      <c r="N18" s="14">
        <v>3.0830135629630599E-2</v>
      </c>
      <c r="O18" s="14">
        <v>3.7093994501152597E-2</v>
      </c>
      <c r="P18" s="14">
        <v>2.82328843602777E-2</v>
      </c>
      <c r="Q18" s="14">
        <v>2.8132817384645101E-2</v>
      </c>
      <c r="R18" s="14"/>
      <c r="S18" s="14">
        <v>2.3062932151695401E-2</v>
      </c>
      <c r="T18" s="14">
        <v>3.6258628700138101E-2</v>
      </c>
      <c r="U18" s="14">
        <v>4.44211604140907E-2</v>
      </c>
      <c r="V18" s="14">
        <v>1.4114850715853101E-2</v>
      </c>
      <c r="W18" s="14">
        <v>4.2803463802687902E-2</v>
      </c>
      <c r="X18" s="14">
        <v>4.1524665898258997E-2</v>
      </c>
      <c r="Y18" s="14">
        <v>1.1659690855267101E-2</v>
      </c>
      <c r="Z18" s="14">
        <v>2.2281911210702301E-2</v>
      </c>
      <c r="AA18" s="14">
        <v>3.5246236729110203E-2</v>
      </c>
      <c r="AB18" s="14">
        <v>4.0006107763958E-2</v>
      </c>
      <c r="AC18" s="14">
        <v>2.4207095715802499E-2</v>
      </c>
      <c r="AD18" s="14">
        <v>5.8072584445789402E-2</v>
      </c>
      <c r="AE18" s="14"/>
      <c r="AF18" s="14">
        <v>3.2565250230831601E-2</v>
      </c>
      <c r="AG18" s="14">
        <v>3.0796728877606001E-2</v>
      </c>
      <c r="AH18" s="14">
        <v>2.32515259625358E-2</v>
      </c>
      <c r="AI18" s="14">
        <v>2.6058636164266201E-2</v>
      </c>
      <c r="AJ18" s="14">
        <v>5.4636860649151499E-2</v>
      </c>
      <c r="AK18" s="14"/>
      <c r="AL18" s="14">
        <v>3.2013385280438802E-2</v>
      </c>
      <c r="AM18" s="14">
        <v>3.9121005854770498E-2</v>
      </c>
      <c r="AN18" s="14">
        <v>2.8722193882451001E-2</v>
      </c>
      <c r="AO18" s="14">
        <v>3.3086654383433702E-2</v>
      </c>
      <c r="AP18" s="14">
        <v>4.8271971500119699E-2</v>
      </c>
      <c r="AQ18" s="14">
        <v>3.1007929830920199E-3</v>
      </c>
      <c r="AR18" s="14"/>
      <c r="AS18" s="14">
        <v>2.52778959449915E-2</v>
      </c>
      <c r="AT18" s="14">
        <v>3.0397816502385301E-2</v>
      </c>
      <c r="AU18" s="14">
        <v>3.5241492708071802E-2</v>
      </c>
      <c r="AV18" s="14">
        <v>4.0096515832307E-2</v>
      </c>
      <c r="AW18" s="14">
        <v>6.4591203191643604E-2</v>
      </c>
      <c r="AX18" s="14"/>
      <c r="AY18" s="14">
        <v>2.6286059337085201E-2</v>
      </c>
      <c r="AZ18" s="14">
        <v>2.38096208017422E-2</v>
      </c>
      <c r="BA18" s="14">
        <v>2.7024324288110101E-2</v>
      </c>
      <c r="BB18" s="14">
        <v>3.8036982738695199E-2</v>
      </c>
      <c r="BC18" s="14">
        <v>5.2992273276094001E-2</v>
      </c>
      <c r="BD18" s="14"/>
      <c r="BE18" s="14">
        <v>3.1398699553789898E-2</v>
      </c>
      <c r="BF18" s="14">
        <v>2.2380018719625101E-2</v>
      </c>
      <c r="BG18" s="14">
        <v>2.9998669046050599E-2</v>
      </c>
      <c r="BH18" s="14">
        <v>4.3240309946407998E-2</v>
      </c>
      <c r="BI18" s="14">
        <v>8.5718535744273405E-2</v>
      </c>
      <c r="BJ18" s="14"/>
      <c r="BK18" s="14">
        <v>2.71087278377917E-2</v>
      </c>
      <c r="BL18" s="14">
        <v>2.5666427825615401E-2</v>
      </c>
      <c r="BM18" s="14">
        <v>3.4934505786738297E-2</v>
      </c>
      <c r="BN18" s="14">
        <v>3.9127076360860602E-2</v>
      </c>
      <c r="BO18" s="14">
        <v>3.0872044864780401E-2</v>
      </c>
      <c r="BP18" s="14"/>
      <c r="BQ18" s="14">
        <v>3.8392433024857897E-2</v>
      </c>
      <c r="BR18" s="14">
        <v>2.8988507713379099E-2</v>
      </c>
      <c r="BS18" s="14"/>
      <c r="BT18" s="14">
        <v>4.60275758916944E-2</v>
      </c>
      <c r="BU18" s="14">
        <v>2.7371328886109901E-2</v>
      </c>
      <c r="BV18" s="14"/>
      <c r="BW18" s="14">
        <v>3.1878482875052301E-2</v>
      </c>
      <c r="BX18" s="14">
        <v>3.1713512014098597E-2</v>
      </c>
      <c r="BY18" s="14"/>
      <c r="BZ18" s="14">
        <v>3.4755944959137801E-2</v>
      </c>
      <c r="CA18" s="14">
        <v>2.7722613938670999E-2</v>
      </c>
      <c r="CB18" s="14">
        <v>1.83546659908735E-2</v>
      </c>
    </row>
    <row r="19" spans="2:80" x14ac:dyDescent="0.35">
      <c r="B19" s="15" t="s">
        <v>274</v>
      </c>
      <c r="C19" s="14">
        <v>4.6375420947799E-2</v>
      </c>
      <c r="D19" s="14">
        <v>4.0301522564268298E-2</v>
      </c>
      <c r="E19" s="14">
        <v>5.1714531086241598E-2</v>
      </c>
      <c r="F19" s="14"/>
      <c r="G19" s="14">
        <v>4.3432774755674197E-2</v>
      </c>
      <c r="H19" s="14">
        <v>6.1535995735285801E-2</v>
      </c>
      <c r="I19" s="14">
        <v>5.1841624349620599E-2</v>
      </c>
      <c r="J19" s="14">
        <v>5.6741939520820302E-2</v>
      </c>
      <c r="K19" s="14">
        <v>3.8467336827379003E-2</v>
      </c>
      <c r="L19" s="14">
        <v>2.8412098416137298E-2</v>
      </c>
      <c r="M19" s="14"/>
      <c r="N19" s="14">
        <v>3.0135471570557199E-2</v>
      </c>
      <c r="O19" s="14">
        <v>4.1571490119912E-2</v>
      </c>
      <c r="P19" s="14">
        <v>4.4627877712856298E-2</v>
      </c>
      <c r="Q19" s="14">
        <v>6.9872487295496E-2</v>
      </c>
      <c r="R19" s="14"/>
      <c r="S19" s="14">
        <v>4.47304788601234E-2</v>
      </c>
      <c r="T19" s="14">
        <v>4.2733106451863102E-2</v>
      </c>
      <c r="U19" s="14">
        <v>5.6541605733819597E-2</v>
      </c>
      <c r="V19" s="14">
        <v>6.5882053994352402E-2</v>
      </c>
      <c r="W19" s="14">
        <v>4.3232181383731E-2</v>
      </c>
      <c r="X19" s="14">
        <v>4.7313054235946297E-2</v>
      </c>
      <c r="Y19" s="14">
        <v>4.8230233712922801E-2</v>
      </c>
      <c r="Z19" s="14">
        <v>3.6917503239633699E-2</v>
      </c>
      <c r="AA19" s="14">
        <v>2.3224460313575501E-2</v>
      </c>
      <c r="AB19" s="14">
        <v>5.8399743098973701E-2</v>
      </c>
      <c r="AC19" s="14">
        <v>4.67863813054403E-2</v>
      </c>
      <c r="AD19" s="14">
        <v>4.4683354566487803E-2</v>
      </c>
      <c r="AE19" s="14"/>
      <c r="AF19" s="14">
        <v>4.1081685634520797E-2</v>
      </c>
      <c r="AG19" s="14">
        <v>3.8052711273310502E-2</v>
      </c>
      <c r="AH19" s="14">
        <v>1.4420796710761E-2</v>
      </c>
      <c r="AI19" s="14">
        <v>5.3928059079849801E-2</v>
      </c>
      <c r="AJ19" s="14">
        <v>6.3906498208292403E-2</v>
      </c>
      <c r="AK19" s="14"/>
      <c r="AL19" s="14">
        <v>3.6806962992997398E-2</v>
      </c>
      <c r="AM19" s="14">
        <v>4.37074644033007E-2</v>
      </c>
      <c r="AN19" s="14">
        <v>3.1108164105210299E-2</v>
      </c>
      <c r="AO19" s="14">
        <v>4.5430895842671098E-2</v>
      </c>
      <c r="AP19" s="14">
        <v>5.00906133828826E-2</v>
      </c>
      <c r="AQ19" s="14">
        <v>3.6959525578249303E-2</v>
      </c>
      <c r="AR19" s="14"/>
      <c r="AS19" s="14">
        <v>5.5221939388324301E-2</v>
      </c>
      <c r="AT19" s="14">
        <v>3.7457786186772798E-2</v>
      </c>
      <c r="AU19" s="14">
        <v>4.0933179487332202E-2</v>
      </c>
      <c r="AV19" s="14">
        <v>3.7241607555999798E-2</v>
      </c>
      <c r="AW19" s="14">
        <v>8.0973992168392794E-2</v>
      </c>
      <c r="AX19" s="14"/>
      <c r="AY19" s="14">
        <v>2.4139325270075802E-2</v>
      </c>
      <c r="AZ19" s="14">
        <v>2.08128302970336E-2</v>
      </c>
      <c r="BA19" s="14">
        <v>3.6374920503373598E-2</v>
      </c>
      <c r="BB19" s="14">
        <v>3.0088090829633301E-2</v>
      </c>
      <c r="BC19" s="14">
        <v>0.14351873937538201</v>
      </c>
      <c r="BD19" s="14"/>
      <c r="BE19" s="14">
        <v>5.0862248171355401E-2</v>
      </c>
      <c r="BF19" s="14">
        <v>1.7931348392102E-2</v>
      </c>
      <c r="BG19" s="14">
        <v>3.6195846954435701E-2</v>
      </c>
      <c r="BH19" s="14">
        <v>8.3081236181017398E-2</v>
      </c>
      <c r="BI19" s="14">
        <v>0.23474706867574299</v>
      </c>
      <c r="BJ19" s="14"/>
      <c r="BK19" s="14">
        <v>3.6749663856518698E-2</v>
      </c>
      <c r="BL19" s="14">
        <v>2.2960941546574101E-2</v>
      </c>
      <c r="BM19" s="14">
        <v>2.3830670675155801E-2</v>
      </c>
      <c r="BN19" s="14">
        <v>4.3205536636791497E-2</v>
      </c>
      <c r="BO19" s="14">
        <v>9.6278987826923706E-2</v>
      </c>
      <c r="BP19" s="14"/>
      <c r="BQ19" s="14">
        <v>5.2732746824335E-2</v>
      </c>
      <c r="BR19" s="14">
        <v>4.37239697832719E-2</v>
      </c>
      <c r="BS19" s="14"/>
      <c r="BT19" s="14">
        <v>5.1128755350362799E-2</v>
      </c>
      <c r="BU19" s="14">
        <v>4.4914936571451798E-2</v>
      </c>
      <c r="BV19" s="14"/>
      <c r="BW19" s="14">
        <v>3.5136375565165301E-2</v>
      </c>
      <c r="BX19" s="14">
        <v>5.0306126022635601E-2</v>
      </c>
      <c r="BY19" s="14"/>
      <c r="BZ19" s="14">
        <v>5.5661503698136001E-2</v>
      </c>
      <c r="CA19" s="14">
        <v>2.73372106663031E-2</v>
      </c>
      <c r="CB19" s="14">
        <v>4.37830232144686E-2</v>
      </c>
    </row>
    <row r="20" spans="2:80" x14ac:dyDescent="0.35">
      <c r="B20" s="15" t="s">
        <v>203</v>
      </c>
      <c r="C20" s="20">
        <v>5.2395221511824597E-3</v>
      </c>
      <c r="D20" s="20">
        <v>5.2884310422465696E-3</v>
      </c>
      <c r="E20" s="20">
        <v>5.2124192441100302E-3</v>
      </c>
      <c r="F20" s="20"/>
      <c r="G20" s="20">
        <v>5.2123467834781804E-3</v>
      </c>
      <c r="H20" s="20">
        <v>7.4781575621657098E-3</v>
      </c>
      <c r="I20" s="20">
        <v>1.1236965104255099E-2</v>
      </c>
      <c r="J20" s="20">
        <v>5.7372866234919303E-3</v>
      </c>
      <c r="K20" s="20">
        <v>2.4872074012090599E-3</v>
      </c>
      <c r="L20" s="20">
        <v>0</v>
      </c>
      <c r="M20" s="20"/>
      <c r="N20" s="20">
        <v>1.1798473628269501E-3</v>
      </c>
      <c r="O20" s="20">
        <v>1.4040802037228999E-3</v>
      </c>
      <c r="P20" s="20">
        <v>7.5322964936992403E-3</v>
      </c>
      <c r="Q20" s="20">
        <v>1.1662158423848301E-2</v>
      </c>
      <c r="R20" s="20"/>
      <c r="S20" s="20">
        <v>7.6324677808232303E-3</v>
      </c>
      <c r="T20" s="20">
        <v>1.19309277117407E-2</v>
      </c>
      <c r="U20" s="20">
        <v>4.50249367378698E-3</v>
      </c>
      <c r="V20" s="20">
        <v>0</v>
      </c>
      <c r="W20" s="20">
        <v>4.5231615964207404E-3</v>
      </c>
      <c r="X20" s="20">
        <v>3.2064385316534802E-3</v>
      </c>
      <c r="Y20" s="20">
        <v>4.3679824374261303E-3</v>
      </c>
      <c r="Z20" s="20">
        <v>0</v>
      </c>
      <c r="AA20" s="20">
        <v>2.9350197058684501E-3</v>
      </c>
      <c r="AB20" s="20">
        <v>7.5468400332455998E-3</v>
      </c>
      <c r="AC20" s="20">
        <v>6.0706454357808796E-3</v>
      </c>
      <c r="AD20" s="20">
        <v>0</v>
      </c>
      <c r="AE20" s="20"/>
      <c r="AF20" s="20">
        <v>2.20432898762097E-3</v>
      </c>
      <c r="AG20" s="20">
        <v>2.0457242151847698E-3</v>
      </c>
      <c r="AH20" s="20">
        <v>4.5342641331618701E-3</v>
      </c>
      <c r="AI20" s="20">
        <v>2.3830182307403702E-3</v>
      </c>
      <c r="AJ20" s="20">
        <v>0</v>
      </c>
      <c r="AK20" s="20"/>
      <c r="AL20" s="20">
        <v>3.69770075636932E-3</v>
      </c>
      <c r="AM20" s="20">
        <v>2.5721843798646002E-3</v>
      </c>
      <c r="AN20" s="20">
        <v>0</v>
      </c>
      <c r="AO20" s="20">
        <v>4.1578820188706896E-3</v>
      </c>
      <c r="AP20" s="20">
        <v>4.5588587123925103E-3</v>
      </c>
      <c r="AQ20" s="20">
        <v>6.8736284204401399E-3</v>
      </c>
      <c r="AR20" s="20"/>
      <c r="AS20" s="20">
        <v>5.1974426934978599E-3</v>
      </c>
      <c r="AT20" s="20">
        <v>4.2608144092361197E-3</v>
      </c>
      <c r="AU20" s="20">
        <v>2.58388894433733E-3</v>
      </c>
      <c r="AV20" s="20">
        <v>8.4272268149652302E-3</v>
      </c>
      <c r="AW20" s="20">
        <v>0</v>
      </c>
      <c r="AX20" s="20"/>
      <c r="AY20" s="20">
        <v>4.0293078046598797E-3</v>
      </c>
      <c r="AZ20" s="20">
        <v>0</v>
      </c>
      <c r="BA20" s="20">
        <v>4.4810817633707299E-3</v>
      </c>
      <c r="BB20" s="20">
        <v>2.09107825716377E-3</v>
      </c>
      <c r="BC20" s="20">
        <v>7.5582852139646304E-3</v>
      </c>
      <c r="BD20" s="20"/>
      <c r="BE20" s="20">
        <v>1.1460590534035E-2</v>
      </c>
      <c r="BF20" s="20">
        <v>2.6526031026029898E-3</v>
      </c>
      <c r="BG20" s="20">
        <v>3.7380753784056401E-3</v>
      </c>
      <c r="BH20" s="20">
        <v>5.6682507609458902E-3</v>
      </c>
      <c r="BI20" s="20">
        <v>2.9000883222399101E-2</v>
      </c>
      <c r="BJ20" s="20"/>
      <c r="BK20" s="20">
        <v>5.63663501233852E-3</v>
      </c>
      <c r="BL20" s="20">
        <v>9.1134044867295302E-3</v>
      </c>
      <c r="BM20" s="20">
        <v>4.7486910871051497E-3</v>
      </c>
      <c r="BN20" s="20">
        <v>4.91291155758488E-3</v>
      </c>
      <c r="BO20" s="20">
        <v>2.60099774984831E-3</v>
      </c>
      <c r="BP20" s="20"/>
      <c r="BQ20" s="20">
        <v>5.6939278257898901E-3</v>
      </c>
      <c r="BR20" s="20">
        <v>5.0500030863265197E-3</v>
      </c>
      <c r="BS20" s="20"/>
      <c r="BT20" s="20">
        <v>4.3762729415816404E-3</v>
      </c>
      <c r="BU20" s="20">
        <v>5.5047595354565503E-3</v>
      </c>
      <c r="BV20" s="20"/>
      <c r="BW20" s="20">
        <v>3.9529518127842797E-3</v>
      </c>
      <c r="BX20" s="20">
        <v>5.68948283610773E-3</v>
      </c>
      <c r="BY20" s="20"/>
      <c r="BZ20" s="20">
        <v>4.0290566656215098E-3</v>
      </c>
      <c r="CA20" s="20">
        <v>6.3642553828517703E-3</v>
      </c>
      <c r="CB20" s="20">
        <v>1.36335469817081E-2</v>
      </c>
    </row>
    <row r="21" spans="2:80" x14ac:dyDescent="0.35">
      <c r="B21" s="16"/>
    </row>
    <row r="22" spans="2:80" x14ac:dyDescent="0.35">
      <c r="B22" t="s">
        <v>120</v>
      </c>
    </row>
    <row r="23" spans="2:80" x14ac:dyDescent="0.35">
      <c r="B23" t="s">
        <v>121</v>
      </c>
    </row>
    <row r="25" spans="2:80" x14ac:dyDescent="0.35">
      <c r="B2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CB2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282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269</v>
      </c>
      <c r="C9" s="14">
        <v>4.30681151699637E-2</v>
      </c>
      <c r="D9" s="14">
        <v>3.53398547795825E-2</v>
      </c>
      <c r="E9" s="14">
        <v>5.0768601345168203E-2</v>
      </c>
      <c r="F9" s="14"/>
      <c r="G9" s="14">
        <v>3.0477765825909199E-2</v>
      </c>
      <c r="H9" s="14">
        <v>5.9470522603832399E-2</v>
      </c>
      <c r="I9" s="14">
        <v>5.3177595287096799E-2</v>
      </c>
      <c r="J9" s="14">
        <v>3.51821675609982E-2</v>
      </c>
      <c r="K9" s="14">
        <v>3.8151528054807197E-2</v>
      </c>
      <c r="L9" s="14">
        <v>3.95063648208391E-2</v>
      </c>
      <c r="M9" s="14"/>
      <c r="N9" s="14">
        <v>2.4670716271689701E-2</v>
      </c>
      <c r="O9" s="14">
        <v>2.6446400001297499E-2</v>
      </c>
      <c r="P9" s="14">
        <v>4.9896626895860101E-2</v>
      </c>
      <c r="Q9" s="14">
        <v>7.3602963095195498E-2</v>
      </c>
      <c r="R9" s="14"/>
      <c r="S9" s="14">
        <v>4.1782220838314697E-2</v>
      </c>
      <c r="T9" s="14">
        <v>4.25816938040572E-2</v>
      </c>
      <c r="U9" s="14">
        <v>3.9842781358773498E-2</v>
      </c>
      <c r="V9" s="14">
        <v>4.9978302600865401E-2</v>
      </c>
      <c r="W9" s="14">
        <v>4.0592921507080097E-2</v>
      </c>
      <c r="X9" s="14">
        <v>4.6264154478210799E-2</v>
      </c>
      <c r="Y9" s="14">
        <v>5.4542992355298803E-2</v>
      </c>
      <c r="Z9" s="14">
        <v>3.8221014780465898E-2</v>
      </c>
      <c r="AA9" s="14">
        <v>4.1039467343131797E-2</v>
      </c>
      <c r="AB9" s="14">
        <v>2.9830542875515301E-2</v>
      </c>
      <c r="AC9" s="14">
        <v>5.04304464116778E-2</v>
      </c>
      <c r="AD9" s="14">
        <v>4.59998935273686E-2</v>
      </c>
      <c r="AE9" s="14"/>
      <c r="AF9" s="14">
        <v>4.0057016823501601E-2</v>
      </c>
      <c r="AG9" s="14">
        <v>2.80344598097256E-2</v>
      </c>
      <c r="AH9" s="14">
        <v>2.4545426287758399E-2</v>
      </c>
      <c r="AI9" s="14">
        <v>6.8503641512909705E-2</v>
      </c>
      <c r="AJ9" s="14">
        <v>4.0439983362390901E-2</v>
      </c>
      <c r="AK9" s="14"/>
      <c r="AL9" s="14">
        <v>1.5180837237264801E-2</v>
      </c>
      <c r="AM9" s="14">
        <v>3.5662173670528798E-2</v>
      </c>
      <c r="AN9" s="14">
        <v>2.7684848409584399E-2</v>
      </c>
      <c r="AO9" s="14">
        <v>6.2277487593481902E-2</v>
      </c>
      <c r="AP9" s="14">
        <v>4.0227354682652601E-2</v>
      </c>
      <c r="AQ9" s="14">
        <v>2.42710321763417E-2</v>
      </c>
      <c r="AR9" s="14"/>
      <c r="AS9" s="14">
        <v>6.1423688851409801E-2</v>
      </c>
      <c r="AT9" s="14">
        <v>3.1792030266005397E-2</v>
      </c>
      <c r="AU9" s="14">
        <v>2.9727402648001802E-2</v>
      </c>
      <c r="AV9" s="14">
        <v>2.9741110291304301E-2</v>
      </c>
      <c r="AW9" s="14">
        <v>0</v>
      </c>
      <c r="AX9" s="14"/>
      <c r="AY9" s="14">
        <v>1.96762733499053E-2</v>
      </c>
      <c r="AZ9" s="14">
        <v>1.24985772394588E-2</v>
      </c>
      <c r="BA9" s="14">
        <v>2.71041976410832E-2</v>
      </c>
      <c r="BB9" s="14">
        <v>4.3413103521174098E-2</v>
      </c>
      <c r="BC9" s="14">
        <v>0.13225683618023901</v>
      </c>
      <c r="BD9" s="14"/>
      <c r="BE9" s="14">
        <v>2.1698487614900501E-2</v>
      </c>
      <c r="BF9" s="14">
        <v>1.6392160263303E-2</v>
      </c>
      <c r="BG9" s="14">
        <v>2.6967042836803099E-2</v>
      </c>
      <c r="BH9" s="14">
        <v>8.9427944499716805E-2</v>
      </c>
      <c r="BI9" s="14">
        <v>0.26705999583033901</v>
      </c>
      <c r="BJ9" s="14"/>
      <c r="BK9" s="14">
        <v>2.07979910238783E-2</v>
      </c>
      <c r="BL9" s="14">
        <v>2.82398828729419E-2</v>
      </c>
      <c r="BM9" s="14">
        <v>1.6790667950882399E-2</v>
      </c>
      <c r="BN9" s="14">
        <v>2.60575405515583E-2</v>
      </c>
      <c r="BO9" s="14">
        <v>0.11021112415100801</v>
      </c>
      <c r="BP9" s="14"/>
      <c r="BQ9" s="14">
        <v>5.9959557550430802E-2</v>
      </c>
      <c r="BR9" s="14">
        <v>3.6023197945327802E-2</v>
      </c>
      <c r="BS9" s="14"/>
      <c r="BT9" s="14">
        <v>3.7428333448533399E-2</v>
      </c>
      <c r="BU9" s="14">
        <v>4.48009646588855E-2</v>
      </c>
      <c r="BV9" s="14"/>
      <c r="BW9" s="14">
        <v>1.88284545081451E-2</v>
      </c>
      <c r="BX9" s="14">
        <v>5.1545610716244798E-2</v>
      </c>
      <c r="BY9" s="14"/>
      <c r="BZ9" s="14">
        <v>5.3358283380053897E-2</v>
      </c>
      <c r="CA9" s="14">
        <v>2.1894633128633201E-2</v>
      </c>
      <c r="CB9" s="14">
        <v>4.0650818485462203E-2</v>
      </c>
    </row>
    <row r="10" spans="2:80" x14ac:dyDescent="0.35">
      <c r="B10" s="15" t="s">
        <v>86</v>
      </c>
      <c r="C10" s="14">
        <v>2.3928024061967999E-2</v>
      </c>
      <c r="D10" s="14">
        <v>1.9135214154510301E-2</v>
      </c>
      <c r="E10" s="14">
        <v>2.8692694754966799E-2</v>
      </c>
      <c r="F10" s="14"/>
      <c r="G10" s="14">
        <v>1.9729608903722801E-2</v>
      </c>
      <c r="H10" s="14">
        <v>2.4269957033801599E-2</v>
      </c>
      <c r="I10" s="14">
        <v>3.6180805465205898E-2</v>
      </c>
      <c r="J10" s="14">
        <v>2.6119236958874501E-2</v>
      </c>
      <c r="K10" s="14">
        <v>1.91243082177785E-2</v>
      </c>
      <c r="L10" s="14">
        <v>1.7919253087060199E-2</v>
      </c>
      <c r="M10" s="14"/>
      <c r="N10" s="14">
        <v>2.06388256417347E-2</v>
      </c>
      <c r="O10" s="14">
        <v>2.2135844942707799E-2</v>
      </c>
      <c r="P10" s="14">
        <v>2.6309273112091199E-2</v>
      </c>
      <c r="Q10" s="14">
        <v>2.7538566818355498E-2</v>
      </c>
      <c r="R10" s="14"/>
      <c r="S10" s="14">
        <v>2.0573401564685099E-2</v>
      </c>
      <c r="T10" s="14">
        <v>2.19760912401924E-2</v>
      </c>
      <c r="U10" s="14">
        <v>2.20754357606739E-2</v>
      </c>
      <c r="V10" s="14">
        <v>2.7493500343741099E-2</v>
      </c>
      <c r="W10" s="14">
        <v>2.2343920853131801E-2</v>
      </c>
      <c r="X10" s="14">
        <v>2.9204838001411701E-2</v>
      </c>
      <c r="Y10" s="14">
        <v>1.86616001042198E-2</v>
      </c>
      <c r="Z10" s="14">
        <v>2.8349738075137899E-2</v>
      </c>
      <c r="AA10" s="14">
        <v>2.87323468952865E-2</v>
      </c>
      <c r="AB10" s="14">
        <v>1.55332969562283E-2</v>
      </c>
      <c r="AC10" s="14">
        <v>4.44581461298598E-2</v>
      </c>
      <c r="AD10" s="14">
        <v>1.17491424174877E-2</v>
      </c>
      <c r="AE10" s="14"/>
      <c r="AF10" s="14">
        <v>1.3756287861128501E-2</v>
      </c>
      <c r="AG10" s="14">
        <v>1.9473969947906199E-2</v>
      </c>
      <c r="AH10" s="14">
        <v>3.0137039008696902E-2</v>
      </c>
      <c r="AI10" s="14">
        <v>3.1799344317786901E-2</v>
      </c>
      <c r="AJ10" s="14">
        <v>3.8250176718054203E-2</v>
      </c>
      <c r="AK10" s="14"/>
      <c r="AL10" s="14">
        <v>2.0215873666761801E-2</v>
      </c>
      <c r="AM10" s="14">
        <v>2.1041354555149799E-2</v>
      </c>
      <c r="AN10" s="14">
        <v>1.2689841551738299E-2</v>
      </c>
      <c r="AO10" s="14">
        <v>3.04578990251047E-2</v>
      </c>
      <c r="AP10" s="14">
        <v>2.3770218748534001E-2</v>
      </c>
      <c r="AQ10" s="14">
        <v>1.2777366860343101E-2</v>
      </c>
      <c r="AR10" s="14"/>
      <c r="AS10" s="14">
        <v>2.6696074652417901E-2</v>
      </c>
      <c r="AT10" s="14">
        <v>2.41241641911163E-2</v>
      </c>
      <c r="AU10" s="14">
        <v>1.31139017325962E-2</v>
      </c>
      <c r="AV10" s="14">
        <v>3.5974287445572399E-2</v>
      </c>
      <c r="AW10" s="14">
        <v>2.1245285000633999E-2</v>
      </c>
      <c r="AX10" s="14"/>
      <c r="AY10" s="14">
        <v>1.5619001920633599E-2</v>
      </c>
      <c r="AZ10" s="14">
        <v>9.7057623693304201E-3</v>
      </c>
      <c r="BA10" s="14">
        <v>2.5116886960815901E-2</v>
      </c>
      <c r="BB10" s="14">
        <v>2.7593669415349398E-2</v>
      </c>
      <c r="BC10" s="14">
        <v>5.4519831462039099E-2</v>
      </c>
      <c r="BD10" s="14"/>
      <c r="BE10" s="14">
        <v>9.8566343150143995E-3</v>
      </c>
      <c r="BF10" s="14">
        <v>1.1555579388395699E-2</v>
      </c>
      <c r="BG10" s="14">
        <v>2.49789087309196E-2</v>
      </c>
      <c r="BH10" s="14">
        <v>4.3016630423794999E-2</v>
      </c>
      <c r="BI10" s="14">
        <v>7.3390725314301797E-2</v>
      </c>
      <c r="BJ10" s="14"/>
      <c r="BK10" s="14">
        <v>1.52941682118712E-2</v>
      </c>
      <c r="BL10" s="14">
        <v>1.9874114403897199E-2</v>
      </c>
      <c r="BM10" s="14">
        <v>1.9578832702792901E-2</v>
      </c>
      <c r="BN10" s="14">
        <v>2.4004807812423298E-2</v>
      </c>
      <c r="BO10" s="14">
        <v>3.7856743399964601E-2</v>
      </c>
      <c r="BP10" s="14"/>
      <c r="BQ10" s="14">
        <v>2.6028386300877299E-2</v>
      </c>
      <c r="BR10" s="14">
        <v>2.3052025566305E-2</v>
      </c>
      <c r="BS10" s="14"/>
      <c r="BT10" s="14">
        <v>2.5198101439454199E-2</v>
      </c>
      <c r="BU10" s="14">
        <v>2.3537786807553401E-2</v>
      </c>
      <c r="BV10" s="14"/>
      <c r="BW10" s="14">
        <v>1.7593550663844298E-2</v>
      </c>
      <c r="BX10" s="14">
        <v>2.6143421000474499E-2</v>
      </c>
      <c r="BY10" s="14"/>
      <c r="BZ10" s="14">
        <v>2.7435184151923399E-2</v>
      </c>
      <c r="CA10" s="14">
        <v>1.7517818994210899E-2</v>
      </c>
      <c r="CB10" s="14">
        <v>1.8317352483152399E-2</v>
      </c>
    </row>
    <row r="11" spans="2:80" x14ac:dyDescent="0.35">
      <c r="B11" s="15" t="s">
        <v>85</v>
      </c>
      <c r="C11" s="14">
        <v>5.0643269019771099E-2</v>
      </c>
      <c r="D11" s="14">
        <v>3.9845147623402903E-2</v>
      </c>
      <c r="E11" s="14">
        <v>6.1365176292488999E-2</v>
      </c>
      <c r="F11" s="14"/>
      <c r="G11" s="14">
        <v>5.1463160748880903E-2</v>
      </c>
      <c r="H11" s="14">
        <v>4.5302189927476103E-2</v>
      </c>
      <c r="I11" s="14">
        <v>5.4571982954802999E-2</v>
      </c>
      <c r="J11" s="14">
        <v>7.7733960891069501E-2</v>
      </c>
      <c r="K11" s="14">
        <v>4.9644783027934999E-2</v>
      </c>
      <c r="L11" s="14">
        <v>2.99671075724601E-2</v>
      </c>
      <c r="M11" s="14"/>
      <c r="N11" s="14">
        <v>3.5001422348366E-2</v>
      </c>
      <c r="O11" s="14">
        <v>5.4006697333981502E-2</v>
      </c>
      <c r="P11" s="14">
        <v>5.51265856760004E-2</v>
      </c>
      <c r="Q11" s="14">
        <v>6.07155869467636E-2</v>
      </c>
      <c r="R11" s="14"/>
      <c r="S11" s="14">
        <v>3.3956346741787498E-2</v>
      </c>
      <c r="T11" s="14">
        <v>5.6861380744575703E-2</v>
      </c>
      <c r="U11" s="14">
        <v>4.1386739960527497E-2</v>
      </c>
      <c r="V11" s="14">
        <v>4.4549895629281099E-2</v>
      </c>
      <c r="W11" s="14">
        <v>5.4790409576985097E-2</v>
      </c>
      <c r="X11" s="14">
        <v>4.5955136081759697E-2</v>
      </c>
      <c r="Y11" s="14">
        <v>5.5726212533041698E-2</v>
      </c>
      <c r="Z11" s="14">
        <v>2.8725622078983999E-2</v>
      </c>
      <c r="AA11" s="14">
        <v>6.7438038378779402E-2</v>
      </c>
      <c r="AB11" s="14">
        <v>5.8263372322458602E-2</v>
      </c>
      <c r="AC11" s="14">
        <v>4.9777641011646799E-2</v>
      </c>
      <c r="AD11" s="14">
        <v>8.1554946878512294E-2</v>
      </c>
      <c r="AE11" s="14"/>
      <c r="AF11" s="14">
        <v>4.3537272127809598E-2</v>
      </c>
      <c r="AG11" s="14">
        <v>4.8218066361848597E-2</v>
      </c>
      <c r="AH11" s="14">
        <v>5.72974250861552E-2</v>
      </c>
      <c r="AI11" s="14">
        <v>3.8229053198236503E-2</v>
      </c>
      <c r="AJ11" s="14">
        <v>5.8381892083521097E-2</v>
      </c>
      <c r="AK11" s="14"/>
      <c r="AL11" s="14">
        <v>3.2598940454195202E-2</v>
      </c>
      <c r="AM11" s="14">
        <v>6.6784625942881398E-2</v>
      </c>
      <c r="AN11" s="14">
        <v>5.9705793897531903E-2</v>
      </c>
      <c r="AO11" s="14">
        <v>3.4966145960807299E-2</v>
      </c>
      <c r="AP11" s="14">
        <v>4.4608019530226799E-2</v>
      </c>
      <c r="AQ11" s="14">
        <v>7.0409425611447904E-2</v>
      </c>
      <c r="AR11" s="14"/>
      <c r="AS11" s="14">
        <v>4.7648154517440602E-2</v>
      </c>
      <c r="AT11" s="14">
        <v>5.04474087816498E-2</v>
      </c>
      <c r="AU11" s="14">
        <v>5.0878841529800101E-2</v>
      </c>
      <c r="AV11" s="14">
        <v>2.8392499958430999E-2</v>
      </c>
      <c r="AW11" s="14">
        <v>4.07665748590927E-2</v>
      </c>
      <c r="AX11" s="14"/>
      <c r="AY11" s="14">
        <v>3.0722327638721E-2</v>
      </c>
      <c r="AZ11" s="14">
        <v>4.1356374522613502E-2</v>
      </c>
      <c r="BA11" s="14">
        <v>4.0902425286804399E-2</v>
      </c>
      <c r="BB11" s="14">
        <v>6.3042875122687095E-2</v>
      </c>
      <c r="BC11" s="14">
        <v>9.3249283777886605E-2</v>
      </c>
      <c r="BD11" s="14"/>
      <c r="BE11" s="14">
        <v>2.4614356850849901E-2</v>
      </c>
      <c r="BF11" s="14">
        <v>3.1190518211837399E-2</v>
      </c>
      <c r="BG11" s="14">
        <v>5.0236346383536599E-2</v>
      </c>
      <c r="BH11" s="14">
        <v>9.3684248797281502E-2</v>
      </c>
      <c r="BI11" s="14">
        <v>0.10470715836604801</v>
      </c>
      <c r="BJ11" s="14"/>
      <c r="BK11" s="14">
        <v>2.37553763131199E-2</v>
      </c>
      <c r="BL11" s="14">
        <v>3.2371149760029E-2</v>
      </c>
      <c r="BM11" s="14">
        <v>6.4006526366340702E-2</v>
      </c>
      <c r="BN11" s="14">
        <v>5.0344168594444703E-2</v>
      </c>
      <c r="BO11" s="14">
        <v>7.4260902267287501E-2</v>
      </c>
      <c r="BP11" s="14"/>
      <c r="BQ11" s="14">
        <v>3.3838713591486401E-2</v>
      </c>
      <c r="BR11" s="14">
        <v>5.76519482860232E-2</v>
      </c>
      <c r="BS11" s="14"/>
      <c r="BT11" s="14">
        <v>4.2725670977015698E-2</v>
      </c>
      <c r="BU11" s="14">
        <v>5.30759882985588E-2</v>
      </c>
      <c r="BV11" s="14"/>
      <c r="BW11" s="14">
        <v>3.9998122463147101E-2</v>
      </c>
      <c r="BX11" s="14">
        <v>5.4366265961945298E-2</v>
      </c>
      <c r="BY11" s="14"/>
      <c r="BZ11" s="14">
        <v>6.3172180220322199E-2</v>
      </c>
      <c r="CA11" s="14">
        <v>2.73492765976578E-2</v>
      </c>
      <c r="CB11" s="14">
        <v>3.2940739033351499E-2</v>
      </c>
    </row>
    <row r="12" spans="2:80" x14ac:dyDescent="0.35">
      <c r="B12" s="15" t="s">
        <v>84</v>
      </c>
      <c r="C12" s="14">
        <v>7.8717725674320893E-2</v>
      </c>
      <c r="D12" s="14">
        <v>6.4962297166331104E-2</v>
      </c>
      <c r="E12" s="14">
        <v>9.2431808288209794E-2</v>
      </c>
      <c r="F12" s="14"/>
      <c r="G12" s="14">
        <v>0.12780497825096801</v>
      </c>
      <c r="H12" s="14">
        <v>8.1783310241129198E-2</v>
      </c>
      <c r="I12" s="14">
        <v>8.2409317299154294E-2</v>
      </c>
      <c r="J12" s="14">
        <v>8.5055292613621797E-2</v>
      </c>
      <c r="K12" s="14">
        <v>7.4120602791364301E-2</v>
      </c>
      <c r="L12" s="14">
        <v>3.8636322418959097E-2</v>
      </c>
      <c r="M12" s="14"/>
      <c r="N12" s="14">
        <v>6.1421719376407599E-2</v>
      </c>
      <c r="O12" s="14">
        <v>7.9887483135561294E-2</v>
      </c>
      <c r="P12" s="14">
        <v>7.6810387607295694E-2</v>
      </c>
      <c r="Q12" s="14">
        <v>9.6490641512998604E-2</v>
      </c>
      <c r="R12" s="14"/>
      <c r="S12" s="14">
        <v>7.7310415190602194E-2</v>
      </c>
      <c r="T12" s="14">
        <v>7.9944721658436593E-2</v>
      </c>
      <c r="U12" s="14">
        <v>0.100747811792446</v>
      </c>
      <c r="V12" s="14">
        <v>9.9075499780957907E-2</v>
      </c>
      <c r="W12" s="14">
        <v>9.7655727760711603E-2</v>
      </c>
      <c r="X12" s="14">
        <v>6.7248824187328402E-2</v>
      </c>
      <c r="Y12" s="14">
        <v>3.2857237256641997E-2</v>
      </c>
      <c r="Z12" s="14">
        <v>8.2975845627906206E-2</v>
      </c>
      <c r="AA12" s="14">
        <v>8.4230468602879499E-2</v>
      </c>
      <c r="AB12" s="14">
        <v>7.3630931563521004E-2</v>
      </c>
      <c r="AC12" s="14">
        <v>8.29958853969682E-2</v>
      </c>
      <c r="AD12" s="14">
        <v>5.4931253961531701E-2</v>
      </c>
      <c r="AE12" s="14"/>
      <c r="AF12" s="14">
        <v>5.6107074270601201E-2</v>
      </c>
      <c r="AG12" s="14">
        <v>7.7821222641153404E-2</v>
      </c>
      <c r="AH12" s="14">
        <v>0.10980332935496601</v>
      </c>
      <c r="AI12" s="14">
        <v>7.2848568191354601E-2</v>
      </c>
      <c r="AJ12" s="14">
        <v>8.22394433326952E-2</v>
      </c>
      <c r="AK12" s="14"/>
      <c r="AL12" s="14">
        <v>6.4541231269902397E-2</v>
      </c>
      <c r="AM12" s="14">
        <v>7.0569436198142294E-2</v>
      </c>
      <c r="AN12" s="14">
        <v>0.12247004904587</v>
      </c>
      <c r="AO12" s="14">
        <v>8.1053028140035704E-2</v>
      </c>
      <c r="AP12" s="14">
        <v>9.2585185799067202E-2</v>
      </c>
      <c r="AQ12" s="14">
        <v>6.2370392353043501E-2</v>
      </c>
      <c r="AR12" s="14"/>
      <c r="AS12" s="14">
        <v>6.8847073309821497E-2</v>
      </c>
      <c r="AT12" s="14">
        <v>8.2025020569437099E-2</v>
      </c>
      <c r="AU12" s="14">
        <v>8.9570788416285199E-2</v>
      </c>
      <c r="AV12" s="14">
        <v>7.4855138757461998E-2</v>
      </c>
      <c r="AW12" s="14">
        <v>2.11740548039684E-2</v>
      </c>
      <c r="AX12" s="14"/>
      <c r="AY12" s="14">
        <v>2.80036623954978E-2</v>
      </c>
      <c r="AZ12" s="14">
        <v>6.4253277400534894E-2</v>
      </c>
      <c r="BA12" s="14">
        <v>8.5764820978069894E-2</v>
      </c>
      <c r="BB12" s="14">
        <v>0.11195892551346801</v>
      </c>
      <c r="BC12" s="14">
        <v>0.14158242240419999</v>
      </c>
      <c r="BD12" s="14"/>
      <c r="BE12" s="14">
        <v>5.2980224814326099E-2</v>
      </c>
      <c r="BF12" s="14">
        <v>4.5340241167046103E-2</v>
      </c>
      <c r="BG12" s="14">
        <v>9.3887864641085395E-2</v>
      </c>
      <c r="BH12" s="14">
        <v>0.12415396787933899</v>
      </c>
      <c r="BI12" s="14">
        <v>0.116407559194</v>
      </c>
      <c r="BJ12" s="14"/>
      <c r="BK12" s="14">
        <v>5.2453157421989902E-2</v>
      </c>
      <c r="BL12" s="14">
        <v>4.9782428755524202E-2</v>
      </c>
      <c r="BM12" s="14">
        <v>6.3604447757253602E-2</v>
      </c>
      <c r="BN12" s="14">
        <v>8.8401498635976197E-2</v>
      </c>
      <c r="BO12" s="14">
        <v>0.12768695559634</v>
      </c>
      <c r="BP12" s="14"/>
      <c r="BQ12" s="14">
        <v>7.19749927957649E-2</v>
      </c>
      <c r="BR12" s="14">
        <v>8.1529918613639604E-2</v>
      </c>
      <c r="BS12" s="14"/>
      <c r="BT12" s="14">
        <v>8.0188494031978405E-2</v>
      </c>
      <c r="BU12" s="14">
        <v>7.82658251712917E-2</v>
      </c>
      <c r="BV12" s="14"/>
      <c r="BW12" s="14">
        <v>6.4006280878173505E-2</v>
      </c>
      <c r="BX12" s="14">
        <v>8.3862855776540096E-2</v>
      </c>
      <c r="BY12" s="14"/>
      <c r="BZ12" s="14">
        <v>9.4110620168009002E-2</v>
      </c>
      <c r="CA12" s="14">
        <v>4.6996582746960301E-2</v>
      </c>
      <c r="CB12" s="14">
        <v>7.5387161211344006E-2</v>
      </c>
    </row>
    <row r="13" spans="2:80" x14ac:dyDescent="0.35">
      <c r="B13" s="15" t="s">
        <v>83</v>
      </c>
      <c r="C13" s="14">
        <v>8.8114255899040705E-2</v>
      </c>
      <c r="D13" s="14">
        <v>8.0590408245358097E-2</v>
      </c>
      <c r="E13" s="14">
        <v>9.44577412321745E-2</v>
      </c>
      <c r="F13" s="14"/>
      <c r="G13" s="14">
        <v>9.9031498901277104E-2</v>
      </c>
      <c r="H13" s="14">
        <v>0.101593770724652</v>
      </c>
      <c r="I13" s="14">
        <v>8.8748963033151301E-2</v>
      </c>
      <c r="J13" s="14">
        <v>0.103789398234262</v>
      </c>
      <c r="K13" s="14">
        <v>0.110941230256786</v>
      </c>
      <c r="L13" s="14">
        <v>4.1353424634398797E-2</v>
      </c>
      <c r="M13" s="14"/>
      <c r="N13" s="14">
        <v>8.9136255738945694E-2</v>
      </c>
      <c r="O13" s="14">
        <v>7.6463804975061098E-2</v>
      </c>
      <c r="P13" s="14">
        <v>9.2126966457959897E-2</v>
      </c>
      <c r="Q13" s="14">
        <v>9.6646914861116803E-2</v>
      </c>
      <c r="R13" s="14"/>
      <c r="S13" s="14">
        <v>0.103545976893542</v>
      </c>
      <c r="T13" s="14">
        <v>8.9946069380667001E-2</v>
      </c>
      <c r="U13" s="14">
        <v>9.5096732833549594E-2</v>
      </c>
      <c r="V13" s="14">
        <v>7.5184792141338302E-2</v>
      </c>
      <c r="W13" s="14">
        <v>9.3675170898577201E-2</v>
      </c>
      <c r="X13" s="14">
        <v>0.109413482475959</v>
      </c>
      <c r="Y13" s="14">
        <v>0.108206530004124</v>
      </c>
      <c r="Z13" s="14">
        <v>7.0131186665112005E-2</v>
      </c>
      <c r="AA13" s="14">
        <v>7.9915111302518105E-2</v>
      </c>
      <c r="AB13" s="14">
        <v>6.5830458467465602E-2</v>
      </c>
      <c r="AC13" s="14">
        <v>5.5601503908512699E-2</v>
      </c>
      <c r="AD13" s="14">
        <v>7.2789114821436601E-2</v>
      </c>
      <c r="AE13" s="14"/>
      <c r="AF13" s="14">
        <v>6.24317906824607E-2</v>
      </c>
      <c r="AG13" s="14">
        <v>8.2925594940661596E-2</v>
      </c>
      <c r="AH13" s="14">
        <v>8.3741118254205604E-2</v>
      </c>
      <c r="AI13" s="14">
        <v>9.7842130000907301E-2</v>
      </c>
      <c r="AJ13" s="14">
        <v>0.13737812803379501</v>
      </c>
      <c r="AK13" s="14"/>
      <c r="AL13" s="14">
        <v>7.9173597677395596E-2</v>
      </c>
      <c r="AM13" s="14">
        <v>7.11337504277441E-2</v>
      </c>
      <c r="AN13" s="14">
        <v>8.6119381604733494E-2</v>
      </c>
      <c r="AO13" s="14">
        <v>8.7364199626392205E-2</v>
      </c>
      <c r="AP13" s="14">
        <v>0.120552700554639</v>
      </c>
      <c r="AQ13" s="14">
        <v>0.10719492150568</v>
      </c>
      <c r="AR13" s="14"/>
      <c r="AS13" s="14">
        <v>9.0547426329764993E-2</v>
      </c>
      <c r="AT13" s="14">
        <v>9.7723921808399297E-2</v>
      </c>
      <c r="AU13" s="14">
        <v>7.9116222587045398E-2</v>
      </c>
      <c r="AV13" s="14">
        <v>0.10949633899706999</v>
      </c>
      <c r="AW13" s="14">
        <v>0.11475410867517601</v>
      </c>
      <c r="AX13" s="14"/>
      <c r="AY13" s="14">
        <v>5.9545453924058599E-2</v>
      </c>
      <c r="AZ13" s="14">
        <v>8.7517092713730302E-2</v>
      </c>
      <c r="BA13" s="14">
        <v>9.0657609782492501E-2</v>
      </c>
      <c r="BB13" s="14">
        <v>0.12697031786581101</v>
      </c>
      <c r="BC13" s="14">
        <v>8.5098952707893499E-2</v>
      </c>
      <c r="BD13" s="14"/>
      <c r="BE13" s="14">
        <v>4.0453092189645497E-2</v>
      </c>
      <c r="BF13" s="14">
        <v>7.0000003018677301E-2</v>
      </c>
      <c r="BG13" s="14">
        <v>0.107357457567409</v>
      </c>
      <c r="BH13" s="14">
        <v>0.104270546965608</v>
      </c>
      <c r="BI13" s="14">
        <v>9.75016050257001E-2</v>
      </c>
      <c r="BJ13" s="14"/>
      <c r="BK13" s="14">
        <v>5.35588361039794E-2</v>
      </c>
      <c r="BL13" s="14">
        <v>6.4797045869050898E-2</v>
      </c>
      <c r="BM13" s="14">
        <v>0.10296426945825</v>
      </c>
      <c r="BN13" s="14">
        <v>0.106070428424203</v>
      </c>
      <c r="BO13" s="14">
        <v>0.1028431208405</v>
      </c>
      <c r="BP13" s="14"/>
      <c r="BQ13" s="14">
        <v>7.7978682143939104E-2</v>
      </c>
      <c r="BR13" s="14">
        <v>9.2341501655830105E-2</v>
      </c>
      <c r="BS13" s="14"/>
      <c r="BT13" s="14">
        <v>8.68604087244223E-2</v>
      </c>
      <c r="BU13" s="14">
        <v>8.8499506347203896E-2</v>
      </c>
      <c r="BV13" s="14"/>
      <c r="BW13" s="14">
        <v>7.7660093481763504E-2</v>
      </c>
      <c r="BX13" s="14">
        <v>9.1770458705219701E-2</v>
      </c>
      <c r="BY13" s="14"/>
      <c r="BZ13" s="14">
        <v>0.104168903068648</v>
      </c>
      <c r="CA13" s="14">
        <v>5.4091698440128198E-2</v>
      </c>
      <c r="CB13" s="14">
        <v>9.0207548674615307E-2</v>
      </c>
    </row>
    <row r="14" spans="2:80" x14ac:dyDescent="0.35">
      <c r="B14" s="15" t="s">
        <v>82</v>
      </c>
      <c r="C14" s="14">
        <v>0.153320862344756</v>
      </c>
      <c r="D14" s="14">
        <v>0.15232434599879299</v>
      </c>
      <c r="E14" s="14">
        <v>0.15489365842452901</v>
      </c>
      <c r="F14" s="14"/>
      <c r="G14" s="14">
        <v>0.17220295687627199</v>
      </c>
      <c r="H14" s="14">
        <v>0.14064814368888801</v>
      </c>
      <c r="I14" s="14">
        <v>0.17574785762984499</v>
      </c>
      <c r="J14" s="14">
        <v>0.16220243436430601</v>
      </c>
      <c r="K14" s="14">
        <v>0.15665603934112299</v>
      </c>
      <c r="L14" s="14">
        <v>0.123487996641821</v>
      </c>
      <c r="M14" s="14"/>
      <c r="N14" s="14">
        <v>0.129107290454999</v>
      </c>
      <c r="O14" s="14">
        <v>0.14234206893010301</v>
      </c>
      <c r="P14" s="14">
        <v>0.16133321056736999</v>
      </c>
      <c r="Q14" s="14">
        <v>0.18269292800859599</v>
      </c>
      <c r="R14" s="14"/>
      <c r="S14" s="14">
        <v>0.14671285903381601</v>
      </c>
      <c r="T14" s="14">
        <v>0.15797053648665699</v>
      </c>
      <c r="U14" s="14">
        <v>0.163003453477753</v>
      </c>
      <c r="V14" s="14">
        <v>0.144351672551113</v>
      </c>
      <c r="W14" s="14">
        <v>0.14747453616480999</v>
      </c>
      <c r="X14" s="14">
        <v>0.14572209396963401</v>
      </c>
      <c r="Y14" s="14">
        <v>0.116992290773638</v>
      </c>
      <c r="Z14" s="14">
        <v>0.16253827496130199</v>
      </c>
      <c r="AA14" s="14">
        <v>0.15351662134525701</v>
      </c>
      <c r="AB14" s="14">
        <v>0.18613752834236</v>
      </c>
      <c r="AC14" s="14">
        <v>0.14672344523776401</v>
      </c>
      <c r="AD14" s="14">
        <v>0.197919323866111</v>
      </c>
      <c r="AE14" s="14"/>
      <c r="AF14" s="14">
        <v>0.120330205460584</v>
      </c>
      <c r="AG14" s="14">
        <v>0.15883359115624801</v>
      </c>
      <c r="AH14" s="14">
        <v>0.14906873315317701</v>
      </c>
      <c r="AI14" s="14">
        <v>0.124666731156586</v>
      </c>
      <c r="AJ14" s="14">
        <v>0.14283998539831599</v>
      </c>
      <c r="AK14" s="14"/>
      <c r="AL14" s="14">
        <v>0.137292381519206</v>
      </c>
      <c r="AM14" s="14">
        <v>0.116840836894069</v>
      </c>
      <c r="AN14" s="14">
        <v>0.120185301713406</v>
      </c>
      <c r="AO14" s="14">
        <v>0.14472604929428301</v>
      </c>
      <c r="AP14" s="14">
        <v>0.16919815572956501</v>
      </c>
      <c r="AQ14" s="14">
        <v>0.19363036992605501</v>
      </c>
      <c r="AR14" s="14"/>
      <c r="AS14" s="14">
        <v>0.16940007577413799</v>
      </c>
      <c r="AT14" s="14">
        <v>0.17954471038829001</v>
      </c>
      <c r="AU14" s="14">
        <v>0.135897030850504</v>
      </c>
      <c r="AV14" s="14">
        <v>0.131294910385583</v>
      </c>
      <c r="AW14" s="14">
        <v>8.7719840393505194E-2</v>
      </c>
      <c r="AX14" s="14"/>
      <c r="AY14" s="14">
        <v>9.6327780076583297E-2</v>
      </c>
      <c r="AZ14" s="14">
        <v>0.138809483029527</v>
      </c>
      <c r="BA14" s="14">
        <v>0.18957239586771099</v>
      </c>
      <c r="BB14" s="14">
        <v>0.20176589232126399</v>
      </c>
      <c r="BC14" s="14">
        <v>0.18060450538046199</v>
      </c>
      <c r="BD14" s="14"/>
      <c r="BE14" s="14">
        <v>8.8140715026985603E-2</v>
      </c>
      <c r="BF14" s="14">
        <v>0.10736335234519</v>
      </c>
      <c r="BG14" s="14">
        <v>0.19643811204470099</v>
      </c>
      <c r="BH14" s="14">
        <v>0.19754672017439101</v>
      </c>
      <c r="BI14" s="14">
        <v>0.13249257701499401</v>
      </c>
      <c r="BJ14" s="14"/>
      <c r="BK14" s="14">
        <v>0.122059270357306</v>
      </c>
      <c r="BL14" s="14">
        <v>0.156639849558976</v>
      </c>
      <c r="BM14" s="14">
        <v>0.14297502187952699</v>
      </c>
      <c r="BN14" s="14">
        <v>0.18330865941959801</v>
      </c>
      <c r="BO14" s="14">
        <v>0.155185300716044</v>
      </c>
      <c r="BP14" s="14"/>
      <c r="BQ14" s="14">
        <v>0.136922347134254</v>
      </c>
      <c r="BR14" s="14">
        <v>0.16016019433682499</v>
      </c>
      <c r="BS14" s="14"/>
      <c r="BT14" s="14">
        <v>0.15311151992300301</v>
      </c>
      <c r="BU14" s="14">
        <v>0.153385183789532</v>
      </c>
      <c r="BV14" s="14"/>
      <c r="BW14" s="14">
        <v>0.124767270324395</v>
      </c>
      <c r="BX14" s="14">
        <v>0.163307097406381</v>
      </c>
      <c r="BY14" s="14"/>
      <c r="BZ14" s="14">
        <v>0.16089896517036201</v>
      </c>
      <c r="CA14" s="14">
        <v>0.13255920081459999</v>
      </c>
      <c r="CB14" s="14">
        <v>0.182226491764853</v>
      </c>
    </row>
    <row r="15" spans="2:80" x14ac:dyDescent="0.35">
      <c r="B15" s="15" t="s">
        <v>270</v>
      </c>
      <c r="C15" s="14">
        <v>0.12463761046034599</v>
      </c>
      <c r="D15" s="14">
        <v>0.12767803656778401</v>
      </c>
      <c r="E15" s="14">
        <v>0.12152082465587601</v>
      </c>
      <c r="F15" s="14"/>
      <c r="G15" s="14">
        <v>0.15182023934129599</v>
      </c>
      <c r="H15" s="14">
        <v>0.160110604059754</v>
      </c>
      <c r="I15" s="14">
        <v>0.117858136626126</v>
      </c>
      <c r="J15" s="14">
        <v>0.12970248700103901</v>
      </c>
      <c r="K15" s="14">
        <v>0.106724874047281</v>
      </c>
      <c r="L15" s="14">
        <v>9.10997912858654E-2</v>
      </c>
      <c r="M15" s="14"/>
      <c r="N15" s="14">
        <v>0.13209736263267699</v>
      </c>
      <c r="O15" s="14">
        <v>0.13076504361288599</v>
      </c>
      <c r="P15" s="14">
        <v>0.121511456436387</v>
      </c>
      <c r="Q15" s="14">
        <v>0.114439696667227</v>
      </c>
      <c r="R15" s="14"/>
      <c r="S15" s="14">
        <v>0.15898726476213201</v>
      </c>
      <c r="T15" s="14">
        <v>0.13685283175757801</v>
      </c>
      <c r="U15" s="14">
        <v>0.107576173913091</v>
      </c>
      <c r="V15" s="14">
        <v>8.89631825927438E-2</v>
      </c>
      <c r="W15" s="14">
        <v>0.120910593478237</v>
      </c>
      <c r="X15" s="14">
        <v>0.123517988136693</v>
      </c>
      <c r="Y15" s="14">
        <v>0.14092282194775599</v>
      </c>
      <c r="Z15" s="14">
        <v>8.1051721279968694E-2</v>
      </c>
      <c r="AA15" s="14">
        <v>0.13132290649452</v>
      </c>
      <c r="AB15" s="14">
        <v>0.11811275401457701</v>
      </c>
      <c r="AC15" s="14">
        <v>0.13611051310546499</v>
      </c>
      <c r="AD15" s="14">
        <v>6.6510107382068695E-2</v>
      </c>
      <c r="AE15" s="14"/>
      <c r="AF15" s="14">
        <v>0.101680162503446</v>
      </c>
      <c r="AG15" s="14">
        <v>0.13217103851704701</v>
      </c>
      <c r="AH15" s="14">
        <v>9.9543321630602893E-2</v>
      </c>
      <c r="AI15" s="14">
        <v>0.13638112775264</v>
      </c>
      <c r="AJ15" s="14">
        <v>0.13977056701246901</v>
      </c>
      <c r="AK15" s="14"/>
      <c r="AL15" s="14">
        <v>0.15198478371898899</v>
      </c>
      <c r="AM15" s="14">
        <v>0.11686834635941901</v>
      </c>
      <c r="AN15" s="14">
        <v>0.118946572746037</v>
      </c>
      <c r="AO15" s="14">
        <v>0.106664832747005</v>
      </c>
      <c r="AP15" s="14">
        <v>0.13571115621514401</v>
      </c>
      <c r="AQ15" s="14">
        <v>0.12780591496156399</v>
      </c>
      <c r="AR15" s="14"/>
      <c r="AS15" s="14">
        <v>0.10278628681588201</v>
      </c>
      <c r="AT15" s="14">
        <v>0.12809434364129901</v>
      </c>
      <c r="AU15" s="14">
        <v>0.14719114622959401</v>
      </c>
      <c r="AV15" s="14">
        <v>0.13662798997253001</v>
      </c>
      <c r="AW15" s="14">
        <v>0.108520769623836</v>
      </c>
      <c r="AX15" s="14"/>
      <c r="AY15" s="14">
        <v>9.3396316068669105E-2</v>
      </c>
      <c r="AZ15" s="14">
        <v>0.145682495439105</v>
      </c>
      <c r="BA15" s="14">
        <v>0.16732135559161701</v>
      </c>
      <c r="BB15" s="14">
        <v>0.143084719874955</v>
      </c>
      <c r="BC15" s="14">
        <v>7.9189169817635699E-2</v>
      </c>
      <c r="BD15" s="14"/>
      <c r="BE15" s="14">
        <v>6.99596738048434E-2</v>
      </c>
      <c r="BF15" s="14">
        <v>0.12776127846486801</v>
      </c>
      <c r="BG15" s="14">
        <v>0.143111312780971</v>
      </c>
      <c r="BH15" s="14">
        <v>0.120037223595811</v>
      </c>
      <c r="BI15" s="14">
        <v>4.2815757991855899E-2</v>
      </c>
      <c r="BJ15" s="14"/>
      <c r="BK15" s="14">
        <v>0.13139786063035799</v>
      </c>
      <c r="BL15" s="14">
        <v>0.13068635318171401</v>
      </c>
      <c r="BM15" s="14">
        <v>0.13363951218369399</v>
      </c>
      <c r="BN15" s="14">
        <v>0.13245256430938701</v>
      </c>
      <c r="BO15" s="14">
        <v>0.100057779595222</v>
      </c>
      <c r="BP15" s="14"/>
      <c r="BQ15" s="14">
        <v>0.11875372891130601</v>
      </c>
      <c r="BR15" s="14">
        <v>0.12709160210528</v>
      </c>
      <c r="BS15" s="14"/>
      <c r="BT15" s="14">
        <v>0.13732633381675499</v>
      </c>
      <c r="BU15" s="14">
        <v>0.120738940464011</v>
      </c>
      <c r="BV15" s="14"/>
      <c r="BW15" s="14">
        <v>0.13779463626875299</v>
      </c>
      <c r="BX15" s="14">
        <v>0.12003611750839401</v>
      </c>
      <c r="BY15" s="14"/>
      <c r="BZ15" s="14">
        <v>0.121073651867992</v>
      </c>
      <c r="CA15" s="14">
        <v>0.141672379606266</v>
      </c>
      <c r="CB15" s="14">
        <v>6.7878231641414599E-2</v>
      </c>
    </row>
    <row r="16" spans="2:80" x14ac:dyDescent="0.35">
      <c r="B16" s="15" t="s">
        <v>271</v>
      </c>
      <c r="C16" s="14">
        <v>0.148110463466886</v>
      </c>
      <c r="D16" s="14">
        <v>0.15075839212890499</v>
      </c>
      <c r="E16" s="14">
        <v>0.145488571516104</v>
      </c>
      <c r="F16" s="14"/>
      <c r="G16" s="14">
        <v>0.150543770140073</v>
      </c>
      <c r="H16" s="14">
        <v>0.14115913364469199</v>
      </c>
      <c r="I16" s="14">
        <v>0.14960731356824999</v>
      </c>
      <c r="J16" s="14">
        <v>0.14193469852398499</v>
      </c>
      <c r="K16" s="14">
        <v>0.145196141500015</v>
      </c>
      <c r="L16" s="14">
        <v>0.15791452356673599</v>
      </c>
      <c r="M16" s="14"/>
      <c r="N16" s="14">
        <v>0.17843545424723001</v>
      </c>
      <c r="O16" s="14">
        <v>0.169495626092943</v>
      </c>
      <c r="P16" s="14">
        <v>0.12517317312427401</v>
      </c>
      <c r="Q16" s="14">
        <v>0.11349584396646099</v>
      </c>
      <c r="R16" s="14"/>
      <c r="S16" s="14">
        <v>0.131430923719595</v>
      </c>
      <c r="T16" s="14">
        <v>0.155763599369177</v>
      </c>
      <c r="U16" s="14">
        <v>0.18311211478089601</v>
      </c>
      <c r="V16" s="14">
        <v>0.15023202277532599</v>
      </c>
      <c r="W16" s="14">
        <v>0.13938304185042699</v>
      </c>
      <c r="X16" s="14">
        <v>0.17039370216376101</v>
      </c>
      <c r="Y16" s="14">
        <v>0.15089017421849699</v>
      </c>
      <c r="Z16" s="14">
        <v>0.16925480714756799</v>
      </c>
      <c r="AA16" s="14">
        <v>0.125226464226846</v>
      </c>
      <c r="AB16" s="14">
        <v>0.13978648275139</v>
      </c>
      <c r="AC16" s="14">
        <v>0.14952517677559199</v>
      </c>
      <c r="AD16" s="14">
        <v>0.117848373384283</v>
      </c>
      <c r="AE16" s="14"/>
      <c r="AF16" s="14">
        <v>0.17055903415419099</v>
      </c>
      <c r="AG16" s="14">
        <v>0.14581921169168499</v>
      </c>
      <c r="AH16" s="14">
        <v>0.15492600340167001</v>
      </c>
      <c r="AI16" s="14">
        <v>0.16524358984470799</v>
      </c>
      <c r="AJ16" s="14">
        <v>0.159122478990225</v>
      </c>
      <c r="AK16" s="14"/>
      <c r="AL16" s="14">
        <v>0.13742302390898101</v>
      </c>
      <c r="AM16" s="14">
        <v>0.15795494589925799</v>
      </c>
      <c r="AN16" s="14">
        <v>0.166961639357881</v>
      </c>
      <c r="AO16" s="14">
        <v>0.150193381765479</v>
      </c>
      <c r="AP16" s="14">
        <v>0.161076155606732</v>
      </c>
      <c r="AQ16" s="14">
        <v>0.172514715746033</v>
      </c>
      <c r="AR16" s="14"/>
      <c r="AS16" s="14">
        <v>0.130216219725895</v>
      </c>
      <c r="AT16" s="14">
        <v>0.15026597387280399</v>
      </c>
      <c r="AU16" s="14">
        <v>0.15934632016301101</v>
      </c>
      <c r="AV16" s="14">
        <v>0.16961068337079799</v>
      </c>
      <c r="AW16" s="14">
        <v>0.16020937449042</v>
      </c>
      <c r="AX16" s="14"/>
      <c r="AY16" s="14">
        <v>0.15995509260048801</v>
      </c>
      <c r="AZ16" s="14">
        <v>0.17468129657477999</v>
      </c>
      <c r="BA16" s="14">
        <v>0.16028969701396201</v>
      </c>
      <c r="BB16" s="14">
        <v>0.13651758302536199</v>
      </c>
      <c r="BC16" s="14">
        <v>9.4502910941199503E-2</v>
      </c>
      <c r="BD16" s="14"/>
      <c r="BE16" s="14">
        <v>0.13997696081896299</v>
      </c>
      <c r="BF16" s="14">
        <v>0.179780477918313</v>
      </c>
      <c r="BG16" s="14">
        <v>0.14596178587487599</v>
      </c>
      <c r="BH16" s="14">
        <v>0.101908341662372</v>
      </c>
      <c r="BI16" s="14">
        <v>7.0607311818264198E-2</v>
      </c>
      <c r="BJ16" s="14"/>
      <c r="BK16" s="14">
        <v>0.165136127706004</v>
      </c>
      <c r="BL16" s="14">
        <v>0.16215312371655199</v>
      </c>
      <c r="BM16" s="14">
        <v>0.16814856177420701</v>
      </c>
      <c r="BN16" s="14">
        <v>0.13902228116623999</v>
      </c>
      <c r="BO16" s="14">
        <v>0.11441504693764799</v>
      </c>
      <c r="BP16" s="14"/>
      <c r="BQ16" s="14">
        <v>0.147328012222293</v>
      </c>
      <c r="BR16" s="14">
        <v>0.14843680056269501</v>
      </c>
      <c r="BS16" s="14"/>
      <c r="BT16" s="14">
        <v>0.16744631297203</v>
      </c>
      <c r="BU16" s="14">
        <v>0.14216943266324</v>
      </c>
      <c r="BV16" s="14"/>
      <c r="BW16" s="14">
        <v>0.168105481439941</v>
      </c>
      <c r="BX16" s="14">
        <v>0.14111747465490199</v>
      </c>
      <c r="BY16" s="14"/>
      <c r="BZ16" s="14">
        <v>0.13947353482109501</v>
      </c>
      <c r="CA16" s="14">
        <v>0.16337310328010801</v>
      </c>
      <c r="CB16" s="14">
        <v>0.16503553726522499</v>
      </c>
    </row>
    <row r="17" spans="2:80" x14ac:dyDescent="0.35">
      <c r="B17" s="15" t="s">
        <v>272</v>
      </c>
      <c r="C17" s="14">
        <v>0.137453407086296</v>
      </c>
      <c r="D17" s="14">
        <v>0.158382560777686</v>
      </c>
      <c r="E17" s="14">
        <v>0.11693890507856999</v>
      </c>
      <c r="F17" s="14"/>
      <c r="G17" s="14">
        <v>9.58311088222977E-2</v>
      </c>
      <c r="H17" s="14">
        <v>0.12378498636792</v>
      </c>
      <c r="I17" s="14">
        <v>0.106406031385962</v>
      </c>
      <c r="J17" s="14">
        <v>0.135201619355278</v>
      </c>
      <c r="K17" s="14">
        <v>0.15385848930149301</v>
      </c>
      <c r="L17" s="14">
        <v>0.19223524741276499</v>
      </c>
      <c r="M17" s="14"/>
      <c r="N17" s="14">
        <v>0.16467563177526001</v>
      </c>
      <c r="O17" s="14">
        <v>0.13014687490798499</v>
      </c>
      <c r="P17" s="14">
        <v>0.13386522566623699</v>
      </c>
      <c r="Q17" s="14">
        <v>0.117816894171549</v>
      </c>
      <c r="R17" s="14"/>
      <c r="S17" s="14">
        <v>0.131965606171215</v>
      </c>
      <c r="T17" s="14">
        <v>0.12700726122099701</v>
      </c>
      <c r="U17" s="14">
        <v>0.11118292687414499</v>
      </c>
      <c r="V17" s="14">
        <v>0.141867513982607</v>
      </c>
      <c r="W17" s="14">
        <v>0.13227440178495301</v>
      </c>
      <c r="X17" s="14">
        <v>0.14189080268411899</v>
      </c>
      <c r="Y17" s="14">
        <v>0.15994164982465101</v>
      </c>
      <c r="Z17" s="14">
        <v>0.14825926008714899</v>
      </c>
      <c r="AA17" s="14">
        <v>0.151146812818544</v>
      </c>
      <c r="AB17" s="14">
        <v>0.12697364592458599</v>
      </c>
      <c r="AC17" s="14">
        <v>0.14836481555394199</v>
      </c>
      <c r="AD17" s="14">
        <v>0.152548962991852</v>
      </c>
      <c r="AE17" s="14"/>
      <c r="AF17" s="14">
        <v>0.17285337244592699</v>
      </c>
      <c r="AG17" s="14">
        <v>0.15016548998361701</v>
      </c>
      <c r="AH17" s="14">
        <v>0.154121333683022</v>
      </c>
      <c r="AI17" s="14">
        <v>0.115905967412369</v>
      </c>
      <c r="AJ17" s="14">
        <v>9.3823256636789407E-2</v>
      </c>
      <c r="AK17" s="14"/>
      <c r="AL17" s="14">
        <v>0.17954802839808601</v>
      </c>
      <c r="AM17" s="14">
        <v>0.15833819623485301</v>
      </c>
      <c r="AN17" s="14">
        <v>0.14446943356844699</v>
      </c>
      <c r="AO17" s="14">
        <v>0.127497375892894</v>
      </c>
      <c r="AP17" s="14">
        <v>0.11744686683749</v>
      </c>
      <c r="AQ17" s="14">
        <v>0.12515883867848199</v>
      </c>
      <c r="AR17" s="14"/>
      <c r="AS17" s="14">
        <v>0.123468211946979</v>
      </c>
      <c r="AT17" s="14">
        <v>0.149206442387981</v>
      </c>
      <c r="AU17" s="14">
        <v>0.14899352684035999</v>
      </c>
      <c r="AV17" s="14">
        <v>0.12842704239016201</v>
      </c>
      <c r="AW17" s="14">
        <v>0.10759168580940701</v>
      </c>
      <c r="AX17" s="14"/>
      <c r="AY17" s="14">
        <v>0.20455833562520201</v>
      </c>
      <c r="AZ17" s="14">
        <v>0.17273112003524199</v>
      </c>
      <c r="BA17" s="14">
        <v>0.117104933148985</v>
      </c>
      <c r="BB17" s="14">
        <v>9.0416582076526794E-2</v>
      </c>
      <c r="BC17" s="14">
        <v>5.33807707551847E-2</v>
      </c>
      <c r="BD17" s="14"/>
      <c r="BE17" s="14">
        <v>0.18763067769252501</v>
      </c>
      <c r="BF17" s="14">
        <v>0.197228877988708</v>
      </c>
      <c r="BG17" s="14">
        <v>0.10814064333281399</v>
      </c>
      <c r="BH17" s="14">
        <v>7.5411922148056296E-2</v>
      </c>
      <c r="BI17" s="14">
        <v>1.33658195632467E-2</v>
      </c>
      <c r="BJ17" s="14"/>
      <c r="BK17" s="14">
        <v>0.19290165433769399</v>
      </c>
      <c r="BL17" s="14">
        <v>0.166501980402635</v>
      </c>
      <c r="BM17" s="14">
        <v>0.120859754998736</v>
      </c>
      <c r="BN17" s="14">
        <v>0.135191378410778</v>
      </c>
      <c r="BO17" s="14">
        <v>8.9578747878286305E-2</v>
      </c>
      <c r="BP17" s="14"/>
      <c r="BQ17" s="14">
        <v>0.13787569784522599</v>
      </c>
      <c r="BR17" s="14">
        <v>0.13727728219569199</v>
      </c>
      <c r="BS17" s="14"/>
      <c r="BT17" s="14">
        <v>0.119941540920233</v>
      </c>
      <c r="BU17" s="14">
        <v>0.142834010420751</v>
      </c>
      <c r="BV17" s="14"/>
      <c r="BW17" s="14">
        <v>0.16329235978784801</v>
      </c>
      <c r="BX17" s="14">
        <v>0.128416580642887</v>
      </c>
      <c r="BY17" s="14"/>
      <c r="BZ17" s="14">
        <v>0.114072327774591</v>
      </c>
      <c r="CA17" s="14">
        <v>0.18252842931458199</v>
      </c>
      <c r="CB17" s="14">
        <v>0.160963717768345</v>
      </c>
    </row>
    <row r="18" spans="2:80" x14ac:dyDescent="0.35">
      <c r="B18" s="15" t="s">
        <v>273</v>
      </c>
      <c r="C18" s="14">
        <v>7.0829004976798199E-2</v>
      </c>
      <c r="D18" s="14">
        <v>8.3842439335166205E-2</v>
      </c>
      <c r="E18" s="14">
        <v>5.8424866740449603E-2</v>
      </c>
      <c r="F18" s="14"/>
      <c r="G18" s="14">
        <v>4.82915375409265E-2</v>
      </c>
      <c r="H18" s="14">
        <v>4.4867135362537801E-2</v>
      </c>
      <c r="I18" s="14">
        <v>5.5349027132846403E-2</v>
      </c>
      <c r="J18" s="14">
        <v>5.4710802554403103E-2</v>
      </c>
      <c r="K18" s="14">
        <v>7.0959435275245203E-2</v>
      </c>
      <c r="L18" s="14">
        <v>0.132501256476625</v>
      </c>
      <c r="M18" s="14"/>
      <c r="N18" s="14">
        <v>8.2342931748566495E-2</v>
      </c>
      <c r="O18" s="14">
        <v>7.8367515358284304E-2</v>
      </c>
      <c r="P18" s="14">
        <v>7.9891555170645195E-2</v>
      </c>
      <c r="Q18" s="14">
        <v>4.3421773953183099E-2</v>
      </c>
      <c r="R18" s="14"/>
      <c r="S18" s="14">
        <v>5.6648000383771997E-2</v>
      </c>
      <c r="T18" s="14">
        <v>6.0768780126431797E-2</v>
      </c>
      <c r="U18" s="14">
        <v>6.4233228722120797E-2</v>
      </c>
      <c r="V18" s="14">
        <v>9.03921259113942E-2</v>
      </c>
      <c r="W18" s="14">
        <v>5.50999318556697E-2</v>
      </c>
      <c r="X18" s="14">
        <v>5.8933856854953497E-2</v>
      </c>
      <c r="Y18" s="14">
        <v>7.9507191611824804E-2</v>
      </c>
      <c r="Z18" s="14">
        <v>0.10140448997564901</v>
      </c>
      <c r="AA18" s="14">
        <v>6.9373647958870702E-2</v>
      </c>
      <c r="AB18" s="14">
        <v>0.105983739396839</v>
      </c>
      <c r="AC18" s="14">
        <v>6.4065775503920605E-2</v>
      </c>
      <c r="AD18" s="14">
        <v>5.9357550933253803E-2</v>
      </c>
      <c r="AE18" s="14"/>
      <c r="AF18" s="14">
        <v>9.7578735819067106E-2</v>
      </c>
      <c r="AG18" s="14">
        <v>7.9782687301641897E-2</v>
      </c>
      <c r="AH18" s="14">
        <v>7.8377624395930198E-2</v>
      </c>
      <c r="AI18" s="14">
        <v>5.35166109992583E-2</v>
      </c>
      <c r="AJ18" s="14">
        <v>5.1689831146476101E-2</v>
      </c>
      <c r="AK18" s="14"/>
      <c r="AL18" s="14">
        <v>9.5769315800085297E-2</v>
      </c>
      <c r="AM18" s="14">
        <v>6.4191196232246506E-2</v>
      </c>
      <c r="AN18" s="14">
        <v>6.4867875622639098E-2</v>
      </c>
      <c r="AO18" s="14">
        <v>8.4046377053592705E-2</v>
      </c>
      <c r="AP18" s="14">
        <v>3.9224207952165697E-2</v>
      </c>
      <c r="AQ18" s="14">
        <v>6.8016055000069298E-2</v>
      </c>
      <c r="AR18" s="14"/>
      <c r="AS18" s="14">
        <v>8.8471454237440295E-2</v>
      </c>
      <c r="AT18" s="14">
        <v>4.1612784825916002E-2</v>
      </c>
      <c r="AU18" s="14">
        <v>6.8536772496949103E-2</v>
      </c>
      <c r="AV18" s="14">
        <v>6.6805407258905797E-2</v>
      </c>
      <c r="AW18" s="14">
        <v>0.16898831545526299</v>
      </c>
      <c r="AX18" s="14"/>
      <c r="AY18" s="14">
        <v>0.120566977280118</v>
      </c>
      <c r="AZ18" s="14">
        <v>9.0504578256731305E-2</v>
      </c>
      <c r="BA18" s="14">
        <v>5.0390632996102303E-2</v>
      </c>
      <c r="BB18" s="14">
        <v>2.3451187698938499E-2</v>
      </c>
      <c r="BC18" s="14">
        <v>3.4915543108143501E-2</v>
      </c>
      <c r="BD18" s="14"/>
      <c r="BE18" s="14">
        <v>0.11935562542111</v>
      </c>
      <c r="BF18" s="14">
        <v>0.103721446064841</v>
      </c>
      <c r="BG18" s="14">
        <v>5.2061877046330099E-2</v>
      </c>
      <c r="BH18" s="14">
        <v>3.2722863677065797E-2</v>
      </c>
      <c r="BI18" s="14">
        <v>8.0659705585664591E-3</v>
      </c>
      <c r="BJ18" s="14"/>
      <c r="BK18" s="14">
        <v>9.1908788170706496E-2</v>
      </c>
      <c r="BL18" s="14">
        <v>8.4977653683958598E-2</v>
      </c>
      <c r="BM18" s="14">
        <v>8.4629692441277396E-2</v>
      </c>
      <c r="BN18" s="14">
        <v>5.9860216532938E-2</v>
      </c>
      <c r="BO18" s="14">
        <v>4.08933702619187E-2</v>
      </c>
      <c r="BP18" s="14"/>
      <c r="BQ18" s="14">
        <v>8.6847303477740501E-2</v>
      </c>
      <c r="BR18" s="14">
        <v>6.4148250043214602E-2</v>
      </c>
      <c r="BS18" s="14"/>
      <c r="BT18" s="14">
        <v>5.9671806681691197E-2</v>
      </c>
      <c r="BU18" s="14">
        <v>7.4257106686836105E-2</v>
      </c>
      <c r="BV18" s="14"/>
      <c r="BW18" s="14">
        <v>9.5380503875424294E-2</v>
      </c>
      <c r="BX18" s="14">
        <v>6.2242448198159897E-2</v>
      </c>
      <c r="BY18" s="14"/>
      <c r="BZ18" s="14">
        <v>6.1056700151464097E-2</v>
      </c>
      <c r="CA18" s="14">
        <v>9.1832190261935703E-2</v>
      </c>
      <c r="CB18" s="14">
        <v>6.7809433817069706E-2</v>
      </c>
    </row>
    <row r="19" spans="2:80" x14ac:dyDescent="0.35">
      <c r="B19" s="15" t="s">
        <v>274</v>
      </c>
      <c r="C19" s="14">
        <v>7.5965715458666302E-2</v>
      </c>
      <c r="D19" s="14">
        <v>8.2407580563830504E-2</v>
      </c>
      <c r="E19" s="14">
        <v>6.9319497221790399E-2</v>
      </c>
      <c r="F19" s="14"/>
      <c r="G19" s="14">
        <v>4.5112428130706102E-2</v>
      </c>
      <c r="H19" s="14">
        <v>7.1380936153742497E-2</v>
      </c>
      <c r="I19" s="14">
        <v>7.2746156089235098E-2</v>
      </c>
      <c r="J19" s="14">
        <v>4.2630615318671301E-2</v>
      </c>
      <c r="K19" s="14">
        <v>7.0007789269714904E-2</v>
      </c>
      <c r="L19" s="14">
        <v>0.13379002442663701</v>
      </c>
      <c r="M19" s="14"/>
      <c r="N19" s="14">
        <v>7.8852034255238998E-2</v>
      </c>
      <c r="O19" s="14">
        <v>8.7424066547350701E-2</v>
      </c>
      <c r="P19" s="14">
        <v>7.1908910063917905E-2</v>
      </c>
      <c r="Q19" s="14">
        <v>6.4078692987538405E-2</v>
      </c>
      <c r="R19" s="14"/>
      <c r="S19" s="14">
        <v>8.7199152225561294E-2</v>
      </c>
      <c r="T19" s="14">
        <v>6.3174035940894102E-2</v>
      </c>
      <c r="U19" s="14">
        <v>7.1742600526023104E-2</v>
      </c>
      <c r="V19" s="14">
        <v>8.42092144976926E-2</v>
      </c>
      <c r="W19" s="14">
        <v>7.7155316770527796E-2</v>
      </c>
      <c r="X19" s="14">
        <v>5.486030709011E-2</v>
      </c>
      <c r="Y19" s="14">
        <v>8.1751299370307298E-2</v>
      </c>
      <c r="Z19" s="14">
        <v>8.9088039320757206E-2</v>
      </c>
      <c r="AA19" s="14">
        <v>6.8058114633367306E-2</v>
      </c>
      <c r="AB19" s="14">
        <v>7.5905655104788597E-2</v>
      </c>
      <c r="AC19" s="14">
        <v>6.5876005528870504E-2</v>
      </c>
      <c r="AD19" s="14">
        <v>0.13879132983609499</v>
      </c>
      <c r="AE19" s="14"/>
      <c r="AF19" s="14">
        <v>0.117307885297735</v>
      </c>
      <c r="AG19" s="14">
        <v>7.2555704332838603E-2</v>
      </c>
      <c r="AH19" s="14">
        <v>5.84386457438162E-2</v>
      </c>
      <c r="AI19" s="14">
        <v>8.9832466792541393E-2</v>
      </c>
      <c r="AJ19" s="14">
        <v>5.60642572852681E-2</v>
      </c>
      <c r="AK19" s="14"/>
      <c r="AL19" s="14">
        <v>7.8682248830793694E-2</v>
      </c>
      <c r="AM19" s="14">
        <v>0.11617964224881799</v>
      </c>
      <c r="AN19" s="14">
        <v>7.5899262482132204E-2</v>
      </c>
      <c r="AO19" s="14">
        <v>8.6540986840210193E-2</v>
      </c>
      <c r="AP19" s="14">
        <v>5.3106947880385898E-2</v>
      </c>
      <c r="AQ19" s="14">
        <v>2.9162355220214799E-2</v>
      </c>
      <c r="AR19" s="14"/>
      <c r="AS19" s="14">
        <v>8.3778183032307801E-2</v>
      </c>
      <c r="AT19" s="14">
        <v>6.3623831229493194E-2</v>
      </c>
      <c r="AU19" s="14">
        <v>7.1053536531705097E-2</v>
      </c>
      <c r="AV19" s="14">
        <v>8.0854511874596205E-2</v>
      </c>
      <c r="AW19" s="14">
        <v>0.16902999088869899</v>
      </c>
      <c r="AX19" s="14"/>
      <c r="AY19" s="14">
        <v>0.16637419085043001</v>
      </c>
      <c r="AZ19" s="14">
        <v>6.2259942418947702E-2</v>
      </c>
      <c r="BA19" s="14">
        <v>3.45950804313295E-2</v>
      </c>
      <c r="BB19" s="14">
        <v>3.1785143564464498E-2</v>
      </c>
      <c r="BC19" s="14">
        <v>4.4966920231970603E-2</v>
      </c>
      <c r="BD19" s="14"/>
      <c r="BE19" s="14">
        <v>0.24533355145083599</v>
      </c>
      <c r="BF19" s="14">
        <v>0.106102202825314</v>
      </c>
      <c r="BG19" s="14">
        <v>4.5407657407336099E-2</v>
      </c>
      <c r="BH19" s="14">
        <v>1.1761892574227601E-2</v>
      </c>
      <c r="BI19" s="14">
        <v>5.18640449676529E-2</v>
      </c>
      <c r="BJ19" s="14"/>
      <c r="BK19" s="14">
        <v>0.12516544443692601</v>
      </c>
      <c r="BL19" s="14">
        <v>9.5068733384034695E-2</v>
      </c>
      <c r="BM19" s="14">
        <v>7.8044892864047699E-2</v>
      </c>
      <c r="BN19" s="14">
        <v>5.0279832097979697E-2</v>
      </c>
      <c r="BO19" s="14">
        <v>4.4409910605932301E-2</v>
      </c>
      <c r="BP19" s="14"/>
      <c r="BQ19" s="14">
        <v>9.8059548762192597E-2</v>
      </c>
      <c r="BR19" s="14">
        <v>6.6751036019672097E-2</v>
      </c>
      <c r="BS19" s="14"/>
      <c r="BT19" s="14">
        <v>8.7206283184625505E-2</v>
      </c>
      <c r="BU19" s="14">
        <v>7.2511998098452601E-2</v>
      </c>
      <c r="BV19" s="14"/>
      <c r="BW19" s="14">
        <v>8.7342199621830902E-2</v>
      </c>
      <c r="BX19" s="14">
        <v>7.1986943017454702E-2</v>
      </c>
      <c r="BY19" s="14"/>
      <c r="BZ19" s="14">
        <v>5.7117818254359999E-2</v>
      </c>
      <c r="CA19" s="14">
        <v>0.11398052504072199</v>
      </c>
      <c r="CB19" s="14">
        <v>8.4949420873459996E-2</v>
      </c>
    </row>
    <row r="20" spans="2:80" x14ac:dyDescent="0.35">
      <c r="B20" s="15" t="s">
        <v>203</v>
      </c>
      <c r="C20" s="20">
        <v>5.2115463811868703E-3</v>
      </c>
      <c r="D20" s="20">
        <v>4.7337226586510297E-3</v>
      </c>
      <c r="E20" s="20">
        <v>5.6976544496730496E-3</v>
      </c>
      <c r="F20" s="20"/>
      <c r="G20" s="20">
        <v>7.6909465176711496E-3</v>
      </c>
      <c r="H20" s="20">
        <v>5.6293101915747901E-3</v>
      </c>
      <c r="I20" s="20">
        <v>7.1968135283233398E-3</v>
      </c>
      <c r="J20" s="20">
        <v>5.7372866234919303E-3</v>
      </c>
      <c r="K20" s="20">
        <v>4.6147789164569502E-3</v>
      </c>
      <c r="L20" s="20">
        <v>1.5886876558334399E-3</v>
      </c>
      <c r="M20" s="20"/>
      <c r="N20" s="20">
        <v>3.6203555088846402E-3</v>
      </c>
      <c r="O20" s="20">
        <v>2.51857416183936E-3</v>
      </c>
      <c r="P20" s="20">
        <v>6.0466292219618703E-3</v>
      </c>
      <c r="Q20" s="20">
        <v>9.0594970110165901E-3</v>
      </c>
      <c r="R20" s="20"/>
      <c r="S20" s="20">
        <v>9.8878324749779294E-3</v>
      </c>
      <c r="T20" s="20">
        <v>7.1529982703371596E-3</v>
      </c>
      <c r="U20" s="20">
        <v>0</v>
      </c>
      <c r="V20" s="20">
        <v>3.7022771929399599E-3</v>
      </c>
      <c r="W20" s="20">
        <v>1.8644027498889701E-2</v>
      </c>
      <c r="X20" s="20">
        <v>6.5948138760598901E-3</v>
      </c>
      <c r="Y20" s="20">
        <v>0</v>
      </c>
      <c r="Z20" s="20">
        <v>0</v>
      </c>
      <c r="AA20" s="20">
        <v>0</v>
      </c>
      <c r="AB20" s="20">
        <v>4.0115922802701001E-3</v>
      </c>
      <c r="AC20" s="20">
        <v>6.0706454357808796E-3</v>
      </c>
      <c r="AD20" s="20">
        <v>0</v>
      </c>
      <c r="AE20" s="20"/>
      <c r="AF20" s="20">
        <v>3.8011625535486399E-3</v>
      </c>
      <c r="AG20" s="20">
        <v>4.19896331562778E-3</v>
      </c>
      <c r="AH20" s="20">
        <v>0</v>
      </c>
      <c r="AI20" s="20">
        <v>5.2307688207026198E-3</v>
      </c>
      <c r="AJ20" s="20">
        <v>0</v>
      </c>
      <c r="AK20" s="20"/>
      <c r="AL20" s="20">
        <v>7.5897375183396803E-3</v>
      </c>
      <c r="AM20" s="20">
        <v>4.4354953368899103E-3</v>
      </c>
      <c r="AN20" s="20">
        <v>0</v>
      </c>
      <c r="AO20" s="20">
        <v>4.2122360607142898E-3</v>
      </c>
      <c r="AP20" s="20">
        <v>2.4930304633973802E-3</v>
      </c>
      <c r="AQ20" s="20">
        <v>6.6886119607267999E-3</v>
      </c>
      <c r="AR20" s="20"/>
      <c r="AS20" s="20">
        <v>6.7171508065038297E-3</v>
      </c>
      <c r="AT20" s="20">
        <v>1.5393680376086E-3</v>
      </c>
      <c r="AU20" s="20">
        <v>6.5745099741484798E-3</v>
      </c>
      <c r="AV20" s="20">
        <v>7.9200792975850504E-3</v>
      </c>
      <c r="AW20" s="20">
        <v>0</v>
      </c>
      <c r="AX20" s="20"/>
      <c r="AY20" s="20">
        <v>5.2545882696942697E-3</v>
      </c>
      <c r="AZ20" s="20">
        <v>0</v>
      </c>
      <c r="BA20" s="20">
        <v>1.1179964301027299E-2</v>
      </c>
      <c r="BB20" s="20">
        <v>0</v>
      </c>
      <c r="BC20" s="20">
        <v>5.7328532331457696E-3</v>
      </c>
      <c r="BD20" s="20"/>
      <c r="BE20" s="20">
        <v>0</v>
      </c>
      <c r="BF20" s="20">
        <v>3.56386234350661E-3</v>
      </c>
      <c r="BG20" s="20">
        <v>5.4509913532172398E-3</v>
      </c>
      <c r="BH20" s="20">
        <v>6.0576976023359198E-3</v>
      </c>
      <c r="BI20" s="20">
        <v>2.17214743550312E-2</v>
      </c>
      <c r="BJ20" s="20"/>
      <c r="BK20" s="20">
        <v>5.5713252861673097E-3</v>
      </c>
      <c r="BL20" s="20">
        <v>8.90768441068596E-3</v>
      </c>
      <c r="BM20" s="20">
        <v>4.75781962299198E-3</v>
      </c>
      <c r="BN20" s="20">
        <v>5.0066240444740003E-3</v>
      </c>
      <c r="BO20" s="20">
        <v>2.60099774984831E-3</v>
      </c>
      <c r="BP20" s="20"/>
      <c r="BQ20" s="20">
        <v>4.4330292644886998E-3</v>
      </c>
      <c r="BR20" s="20">
        <v>5.5362426694945503E-3</v>
      </c>
      <c r="BS20" s="20"/>
      <c r="BT20" s="20">
        <v>2.8951938802581401E-3</v>
      </c>
      <c r="BU20" s="20">
        <v>5.9232565936841002E-3</v>
      </c>
      <c r="BV20" s="20"/>
      <c r="BW20" s="20">
        <v>5.2310466867346098E-3</v>
      </c>
      <c r="BX20" s="20">
        <v>5.2047264113969198E-3</v>
      </c>
      <c r="BY20" s="20"/>
      <c r="BZ20" s="20">
        <v>4.0618309711797198E-3</v>
      </c>
      <c r="CA20" s="20">
        <v>6.2041617741955303E-3</v>
      </c>
      <c r="CB20" s="20">
        <v>1.36335469817081E-2</v>
      </c>
    </row>
    <row r="21" spans="2:80" x14ac:dyDescent="0.35">
      <c r="B21" s="16"/>
    </row>
    <row r="22" spans="2:80" x14ac:dyDescent="0.35">
      <c r="B22" t="s">
        <v>120</v>
      </c>
    </row>
    <row r="23" spans="2:80" x14ac:dyDescent="0.35">
      <c r="B23" t="s">
        <v>121</v>
      </c>
    </row>
    <row r="25" spans="2:80" x14ac:dyDescent="0.35">
      <c r="B2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CB25"/>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283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269</v>
      </c>
      <c r="C9" s="14">
        <v>4.4951012803146E-2</v>
      </c>
      <c r="D9" s="14">
        <v>4.00752973366559E-2</v>
      </c>
      <c r="E9" s="14">
        <v>4.9878975353522599E-2</v>
      </c>
      <c r="F9" s="14"/>
      <c r="G9" s="14">
        <v>2.5797074997123099E-2</v>
      </c>
      <c r="H9" s="14">
        <v>5.5487460090504197E-2</v>
      </c>
      <c r="I9" s="14">
        <v>5.5440757138232898E-2</v>
      </c>
      <c r="J9" s="14">
        <v>4.65604474451825E-2</v>
      </c>
      <c r="K9" s="14">
        <v>4.0380493389179803E-2</v>
      </c>
      <c r="L9" s="14">
        <v>4.2282867927181098E-2</v>
      </c>
      <c r="M9" s="14"/>
      <c r="N9" s="14">
        <v>2.8497823309304799E-2</v>
      </c>
      <c r="O9" s="14">
        <v>3.0705390578911501E-2</v>
      </c>
      <c r="P9" s="14">
        <v>5.1181778394064799E-2</v>
      </c>
      <c r="Q9" s="14">
        <v>7.1461807987186501E-2</v>
      </c>
      <c r="R9" s="14"/>
      <c r="S9" s="14">
        <v>3.9145300035513898E-2</v>
      </c>
      <c r="T9" s="14">
        <v>4.2529518036962199E-2</v>
      </c>
      <c r="U9" s="14">
        <v>4.8413188436698902E-2</v>
      </c>
      <c r="V9" s="14">
        <v>6.0511656237404197E-2</v>
      </c>
      <c r="W9" s="14">
        <v>2.2324260550168E-2</v>
      </c>
      <c r="X9" s="14">
        <v>5.6483919870191898E-2</v>
      </c>
      <c r="Y9" s="14">
        <v>4.2954905037123799E-2</v>
      </c>
      <c r="Z9" s="14">
        <v>4.8401131756423597E-2</v>
      </c>
      <c r="AA9" s="14">
        <v>3.5510269788471403E-2</v>
      </c>
      <c r="AB9" s="14">
        <v>4.8096326452574598E-2</v>
      </c>
      <c r="AC9" s="14">
        <v>5.9903710845594101E-2</v>
      </c>
      <c r="AD9" s="14">
        <v>4.6037582104278503E-2</v>
      </c>
      <c r="AE9" s="14"/>
      <c r="AF9" s="14">
        <v>4.4240824091264397E-2</v>
      </c>
      <c r="AG9" s="14">
        <v>3.2071711068901602E-2</v>
      </c>
      <c r="AH9" s="14">
        <v>1.44541232294085E-2</v>
      </c>
      <c r="AI9" s="14">
        <v>5.7641916945310602E-2</v>
      </c>
      <c r="AJ9" s="14">
        <v>6.7276918559559501E-2</v>
      </c>
      <c r="AK9" s="14"/>
      <c r="AL9" s="14">
        <v>2.4039925552273401E-2</v>
      </c>
      <c r="AM9" s="14">
        <v>3.7982748048873499E-2</v>
      </c>
      <c r="AN9" s="14">
        <v>1.4446286869353E-2</v>
      </c>
      <c r="AO9" s="14">
        <v>4.4763097649030199E-2</v>
      </c>
      <c r="AP9" s="14">
        <v>5.8188163722758299E-2</v>
      </c>
      <c r="AQ9" s="14">
        <v>3.1168987825548802E-2</v>
      </c>
      <c r="AR9" s="14"/>
      <c r="AS9" s="14">
        <v>6.6590524403984705E-2</v>
      </c>
      <c r="AT9" s="14">
        <v>3.3969615036506397E-2</v>
      </c>
      <c r="AU9" s="14">
        <v>3.6737828206001702E-2</v>
      </c>
      <c r="AV9" s="14">
        <v>3.81103587884093E-2</v>
      </c>
      <c r="AW9" s="14">
        <v>0</v>
      </c>
      <c r="AX9" s="14"/>
      <c r="AY9" s="14">
        <v>1.9365105456766299E-2</v>
      </c>
      <c r="AZ9" s="14">
        <v>1.3893121911051701E-2</v>
      </c>
      <c r="BA9" s="14">
        <v>2.4956150632578299E-2</v>
      </c>
      <c r="BB9" s="14">
        <v>4.4438574005751498E-2</v>
      </c>
      <c r="BC9" s="14">
        <v>0.14696843091881201</v>
      </c>
      <c r="BD9" s="14"/>
      <c r="BE9" s="14">
        <v>1.16233217024662E-2</v>
      </c>
      <c r="BF9" s="14">
        <v>1.3976729646028399E-2</v>
      </c>
      <c r="BG9" s="14">
        <v>3.1520220478384701E-2</v>
      </c>
      <c r="BH9" s="14">
        <v>9.7162583100751598E-2</v>
      </c>
      <c r="BI9" s="14">
        <v>0.28030689916775497</v>
      </c>
      <c r="BJ9" s="14"/>
      <c r="BK9" s="14">
        <v>2.1222776260485E-2</v>
      </c>
      <c r="BL9" s="14">
        <v>2.74993381797413E-2</v>
      </c>
      <c r="BM9" s="14">
        <v>2.72583704663792E-2</v>
      </c>
      <c r="BN9" s="14">
        <v>3.0083822860251901E-2</v>
      </c>
      <c r="BO9" s="14">
        <v>0.106938017017398</v>
      </c>
      <c r="BP9" s="14"/>
      <c r="BQ9" s="14">
        <v>4.9299105175118201E-2</v>
      </c>
      <c r="BR9" s="14">
        <v>4.3137553054969802E-2</v>
      </c>
      <c r="BS9" s="14"/>
      <c r="BT9" s="14">
        <v>4.5955993378154099E-2</v>
      </c>
      <c r="BU9" s="14">
        <v>4.4642227789505898E-2</v>
      </c>
      <c r="BV9" s="14"/>
      <c r="BW9" s="14">
        <v>2.33133501915237E-2</v>
      </c>
      <c r="BX9" s="14">
        <v>5.2518494501060199E-2</v>
      </c>
      <c r="BY9" s="14"/>
      <c r="BZ9" s="14">
        <v>5.6385114504666899E-2</v>
      </c>
      <c r="CA9" s="14">
        <v>2.4057263255200498E-2</v>
      </c>
      <c r="CB9" s="14">
        <v>2.6629871217238501E-2</v>
      </c>
    </row>
    <row r="10" spans="2:80" x14ac:dyDescent="0.35">
      <c r="B10" s="15" t="s">
        <v>86</v>
      </c>
      <c r="C10" s="14">
        <v>2.2999839753128099E-2</v>
      </c>
      <c r="D10" s="14">
        <v>2.0352807489619901E-2</v>
      </c>
      <c r="E10" s="14">
        <v>2.5669727041185999E-2</v>
      </c>
      <c r="F10" s="14"/>
      <c r="G10" s="14">
        <v>2.6788999308059901E-2</v>
      </c>
      <c r="H10" s="14">
        <v>1.7142304461038399E-2</v>
      </c>
      <c r="I10" s="14">
        <v>1.8882068474596E-2</v>
      </c>
      <c r="J10" s="14">
        <v>2.7865076799399102E-2</v>
      </c>
      <c r="K10" s="14">
        <v>3.3435368144133198E-2</v>
      </c>
      <c r="L10" s="14">
        <v>1.7671690179586499E-2</v>
      </c>
      <c r="M10" s="14"/>
      <c r="N10" s="14">
        <v>1.5027122160331301E-2</v>
      </c>
      <c r="O10" s="14">
        <v>2.3247097877762499E-2</v>
      </c>
      <c r="P10" s="14">
        <v>1.5517933333718301E-2</v>
      </c>
      <c r="Q10" s="14">
        <v>3.7033086451511897E-2</v>
      </c>
      <c r="R10" s="14"/>
      <c r="S10" s="14">
        <v>1.78109143039024E-2</v>
      </c>
      <c r="T10" s="14">
        <v>2.56899007980591E-2</v>
      </c>
      <c r="U10" s="14">
        <v>8.4505009892801401E-3</v>
      </c>
      <c r="V10" s="14">
        <v>3.1512676485584298E-2</v>
      </c>
      <c r="W10" s="14">
        <v>2.2861673714622801E-2</v>
      </c>
      <c r="X10" s="14">
        <v>9.7081661372978197E-3</v>
      </c>
      <c r="Y10" s="14">
        <v>2.1159944860280801E-2</v>
      </c>
      <c r="Z10" s="14">
        <v>3.4922155956931301E-2</v>
      </c>
      <c r="AA10" s="14">
        <v>2.51696543237061E-2</v>
      </c>
      <c r="AB10" s="14">
        <v>1.8351704864247899E-2</v>
      </c>
      <c r="AC10" s="14">
        <v>5.2682096728144202E-2</v>
      </c>
      <c r="AD10" s="14">
        <v>3.4603008088225702E-2</v>
      </c>
      <c r="AE10" s="14"/>
      <c r="AF10" s="14">
        <v>2.40192987973375E-2</v>
      </c>
      <c r="AG10" s="14">
        <v>2.60549640020039E-2</v>
      </c>
      <c r="AH10" s="14">
        <v>8.9630009351680806E-3</v>
      </c>
      <c r="AI10" s="14">
        <v>2.41979117784176E-2</v>
      </c>
      <c r="AJ10" s="14">
        <v>2.91843767885335E-2</v>
      </c>
      <c r="AK10" s="14"/>
      <c r="AL10" s="14">
        <v>2.5323080606632499E-2</v>
      </c>
      <c r="AM10" s="14">
        <v>2.8373503212329398E-2</v>
      </c>
      <c r="AN10" s="14">
        <v>1.2116202094045301E-2</v>
      </c>
      <c r="AO10" s="14">
        <v>2.5669749067391501E-2</v>
      </c>
      <c r="AP10" s="14">
        <v>2.0667815998889501E-2</v>
      </c>
      <c r="AQ10" s="14">
        <v>1.34243790566097E-2</v>
      </c>
      <c r="AR10" s="14"/>
      <c r="AS10" s="14">
        <v>2.27995100859897E-2</v>
      </c>
      <c r="AT10" s="14">
        <v>2.51977470331275E-2</v>
      </c>
      <c r="AU10" s="14">
        <v>2.2154389326940201E-2</v>
      </c>
      <c r="AV10" s="14">
        <v>2.0965620383498799E-2</v>
      </c>
      <c r="AW10" s="14">
        <v>0</v>
      </c>
      <c r="AX10" s="14"/>
      <c r="AY10" s="14">
        <v>8.1396197189414106E-3</v>
      </c>
      <c r="AZ10" s="14">
        <v>1.16512316380888E-2</v>
      </c>
      <c r="BA10" s="14">
        <v>2.11244406530652E-2</v>
      </c>
      <c r="BB10" s="14">
        <v>2.5239649355308098E-2</v>
      </c>
      <c r="BC10" s="14">
        <v>6.2697705852087005E-2</v>
      </c>
      <c r="BD10" s="14"/>
      <c r="BE10" s="14">
        <v>9.8099609806868195E-3</v>
      </c>
      <c r="BF10" s="14">
        <v>1.1414871666938E-2</v>
      </c>
      <c r="BG10" s="14">
        <v>1.9333402101819299E-2</v>
      </c>
      <c r="BH10" s="14">
        <v>5.6011434995775003E-2</v>
      </c>
      <c r="BI10" s="14">
        <v>5.3582406969251199E-2</v>
      </c>
      <c r="BJ10" s="14"/>
      <c r="BK10" s="14">
        <v>1.2307376613782501E-2</v>
      </c>
      <c r="BL10" s="14">
        <v>1.8347641060346399E-2</v>
      </c>
      <c r="BM10" s="14">
        <v>1.9144638081556701E-2</v>
      </c>
      <c r="BN10" s="14">
        <v>2.5513146785893399E-2</v>
      </c>
      <c r="BO10" s="14">
        <v>3.63483244924565E-2</v>
      </c>
      <c r="BP10" s="14"/>
      <c r="BQ10" s="14">
        <v>1.8880589173137799E-2</v>
      </c>
      <c r="BR10" s="14">
        <v>2.4717856409723502E-2</v>
      </c>
      <c r="BS10" s="14"/>
      <c r="BT10" s="14">
        <v>2.0719940014761899E-2</v>
      </c>
      <c r="BU10" s="14">
        <v>2.3700349682689501E-2</v>
      </c>
      <c r="BV10" s="14"/>
      <c r="BW10" s="14">
        <v>2.21450789548133E-2</v>
      </c>
      <c r="BX10" s="14">
        <v>2.3298780854736099E-2</v>
      </c>
      <c r="BY10" s="14"/>
      <c r="BZ10" s="14">
        <v>2.7238436924768801E-2</v>
      </c>
      <c r="CA10" s="14">
        <v>1.3612101981638701E-2</v>
      </c>
      <c r="CB10" s="14">
        <v>2.59594495667477E-2</v>
      </c>
    </row>
    <row r="11" spans="2:80" x14ac:dyDescent="0.35">
      <c r="B11" s="15" t="s">
        <v>85</v>
      </c>
      <c r="C11" s="14">
        <v>5.7826876355023399E-2</v>
      </c>
      <c r="D11" s="14">
        <v>5.0027095563483198E-2</v>
      </c>
      <c r="E11" s="14">
        <v>6.56549773814495E-2</v>
      </c>
      <c r="F11" s="14"/>
      <c r="G11" s="14">
        <v>6.2984211064779805E-2</v>
      </c>
      <c r="H11" s="14">
        <v>5.4019061664419901E-2</v>
      </c>
      <c r="I11" s="14">
        <v>6.3476792549434696E-2</v>
      </c>
      <c r="J11" s="14">
        <v>9.0561824308065197E-2</v>
      </c>
      <c r="K11" s="14">
        <v>5.9851217238130902E-2</v>
      </c>
      <c r="L11" s="14">
        <v>2.50239978546795E-2</v>
      </c>
      <c r="M11" s="14"/>
      <c r="N11" s="14">
        <v>4.04591140685936E-2</v>
      </c>
      <c r="O11" s="14">
        <v>5.4475211856363101E-2</v>
      </c>
      <c r="P11" s="14">
        <v>6.5549417662919801E-2</v>
      </c>
      <c r="Q11" s="14">
        <v>7.2472125835365997E-2</v>
      </c>
      <c r="R11" s="14"/>
      <c r="S11" s="14">
        <v>4.2237090664170897E-2</v>
      </c>
      <c r="T11" s="14">
        <v>4.6546966821918903E-2</v>
      </c>
      <c r="U11" s="14">
        <v>4.6137046857273302E-2</v>
      </c>
      <c r="V11" s="14">
        <v>7.1430858681734294E-2</v>
      </c>
      <c r="W11" s="14">
        <v>6.4456347104457107E-2</v>
      </c>
      <c r="X11" s="14">
        <v>6.6202200664534999E-2</v>
      </c>
      <c r="Y11" s="14">
        <v>7.3242640840280093E-2</v>
      </c>
      <c r="Z11" s="14">
        <v>2.22655878330137E-2</v>
      </c>
      <c r="AA11" s="14">
        <v>8.2763752045317704E-2</v>
      </c>
      <c r="AB11" s="14">
        <v>5.3949225779271102E-2</v>
      </c>
      <c r="AC11" s="14">
        <v>5.5629257639856301E-2</v>
      </c>
      <c r="AD11" s="14">
        <v>5.9403616524562997E-2</v>
      </c>
      <c r="AE11" s="14"/>
      <c r="AF11" s="14">
        <v>2.8111098963999701E-2</v>
      </c>
      <c r="AG11" s="14">
        <v>5.0990442791867402E-2</v>
      </c>
      <c r="AH11" s="14">
        <v>5.7392707256973201E-2</v>
      </c>
      <c r="AI11" s="14">
        <v>5.4256240728973601E-2</v>
      </c>
      <c r="AJ11" s="14">
        <v>9.7645433356530004E-2</v>
      </c>
      <c r="AK11" s="14"/>
      <c r="AL11" s="14">
        <v>4.5204843896484097E-2</v>
      </c>
      <c r="AM11" s="14">
        <v>6.6310676307350797E-2</v>
      </c>
      <c r="AN11" s="14">
        <v>3.9517592687023297E-2</v>
      </c>
      <c r="AO11" s="14">
        <v>5.3705119133625197E-2</v>
      </c>
      <c r="AP11" s="14">
        <v>8.2933347790487097E-2</v>
      </c>
      <c r="AQ11" s="14">
        <v>5.1415008991471098E-2</v>
      </c>
      <c r="AR11" s="14"/>
      <c r="AS11" s="14">
        <v>6.9056931000842994E-2</v>
      </c>
      <c r="AT11" s="14">
        <v>5.8711761379832098E-2</v>
      </c>
      <c r="AU11" s="14">
        <v>5.1478827255801898E-2</v>
      </c>
      <c r="AV11" s="14">
        <v>5.2692644662408201E-2</v>
      </c>
      <c r="AW11" s="14">
        <v>4.1357400847981202E-2</v>
      </c>
      <c r="AX11" s="14"/>
      <c r="AY11" s="14">
        <v>2.60245405709774E-2</v>
      </c>
      <c r="AZ11" s="14">
        <v>3.7798916494564003E-2</v>
      </c>
      <c r="BA11" s="14">
        <v>5.0272269874450201E-2</v>
      </c>
      <c r="BB11" s="14">
        <v>8.3615682086578505E-2</v>
      </c>
      <c r="BC11" s="14">
        <v>0.118236165413585</v>
      </c>
      <c r="BD11" s="14"/>
      <c r="BE11" s="14">
        <v>2.9068279406018201E-2</v>
      </c>
      <c r="BF11" s="14">
        <v>2.6446943480469599E-2</v>
      </c>
      <c r="BG11" s="14">
        <v>6.45056994099861E-2</v>
      </c>
      <c r="BH11" s="14">
        <v>0.10141262735370001</v>
      </c>
      <c r="BI11" s="14">
        <v>0.157985882197233</v>
      </c>
      <c r="BJ11" s="14"/>
      <c r="BK11" s="14">
        <v>4.2758034714196397E-2</v>
      </c>
      <c r="BL11" s="14">
        <v>3.47447776768341E-2</v>
      </c>
      <c r="BM11" s="14">
        <v>5.81489792352353E-2</v>
      </c>
      <c r="BN11" s="14">
        <v>6.4141232799816997E-2</v>
      </c>
      <c r="BO11" s="14">
        <v>8.2275973495088306E-2</v>
      </c>
      <c r="BP11" s="14"/>
      <c r="BQ11" s="14">
        <v>5.8881969986326298E-2</v>
      </c>
      <c r="BR11" s="14">
        <v>5.7386828244900802E-2</v>
      </c>
      <c r="BS11" s="14"/>
      <c r="BT11" s="14">
        <v>7.5923440128294897E-2</v>
      </c>
      <c r="BU11" s="14">
        <v>5.22666219276939E-2</v>
      </c>
      <c r="BV11" s="14"/>
      <c r="BW11" s="14">
        <v>4.4677121153450197E-2</v>
      </c>
      <c r="BX11" s="14">
        <v>6.2425826509949399E-2</v>
      </c>
      <c r="BY11" s="14"/>
      <c r="BZ11" s="14">
        <v>6.8502264544383407E-2</v>
      </c>
      <c r="CA11" s="14">
        <v>3.8984779996025301E-2</v>
      </c>
      <c r="CB11" s="14">
        <v>3.6771949567665899E-2</v>
      </c>
    </row>
    <row r="12" spans="2:80" x14ac:dyDescent="0.35">
      <c r="B12" s="15" t="s">
        <v>84</v>
      </c>
      <c r="C12" s="14">
        <v>7.3236207847305806E-2</v>
      </c>
      <c r="D12" s="14">
        <v>6.6713775705650694E-2</v>
      </c>
      <c r="E12" s="14">
        <v>7.9879953000053003E-2</v>
      </c>
      <c r="F12" s="14"/>
      <c r="G12" s="14">
        <v>6.7067549435423202E-2</v>
      </c>
      <c r="H12" s="14">
        <v>6.0045331071410898E-2</v>
      </c>
      <c r="I12" s="14">
        <v>9.0665011650525901E-2</v>
      </c>
      <c r="J12" s="14">
        <v>0.103979974939374</v>
      </c>
      <c r="K12" s="14">
        <v>8.0421087437482303E-2</v>
      </c>
      <c r="L12" s="14">
        <v>4.4176494454444999E-2</v>
      </c>
      <c r="M12" s="14"/>
      <c r="N12" s="14">
        <v>5.1523932698541698E-2</v>
      </c>
      <c r="O12" s="14">
        <v>8.1685463716652501E-2</v>
      </c>
      <c r="P12" s="14">
        <v>5.5588474624529198E-2</v>
      </c>
      <c r="Q12" s="14">
        <v>0.103169640477747</v>
      </c>
      <c r="R12" s="14"/>
      <c r="S12" s="14">
        <v>6.2089933823781501E-2</v>
      </c>
      <c r="T12" s="14">
        <v>8.6996618500610107E-2</v>
      </c>
      <c r="U12" s="14">
        <v>8.6863739323772698E-2</v>
      </c>
      <c r="V12" s="14">
        <v>6.3756319817025994E-2</v>
      </c>
      <c r="W12" s="14">
        <v>6.0230669885307397E-2</v>
      </c>
      <c r="X12" s="14">
        <v>5.2777159067547999E-2</v>
      </c>
      <c r="Y12" s="14">
        <v>6.84607523126676E-2</v>
      </c>
      <c r="Z12" s="14">
        <v>4.08605887656747E-2</v>
      </c>
      <c r="AA12" s="14">
        <v>8.7303830603263105E-2</v>
      </c>
      <c r="AB12" s="14">
        <v>8.9147541642601497E-2</v>
      </c>
      <c r="AC12" s="14">
        <v>8.7072773400608705E-2</v>
      </c>
      <c r="AD12" s="14">
        <v>8.3047765013384803E-2</v>
      </c>
      <c r="AE12" s="14"/>
      <c r="AF12" s="14">
        <v>6.1900232861239801E-2</v>
      </c>
      <c r="AG12" s="14">
        <v>7.0114277150448101E-2</v>
      </c>
      <c r="AH12" s="14">
        <v>9.5349508464442997E-2</v>
      </c>
      <c r="AI12" s="14">
        <v>7.4623421700071996E-2</v>
      </c>
      <c r="AJ12" s="14">
        <v>7.0591687513084395E-2</v>
      </c>
      <c r="AK12" s="14"/>
      <c r="AL12" s="14">
        <v>6.1662616071186699E-2</v>
      </c>
      <c r="AM12" s="14">
        <v>4.4319429006601602E-2</v>
      </c>
      <c r="AN12" s="14">
        <v>6.7627816847237093E-2</v>
      </c>
      <c r="AO12" s="14">
        <v>8.6234303392581493E-2</v>
      </c>
      <c r="AP12" s="14">
        <v>7.8701289225459103E-2</v>
      </c>
      <c r="AQ12" s="14">
        <v>8.7659648984104402E-2</v>
      </c>
      <c r="AR12" s="14"/>
      <c r="AS12" s="14">
        <v>6.8330042037845706E-2</v>
      </c>
      <c r="AT12" s="14">
        <v>7.3732262542039295E-2</v>
      </c>
      <c r="AU12" s="14">
        <v>8.0306696154237397E-2</v>
      </c>
      <c r="AV12" s="14">
        <v>5.1789808789351903E-2</v>
      </c>
      <c r="AW12" s="14">
        <v>2.4678927197869401E-2</v>
      </c>
      <c r="AX12" s="14"/>
      <c r="AY12" s="14">
        <v>2.9918616111017898E-2</v>
      </c>
      <c r="AZ12" s="14">
        <v>5.9873970660479697E-2</v>
      </c>
      <c r="BA12" s="14">
        <v>6.6213556045250505E-2</v>
      </c>
      <c r="BB12" s="14">
        <v>9.9514254807641006E-2</v>
      </c>
      <c r="BC12" s="14">
        <v>0.13466695620272301</v>
      </c>
      <c r="BD12" s="14"/>
      <c r="BE12" s="14">
        <v>3.4223022402885002E-2</v>
      </c>
      <c r="BF12" s="14">
        <v>3.8309131812227101E-2</v>
      </c>
      <c r="BG12" s="14">
        <v>7.2583801025355194E-2</v>
      </c>
      <c r="BH12" s="14">
        <v>0.15889120826362399</v>
      </c>
      <c r="BI12" s="14">
        <v>0.12917135923839701</v>
      </c>
      <c r="BJ12" s="14"/>
      <c r="BK12" s="14">
        <v>4.1419623918258999E-2</v>
      </c>
      <c r="BL12" s="14">
        <v>4.9650381606968899E-2</v>
      </c>
      <c r="BM12" s="14">
        <v>6.9795579811768399E-2</v>
      </c>
      <c r="BN12" s="14">
        <v>9.0123872075109093E-2</v>
      </c>
      <c r="BO12" s="14">
        <v>0.10500892082713099</v>
      </c>
      <c r="BP12" s="14"/>
      <c r="BQ12" s="14">
        <v>6.81455557239323E-2</v>
      </c>
      <c r="BR12" s="14">
        <v>7.5359367138311997E-2</v>
      </c>
      <c r="BS12" s="14"/>
      <c r="BT12" s="14">
        <v>6.6136048408664605E-2</v>
      </c>
      <c r="BU12" s="14">
        <v>7.5417765266055203E-2</v>
      </c>
      <c r="BV12" s="14"/>
      <c r="BW12" s="14">
        <v>5.7788553933746198E-2</v>
      </c>
      <c r="BX12" s="14">
        <v>7.8638817194018898E-2</v>
      </c>
      <c r="BY12" s="14"/>
      <c r="BZ12" s="14">
        <v>8.8620630216032698E-2</v>
      </c>
      <c r="CA12" s="14">
        <v>4.6888855162825503E-2</v>
      </c>
      <c r="CB12" s="14">
        <v>3.8107336284886197E-2</v>
      </c>
    </row>
    <row r="13" spans="2:80" x14ac:dyDescent="0.35">
      <c r="B13" s="15" t="s">
        <v>83</v>
      </c>
      <c r="C13" s="14">
        <v>8.0724770279849506E-2</v>
      </c>
      <c r="D13" s="14">
        <v>6.8219162208639703E-2</v>
      </c>
      <c r="E13" s="14">
        <v>9.2585859506849305E-2</v>
      </c>
      <c r="F13" s="14"/>
      <c r="G13" s="14">
        <v>0.126423197733011</v>
      </c>
      <c r="H13" s="14">
        <v>7.4918697511231799E-2</v>
      </c>
      <c r="I13" s="14">
        <v>7.15958619250123E-2</v>
      </c>
      <c r="J13" s="14">
        <v>7.7318782234361505E-2</v>
      </c>
      <c r="K13" s="14">
        <v>8.5793442685086596E-2</v>
      </c>
      <c r="L13" s="14">
        <v>6.1963218393858599E-2</v>
      </c>
      <c r="M13" s="14"/>
      <c r="N13" s="14">
        <v>7.0850719833631406E-2</v>
      </c>
      <c r="O13" s="14">
        <v>6.4651806482561996E-2</v>
      </c>
      <c r="P13" s="14">
        <v>8.9908108756570695E-2</v>
      </c>
      <c r="Q13" s="14">
        <v>9.9510228992384306E-2</v>
      </c>
      <c r="R13" s="14"/>
      <c r="S13" s="14">
        <v>7.9588803346219303E-2</v>
      </c>
      <c r="T13" s="14">
        <v>8.5941016285591698E-2</v>
      </c>
      <c r="U13" s="14">
        <v>6.0143281327610598E-2</v>
      </c>
      <c r="V13" s="14">
        <v>5.1792399609400297E-2</v>
      </c>
      <c r="W13" s="14">
        <v>0.117324361891291</v>
      </c>
      <c r="X13" s="14">
        <v>9.3028459427736701E-2</v>
      </c>
      <c r="Y13" s="14">
        <v>7.4483396490470602E-2</v>
      </c>
      <c r="Z13" s="14">
        <v>8.3745871209492104E-2</v>
      </c>
      <c r="AA13" s="14">
        <v>8.0512060950974004E-2</v>
      </c>
      <c r="AB13" s="14">
        <v>9.0619411854765394E-2</v>
      </c>
      <c r="AC13" s="14">
        <v>0.101923895401341</v>
      </c>
      <c r="AD13" s="14">
        <v>3.1274538631149901E-2</v>
      </c>
      <c r="AE13" s="14"/>
      <c r="AF13" s="14">
        <v>6.0147540400646099E-2</v>
      </c>
      <c r="AG13" s="14">
        <v>6.6120499844971703E-2</v>
      </c>
      <c r="AH13" s="14">
        <v>8.9685290286030506E-2</v>
      </c>
      <c r="AI13" s="14">
        <v>8.6816295365428897E-2</v>
      </c>
      <c r="AJ13" s="14">
        <v>0.122278758192048</v>
      </c>
      <c r="AK13" s="14"/>
      <c r="AL13" s="14">
        <v>5.8955044033186098E-2</v>
      </c>
      <c r="AM13" s="14">
        <v>6.1894299486934097E-2</v>
      </c>
      <c r="AN13" s="14">
        <v>8.4122653603363601E-2</v>
      </c>
      <c r="AO13" s="14">
        <v>8.7490262544037606E-2</v>
      </c>
      <c r="AP13" s="14">
        <v>0.10070775868547201</v>
      </c>
      <c r="AQ13" s="14">
        <v>8.7285791540987298E-2</v>
      </c>
      <c r="AR13" s="14"/>
      <c r="AS13" s="14">
        <v>7.2739497748516097E-2</v>
      </c>
      <c r="AT13" s="14">
        <v>0.10564428095502799</v>
      </c>
      <c r="AU13" s="14">
        <v>7.3610768933222104E-2</v>
      </c>
      <c r="AV13" s="14">
        <v>6.2526762447506795E-2</v>
      </c>
      <c r="AW13" s="14">
        <v>1.95153083054878E-2</v>
      </c>
      <c r="AX13" s="14"/>
      <c r="AY13" s="14">
        <v>5.39902473130075E-2</v>
      </c>
      <c r="AZ13" s="14">
        <v>7.0921468532444507E-2</v>
      </c>
      <c r="BA13" s="14">
        <v>7.8703601661004305E-2</v>
      </c>
      <c r="BB13" s="14">
        <v>0.12883950242214101</v>
      </c>
      <c r="BC13" s="14">
        <v>8.5667535324887994E-2</v>
      </c>
      <c r="BD13" s="14"/>
      <c r="BE13" s="14">
        <v>1.9183741618101598E-2</v>
      </c>
      <c r="BF13" s="14">
        <v>6.0692895621921601E-2</v>
      </c>
      <c r="BG13" s="14">
        <v>0.10666516746859001</v>
      </c>
      <c r="BH13" s="14">
        <v>9.8891756783979601E-2</v>
      </c>
      <c r="BI13" s="14">
        <v>6.4959122265492997E-2</v>
      </c>
      <c r="BJ13" s="14"/>
      <c r="BK13" s="14">
        <v>4.8228812112940098E-2</v>
      </c>
      <c r="BL13" s="14">
        <v>6.4110312144372905E-2</v>
      </c>
      <c r="BM13" s="14">
        <v>7.5123531923924194E-2</v>
      </c>
      <c r="BN13" s="14">
        <v>0.10024782860673</v>
      </c>
      <c r="BO13" s="14">
        <v>0.104459138690304</v>
      </c>
      <c r="BP13" s="14"/>
      <c r="BQ13" s="14">
        <v>6.8564161033241103E-2</v>
      </c>
      <c r="BR13" s="14">
        <v>8.5796597990819096E-2</v>
      </c>
      <c r="BS13" s="14"/>
      <c r="BT13" s="14">
        <v>6.9200483620965494E-2</v>
      </c>
      <c r="BU13" s="14">
        <v>8.4265661618099993E-2</v>
      </c>
      <c r="BV13" s="14"/>
      <c r="BW13" s="14">
        <v>5.2923844376625402E-2</v>
      </c>
      <c r="BX13" s="14">
        <v>9.0447770482501397E-2</v>
      </c>
      <c r="BY13" s="14"/>
      <c r="BZ13" s="14">
        <v>9.4310891619225207E-2</v>
      </c>
      <c r="CA13" s="14">
        <v>5.0355755900944398E-2</v>
      </c>
      <c r="CB13" s="14">
        <v>9.1862816849678605E-2</v>
      </c>
    </row>
    <row r="14" spans="2:80" x14ac:dyDescent="0.35">
      <c r="B14" s="15" t="s">
        <v>82</v>
      </c>
      <c r="C14" s="14">
        <v>0.165000770237691</v>
      </c>
      <c r="D14" s="14">
        <v>0.15603934652273799</v>
      </c>
      <c r="E14" s="14">
        <v>0.173809057774715</v>
      </c>
      <c r="F14" s="14"/>
      <c r="G14" s="14">
        <v>0.17213551832523299</v>
      </c>
      <c r="H14" s="14">
        <v>0.173936014648196</v>
      </c>
      <c r="I14" s="14">
        <v>0.18480614391191</v>
      </c>
      <c r="J14" s="14">
        <v>0.15304432221605399</v>
      </c>
      <c r="K14" s="14">
        <v>0.14580811526187501</v>
      </c>
      <c r="L14" s="14">
        <v>0.15945533837178799</v>
      </c>
      <c r="M14" s="14"/>
      <c r="N14" s="14">
        <v>0.13866145988060699</v>
      </c>
      <c r="O14" s="14">
        <v>0.165981707916593</v>
      </c>
      <c r="P14" s="14">
        <v>0.17403776300707899</v>
      </c>
      <c r="Q14" s="14">
        <v>0.18493705371240199</v>
      </c>
      <c r="R14" s="14"/>
      <c r="S14" s="14">
        <v>0.16066003165721601</v>
      </c>
      <c r="T14" s="14">
        <v>0.15679782457418401</v>
      </c>
      <c r="U14" s="14">
        <v>0.23151138328500601</v>
      </c>
      <c r="V14" s="14">
        <v>0.15085614693473701</v>
      </c>
      <c r="W14" s="14">
        <v>0.153489803109985</v>
      </c>
      <c r="X14" s="14">
        <v>0.18298150958735601</v>
      </c>
      <c r="Y14" s="14">
        <v>0.17335525921553099</v>
      </c>
      <c r="Z14" s="14">
        <v>0.18872237867034</v>
      </c>
      <c r="AA14" s="14">
        <v>0.13680544781594101</v>
      </c>
      <c r="AB14" s="14">
        <v>0.154551645586751</v>
      </c>
      <c r="AC14" s="14">
        <v>0.149542707729827</v>
      </c>
      <c r="AD14" s="14">
        <v>0.165424140573461</v>
      </c>
      <c r="AE14" s="14"/>
      <c r="AF14" s="14">
        <v>0.115180923515558</v>
      </c>
      <c r="AG14" s="14">
        <v>0.16729330542732099</v>
      </c>
      <c r="AH14" s="14">
        <v>0.12832723208549601</v>
      </c>
      <c r="AI14" s="14">
        <v>0.17737728415940199</v>
      </c>
      <c r="AJ14" s="14">
        <v>0.135341732528758</v>
      </c>
      <c r="AK14" s="14"/>
      <c r="AL14" s="14">
        <v>0.14327924806853601</v>
      </c>
      <c r="AM14" s="14">
        <v>0.140240577344346</v>
      </c>
      <c r="AN14" s="14">
        <v>0.152411546825994</v>
      </c>
      <c r="AO14" s="14">
        <v>0.17254293692578099</v>
      </c>
      <c r="AP14" s="14">
        <v>0.13997034270727099</v>
      </c>
      <c r="AQ14" s="14">
        <v>0.24189443388083101</v>
      </c>
      <c r="AR14" s="14"/>
      <c r="AS14" s="14">
        <v>0.18862463462919499</v>
      </c>
      <c r="AT14" s="14">
        <v>0.15511385141716499</v>
      </c>
      <c r="AU14" s="14">
        <v>0.15695835671469199</v>
      </c>
      <c r="AV14" s="14">
        <v>0.16596143006929601</v>
      </c>
      <c r="AW14" s="14">
        <v>8.9232546552497502E-2</v>
      </c>
      <c r="AX14" s="14"/>
      <c r="AY14" s="14">
        <v>0.10260631137493401</v>
      </c>
      <c r="AZ14" s="14">
        <v>0.14998942765255299</v>
      </c>
      <c r="BA14" s="14">
        <v>0.223963622022325</v>
      </c>
      <c r="BB14" s="14">
        <v>0.21428964770502101</v>
      </c>
      <c r="BC14" s="14">
        <v>0.18085442651174699</v>
      </c>
      <c r="BD14" s="14"/>
      <c r="BE14" s="14">
        <v>7.3967463603668807E-2</v>
      </c>
      <c r="BF14" s="14">
        <v>0.122274126500018</v>
      </c>
      <c r="BG14" s="14">
        <v>0.21017415031377301</v>
      </c>
      <c r="BH14" s="14">
        <v>0.210408964236864</v>
      </c>
      <c r="BI14" s="14">
        <v>0.13272404334320201</v>
      </c>
      <c r="BJ14" s="14"/>
      <c r="BK14" s="14">
        <v>0.10357549402291601</v>
      </c>
      <c r="BL14" s="14">
        <v>0.15721835956864599</v>
      </c>
      <c r="BM14" s="14">
        <v>0.185453398922796</v>
      </c>
      <c r="BN14" s="14">
        <v>0.18266719009454699</v>
      </c>
      <c r="BO14" s="14">
        <v>0.18340280161838601</v>
      </c>
      <c r="BP14" s="14"/>
      <c r="BQ14" s="14">
        <v>0.153709879495498</v>
      </c>
      <c r="BR14" s="14">
        <v>0.16970986427948401</v>
      </c>
      <c r="BS14" s="14"/>
      <c r="BT14" s="14">
        <v>0.14689166625205399</v>
      </c>
      <c r="BU14" s="14">
        <v>0.170564877704315</v>
      </c>
      <c r="BV14" s="14"/>
      <c r="BW14" s="14">
        <v>0.13161260153325699</v>
      </c>
      <c r="BX14" s="14">
        <v>0.176677833520023</v>
      </c>
      <c r="BY14" s="14"/>
      <c r="BZ14" s="14">
        <v>0.183960589217319</v>
      </c>
      <c r="CA14" s="14">
        <v>0.11499455522657</v>
      </c>
      <c r="CB14" s="14">
        <v>0.22581561194599301</v>
      </c>
    </row>
    <row r="15" spans="2:80" x14ac:dyDescent="0.35">
      <c r="B15" s="15" t="s">
        <v>270</v>
      </c>
      <c r="C15" s="14">
        <v>0.13087995529524901</v>
      </c>
      <c r="D15" s="14">
        <v>0.124449771120514</v>
      </c>
      <c r="E15" s="14">
        <v>0.137037410952568</v>
      </c>
      <c r="F15" s="14"/>
      <c r="G15" s="14">
        <v>0.17996985489867201</v>
      </c>
      <c r="H15" s="14">
        <v>0.14985807208513899</v>
      </c>
      <c r="I15" s="14">
        <v>0.13129853287780299</v>
      </c>
      <c r="J15" s="14">
        <v>0.112580902143866</v>
      </c>
      <c r="K15" s="14">
        <v>0.134664115451017</v>
      </c>
      <c r="L15" s="14">
        <v>9.4833137492281006E-2</v>
      </c>
      <c r="M15" s="14"/>
      <c r="N15" s="14">
        <v>0.14604369502352099</v>
      </c>
      <c r="O15" s="14">
        <v>0.13777250941615701</v>
      </c>
      <c r="P15" s="14">
        <v>0.13523310199024399</v>
      </c>
      <c r="Q15" s="14">
        <v>0.10368637339655699</v>
      </c>
      <c r="R15" s="14"/>
      <c r="S15" s="14">
        <v>0.156811853350138</v>
      </c>
      <c r="T15" s="14">
        <v>0.13654467562102099</v>
      </c>
      <c r="U15" s="14">
        <v>0.119508290692782</v>
      </c>
      <c r="V15" s="14">
        <v>0.12268821329153</v>
      </c>
      <c r="W15" s="14">
        <v>0.103465043088978</v>
      </c>
      <c r="X15" s="14">
        <v>0.164053594038054</v>
      </c>
      <c r="Y15" s="14">
        <v>0.135069901884526</v>
      </c>
      <c r="Z15" s="14">
        <v>0.11544813451970599</v>
      </c>
      <c r="AA15" s="14">
        <v>0.127787790438984</v>
      </c>
      <c r="AB15" s="14">
        <v>0.122211487003729</v>
      </c>
      <c r="AC15" s="14">
        <v>9.5264830505846804E-2</v>
      </c>
      <c r="AD15" s="14">
        <v>0.110713209587987</v>
      </c>
      <c r="AE15" s="14"/>
      <c r="AF15" s="14">
        <v>0.12866179129488001</v>
      </c>
      <c r="AG15" s="14">
        <v>0.13056800322839601</v>
      </c>
      <c r="AH15" s="14">
        <v>0.12387070814765</v>
      </c>
      <c r="AI15" s="14">
        <v>0.124652503891554</v>
      </c>
      <c r="AJ15" s="14">
        <v>0.150688829457607</v>
      </c>
      <c r="AK15" s="14"/>
      <c r="AL15" s="14">
        <v>0.13387090954346101</v>
      </c>
      <c r="AM15" s="14">
        <v>0.116715774471322</v>
      </c>
      <c r="AN15" s="14">
        <v>0.14428335353454799</v>
      </c>
      <c r="AO15" s="14">
        <v>0.113878580622475</v>
      </c>
      <c r="AP15" s="14">
        <v>0.15251401185469499</v>
      </c>
      <c r="AQ15" s="14">
        <v>0.15262443946117901</v>
      </c>
      <c r="AR15" s="14"/>
      <c r="AS15" s="14">
        <v>9.3501346954052697E-2</v>
      </c>
      <c r="AT15" s="14">
        <v>0.159232012145722</v>
      </c>
      <c r="AU15" s="14">
        <v>0.145589522226727</v>
      </c>
      <c r="AV15" s="14">
        <v>0.12828912468195999</v>
      </c>
      <c r="AW15" s="14">
        <v>0.19220675239844101</v>
      </c>
      <c r="AX15" s="14"/>
      <c r="AY15" s="14">
        <v>0.119723868294995</v>
      </c>
      <c r="AZ15" s="14">
        <v>0.150540303214932</v>
      </c>
      <c r="BA15" s="14">
        <v>0.163808074811404</v>
      </c>
      <c r="BB15" s="14">
        <v>0.13327589397036699</v>
      </c>
      <c r="BC15" s="14">
        <v>8.7595330955716394E-2</v>
      </c>
      <c r="BD15" s="14"/>
      <c r="BE15" s="14">
        <v>9.1730391195723196E-2</v>
      </c>
      <c r="BF15" s="14">
        <v>0.140586083326948</v>
      </c>
      <c r="BG15" s="14">
        <v>0.155001340690024</v>
      </c>
      <c r="BH15" s="14">
        <v>9.8222144702119402E-2</v>
      </c>
      <c r="BI15" s="14">
        <v>2.4205946193860999E-2</v>
      </c>
      <c r="BJ15" s="14"/>
      <c r="BK15" s="14">
        <v>0.119824446967757</v>
      </c>
      <c r="BL15" s="14">
        <v>0.15460453296749799</v>
      </c>
      <c r="BM15" s="14">
        <v>0.14967908904159499</v>
      </c>
      <c r="BN15" s="14">
        <v>0.12433471006920099</v>
      </c>
      <c r="BO15" s="14">
        <v>0.10974903260820899</v>
      </c>
      <c r="BP15" s="14"/>
      <c r="BQ15" s="14">
        <v>0.124614752027224</v>
      </c>
      <c r="BR15" s="14">
        <v>0.133492984865169</v>
      </c>
      <c r="BS15" s="14"/>
      <c r="BT15" s="14">
        <v>0.13581778099959901</v>
      </c>
      <c r="BU15" s="14">
        <v>0.12936278509774801</v>
      </c>
      <c r="BV15" s="14"/>
      <c r="BW15" s="14">
        <v>0.14280433506675599</v>
      </c>
      <c r="BX15" s="14">
        <v>0.12670956372849199</v>
      </c>
      <c r="BY15" s="14"/>
      <c r="BZ15" s="14">
        <v>0.12714369879918</v>
      </c>
      <c r="CA15" s="14">
        <v>0.142939420889589</v>
      </c>
      <c r="CB15" s="14">
        <v>0.105803861845792</v>
      </c>
    </row>
    <row r="16" spans="2:80" x14ac:dyDescent="0.35">
      <c r="B16" s="15" t="s">
        <v>271</v>
      </c>
      <c r="C16" s="14">
        <v>0.14948895060900899</v>
      </c>
      <c r="D16" s="14">
        <v>0.166015609241251</v>
      </c>
      <c r="E16" s="14">
        <v>0.13396971617414599</v>
      </c>
      <c r="F16" s="14"/>
      <c r="G16" s="14">
        <v>0.12452889708784699</v>
      </c>
      <c r="H16" s="14">
        <v>0.141988149026575</v>
      </c>
      <c r="I16" s="14">
        <v>0.13411039616996601</v>
      </c>
      <c r="J16" s="14">
        <v>0.16071820877436099</v>
      </c>
      <c r="K16" s="14">
        <v>0.158322375781389</v>
      </c>
      <c r="L16" s="14">
        <v>0.16961315122185999</v>
      </c>
      <c r="M16" s="14"/>
      <c r="N16" s="14">
        <v>0.17559199527499</v>
      </c>
      <c r="O16" s="14">
        <v>0.15217136208739501</v>
      </c>
      <c r="P16" s="14">
        <v>0.13782436494234501</v>
      </c>
      <c r="Q16" s="14">
        <v>0.130526124150984</v>
      </c>
      <c r="R16" s="14"/>
      <c r="S16" s="14">
        <v>0.12842329832704599</v>
      </c>
      <c r="T16" s="14">
        <v>0.147026586758219</v>
      </c>
      <c r="U16" s="14">
        <v>0.14189545441527801</v>
      </c>
      <c r="V16" s="14">
        <v>0.166994489658053</v>
      </c>
      <c r="W16" s="14">
        <v>0.167161794931453</v>
      </c>
      <c r="X16" s="14">
        <v>0.14971076515763501</v>
      </c>
      <c r="Y16" s="14">
        <v>0.16181763696388801</v>
      </c>
      <c r="Z16" s="14">
        <v>0.13673856042867599</v>
      </c>
      <c r="AA16" s="14">
        <v>0.137745268563428</v>
      </c>
      <c r="AB16" s="14">
        <v>0.167561652795789</v>
      </c>
      <c r="AC16" s="14">
        <v>0.16722720220026099</v>
      </c>
      <c r="AD16" s="14">
        <v>0.12800544393048799</v>
      </c>
      <c r="AE16" s="14"/>
      <c r="AF16" s="14">
        <v>0.169333160216981</v>
      </c>
      <c r="AG16" s="14">
        <v>0.169263322268318</v>
      </c>
      <c r="AH16" s="14">
        <v>0.20285732568130099</v>
      </c>
      <c r="AI16" s="14">
        <v>0.120254577073447</v>
      </c>
      <c r="AJ16" s="14">
        <v>0.14942094994445501</v>
      </c>
      <c r="AK16" s="14"/>
      <c r="AL16" s="14">
        <v>0.17458890816908301</v>
      </c>
      <c r="AM16" s="14">
        <v>0.165004609357779</v>
      </c>
      <c r="AN16" s="14">
        <v>0.22209307037282</v>
      </c>
      <c r="AO16" s="14">
        <v>0.123171913163495</v>
      </c>
      <c r="AP16" s="14">
        <v>0.14923429050939699</v>
      </c>
      <c r="AQ16" s="14">
        <v>0.12809714140647399</v>
      </c>
      <c r="AR16" s="14"/>
      <c r="AS16" s="14">
        <v>0.12850075363986899</v>
      </c>
      <c r="AT16" s="14">
        <v>0.16374650954449199</v>
      </c>
      <c r="AU16" s="14">
        <v>0.15939087964242801</v>
      </c>
      <c r="AV16" s="14">
        <v>0.16317660091618599</v>
      </c>
      <c r="AW16" s="14">
        <v>0.195462236419465</v>
      </c>
      <c r="AX16" s="14"/>
      <c r="AY16" s="14">
        <v>0.18016791219710701</v>
      </c>
      <c r="AZ16" s="14">
        <v>0.17794723318438899</v>
      </c>
      <c r="BA16" s="14">
        <v>0.15920009216109099</v>
      </c>
      <c r="BB16" s="14">
        <v>0.130225194237404</v>
      </c>
      <c r="BC16" s="14">
        <v>7.5128555526428595E-2</v>
      </c>
      <c r="BD16" s="14"/>
      <c r="BE16" s="14">
        <v>0.118910514167111</v>
      </c>
      <c r="BF16" s="14">
        <v>0.195385992577333</v>
      </c>
      <c r="BG16" s="14">
        <v>0.14748121320685501</v>
      </c>
      <c r="BH16" s="14">
        <v>9.1928245992676294E-2</v>
      </c>
      <c r="BI16" s="14">
        <v>2.1869418358197799E-2</v>
      </c>
      <c r="BJ16" s="14"/>
      <c r="BK16" s="14">
        <v>0.180186925742814</v>
      </c>
      <c r="BL16" s="14">
        <v>0.18939237298189099</v>
      </c>
      <c r="BM16" s="14">
        <v>0.14107551653808201</v>
      </c>
      <c r="BN16" s="14">
        <v>0.158779670408842</v>
      </c>
      <c r="BO16" s="14">
        <v>9.4148970342881E-2</v>
      </c>
      <c r="BP16" s="14"/>
      <c r="BQ16" s="14">
        <v>0.130886106373578</v>
      </c>
      <c r="BR16" s="14">
        <v>0.15724764254481199</v>
      </c>
      <c r="BS16" s="14"/>
      <c r="BT16" s="14">
        <v>0.15509949136967099</v>
      </c>
      <c r="BU16" s="14">
        <v>0.147765085542965</v>
      </c>
      <c r="BV16" s="14"/>
      <c r="BW16" s="14">
        <v>0.18168156838833599</v>
      </c>
      <c r="BX16" s="14">
        <v>0.13823001519506301</v>
      </c>
      <c r="BY16" s="14"/>
      <c r="BZ16" s="14">
        <v>0.12976675950142</v>
      </c>
      <c r="CA16" s="14">
        <v>0.18663542746030301</v>
      </c>
      <c r="CB16" s="14">
        <v>0.17451369947783599</v>
      </c>
    </row>
    <row r="17" spans="2:80" x14ac:dyDescent="0.35">
      <c r="B17" s="15" t="s">
        <v>272</v>
      </c>
      <c r="C17" s="14">
        <v>0.13196698055048001</v>
      </c>
      <c r="D17" s="14">
        <v>0.14476383655272199</v>
      </c>
      <c r="E17" s="14">
        <v>0.119356179178778</v>
      </c>
      <c r="F17" s="14"/>
      <c r="G17" s="14">
        <v>0.10510332872126101</v>
      </c>
      <c r="H17" s="14">
        <v>0.111546859659875</v>
      </c>
      <c r="I17" s="14">
        <v>0.112494328192337</v>
      </c>
      <c r="J17" s="14">
        <v>0.13455986769515599</v>
      </c>
      <c r="K17" s="14">
        <v>0.13481979043578801</v>
      </c>
      <c r="L17" s="14">
        <v>0.178231141538225</v>
      </c>
      <c r="M17" s="14"/>
      <c r="N17" s="14">
        <v>0.156898687629619</v>
      </c>
      <c r="O17" s="14">
        <v>0.15209162131346399</v>
      </c>
      <c r="P17" s="14">
        <v>0.14823079581183199</v>
      </c>
      <c r="Q17" s="14">
        <v>7.0132874013170601E-2</v>
      </c>
      <c r="R17" s="14"/>
      <c r="S17" s="14">
        <v>0.14312473399953701</v>
      </c>
      <c r="T17" s="14">
        <v>0.14142299895854801</v>
      </c>
      <c r="U17" s="14">
        <v>0.114813660362818</v>
      </c>
      <c r="V17" s="14">
        <v>0.135935041249067</v>
      </c>
      <c r="W17" s="14">
        <v>0.14672765366783999</v>
      </c>
      <c r="X17" s="14">
        <v>0.119569723607205</v>
      </c>
      <c r="Y17" s="14">
        <v>0.1217294677185</v>
      </c>
      <c r="Z17" s="14">
        <v>0.14948340047393399</v>
      </c>
      <c r="AA17" s="14">
        <v>0.14589979734237901</v>
      </c>
      <c r="AB17" s="14">
        <v>0.107322931278376</v>
      </c>
      <c r="AC17" s="14">
        <v>0.115573503868883</v>
      </c>
      <c r="AD17" s="14">
        <v>0.12937609156336999</v>
      </c>
      <c r="AE17" s="14"/>
      <c r="AF17" s="14">
        <v>0.15907993707398299</v>
      </c>
      <c r="AG17" s="14">
        <v>0.14046122292428101</v>
      </c>
      <c r="AH17" s="14">
        <v>0.13425807890286401</v>
      </c>
      <c r="AI17" s="14">
        <v>0.154714124833009</v>
      </c>
      <c r="AJ17" s="14">
        <v>9.17842235370077E-2</v>
      </c>
      <c r="AK17" s="14"/>
      <c r="AL17" s="14">
        <v>0.148869153794531</v>
      </c>
      <c r="AM17" s="14">
        <v>0.144809630877165</v>
      </c>
      <c r="AN17" s="14">
        <v>0.13194139640519101</v>
      </c>
      <c r="AO17" s="14">
        <v>0.145095427423929</v>
      </c>
      <c r="AP17" s="14">
        <v>0.124227668899642</v>
      </c>
      <c r="AQ17" s="14">
        <v>0.1187976228559</v>
      </c>
      <c r="AR17" s="14"/>
      <c r="AS17" s="14">
        <v>0.12457790938116201</v>
      </c>
      <c r="AT17" s="14">
        <v>0.121925230757642</v>
      </c>
      <c r="AU17" s="14">
        <v>0.13872282296032501</v>
      </c>
      <c r="AV17" s="14">
        <v>0.15128330330265299</v>
      </c>
      <c r="AW17" s="14">
        <v>0.10859962330925001</v>
      </c>
      <c r="AX17" s="14"/>
      <c r="AY17" s="14">
        <v>0.200209581471439</v>
      </c>
      <c r="AZ17" s="14">
        <v>0.16685079855839399</v>
      </c>
      <c r="BA17" s="14">
        <v>0.115824205412213</v>
      </c>
      <c r="BB17" s="14">
        <v>8.4588118806230198E-2</v>
      </c>
      <c r="BC17" s="14">
        <v>3.8799958579564101E-2</v>
      </c>
      <c r="BD17" s="14"/>
      <c r="BE17" s="14">
        <v>0.19997122145201601</v>
      </c>
      <c r="BF17" s="14">
        <v>0.19547767139232899</v>
      </c>
      <c r="BG17" s="14">
        <v>9.8324685028038303E-2</v>
      </c>
      <c r="BH17" s="14">
        <v>5.2657335622508801E-2</v>
      </c>
      <c r="BI17" s="14">
        <v>4.65847319586567E-2</v>
      </c>
      <c r="BJ17" s="14"/>
      <c r="BK17" s="14">
        <v>0.18749298134965101</v>
      </c>
      <c r="BL17" s="14">
        <v>0.12326029093144</v>
      </c>
      <c r="BM17" s="14">
        <v>0.14253112843644</v>
      </c>
      <c r="BN17" s="14">
        <v>0.12278960731310699</v>
      </c>
      <c r="BO17" s="14">
        <v>9.5599306927345098E-2</v>
      </c>
      <c r="BP17" s="14"/>
      <c r="BQ17" s="14">
        <v>0.157013348044796</v>
      </c>
      <c r="BR17" s="14">
        <v>0.12152088709079301</v>
      </c>
      <c r="BS17" s="14"/>
      <c r="BT17" s="14">
        <v>0.13744382374143699</v>
      </c>
      <c r="BU17" s="14">
        <v>0.130284194692244</v>
      </c>
      <c r="BV17" s="14"/>
      <c r="BW17" s="14">
        <v>0.15710650844485299</v>
      </c>
      <c r="BX17" s="14">
        <v>0.123174768533425</v>
      </c>
      <c r="BY17" s="14"/>
      <c r="BZ17" s="14">
        <v>0.11930691875487701</v>
      </c>
      <c r="CA17" s="14">
        <v>0.155176334460571</v>
      </c>
      <c r="CB17" s="14">
        <v>0.15180495662711099</v>
      </c>
    </row>
    <row r="18" spans="2:80" x14ac:dyDescent="0.35">
      <c r="B18" s="15" t="s">
        <v>273</v>
      </c>
      <c r="C18" s="14">
        <v>6.33718921317179E-2</v>
      </c>
      <c r="D18" s="14">
        <v>7.4561742117973603E-2</v>
      </c>
      <c r="E18" s="14">
        <v>5.2049163931608203E-2</v>
      </c>
      <c r="F18" s="14"/>
      <c r="G18" s="14">
        <v>4.2164661216939403E-2</v>
      </c>
      <c r="H18" s="14">
        <v>6.7966556600886893E-2</v>
      </c>
      <c r="I18" s="14">
        <v>5.0953087842834199E-2</v>
      </c>
      <c r="J18" s="14">
        <v>4.2887380463034697E-2</v>
      </c>
      <c r="K18" s="14">
        <v>6.3431528898030706E-2</v>
      </c>
      <c r="L18" s="14">
        <v>0.100336097904675</v>
      </c>
      <c r="M18" s="14"/>
      <c r="N18" s="14">
        <v>7.6107522922594803E-2</v>
      </c>
      <c r="O18" s="14">
        <v>6.7468674660594599E-2</v>
      </c>
      <c r="P18" s="14">
        <v>5.5523927598756399E-2</v>
      </c>
      <c r="Q18" s="14">
        <v>5.30033654968836E-2</v>
      </c>
      <c r="R18" s="14"/>
      <c r="S18" s="14">
        <v>7.10977810543309E-2</v>
      </c>
      <c r="T18" s="14">
        <v>5.1940501352909701E-2</v>
      </c>
      <c r="U18" s="14">
        <v>5.15433017646433E-2</v>
      </c>
      <c r="V18" s="14">
        <v>5.7725739142011297E-2</v>
      </c>
      <c r="W18" s="14">
        <v>4.5515339413108501E-2</v>
      </c>
      <c r="X18" s="14">
        <v>5.7646068991161502E-2</v>
      </c>
      <c r="Y18" s="14">
        <v>7.0111571117604604E-2</v>
      </c>
      <c r="Z18" s="14">
        <v>7.2168446086687404E-2</v>
      </c>
      <c r="AA18" s="14">
        <v>7.2554572153837801E-2</v>
      </c>
      <c r="AB18" s="14">
        <v>7.8205440864991094E-2</v>
      </c>
      <c r="AC18" s="14">
        <v>5.1692262203335199E-2</v>
      </c>
      <c r="AD18" s="14">
        <v>9.5608791388927097E-2</v>
      </c>
      <c r="AE18" s="14"/>
      <c r="AF18" s="14">
        <v>9.5360384358065903E-2</v>
      </c>
      <c r="AG18" s="14">
        <v>7.0849399077256597E-2</v>
      </c>
      <c r="AH18" s="14">
        <v>6.57824197239993E-2</v>
      </c>
      <c r="AI18" s="14">
        <v>4.7606387843322197E-2</v>
      </c>
      <c r="AJ18" s="14">
        <v>3.8718819411431002E-2</v>
      </c>
      <c r="AK18" s="14"/>
      <c r="AL18" s="14">
        <v>8.5463049919348402E-2</v>
      </c>
      <c r="AM18" s="14">
        <v>7.8955930226173504E-2</v>
      </c>
      <c r="AN18" s="14">
        <v>6.11441869168785E-2</v>
      </c>
      <c r="AO18" s="14">
        <v>7.2229841025317001E-2</v>
      </c>
      <c r="AP18" s="14">
        <v>3.7279747441037001E-2</v>
      </c>
      <c r="AQ18" s="14">
        <v>3.8829784743598397E-2</v>
      </c>
      <c r="AR18" s="14"/>
      <c r="AS18" s="14">
        <v>6.9474335692920594E-2</v>
      </c>
      <c r="AT18" s="14">
        <v>4.9110365781649297E-2</v>
      </c>
      <c r="AU18" s="14">
        <v>6.3332941942119095E-2</v>
      </c>
      <c r="AV18" s="14">
        <v>7.5983780158020597E-2</v>
      </c>
      <c r="AW18" s="14">
        <v>0.10158592847292</v>
      </c>
      <c r="AX18" s="14"/>
      <c r="AY18" s="14">
        <v>0.10734455733392501</v>
      </c>
      <c r="AZ18" s="14">
        <v>8.2169087619787307E-2</v>
      </c>
      <c r="BA18" s="14">
        <v>5.3068644956671997E-2</v>
      </c>
      <c r="BB18" s="14">
        <v>2.37456716573047E-2</v>
      </c>
      <c r="BC18" s="14">
        <v>1.9885388889816599E-2</v>
      </c>
      <c r="BD18" s="14"/>
      <c r="BE18" s="14">
        <v>0.117270123336102</v>
      </c>
      <c r="BF18" s="14">
        <v>9.1620832431530394E-2</v>
      </c>
      <c r="BG18" s="14">
        <v>5.1754008719557897E-2</v>
      </c>
      <c r="BH18" s="14">
        <v>1.1820361773767401E-2</v>
      </c>
      <c r="BI18" s="14">
        <v>2.2030652049197699E-2</v>
      </c>
      <c r="BJ18" s="14"/>
      <c r="BK18" s="14">
        <v>8.5751595837369299E-2</v>
      </c>
      <c r="BL18" s="14">
        <v>7.7270387999305398E-2</v>
      </c>
      <c r="BM18" s="14">
        <v>6.9476735749275501E-2</v>
      </c>
      <c r="BN18" s="14">
        <v>5.1278913038013497E-2</v>
      </c>
      <c r="BO18" s="14">
        <v>3.9014760690012897E-2</v>
      </c>
      <c r="BP18" s="14"/>
      <c r="BQ18" s="14">
        <v>7.4903658822824307E-2</v>
      </c>
      <c r="BR18" s="14">
        <v>5.8562335910124698E-2</v>
      </c>
      <c r="BS18" s="14"/>
      <c r="BT18" s="14">
        <v>6.10394432151471E-2</v>
      </c>
      <c r="BU18" s="14">
        <v>6.4088548043711405E-2</v>
      </c>
      <c r="BV18" s="14"/>
      <c r="BW18" s="14">
        <v>7.9948589118520305E-2</v>
      </c>
      <c r="BX18" s="14">
        <v>5.7574415143971699E-2</v>
      </c>
      <c r="BY18" s="14"/>
      <c r="BZ18" s="14">
        <v>5.3316381467004098E-2</v>
      </c>
      <c r="CA18" s="14">
        <v>8.8583093474674093E-2</v>
      </c>
      <c r="CB18" s="14">
        <v>3.88958327725379E-2</v>
      </c>
    </row>
    <row r="19" spans="2:80" x14ac:dyDescent="0.35">
      <c r="B19" s="15" t="s">
        <v>274</v>
      </c>
      <c r="C19" s="14">
        <v>7.4649743251841705E-2</v>
      </c>
      <c r="D19" s="14">
        <v>8.3276139013147898E-2</v>
      </c>
      <c r="E19" s="14">
        <v>6.57738160309502E-2</v>
      </c>
      <c r="F19" s="14"/>
      <c r="G19" s="14">
        <v>5.9458781760053002E-2</v>
      </c>
      <c r="H19" s="14">
        <v>8.5504471511642297E-2</v>
      </c>
      <c r="I19" s="14">
        <v>8.09420381637838E-2</v>
      </c>
      <c r="J19" s="14">
        <v>4.4185926357655003E-2</v>
      </c>
      <c r="K19" s="14">
        <v>6.0667923832951401E-2</v>
      </c>
      <c r="L19" s="14">
        <v>0.10482417700558699</v>
      </c>
      <c r="M19" s="14"/>
      <c r="N19" s="14">
        <v>9.53939518308239E-2</v>
      </c>
      <c r="O19" s="14">
        <v>6.8579935093910097E-2</v>
      </c>
      <c r="P19" s="14">
        <v>6.68040115464619E-2</v>
      </c>
      <c r="Q19" s="14">
        <v>6.5001594879878402E-2</v>
      </c>
      <c r="R19" s="14"/>
      <c r="S19" s="14">
        <v>8.6603148928228402E-2</v>
      </c>
      <c r="T19" s="14">
        <v>7.1410394021639095E-2</v>
      </c>
      <c r="U19" s="14">
        <v>9.0720152544837604E-2</v>
      </c>
      <c r="V19" s="14">
        <v>8.3094181700513595E-2</v>
      </c>
      <c r="W19" s="14">
        <v>8.7595947184973599E-2</v>
      </c>
      <c r="X19" s="14">
        <v>4.1243619575219603E-2</v>
      </c>
      <c r="Y19" s="14">
        <v>5.7614523559126801E-2</v>
      </c>
      <c r="Z19" s="14">
        <v>0.10724374429911999</v>
      </c>
      <c r="AA19" s="14">
        <v>6.7947555973698601E-2</v>
      </c>
      <c r="AB19" s="14">
        <v>6.9982631876903401E-2</v>
      </c>
      <c r="AC19" s="14">
        <v>5.7417114040522202E-2</v>
      </c>
      <c r="AD19" s="14">
        <v>0.103687615394792</v>
      </c>
      <c r="AE19" s="14"/>
      <c r="AF19" s="14">
        <v>0.11396480842604401</v>
      </c>
      <c r="AG19" s="14">
        <v>7.2024644962133802E-2</v>
      </c>
      <c r="AH19" s="14">
        <v>6.7886266753841601E-2</v>
      </c>
      <c r="AI19" s="14">
        <v>7.5476317450322697E-2</v>
      </c>
      <c r="AJ19" s="14">
        <v>4.7068270710986099E-2</v>
      </c>
      <c r="AK19" s="14"/>
      <c r="AL19" s="14">
        <v>8.9213753238979301E-2</v>
      </c>
      <c r="AM19" s="14">
        <v>0.11539282166112499</v>
      </c>
      <c r="AN19" s="14">
        <v>6.5573405794936895E-2</v>
      </c>
      <c r="AO19" s="14">
        <v>7.2559590976070107E-2</v>
      </c>
      <c r="AP19" s="14">
        <v>5.3082532701495301E-2</v>
      </c>
      <c r="AQ19" s="14">
        <v>4.2334818401420803E-2</v>
      </c>
      <c r="AR19" s="14"/>
      <c r="AS19" s="14">
        <v>8.7716940113402295E-2</v>
      </c>
      <c r="AT19" s="14">
        <v>5.2076995369187903E-2</v>
      </c>
      <c r="AU19" s="14">
        <v>6.90986725639611E-2</v>
      </c>
      <c r="AV19" s="14">
        <v>7.8107908494769202E-2</v>
      </c>
      <c r="AW19" s="14">
        <v>0.22736127649608801</v>
      </c>
      <c r="AX19" s="14"/>
      <c r="AY19" s="14">
        <v>0.14694781961329101</v>
      </c>
      <c r="AZ19" s="14">
        <v>7.7025863870773897E-2</v>
      </c>
      <c r="BA19" s="14">
        <v>3.1806537695827503E-2</v>
      </c>
      <c r="BB19" s="14">
        <v>3.2227810946253203E-2</v>
      </c>
      <c r="BC19" s="14">
        <v>4.5952757454411498E-2</v>
      </c>
      <c r="BD19" s="14"/>
      <c r="BE19" s="14">
        <v>0.28859774863571502</v>
      </c>
      <c r="BF19" s="14">
        <v>0.101073813346116</v>
      </c>
      <c r="BG19" s="14">
        <v>3.8259445580045001E-2</v>
      </c>
      <c r="BH19" s="14">
        <v>1.8851106855157802E-2</v>
      </c>
      <c r="BI19" s="14">
        <v>3.6169887585463502E-2</v>
      </c>
      <c r="BJ19" s="14"/>
      <c r="BK19" s="14">
        <v>0.14768879261550999</v>
      </c>
      <c r="BL19" s="14">
        <v>9.66334637615235E-2</v>
      </c>
      <c r="BM19" s="14">
        <v>5.92903541973352E-2</v>
      </c>
      <c r="BN19" s="14">
        <v>4.6708740429710301E-2</v>
      </c>
      <c r="BO19" s="14">
        <v>4.0453755540940398E-2</v>
      </c>
      <c r="BP19" s="14"/>
      <c r="BQ19" s="14">
        <v>9.1830622597966594E-2</v>
      </c>
      <c r="BR19" s="14">
        <v>6.7484110494518801E-2</v>
      </c>
      <c r="BS19" s="14"/>
      <c r="BT19" s="14">
        <v>8.4225379199631301E-2</v>
      </c>
      <c r="BU19" s="14">
        <v>7.1707584019831405E-2</v>
      </c>
      <c r="BV19" s="14"/>
      <c r="BW19" s="14">
        <v>0.10071188829864899</v>
      </c>
      <c r="BX19" s="14">
        <v>6.5534858285285102E-2</v>
      </c>
      <c r="BY19" s="14"/>
      <c r="BZ19" s="14">
        <v>4.8483227592909302E-2</v>
      </c>
      <c r="CA19" s="14">
        <v>0.12909780532902099</v>
      </c>
      <c r="CB19" s="14">
        <v>7.7194427151987793E-2</v>
      </c>
    </row>
    <row r="20" spans="2:80" x14ac:dyDescent="0.35">
      <c r="B20" s="15" t="s">
        <v>203</v>
      </c>
      <c r="C20" s="20">
        <v>4.9030008855592304E-3</v>
      </c>
      <c r="D20" s="20">
        <v>5.50541712760441E-3</v>
      </c>
      <c r="E20" s="20">
        <v>4.3351636741749402E-3</v>
      </c>
      <c r="F20" s="20"/>
      <c r="G20" s="20">
        <v>7.5779254515974497E-3</v>
      </c>
      <c r="H20" s="20">
        <v>7.5870216690805204E-3</v>
      </c>
      <c r="I20" s="20">
        <v>5.3349811035637599E-3</v>
      </c>
      <c r="J20" s="20">
        <v>5.7372866234919303E-3</v>
      </c>
      <c r="K20" s="20">
        <v>2.4045414449368301E-3</v>
      </c>
      <c r="L20" s="20">
        <v>1.5886876558334399E-3</v>
      </c>
      <c r="M20" s="20"/>
      <c r="N20" s="20">
        <v>4.9439753674401102E-3</v>
      </c>
      <c r="O20" s="20">
        <v>1.16921899963468E-3</v>
      </c>
      <c r="P20" s="20">
        <v>4.6003223314780997E-3</v>
      </c>
      <c r="Q20" s="20">
        <v>9.0657246059276005E-3</v>
      </c>
      <c r="R20" s="20"/>
      <c r="S20" s="20">
        <v>1.24071105099164E-2</v>
      </c>
      <c r="T20" s="20">
        <v>7.1529982703371596E-3</v>
      </c>
      <c r="U20" s="20">
        <v>0</v>
      </c>
      <c r="V20" s="20">
        <v>3.7022771929399599E-3</v>
      </c>
      <c r="W20" s="20">
        <v>8.84710545781618E-3</v>
      </c>
      <c r="X20" s="20">
        <v>6.5948138760598901E-3</v>
      </c>
      <c r="Y20" s="20">
        <v>0</v>
      </c>
      <c r="Z20" s="20">
        <v>0</v>
      </c>
      <c r="AA20" s="20">
        <v>0</v>
      </c>
      <c r="AB20" s="20">
        <v>0</v>
      </c>
      <c r="AC20" s="20">
        <v>6.0706454357808796E-3</v>
      </c>
      <c r="AD20" s="20">
        <v>1.2818197199373599E-2</v>
      </c>
      <c r="AE20" s="20"/>
      <c r="AF20" s="20">
        <v>0</v>
      </c>
      <c r="AG20" s="20">
        <v>4.1882072541020998E-3</v>
      </c>
      <c r="AH20" s="20">
        <v>1.11733385328241E-2</v>
      </c>
      <c r="AI20" s="20">
        <v>2.3830182307403702E-3</v>
      </c>
      <c r="AJ20" s="20">
        <v>0</v>
      </c>
      <c r="AK20" s="20"/>
      <c r="AL20" s="20">
        <v>9.5294671062986901E-3</v>
      </c>
      <c r="AM20" s="20">
        <v>0</v>
      </c>
      <c r="AN20" s="20">
        <v>4.7224880486094597E-3</v>
      </c>
      <c r="AO20" s="20">
        <v>2.6591780762662801E-3</v>
      </c>
      <c r="AP20" s="20">
        <v>2.4930304633973802E-3</v>
      </c>
      <c r="AQ20" s="20">
        <v>6.4679428518751303E-3</v>
      </c>
      <c r="AR20" s="20"/>
      <c r="AS20" s="20">
        <v>8.0875743122189401E-3</v>
      </c>
      <c r="AT20" s="20">
        <v>1.5393680376086E-3</v>
      </c>
      <c r="AU20" s="20">
        <v>2.6182940735445599E-3</v>
      </c>
      <c r="AV20" s="20">
        <v>1.1112657305939799E-2</v>
      </c>
      <c r="AW20" s="20">
        <v>0</v>
      </c>
      <c r="AX20" s="20"/>
      <c r="AY20" s="20">
        <v>5.5618205435977201E-3</v>
      </c>
      <c r="AZ20" s="20">
        <v>1.3385766625420899E-3</v>
      </c>
      <c r="BA20" s="20">
        <v>1.10588040741189E-2</v>
      </c>
      <c r="BB20" s="20">
        <v>0</v>
      </c>
      <c r="BC20" s="20">
        <v>3.5467883702213301E-3</v>
      </c>
      <c r="BD20" s="20"/>
      <c r="BE20" s="20">
        <v>5.6442114995068097E-3</v>
      </c>
      <c r="BF20" s="20">
        <v>2.7409081981409201E-3</v>
      </c>
      <c r="BG20" s="20">
        <v>4.3968659775710101E-3</v>
      </c>
      <c r="BH20" s="20">
        <v>3.7422303190762598E-3</v>
      </c>
      <c r="BI20" s="20">
        <v>3.04096506732922E-2</v>
      </c>
      <c r="BJ20" s="20"/>
      <c r="BK20" s="20">
        <v>9.5431398443206507E-3</v>
      </c>
      <c r="BL20" s="20">
        <v>7.2681411214328001E-3</v>
      </c>
      <c r="BM20" s="20">
        <v>3.0226775956118499E-3</v>
      </c>
      <c r="BN20" s="20">
        <v>3.3312655187771301E-3</v>
      </c>
      <c r="BO20" s="20">
        <v>2.60099774984831E-3</v>
      </c>
      <c r="BP20" s="20"/>
      <c r="BQ20" s="20">
        <v>3.2702515463576701E-3</v>
      </c>
      <c r="BR20" s="20">
        <v>5.5839719763735498E-3</v>
      </c>
      <c r="BS20" s="20"/>
      <c r="BT20" s="20">
        <v>1.5465096716196199E-3</v>
      </c>
      <c r="BU20" s="20">
        <v>5.9342986151406599E-3</v>
      </c>
      <c r="BV20" s="20"/>
      <c r="BW20" s="20">
        <v>5.2865605394698699E-3</v>
      </c>
      <c r="BX20" s="20">
        <v>4.76885605147405E-3</v>
      </c>
      <c r="BY20" s="20"/>
      <c r="BZ20" s="20">
        <v>2.9650868582129998E-3</v>
      </c>
      <c r="CA20" s="20">
        <v>8.6746068626376693E-3</v>
      </c>
      <c r="CB20" s="20">
        <v>6.6401866925242803E-3</v>
      </c>
    </row>
    <row r="21" spans="2:80" x14ac:dyDescent="0.35">
      <c r="B21" s="16"/>
    </row>
    <row r="22" spans="2:80" x14ac:dyDescent="0.35">
      <c r="B22" t="s">
        <v>120</v>
      </c>
    </row>
    <row r="23" spans="2:80" x14ac:dyDescent="0.35">
      <c r="B23" t="s">
        <v>121</v>
      </c>
    </row>
    <row r="25" spans="2:80" x14ac:dyDescent="0.35">
      <c r="B25"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CB32"/>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301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284</v>
      </c>
      <c r="C9" s="14">
        <v>0.30656410153131602</v>
      </c>
      <c r="D9" s="14">
        <v>0.29465101416976702</v>
      </c>
      <c r="E9" s="14">
        <v>0.318754262881841</v>
      </c>
      <c r="F9" s="14"/>
      <c r="G9" s="14">
        <v>0.211641582944784</v>
      </c>
      <c r="H9" s="14">
        <v>0.20031678403035799</v>
      </c>
      <c r="I9" s="14">
        <v>0.26107778448948499</v>
      </c>
      <c r="J9" s="14">
        <v>0.326487034560349</v>
      </c>
      <c r="K9" s="14">
        <v>0.35592208354058602</v>
      </c>
      <c r="L9" s="14">
        <v>0.44384291514650898</v>
      </c>
      <c r="M9" s="14"/>
      <c r="N9" s="14">
        <v>0.303937012693969</v>
      </c>
      <c r="O9" s="14">
        <v>0.33414082429149899</v>
      </c>
      <c r="P9" s="14">
        <v>0.29807870558731597</v>
      </c>
      <c r="Q9" s="14">
        <v>0.28803907684807201</v>
      </c>
      <c r="R9" s="14"/>
      <c r="S9" s="14">
        <v>0.160186820342653</v>
      </c>
      <c r="T9" s="14">
        <v>0.38307948616718901</v>
      </c>
      <c r="U9" s="14">
        <v>0.35051512971360199</v>
      </c>
      <c r="V9" s="14">
        <v>0.38378851518116802</v>
      </c>
      <c r="W9" s="14">
        <v>0.31770971475481202</v>
      </c>
      <c r="X9" s="14">
        <v>0.27645692313270798</v>
      </c>
      <c r="Y9" s="14">
        <v>0.34722313792105702</v>
      </c>
      <c r="Z9" s="14">
        <v>0.236666098249877</v>
      </c>
      <c r="AA9" s="14">
        <v>0.29380773596261001</v>
      </c>
      <c r="AB9" s="14">
        <v>0.28598847019144902</v>
      </c>
      <c r="AC9" s="14">
        <v>0.352883332530747</v>
      </c>
      <c r="AD9" s="14">
        <v>0.39064327340809102</v>
      </c>
      <c r="AE9" s="14"/>
      <c r="AF9" s="14">
        <v>0.39276285727885701</v>
      </c>
      <c r="AG9" s="14">
        <v>0.26176275912192698</v>
      </c>
      <c r="AH9" s="14">
        <v>0.35658330346571399</v>
      </c>
      <c r="AI9" s="14">
        <v>0.36375057803781202</v>
      </c>
      <c r="AJ9" s="14">
        <v>0.25824721247605498</v>
      </c>
      <c r="AK9" s="14"/>
      <c r="AL9" s="14">
        <v>0.21760174116393199</v>
      </c>
      <c r="AM9" s="14">
        <v>0.34238680034283903</v>
      </c>
      <c r="AN9" s="14">
        <v>0.33959113430695897</v>
      </c>
      <c r="AO9" s="14">
        <v>0.35285349931756499</v>
      </c>
      <c r="AP9" s="14">
        <v>0.247183674525183</v>
      </c>
      <c r="AQ9" s="14">
        <v>0.37313539919921501</v>
      </c>
      <c r="AR9" s="14"/>
      <c r="AS9" s="14">
        <v>0.32114030170681401</v>
      </c>
      <c r="AT9" s="14">
        <v>0.32309794637861899</v>
      </c>
      <c r="AU9" s="14">
        <v>0.28670207308399598</v>
      </c>
      <c r="AV9" s="14">
        <v>0.21907228643464399</v>
      </c>
      <c r="AW9" s="14">
        <v>0.26197594285502501</v>
      </c>
      <c r="AX9" s="14"/>
      <c r="AY9" s="14">
        <v>0.36996291035026302</v>
      </c>
      <c r="AZ9" s="14">
        <v>0.30324642818317898</v>
      </c>
      <c r="BA9" s="14">
        <v>0.28012896006124999</v>
      </c>
      <c r="BB9" s="14">
        <v>0.27015100295290201</v>
      </c>
      <c r="BC9" s="14">
        <v>0.28275514472908497</v>
      </c>
      <c r="BD9" s="14"/>
      <c r="BE9" s="14">
        <v>0.27043654158673602</v>
      </c>
      <c r="BF9" s="14">
        <v>0.31705885368797099</v>
      </c>
      <c r="BG9" s="14">
        <v>0.31979521701243802</v>
      </c>
      <c r="BH9" s="14">
        <v>0.26769588012196599</v>
      </c>
      <c r="BI9" s="14">
        <v>0.29878592757244798</v>
      </c>
      <c r="BJ9" s="14"/>
      <c r="BK9" s="14">
        <v>0.21517395033110001</v>
      </c>
      <c r="BL9" s="14">
        <v>0.28732673959857302</v>
      </c>
      <c r="BM9" s="14">
        <v>0.33252604060018598</v>
      </c>
      <c r="BN9" s="14">
        <v>0.35773412812144201</v>
      </c>
      <c r="BO9" s="14">
        <v>0.32296966844175801</v>
      </c>
      <c r="BP9" s="14"/>
      <c r="BQ9" s="14">
        <v>0.32148762678891202</v>
      </c>
      <c r="BR9" s="14">
        <v>0.30033994389152102</v>
      </c>
      <c r="BS9" s="14"/>
      <c r="BT9" s="14">
        <v>0.24859376317479501</v>
      </c>
      <c r="BU9" s="14">
        <v>0.32437576094572401</v>
      </c>
      <c r="BV9" s="14"/>
      <c r="BW9" s="14">
        <v>0.23161890106114599</v>
      </c>
      <c r="BX9" s="14">
        <v>0.33277517816580798</v>
      </c>
      <c r="BY9" s="14"/>
      <c r="BZ9" s="14">
        <v>0.336952031789297</v>
      </c>
      <c r="CA9" s="14">
        <v>0.248299435595252</v>
      </c>
      <c r="CB9" s="14">
        <v>0.27411755925784198</v>
      </c>
    </row>
    <row r="10" spans="2:80" ht="29" x14ac:dyDescent="0.35">
      <c r="B10" s="15" t="s">
        <v>285</v>
      </c>
      <c r="C10" s="14">
        <v>0.25224586577365699</v>
      </c>
      <c r="D10" s="14">
        <v>0.24603105659754801</v>
      </c>
      <c r="E10" s="14">
        <v>0.25809724368998199</v>
      </c>
      <c r="F10" s="14"/>
      <c r="G10" s="14">
        <v>0.221994759970255</v>
      </c>
      <c r="H10" s="14">
        <v>0.25283224071850502</v>
      </c>
      <c r="I10" s="14">
        <v>0.293474116721197</v>
      </c>
      <c r="J10" s="14">
        <v>0.30824787863000003</v>
      </c>
      <c r="K10" s="14">
        <v>0.26925465944818699</v>
      </c>
      <c r="L10" s="14">
        <v>0.181498219033976</v>
      </c>
      <c r="M10" s="14"/>
      <c r="N10" s="14">
        <v>0.226211697154549</v>
      </c>
      <c r="O10" s="14">
        <v>0.25515152658718898</v>
      </c>
      <c r="P10" s="14">
        <v>0.272150844545613</v>
      </c>
      <c r="Q10" s="14">
        <v>0.26003398222499302</v>
      </c>
      <c r="R10" s="14"/>
      <c r="S10" s="14">
        <v>0.33296461730458499</v>
      </c>
      <c r="T10" s="14">
        <v>0.19718112910744701</v>
      </c>
      <c r="U10" s="14">
        <v>0.25945408742676201</v>
      </c>
      <c r="V10" s="14">
        <v>0.27054228876347602</v>
      </c>
      <c r="W10" s="14">
        <v>0.22118802862636</v>
      </c>
      <c r="X10" s="14">
        <v>0.243542330677881</v>
      </c>
      <c r="Y10" s="14">
        <v>0.30900306530449101</v>
      </c>
      <c r="Z10" s="14">
        <v>0.30028662847663701</v>
      </c>
      <c r="AA10" s="14">
        <v>0.208879278726014</v>
      </c>
      <c r="AB10" s="14">
        <v>0.25179641788024199</v>
      </c>
      <c r="AC10" s="14">
        <v>0.16217074820281099</v>
      </c>
      <c r="AD10" s="14">
        <v>0.23311802737661599</v>
      </c>
      <c r="AE10" s="14"/>
      <c r="AF10" s="14">
        <v>0.232851285057009</v>
      </c>
      <c r="AG10" s="14">
        <v>0.25025806241557802</v>
      </c>
      <c r="AH10" s="14">
        <v>0.21128834821245801</v>
      </c>
      <c r="AI10" s="14">
        <v>0.32592024676665998</v>
      </c>
      <c r="AJ10" s="14">
        <v>0.216758123744063</v>
      </c>
      <c r="AK10" s="14"/>
      <c r="AL10" s="14">
        <v>0.21877746533266601</v>
      </c>
      <c r="AM10" s="14">
        <v>0.22017884280606101</v>
      </c>
      <c r="AN10" s="14">
        <v>0.19693001857842701</v>
      </c>
      <c r="AO10" s="14">
        <v>0.31615982310724799</v>
      </c>
      <c r="AP10" s="14">
        <v>0.21419132795930501</v>
      </c>
      <c r="AQ10" s="14">
        <v>0.26890953992541999</v>
      </c>
      <c r="AR10" s="14"/>
      <c r="AS10" s="14">
        <v>0.28226114938319102</v>
      </c>
      <c r="AT10" s="14">
        <v>0.241729644159347</v>
      </c>
      <c r="AU10" s="14">
        <v>0.23279271043779801</v>
      </c>
      <c r="AV10" s="14">
        <v>0.27451480234314202</v>
      </c>
      <c r="AW10" s="14">
        <v>0.209502432207298</v>
      </c>
      <c r="AX10" s="14"/>
      <c r="AY10" s="14">
        <v>0.234281169743319</v>
      </c>
      <c r="AZ10" s="14">
        <v>0.23385458044285401</v>
      </c>
      <c r="BA10" s="14">
        <v>0.25420798575265402</v>
      </c>
      <c r="BB10" s="14">
        <v>0.25580484144522903</v>
      </c>
      <c r="BC10" s="14">
        <v>0.307348339170048</v>
      </c>
      <c r="BD10" s="14"/>
      <c r="BE10" s="14">
        <v>0.25619949261702801</v>
      </c>
      <c r="BF10" s="14">
        <v>0.23552233030363701</v>
      </c>
      <c r="BG10" s="14">
        <v>0.25029106713989402</v>
      </c>
      <c r="BH10" s="14">
        <v>0.28762453562857199</v>
      </c>
      <c r="BI10" s="14">
        <v>0.27993465781257998</v>
      </c>
      <c r="BJ10" s="14"/>
      <c r="BK10" s="14">
        <v>0.22371279000845301</v>
      </c>
      <c r="BL10" s="14">
        <v>0.205729821798254</v>
      </c>
      <c r="BM10" s="14">
        <v>0.23404468800807601</v>
      </c>
      <c r="BN10" s="14">
        <v>0.25190416426661899</v>
      </c>
      <c r="BO10" s="14">
        <v>0.32845127010811098</v>
      </c>
      <c r="BP10" s="14"/>
      <c r="BQ10" s="14">
        <v>0.28877726391262898</v>
      </c>
      <c r="BR10" s="14">
        <v>0.23700970830454199</v>
      </c>
      <c r="BS10" s="14"/>
      <c r="BT10" s="14">
        <v>0.223646617743222</v>
      </c>
      <c r="BU10" s="14">
        <v>0.26103311939107599</v>
      </c>
      <c r="BV10" s="14"/>
      <c r="BW10" s="14">
        <v>0.22914761489437999</v>
      </c>
      <c r="BX10" s="14">
        <v>0.26032416858853102</v>
      </c>
      <c r="BY10" s="14"/>
      <c r="BZ10" s="14">
        <v>0.27325930772817097</v>
      </c>
      <c r="CA10" s="14">
        <v>0.217135622928747</v>
      </c>
      <c r="CB10" s="14">
        <v>0.199054807483805</v>
      </c>
    </row>
    <row r="11" spans="2:80" ht="29" x14ac:dyDescent="0.35">
      <c r="B11" s="15" t="s">
        <v>286</v>
      </c>
      <c r="C11" s="14">
        <v>0.24740831912209801</v>
      </c>
      <c r="D11" s="14">
        <v>0.262117237638337</v>
      </c>
      <c r="E11" s="14">
        <v>0.23284975365958999</v>
      </c>
      <c r="F11" s="14"/>
      <c r="G11" s="14">
        <v>0.35077300442152298</v>
      </c>
      <c r="H11" s="14">
        <v>0.280927867580471</v>
      </c>
      <c r="I11" s="14">
        <v>0.25852914399650401</v>
      </c>
      <c r="J11" s="14">
        <v>0.24403828472197001</v>
      </c>
      <c r="K11" s="14">
        <v>0.228533992700093</v>
      </c>
      <c r="L11" s="14">
        <v>0.157927646098526</v>
      </c>
      <c r="M11" s="14"/>
      <c r="N11" s="14">
        <v>0.24502768744730599</v>
      </c>
      <c r="O11" s="14">
        <v>0.23645507248756401</v>
      </c>
      <c r="P11" s="14">
        <v>0.25998257946879799</v>
      </c>
      <c r="Q11" s="14">
        <v>0.24914970708908701</v>
      </c>
      <c r="R11" s="14"/>
      <c r="S11" s="14">
        <v>0.25440324131286601</v>
      </c>
      <c r="T11" s="14">
        <v>0.21222954822373399</v>
      </c>
      <c r="U11" s="14">
        <v>0.24185881545142601</v>
      </c>
      <c r="V11" s="14">
        <v>0.27063882317816701</v>
      </c>
      <c r="W11" s="14">
        <v>0.25049267870182301</v>
      </c>
      <c r="X11" s="14">
        <v>0.266772940869002</v>
      </c>
      <c r="Y11" s="14">
        <v>0.27053232959386703</v>
      </c>
      <c r="Z11" s="14">
        <v>0.20641991419274999</v>
      </c>
      <c r="AA11" s="14">
        <v>0.23326126779665801</v>
      </c>
      <c r="AB11" s="14">
        <v>0.260079529065388</v>
      </c>
      <c r="AC11" s="14">
        <v>0.30555392297859502</v>
      </c>
      <c r="AD11" s="14">
        <v>0.15741331057456301</v>
      </c>
      <c r="AE11" s="14"/>
      <c r="AF11" s="14">
        <v>0.193027866554151</v>
      </c>
      <c r="AG11" s="14">
        <v>0.27127862886947302</v>
      </c>
      <c r="AH11" s="14">
        <v>0.22409577039404099</v>
      </c>
      <c r="AI11" s="14">
        <v>0.254946822583622</v>
      </c>
      <c r="AJ11" s="14">
        <v>0.27674876651341601</v>
      </c>
      <c r="AK11" s="14"/>
      <c r="AL11" s="14">
        <v>0.26602500635603099</v>
      </c>
      <c r="AM11" s="14">
        <v>0.22373358054515999</v>
      </c>
      <c r="AN11" s="14">
        <v>0.25565180301990698</v>
      </c>
      <c r="AO11" s="14">
        <v>0.231198006566492</v>
      </c>
      <c r="AP11" s="14">
        <v>0.305696058142579</v>
      </c>
      <c r="AQ11" s="14">
        <v>0.20736336175903999</v>
      </c>
      <c r="AR11" s="14"/>
      <c r="AS11" s="14">
        <v>0.23524894024075399</v>
      </c>
      <c r="AT11" s="14">
        <v>0.28671527547186898</v>
      </c>
      <c r="AU11" s="14">
        <v>0.271714205106377</v>
      </c>
      <c r="AV11" s="14">
        <v>0.21903057133133799</v>
      </c>
      <c r="AW11" s="14">
        <v>0.19136686328974001</v>
      </c>
      <c r="AX11" s="14"/>
      <c r="AY11" s="14">
        <v>0.198970802591386</v>
      </c>
      <c r="AZ11" s="14">
        <v>0.236227310437509</v>
      </c>
      <c r="BA11" s="14">
        <v>0.23144127006211601</v>
      </c>
      <c r="BB11" s="14">
        <v>0.289296423255409</v>
      </c>
      <c r="BC11" s="14">
        <v>0.30765550047900703</v>
      </c>
      <c r="BD11" s="14"/>
      <c r="BE11" s="14">
        <v>0.158199085931015</v>
      </c>
      <c r="BF11" s="14">
        <v>0.21714836774774099</v>
      </c>
      <c r="BG11" s="14">
        <v>0.258282047571952</v>
      </c>
      <c r="BH11" s="14">
        <v>0.31286011353501803</v>
      </c>
      <c r="BI11" s="14">
        <v>0.31314978466205201</v>
      </c>
      <c r="BJ11" s="14"/>
      <c r="BK11" s="14">
        <v>0.24675603902974999</v>
      </c>
      <c r="BL11" s="14">
        <v>0.25831843664389498</v>
      </c>
      <c r="BM11" s="14">
        <v>0.222324911023809</v>
      </c>
      <c r="BN11" s="14">
        <v>0.232874234890523</v>
      </c>
      <c r="BO11" s="14">
        <v>0.27491671314937</v>
      </c>
      <c r="BP11" s="14"/>
      <c r="BQ11" s="14">
        <v>0.23779821612212701</v>
      </c>
      <c r="BR11" s="14">
        <v>0.25141640668679899</v>
      </c>
      <c r="BS11" s="14"/>
      <c r="BT11" s="14">
        <v>0.2832251777823</v>
      </c>
      <c r="BU11" s="14">
        <v>0.23640342065443501</v>
      </c>
      <c r="BV11" s="14"/>
      <c r="BW11" s="14">
        <v>0.26007116784687501</v>
      </c>
      <c r="BX11" s="14">
        <v>0.242979657963626</v>
      </c>
      <c r="BY11" s="14"/>
      <c r="BZ11" s="14">
        <v>0.24448196971750399</v>
      </c>
      <c r="CA11" s="14">
        <v>0.255185371979889</v>
      </c>
      <c r="CB11" s="14">
        <v>0.23767245427791001</v>
      </c>
    </row>
    <row r="12" spans="2:80" ht="29" x14ac:dyDescent="0.35">
      <c r="B12" s="15" t="s">
        <v>287</v>
      </c>
      <c r="C12" s="14">
        <v>0.24273153769226499</v>
      </c>
      <c r="D12" s="14">
        <v>0.23801777009717701</v>
      </c>
      <c r="E12" s="14">
        <v>0.24751567918731601</v>
      </c>
      <c r="F12" s="14"/>
      <c r="G12" s="14">
        <v>0.24729733934164799</v>
      </c>
      <c r="H12" s="14">
        <v>0.29435178402198903</v>
      </c>
      <c r="I12" s="14">
        <v>0.30405854434827301</v>
      </c>
      <c r="J12" s="14">
        <v>0.23245216370937699</v>
      </c>
      <c r="K12" s="14">
        <v>0.20148097923007699</v>
      </c>
      <c r="L12" s="14">
        <v>0.183758905463866</v>
      </c>
      <c r="M12" s="14"/>
      <c r="N12" s="14">
        <v>0.227849535926993</v>
      </c>
      <c r="O12" s="14">
        <v>0.26643987093327198</v>
      </c>
      <c r="P12" s="14">
        <v>0.22653263317009101</v>
      </c>
      <c r="Q12" s="14">
        <v>0.24981862964350701</v>
      </c>
      <c r="R12" s="14"/>
      <c r="S12" s="14">
        <v>0.29471935831656998</v>
      </c>
      <c r="T12" s="14">
        <v>0.23383646777574901</v>
      </c>
      <c r="U12" s="14">
        <v>0.280951079194871</v>
      </c>
      <c r="V12" s="14">
        <v>0.21361185950445299</v>
      </c>
      <c r="W12" s="14">
        <v>0.242498234723594</v>
      </c>
      <c r="X12" s="14">
        <v>0.18717164297733099</v>
      </c>
      <c r="Y12" s="14">
        <v>0.24432397330899999</v>
      </c>
      <c r="Z12" s="14">
        <v>0.22259804241018399</v>
      </c>
      <c r="AA12" s="14">
        <v>0.21109597389142001</v>
      </c>
      <c r="AB12" s="14">
        <v>0.23202429484652201</v>
      </c>
      <c r="AC12" s="14">
        <v>0.25390424587573701</v>
      </c>
      <c r="AD12" s="14">
        <v>0.34267774047135002</v>
      </c>
      <c r="AE12" s="14"/>
      <c r="AF12" s="14">
        <v>0.15777132112922301</v>
      </c>
      <c r="AG12" s="14">
        <v>0.27850764391659599</v>
      </c>
      <c r="AH12" s="14">
        <v>0.21227690588324899</v>
      </c>
      <c r="AI12" s="14">
        <v>0.20638264432741599</v>
      </c>
      <c r="AJ12" s="14">
        <v>0.330591447932646</v>
      </c>
      <c r="AK12" s="14"/>
      <c r="AL12" s="14">
        <v>0.28763798961627501</v>
      </c>
      <c r="AM12" s="14">
        <v>0.18688885397911001</v>
      </c>
      <c r="AN12" s="14">
        <v>0.18766122332281099</v>
      </c>
      <c r="AO12" s="14">
        <v>0.192514239166374</v>
      </c>
      <c r="AP12" s="14">
        <v>0.339148878036452</v>
      </c>
      <c r="AQ12" s="14">
        <v>0.247398748627087</v>
      </c>
      <c r="AR12" s="14"/>
      <c r="AS12" s="14">
        <v>0.19970719501093001</v>
      </c>
      <c r="AT12" s="14">
        <v>0.24667862235554</v>
      </c>
      <c r="AU12" s="14">
        <v>0.30311202556056599</v>
      </c>
      <c r="AV12" s="14">
        <v>0.23040235213924101</v>
      </c>
      <c r="AW12" s="14">
        <v>0.17317010053065099</v>
      </c>
      <c r="AX12" s="14"/>
      <c r="AY12" s="14">
        <v>0.181752096366114</v>
      </c>
      <c r="AZ12" s="14">
        <v>0.23008292802099101</v>
      </c>
      <c r="BA12" s="14">
        <v>0.23395094307216099</v>
      </c>
      <c r="BB12" s="14">
        <v>0.28193001149826502</v>
      </c>
      <c r="BC12" s="14">
        <v>0.32513519083893</v>
      </c>
      <c r="BD12" s="14"/>
      <c r="BE12" s="14">
        <v>0.15201872137598299</v>
      </c>
      <c r="BF12" s="14">
        <v>0.211762471891147</v>
      </c>
      <c r="BG12" s="14">
        <v>0.26000512447232998</v>
      </c>
      <c r="BH12" s="14">
        <v>0.286356712849552</v>
      </c>
      <c r="BI12" s="14">
        <v>0.34182212631626702</v>
      </c>
      <c r="BJ12" s="14"/>
      <c r="BK12" s="14">
        <v>0.23520763943680001</v>
      </c>
      <c r="BL12" s="14">
        <v>0.24019300689848</v>
      </c>
      <c r="BM12" s="14">
        <v>0.259167342541475</v>
      </c>
      <c r="BN12" s="14">
        <v>0.23997017272420401</v>
      </c>
      <c r="BO12" s="14">
        <v>0.239345431255818</v>
      </c>
      <c r="BP12" s="14"/>
      <c r="BQ12" s="14">
        <v>0.21077963152762799</v>
      </c>
      <c r="BR12" s="14">
        <v>0.25605772553514</v>
      </c>
      <c r="BS12" s="14"/>
      <c r="BT12" s="14">
        <v>0.314429914933266</v>
      </c>
      <c r="BU12" s="14">
        <v>0.22070187369188499</v>
      </c>
      <c r="BV12" s="14"/>
      <c r="BW12" s="14">
        <v>0.27613880979389699</v>
      </c>
      <c r="BX12" s="14">
        <v>0.231047793253504</v>
      </c>
      <c r="BY12" s="14"/>
      <c r="BZ12" s="14">
        <v>0.24550494583687399</v>
      </c>
      <c r="CA12" s="14">
        <v>0.24141488857235099</v>
      </c>
      <c r="CB12" s="14">
        <v>0.21601673427797899</v>
      </c>
    </row>
    <row r="13" spans="2:80" ht="29" x14ac:dyDescent="0.35">
      <c r="B13" s="15" t="s">
        <v>288</v>
      </c>
      <c r="C13" s="14">
        <v>0.21179378845739899</v>
      </c>
      <c r="D13" s="14">
        <v>0.206408912381527</v>
      </c>
      <c r="E13" s="14">
        <v>0.217215021321392</v>
      </c>
      <c r="F13" s="14"/>
      <c r="G13" s="14">
        <v>0.24286007192633799</v>
      </c>
      <c r="H13" s="14">
        <v>0.23273898722971101</v>
      </c>
      <c r="I13" s="14">
        <v>0.209328932979847</v>
      </c>
      <c r="J13" s="14">
        <v>0.21178555088216899</v>
      </c>
      <c r="K13" s="14">
        <v>0.183542920729587</v>
      </c>
      <c r="L13" s="14">
        <v>0.19507356597431699</v>
      </c>
      <c r="M13" s="14"/>
      <c r="N13" s="14">
        <v>0.21989527345839399</v>
      </c>
      <c r="O13" s="14">
        <v>0.19123429593704999</v>
      </c>
      <c r="P13" s="14">
        <v>0.23698616083468799</v>
      </c>
      <c r="Q13" s="14">
        <v>0.20341978220933599</v>
      </c>
      <c r="R13" s="14"/>
      <c r="S13" s="14">
        <v>0.18829449540319201</v>
      </c>
      <c r="T13" s="14">
        <v>0.21280173007985301</v>
      </c>
      <c r="U13" s="14">
        <v>0.21629870415153901</v>
      </c>
      <c r="V13" s="14">
        <v>0.183864488000203</v>
      </c>
      <c r="W13" s="14">
        <v>0.24441420804101599</v>
      </c>
      <c r="X13" s="14">
        <v>0.22502763949837801</v>
      </c>
      <c r="Y13" s="14">
        <v>0.22491047286150601</v>
      </c>
      <c r="Z13" s="14">
        <v>0.222736089135773</v>
      </c>
      <c r="AA13" s="14">
        <v>0.19552049837042501</v>
      </c>
      <c r="AB13" s="14">
        <v>0.23491820691725199</v>
      </c>
      <c r="AC13" s="14">
        <v>0.216256655487927</v>
      </c>
      <c r="AD13" s="14">
        <v>0.20648506491841201</v>
      </c>
      <c r="AE13" s="14"/>
      <c r="AF13" s="14">
        <v>0.19954172627272601</v>
      </c>
      <c r="AG13" s="14">
        <v>0.21527116409566399</v>
      </c>
      <c r="AH13" s="14">
        <v>0.19359058438027599</v>
      </c>
      <c r="AI13" s="14">
        <v>0.158789877874387</v>
      </c>
      <c r="AJ13" s="14">
        <v>0.232537828392266</v>
      </c>
      <c r="AK13" s="14"/>
      <c r="AL13" s="14">
        <v>0.213617755412921</v>
      </c>
      <c r="AM13" s="14">
        <v>0.224922395116681</v>
      </c>
      <c r="AN13" s="14">
        <v>0.22589041363243201</v>
      </c>
      <c r="AO13" s="14">
        <v>0.18442093688057501</v>
      </c>
      <c r="AP13" s="14">
        <v>0.24495220918514601</v>
      </c>
      <c r="AQ13" s="14">
        <v>0.196799699241062</v>
      </c>
      <c r="AR13" s="14"/>
      <c r="AS13" s="14">
        <v>0.21419736625225899</v>
      </c>
      <c r="AT13" s="14">
        <v>0.19397844041621501</v>
      </c>
      <c r="AU13" s="14">
        <v>0.22402519960938</v>
      </c>
      <c r="AV13" s="14">
        <v>0.23271747725883199</v>
      </c>
      <c r="AW13" s="14">
        <v>0.103836414048753</v>
      </c>
      <c r="AX13" s="14"/>
      <c r="AY13" s="14">
        <v>0.193756152311793</v>
      </c>
      <c r="AZ13" s="14">
        <v>0.24263826808723599</v>
      </c>
      <c r="BA13" s="14">
        <v>0.180783809012383</v>
      </c>
      <c r="BB13" s="14">
        <v>0.226518380719612</v>
      </c>
      <c r="BC13" s="14">
        <v>0.20513382871767699</v>
      </c>
      <c r="BD13" s="14"/>
      <c r="BE13" s="14">
        <v>0.17815204349833999</v>
      </c>
      <c r="BF13" s="14">
        <v>0.22670740902285699</v>
      </c>
      <c r="BG13" s="14">
        <v>0.203107342558531</v>
      </c>
      <c r="BH13" s="14">
        <v>0.22177813156339399</v>
      </c>
      <c r="BI13" s="14">
        <v>0.16792398963062799</v>
      </c>
      <c r="BJ13" s="14"/>
      <c r="BK13" s="14">
        <v>0.22877317132660699</v>
      </c>
      <c r="BL13" s="14">
        <v>0.20802697231530601</v>
      </c>
      <c r="BM13" s="14">
        <v>0.19994020454744499</v>
      </c>
      <c r="BN13" s="14">
        <v>0.24978665301210201</v>
      </c>
      <c r="BO13" s="14">
        <v>0.17814219063433701</v>
      </c>
      <c r="BP13" s="14"/>
      <c r="BQ13" s="14">
        <v>0.17686339021716299</v>
      </c>
      <c r="BR13" s="14">
        <v>0.22636221658113201</v>
      </c>
      <c r="BS13" s="14"/>
      <c r="BT13" s="14">
        <v>0.232658692870124</v>
      </c>
      <c r="BU13" s="14">
        <v>0.20538294833381601</v>
      </c>
      <c r="BV13" s="14"/>
      <c r="BW13" s="14">
        <v>0.21674383426456401</v>
      </c>
      <c r="BX13" s="14">
        <v>0.21006257646274301</v>
      </c>
      <c r="BY13" s="14"/>
      <c r="BZ13" s="14">
        <v>0.20823667014879599</v>
      </c>
      <c r="CA13" s="14">
        <v>0.21540420830108201</v>
      </c>
      <c r="CB13" s="14">
        <v>0.23464860568755699</v>
      </c>
    </row>
    <row r="14" spans="2:80" ht="29" x14ac:dyDescent="0.35">
      <c r="B14" s="15" t="s">
        <v>289</v>
      </c>
      <c r="C14" s="14">
        <v>0.175718817172063</v>
      </c>
      <c r="D14" s="14">
        <v>0.16980023560420099</v>
      </c>
      <c r="E14" s="14">
        <v>0.182176243899004</v>
      </c>
      <c r="F14" s="14"/>
      <c r="G14" s="14">
        <v>0.11824104806677101</v>
      </c>
      <c r="H14" s="14">
        <v>0.105991479181098</v>
      </c>
      <c r="I14" s="14">
        <v>0.16520161436215</v>
      </c>
      <c r="J14" s="14">
        <v>0.16707077036878101</v>
      </c>
      <c r="K14" s="14">
        <v>0.221622494231377</v>
      </c>
      <c r="L14" s="14">
        <v>0.25546616129409799</v>
      </c>
      <c r="M14" s="14"/>
      <c r="N14" s="14">
        <v>0.16177596806023001</v>
      </c>
      <c r="O14" s="14">
        <v>0.18700474497691399</v>
      </c>
      <c r="P14" s="14">
        <v>0.168544359951981</v>
      </c>
      <c r="Q14" s="14">
        <v>0.18257502357987401</v>
      </c>
      <c r="R14" s="14"/>
      <c r="S14" s="14">
        <v>0.11817171841210899</v>
      </c>
      <c r="T14" s="14">
        <v>0.18976511146481001</v>
      </c>
      <c r="U14" s="14">
        <v>0.15835865684185901</v>
      </c>
      <c r="V14" s="14">
        <v>0.188151114088044</v>
      </c>
      <c r="W14" s="14">
        <v>0.13687584545623799</v>
      </c>
      <c r="X14" s="14">
        <v>0.19869414863492399</v>
      </c>
      <c r="Y14" s="14">
        <v>0.159873736095654</v>
      </c>
      <c r="Z14" s="14">
        <v>0.198324591039305</v>
      </c>
      <c r="AA14" s="14">
        <v>0.185142927345607</v>
      </c>
      <c r="AB14" s="14">
        <v>0.205260039245348</v>
      </c>
      <c r="AC14" s="14">
        <v>0.24527681626723299</v>
      </c>
      <c r="AD14" s="14">
        <v>0.18791309813835999</v>
      </c>
      <c r="AE14" s="14"/>
      <c r="AF14" s="14">
        <v>0.20956653591032601</v>
      </c>
      <c r="AG14" s="14">
        <v>0.18400033737352001</v>
      </c>
      <c r="AH14" s="14">
        <v>0.23007071403393201</v>
      </c>
      <c r="AI14" s="14">
        <v>0.16328080248555901</v>
      </c>
      <c r="AJ14" s="14">
        <v>0.12621698593820499</v>
      </c>
      <c r="AK14" s="14"/>
      <c r="AL14" s="14">
        <v>0.173540775875207</v>
      </c>
      <c r="AM14" s="14">
        <v>0.184914228652313</v>
      </c>
      <c r="AN14" s="14">
        <v>0.26875675446361802</v>
      </c>
      <c r="AO14" s="14">
        <v>0.15463928437285601</v>
      </c>
      <c r="AP14" s="14">
        <v>0.14776231277221999</v>
      </c>
      <c r="AQ14" s="14">
        <v>0.190205320426305</v>
      </c>
      <c r="AR14" s="14"/>
      <c r="AS14" s="14">
        <v>0.19959875565728699</v>
      </c>
      <c r="AT14" s="14">
        <v>0.169347011834904</v>
      </c>
      <c r="AU14" s="14">
        <v>0.150599624206261</v>
      </c>
      <c r="AV14" s="14">
        <v>0.15754049613182899</v>
      </c>
      <c r="AW14" s="14">
        <v>0.17662559519689899</v>
      </c>
      <c r="AX14" s="14"/>
      <c r="AY14" s="14">
        <v>0.20645915288533101</v>
      </c>
      <c r="AZ14" s="14">
        <v>0.18805230324389499</v>
      </c>
      <c r="BA14" s="14">
        <v>0.16859880937183599</v>
      </c>
      <c r="BB14" s="14">
        <v>0.15782042427064299</v>
      </c>
      <c r="BC14" s="14">
        <v>0.146702766485035</v>
      </c>
      <c r="BD14" s="14"/>
      <c r="BE14" s="14">
        <v>0.17282115882769</v>
      </c>
      <c r="BF14" s="14">
        <v>0.19392795602895299</v>
      </c>
      <c r="BG14" s="14">
        <v>0.18343858317770301</v>
      </c>
      <c r="BH14" s="14">
        <v>0.133726175515401</v>
      </c>
      <c r="BI14" s="14">
        <v>0.11060652057259</v>
      </c>
      <c r="BJ14" s="14"/>
      <c r="BK14" s="14">
        <v>0.161899133703551</v>
      </c>
      <c r="BL14" s="14">
        <v>0.17469207437394499</v>
      </c>
      <c r="BM14" s="14">
        <v>0.19929788166682699</v>
      </c>
      <c r="BN14" s="14">
        <v>0.17913993854704499</v>
      </c>
      <c r="BO14" s="14">
        <v>0.163497498008706</v>
      </c>
      <c r="BP14" s="14"/>
      <c r="BQ14" s="14">
        <v>0.175142145145677</v>
      </c>
      <c r="BR14" s="14">
        <v>0.17595932988851201</v>
      </c>
      <c r="BS14" s="14"/>
      <c r="BT14" s="14">
        <v>0.162166630123351</v>
      </c>
      <c r="BU14" s="14">
        <v>0.17988279045349401</v>
      </c>
      <c r="BV14" s="14"/>
      <c r="BW14" s="14">
        <v>0.17288030296184101</v>
      </c>
      <c r="BX14" s="14">
        <v>0.17671154936872799</v>
      </c>
      <c r="BY14" s="14"/>
      <c r="BZ14" s="14">
        <v>0.17977842343056399</v>
      </c>
      <c r="CA14" s="14">
        <v>0.170755626112958</v>
      </c>
      <c r="CB14" s="14">
        <v>0.15463883433987799</v>
      </c>
    </row>
    <row r="15" spans="2:80" ht="43.5" x14ac:dyDescent="0.35">
      <c r="B15" s="15" t="s">
        <v>290</v>
      </c>
      <c r="C15" s="14">
        <v>0.172979005069967</v>
      </c>
      <c r="D15" s="14">
        <v>0.168445060717969</v>
      </c>
      <c r="E15" s="14">
        <v>0.177433427027616</v>
      </c>
      <c r="F15" s="14"/>
      <c r="G15" s="14">
        <v>0.12952990198538999</v>
      </c>
      <c r="H15" s="14">
        <v>0.11868692529501799</v>
      </c>
      <c r="I15" s="14">
        <v>0.19825066211088099</v>
      </c>
      <c r="J15" s="14">
        <v>0.18008371906992299</v>
      </c>
      <c r="K15" s="14">
        <v>0.20639316547178799</v>
      </c>
      <c r="L15" s="14">
        <v>0.19736072124517401</v>
      </c>
      <c r="M15" s="14"/>
      <c r="N15" s="14">
        <v>0.16318157751676099</v>
      </c>
      <c r="O15" s="14">
        <v>0.160699659964715</v>
      </c>
      <c r="P15" s="14">
        <v>0.16943610177874699</v>
      </c>
      <c r="Q15" s="14">
        <v>0.19732384700098499</v>
      </c>
      <c r="R15" s="14"/>
      <c r="S15" s="14">
        <v>0.17711484085874801</v>
      </c>
      <c r="T15" s="14">
        <v>0.14473468778711501</v>
      </c>
      <c r="U15" s="14">
        <v>0.18119055743999901</v>
      </c>
      <c r="V15" s="14">
        <v>0.16357735202474899</v>
      </c>
      <c r="W15" s="14">
        <v>0.12543193168793701</v>
      </c>
      <c r="X15" s="14">
        <v>0.16228528328033801</v>
      </c>
      <c r="Y15" s="14">
        <v>0.191942792384207</v>
      </c>
      <c r="Z15" s="14">
        <v>0.20176273423132801</v>
      </c>
      <c r="AA15" s="14">
        <v>0.204307570767293</v>
      </c>
      <c r="AB15" s="14">
        <v>0.18173412750301901</v>
      </c>
      <c r="AC15" s="14">
        <v>0.211756001457063</v>
      </c>
      <c r="AD15" s="14">
        <v>0.13083277558404299</v>
      </c>
      <c r="AE15" s="14"/>
      <c r="AF15" s="14">
        <v>0.15283166287515801</v>
      </c>
      <c r="AG15" s="14">
        <v>0.170237116994537</v>
      </c>
      <c r="AH15" s="14">
        <v>0.155990662577835</v>
      </c>
      <c r="AI15" s="14">
        <v>0.17684721463275299</v>
      </c>
      <c r="AJ15" s="14">
        <v>0.19821487247470701</v>
      </c>
      <c r="AK15" s="14"/>
      <c r="AL15" s="14">
        <v>0.15346582944306</v>
      </c>
      <c r="AM15" s="14">
        <v>0.154851079650377</v>
      </c>
      <c r="AN15" s="14">
        <v>0.167255382029767</v>
      </c>
      <c r="AO15" s="14">
        <v>0.209305558591205</v>
      </c>
      <c r="AP15" s="14">
        <v>0.15997478824802899</v>
      </c>
      <c r="AQ15" s="14">
        <v>0.15097918556690601</v>
      </c>
      <c r="AR15" s="14"/>
      <c r="AS15" s="14">
        <v>0.18729930196698599</v>
      </c>
      <c r="AT15" s="14">
        <v>0.172749431436726</v>
      </c>
      <c r="AU15" s="14">
        <v>0.14931630947267599</v>
      </c>
      <c r="AV15" s="14">
        <v>0.15884268695548301</v>
      </c>
      <c r="AW15" s="14">
        <v>0.15365306886348301</v>
      </c>
      <c r="AX15" s="14"/>
      <c r="AY15" s="14">
        <v>0.197938472244643</v>
      </c>
      <c r="AZ15" s="14">
        <v>0.15164656135524099</v>
      </c>
      <c r="BA15" s="14">
        <v>0.18002895181704701</v>
      </c>
      <c r="BB15" s="14">
        <v>0.174879485983611</v>
      </c>
      <c r="BC15" s="14">
        <v>0.174447747443637</v>
      </c>
      <c r="BD15" s="14"/>
      <c r="BE15" s="14">
        <v>0.154352246719758</v>
      </c>
      <c r="BF15" s="14">
        <v>0.17549009327607101</v>
      </c>
      <c r="BG15" s="14">
        <v>0.165229601855889</v>
      </c>
      <c r="BH15" s="14">
        <v>0.19723283474146799</v>
      </c>
      <c r="BI15" s="14">
        <v>0.155322212511846</v>
      </c>
      <c r="BJ15" s="14"/>
      <c r="BK15" s="14">
        <v>0.14734973192307299</v>
      </c>
      <c r="BL15" s="14">
        <v>0.158310813468824</v>
      </c>
      <c r="BM15" s="14">
        <v>0.162536274140892</v>
      </c>
      <c r="BN15" s="14">
        <v>0.191891494092228</v>
      </c>
      <c r="BO15" s="14">
        <v>0.19669777924889201</v>
      </c>
      <c r="BP15" s="14"/>
      <c r="BQ15" s="14">
        <v>0.18867742515974401</v>
      </c>
      <c r="BR15" s="14">
        <v>0.166431661888787</v>
      </c>
      <c r="BS15" s="14"/>
      <c r="BT15" s="14">
        <v>0.16768429691450901</v>
      </c>
      <c r="BU15" s="14">
        <v>0.17460582908095801</v>
      </c>
      <c r="BV15" s="14"/>
      <c r="BW15" s="14">
        <v>0.16599228149591999</v>
      </c>
      <c r="BX15" s="14">
        <v>0.17542251774155199</v>
      </c>
      <c r="BY15" s="14"/>
      <c r="BZ15" s="14">
        <v>0.18413939789029199</v>
      </c>
      <c r="CA15" s="14">
        <v>0.15424488505605199</v>
      </c>
      <c r="CB15" s="14">
        <v>0.14524424742433001</v>
      </c>
    </row>
    <row r="16" spans="2:80" ht="29" x14ac:dyDescent="0.35">
      <c r="B16" s="15" t="s">
        <v>291</v>
      </c>
      <c r="C16" s="14">
        <v>0.15757437806219701</v>
      </c>
      <c r="D16" s="14">
        <v>0.137238963841048</v>
      </c>
      <c r="E16" s="14">
        <v>0.178010349393391</v>
      </c>
      <c r="F16" s="14"/>
      <c r="G16" s="14">
        <v>0.125616389796223</v>
      </c>
      <c r="H16" s="14">
        <v>0.151144937718376</v>
      </c>
      <c r="I16" s="14">
        <v>0.153240516179285</v>
      </c>
      <c r="J16" s="14">
        <v>0.15313937200757799</v>
      </c>
      <c r="K16" s="14">
        <v>0.17292086610934901</v>
      </c>
      <c r="L16" s="14">
        <v>0.180822540513045</v>
      </c>
      <c r="M16" s="14"/>
      <c r="N16" s="14">
        <v>0.18571562690589899</v>
      </c>
      <c r="O16" s="14">
        <v>0.15754290158503401</v>
      </c>
      <c r="P16" s="14">
        <v>0.139560050761873</v>
      </c>
      <c r="Q16" s="14">
        <v>0.14095291392986301</v>
      </c>
      <c r="R16" s="14"/>
      <c r="S16" s="14">
        <v>0.149748450632636</v>
      </c>
      <c r="T16" s="14">
        <v>0.15949828035566199</v>
      </c>
      <c r="U16" s="14">
        <v>0.13469843134420201</v>
      </c>
      <c r="V16" s="14">
        <v>0.18857820679131401</v>
      </c>
      <c r="W16" s="14">
        <v>0.124100125967827</v>
      </c>
      <c r="X16" s="14">
        <v>0.12910358858468701</v>
      </c>
      <c r="Y16" s="14">
        <v>0.14544252826203699</v>
      </c>
      <c r="Z16" s="14">
        <v>0.14921719443086401</v>
      </c>
      <c r="AA16" s="14">
        <v>0.12443392949241899</v>
      </c>
      <c r="AB16" s="14">
        <v>0.19287103366445699</v>
      </c>
      <c r="AC16" s="14">
        <v>0.19922851582668299</v>
      </c>
      <c r="AD16" s="14">
        <v>0.30700430912782201</v>
      </c>
      <c r="AE16" s="14"/>
      <c r="AF16" s="14">
        <v>0.152473331089652</v>
      </c>
      <c r="AG16" s="14">
        <v>0.14530679732419</v>
      </c>
      <c r="AH16" s="14">
        <v>0.20389021015706901</v>
      </c>
      <c r="AI16" s="14">
        <v>0.130752836401301</v>
      </c>
      <c r="AJ16" s="14">
        <v>0.159211838277693</v>
      </c>
      <c r="AK16" s="14"/>
      <c r="AL16" s="14">
        <v>0.14285995445931801</v>
      </c>
      <c r="AM16" s="14">
        <v>0.13793671117719999</v>
      </c>
      <c r="AN16" s="14">
        <v>0.17943672932566901</v>
      </c>
      <c r="AO16" s="14">
        <v>0.13630387739710401</v>
      </c>
      <c r="AP16" s="14">
        <v>0.14385401463238101</v>
      </c>
      <c r="AQ16" s="14">
        <v>0.22411904017025999</v>
      </c>
      <c r="AR16" s="14"/>
      <c r="AS16" s="14">
        <v>0.14626560765515301</v>
      </c>
      <c r="AT16" s="14">
        <v>0.156226893853327</v>
      </c>
      <c r="AU16" s="14">
        <v>0.167926159015514</v>
      </c>
      <c r="AV16" s="14">
        <v>0.17754994675244001</v>
      </c>
      <c r="AW16" s="14">
        <v>0.17039883461275401</v>
      </c>
      <c r="AX16" s="14"/>
      <c r="AY16" s="14">
        <v>0.15741919299346099</v>
      </c>
      <c r="AZ16" s="14">
        <v>0.160006841510414</v>
      </c>
      <c r="BA16" s="14">
        <v>0.164604032199514</v>
      </c>
      <c r="BB16" s="14">
        <v>0.152414233712592</v>
      </c>
      <c r="BC16" s="14">
        <v>0.159105943842729</v>
      </c>
      <c r="BD16" s="14"/>
      <c r="BE16" s="14">
        <v>0.13573987992914999</v>
      </c>
      <c r="BF16" s="14">
        <v>0.15567152567985801</v>
      </c>
      <c r="BG16" s="14">
        <v>0.16156270827879099</v>
      </c>
      <c r="BH16" s="14">
        <v>0.15190440499521601</v>
      </c>
      <c r="BI16" s="14">
        <v>0.19257681490381401</v>
      </c>
      <c r="BJ16" s="14"/>
      <c r="BK16" s="14">
        <v>0.127871268019392</v>
      </c>
      <c r="BL16" s="14">
        <v>0.13599169345477799</v>
      </c>
      <c r="BM16" s="14">
        <v>0.14152188666440399</v>
      </c>
      <c r="BN16" s="14">
        <v>0.16376250418754201</v>
      </c>
      <c r="BO16" s="14">
        <v>0.20609485825785601</v>
      </c>
      <c r="BP16" s="14"/>
      <c r="BQ16" s="14">
        <v>0.150682642041225</v>
      </c>
      <c r="BR16" s="14">
        <v>0.16044871577168299</v>
      </c>
      <c r="BS16" s="14"/>
      <c r="BT16" s="14">
        <v>0.15147136958007701</v>
      </c>
      <c r="BU16" s="14">
        <v>0.159449556154452</v>
      </c>
      <c r="BV16" s="14"/>
      <c r="BW16" s="14">
        <v>0.16619346932019499</v>
      </c>
      <c r="BX16" s="14">
        <v>0.15455996673144101</v>
      </c>
      <c r="BY16" s="14"/>
      <c r="BZ16" s="14">
        <v>0.17181269390551601</v>
      </c>
      <c r="CA16" s="14">
        <v>0.123341136988564</v>
      </c>
      <c r="CB16" s="14">
        <v>0.183533590171398</v>
      </c>
    </row>
    <row r="17" spans="2:80" ht="29" x14ac:dyDescent="0.35">
      <c r="B17" s="15" t="s">
        <v>292</v>
      </c>
      <c r="C17" s="14">
        <v>0.137878304512869</v>
      </c>
      <c r="D17" s="14">
        <v>0.13993928110305601</v>
      </c>
      <c r="E17" s="14">
        <v>0.13576798753839001</v>
      </c>
      <c r="F17" s="14"/>
      <c r="G17" s="14">
        <v>0.116744930959073</v>
      </c>
      <c r="H17" s="14">
        <v>0.10522579126546799</v>
      </c>
      <c r="I17" s="14">
        <v>0.11141365187499799</v>
      </c>
      <c r="J17" s="14">
        <v>0.13502814842942501</v>
      </c>
      <c r="K17" s="14">
        <v>0.18620439407123299</v>
      </c>
      <c r="L17" s="14">
        <v>0.16993149125243301</v>
      </c>
      <c r="M17" s="14"/>
      <c r="N17" s="14">
        <v>0.137883310375879</v>
      </c>
      <c r="O17" s="14">
        <v>0.136886421964514</v>
      </c>
      <c r="P17" s="14">
        <v>0.15347445752369501</v>
      </c>
      <c r="Q17" s="14">
        <v>0.12683614461100801</v>
      </c>
      <c r="R17" s="14"/>
      <c r="S17" s="14">
        <v>0.125067222855166</v>
      </c>
      <c r="T17" s="14">
        <v>0.14750099997569899</v>
      </c>
      <c r="U17" s="14">
        <v>0.12927115565823399</v>
      </c>
      <c r="V17" s="14">
        <v>0.11162879526245199</v>
      </c>
      <c r="W17" s="14">
        <v>0.12669069727097801</v>
      </c>
      <c r="X17" s="14">
        <v>0.15703451733515</v>
      </c>
      <c r="Y17" s="14">
        <v>0.104587654157938</v>
      </c>
      <c r="Z17" s="14">
        <v>0.254177649899956</v>
      </c>
      <c r="AA17" s="14">
        <v>0.14514580203588301</v>
      </c>
      <c r="AB17" s="14">
        <v>0.153551839000961</v>
      </c>
      <c r="AC17" s="14">
        <v>0.135172542304276</v>
      </c>
      <c r="AD17" s="14">
        <v>9.1118020470075306E-2</v>
      </c>
      <c r="AE17" s="14"/>
      <c r="AF17" s="14">
        <v>0.13462186706644499</v>
      </c>
      <c r="AG17" s="14">
        <v>0.13066246415765001</v>
      </c>
      <c r="AH17" s="14">
        <v>0.195010122792458</v>
      </c>
      <c r="AI17" s="14">
        <v>0.18491917663999799</v>
      </c>
      <c r="AJ17" s="14">
        <v>0.11164668051516199</v>
      </c>
      <c r="AK17" s="14"/>
      <c r="AL17" s="14">
        <v>0.134069800465553</v>
      </c>
      <c r="AM17" s="14">
        <v>0.14096842229318901</v>
      </c>
      <c r="AN17" s="14">
        <v>0.174698690366826</v>
      </c>
      <c r="AO17" s="14">
        <v>0.170251288900125</v>
      </c>
      <c r="AP17" s="14">
        <v>9.5923717148384394E-2</v>
      </c>
      <c r="AQ17" s="14">
        <v>0.116477165951251</v>
      </c>
      <c r="AR17" s="14"/>
      <c r="AS17" s="14">
        <v>0.154389510472798</v>
      </c>
      <c r="AT17" s="14">
        <v>0.13274662757413699</v>
      </c>
      <c r="AU17" s="14">
        <v>0.14238768403496199</v>
      </c>
      <c r="AV17" s="14">
        <v>9.2128372508564704E-2</v>
      </c>
      <c r="AW17" s="14">
        <v>0.123773521528819</v>
      </c>
      <c r="AX17" s="14"/>
      <c r="AY17" s="14">
        <v>0.16478400355172801</v>
      </c>
      <c r="AZ17" s="14">
        <v>0.136505547910307</v>
      </c>
      <c r="BA17" s="14">
        <v>0.153405038378569</v>
      </c>
      <c r="BB17" s="14">
        <v>0.12585626550465501</v>
      </c>
      <c r="BC17" s="14">
        <v>0.10605371991094401</v>
      </c>
      <c r="BD17" s="14"/>
      <c r="BE17" s="14">
        <v>0.14011713618222699</v>
      </c>
      <c r="BF17" s="14">
        <v>0.15017786389557999</v>
      </c>
      <c r="BG17" s="14">
        <v>0.130356326106847</v>
      </c>
      <c r="BH17" s="14">
        <v>0.13780623270325901</v>
      </c>
      <c r="BI17" s="14">
        <v>9.1176431790946505E-2</v>
      </c>
      <c r="BJ17" s="14"/>
      <c r="BK17" s="14">
        <v>0.144343099338962</v>
      </c>
      <c r="BL17" s="14">
        <v>0.13734488777224799</v>
      </c>
      <c r="BM17" s="14">
        <v>0.115231570409114</v>
      </c>
      <c r="BN17" s="14">
        <v>0.13662891366438701</v>
      </c>
      <c r="BO17" s="14">
        <v>0.155972966975088</v>
      </c>
      <c r="BP17" s="14"/>
      <c r="BQ17" s="14">
        <v>0.16003916031666099</v>
      </c>
      <c r="BR17" s="14">
        <v>0.128635671986393</v>
      </c>
      <c r="BS17" s="14"/>
      <c r="BT17" s="14">
        <v>0.11985066390499099</v>
      </c>
      <c r="BU17" s="14">
        <v>0.143417381973106</v>
      </c>
      <c r="BV17" s="14"/>
      <c r="BW17" s="14">
        <v>0.137760556552186</v>
      </c>
      <c r="BX17" s="14">
        <v>0.13791948527963799</v>
      </c>
      <c r="BY17" s="14"/>
      <c r="BZ17" s="14">
        <v>0.13626766312969099</v>
      </c>
      <c r="CA17" s="14">
        <v>0.144444408208489</v>
      </c>
      <c r="CB17" s="14">
        <v>0.118949899623781</v>
      </c>
    </row>
    <row r="18" spans="2:80" ht="29" x14ac:dyDescent="0.35">
      <c r="B18" s="15" t="s">
        <v>293</v>
      </c>
      <c r="C18" s="14">
        <v>0.13338954846910001</v>
      </c>
      <c r="D18" s="14">
        <v>0.111474032220314</v>
      </c>
      <c r="E18" s="14">
        <v>0.155270483902614</v>
      </c>
      <c r="F18" s="14"/>
      <c r="G18" s="14">
        <v>8.9413322917030996E-2</v>
      </c>
      <c r="H18" s="14">
        <v>9.4303004018058606E-2</v>
      </c>
      <c r="I18" s="14">
        <v>9.4362673204376704E-2</v>
      </c>
      <c r="J18" s="14">
        <v>0.16350377088876</v>
      </c>
      <c r="K18" s="14">
        <v>0.15979405631867299</v>
      </c>
      <c r="L18" s="14">
        <v>0.18400084200417299</v>
      </c>
      <c r="M18" s="14"/>
      <c r="N18" s="14">
        <v>0.14253684769982999</v>
      </c>
      <c r="O18" s="14">
        <v>0.1334588829461</v>
      </c>
      <c r="P18" s="14">
        <v>0.150324848851242</v>
      </c>
      <c r="Q18" s="14">
        <v>0.10607935734292399</v>
      </c>
      <c r="R18" s="14"/>
      <c r="S18" s="14">
        <v>9.9974658494947896E-2</v>
      </c>
      <c r="T18" s="14">
        <v>0.216819003136137</v>
      </c>
      <c r="U18" s="14">
        <v>0.15852173404413</v>
      </c>
      <c r="V18" s="14">
        <v>0.158129089268255</v>
      </c>
      <c r="W18" s="14">
        <v>0.14704943258007699</v>
      </c>
      <c r="X18" s="14">
        <v>9.3928891440005394E-2</v>
      </c>
      <c r="Y18" s="14">
        <v>9.3588047158495197E-2</v>
      </c>
      <c r="Z18" s="14">
        <v>0.144474115691195</v>
      </c>
      <c r="AA18" s="14">
        <v>0.16480966263834701</v>
      </c>
      <c r="AB18" s="14">
        <v>0.10115943672549101</v>
      </c>
      <c r="AC18" s="14">
        <v>6.4714146480846696E-2</v>
      </c>
      <c r="AD18" s="14">
        <v>6.0552825299477697E-2</v>
      </c>
      <c r="AE18" s="14"/>
      <c r="AF18" s="14">
        <v>0.225363241401624</v>
      </c>
      <c r="AG18" s="14">
        <v>0.10406880703694001</v>
      </c>
      <c r="AH18" s="14">
        <v>0.163285962138179</v>
      </c>
      <c r="AI18" s="14">
        <v>0.128864845292955</v>
      </c>
      <c r="AJ18" s="14">
        <v>0.138399448789778</v>
      </c>
      <c r="AK18" s="14"/>
      <c r="AL18" s="14">
        <v>0.105112033494279</v>
      </c>
      <c r="AM18" s="14">
        <v>0.16581875692244499</v>
      </c>
      <c r="AN18" s="14">
        <v>0.152119243056763</v>
      </c>
      <c r="AO18" s="14">
        <v>0.152317767413126</v>
      </c>
      <c r="AP18" s="14">
        <v>0.10695739778260301</v>
      </c>
      <c r="AQ18" s="14">
        <v>0.14118343006928899</v>
      </c>
      <c r="AR18" s="14"/>
      <c r="AS18" s="14">
        <v>0.14620406405299799</v>
      </c>
      <c r="AT18" s="14">
        <v>0.135260142495671</v>
      </c>
      <c r="AU18" s="14">
        <v>0.116339888217653</v>
      </c>
      <c r="AV18" s="14">
        <v>0.14379188701530199</v>
      </c>
      <c r="AW18" s="14">
        <v>0.106561276424904</v>
      </c>
      <c r="AX18" s="14"/>
      <c r="AY18" s="14">
        <v>0.16377124294367801</v>
      </c>
      <c r="AZ18" s="14">
        <v>0.136633734244997</v>
      </c>
      <c r="BA18" s="14">
        <v>0.12958189287060401</v>
      </c>
      <c r="BB18" s="14">
        <v>0.11865557129317</v>
      </c>
      <c r="BC18" s="14">
        <v>0.10443758840577699</v>
      </c>
      <c r="BD18" s="14"/>
      <c r="BE18" s="14">
        <v>0.11557784262986601</v>
      </c>
      <c r="BF18" s="14">
        <v>0.13458720788321901</v>
      </c>
      <c r="BG18" s="14">
        <v>0.142219760968016</v>
      </c>
      <c r="BH18" s="14">
        <v>0.104975734416417</v>
      </c>
      <c r="BI18" s="14">
        <v>0.177310626774276</v>
      </c>
      <c r="BJ18" s="14"/>
      <c r="BK18" s="14">
        <v>0.109846107290076</v>
      </c>
      <c r="BL18" s="14">
        <v>0.118073534689631</v>
      </c>
      <c r="BM18" s="14">
        <v>0.142027863374728</v>
      </c>
      <c r="BN18" s="14">
        <v>0.14429779011635699</v>
      </c>
      <c r="BO18" s="14">
        <v>0.145429069200532</v>
      </c>
      <c r="BP18" s="14"/>
      <c r="BQ18" s="14">
        <v>0.164141358674042</v>
      </c>
      <c r="BR18" s="14">
        <v>0.120563884886216</v>
      </c>
      <c r="BS18" s="14"/>
      <c r="BT18" s="14">
        <v>0.11212162332800001</v>
      </c>
      <c r="BU18" s="14">
        <v>0.139924218609106</v>
      </c>
      <c r="BV18" s="14"/>
      <c r="BW18" s="14">
        <v>0.108434157734578</v>
      </c>
      <c r="BX18" s="14">
        <v>0.14211736098921701</v>
      </c>
      <c r="BY18" s="14"/>
      <c r="BZ18" s="14">
        <v>0.14416562874278999</v>
      </c>
      <c r="CA18" s="14">
        <v>0.112399470149242</v>
      </c>
      <c r="CB18" s="14">
        <v>0.123833315771184</v>
      </c>
    </row>
    <row r="19" spans="2:80" ht="29" x14ac:dyDescent="0.35">
      <c r="B19" s="15" t="s">
        <v>294</v>
      </c>
      <c r="C19" s="14">
        <v>0.116343438959271</v>
      </c>
      <c r="D19" s="14">
        <v>0.115370743069639</v>
      </c>
      <c r="E19" s="14">
        <v>0.117175472104475</v>
      </c>
      <c r="F19" s="14"/>
      <c r="G19" s="14">
        <v>0.13259733054113501</v>
      </c>
      <c r="H19" s="14">
        <v>0.11002937360746699</v>
      </c>
      <c r="I19" s="14">
        <v>0.119994872829496</v>
      </c>
      <c r="J19" s="14">
        <v>0.14450920207414999</v>
      </c>
      <c r="K19" s="14">
        <v>0.11316163061389201</v>
      </c>
      <c r="L19" s="14">
        <v>8.7052115018052503E-2</v>
      </c>
      <c r="M19" s="14"/>
      <c r="N19" s="14">
        <v>0.103882570595128</v>
      </c>
      <c r="O19" s="14">
        <v>0.10047104670835</v>
      </c>
      <c r="P19" s="14">
        <v>9.98181247061075E-2</v>
      </c>
      <c r="Q19" s="14">
        <v>0.162235929067997</v>
      </c>
      <c r="R19" s="14"/>
      <c r="S19" s="14">
        <v>0.101987383113741</v>
      </c>
      <c r="T19" s="14">
        <v>0.12889793982768</v>
      </c>
      <c r="U19" s="14">
        <v>9.9360975558840103E-2</v>
      </c>
      <c r="V19" s="14">
        <v>0.112290856364446</v>
      </c>
      <c r="W19" s="14">
        <v>0.15916807014050299</v>
      </c>
      <c r="X19" s="14">
        <v>0.14687834997926999</v>
      </c>
      <c r="Y19" s="14">
        <v>0.118049825439574</v>
      </c>
      <c r="Z19" s="14">
        <v>5.4590885961131701E-2</v>
      </c>
      <c r="AA19" s="14">
        <v>0.17966741098361699</v>
      </c>
      <c r="AB19" s="14">
        <v>5.9118061588704703E-2</v>
      </c>
      <c r="AC19" s="14">
        <v>8.1751060391499597E-2</v>
      </c>
      <c r="AD19" s="14">
        <v>6.9553118333064601E-2</v>
      </c>
      <c r="AE19" s="14"/>
      <c r="AF19" s="14">
        <v>8.9444001025321407E-2</v>
      </c>
      <c r="AG19" s="14">
        <v>0.115474103552817</v>
      </c>
      <c r="AH19" s="14">
        <v>7.90266909787707E-2</v>
      </c>
      <c r="AI19" s="14">
        <v>0.115317703113871</v>
      </c>
      <c r="AJ19" s="14">
        <v>0.12763263128878999</v>
      </c>
      <c r="AK19" s="14"/>
      <c r="AL19" s="14">
        <v>0.116610401605982</v>
      </c>
      <c r="AM19" s="14">
        <v>0.103001633222499</v>
      </c>
      <c r="AN19" s="14">
        <v>9.0405264961379503E-2</v>
      </c>
      <c r="AO19" s="14">
        <v>0.123362859827332</v>
      </c>
      <c r="AP19" s="14">
        <v>0.15128495802219799</v>
      </c>
      <c r="AQ19" s="14">
        <v>9.9813705687987794E-2</v>
      </c>
      <c r="AR19" s="14"/>
      <c r="AS19" s="14">
        <v>0.112410471035296</v>
      </c>
      <c r="AT19" s="14">
        <v>0.12441116773392399</v>
      </c>
      <c r="AU19" s="14">
        <v>0.10687475441991399</v>
      </c>
      <c r="AV19" s="14">
        <v>0.116106979207991</v>
      </c>
      <c r="AW19" s="14">
        <v>4.2778901212548202E-2</v>
      </c>
      <c r="AX19" s="14"/>
      <c r="AY19" s="14">
        <v>6.6928872117010901E-2</v>
      </c>
      <c r="AZ19" s="14">
        <v>0.12249253607965099</v>
      </c>
      <c r="BA19" s="14">
        <v>0.10275307547765</v>
      </c>
      <c r="BB19" s="14">
        <v>0.13882604738444601</v>
      </c>
      <c r="BC19" s="14">
        <v>0.16949134307077901</v>
      </c>
      <c r="BD19" s="14"/>
      <c r="BE19" s="14">
        <v>7.8680574419518701E-2</v>
      </c>
      <c r="BF19" s="14">
        <v>9.6670067673060397E-2</v>
      </c>
      <c r="BG19" s="14">
        <v>0.12248362258539</v>
      </c>
      <c r="BH19" s="14">
        <v>0.15330801533279501</v>
      </c>
      <c r="BI19" s="14">
        <v>0.15733827278759799</v>
      </c>
      <c r="BJ19" s="14"/>
      <c r="BK19" s="14">
        <v>0.114561902908938</v>
      </c>
      <c r="BL19" s="14">
        <v>8.8315676158454995E-2</v>
      </c>
      <c r="BM19" s="14">
        <v>0.13050543744243301</v>
      </c>
      <c r="BN19" s="14">
        <v>0.106811616225869</v>
      </c>
      <c r="BO19" s="14">
        <v>0.13378148635124101</v>
      </c>
      <c r="BP19" s="14"/>
      <c r="BQ19" s="14">
        <v>0.12666760250155101</v>
      </c>
      <c r="BR19" s="14">
        <v>0.112037538022529</v>
      </c>
      <c r="BS19" s="14"/>
      <c r="BT19" s="14">
        <v>0.13076611939833399</v>
      </c>
      <c r="BU19" s="14">
        <v>0.111912002484922</v>
      </c>
      <c r="BV19" s="14"/>
      <c r="BW19" s="14">
        <v>0.118988928367152</v>
      </c>
      <c r="BX19" s="14">
        <v>0.115418214593058</v>
      </c>
      <c r="BY19" s="14"/>
      <c r="BZ19" s="14">
        <v>0.12480363891518299</v>
      </c>
      <c r="CA19" s="14">
        <v>0.104311635844118</v>
      </c>
      <c r="CB19" s="14">
        <v>8.24375732713922E-2</v>
      </c>
    </row>
    <row r="20" spans="2:80" ht="29" x14ac:dyDescent="0.35">
      <c r="B20" s="15" t="s">
        <v>295</v>
      </c>
      <c r="C20" s="14">
        <v>0.107958560467839</v>
      </c>
      <c r="D20" s="14">
        <v>9.6062307590181598E-2</v>
      </c>
      <c r="E20" s="14">
        <v>0.119332679483721</v>
      </c>
      <c r="F20" s="14"/>
      <c r="G20" s="14">
        <v>0.118012112501424</v>
      </c>
      <c r="H20" s="14">
        <v>0.10171928768177101</v>
      </c>
      <c r="I20" s="14">
        <v>9.1744562283773007E-2</v>
      </c>
      <c r="J20" s="14">
        <v>0.110572162121208</v>
      </c>
      <c r="K20" s="14">
        <v>0.118035205603243</v>
      </c>
      <c r="L20" s="14">
        <v>0.110685874330918</v>
      </c>
      <c r="M20" s="14"/>
      <c r="N20" s="14">
        <v>0.102182068395152</v>
      </c>
      <c r="O20" s="14">
        <v>0.14139166306291701</v>
      </c>
      <c r="P20" s="14">
        <v>9.7941202249116094E-2</v>
      </c>
      <c r="Q20" s="14">
        <v>8.83552118952146E-2</v>
      </c>
      <c r="R20" s="14"/>
      <c r="S20" s="14">
        <v>7.3558291235086198E-2</v>
      </c>
      <c r="T20" s="14">
        <v>0.10077600444278</v>
      </c>
      <c r="U20" s="14">
        <v>0.104874847117342</v>
      </c>
      <c r="V20" s="14">
        <v>0.11964622771919201</v>
      </c>
      <c r="W20" s="14">
        <v>0.11386047731710899</v>
      </c>
      <c r="X20" s="14">
        <v>0.10404306212917599</v>
      </c>
      <c r="Y20" s="14">
        <v>0.114759658871717</v>
      </c>
      <c r="Z20" s="14">
        <v>0.12944213526270401</v>
      </c>
      <c r="AA20" s="14">
        <v>7.7500917875090503E-2</v>
      </c>
      <c r="AB20" s="14">
        <v>0.15057629389353799</v>
      </c>
      <c r="AC20" s="14">
        <v>0.177174717122528</v>
      </c>
      <c r="AD20" s="14">
        <v>9.3061829603913196E-2</v>
      </c>
      <c r="AE20" s="14"/>
      <c r="AF20" s="14">
        <v>0.10571463083208101</v>
      </c>
      <c r="AG20" s="14">
        <v>0.119481994397671</v>
      </c>
      <c r="AH20" s="14">
        <v>0.12649708943379401</v>
      </c>
      <c r="AI20" s="14">
        <v>7.7939537747409499E-2</v>
      </c>
      <c r="AJ20" s="14">
        <v>0.149122150230214</v>
      </c>
      <c r="AK20" s="14"/>
      <c r="AL20" s="14">
        <v>0.130799943397445</v>
      </c>
      <c r="AM20" s="14">
        <v>0.104929090863875</v>
      </c>
      <c r="AN20" s="14">
        <v>0.103660825611265</v>
      </c>
      <c r="AO20" s="14">
        <v>8.9946854075925398E-2</v>
      </c>
      <c r="AP20" s="14">
        <v>0.134823624752649</v>
      </c>
      <c r="AQ20" s="14">
        <v>8.9900905511094503E-2</v>
      </c>
      <c r="AR20" s="14"/>
      <c r="AS20" s="14">
        <v>0.10042634304284</v>
      </c>
      <c r="AT20" s="14">
        <v>0.100335890488497</v>
      </c>
      <c r="AU20" s="14">
        <v>0.110607147254634</v>
      </c>
      <c r="AV20" s="14">
        <v>0.11891286942632</v>
      </c>
      <c r="AW20" s="14">
        <v>0.14603766603512</v>
      </c>
      <c r="AX20" s="14"/>
      <c r="AY20" s="14">
        <v>9.4306721007751296E-2</v>
      </c>
      <c r="AZ20" s="14">
        <v>0.110496105923656</v>
      </c>
      <c r="BA20" s="14">
        <v>0.12611083904865</v>
      </c>
      <c r="BB20" s="14">
        <v>0.112091250481615</v>
      </c>
      <c r="BC20" s="14">
        <v>0.110814153626951</v>
      </c>
      <c r="BD20" s="14"/>
      <c r="BE20" s="14">
        <v>9.8924253456936798E-2</v>
      </c>
      <c r="BF20" s="14">
        <v>9.8602193263694099E-2</v>
      </c>
      <c r="BG20" s="14">
        <v>0.12623186802584899</v>
      </c>
      <c r="BH20" s="14">
        <v>9.2152996304670901E-2</v>
      </c>
      <c r="BI20" s="14">
        <v>0.108360989588207</v>
      </c>
      <c r="BJ20" s="14"/>
      <c r="BK20" s="14">
        <v>0.109536506331987</v>
      </c>
      <c r="BL20" s="14">
        <v>0.101228506172702</v>
      </c>
      <c r="BM20" s="14">
        <v>0.117787621451479</v>
      </c>
      <c r="BN20" s="14">
        <v>0.114914746885678</v>
      </c>
      <c r="BO20" s="14">
        <v>9.7519966879839604E-2</v>
      </c>
      <c r="BP20" s="14"/>
      <c r="BQ20" s="14">
        <v>8.4502178338909995E-2</v>
      </c>
      <c r="BR20" s="14">
        <v>0.117741518415754</v>
      </c>
      <c r="BS20" s="14"/>
      <c r="BT20" s="14">
        <v>0.13357100972774899</v>
      </c>
      <c r="BU20" s="14">
        <v>0.10008901483606</v>
      </c>
      <c r="BV20" s="14"/>
      <c r="BW20" s="14">
        <v>0.121237168683729</v>
      </c>
      <c r="BX20" s="14">
        <v>0.103314545702883</v>
      </c>
      <c r="BY20" s="14"/>
      <c r="BZ20" s="14">
        <v>0.10944323680007199</v>
      </c>
      <c r="CA20" s="14">
        <v>0.10416757359783101</v>
      </c>
      <c r="CB20" s="14">
        <v>0.111979691396347</v>
      </c>
    </row>
    <row r="21" spans="2:80" x14ac:dyDescent="0.35">
      <c r="B21" s="15" t="s">
        <v>296</v>
      </c>
      <c r="C21" s="14">
        <v>7.2752601650462198E-2</v>
      </c>
      <c r="D21" s="14">
        <v>8.7753958683212799E-2</v>
      </c>
      <c r="E21" s="14">
        <v>5.7656590076580097E-2</v>
      </c>
      <c r="F21" s="14"/>
      <c r="G21" s="14">
        <v>8.4419072467606396E-2</v>
      </c>
      <c r="H21" s="14">
        <v>7.1170789117336597E-2</v>
      </c>
      <c r="I21" s="14">
        <v>8.2526147854827606E-2</v>
      </c>
      <c r="J21" s="14">
        <v>5.6447332463050101E-2</v>
      </c>
      <c r="K21" s="14">
        <v>5.5032818781131497E-2</v>
      </c>
      <c r="L21" s="14">
        <v>8.3473993349906697E-2</v>
      </c>
      <c r="M21" s="14"/>
      <c r="N21" s="14">
        <v>7.7791122511997698E-2</v>
      </c>
      <c r="O21" s="14">
        <v>6.6522561529264806E-2</v>
      </c>
      <c r="P21" s="14">
        <v>8.5514426537178806E-2</v>
      </c>
      <c r="Q21" s="14">
        <v>6.2196886079771002E-2</v>
      </c>
      <c r="R21" s="14"/>
      <c r="S21" s="14">
        <v>9.0655540191666106E-2</v>
      </c>
      <c r="T21" s="14">
        <v>4.5687278686045697E-2</v>
      </c>
      <c r="U21" s="14">
        <v>9.2574583697389398E-2</v>
      </c>
      <c r="V21" s="14">
        <v>5.1324557420535703E-2</v>
      </c>
      <c r="W21" s="14">
        <v>6.4050856013323998E-2</v>
      </c>
      <c r="X21" s="14">
        <v>0.114861567875675</v>
      </c>
      <c r="Y21" s="14">
        <v>6.7137479527765706E-2</v>
      </c>
      <c r="Z21" s="14">
        <v>7.7400910306323401E-2</v>
      </c>
      <c r="AA21" s="14">
        <v>6.2766591994613402E-2</v>
      </c>
      <c r="AB21" s="14">
        <v>7.9999013744248199E-2</v>
      </c>
      <c r="AC21" s="14">
        <v>4.5852469396181601E-2</v>
      </c>
      <c r="AD21" s="14">
        <v>8.0225175868554197E-2</v>
      </c>
      <c r="AE21" s="14"/>
      <c r="AF21" s="14">
        <v>8.1661095003792095E-2</v>
      </c>
      <c r="AG21" s="14">
        <v>7.1919307701001398E-2</v>
      </c>
      <c r="AH21" s="14">
        <v>7.7791601301348504E-2</v>
      </c>
      <c r="AI21" s="14">
        <v>0.112789028185093</v>
      </c>
      <c r="AJ21" s="14">
        <v>4.7791979762721197E-2</v>
      </c>
      <c r="AK21" s="14"/>
      <c r="AL21" s="14">
        <v>6.8807554421908002E-2</v>
      </c>
      <c r="AM21" s="14">
        <v>7.8874601348175394E-2</v>
      </c>
      <c r="AN21" s="14">
        <v>9.4121239713672797E-2</v>
      </c>
      <c r="AO21" s="14">
        <v>9.2103935785915095E-2</v>
      </c>
      <c r="AP21" s="14">
        <v>5.04266972291477E-2</v>
      </c>
      <c r="AQ21" s="14">
        <v>5.1075964232001898E-2</v>
      </c>
      <c r="AR21" s="14"/>
      <c r="AS21" s="14">
        <v>7.5218102453940394E-2</v>
      </c>
      <c r="AT21" s="14">
        <v>6.1173405858438903E-2</v>
      </c>
      <c r="AU21" s="14">
        <v>7.3420715338677903E-2</v>
      </c>
      <c r="AV21" s="14">
        <v>7.2750795007069297E-2</v>
      </c>
      <c r="AW21" s="14">
        <v>0.10862198115218</v>
      </c>
      <c r="AX21" s="14"/>
      <c r="AY21" s="14">
        <v>6.6345471111776494E-2</v>
      </c>
      <c r="AZ21" s="14">
        <v>7.7062048880429806E-2</v>
      </c>
      <c r="BA21" s="14">
        <v>8.9773893623061901E-2</v>
      </c>
      <c r="BB21" s="14">
        <v>9.0660067068860595E-2</v>
      </c>
      <c r="BC21" s="14">
        <v>4.41453795877901E-2</v>
      </c>
      <c r="BD21" s="14"/>
      <c r="BE21" s="14">
        <v>8.8708476987719498E-2</v>
      </c>
      <c r="BF21" s="14">
        <v>7.7743805870330293E-2</v>
      </c>
      <c r="BG21" s="14">
        <v>7.3780948147636902E-2</v>
      </c>
      <c r="BH21" s="14">
        <v>6.4511623093527606E-2</v>
      </c>
      <c r="BI21" s="14">
        <v>2.8331701539603599E-2</v>
      </c>
      <c r="BJ21" s="14"/>
      <c r="BK21" s="14">
        <v>8.6912196482514095E-2</v>
      </c>
      <c r="BL21" s="14">
        <v>4.3970960177826902E-2</v>
      </c>
      <c r="BM21" s="14">
        <v>6.1089322737830298E-2</v>
      </c>
      <c r="BN21" s="14">
        <v>8.7959620179902803E-2</v>
      </c>
      <c r="BO21" s="14">
        <v>8.1096315572014202E-2</v>
      </c>
      <c r="BP21" s="14"/>
      <c r="BQ21" s="14">
        <v>9.8035928707735698E-2</v>
      </c>
      <c r="BR21" s="14">
        <v>6.2207679418843899E-2</v>
      </c>
      <c r="BS21" s="14"/>
      <c r="BT21" s="14">
        <v>6.1996647602740901E-2</v>
      </c>
      <c r="BU21" s="14">
        <v>7.6057419176225299E-2</v>
      </c>
      <c r="BV21" s="14"/>
      <c r="BW21" s="14">
        <v>6.8597941221382103E-2</v>
      </c>
      <c r="BX21" s="14">
        <v>7.4205638298756399E-2</v>
      </c>
      <c r="BY21" s="14"/>
      <c r="BZ21" s="14">
        <v>7.7081480104837993E-2</v>
      </c>
      <c r="CA21" s="14">
        <v>7.0455276112249193E-2</v>
      </c>
      <c r="CB21" s="14">
        <v>3.24928703862832E-2</v>
      </c>
    </row>
    <row r="22" spans="2:80" ht="29" x14ac:dyDescent="0.35">
      <c r="B22" s="15" t="s">
        <v>297</v>
      </c>
      <c r="C22" s="14">
        <v>6.8653700694615599E-2</v>
      </c>
      <c r="D22" s="14">
        <v>6.3002078523453506E-2</v>
      </c>
      <c r="E22" s="14">
        <v>7.44308263309955E-2</v>
      </c>
      <c r="F22" s="14"/>
      <c r="G22" s="14">
        <v>0.10799321496486</v>
      </c>
      <c r="H22" s="14">
        <v>8.9097828834832804E-2</v>
      </c>
      <c r="I22" s="14">
        <v>7.69539182731451E-2</v>
      </c>
      <c r="J22" s="14">
        <v>6.77365494543654E-2</v>
      </c>
      <c r="K22" s="14">
        <v>3.0978605458627601E-2</v>
      </c>
      <c r="L22" s="14">
        <v>4.5169419568655403E-2</v>
      </c>
      <c r="M22" s="14"/>
      <c r="N22" s="14">
        <v>6.5644436635212994E-2</v>
      </c>
      <c r="O22" s="14">
        <v>7.6599457440940696E-2</v>
      </c>
      <c r="P22" s="14">
        <v>6.4604342964099101E-2</v>
      </c>
      <c r="Q22" s="14">
        <v>6.8024634913287099E-2</v>
      </c>
      <c r="R22" s="14"/>
      <c r="S22" s="14">
        <v>8.2721564351285401E-2</v>
      </c>
      <c r="T22" s="14">
        <v>6.2511862868682697E-2</v>
      </c>
      <c r="U22" s="14">
        <v>4.2253683151418898E-2</v>
      </c>
      <c r="V22" s="14">
        <v>9.3318223690656704E-2</v>
      </c>
      <c r="W22" s="14">
        <v>6.8263298718367504E-2</v>
      </c>
      <c r="X22" s="14">
        <v>8.2962284893252705E-2</v>
      </c>
      <c r="Y22" s="14">
        <v>6.9116387562571296E-2</v>
      </c>
      <c r="Z22" s="14">
        <v>5.2651740864349199E-2</v>
      </c>
      <c r="AA22" s="14">
        <v>6.03420241797233E-2</v>
      </c>
      <c r="AB22" s="14">
        <v>6.0283934018108297E-2</v>
      </c>
      <c r="AC22" s="14">
        <v>7.72185283829184E-2</v>
      </c>
      <c r="AD22" s="14">
        <v>4.5516399514644097E-2</v>
      </c>
      <c r="AE22" s="14"/>
      <c r="AF22" s="14">
        <v>7.13693904637379E-2</v>
      </c>
      <c r="AG22" s="14">
        <v>7.1389924815110598E-2</v>
      </c>
      <c r="AH22" s="14">
        <v>4.3650806210120498E-2</v>
      </c>
      <c r="AI22" s="14">
        <v>7.1205036839373001E-2</v>
      </c>
      <c r="AJ22" s="14">
        <v>9.7226327832228995E-2</v>
      </c>
      <c r="AK22" s="14"/>
      <c r="AL22" s="14">
        <v>7.5753630789124907E-2</v>
      </c>
      <c r="AM22" s="14">
        <v>6.5186518941580104E-2</v>
      </c>
      <c r="AN22" s="14">
        <v>6.8565366653070198E-2</v>
      </c>
      <c r="AO22" s="14">
        <v>5.93262722985105E-2</v>
      </c>
      <c r="AP22" s="14">
        <v>9.1748650835653894E-2</v>
      </c>
      <c r="AQ22" s="14">
        <v>5.38851680201606E-2</v>
      </c>
      <c r="AR22" s="14"/>
      <c r="AS22" s="14">
        <v>5.62023292106867E-2</v>
      </c>
      <c r="AT22" s="14">
        <v>7.1702159395889295E-2</v>
      </c>
      <c r="AU22" s="14">
        <v>7.8520022657985106E-2</v>
      </c>
      <c r="AV22" s="14">
        <v>7.9953975971371896E-2</v>
      </c>
      <c r="AW22" s="14">
        <v>0.12975643290111699</v>
      </c>
      <c r="AX22" s="14"/>
      <c r="AY22" s="14">
        <v>6.3473130006221803E-2</v>
      </c>
      <c r="AZ22" s="14">
        <v>6.1296804504080801E-2</v>
      </c>
      <c r="BA22" s="14">
        <v>6.1148869717144602E-2</v>
      </c>
      <c r="BB22" s="14">
        <v>9.0111907981065206E-2</v>
      </c>
      <c r="BC22" s="14">
        <v>7.0092474608471497E-2</v>
      </c>
      <c r="BD22" s="14"/>
      <c r="BE22" s="14">
        <v>9.0413270870783102E-2</v>
      </c>
      <c r="BF22" s="14">
        <v>6.7777678178500694E-2</v>
      </c>
      <c r="BG22" s="14">
        <v>6.0917729519964402E-2</v>
      </c>
      <c r="BH22" s="14">
        <v>8.2578445869663106E-2</v>
      </c>
      <c r="BI22" s="14">
        <v>5.8586661111949698E-2</v>
      </c>
      <c r="BJ22" s="14"/>
      <c r="BK22" s="14">
        <v>8.3402868815866504E-2</v>
      </c>
      <c r="BL22" s="14">
        <v>5.2036840828242399E-2</v>
      </c>
      <c r="BM22" s="14">
        <v>6.0410588694745998E-2</v>
      </c>
      <c r="BN22" s="14">
        <v>6.6951436840364406E-2</v>
      </c>
      <c r="BO22" s="14">
        <v>7.87150811313298E-2</v>
      </c>
      <c r="BP22" s="14"/>
      <c r="BQ22" s="14">
        <v>7.5784924972301201E-2</v>
      </c>
      <c r="BR22" s="14">
        <v>6.5679479570390997E-2</v>
      </c>
      <c r="BS22" s="14"/>
      <c r="BT22" s="14">
        <v>7.92147228032756E-2</v>
      </c>
      <c r="BU22" s="14">
        <v>6.54087769249697E-2</v>
      </c>
      <c r="BV22" s="14"/>
      <c r="BW22" s="14">
        <v>7.9998112709882205E-2</v>
      </c>
      <c r="BX22" s="14">
        <v>6.4686145056096003E-2</v>
      </c>
      <c r="BY22" s="14"/>
      <c r="BZ22" s="14">
        <v>6.9360699988930893E-2</v>
      </c>
      <c r="CA22" s="14">
        <v>7.0902770863542505E-2</v>
      </c>
      <c r="CB22" s="14">
        <v>4.6498303622842199E-2</v>
      </c>
    </row>
    <row r="23" spans="2:80" ht="43.5" x14ac:dyDescent="0.35">
      <c r="B23" s="15" t="s">
        <v>298</v>
      </c>
      <c r="C23" s="14">
        <v>6.6762295117814494E-2</v>
      </c>
      <c r="D23" s="14">
        <v>7.5093025606142005E-2</v>
      </c>
      <c r="E23" s="14">
        <v>5.8905669683648201E-2</v>
      </c>
      <c r="F23" s="14"/>
      <c r="G23" s="14">
        <v>8.2107981908816199E-2</v>
      </c>
      <c r="H23" s="14">
        <v>7.2366220404601805E-2</v>
      </c>
      <c r="I23" s="14">
        <v>5.7443144194019899E-2</v>
      </c>
      <c r="J23" s="14">
        <v>5.9703456859835399E-2</v>
      </c>
      <c r="K23" s="14">
        <v>7.3859499941660106E-2</v>
      </c>
      <c r="L23" s="14">
        <v>6.0560372864945103E-2</v>
      </c>
      <c r="M23" s="14"/>
      <c r="N23" s="14">
        <v>7.9353511829261203E-2</v>
      </c>
      <c r="O23" s="14">
        <v>7.38455168206891E-2</v>
      </c>
      <c r="P23" s="14">
        <v>7.1141884750259704E-2</v>
      </c>
      <c r="Q23" s="14">
        <v>4.1196114093942103E-2</v>
      </c>
      <c r="R23" s="14"/>
      <c r="S23" s="14">
        <v>6.5684682939174496E-2</v>
      </c>
      <c r="T23" s="14">
        <v>0.102825922890932</v>
      </c>
      <c r="U23" s="14">
        <v>5.9836514399192103E-2</v>
      </c>
      <c r="V23" s="14">
        <v>5.5853885154567198E-2</v>
      </c>
      <c r="W23" s="14">
        <v>8.6686406295574198E-2</v>
      </c>
      <c r="X23" s="14">
        <v>6.8719472376792504E-2</v>
      </c>
      <c r="Y23" s="14">
        <v>3.8224592056924203E-2</v>
      </c>
      <c r="Z23" s="14">
        <v>6.8607334476984402E-2</v>
      </c>
      <c r="AA23" s="14">
        <v>6.4256341482136603E-2</v>
      </c>
      <c r="AB23" s="14">
        <v>7.4194820174530995E-2</v>
      </c>
      <c r="AC23" s="14">
        <v>3.1388287549651901E-2</v>
      </c>
      <c r="AD23" s="14">
        <v>3.3881455865741802E-2</v>
      </c>
      <c r="AE23" s="14"/>
      <c r="AF23" s="14">
        <v>7.9470023995928604E-2</v>
      </c>
      <c r="AG23" s="14">
        <v>6.6028486870395406E-2</v>
      </c>
      <c r="AH23" s="14">
        <v>7.0518053116417997E-2</v>
      </c>
      <c r="AI23" s="14">
        <v>7.2573932823162199E-2</v>
      </c>
      <c r="AJ23" s="14">
        <v>4.4105948277710902E-2</v>
      </c>
      <c r="AK23" s="14"/>
      <c r="AL23" s="14">
        <v>5.2711611735861197E-2</v>
      </c>
      <c r="AM23" s="14">
        <v>8.0924805698222704E-2</v>
      </c>
      <c r="AN23" s="14">
        <v>8.1828141901277698E-2</v>
      </c>
      <c r="AO23" s="14">
        <v>7.3489258140041397E-2</v>
      </c>
      <c r="AP23" s="14">
        <v>6.3138795165758196E-2</v>
      </c>
      <c r="AQ23" s="14">
        <v>5.6875681694258599E-2</v>
      </c>
      <c r="AR23" s="14"/>
      <c r="AS23" s="14">
        <v>6.0573323523482499E-2</v>
      </c>
      <c r="AT23" s="14">
        <v>6.2587844833582401E-2</v>
      </c>
      <c r="AU23" s="14">
        <v>6.87673187780624E-2</v>
      </c>
      <c r="AV23" s="14">
        <v>7.6556634012026004E-2</v>
      </c>
      <c r="AW23" s="14">
        <v>8.3018845173536096E-2</v>
      </c>
      <c r="AX23" s="14"/>
      <c r="AY23" s="14">
        <v>7.3123388913795301E-2</v>
      </c>
      <c r="AZ23" s="14">
        <v>6.9154803208168802E-2</v>
      </c>
      <c r="BA23" s="14">
        <v>8.3332930491606796E-2</v>
      </c>
      <c r="BB23" s="14">
        <v>5.4235371468472002E-2</v>
      </c>
      <c r="BC23" s="14">
        <v>5.7047707022782397E-2</v>
      </c>
      <c r="BD23" s="14"/>
      <c r="BE23" s="14">
        <v>8.3564042205214004E-2</v>
      </c>
      <c r="BF23" s="14">
        <v>7.90585748494117E-2</v>
      </c>
      <c r="BG23" s="14">
        <v>6.1384698674169201E-2</v>
      </c>
      <c r="BH23" s="14">
        <v>5.3123206031368699E-2</v>
      </c>
      <c r="BI23" s="14">
        <v>2.98291446888427E-2</v>
      </c>
      <c r="BJ23" s="14"/>
      <c r="BK23" s="14">
        <v>7.5318830179692806E-2</v>
      </c>
      <c r="BL23" s="14">
        <v>6.7195683196028005E-2</v>
      </c>
      <c r="BM23" s="14">
        <v>6.1248519311652497E-2</v>
      </c>
      <c r="BN23" s="14">
        <v>5.7133469872557199E-2</v>
      </c>
      <c r="BO23" s="14">
        <v>7.3897084047573197E-2</v>
      </c>
      <c r="BP23" s="14"/>
      <c r="BQ23" s="14">
        <v>6.4124114112629693E-2</v>
      </c>
      <c r="BR23" s="14">
        <v>6.7862601793023405E-2</v>
      </c>
      <c r="BS23" s="14"/>
      <c r="BT23" s="14">
        <v>6.3500984993326501E-2</v>
      </c>
      <c r="BU23" s="14">
        <v>6.7764348009500097E-2</v>
      </c>
      <c r="BV23" s="14"/>
      <c r="BW23" s="14">
        <v>5.8237546954157601E-2</v>
      </c>
      <c r="BX23" s="14">
        <v>6.9743711219253796E-2</v>
      </c>
      <c r="BY23" s="14"/>
      <c r="BZ23" s="14">
        <v>6.4306333101728397E-2</v>
      </c>
      <c r="CA23" s="14">
        <v>7.3006038422519598E-2</v>
      </c>
      <c r="CB23" s="14">
        <v>6.0272790838872603E-2</v>
      </c>
    </row>
    <row r="24" spans="2:80" ht="29" x14ac:dyDescent="0.35">
      <c r="B24" s="15" t="s">
        <v>299</v>
      </c>
      <c r="C24" s="14">
        <v>5.2335302746386703E-2</v>
      </c>
      <c r="D24" s="14">
        <v>5.8119157258741998E-2</v>
      </c>
      <c r="E24" s="14">
        <v>4.6141973842529903E-2</v>
      </c>
      <c r="F24" s="14"/>
      <c r="G24" s="14">
        <v>9.0371866374726495E-2</v>
      </c>
      <c r="H24" s="14">
        <v>8.7991152832885597E-2</v>
      </c>
      <c r="I24" s="14">
        <v>5.6569153904844197E-2</v>
      </c>
      <c r="J24" s="14">
        <v>2.7717130326178702E-2</v>
      </c>
      <c r="K24" s="14">
        <v>3.8414450125413099E-2</v>
      </c>
      <c r="L24" s="14">
        <v>2.3901406940312901E-2</v>
      </c>
      <c r="M24" s="14"/>
      <c r="N24" s="14">
        <v>6.5494364176015701E-2</v>
      </c>
      <c r="O24" s="14">
        <v>3.9793406075108999E-2</v>
      </c>
      <c r="P24" s="14">
        <v>5.3001106543461102E-2</v>
      </c>
      <c r="Q24" s="14">
        <v>5.11918037177281E-2</v>
      </c>
      <c r="R24" s="14"/>
      <c r="S24" s="14">
        <v>7.4701856190267299E-2</v>
      </c>
      <c r="T24" s="14">
        <v>5.6210150733273401E-2</v>
      </c>
      <c r="U24" s="14">
        <v>4.7416280165142398E-2</v>
      </c>
      <c r="V24" s="14">
        <v>4.30319720438967E-2</v>
      </c>
      <c r="W24" s="14">
        <v>5.4273937163902802E-2</v>
      </c>
      <c r="X24" s="14">
        <v>4.5247477661350698E-2</v>
      </c>
      <c r="Y24" s="14">
        <v>4.9331942220565098E-2</v>
      </c>
      <c r="Z24" s="14">
        <v>3.6843004354254701E-2</v>
      </c>
      <c r="AA24" s="14">
        <v>6.0987081360119898E-2</v>
      </c>
      <c r="AB24" s="14">
        <v>3.9223047009855898E-2</v>
      </c>
      <c r="AC24" s="14">
        <v>4.6548071756983299E-2</v>
      </c>
      <c r="AD24" s="14">
        <v>3.4661398081387601E-2</v>
      </c>
      <c r="AE24" s="14"/>
      <c r="AF24" s="14">
        <v>5.08455866640991E-2</v>
      </c>
      <c r="AG24" s="14">
        <v>5.5374530492430699E-2</v>
      </c>
      <c r="AH24" s="14">
        <v>4.7469705568895203E-2</v>
      </c>
      <c r="AI24" s="14">
        <v>5.7781715767642197E-2</v>
      </c>
      <c r="AJ24" s="14">
        <v>8.1183538856622897E-2</v>
      </c>
      <c r="AK24" s="14"/>
      <c r="AL24" s="14">
        <v>5.9329800906848598E-2</v>
      </c>
      <c r="AM24" s="14">
        <v>5.5539168365342201E-2</v>
      </c>
      <c r="AN24" s="14">
        <v>6.8451036641987206E-2</v>
      </c>
      <c r="AO24" s="14">
        <v>4.7246965877161103E-2</v>
      </c>
      <c r="AP24" s="14">
        <v>6.10927142625192E-2</v>
      </c>
      <c r="AQ24" s="14">
        <v>1.80329033527689E-2</v>
      </c>
      <c r="AR24" s="14"/>
      <c r="AS24" s="14">
        <v>3.5666615576212597E-2</v>
      </c>
      <c r="AT24" s="14">
        <v>4.9012744361740801E-2</v>
      </c>
      <c r="AU24" s="14">
        <v>5.7918849470002198E-2</v>
      </c>
      <c r="AV24" s="14">
        <v>7.8095955271255998E-2</v>
      </c>
      <c r="AW24" s="14">
        <v>0.16557340688958799</v>
      </c>
      <c r="AX24" s="14"/>
      <c r="AY24" s="14">
        <v>3.4736512835607199E-2</v>
      </c>
      <c r="AZ24" s="14">
        <v>6.8501114718985803E-2</v>
      </c>
      <c r="BA24" s="14">
        <v>5.2884926394618503E-2</v>
      </c>
      <c r="BB24" s="14">
        <v>5.55331666545716E-2</v>
      </c>
      <c r="BC24" s="14">
        <v>5.0779035858995403E-2</v>
      </c>
      <c r="BD24" s="14"/>
      <c r="BE24" s="14">
        <v>0.101088258758551</v>
      </c>
      <c r="BF24" s="14">
        <v>5.01259776739785E-2</v>
      </c>
      <c r="BG24" s="14">
        <v>4.4821188821748299E-2</v>
      </c>
      <c r="BH24" s="14">
        <v>5.7957413549282903E-2</v>
      </c>
      <c r="BI24" s="14">
        <v>4.2638277922484903E-2</v>
      </c>
      <c r="BJ24" s="14"/>
      <c r="BK24" s="14">
        <v>8.7489517629483995E-2</v>
      </c>
      <c r="BL24" s="14">
        <v>4.5227753784370002E-2</v>
      </c>
      <c r="BM24" s="14">
        <v>4.9807892763432303E-2</v>
      </c>
      <c r="BN24" s="14">
        <v>5.17863590946697E-2</v>
      </c>
      <c r="BO24" s="14">
        <v>3.2817697999633702E-2</v>
      </c>
      <c r="BP24" s="14"/>
      <c r="BQ24" s="14">
        <v>5.5859116107236401E-2</v>
      </c>
      <c r="BR24" s="14">
        <v>5.0865625208904301E-2</v>
      </c>
      <c r="BS24" s="14"/>
      <c r="BT24" s="14">
        <v>6.5726540616943704E-2</v>
      </c>
      <c r="BU24" s="14">
        <v>4.8220781857776798E-2</v>
      </c>
      <c r="BV24" s="14"/>
      <c r="BW24" s="14">
        <v>7.1789685047377899E-2</v>
      </c>
      <c r="BX24" s="14">
        <v>4.5531393994805699E-2</v>
      </c>
      <c r="BY24" s="14"/>
      <c r="BZ24" s="14">
        <v>4.4773936646780498E-2</v>
      </c>
      <c r="CA24" s="14">
        <v>7.1822952287449102E-2</v>
      </c>
      <c r="CB24" s="14">
        <v>3.07849991849715E-2</v>
      </c>
    </row>
    <row r="25" spans="2:80" ht="29" x14ac:dyDescent="0.35">
      <c r="B25" s="15" t="s">
        <v>300</v>
      </c>
      <c r="C25" s="14">
        <v>4.6401456767985398E-2</v>
      </c>
      <c r="D25" s="14">
        <v>4.6268869430289801E-2</v>
      </c>
      <c r="E25" s="14">
        <v>4.6712754193416001E-2</v>
      </c>
      <c r="F25" s="14"/>
      <c r="G25" s="14">
        <v>4.0721417228056701E-2</v>
      </c>
      <c r="H25" s="14">
        <v>5.9274676810365703E-2</v>
      </c>
      <c r="I25" s="14">
        <v>4.7980674383699802E-2</v>
      </c>
      <c r="J25" s="14">
        <v>5.2761564515661198E-2</v>
      </c>
      <c r="K25" s="14">
        <v>4.8913381526883203E-2</v>
      </c>
      <c r="L25" s="14">
        <v>3.1538628166306801E-2</v>
      </c>
      <c r="M25" s="14"/>
      <c r="N25" s="14">
        <v>6.2453699621745899E-2</v>
      </c>
      <c r="O25" s="14">
        <v>4.1360531788333002E-2</v>
      </c>
      <c r="P25" s="14">
        <v>4.5645086821383497E-2</v>
      </c>
      <c r="Q25" s="14">
        <v>3.5510997409552603E-2</v>
      </c>
      <c r="R25" s="14"/>
      <c r="S25" s="14">
        <v>5.3896010379686901E-2</v>
      </c>
      <c r="T25" s="14">
        <v>5.63526585696165E-2</v>
      </c>
      <c r="U25" s="14">
        <v>5.9943556825183E-2</v>
      </c>
      <c r="V25" s="14">
        <v>3.6581890703029897E-2</v>
      </c>
      <c r="W25" s="14">
        <v>5.4287076709404802E-2</v>
      </c>
      <c r="X25" s="14">
        <v>3.5425828431285999E-2</v>
      </c>
      <c r="Y25" s="14">
        <v>6.4392450084761896E-2</v>
      </c>
      <c r="Z25" s="14">
        <v>3.7769646195188203E-2</v>
      </c>
      <c r="AA25" s="14">
        <v>3.39415411617454E-2</v>
      </c>
      <c r="AB25" s="14">
        <v>3.3933960707781499E-2</v>
      </c>
      <c r="AC25" s="14">
        <v>3.2127327862945698E-2</v>
      </c>
      <c r="AD25" s="14">
        <v>4.64543834587062E-2</v>
      </c>
      <c r="AE25" s="14"/>
      <c r="AF25" s="14">
        <v>5.1859101355858001E-2</v>
      </c>
      <c r="AG25" s="14">
        <v>4.6561166883504299E-2</v>
      </c>
      <c r="AH25" s="14">
        <v>6.0019547667317999E-2</v>
      </c>
      <c r="AI25" s="14">
        <v>5.0980644879842697E-2</v>
      </c>
      <c r="AJ25" s="14">
        <v>5.6236340601846901E-2</v>
      </c>
      <c r="AK25" s="14"/>
      <c r="AL25" s="14">
        <v>4.2675841959772198E-2</v>
      </c>
      <c r="AM25" s="14">
        <v>4.5403821788911398E-2</v>
      </c>
      <c r="AN25" s="14">
        <v>6.81508088563164E-2</v>
      </c>
      <c r="AO25" s="14">
        <v>4.9565659908063102E-2</v>
      </c>
      <c r="AP25" s="14">
        <v>6.0412361537437502E-2</v>
      </c>
      <c r="AQ25" s="14">
        <v>2.6085484669599399E-2</v>
      </c>
      <c r="AR25" s="14"/>
      <c r="AS25" s="14">
        <v>3.9395099000840497E-2</v>
      </c>
      <c r="AT25" s="14">
        <v>3.3235721039491302E-2</v>
      </c>
      <c r="AU25" s="14">
        <v>5.0754807473911402E-2</v>
      </c>
      <c r="AV25" s="14">
        <v>7.6460862294198906E-2</v>
      </c>
      <c r="AW25" s="14">
        <v>0.120852474542685</v>
      </c>
      <c r="AX25" s="14"/>
      <c r="AY25" s="14">
        <v>5.4041959690241198E-2</v>
      </c>
      <c r="AZ25" s="14">
        <v>6.0516045316926302E-2</v>
      </c>
      <c r="BA25" s="14">
        <v>1.15274955198036E-2</v>
      </c>
      <c r="BB25" s="14">
        <v>5.5953569604293901E-2</v>
      </c>
      <c r="BC25" s="14">
        <v>3.67400168678731E-2</v>
      </c>
      <c r="BD25" s="14"/>
      <c r="BE25" s="14">
        <v>0.10881472188994699</v>
      </c>
      <c r="BF25" s="14">
        <v>5.0218691453912799E-2</v>
      </c>
      <c r="BG25" s="14">
        <v>3.9166119126672901E-2</v>
      </c>
      <c r="BH25" s="14">
        <v>3.3871492809721702E-2</v>
      </c>
      <c r="BI25" s="14">
        <v>2.7729613312995401E-2</v>
      </c>
      <c r="BJ25" s="14"/>
      <c r="BK25" s="14">
        <v>8.1533143141263101E-2</v>
      </c>
      <c r="BL25" s="14">
        <v>4.6779078283411997E-2</v>
      </c>
      <c r="BM25" s="14">
        <v>3.8622199108027298E-2</v>
      </c>
      <c r="BN25" s="14">
        <v>3.9091744825556198E-2</v>
      </c>
      <c r="BO25" s="14">
        <v>3.3051135760638603E-2</v>
      </c>
      <c r="BP25" s="14"/>
      <c r="BQ25" s="14">
        <v>5.1736428556264397E-2</v>
      </c>
      <c r="BR25" s="14">
        <v>4.4176399025867702E-2</v>
      </c>
      <c r="BS25" s="14"/>
      <c r="BT25" s="14">
        <v>6.6987857093659106E-2</v>
      </c>
      <c r="BU25" s="14">
        <v>4.0076188336490702E-2</v>
      </c>
      <c r="BV25" s="14"/>
      <c r="BW25" s="14">
        <v>6.3473025037650593E-2</v>
      </c>
      <c r="BX25" s="14">
        <v>4.0430905199906497E-2</v>
      </c>
      <c r="BY25" s="14"/>
      <c r="BZ25" s="14">
        <v>3.6716534358966102E-2</v>
      </c>
      <c r="CA25" s="14">
        <v>7.1546891202263194E-2</v>
      </c>
      <c r="CB25" s="14">
        <v>1.7701663423141101E-2</v>
      </c>
    </row>
    <row r="26" spans="2:80" x14ac:dyDescent="0.35">
      <c r="B26" s="15" t="s">
        <v>253</v>
      </c>
      <c r="C26" s="14">
        <v>2.94795833876157E-2</v>
      </c>
      <c r="D26" s="14">
        <v>3.4837448235239897E-2</v>
      </c>
      <c r="E26" s="14">
        <v>2.4373824618863799E-2</v>
      </c>
      <c r="F26" s="14"/>
      <c r="G26" s="14">
        <v>1.3648737305700299E-2</v>
      </c>
      <c r="H26" s="14">
        <v>3.0924567973820299E-2</v>
      </c>
      <c r="I26" s="14">
        <v>2.9321267685107798E-2</v>
      </c>
      <c r="J26" s="14">
        <v>2.72953689664804E-2</v>
      </c>
      <c r="K26" s="14">
        <v>2.2312406596395301E-2</v>
      </c>
      <c r="L26" s="14">
        <v>4.5495063776021603E-2</v>
      </c>
      <c r="M26" s="14"/>
      <c r="N26" s="14">
        <v>3.7155453083020998E-2</v>
      </c>
      <c r="O26" s="14">
        <v>2.77771523363297E-2</v>
      </c>
      <c r="P26" s="14">
        <v>2.0008660975881099E-2</v>
      </c>
      <c r="Q26" s="14">
        <v>3.1632646984328598E-2</v>
      </c>
      <c r="R26" s="14"/>
      <c r="S26" s="14">
        <v>4.49855859017909E-2</v>
      </c>
      <c r="T26" s="14">
        <v>1.62923831736215E-2</v>
      </c>
      <c r="U26" s="14">
        <v>9.2570424193162606E-3</v>
      </c>
      <c r="V26" s="14">
        <v>1.9178373496007799E-2</v>
      </c>
      <c r="W26" s="14">
        <v>5.7240330334427499E-2</v>
      </c>
      <c r="X26" s="14">
        <v>2.7834508874858301E-2</v>
      </c>
      <c r="Y26" s="14">
        <v>2.1399050770148E-2</v>
      </c>
      <c r="Z26" s="14">
        <v>3.9380930399861201E-2</v>
      </c>
      <c r="AA26" s="14">
        <v>3.1820857875734E-2</v>
      </c>
      <c r="AB26" s="14">
        <v>2.5530354753129501E-2</v>
      </c>
      <c r="AC26" s="14">
        <v>3.09487152727164E-2</v>
      </c>
      <c r="AD26" s="14">
        <v>4.8114306277054202E-2</v>
      </c>
      <c r="AE26" s="14"/>
      <c r="AF26" s="14">
        <v>3.71668969339502E-2</v>
      </c>
      <c r="AG26" s="14">
        <v>3.5188177256564701E-2</v>
      </c>
      <c r="AH26" s="14">
        <v>1.6155877672283499E-2</v>
      </c>
      <c r="AI26" s="14">
        <v>9.5801316581911496E-3</v>
      </c>
      <c r="AJ26" s="14">
        <v>4.8090300143809796E-3</v>
      </c>
      <c r="AK26" s="14"/>
      <c r="AL26" s="14">
        <v>4.6876244133729997E-2</v>
      </c>
      <c r="AM26" s="14">
        <v>4.5666217083501499E-2</v>
      </c>
      <c r="AN26" s="14">
        <v>1.8417756056379301E-2</v>
      </c>
      <c r="AO26" s="14">
        <v>1.4785337821425401E-2</v>
      </c>
      <c r="AP26" s="14">
        <v>1.2522290460385299E-2</v>
      </c>
      <c r="AQ26" s="14">
        <v>2.7137427307628199E-2</v>
      </c>
      <c r="AR26" s="14"/>
      <c r="AS26" s="14">
        <v>2.6191455104039099E-2</v>
      </c>
      <c r="AT26" s="14">
        <v>1.8926573332541202E-2</v>
      </c>
      <c r="AU26" s="14">
        <v>2.79419640131209E-2</v>
      </c>
      <c r="AV26" s="14">
        <v>3.5848913131922899E-2</v>
      </c>
      <c r="AW26" s="14">
        <v>8.53906342146179E-2</v>
      </c>
      <c r="AX26" s="14"/>
      <c r="AY26" s="14">
        <v>4.5376029302226902E-2</v>
      </c>
      <c r="AZ26" s="14">
        <v>3.17598608668576E-2</v>
      </c>
      <c r="BA26" s="14">
        <v>2.63957701349577E-2</v>
      </c>
      <c r="BB26" s="14">
        <v>1.34489729082212E-2</v>
      </c>
      <c r="BC26" s="14">
        <v>1.9977978199576099E-2</v>
      </c>
      <c r="BD26" s="14"/>
      <c r="BE26" s="14">
        <v>7.3799421358795594E-2</v>
      </c>
      <c r="BF26" s="14">
        <v>3.76396206670307E-2</v>
      </c>
      <c r="BG26" s="14">
        <v>1.98737433536204E-2</v>
      </c>
      <c r="BH26" s="14">
        <v>1.6271397555815099E-2</v>
      </c>
      <c r="BI26" s="14">
        <v>2.1193464742592399E-2</v>
      </c>
      <c r="BJ26" s="14"/>
      <c r="BK26" s="14">
        <v>4.4595144388731002E-2</v>
      </c>
      <c r="BL26" s="14">
        <v>5.0289519698147302E-2</v>
      </c>
      <c r="BM26" s="14">
        <v>3.4884064419196399E-2</v>
      </c>
      <c r="BN26" s="14">
        <v>7.9693949739819102E-3</v>
      </c>
      <c r="BO26" s="14">
        <v>1.56841513935926E-2</v>
      </c>
      <c r="BP26" s="14"/>
      <c r="BQ26" s="14">
        <v>2.4315681804228301E-2</v>
      </c>
      <c r="BR26" s="14">
        <v>3.1633292845441502E-2</v>
      </c>
      <c r="BS26" s="14"/>
      <c r="BT26" s="14">
        <v>2.3330458099156601E-2</v>
      </c>
      <c r="BU26" s="14">
        <v>3.1368931085760401E-2</v>
      </c>
      <c r="BV26" s="14"/>
      <c r="BW26" s="14">
        <v>3.6984400895495699E-2</v>
      </c>
      <c r="BX26" s="14">
        <v>2.6854874325622901E-2</v>
      </c>
      <c r="BY26" s="14"/>
      <c r="BZ26" s="14">
        <v>1.9437939598809101E-2</v>
      </c>
      <c r="CA26" s="14">
        <v>4.5789431236824003E-2</v>
      </c>
      <c r="CB26" s="14">
        <v>5.7677542087097203E-2</v>
      </c>
    </row>
    <row r="27" spans="2:80" x14ac:dyDescent="0.35">
      <c r="B27" s="15" t="s">
        <v>118</v>
      </c>
      <c r="C27" s="20">
        <v>2.39352945202503E-2</v>
      </c>
      <c r="D27" s="20">
        <v>2.3860620555898299E-2</v>
      </c>
      <c r="E27" s="20">
        <v>2.3435513919259899E-2</v>
      </c>
      <c r="F27" s="20"/>
      <c r="G27" s="20">
        <v>1.3401141816257499E-2</v>
      </c>
      <c r="H27" s="20">
        <v>3.13276754605211E-2</v>
      </c>
      <c r="I27" s="20">
        <v>2.5943495232478301E-2</v>
      </c>
      <c r="J27" s="20">
        <v>2.5851561362899001E-2</v>
      </c>
      <c r="K27" s="20">
        <v>2.3992738364628299E-2</v>
      </c>
      <c r="L27" s="20">
        <v>2.1660385868041001E-2</v>
      </c>
      <c r="M27" s="20"/>
      <c r="N27" s="20">
        <v>1.86440580366414E-2</v>
      </c>
      <c r="O27" s="20">
        <v>2.3721122090991101E-2</v>
      </c>
      <c r="P27" s="20">
        <v>1.8131150714883301E-2</v>
      </c>
      <c r="Q27" s="20">
        <v>3.5266639231551399E-2</v>
      </c>
      <c r="R27" s="20"/>
      <c r="S27" s="20">
        <v>2.3761798050396299E-2</v>
      </c>
      <c r="T27" s="20">
        <v>2.47282459331266E-2</v>
      </c>
      <c r="U27" s="20">
        <v>2.5341975423580201E-2</v>
      </c>
      <c r="V27" s="20">
        <v>1.9845034544106299E-2</v>
      </c>
      <c r="W27" s="20">
        <v>2.7372491622907301E-2</v>
      </c>
      <c r="X27" s="20">
        <v>2.5494901786262202E-2</v>
      </c>
      <c r="Y27" s="20">
        <v>2.6010828820331199E-2</v>
      </c>
      <c r="Z27" s="20">
        <v>1.5890745997330102E-2</v>
      </c>
      <c r="AA27" s="20">
        <v>2.6621621836242199E-2</v>
      </c>
      <c r="AB27" s="20">
        <v>2.23818258205623E-2</v>
      </c>
      <c r="AC27" s="20">
        <v>3.42565769801415E-2</v>
      </c>
      <c r="AD27" s="20">
        <v>0</v>
      </c>
      <c r="AE27" s="20"/>
      <c r="AF27" s="20">
        <v>1.4466481933544899E-2</v>
      </c>
      <c r="AG27" s="20">
        <v>2.37475594370667E-2</v>
      </c>
      <c r="AH27" s="20">
        <v>1.53344163295731E-2</v>
      </c>
      <c r="AI27" s="20">
        <v>2.5968788174197899E-2</v>
      </c>
      <c r="AJ27" s="20">
        <v>2.6397815530803899E-2</v>
      </c>
      <c r="AK27" s="20"/>
      <c r="AL27" s="20">
        <v>2.2038889067096799E-2</v>
      </c>
      <c r="AM27" s="20">
        <v>2.0858118050545601E-2</v>
      </c>
      <c r="AN27" s="20">
        <v>8.7226341988830107E-3</v>
      </c>
      <c r="AO27" s="20">
        <v>2.02202701543816E-2</v>
      </c>
      <c r="AP27" s="20">
        <v>2.5379497426888099E-2</v>
      </c>
      <c r="AQ27" s="20">
        <v>6.3113664514160103E-2</v>
      </c>
      <c r="AR27" s="20"/>
      <c r="AS27" s="20">
        <v>3.6951913514770798E-2</v>
      </c>
      <c r="AT27" s="20">
        <v>1.88163878932372E-2</v>
      </c>
      <c r="AU27" s="20">
        <v>2.15221894547485E-2</v>
      </c>
      <c r="AV27" s="20">
        <v>2.87646469787513E-2</v>
      </c>
      <c r="AW27" s="20">
        <v>0</v>
      </c>
      <c r="AX27" s="20"/>
      <c r="AY27" s="20">
        <v>2.5757898808988499E-2</v>
      </c>
      <c r="AZ27" s="20">
        <v>1.29098302833163E-2</v>
      </c>
      <c r="BA27" s="20">
        <v>2.8998188154163301E-2</v>
      </c>
      <c r="BB27" s="20">
        <v>1.5605474232752801E-2</v>
      </c>
      <c r="BC27" s="20">
        <v>2.7043432519750599E-2</v>
      </c>
      <c r="BD27" s="20"/>
      <c r="BE27" s="20">
        <v>2.45190447926333E-2</v>
      </c>
      <c r="BF27" s="20">
        <v>2.13852681922291E-2</v>
      </c>
      <c r="BG27" s="20">
        <v>2.2168631174602299E-2</v>
      </c>
      <c r="BH27" s="20">
        <v>2.5916938494961701E-2</v>
      </c>
      <c r="BI27" s="20">
        <v>5.2079872766235699E-2</v>
      </c>
      <c r="BJ27" s="20"/>
      <c r="BK27" s="20">
        <v>2.40964668073432E-2</v>
      </c>
      <c r="BL27" s="20">
        <v>4.8925129591303802E-2</v>
      </c>
      <c r="BM27" s="20">
        <v>2.1975500162511898E-2</v>
      </c>
      <c r="BN27" s="20">
        <v>1.6281038955521101E-2</v>
      </c>
      <c r="BO27" s="20">
        <v>1.2568954605028699E-2</v>
      </c>
      <c r="BP27" s="20"/>
      <c r="BQ27" s="20">
        <v>1.55562686878688E-2</v>
      </c>
      <c r="BR27" s="20">
        <v>2.74299364864375E-2</v>
      </c>
      <c r="BS27" s="20"/>
      <c r="BT27" s="20">
        <v>2.5963112851021999E-2</v>
      </c>
      <c r="BU27" s="20">
        <v>2.3312237790102101E-2</v>
      </c>
      <c r="BV27" s="20"/>
      <c r="BW27" s="20">
        <v>2.0084934274834002E-2</v>
      </c>
      <c r="BX27" s="20">
        <v>2.5281906268966401E-2</v>
      </c>
      <c r="BY27" s="20"/>
      <c r="BZ27" s="20">
        <v>1.6781190812867101E-2</v>
      </c>
      <c r="CA27" s="20">
        <v>3.2078297680874501E-2</v>
      </c>
      <c r="CB27" s="20">
        <v>6.4666497334728498E-2</v>
      </c>
    </row>
    <row r="28" spans="2:80" x14ac:dyDescent="0.35">
      <c r="B28" s="16"/>
    </row>
    <row r="29" spans="2:80" x14ac:dyDescent="0.35">
      <c r="B29" t="s">
        <v>120</v>
      </c>
    </row>
    <row r="30" spans="2:80" x14ac:dyDescent="0.35">
      <c r="B30" t="s">
        <v>121</v>
      </c>
    </row>
    <row r="32" spans="2:80" x14ac:dyDescent="0.35">
      <c r="B32"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G18"/>
  <sheetViews>
    <sheetView showGridLines="0" workbookViewId="0">
      <pane xSplit="2" topLeftCell="C1" activePane="topRight" state="frozen"/>
      <selection activeCell="B19" sqref="B19"/>
      <selection pane="topRight" activeCell="E26" sqref="E26"/>
    </sheetView>
  </sheetViews>
  <sheetFormatPr defaultColWidth="10.90625" defaultRowHeight="14.5" x14ac:dyDescent="0.35"/>
  <cols>
    <col min="2" max="2" width="25.81640625" customWidth="1"/>
    <col min="3" max="7" width="20.81640625" customWidth="1"/>
  </cols>
  <sheetData>
    <row r="2" spans="2:7" ht="40" customHeight="1" x14ac:dyDescent="0.35">
      <c r="D2" s="26" t="s">
        <v>309</v>
      </c>
      <c r="E2" s="23"/>
      <c r="F2" s="23"/>
      <c r="G2" s="23"/>
    </row>
    <row r="6" spans="2:7" ht="50" customHeight="1" x14ac:dyDescent="0.35">
      <c r="B6" s="17" t="s">
        <v>14</v>
      </c>
      <c r="C6" s="17" t="s">
        <v>302</v>
      </c>
      <c r="D6" s="17" t="s">
        <v>303</v>
      </c>
      <c r="E6" s="17" t="s">
        <v>304</v>
      </c>
      <c r="F6" s="17" t="s">
        <v>305</v>
      </c>
    </row>
    <row r="7" spans="2:7" x14ac:dyDescent="0.35">
      <c r="B7" s="15" t="s">
        <v>306</v>
      </c>
      <c r="C7" s="14">
        <v>0.105020387310892</v>
      </c>
      <c r="D7" s="14">
        <v>7.7023361974413201E-2</v>
      </c>
      <c r="E7" s="14">
        <v>0.20075184390859599</v>
      </c>
      <c r="F7" s="14">
        <v>0.16503526722183201</v>
      </c>
    </row>
    <row r="8" spans="2:7" x14ac:dyDescent="0.35">
      <c r="B8" s="15" t="s">
        <v>307</v>
      </c>
      <c r="C8" s="14">
        <v>0.22217880491844</v>
      </c>
      <c r="D8" s="14">
        <v>0.24463005930883</v>
      </c>
      <c r="E8" s="14">
        <v>0.37019567299344103</v>
      </c>
      <c r="F8" s="14">
        <v>0.23544091204885101</v>
      </c>
    </row>
    <row r="9" spans="2:7" x14ac:dyDescent="0.35">
      <c r="B9" s="15" t="s">
        <v>308</v>
      </c>
      <c r="C9" s="14">
        <v>0.16822953347605099</v>
      </c>
      <c r="D9" s="14">
        <v>0.22819550959270099</v>
      </c>
      <c r="E9" s="14">
        <v>0.205263608814407</v>
      </c>
      <c r="F9" s="14">
        <v>0.16162050616780299</v>
      </c>
    </row>
    <row r="10" spans="2:7" x14ac:dyDescent="0.35">
      <c r="B10" s="15" t="s">
        <v>86</v>
      </c>
      <c r="C10" s="14">
        <v>0.34368349023276501</v>
      </c>
      <c r="D10" s="14">
        <v>0.34596506296539398</v>
      </c>
      <c r="E10" s="14">
        <v>0.170153800540219</v>
      </c>
      <c r="F10" s="14">
        <v>0.29748633162674198</v>
      </c>
    </row>
    <row r="11" spans="2:7" x14ac:dyDescent="0.35">
      <c r="B11" s="15" t="s">
        <v>85</v>
      </c>
      <c r="C11" s="14">
        <v>0.160887784061852</v>
      </c>
      <c r="D11" s="14">
        <v>0.104186006158662</v>
      </c>
      <c r="E11" s="14">
        <v>5.3635073743336703E-2</v>
      </c>
      <c r="F11" s="14">
        <v>0.14041698293477101</v>
      </c>
    </row>
    <row r="12" spans="2:7" x14ac:dyDescent="0.35">
      <c r="B12" s="16"/>
      <c r="C12" s="16"/>
      <c r="D12" s="16"/>
      <c r="E12" s="16"/>
      <c r="F12" s="16"/>
    </row>
    <row r="13" spans="2:7" x14ac:dyDescent="0.35">
      <c r="B13" t="s">
        <v>120</v>
      </c>
    </row>
    <row r="14" spans="2:7" x14ac:dyDescent="0.35">
      <c r="B14" t="s">
        <v>121</v>
      </c>
    </row>
    <row r="18" spans="2:2" x14ac:dyDescent="0.35">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310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306</v>
      </c>
      <c r="C9" s="14">
        <v>0.105020387310892</v>
      </c>
      <c r="D9" s="14">
        <v>5.9327146995187603E-2</v>
      </c>
      <c r="E9" s="14">
        <v>0.14872336206811901</v>
      </c>
      <c r="F9" s="14"/>
      <c r="G9" s="14">
        <v>0.10205110499853901</v>
      </c>
      <c r="H9" s="14">
        <v>9.8663139922228305E-2</v>
      </c>
      <c r="I9" s="14">
        <v>0.115710565282595</v>
      </c>
      <c r="J9" s="14">
        <v>8.1057942909432704E-2</v>
      </c>
      <c r="K9" s="14">
        <v>9.0381608828543999E-2</v>
      </c>
      <c r="L9" s="14">
        <v>0.13273348105121799</v>
      </c>
      <c r="M9" s="14"/>
      <c r="N9" s="14">
        <v>8.0335804701577695E-2</v>
      </c>
      <c r="O9" s="14">
        <v>0.107328623567992</v>
      </c>
      <c r="P9" s="14">
        <v>0.103039590690465</v>
      </c>
      <c r="Q9" s="14">
        <v>0.128104039984719</v>
      </c>
      <c r="R9" s="14"/>
      <c r="S9" s="14">
        <v>0.103667052495325</v>
      </c>
      <c r="T9" s="14">
        <v>0.10174822736233601</v>
      </c>
      <c r="U9" s="14">
        <v>0.103707123662588</v>
      </c>
      <c r="V9" s="14">
        <v>0.13262241508429201</v>
      </c>
      <c r="W9" s="14">
        <v>9.8134354804863905E-2</v>
      </c>
      <c r="X9" s="14">
        <v>0.13721982800069499</v>
      </c>
      <c r="Y9" s="14">
        <v>0.11996254420699599</v>
      </c>
      <c r="Z9" s="14">
        <v>8.7747268982044394E-2</v>
      </c>
      <c r="AA9" s="14">
        <v>8.1300311638841993E-2</v>
      </c>
      <c r="AB9" s="14">
        <v>7.7844493353140198E-2</v>
      </c>
      <c r="AC9" s="14">
        <v>0.127077691671106</v>
      </c>
      <c r="AD9" s="14">
        <v>8.0899893268505496E-2</v>
      </c>
      <c r="AE9" s="14"/>
      <c r="AF9" s="14">
        <v>9.2635016484382604E-2</v>
      </c>
      <c r="AG9" s="14">
        <v>9.4720114292541194E-2</v>
      </c>
      <c r="AH9" s="14">
        <v>7.9530980517473607E-2</v>
      </c>
      <c r="AI9" s="14">
        <v>0.14302894508709799</v>
      </c>
      <c r="AJ9" s="14">
        <v>9.8001037851491501E-2</v>
      </c>
      <c r="AK9" s="14"/>
      <c r="AL9" s="14">
        <v>5.53757692163638E-2</v>
      </c>
      <c r="AM9" s="14">
        <v>0.105264501843745</v>
      </c>
      <c r="AN9" s="14">
        <v>9.5752220984543404E-2</v>
      </c>
      <c r="AO9" s="14">
        <v>0.13855679243053901</v>
      </c>
      <c r="AP9" s="14">
        <v>0.108954615882197</v>
      </c>
      <c r="AQ9" s="14">
        <v>8.5084412689099498E-2</v>
      </c>
      <c r="AR9" s="14"/>
      <c r="AS9" s="14">
        <v>0.117132822161962</v>
      </c>
      <c r="AT9" s="14">
        <v>0.11177985753393101</v>
      </c>
      <c r="AU9" s="14">
        <v>8.3676554960157495E-2</v>
      </c>
      <c r="AV9" s="14">
        <v>8.2208631576572599E-2</v>
      </c>
      <c r="AW9" s="14">
        <v>0.114624734211088</v>
      </c>
      <c r="AX9" s="14"/>
      <c r="AY9" s="14">
        <v>7.33744277252774E-2</v>
      </c>
      <c r="AZ9" s="14">
        <v>5.9738744268747701E-2</v>
      </c>
      <c r="BA9" s="14">
        <v>0.11785073943006</v>
      </c>
      <c r="BB9" s="14">
        <v>0.115594413508842</v>
      </c>
      <c r="BC9" s="14">
        <v>0.20733438440529101</v>
      </c>
      <c r="BD9" s="14"/>
      <c r="BE9" s="14">
        <v>6.8124389667227295E-2</v>
      </c>
      <c r="BF9" s="14">
        <v>7.0772370548364202E-2</v>
      </c>
      <c r="BG9" s="14">
        <v>0.102719703669704</v>
      </c>
      <c r="BH9" s="14">
        <v>0.167659019460633</v>
      </c>
      <c r="BI9" s="14">
        <v>0.24658931905869</v>
      </c>
      <c r="BJ9" s="14"/>
      <c r="BK9" s="14">
        <v>5.6136239564608101E-2</v>
      </c>
      <c r="BL9" s="14">
        <v>6.7026809238940693E-2</v>
      </c>
      <c r="BM9" s="14">
        <v>8.0160691620350402E-2</v>
      </c>
      <c r="BN9" s="14">
        <v>7.88473667402909E-2</v>
      </c>
      <c r="BO9" s="14">
        <v>0.218191691386699</v>
      </c>
      <c r="BP9" s="14"/>
      <c r="BQ9" s="14">
        <v>0.13397831168753099</v>
      </c>
      <c r="BR9" s="14">
        <v>9.2942900046299903E-2</v>
      </c>
      <c r="BS9" s="14"/>
      <c r="BT9" s="14">
        <v>0.10396485358442099</v>
      </c>
      <c r="BU9" s="14">
        <v>0.10534470501835</v>
      </c>
      <c r="BV9" s="14"/>
      <c r="BW9" s="14">
        <v>6.9048400665470203E-2</v>
      </c>
      <c r="BX9" s="14">
        <v>0.117601106192729</v>
      </c>
      <c r="BY9" s="14"/>
      <c r="BZ9" s="14">
        <v>0.129157037543977</v>
      </c>
      <c r="CA9" s="14">
        <v>5.9488900142755499E-2</v>
      </c>
      <c r="CB9" s="14">
        <v>7.4812476065620595E-2</v>
      </c>
    </row>
    <row r="10" spans="2:80" x14ac:dyDescent="0.35">
      <c r="B10" s="15" t="s">
        <v>307</v>
      </c>
      <c r="C10" s="14">
        <v>0.22217880491844</v>
      </c>
      <c r="D10" s="14">
        <v>0.14923493578920799</v>
      </c>
      <c r="E10" s="14">
        <v>0.29287174765148699</v>
      </c>
      <c r="F10" s="14"/>
      <c r="G10" s="14">
        <v>0.311613528165264</v>
      </c>
      <c r="H10" s="14">
        <v>0.233250499811059</v>
      </c>
      <c r="I10" s="14">
        <v>0.21296284500777299</v>
      </c>
      <c r="J10" s="14">
        <v>0.23385417504764799</v>
      </c>
      <c r="K10" s="14">
        <v>0.207742016619065</v>
      </c>
      <c r="L10" s="14">
        <v>0.161588948023101</v>
      </c>
      <c r="M10" s="14"/>
      <c r="N10" s="14">
        <v>0.18489238187007401</v>
      </c>
      <c r="O10" s="14">
        <v>0.22517563366766699</v>
      </c>
      <c r="P10" s="14">
        <v>0.24403813611504299</v>
      </c>
      <c r="Q10" s="14">
        <v>0.24165458909256701</v>
      </c>
      <c r="R10" s="14"/>
      <c r="S10" s="14">
        <v>0.22330262813753601</v>
      </c>
      <c r="T10" s="14">
        <v>0.21961614447997499</v>
      </c>
      <c r="U10" s="14">
        <v>0.187282867676099</v>
      </c>
      <c r="V10" s="14">
        <v>0.23023431669888</v>
      </c>
      <c r="W10" s="14">
        <v>0.231246470668554</v>
      </c>
      <c r="X10" s="14">
        <v>0.26946576797336902</v>
      </c>
      <c r="Y10" s="14">
        <v>0.24263832459163401</v>
      </c>
      <c r="Z10" s="14">
        <v>0.232694136536892</v>
      </c>
      <c r="AA10" s="14">
        <v>0.20951941682764499</v>
      </c>
      <c r="AB10" s="14">
        <v>0.20212114143969301</v>
      </c>
      <c r="AC10" s="14">
        <v>0.16277212732434199</v>
      </c>
      <c r="AD10" s="14">
        <v>0.27071905540318503</v>
      </c>
      <c r="AE10" s="14"/>
      <c r="AF10" s="14">
        <v>0.20866746601293801</v>
      </c>
      <c r="AG10" s="14">
        <v>0.19949505372404999</v>
      </c>
      <c r="AH10" s="14">
        <v>0.174488731664275</v>
      </c>
      <c r="AI10" s="14">
        <v>0.23788033029827199</v>
      </c>
      <c r="AJ10" s="14">
        <v>0.26407646656231398</v>
      </c>
      <c r="AK10" s="14"/>
      <c r="AL10" s="14">
        <v>0.17817331967060401</v>
      </c>
      <c r="AM10" s="14">
        <v>0.19475613618505899</v>
      </c>
      <c r="AN10" s="14">
        <v>0.19046396200922699</v>
      </c>
      <c r="AO10" s="14">
        <v>0.242570106763347</v>
      </c>
      <c r="AP10" s="14">
        <v>0.26889735710852197</v>
      </c>
      <c r="AQ10" s="14">
        <v>0.26052072853514002</v>
      </c>
      <c r="AR10" s="14"/>
      <c r="AS10" s="14">
        <v>0.23825980629846699</v>
      </c>
      <c r="AT10" s="14">
        <v>0.24235505179681799</v>
      </c>
      <c r="AU10" s="14">
        <v>0.20323643360286101</v>
      </c>
      <c r="AV10" s="14">
        <v>0.185223223567031</v>
      </c>
      <c r="AW10" s="14">
        <v>0.16657887155229001</v>
      </c>
      <c r="AX10" s="14"/>
      <c r="AY10" s="14">
        <v>0.143761789218221</v>
      </c>
      <c r="AZ10" s="14">
        <v>0.236635740704049</v>
      </c>
      <c r="BA10" s="14">
        <v>0.210505142080432</v>
      </c>
      <c r="BB10" s="14">
        <v>0.280996546173788</v>
      </c>
      <c r="BC10" s="14">
        <v>0.26944738606655999</v>
      </c>
      <c r="BD10" s="14"/>
      <c r="BE10" s="14">
        <v>0.14230222002310999</v>
      </c>
      <c r="BF10" s="14">
        <v>0.18632022704071699</v>
      </c>
      <c r="BG10" s="14">
        <v>0.234204504930762</v>
      </c>
      <c r="BH10" s="14">
        <v>0.30429099263202303</v>
      </c>
      <c r="BI10" s="14">
        <v>0.25421748702144797</v>
      </c>
      <c r="BJ10" s="14"/>
      <c r="BK10" s="14">
        <v>0.139981142854193</v>
      </c>
      <c r="BL10" s="14">
        <v>0.180870486425626</v>
      </c>
      <c r="BM10" s="14">
        <v>0.209188347421668</v>
      </c>
      <c r="BN10" s="14">
        <v>0.28029818435008402</v>
      </c>
      <c r="BO10" s="14">
        <v>0.27817159603922498</v>
      </c>
      <c r="BP10" s="14"/>
      <c r="BQ10" s="14">
        <v>0.22012450589494101</v>
      </c>
      <c r="BR10" s="14">
        <v>0.223035591819713</v>
      </c>
      <c r="BS10" s="14"/>
      <c r="BT10" s="14">
        <v>0.23658905215946899</v>
      </c>
      <c r="BU10" s="14">
        <v>0.21775118860272799</v>
      </c>
      <c r="BV10" s="14"/>
      <c r="BW10" s="14">
        <v>0.18786485711269499</v>
      </c>
      <c r="BX10" s="14">
        <v>0.234179646999399</v>
      </c>
      <c r="BY10" s="14"/>
      <c r="BZ10" s="14">
        <v>0.25634038952835098</v>
      </c>
      <c r="CA10" s="14">
        <v>0.15980559410360401</v>
      </c>
      <c r="CB10" s="14">
        <v>0.16713869062834499</v>
      </c>
    </row>
    <row r="11" spans="2:80" x14ac:dyDescent="0.35">
      <c r="B11" s="15" t="s">
        <v>308</v>
      </c>
      <c r="C11" s="14">
        <v>0.16822953347605099</v>
      </c>
      <c r="D11" s="14">
        <v>0.15546283511079101</v>
      </c>
      <c r="E11" s="14">
        <v>0.181331318724161</v>
      </c>
      <c r="F11" s="14"/>
      <c r="G11" s="14">
        <v>0.14428006758456499</v>
      </c>
      <c r="H11" s="14">
        <v>0.128751135084954</v>
      </c>
      <c r="I11" s="14">
        <v>0.18078860872661601</v>
      </c>
      <c r="J11" s="14">
        <v>0.17062920543728299</v>
      </c>
      <c r="K11" s="14">
        <v>0.186588052587079</v>
      </c>
      <c r="L11" s="14">
        <v>0.19184492571724199</v>
      </c>
      <c r="M11" s="14"/>
      <c r="N11" s="14">
        <v>0.15074005778145</v>
      </c>
      <c r="O11" s="14">
        <v>0.15081121004944301</v>
      </c>
      <c r="P11" s="14">
        <v>0.16354026779098199</v>
      </c>
      <c r="Q11" s="14">
        <v>0.210142381221298</v>
      </c>
      <c r="R11" s="14"/>
      <c r="S11" s="14">
        <v>0.13580533066945</v>
      </c>
      <c r="T11" s="14">
        <v>0.20221689330115999</v>
      </c>
      <c r="U11" s="14">
        <v>0.17513016562883699</v>
      </c>
      <c r="V11" s="14">
        <v>0.17534397479375299</v>
      </c>
      <c r="W11" s="14">
        <v>0.15627694065924899</v>
      </c>
      <c r="X11" s="14">
        <v>0.181182014269614</v>
      </c>
      <c r="Y11" s="14">
        <v>0.15163762381554499</v>
      </c>
      <c r="Z11" s="14">
        <v>0.18881047088646899</v>
      </c>
      <c r="AA11" s="14">
        <v>0.18265850253191701</v>
      </c>
      <c r="AB11" s="14">
        <v>0.13752125992198999</v>
      </c>
      <c r="AC11" s="14">
        <v>0.17624955311048199</v>
      </c>
      <c r="AD11" s="14">
        <v>0.16448799874400499</v>
      </c>
      <c r="AE11" s="14"/>
      <c r="AF11" s="14">
        <v>0.20260171087140599</v>
      </c>
      <c r="AG11" s="14">
        <v>0.14880084075671099</v>
      </c>
      <c r="AH11" s="14">
        <v>0.17228505403531699</v>
      </c>
      <c r="AI11" s="14">
        <v>0.17428666458679301</v>
      </c>
      <c r="AJ11" s="14">
        <v>0.123578584333777</v>
      </c>
      <c r="AK11" s="14"/>
      <c r="AL11" s="14">
        <v>0.13044352283834099</v>
      </c>
      <c r="AM11" s="14">
        <v>0.19331836956092799</v>
      </c>
      <c r="AN11" s="14">
        <v>0.16219213454780201</v>
      </c>
      <c r="AO11" s="14">
        <v>0.164959431769269</v>
      </c>
      <c r="AP11" s="14">
        <v>0.121391665489174</v>
      </c>
      <c r="AQ11" s="14">
        <v>0.247952904762964</v>
      </c>
      <c r="AR11" s="14"/>
      <c r="AS11" s="14">
        <v>0.188924877946064</v>
      </c>
      <c r="AT11" s="14">
        <v>0.17876010834986999</v>
      </c>
      <c r="AU11" s="14">
        <v>0.14706743051436499</v>
      </c>
      <c r="AV11" s="14">
        <v>0.155865626858565</v>
      </c>
      <c r="AW11" s="14">
        <v>8.8221467987726607E-2</v>
      </c>
      <c r="AX11" s="14"/>
      <c r="AY11" s="14">
        <v>0.13927229957882001</v>
      </c>
      <c r="AZ11" s="14">
        <v>0.148134067025078</v>
      </c>
      <c r="BA11" s="14">
        <v>0.22167694689658099</v>
      </c>
      <c r="BB11" s="14">
        <v>0.180108081116852</v>
      </c>
      <c r="BC11" s="14">
        <v>0.17220217169959601</v>
      </c>
      <c r="BD11" s="14"/>
      <c r="BE11" s="14">
        <v>9.5126065380660499E-2</v>
      </c>
      <c r="BF11" s="14">
        <v>0.15442771860429999</v>
      </c>
      <c r="BG11" s="14">
        <v>0.19375477696687801</v>
      </c>
      <c r="BH11" s="14">
        <v>0.17860920260963201</v>
      </c>
      <c r="BI11" s="14">
        <v>0.146753025011957</v>
      </c>
      <c r="BJ11" s="14"/>
      <c r="BK11" s="14">
        <v>0.109500042644584</v>
      </c>
      <c r="BL11" s="14">
        <v>0.173044978364603</v>
      </c>
      <c r="BM11" s="14">
        <v>0.18348278676058999</v>
      </c>
      <c r="BN11" s="14">
        <v>0.184511476888606</v>
      </c>
      <c r="BO11" s="14">
        <v>0.179168121601918</v>
      </c>
      <c r="BP11" s="14"/>
      <c r="BQ11" s="14">
        <v>0.16441933988065099</v>
      </c>
      <c r="BR11" s="14">
        <v>0.169818651674771</v>
      </c>
      <c r="BS11" s="14"/>
      <c r="BT11" s="14">
        <v>0.115319836017095</v>
      </c>
      <c r="BU11" s="14">
        <v>0.18448628714656501</v>
      </c>
      <c r="BV11" s="14"/>
      <c r="BW11" s="14">
        <v>0.115503340307646</v>
      </c>
      <c r="BX11" s="14">
        <v>0.186669810920264</v>
      </c>
      <c r="BY11" s="14"/>
      <c r="BZ11" s="14">
        <v>0.18287006573048301</v>
      </c>
      <c r="CA11" s="14">
        <v>0.131873373716897</v>
      </c>
      <c r="CB11" s="14">
        <v>0.20178436728478499</v>
      </c>
    </row>
    <row r="12" spans="2:80" x14ac:dyDescent="0.35">
      <c r="B12" s="15" t="s">
        <v>86</v>
      </c>
      <c r="C12" s="14">
        <v>0.34368349023276501</v>
      </c>
      <c r="D12" s="14">
        <v>0.40919665480499801</v>
      </c>
      <c r="E12" s="14">
        <v>0.28118710971504901</v>
      </c>
      <c r="F12" s="14"/>
      <c r="G12" s="14">
        <v>0.32371595489271898</v>
      </c>
      <c r="H12" s="14">
        <v>0.33558583147837401</v>
      </c>
      <c r="I12" s="14">
        <v>0.35602860743707998</v>
      </c>
      <c r="J12" s="14">
        <v>0.37767227326391001</v>
      </c>
      <c r="K12" s="14">
        <v>0.34225517391107901</v>
      </c>
      <c r="L12" s="14">
        <v>0.32688567523851503</v>
      </c>
      <c r="M12" s="14"/>
      <c r="N12" s="14">
        <v>0.37742133719092202</v>
      </c>
      <c r="O12" s="14">
        <v>0.36618047937059001</v>
      </c>
      <c r="P12" s="14">
        <v>0.34288601121451201</v>
      </c>
      <c r="Q12" s="14">
        <v>0.28326074861887202</v>
      </c>
      <c r="R12" s="14"/>
      <c r="S12" s="14">
        <v>0.36363059066581499</v>
      </c>
      <c r="T12" s="14">
        <v>0.33654349238804798</v>
      </c>
      <c r="U12" s="14">
        <v>0.36469215437837499</v>
      </c>
      <c r="V12" s="14">
        <v>0.33726304958731201</v>
      </c>
      <c r="W12" s="14">
        <v>0.36626705797841103</v>
      </c>
      <c r="X12" s="14">
        <v>0.31556039501519101</v>
      </c>
      <c r="Y12" s="14">
        <v>0.33179208105916602</v>
      </c>
      <c r="Z12" s="14">
        <v>0.31006909887426798</v>
      </c>
      <c r="AA12" s="14">
        <v>0.34615436825766799</v>
      </c>
      <c r="AB12" s="14">
        <v>0.33069585920097999</v>
      </c>
      <c r="AC12" s="14">
        <v>0.37726200787663899</v>
      </c>
      <c r="AD12" s="14">
        <v>0.32672345318293</v>
      </c>
      <c r="AE12" s="14"/>
      <c r="AF12" s="14">
        <v>0.32087155570674403</v>
      </c>
      <c r="AG12" s="14">
        <v>0.38609654639921898</v>
      </c>
      <c r="AH12" s="14">
        <v>0.44026343307252702</v>
      </c>
      <c r="AI12" s="14">
        <v>0.304695027796135</v>
      </c>
      <c r="AJ12" s="14">
        <v>0.33656536938939502</v>
      </c>
      <c r="AK12" s="14"/>
      <c r="AL12" s="14">
        <v>0.41014268152273697</v>
      </c>
      <c r="AM12" s="14">
        <v>0.32558563917611599</v>
      </c>
      <c r="AN12" s="14">
        <v>0.41217958536588101</v>
      </c>
      <c r="AO12" s="14">
        <v>0.31674646149993602</v>
      </c>
      <c r="AP12" s="14">
        <v>0.35392270974388101</v>
      </c>
      <c r="AQ12" s="14">
        <v>0.286496718101723</v>
      </c>
      <c r="AR12" s="14"/>
      <c r="AS12" s="14">
        <v>0.29008396319068203</v>
      </c>
      <c r="AT12" s="14">
        <v>0.337696237605004</v>
      </c>
      <c r="AU12" s="14">
        <v>0.40436874970116099</v>
      </c>
      <c r="AV12" s="14">
        <v>0.37596569073657798</v>
      </c>
      <c r="AW12" s="14">
        <v>0.288746563371651</v>
      </c>
      <c r="AX12" s="14"/>
      <c r="AY12" s="14">
        <v>0.36033847516994899</v>
      </c>
      <c r="AZ12" s="14">
        <v>0.38550455187022697</v>
      </c>
      <c r="BA12" s="14">
        <v>0.35074911206890103</v>
      </c>
      <c r="BB12" s="14">
        <v>0.34040456695768201</v>
      </c>
      <c r="BC12" s="14">
        <v>0.25240663414314402</v>
      </c>
      <c r="BD12" s="14"/>
      <c r="BE12" s="14">
        <v>0.34034797174743298</v>
      </c>
      <c r="BF12" s="14">
        <v>0.39399477393946097</v>
      </c>
      <c r="BG12" s="14">
        <v>0.333526016535869</v>
      </c>
      <c r="BH12" s="14">
        <v>0.266964646930066</v>
      </c>
      <c r="BI12" s="14">
        <v>0.27312843179700402</v>
      </c>
      <c r="BJ12" s="14"/>
      <c r="BK12" s="14">
        <v>0.423947478779304</v>
      </c>
      <c r="BL12" s="14">
        <v>0.398625221716219</v>
      </c>
      <c r="BM12" s="14">
        <v>0.34613988064255702</v>
      </c>
      <c r="BN12" s="14">
        <v>0.33463587346002299</v>
      </c>
      <c r="BO12" s="14">
        <v>0.245801282217991</v>
      </c>
      <c r="BP12" s="14"/>
      <c r="BQ12" s="14">
        <v>0.31903792075647203</v>
      </c>
      <c r="BR12" s="14">
        <v>0.35396242278356199</v>
      </c>
      <c r="BS12" s="14"/>
      <c r="BT12" s="14">
        <v>0.35952823075636298</v>
      </c>
      <c r="BU12" s="14">
        <v>0.33881511910164802</v>
      </c>
      <c r="BV12" s="14"/>
      <c r="BW12" s="14">
        <v>0.40384662237322599</v>
      </c>
      <c r="BX12" s="14">
        <v>0.32264224333220698</v>
      </c>
      <c r="BY12" s="14"/>
      <c r="BZ12" s="14">
        <v>0.30617004702582801</v>
      </c>
      <c r="CA12" s="14">
        <v>0.41742749793325101</v>
      </c>
      <c r="CB12" s="14">
        <v>0.37294995518531399</v>
      </c>
    </row>
    <row r="13" spans="2:80" x14ac:dyDescent="0.35">
      <c r="B13" s="15" t="s">
        <v>85</v>
      </c>
      <c r="C13" s="20">
        <v>0.160887784061852</v>
      </c>
      <c r="D13" s="20">
        <v>0.22677842729981501</v>
      </c>
      <c r="E13" s="20">
        <v>9.5886461841183906E-2</v>
      </c>
      <c r="F13" s="20"/>
      <c r="G13" s="20">
        <v>0.118339344358913</v>
      </c>
      <c r="H13" s="20">
        <v>0.20374939370338399</v>
      </c>
      <c r="I13" s="20">
        <v>0.13450937354593601</v>
      </c>
      <c r="J13" s="20">
        <v>0.13678640334172601</v>
      </c>
      <c r="K13" s="20">
        <v>0.173033148054233</v>
      </c>
      <c r="L13" s="20">
        <v>0.18694696996992399</v>
      </c>
      <c r="M13" s="20"/>
      <c r="N13" s="20">
        <v>0.206610418455976</v>
      </c>
      <c r="O13" s="20">
        <v>0.150504053344307</v>
      </c>
      <c r="P13" s="20">
        <v>0.146495994188998</v>
      </c>
      <c r="Q13" s="20">
        <v>0.136838241082544</v>
      </c>
      <c r="R13" s="20"/>
      <c r="S13" s="20">
        <v>0.17359439803187399</v>
      </c>
      <c r="T13" s="20">
        <v>0.13987524246847999</v>
      </c>
      <c r="U13" s="20">
        <v>0.169187688654101</v>
      </c>
      <c r="V13" s="20">
        <v>0.12453624383576301</v>
      </c>
      <c r="W13" s="20">
        <v>0.14807517588892299</v>
      </c>
      <c r="X13" s="20">
        <v>9.6571994741130596E-2</v>
      </c>
      <c r="Y13" s="20">
        <v>0.15396942632666</v>
      </c>
      <c r="Z13" s="20">
        <v>0.18067902472032599</v>
      </c>
      <c r="AA13" s="20">
        <v>0.18036740074392801</v>
      </c>
      <c r="AB13" s="20">
        <v>0.25181724608419698</v>
      </c>
      <c r="AC13" s="20">
        <v>0.15663862001743101</v>
      </c>
      <c r="AD13" s="20">
        <v>0.15716959940137401</v>
      </c>
      <c r="AE13" s="20"/>
      <c r="AF13" s="20">
        <v>0.17522425092453001</v>
      </c>
      <c r="AG13" s="20">
        <v>0.17088744482748</v>
      </c>
      <c r="AH13" s="20">
        <v>0.133431800710407</v>
      </c>
      <c r="AI13" s="20">
        <v>0.14010903223170201</v>
      </c>
      <c r="AJ13" s="20">
        <v>0.177778541863022</v>
      </c>
      <c r="AK13" s="20"/>
      <c r="AL13" s="20">
        <v>0.225864706751955</v>
      </c>
      <c r="AM13" s="20">
        <v>0.181075353234152</v>
      </c>
      <c r="AN13" s="20">
        <v>0.13941209709254601</v>
      </c>
      <c r="AO13" s="20">
        <v>0.13716720753691</v>
      </c>
      <c r="AP13" s="20">
        <v>0.14683365177622701</v>
      </c>
      <c r="AQ13" s="20">
        <v>0.11994523591107301</v>
      </c>
      <c r="AR13" s="20"/>
      <c r="AS13" s="20">
        <v>0.16559853040282399</v>
      </c>
      <c r="AT13" s="20">
        <v>0.12940874471437699</v>
      </c>
      <c r="AU13" s="20">
        <v>0.16165083122145599</v>
      </c>
      <c r="AV13" s="20">
        <v>0.200736827261253</v>
      </c>
      <c r="AW13" s="20">
        <v>0.341828362877244</v>
      </c>
      <c r="AX13" s="20"/>
      <c r="AY13" s="20">
        <v>0.28325300830773298</v>
      </c>
      <c r="AZ13" s="20">
        <v>0.16998689613189899</v>
      </c>
      <c r="BA13" s="20">
        <v>9.9218059524025501E-2</v>
      </c>
      <c r="BB13" s="20">
        <v>8.2896392242836403E-2</v>
      </c>
      <c r="BC13" s="20">
        <v>9.8609423685409897E-2</v>
      </c>
      <c r="BD13" s="20"/>
      <c r="BE13" s="20">
        <v>0.35409935318156899</v>
      </c>
      <c r="BF13" s="20">
        <v>0.194484909867158</v>
      </c>
      <c r="BG13" s="20">
        <v>0.13579499789678701</v>
      </c>
      <c r="BH13" s="20">
        <v>8.2476138367645405E-2</v>
      </c>
      <c r="BI13" s="20">
        <v>7.9311737110901698E-2</v>
      </c>
      <c r="BJ13" s="20"/>
      <c r="BK13" s="20">
        <v>0.27043509615731098</v>
      </c>
      <c r="BL13" s="20">
        <v>0.18043250425461099</v>
      </c>
      <c r="BM13" s="20">
        <v>0.18102829355483399</v>
      </c>
      <c r="BN13" s="20">
        <v>0.121707098560996</v>
      </c>
      <c r="BO13" s="20">
        <v>7.8667308754167095E-2</v>
      </c>
      <c r="BP13" s="20"/>
      <c r="BQ13" s="20">
        <v>0.16243992178040401</v>
      </c>
      <c r="BR13" s="20">
        <v>0.16024043367565399</v>
      </c>
      <c r="BS13" s="20"/>
      <c r="BT13" s="20">
        <v>0.184598027482651</v>
      </c>
      <c r="BU13" s="20">
        <v>0.15360270013070901</v>
      </c>
      <c r="BV13" s="20"/>
      <c r="BW13" s="20">
        <v>0.22373677954096299</v>
      </c>
      <c r="BX13" s="20">
        <v>0.13890719255540099</v>
      </c>
      <c r="BY13" s="20"/>
      <c r="BZ13" s="20">
        <v>0.12546246017136101</v>
      </c>
      <c r="CA13" s="20">
        <v>0.23140463410349199</v>
      </c>
      <c r="CB13" s="20">
        <v>0.183314510835935</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125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0.109463768880527</v>
      </c>
      <c r="D9" s="14">
        <v>0.12590264028553799</v>
      </c>
      <c r="E9" s="14">
        <v>9.2583950147887895E-2</v>
      </c>
      <c r="F9" s="14"/>
      <c r="G9" s="14">
        <v>0.1183141919049</v>
      </c>
      <c r="H9" s="14">
        <v>0.124810963449296</v>
      </c>
      <c r="I9" s="14">
        <v>9.22403922948275E-2</v>
      </c>
      <c r="J9" s="14">
        <v>7.9610485964885805E-2</v>
      </c>
      <c r="K9" s="14">
        <v>0.103540660833711</v>
      </c>
      <c r="L9" s="14">
        <v>0.133252558342453</v>
      </c>
      <c r="M9" s="14"/>
      <c r="N9" s="14">
        <v>0.123188353453922</v>
      </c>
      <c r="O9" s="14">
        <v>0.11239271646695601</v>
      </c>
      <c r="P9" s="14">
        <v>0.11914018372174701</v>
      </c>
      <c r="Q9" s="14">
        <v>8.2869033367063305E-2</v>
      </c>
      <c r="R9" s="14"/>
      <c r="S9" s="14">
        <v>0.113173541853255</v>
      </c>
      <c r="T9" s="14">
        <v>0.10972231184622599</v>
      </c>
      <c r="U9" s="14">
        <v>0.12584744880920201</v>
      </c>
      <c r="V9" s="14">
        <v>8.9097962768987196E-2</v>
      </c>
      <c r="W9" s="14">
        <v>0.118651358512774</v>
      </c>
      <c r="X9" s="14">
        <v>0.107319582046201</v>
      </c>
      <c r="Y9" s="14">
        <v>9.3313898283969396E-2</v>
      </c>
      <c r="Z9" s="14">
        <v>0.10792024151758001</v>
      </c>
      <c r="AA9" s="14">
        <v>0.10492476306526299</v>
      </c>
      <c r="AB9" s="14">
        <v>0.14169159481521101</v>
      </c>
      <c r="AC9" s="14">
        <v>0.10394783390182399</v>
      </c>
      <c r="AD9" s="14">
        <v>6.7804235889085004E-2</v>
      </c>
      <c r="AE9" s="14"/>
      <c r="AF9" s="14">
        <v>0.13469943989010599</v>
      </c>
      <c r="AG9" s="14">
        <v>0.12597190400066999</v>
      </c>
      <c r="AH9" s="14">
        <v>6.9288561684464595E-2</v>
      </c>
      <c r="AI9" s="14">
        <v>0.150276952501293</v>
      </c>
      <c r="AJ9" s="14">
        <v>0.100719167703636</v>
      </c>
      <c r="AK9" s="14"/>
      <c r="AL9" s="14">
        <v>0.166848504882077</v>
      </c>
      <c r="AM9" s="14">
        <v>0.120753230364902</v>
      </c>
      <c r="AN9" s="14">
        <v>6.8649799117283902E-2</v>
      </c>
      <c r="AO9" s="14">
        <v>0.125613199255246</v>
      </c>
      <c r="AP9" s="14">
        <v>0.11762967124035401</v>
      </c>
      <c r="AQ9" s="14">
        <v>6.2894654836778896E-3</v>
      </c>
      <c r="AR9" s="14"/>
      <c r="AS9" s="14">
        <v>0.102567078971928</v>
      </c>
      <c r="AT9" s="14">
        <v>9.7480345652230405E-2</v>
      </c>
      <c r="AU9" s="14">
        <v>9.5824200007605401E-2</v>
      </c>
      <c r="AV9" s="14">
        <v>0.14925520321407901</v>
      </c>
      <c r="AW9" s="14">
        <v>0.22920796669972099</v>
      </c>
      <c r="AX9" s="14"/>
      <c r="AY9" s="14">
        <v>0.178060107242969</v>
      </c>
      <c r="AZ9" s="14">
        <v>0.104088510981518</v>
      </c>
      <c r="BA9" s="14">
        <v>8.4206606641008097E-2</v>
      </c>
      <c r="BB9" s="14">
        <v>7.6299482308817695E-2</v>
      </c>
      <c r="BC9" s="14">
        <v>7.5057847092759505E-2</v>
      </c>
      <c r="BD9" s="14"/>
      <c r="BE9" s="14">
        <v>0.23179951297586501</v>
      </c>
      <c r="BF9" s="14">
        <v>0.128650679401075</v>
      </c>
      <c r="BG9" s="14">
        <v>8.4997521070340601E-2</v>
      </c>
      <c r="BH9" s="14">
        <v>7.4198640063527901E-2</v>
      </c>
      <c r="BI9" s="14">
        <v>9.4199588624430994E-2</v>
      </c>
      <c r="BJ9" s="14"/>
      <c r="BK9" s="14">
        <v>0.21900264841694</v>
      </c>
      <c r="BL9" s="14">
        <v>9.2488233357312793E-2</v>
      </c>
      <c r="BM9" s="14">
        <v>8.4177694492907004E-2</v>
      </c>
      <c r="BN9" s="14">
        <v>6.5915044841177106E-2</v>
      </c>
      <c r="BO9" s="14">
        <v>0.100343707195045</v>
      </c>
      <c r="BP9" s="14"/>
      <c r="BQ9" s="14">
        <v>0.14467061117276001</v>
      </c>
      <c r="BR9" s="14">
        <v>9.47800441811847E-2</v>
      </c>
      <c r="BS9" s="14"/>
      <c r="BT9" s="14">
        <v>0.15052900469696601</v>
      </c>
      <c r="BU9" s="14">
        <v>9.6846281819534696E-2</v>
      </c>
      <c r="BV9" s="14"/>
      <c r="BW9" s="14">
        <v>0.160454463825522</v>
      </c>
      <c r="BX9" s="14">
        <v>9.1630458615632904E-2</v>
      </c>
      <c r="BY9" s="14"/>
      <c r="BZ9" s="14">
        <v>8.4431571168655198E-2</v>
      </c>
      <c r="CA9" s="14">
        <v>0.16860623433004901</v>
      </c>
      <c r="CB9" s="14">
        <v>7.0014757867638694E-2</v>
      </c>
    </row>
    <row r="10" spans="2:80" x14ac:dyDescent="0.35">
      <c r="B10" s="15" t="s">
        <v>114</v>
      </c>
      <c r="C10" s="14">
        <v>0.29983144613804902</v>
      </c>
      <c r="D10" s="14">
        <v>0.31788650610180902</v>
      </c>
      <c r="E10" s="14">
        <v>0.28200770431817401</v>
      </c>
      <c r="F10" s="14"/>
      <c r="G10" s="14">
        <v>0.33126617282443799</v>
      </c>
      <c r="H10" s="14">
        <v>0.33836675670084598</v>
      </c>
      <c r="I10" s="14">
        <v>0.27135063841766699</v>
      </c>
      <c r="J10" s="14">
        <v>0.270956284834039</v>
      </c>
      <c r="K10" s="14">
        <v>0.29277833586049101</v>
      </c>
      <c r="L10" s="14">
        <v>0.29885110621917899</v>
      </c>
      <c r="M10" s="14"/>
      <c r="N10" s="14">
        <v>0.36597739462242701</v>
      </c>
      <c r="O10" s="14">
        <v>0.31764544551003299</v>
      </c>
      <c r="P10" s="14">
        <v>0.28261488365405701</v>
      </c>
      <c r="Q10" s="14">
        <v>0.22597741121350101</v>
      </c>
      <c r="R10" s="14"/>
      <c r="S10" s="14">
        <v>0.36156557102946202</v>
      </c>
      <c r="T10" s="14">
        <v>0.30062941842871399</v>
      </c>
      <c r="U10" s="14">
        <v>0.23816283599249999</v>
      </c>
      <c r="V10" s="14">
        <v>0.30739562282689298</v>
      </c>
      <c r="W10" s="14">
        <v>0.26291615251970701</v>
      </c>
      <c r="X10" s="14">
        <v>0.31159715950049199</v>
      </c>
      <c r="Y10" s="14">
        <v>0.29556996680972603</v>
      </c>
      <c r="Z10" s="14">
        <v>0.27237057184349101</v>
      </c>
      <c r="AA10" s="14">
        <v>0.30350391594806297</v>
      </c>
      <c r="AB10" s="14">
        <v>0.29361919171095002</v>
      </c>
      <c r="AC10" s="14">
        <v>0.30849545735348699</v>
      </c>
      <c r="AD10" s="14">
        <v>0.23954471360755999</v>
      </c>
      <c r="AE10" s="14"/>
      <c r="AF10" s="14">
        <v>0.342792449302599</v>
      </c>
      <c r="AG10" s="14">
        <v>0.31813004339755802</v>
      </c>
      <c r="AH10" s="14">
        <v>0.30794753920636098</v>
      </c>
      <c r="AI10" s="14">
        <v>0.35302343992702601</v>
      </c>
      <c r="AJ10" s="14">
        <v>0.35013647710828399</v>
      </c>
      <c r="AK10" s="14"/>
      <c r="AL10" s="14">
        <v>0.37629386193881198</v>
      </c>
      <c r="AM10" s="14">
        <v>0.36655562922999302</v>
      </c>
      <c r="AN10" s="14">
        <v>0.32993062508349502</v>
      </c>
      <c r="AO10" s="14">
        <v>0.314224823342582</v>
      </c>
      <c r="AP10" s="14">
        <v>0.35861626121469398</v>
      </c>
      <c r="AQ10" s="14">
        <v>0.111876975015053</v>
      </c>
      <c r="AR10" s="14"/>
      <c r="AS10" s="14">
        <v>0.244445363704826</v>
      </c>
      <c r="AT10" s="14">
        <v>0.27606003808367202</v>
      </c>
      <c r="AU10" s="14">
        <v>0.36229247573567502</v>
      </c>
      <c r="AV10" s="14">
        <v>0.34766408740835902</v>
      </c>
      <c r="AW10" s="14">
        <v>0.33703631671698497</v>
      </c>
      <c r="AX10" s="14"/>
      <c r="AY10" s="14">
        <v>0.32445142567992102</v>
      </c>
      <c r="AZ10" s="14">
        <v>0.37420741567835097</v>
      </c>
      <c r="BA10" s="14">
        <v>0.25403039189158699</v>
      </c>
      <c r="BB10" s="14">
        <v>0.27398987909793199</v>
      </c>
      <c r="BC10" s="14">
        <v>0.22681510803109101</v>
      </c>
      <c r="BD10" s="14"/>
      <c r="BE10" s="14">
        <v>0.30946565889908001</v>
      </c>
      <c r="BF10" s="14">
        <v>0.364297144740863</v>
      </c>
      <c r="BG10" s="14">
        <v>0.27348864377174897</v>
      </c>
      <c r="BH10" s="14">
        <v>0.24474763435518099</v>
      </c>
      <c r="BI10" s="14">
        <v>0.14506497218221601</v>
      </c>
      <c r="BJ10" s="14"/>
      <c r="BK10" s="14">
        <v>0.42708684780364298</v>
      </c>
      <c r="BL10" s="14">
        <v>0.30611406685288201</v>
      </c>
      <c r="BM10" s="14">
        <v>0.27648201502715902</v>
      </c>
      <c r="BN10" s="14">
        <v>0.28095144051501397</v>
      </c>
      <c r="BO10" s="14">
        <v>0.23704999021029199</v>
      </c>
      <c r="BP10" s="14"/>
      <c r="BQ10" s="14">
        <v>0.34160480419212502</v>
      </c>
      <c r="BR10" s="14">
        <v>0.28240902340721502</v>
      </c>
      <c r="BS10" s="14"/>
      <c r="BT10" s="14">
        <v>0.37105200562092</v>
      </c>
      <c r="BU10" s="14">
        <v>0.27794859389366799</v>
      </c>
      <c r="BV10" s="14"/>
      <c r="BW10" s="14">
        <v>0.40663288319787599</v>
      </c>
      <c r="BX10" s="14">
        <v>0.26247907888988598</v>
      </c>
      <c r="BY10" s="14"/>
      <c r="BZ10" s="14">
        <v>0.263351966298559</v>
      </c>
      <c r="CA10" s="14">
        <v>0.376543268010882</v>
      </c>
      <c r="CB10" s="14">
        <v>0.29860436089939002</v>
      </c>
    </row>
    <row r="11" spans="2:80" x14ac:dyDescent="0.35">
      <c r="B11" s="15" t="s">
        <v>115</v>
      </c>
      <c r="C11" s="14">
        <v>0.25947116487863903</v>
      </c>
      <c r="D11" s="14">
        <v>0.243989242494356</v>
      </c>
      <c r="E11" s="14">
        <v>0.274346998153013</v>
      </c>
      <c r="F11" s="14"/>
      <c r="G11" s="14">
        <v>0.24729767881266401</v>
      </c>
      <c r="H11" s="14">
        <v>0.236427742998079</v>
      </c>
      <c r="I11" s="14">
        <v>0.25335000850591299</v>
      </c>
      <c r="J11" s="14">
        <v>0.25844176540146102</v>
      </c>
      <c r="K11" s="14">
        <v>0.25108032238182598</v>
      </c>
      <c r="L11" s="14">
        <v>0.29776939600852198</v>
      </c>
      <c r="M11" s="14"/>
      <c r="N11" s="14">
        <v>0.22710390716489501</v>
      </c>
      <c r="O11" s="14">
        <v>0.26919681084330999</v>
      </c>
      <c r="P11" s="14">
        <v>0.25448054178537899</v>
      </c>
      <c r="Q11" s="14">
        <v>0.28787081117027402</v>
      </c>
      <c r="R11" s="14"/>
      <c r="S11" s="14">
        <v>0.25692688795465202</v>
      </c>
      <c r="T11" s="14">
        <v>0.26405899382162901</v>
      </c>
      <c r="U11" s="14">
        <v>0.28130385055067902</v>
      </c>
      <c r="V11" s="14">
        <v>0.25366367194603401</v>
      </c>
      <c r="W11" s="14">
        <v>0.29247137026608599</v>
      </c>
      <c r="X11" s="14">
        <v>0.22528807289759101</v>
      </c>
      <c r="Y11" s="14">
        <v>0.25555917523085803</v>
      </c>
      <c r="Z11" s="14">
        <v>0.28192888467685101</v>
      </c>
      <c r="AA11" s="14">
        <v>0.246736614101464</v>
      </c>
      <c r="AB11" s="14">
        <v>0.25403042459088898</v>
      </c>
      <c r="AC11" s="14">
        <v>0.262476360240669</v>
      </c>
      <c r="AD11" s="14">
        <v>0.27452567787315202</v>
      </c>
      <c r="AE11" s="14"/>
      <c r="AF11" s="14">
        <v>0.25812007946828602</v>
      </c>
      <c r="AG11" s="14">
        <v>0.27628425449096899</v>
      </c>
      <c r="AH11" s="14">
        <v>0.30169661601699899</v>
      </c>
      <c r="AI11" s="14">
        <v>0.22182968295841701</v>
      </c>
      <c r="AJ11" s="14">
        <v>0.21030087692663901</v>
      </c>
      <c r="AK11" s="14"/>
      <c r="AL11" s="14">
        <v>0.26988241784218298</v>
      </c>
      <c r="AM11" s="14">
        <v>0.26207642653162999</v>
      </c>
      <c r="AN11" s="14">
        <v>0.27583561481452901</v>
      </c>
      <c r="AO11" s="14">
        <v>0.27255885521983603</v>
      </c>
      <c r="AP11" s="14">
        <v>0.20549375127272801</v>
      </c>
      <c r="AQ11" s="14">
        <v>0.31943582061529102</v>
      </c>
      <c r="AR11" s="14"/>
      <c r="AS11" s="14">
        <v>0.26178487781021498</v>
      </c>
      <c r="AT11" s="14">
        <v>0.28239400281414401</v>
      </c>
      <c r="AU11" s="14">
        <v>0.23903633214849099</v>
      </c>
      <c r="AV11" s="14">
        <v>0.25100362735801701</v>
      </c>
      <c r="AW11" s="14">
        <v>0.23621892486663701</v>
      </c>
      <c r="AX11" s="14"/>
      <c r="AY11" s="14">
        <v>0.249211118792523</v>
      </c>
      <c r="AZ11" s="14">
        <v>0.26201414557861602</v>
      </c>
      <c r="BA11" s="14">
        <v>0.33763348787185199</v>
      </c>
      <c r="BB11" s="14">
        <v>0.26083380441599802</v>
      </c>
      <c r="BC11" s="14">
        <v>0.21224214912553599</v>
      </c>
      <c r="BD11" s="14"/>
      <c r="BE11" s="14">
        <v>0.24804741390776999</v>
      </c>
      <c r="BF11" s="14">
        <v>0.257567977323511</v>
      </c>
      <c r="BG11" s="14">
        <v>0.27849680064143501</v>
      </c>
      <c r="BH11" s="14">
        <v>0.24026522690246599</v>
      </c>
      <c r="BI11" s="14">
        <v>0.2058126221612</v>
      </c>
      <c r="BJ11" s="14"/>
      <c r="BK11" s="14">
        <v>0.20683224817755799</v>
      </c>
      <c r="BL11" s="14">
        <v>0.31107134037884798</v>
      </c>
      <c r="BM11" s="14">
        <v>0.30111480582943501</v>
      </c>
      <c r="BN11" s="14">
        <v>0.255603930586002</v>
      </c>
      <c r="BO11" s="14">
        <v>0.22402979586160199</v>
      </c>
      <c r="BP11" s="14"/>
      <c r="BQ11" s="14">
        <v>0.25763347807137599</v>
      </c>
      <c r="BR11" s="14">
        <v>0.26023760927991502</v>
      </c>
      <c r="BS11" s="14"/>
      <c r="BT11" s="14">
        <v>0.19697118553562501</v>
      </c>
      <c r="BU11" s="14">
        <v>0.27867457781404298</v>
      </c>
      <c r="BV11" s="14"/>
      <c r="BW11" s="14">
        <v>0.24749908750595101</v>
      </c>
      <c r="BX11" s="14">
        <v>0.26365823804037603</v>
      </c>
      <c r="BY11" s="14"/>
      <c r="BZ11" s="14">
        <v>0.25914000618426603</v>
      </c>
      <c r="CA11" s="14">
        <v>0.24992439388044799</v>
      </c>
      <c r="CB11" s="14">
        <v>0.32027288543416699</v>
      </c>
    </row>
    <row r="12" spans="2:80" x14ac:dyDescent="0.35">
      <c r="B12" s="15" t="s">
        <v>116</v>
      </c>
      <c r="C12" s="14">
        <v>0.16154311654150999</v>
      </c>
      <c r="D12" s="14">
        <v>0.15175913534337199</v>
      </c>
      <c r="E12" s="14">
        <v>0.17171189317600699</v>
      </c>
      <c r="F12" s="14"/>
      <c r="G12" s="14">
        <v>0.173352640964125</v>
      </c>
      <c r="H12" s="14">
        <v>0.126978301148853</v>
      </c>
      <c r="I12" s="14">
        <v>0.193385169462024</v>
      </c>
      <c r="J12" s="14">
        <v>0.18931442382104799</v>
      </c>
      <c r="K12" s="14">
        <v>0.16260214731931699</v>
      </c>
      <c r="L12" s="14">
        <v>0.132814438637337</v>
      </c>
      <c r="M12" s="14"/>
      <c r="N12" s="14">
        <v>0.16004690903038199</v>
      </c>
      <c r="O12" s="14">
        <v>0.160917184715582</v>
      </c>
      <c r="P12" s="14">
        <v>0.16091297486217401</v>
      </c>
      <c r="Q12" s="14">
        <v>0.16505924604713401</v>
      </c>
      <c r="R12" s="14"/>
      <c r="S12" s="14">
        <v>0.132912678004285</v>
      </c>
      <c r="T12" s="14">
        <v>0.151458525379284</v>
      </c>
      <c r="U12" s="14">
        <v>0.17851362611224</v>
      </c>
      <c r="V12" s="14">
        <v>0.15945727378321101</v>
      </c>
      <c r="W12" s="14">
        <v>0.17883891346567399</v>
      </c>
      <c r="X12" s="14">
        <v>0.185334206300588</v>
      </c>
      <c r="Y12" s="14">
        <v>0.16368821179027601</v>
      </c>
      <c r="Z12" s="14">
        <v>0.20524495262150899</v>
      </c>
      <c r="AA12" s="14">
        <v>0.16410056113148699</v>
      </c>
      <c r="AB12" s="14">
        <v>0.14285904746720501</v>
      </c>
      <c r="AC12" s="14">
        <v>0.15644348773153799</v>
      </c>
      <c r="AD12" s="14">
        <v>0.179339523375771</v>
      </c>
      <c r="AE12" s="14"/>
      <c r="AF12" s="14">
        <v>0.155821742452217</v>
      </c>
      <c r="AG12" s="14">
        <v>0.15083377081577501</v>
      </c>
      <c r="AH12" s="14">
        <v>0.18364812029466901</v>
      </c>
      <c r="AI12" s="14">
        <v>0.13502211854479901</v>
      </c>
      <c r="AJ12" s="14">
        <v>0.16992168749405101</v>
      </c>
      <c r="AK12" s="14"/>
      <c r="AL12" s="14">
        <v>0.113905960913886</v>
      </c>
      <c r="AM12" s="14">
        <v>0.14424307737681799</v>
      </c>
      <c r="AN12" s="14">
        <v>0.19467172093882301</v>
      </c>
      <c r="AO12" s="14">
        <v>0.14521406393288</v>
      </c>
      <c r="AP12" s="14">
        <v>0.188470493380303</v>
      </c>
      <c r="AQ12" s="14">
        <v>0.235013768652338</v>
      </c>
      <c r="AR12" s="14"/>
      <c r="AS12" s="14">
        <v>0.14896708352796501</v>
      </c>
      <c r="AT12" s="14">
        <v>0.18281842059823</v>
      </c>
      <c r="AU12" s="14">
        <v>0.17570181212866101</v>
      </c>
      <c r="AV12" s="14">
        <v>0.12918285729659101</v>
      </c>
      <c r="AW12" s="14">
        <v>0.125735443305384</v>
      </c>
      <c r="AX12" s="14"/>
      <c r="AY12" s="14">
        <v>0.12304684493785201</v>
      </c>
      <c r="AZ12" s="14">
        <v>0.15933208944340399</v>
      </c>
      <c r="BA12" s="14">
        <v>0.16986565861698999</v>
      </c>
      <c r="BB12" s="14">
        <v>0.21835692794820599</v>
      </c>
      <c r="BC12" s="14">
        <v>0.159977165781688</v>
      </c>
      <c r="BD12" s="14"/>
      <c r="BE12" s="14">
        <v>9.7741732128031306E-2</v>
      </c>
      <c r="BF12" s="14">
        <v>0.14181940145034</v>
      </c>
      <c r="BG12" s="14">
        <v>0.18043019082971201</v>
      </c>
      <c r="BH12" s="14">
        <v>0.188347829567033</v>
      </c>
      <c r="BI12" s="14">
        <v>0.172948117859793</v>
      </c>
      <c r="BJ12" s="14"/>
      <c r="BK12" s="14">
        <v>8.2781115664222402E-2</v>
      </c>
      <c r="BL12" s="14">
        <v>0.124289587791172</v>
      </c>
      <c r="BM12" s="14">
        <v>0.18092007528218099</v>
      </c>
      <c r="BN12" s="14">
        <v>0.20265524832842999</v>
      </c>
      <c r="BO12" s="14">
        <v>0.198229407529316</v>
      </c>
      <c r="BP12" s="14"/>
      <c r="BQ12" s="14">
        <v>0.13883294023578099</v>
      </c>
      <c r="BR12" s="14">
        <v>0.171014854278707</v>
      </c>
      <c r="BS12" s="14"/>
      <c r="BT12" s="14">
        <v>0.152020545051268</v>
      </c>
      <c r="BU12" s="14">
        <v>0.16446897146908401</v>
      </c>
      <c r="BV12" s="14"/>
      <c r="BW12" s="14">
        <v>0.113927791195676</v>
      </c>
      <c r="BX12" s="14">
        <v>0.17819593665255501</v>
      </c>
      <c r="BY12" s="14"/>
      <c r="BZ12" s="14">
        <v>0.19361440477955799</v>
      </c>
      <c r="CA12" s="14">
        <v>9.6972804086684905E-2</v>
      </c>
      <c r="CB12" s="14">
        <v>0.145573271304168</v>
      </c>
    </row>
    <row r="13" spans="2:80" x14ac:dyDescent="0.35">
      <c r="B13" s="15" t="s">
        <v>117</v>
      </c>
      <c r="C13" s="14">
        <v>0.133943443809172</v>
      </c>
      <c r="D13" s="14">
        <v>0.13475218971813599</v>
      </c>
      <c r="E13" s="14">
        <v>0.13368090406435201</v>
      </c>
      <c r="F13" s="14"/>
      <c r="G13" s="14">
        <v>7.8512547032085503E-2</v>
      </c>
      <c r="H13" s="14">
        <v>0.13986012429227701</v>
      </c>
      <c r="I13" s="14">
        <v>0.149678266346778</v>
      </c>
      <c r="J13" s="14">
        <v>0.17448831728164399</v>
      </c>
      <c r="K13" s="14">
        <v>0.147843082970468</v>
      </c>
      <c r="L13" s="14">
        <v>0.11086318371682199</v>
      </c>
      <c r="M13" s="14"/>
      <c r="N13" s="14">
        <v>0.10510858094133201</v>
      </c>
      <c r="O13" s="14">
        <v>0.106728240479666</v>
      </c>
      <c r="P13" s="14">
        <v>0.145299590591107</v>
      </c>
      <c r="Q13" s="14">
        <v>0.18348521110176499</v>
      </c>
      <c r="R13" s="14"/>
      <c r="S13" s="14">
        <v>9.8467074357913201E-2</v>
      </c>
      <c r="T13" s="14">
        <v>0.129724569604277</v>
      </c>
      <c r="U13" s="14">
        <v>0.145729719987127</v>
      </c>
      <c r="V13" s="14">
        <v>0.136223089656556</v>
      </c>
      <c r="W13" s="14">
        <v>0.120481159592355</v>
      </c>
      <c r="X13" s="14">
        <v>0.14264698978180601</v>
      </c>
      <c r="Y13" s="14">
        <v>0.1393441133994</v>
      </c>
      <c r="Z13" s="14">
        <v>0.10944659565918299</v>
      </c>
      <c r="AA13" s="14">
        <v>0.14644523091390099</v>
      </c>
      <c r="AB13" s="14">
        <v>0.14360705676754201</v>
      </c>
      <c r="AC13" s="14">
        <v>0.13533384754618399</v>
      </c>
      <c r="AD13" s="14">
        <v>0.225929963478148</v>
      </c>
      <c r="AE13" s="14"/>
      <c r="AF13" s="14">
        <v>8.9500914720249097E-2</v>
      </c>
      <c r="AG13" s="14">
        <v>0.10197339879711501</v>
      </c>
      <c r="AH13" s="14">
        <v>0.10555480377474</v>
      </c>
      <c r="AI13" s="14">
        <v>0.130470591883182</v>
      </c>
      <c r="AJ13" s="14">
        <v>0.12856235555930201</v>
      </c>
      <c r="AK13" s="14"/>
      <c r="AL13" s="14">
        <v>4.73382267946253E-2</v>
      </c>
      <c r="AM13" s="14">
        <v>8.81937391093182E-2</v>
      </c>
      <c r="AN13" s="14">
        <v>0.10395243620010999</v>
      </c>
      <c r="AO13" s="14">
        <v>0.12822448487930099</v>
      </c>
      <c r="AP13" s="14">
        <v>9.7305443658913804E-2</v>
      </c>
      <c r="AQ13" s="14">
        <v>0.20524508462874999</v>
      </c>
      <c r="AR13" s="14"/>
      <c r="AS13" s="14">
        <v>0.196776517597233</v>
      </c>
      <c r="AT13" s="14">
        <v>0.12530743030442601</v>
      </c>
      <c r="AU13" s="14">
        <v>9.5687530121167402E-2</v>
      </c>
      <c r="AV13" s="14">
        <v>9.8828578498636105E-2</v>
      </c>
      <c r="AW13" s="14">
        <v>4.5764317651744997E-2</v>
      </c>
      <c r="AX13" s="14"/>
      <c r="AY13" s="14">
        <v>0.103240379128395</v>
      </c>
      <c r="AZ13" s="14">
        <v>8.3010102414282805E-2</v>
      </c>
      <c r="BA13" s="14">
        <v>0.11886771837707601</v>
      </c>
      <c r="BB13" s="14">
        <v>0.13651195925071799</v>
      </c>
      <c r="BC13" s="14">
        <v>0.26666458412907601</v>
      </c>
      <c r="BD13" s="14"/>
      <c r="BE13" s="14">
        <v>9.5706970504262898E-2</v>
      </c>
      <c r="BF13" s="14">
        <v>8.6566194849911293E-2</v>
      </c>
      <c r="BG13" s="14">
        <v>0.14613110227937001</v>
      </c>
      <c r="BH13" s="14">
        <v>0.19399854413807699</v>
      </c>
      <c r="BI13" s="14">
        <v>0.28104081923694701</v>
      </c>
      <c r="BJ13" s="14"/>
      <c r="BK13" s="14">
        <v>3.7786253065035497E-2</v>
      </c>
      <c r="BL13" s="14">
        <v>0.123222432523045</v>
      </c>
      <c r="BM13" s="14">
        <v>0.10739358699935</v>
      </c>
      <c r="BN13" s="14">
        <v>0.16756666319192001</v>
      </c>
      <c r="BO13" s="14">
        <v>0.20837423384399001</v>
      </c>
      <c r="BP13" s="14"/>
      <c r="BQ13" s="14">
        <v>9.8331545239070395E-2</v>
      </c>
      <c r="BR13" s="14">
        <v>0.148796105410683</v>
      </c>
      <c r="BS13" s="14"/>
      <c r="BT13" s="14">
        <v>9.8540340082444194E-2</v>
      </c>
      <c r="BU13" s="14">
        <v>0.14482121412535201</v>
      </c>
      <c r="BV13" s="14"/>
      <c r="BW13" s="14">
        <v>4.9468320237612599E-2</v>
      </c>
      <c r="BX13" s="14">
        <v>0.163487482970474</v>
      </c>
      <c r="BY13" s="14"/>
      <c r="BZ13" s="14">
        <v>0.16320785643572</v>
      </c>
      <c r="CA13" s="14">
        <v>7.5692784527718798E-2</v>
      </c>
      <c r="CB13" s="14">
        <v>0.115402641462499</v>
      </c>
    </row>
    <row r="14" spans="2:80" x14ac:dyDescent="0.35">
      <c r="B14" s="15" t="s">
        <v>118</v>
      </c>
      <c r="C14" s="20">
        <v>3.5747059752101601E-2</v>
      </c>
      <c r="D14" s="20">
        <v>2.5710286056789201E-2</v>
      </c>
      <c r="E14" s="20">
        <v>4.56685501405674E-2</v>
      </c>
      <c r="F14" s="20"/>
      <c r="G14" s="20">
        <v>5.12567684617867E-2</v>
      </c>
      <c r="H14" s="20">
        <v>3.35561114106483E-2</v>
      </c>
      <c r="I14" s="20">
        <v>3.9995524972790103E-2</v>
      </c>
      <c r="J14" s="20">
        <v>2.7188722696922199E-2</v>
      </c>
      <c r="K14" s="20">
        <v>4.2155450634187297E-2</v>
      </c>
      <c r="L14" s="20">
        <v>2.6449317075686301E-2</v>
      </c>
      <c r="M14" s="20"/>
      <c r="N14" s="20">
        <v>1.8574854787041802E-2</v>
      </c>
      <c r="O14" s="20">
        <v>3.3119601984452601E-2</v>
      </c>
      <c r="P14" s="20">
        <v>3.7551825385536898E-2</v>
      </c>
      <c r="Q14" s="20">
        <v>5.4738287100261802E-2</v>
      </c>
      <c r="R14" s="20"/>
      <c r="S14" s="20">
        <v>3.6954246800433597E-2</v>
      </c>
      <c r="T14" s="20">
        <v>4.44061809198689E-2</v>
      </c>
      <c r="U14" s="20">
        <v>3.0442518548251099E-2</v>
      </c>
      <c r="V14" s="20">
        <v>5.41623790183186E-2</v>
      </c>
      <c r="W14" s="20">
        <v>2.6641045643403499E-2</v>
      </c>
      <c r="X14" s="20">
        <v>2.7813989473322202E-2</v>
      </c>
      <c r="Y14" s="20">
        <v>5.2524634485770001E-2</v>
      </c>
      <c r="Z14" s="20">
        <v>2.3088753681385701E-2</v>
      </c>
      <c r="AA14" s="20">
        <v>3.42889148398225E-2</v>
      </c>
      <c r="AB14" s="20">
        <v>2.4192684648201901E-2</v>
      </c>
      <c r="AC14" s="20">
        <v>3.3303013226298597E-2</v>
      </c>
      <c r="AD14" s="20">
        <v>1.28558857762834E-2</v>
      </c>
      <c r="AE14" s="20"/>
      <c r="AF14" s="20">
        <v>1.9065374166542699E-2</v>
      </c>
      <c r="AG14" s="20">
        <v>2.6806628497913099E-2</v>
      </c>
      <c r="AH14" s="20">
        <v>3.1864359022765999E-2</v>
      </c>
      <c r="AI14" s="20">
        <v>9.3772141852819096E-3</v>
      </c>
      <c r="AJ14" s="20">
        <v>4.0359435208089302E-2</v>
      </c>
      <c r="AK14" s="20"/>
      <c r="AL14" s="20">
        <v>2.5731027628416801E-2</v>
      </c>
      <c r="AM14" s="20">
        <v>1.81778973873391E-2</v>
      </c>
      <c r="AN14" s="20">
        <v>2.6959803845758201E-2</v>
      </c>
      <c r="AO14" s="20">
        <v>1.4164573370155E-2</v>
      </c>
      <c r="AP14" s="20">
        <v>3.2484379233007503E-2</v>
      </c>
      <c r="AQ14" s="20">
        <v>0.122138885604889</v>
      </c>
      <c r="AR14" s="20"/>
      <c r="AS14" s="20">
        <v>4.5459078387834001E-2</v>
      </c>
      <c r="AT14" s="20">
        <v>3.59397625472977E-2</v>
      </c>
      <c r="AU14" s="20">
        <v>3.14576498583998E-2</v>
      </c>
      <c r="AV14" s="20">
        <v>2.4065646224318199E-2</v>
      </c>
      <c r="AW14" s="20">
        <v>2.6037030759528099E-2</v>
      </c>
      <c r="AX14" s="20"/>
      <c r="AY14" s="20">
        <v>2.1990124218339999E-2</v>
      </c>
      <c r="AZ14" s="20">
        <v>1.7347735903828002E-2</v>
      </c>
      <c r="BA14" s="20">
        <v>3.5396136601486099E-2</v>
      </c>
      <c r="BB14" s="20">
        <v>3.40079469783282E-2</v>
      </c>
      <c r="BC14" s="20">
        <v>5.9243145839848597E-2</v>
      </c>
      <c r="BD14" s="20"/>
      <c r="BE14" s="20">
        <v>1.72387115849903E-2</v>
      </c>
      <c r="BF14" s="20">
        <v>2.10986022342999E-2</v>
      </c>
      <c r="BG14" s="20">
        <v>3.6455741407393903E-2</v>
      </c>
      <c r="BH14" s="20">
        <v>5.8442124973714801E-2</v>
      </c>
      <c r="BI14" s="20">
        <v>0.100933879935415</v>
      </c>
      <c r="BJ14" s="20"/>
      <c r="BK14" s="20">
        <v>2.65108868726006E-2</v>
      </c>
      <c r="BL14" s="20">
        <v>4.2814339096740699E-2</v>
      </c>
      <c r="BM14" s="20">
        <v>4.9911822368967899E-2</v>
      </c>
      <c r="BN14" s="20">
        <v>2.7307672537456602E-2</v>
      </c>
      <c r="BO14" s="20">
        <v>3.1972865359755499E-2</v>
      </c>
      <c r="BP14" s="20"/>
      <c r="BQ14" s="20">
        <v>1.89266210888882E-2</v>
      </c>
      <c r="BR14" s="20">
        <v>4.2762363442296399E-2</v>
      </c>
      <c r="BS14" s="20"/>
      <c r="BT14" s="20">
        <v>3.0886919012777E-2</v>
      </c>
      <c r="BU14" s="20">
        <v>3.7240360878318002E-2</v>
      </c>
      <c r="BV14" s="20"/>
      <c r="BW14" s="20">
        <v>2.20174540373624E-2</v>
      </c>
      <c r="BX14" s="20">
        <v>4.0548804831076E-2</v>
      </c>
      <c r="BY14" s="20"/>
      <c r="BZ14" s="20">
        <v>3.6254195133242503E-2</v>
      </c>
      <c r="CA14" s="20">
        <v>3.2260515164217803E-2</v>
      </c>
      <c r="CB14" s="20">
        <v>5.0132083032137002E-2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311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306</v>
      </c>
      <c r="C9" s="14">
        <v>7.7023361974413201E-2</v>
      </c>
      <c r="D9" s="14">
        <v>7.6997304795918098E-2</v>
      </c>
      <c r="E9" s="14">
        <v>7.6684527794711702E-2</v>
      </c>
      <c r="F9" s="14"/>
      <c r="G9" s="14">
        <v>6.8606864451808997E-2</v>
      </c>
      <c r="H9" s="14">
        <v>9.4019035788380306E-2</v>
      </c>
      <c r="I9" s="14">
        <v>7.0080927635441395E-2</v>
      </c>
      <c r="J9" s="14">
        <v>7.7184723834194294E-2</v>
      </c>
      <c r="K9" s="14">
        <v>7.0719894381347695E-2</v>
      </c>
      <c r="L9" s="14">
        <v>7.8471353337309604E-2</v>
      </c>
      <c r="M9" s="14"/>
      <c r="N9" s="14">
        <v>4.8496458219383899E-2</v>
      </c>
      <c r="O9" s="14">
        <v>7.8314044112664405E-2</v>
      </c>
      <c r="P9" s="14">
        <v>8.4347798824117207E-2</v>
      </c>
      <c r="Q9" s="14">
        <v>9.9457890626283102E-2</v>
      </c>
      <c r="R9" s="14"/>
      <c r="S9" s="14">
        <v>8.7686887453796894E-2</v>
      </c>
      <c r="T9" s="14">
        <v>5.4960855204197197E-2</v>
      </c>
      <c r="U9" s="14">
        <v>8.0808641831299002E-2</v>
      </c>
      <c r="V9" s="14">
        <v>0.10032408781077</v>
      </c>
      <c r="W9" s="14">
        <v>5.5866574487623402E-2</v>
      </c>
      <c r="X9" s="14">
        <v>0.106804153612307</v>
      </c>
      <c r="Y9" s="14">
        <v>6.7719987476553806E-2</v>
      </c>
      <c r="Z9" s="14">
        <v>6.9465289182674E-2</v>
      </c>
      <c r="AA9" s="14">
        <v>6.0760745685686103E-2</v>
      </c>
      <c r="AB9" s="14">
        <v>8.8552459052978497E-2</v>
      </c>
      <c r="AC9" s="14">
        <v>8.8379434068027798E-2</v>
      </c>
      <c r="AD9" s="14">
        <v>4.4168491498656502E-2</v>
      </c>
      <c r="AE9" s="14"/>
      <c r="AF9" s="14">
        <v>4.5254217260469597E-2</v>
      </c>
      <c r="AG9" s="14">
        <v>5.6720806548488698E-2</v>
      </c>
      <c r="AH9" s="14">
        <v>6.0638654125778402E-2</v>
      </c>
      <c r="AI9" s="14">
        <v>0.118745927481266</v>
      </c>
      <c r="AJ9" s="14">
        <v>8.0744130810705597E-2</v>
      </c>
      <c r="AK9" s="14"/>
      <c r="AL9" s="14">
        <v>3.8722285625238703E-2</v>
      </c>
      <c r="AM9" s="14">
        <v>4.00837727777189E-2</v>
      </c>
      <c r="AN9" s="14">
        <v>7.8079754928079906E-2</v>
      </c>
      <c r="AO9" s="14">
        <v>0.11759249294127</v>
      </c>
      <c r="AP9" s="14">
        <v>7.8938159918277198E-2</v>
      </c>
      <c r="AQ9" s="14">
        <v>4.9160441055981399E-2</v>
      </c>
      <c r="AR9" s="14"/>
      <c r="AS9" s="14">
        <v>8.7036558809581499E-2</v>
      </c>
      <c r="AT9" s="14">
        <v>8.8439716639709995E-2</v>
      </c>
      <c r="AU9" s="14">
        <v>5.4366743158832699E-2</v>
      </c>
      <c r="AV9" s="14">
        <v>5.4047878641966203E-2</v>
      </c>
      <c r="AW9" s="14">
        <v>2.3837063166085401E-2</v>
      </c>
      <c r="AX9" s="14"/>
      <c r="AY9" s="14">
        <v>4.3899324602003999E-2</v>
      </c>
      <c r="AZ9" s="14">
        <v>3.9522369092250598E-2</v>
      </c>
      <c r="BA9" s="14">
        <v>7.2799540199838697E-2</v>
      </c>
      <c r="BB9" s="14">
        <v>9.0637216219093597E-2</v>
      </c>
      <c r="BC9" s="14">
        <v>0.17056870358428999</v>
      </c>
      <c r="BD9" s="14"/>
      <c r="BE9" s="14">
        <v>5.80089148219506E-2</v>
      </c>
      <c r="BF9" s="14">
        <v>4.5474412438447603E-2</v>
      </c>
      <c r="BG9" s="14">
        <v>7.4649129343085194E-2</v>
      </c>
      <c r="BH9" s="14">
        <v>0.119264673603134</v>
      </c>
      <c r="BI9" s="14">
        <v>0.242655779771691</v>
      </c>
      <c r="BJ9" s="14"/>
      <c r="BK9" s="14">
        <v>3.8079437229235701E-2</v>
      </c>
      <c r="BL9" s="14">
        <v>4.0132703212901799E-2</v>
      </c>
      <c r="BM9" s="14">
        <v>4.8084304246959197E-2</v>
      </c>
      <c r="BN9" s="14">
        <v>6.7679447641287194E-2</v>
      </c>
      <c r="BO9" s="14">
        <v>0.170171801302262</v>
      </c>
      <c r="BP9" s="14"/>
      <c r="BQ9" s="14">
        <v>0.10041559517146401</v>
      </c>
      <c r="BR9" s="14">
        <v>6.7267158634243401E-2</v>
      </c>
      <c r="BS9" s="14"/>
      <c r="BT9" s="14">
        <v>6.4911762532660899E-2</v>
      </c>
      <c r="BU9" s="14">
        <v>8.0744707930572701E-2</v>
      </c>
      <c r="BV9" s="14"/>
      <c r="BW9" s="14">
        <v>4.6660647744104597E-2</v>
      </c>
      <c r="BX9" s="14">
        <v>8.7642313215174503E-2</v>
      </c>
      <c r="BY9" s="14"/>
      <c r="BZ9" s="14">
        <v>9.8136337329632103E-2</v>
      </c>
      <c r="CA9" s="14">
        <v>4.2761268401258899E-2</v>
      </c>
      <c r="CB9" s="14">
        <v>1.7557616025634201E-2</v>
      </c>
    </row>
    <row r="10" spans="2:80" x14ac:dyDescent="0.35">
      <c r="B10" s="15" t="s">
        <v>307</v>
      </c>
      <c r="C10" s="14">
        <v>0.24463005930883</v>
      </c>
      <c r="D10" s="14">
        <v>0.23266777720982201</v>
      </c>
      <c r="E10" s="14">
        <v>0.25667527321244099</v>
      </c>
      <c r="F10" s="14"/>
      <c r="G10" s="14">
        <v>0.34217870031550601</v>
      </c>
      <c r="H10" s="14">
        <v>0.23293044239017199</v>
      </c>
      <c r="I10" s="14">
        <v>0.26264805379342199</v>
      </c>
      <c r="J10" s="14">
        <v>0.24259443034502901</v>
      </c>
      <c r="K10" s="14">
        <v>0.23619936136813899</v>
      </c>
      <c r="L10" s="14">
        <v>0.18220389000665199</v>
      </c>
      <c r="M10" s="14"/>
      <c r="N10" s="14">
        <v>0.21504933999044201</v>
      </c>
      <c r="O10" s="14">
        <v>0.22258512156046101</v>
      </c>
      <c r="P10" s="14">
        <v>0.26941617975611099</v>
      </c>
      <c r="Q10" s="14">
        <v>0.27558182134557802</v>
      </c>
      <c r="R10" s="14"/>
      <c r="S10" s="14">
        <v>0.22609958368100999</v>
      </c>
      <c r="T10" s="14">
        <v>0.26537177970641401</v>
      </c>
      <c r="U10" s="14">
        <v>0.22264021143849799</v>
      </c>
      <c r="V10" s="14">
        <v>0.22731045814727099</v>
      </c>
      <c r="W10" s="14">
        <v>0.23625027352622399</v>
      </c>
      <c r="X10" s="14">
        <v>0.26578962040786103</v>
      </c>
      <c r="Y10" s="14">
        <v>0.222613092759575</v>
      </c>
      <c r="Z10" s="14">
        <v>0.26949875242476201</v>
      </c>
      <c r="AA10" s="14">
        <v>0.2834354604257</v>
      </c>
      <c r="AB10" s="14">
        <v>0.20081652098740699</v>
      </c>
      <c r="AC10" s="14">
        <v>0.29057313677457902</v>
      </c>
      <c r="AD10" s="14">
        <v>0.24613588413854501</v>
      </c>
      <c r="AE10" s="14"/>
      <c r="AF10" s="14">
        <v>0.21289402193783399</v>
      </c>
      <c r="AG10" s="14">
        <v>0.22634949335576199</v>
      </c>
      <c r="AH10" s="14">
        <v>0.252010319395084</v>
      </c>
      <c r="AI10" s="14">
        <v>0.27431255313035302</v>
      </c>
      <c r="AJ10" s="14">
        <v>0.28075552541300902</v>
      </c>
      <c r="AK10" s="14"/>
      <c r="AL10" s="14">
        <v>0.19180137341786199</v>
      </c>
      <c r="AM10" s="14">
        <v>0.199519023383465</v>
      </c>
      <c r="AN10" s="14">
        <v>0.25766730769971602</v>
      </c>
      <c r="AO10" s="14">
        <v>0.27000354216486899</v>
      </c>
      <c r="AP10" s="14">
        <v>0.28808100134768799</v>
      </c>
      <c r="AQ10" s="14">
        <v>0.193245991696289</v>
      </c>
      <c r="AR10" s="14"/>
      <c r="AS10" s="14">
        <v>0.27995329875712999</v>
      </c>
      <c r="AT10" s="14">
        <v>0.25984102780059198</v>
      </c>
      <c r="AU10" s="14">
        <v>0.21955440595877701</v>
      </c>
      <c r="AV10" s="14">
        <v>0.19097924712841899</v>
      </c>
      <c r="AW10" s="14">
        <v>0.14667566096158</v>
      </c>
      <c r="AX10" s="14"/>
      <c r="AY10" s="14">
        <v>0.16792761920707999</v>
      </c>
      <c r="AZ10" s="14">
        <v>0.22743540945320201</v>
      </c>
      <c r="BA10" s="14">
        <v>0.255731018291668</v>
      </c>
      <c r="BB10" s="14">
        <v>0.30942787109643899</v>
      </c>
      <c r="BC10" s="14">
        <v>0.318371921523805</v>
      </c>
      <c r="BD10" s="14"/>
      <c r="BE10" s="14">
        <v>0.15390782414241</v>
      </c>
      <c r="BF10" s="14">
        <v>0.201674689550248</v>
      </c>
      <c r="BG10" s="14">
        <v>0.27189983534818402</v>
      </c>
      <c r="BH10" s="14">
        <v>0.29783148554122701</v>
      </c>
      <c r="BI10" s="14">
        <v>0.331099916693049</v>
      </c>
      <c r="BJ10" s="14"/>
      <c r="BK10" s="14">
        <v>0.14948783064145499</v>
      </c>
      <c r="BL10" s="14">
        <v>0.18775828939536601</v>
      </c>
      <c r="BM10" s="14">
        <v>0.21543351811877001</v>
      </c>
      <c r="BN10" s="14">
        <v>0.287071461945752</v>
      </c>
      <c r="BO10" s="14">
        <v>0.35336955445384599</v>
      </c>
      <c r="BP10" s="14"/>
      <c r="BQ10" s="14">
        <v>0.26045089490442502</v>
      </c>
      <c r="BR10" s="14">
        <v>0.23803166026835301</v>
      </c>
      <c r="BS10" s="14"/>
      <c r="BT10" s="14">
        <v>0.272569408029184</v>
      </c>
      <c r="BU10" s="14">
        <v>0.23604556286158199</v>
      </c>
      <c r="BV10" s="14"/>
      <c r="BW10" s="14">
        <v>0.20332341779753599</v>
      </c>
      <c r="BX10" s="14">
        <v>0.25907650203463101</v>
      </c>
      <c r="BY10" s="14"/>
      <c r="BZ10" s="14">
        <v>0.28674869663789199</v>
      </c>
      <c r="CA10" s="14">
        <v>0.16362483823159099</v>
      </c>
      <c r="CB10" s="14">
        <v>0.201133695281767</v>
      </c>
    </row>
    <row r="11" spans="2:80" x14ac:dyDescent="0.35">
      <c r="B11" s="15" t="s">
        <v>308</v>
      </c>
      <c r="C11" s="14">
        <v>0.22819550959270099</v>
      </c>
      <c r="D11" s="14">
        <v>0.223117801918783</v>
      </c>
      <c r="E11" s="14">
        <v>0.234039399246291</v>
      </c>
      <c r="F11" s="14"/>
      <c r="G11" s="14">
        <v>0.188193059524144</v>
      </c>
      <c r="H11" s="14">
        <v>0.18174952079029</v>
      </c>
      <c r="I11" s="14">
        <v>0.21972981025771601</v>
      </c>
      <c r="J11" s="14">
        <v>0.22624702698541799</v>
      </c>
      <c r="K11" s="14">
        <v>0.28072096973087501</v>
      </c>
      <c r="L11" s="14">
        <v>0.26583249549445098</v>
      </c>
      <c r="M11" s="14"/>
      <c r="N11" s="14">
        <v>0.21041997574385199</v>
      </c>
      <c r="O11" s="14">
        <v>0.244777996164383</v>
      </c>
      <c r="P11" s="14">
        <v>0.21365808403471601</v>
      </c>
      <c r="Q11" s="14">
        <v>0.24418513155815</v>
      </c>
      <c r="R11" s="14"/>
      <c r="S11" s="14">
        <v>0.227774967139973</v>
      </c>
      <c r="T11" s="14">
        <v>0.225341953621574</v>
      </c>
      <c r="U11" s="14">
        <v>0.224268958495316</v>
      </c>
      <c r="V11" s="14">
        <v>0.24393915078542899</v>
      </c>
      <c r="W11" s="14">
        <v>0.24043547358622699</v>
      </c>
      <c r="X11" s="14">
        <v>0.21591617189162801</v>
      </c>
      <c r="Y11" s="14">
        <v>0.25049650706604198</v>
      </c>
      <c r="Z11" s="14">
        <v>0.21844862318404501</v>
      </c>
      <c r="AA11" s="14">
        <v>0.217936922059173</v>
      </c>
      <c r="AB11" s="14">
        <v>0.23621322689146301</v>
      </c>
      <c r="AC11" s="14">
        <v>0.18844269272158301</v>
      </c>
      <c r="AD11" s="14">
        <v>0.24723847724399001</v>
      </c>
      <c r="AE11" s="14"/>
      <c r="AF11" s="14">
        <v>0.254902781354437</v>
      </c>
      <c r="AG11" s="14">
        <v>0.21020967054626599</v>
      </c>
      <c r="AH11" s="14">
        <v>0.22647101248565199</v>
      </c>
      <c r="AI11" s="14">
        <v>0.20212636373012299</v>
      </c>
      <c r="AJ11" s="14">
        <v>0.238997437356434</v>
      </c>
      <c r="AK11" s="14"/>
      <c r="AL11" s="14">
        <v>0.184706228118973</v>
      </c>
      <c r="AM11" s="14">
        <v>0.25385726788965202</v>
      </c>
      <c r="AN11" s="14">
        <v>0.21671490056499201</v>
      </c>
      <c r="AO11" s="14">
        <v>0.219715944404794</v>
      </c>
      <c r="AP11" s="14">
        <v>0.216209634722031</v>
      </c>
      <c r="AQ11" s="14">
        <v>0.283134479200084</v>
      </c>
      <c r="AR11" s="14"/>
      <c r="AS11" s="14">
        <v>0.22744779646872099</v>
      </c>
      <c r="AT11" s="14">
        <v>0.22747963947974301</v>
      </c>
      <c r="AU11" s="14">
        <v>0.23288788766329899</v>
      </c>
      <c r="AV11" s="14">
        <v>0.217718076349845</v>
      </c>
      <c r="AW11" s="14">
        <v>0.236541747749137</v>
      </c>
      <c r="AX11" s="14"/>
      <c r="AY11" s="14">
        <v>0.238334371308837</v>
      </c>
      <c r="AZ11" s="14">
        <v>0.218817558924329</v>
      </c>
      <c r="BA11" s="14">
        <v>0.268987470427619</v>
      </c>
      <c r="BB11" s="14">
        <v>0.21544711716693701</v>
      </c>
      <c r="BC11" s="14">
        <v>0.20018851107471899</v>
      </c>
      <c r="BD11" s="14"/>
      <c r="BE11" s="14">
        <v>0.18374024235075601</v>
      </c>
      <c r="BF11" s="14">
        <v>0.23311579518881301</v>
      </c>
      <c r="BG11" s="14">
        <v>0.242878082306134</v>
      </c>
      <c r="BH11" s="14">
        <v>0.19687238993492401</v>
      </c>
      <c r="BI11" s="14">
        <v>0.24134687711529501</v>
      </c>
      <c r="BJ11" s="14"/>
      <c r="BK11" s="14">
        <v>0.16532788434012899</v>
      </c>
      <c r="BL11" s="14">
        <v>0.214986540304862</v>
      </c>
      <c r="BM11" s="14">
        <v>0.27008214526413199</v>
      </c>
      <c r="BN11" s="14">
        <v>0.26007418354795597</v>
      </c>
      <c r="BO11" s="14">
        <v>0.21742333341414899</v>
      </c>
      <c r="BP11" s="14"/>
      <c r="BQ11" s="14">
        <v>0.209833597945634</v>
      </c>
      <c r="BR11" s="14">
        <v>0.235853715726077</v>
      </c>
      <c r="BS11" s="14"/>
      <c r="BT11" s="14">
        <v>0.17885051287381501</v>
      </c>
      <c r="BU11" s="14">
        <v>0.24335699217637199</v>
      </c>
      <c r="BV11" s="14"/>
      <c r="BW11" s="14">
        <v>0.156668061525887</v>
      </c>
      <c r="BX11" s="14">
        <v>0.25321127325718201</v>
      </c>
      <c r="BY11" s="14"/>
      <c r="BZ11" s="14">
        <v>0.249092513818334</v>
      </c>
      <c r="CA11" s="14">
        <v>0.17709796073048101</v>
      </c>
      <c r="CB11" s="14">
        <v>0.27136966308629901</v>
      </c>
    </row>
    <row r="12" spans="2:80" x14ac:dyDescent="0.35">
      <c r="B12" s="15" t="s">
        <v>86</v>
      </c>
      <c r="C12" s="14">
        <v>0.34596506296539398</v>
      </c>
      <c r="D12" s="14">
        <v>0.34639110664029199</v>
      </c>
      <c r="E12" s="14">
        <v>0.34498437834243501</v>
      </c>
      <c r="F12" s="14"/>
      <c r="G12" s="14">
        <v>0.31759669132607299</v>
      </c>
      <c r="H12" s="14">
        <v>0.35419981242911602</v>
      </c>
      <c r="I12" s="14">
        <v>0.345572146959925</v>
      </c>
      <c r="J12" s="14">
        <v>0.37910966667860502</v>
      </c>
      <c r="K12" s="14">
        <v>0.33336556069517698</v>
      </c>
      <c r="L12" s="14">
        <v>0.339933888416383</v>
      </c>
      <c r="M12" s="14"/>
      <c r="N12" s="14">
        <v>0.39301003811108198</v>
      </c>
      <c r="O12" s="14">
        <v>0.35392139335554901</v>
      </c>
      <c r="P12" s="14">
        <v>0.33281895763998198</v>
      </c>
      <c r="Q12" s="14">
        <v>0.30005965861594402</v>
      </c>
      <c r="R12" s="14"/>
      <c r="S12" s="14">
        <v>0.33844847146451001</v>
      </c>
      <c r="T12" s="14">
        <v>0.36223733038176298</v>
      </c>
      <c r="U12" s="14">
        <v>0.359417133332043</v>
      </c>
      <c r="V12" s="14">
        <v>0.337563026942793</v>
      </c>
      <c r="W12" s="14">
        <v>0.37972047524942099</v>
      </c>
      <c r="X12" s="14">
        <v>0.33836535383669197</v>
      </c>
      <c r="Y12" s="14">
        <v>0.34673384007355701</v>
      </c>
      <c r="Z12" s="14">
        <v>0.32071667223628397</v>
      </c>
      <c r="AA12" s="14">
        <v>0.328988558256117</v>
      </c>
      <c r="AB12" s="14">
        <v>0.34251451785294201</v>
      </c>
      <c r="AC12" s="14">
        <v>0.33747568720228799</v>
      </c>
      <c r="AD12" s="14">
        <v>0.36218015157003602</v>
      </c>
      <c r="AE12" s="14"/>
      <c r="AF12" s="14">
        <v>0.35950763066795299</v>
      </c>
      <c r="AG12" s="14">
        <v>0.38338437560043698</v>
      </c>
      <c r="AH12" s="14">
        <v>0.36344018831715402</v>
      </c>
      <c r="AI12" s="14">
        <v>0.31561852027758303</v>
      </c>
      <c r="AJ12" s="14">
        <v>0.33698386212596099</v>
      </c>
      <c r="AK12" s="14"/>
      <c r="AL12" s="14">
        <v>0.42755221825752998</v>
      </c>
      <c r="AM12" s="14">
        <v>0.36952906623778098</v>
      </c>
      <c r="AN12" s="14">
        <v>0.34808597204184299</v>
      </c>
      <c r="AO12" s="14">
        <v>0.30857199923242601</v>
      </c>
      <c r="AP12" s="14">
        <v>0.33570455180936798</v>
      </c>
      <c r="AQ12" s="14">
        <v>0.40710880040485198</v>
      </c>
      <c r="AR12" s="14"/>
      <c r="AS12" s="14">
        <v>0.30773623409883</v>
      </c>
      <c r="AT12" s="14">
        <v>0.34246944736408802</v>
      </c>
      <c r="AU12" s="14">
        <v>0.38052367847206903</v>
      </c>
      <c r="AV12" s="14">
        <v>0.40944670225750301</v>
      </c>
      <c r="AW12" s="14">
        <v>0.31638717298799401</v>
      </c>
      <c r="AX12" s="14"/>
      <c r="AY12" s="14">
        <v>0.37307504809504899</v>
      </c>
      <c r="AZ12" s="14">
        <v>0.40153892136500502</v>
      </c>
      <c r="BA12" s="14">
        <v>0.34403087195503701</v>
      </c>
      <c r="BB12" s="14">
        <v>0.32267070464068398</v>
      </c>
      <c r="BC12" s="14">
        <v>0.24320372371370599</v>
      </c>
      <c r="BD12" s="14"/>
      <c r="BE12" s="14">
        <v>0.343699521423254</v>
      </c>
      <c r="BF12" s="14">
        <v>0.39325828813670499</v>
      </c>
      <c r="BG12" s="14">
        <v>0.33434345638181701</v>
      </c>
      <c r="BH12" s="14">
        <v>0.316549707200799</v>
      </c>
      <c r="BI12" s="14">
        <v>0.14470376674280999</v>
      </c>
      <c r="BJ12" s="14"/>
      <c r="BK12" s="14">
        <v>0.41538458976773901</v>
      </c>
      <c r="BL12" s="14">
        <v>0.450255625463375</v>
      </c>
      <c r="BM12" s="14">
        <v>0.37154887860054497</v>
      </c>
      <c r="BN12" s="14">
        <v>0.31361027995034302</v>
      </c>
      <c r="BO12" s="14">
        <v>0.216580825540551</v>
      </c>
      <c r="BP12" s="14"/>
      <c r="BQ12" s="14">
        <v>0.304749311664542</v>
      </c>
      <c r="BR12" s="14">
        <v>0.36315492453704101</v>
      </c>
      <c r="BS12" s="14"/>
      <c r="BT12" s="14">
        <v>0.35692030532289798</v>
      </c>
      <c r="BU12" s="14">
        <v>0.34259901316809699</v>
      </c>
      <c r="BV12" s="14"/>
      <c r="BW12" s="14">
        <v>0.426883220138085</v>
      </c>
      <c r="BX12" s="14">
        <v>0.31766502499805899</v>
      </c>
      <c r="BY12" s="14"/>
      <c r="BZ12" s="14">
        <v>0.29736715684561899</v>
      </c>
      <c r="CA12" s="14">
        <v>0.43706173653411101</v>
      </c>
      <c r="CB12" s="14">
        <v>0.41022247435939702</v>
      </c>
    </row>
    <row r="13" spans="2:80" x14ac:dyDescent="0.35">
      <c r="B13" s="15" t="s">
        <v>85</v>
      </c>
      <c r="C13" s="20">
        <v>0.104186006158662</v>
      </c>
      <c r="D13" s="20">
        <v>0.120826009435186</v>
      </c>
      <c r="E13" s="20">
        <v>8.7616421404121902E-2</v>
      </c>
      <c r="F13" s="20"/>
      <c r="G13" s="20">
        <v>8.3424684382468806E-2</v>
      </c>
      <c r="H13" s="20">
        <v>0.13710118860204201</v>
      </c>
      <c r="I13" s="20">
        <v>0.101969061353496</v>
      </c>
      <c r="J13" s="20">
        <v>7.4864152156753697E-2</v>
      </c>
      <c r="K13" s="20">
        <v>7.8994213824461104E-2</v>
      </c>
      <c r="L13" s="20">
        <v>0.13355837274520399</v>
      </c>
      <c r="M13" s="20"/>
      <c r="N13" s="20">
        <v>0.13302418793524001</v>
      </c>
      <c r="O13" s="20">
        <v>0.100401444806943</v>
      </c>
      <c r="P13" s="20">
        <v>9.9758979745074805E-2</v>
      </c>
      <c r="Q13" s="20">
        <v>8.0715497854045803E-2</v>
      </c>
      <c r="R13" s="20"/>
      <c r="S13" s="20">
        <v>0.119990090260711</v>
      </c>
      <c r="T13" s="20">
        <v>9.2088081086051404E-2</v>
      </c>
      <c r="U13" s="20">
        <v>0.112865054902845</v>
      </c>
      <c r="V13" s="20">
        <v>9.0863276313736696E-2</v>
      </c>
      <c r="W13" s="20">
        <v>8.7727203150505598E-2</v>
      </c>
      <c r="X13" s="20">
        <v>7.3124700251512798E-2</v>
      </c>
      <c r="Y13" s="20">
        <v>0.11243657262427199</v>
      </c>
      <c r="Z13" s="20">
        <v>0.12187066297223501</v>
      </c>
      <c r="AA13" s="20">
        <v>0.108878313573324</v>
      </c>
      <c r="AB13" s="20">
        <v>0.13190327521521</v>
      </c>
      <c r="AC13" s="20">
        <v>9.5129049233522403E-2</v>
      </c>
      <c r="AD13" s="20">
        <v>0.10027699554877199</v>
      </c>
      <c r="AE13" s="20"/>
      <c r="AF13" s="20">
        <v>0.12744134877930599</v>
      </c>
      <c r="AG13" s="20">
        <v>0.123335653949047</v>
      </c>
      <c r="AH13" s="20">
        <v>9.7439825676331304E-2</v>
      </c>
      <c r="AI13" s="20">
        <v>8.9196635380675807E-2</v>
      </c>
      <c r="AJ13" s="20">
        <v>6.2519044293890699E-2</v>
      </c>
      <c r="AK13" s="20"/>
      <c r="AL13" s="20">
        <v>0.15721789458039701</v>
      </c>
      <c r="AM13" s="20">
        <v>0.13701086971138299</v>
      </c>
      <c r="AN13" s="20">
        <v>9.9452064765369094E-2</v>
      </c>
      <c r="AO13" s="20">
        <v>8.4116021256641499E-2</v>
      </c>
      <c r="AP13" s="20">
        <v>8.1066652202636397E-2</v>
      </c>
      <c r="AQ13" s="20">
        <v>6.7350287642792994E-2</v>
      </c>
      <c r="AR13" s="20"/>
      <c r="AS13" s="20">
        <v>9.7826111865737406E-2</v>
      </c>
      <c r="AT13" s="20">
        <v>8.1770168715866995E-2</v>
      </c>
      <c r="AU13" s="20">
        <v>0.11266728474702201</v>
      </c>
      <c r="AV13" s="20">
        <v>0.127808095622266</v>
      </c>
      <c r="AW13" s="20">
        <v>0.27655835513520399</v>
      </c>
      <c r="AX13" s="20"/>
      <c r="AY13" s="20">
        <v>0.176763636787029</v>
      </c>
      <c r="AZ13" s="20">
        <v>0.112685741165214</v>
      </c>
      <c r="BA13" s="20">
        <v>5.8451099125837999E-2</v>
      </c>
      <c r="BB13" s="20">
        <v>6.1817090876847301E-2</v>
      </c>
      <c r="BC13" s="20">
        <v>6.7667140103480003E-2</v>
      </c>
      <c r="BD13" s="20"/>
      <c r="BE13" s="20">
        <v>0.26064349726163</v>
      </c>
      <c r="BF13" s="20">
        <v>0.126476814685787</v>
      </c>
      <c r="BG13" s="20">
        <v>7.6229496620779796E-2</v>
      </c>
      <c r="BH13" s="20">
        <v>6.9481743719916098E-2</v>
      </c>
      <c r="BI13" s="20">
        <v>4.01936596771542E-2</v>
      </c>
      <c r="BJ13" s="20"/>
      <c r="BK13" s="20">
        <v>0.231720258021441</v>
      </c>
      <c r="BL13" s="20">
        <v>0.106866841623496</v>
      </c>
      <c r="BM13" s="20">
        <v>9.4851153769593397E-2</v>
      </c>
      <c r="BN13" s="20">
        <v>7.1564626914661006E-2</v>
      </c>
      <c r="BO13" s="20">
        <v>4.2454485289192198E-2</v>
      </c>
      <c r="BP13" s="20"/>
      <c r="BQ13" s="20">
        <v>0.124550600313935</v>
      </c>
      <c r="BR13" s="20">
        <v>9.5692540834285897E-2</v>
      </c>
      <c r="BS13" s="20"/>
      <c r="BT13" s="20">
        <v>0.126748011241443</v>
      </c>
      <c r="BU13" s="20">
        <v>9.7253723863376607E-2</v>
      </c>
      <c r="BV13" s="20"/>
      <c r="BW13" s="20">
        <v>0.16646465279438699</v>
      </c>
      <c r="BX13" s="20">
        <v>8.2404886494953103E-2</v>
      </c>
      <c r="BY13" s="20"/>
      <c r="BZ13" s="20">
        <v>6.8655295368522606E-2</v>
      </c>
      <c r="CA13" s="20">
        <v>0.179454196102558</v>
      </c>
      <c r="CB13" s="20">
        <v>9.9716551246903803E-2</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312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306</v>
      </c>
      <c r="C9" s="14">
        <v>0.20075184390859599</v>
      </c>
      <c r="D9" s="14">
        <v>0.166653513380319</v>
      </c>
      <c r="E9" s="14">
        <v>0.234103251068211</v>
      </c>
      <c r="F9" s="14"/>
      <c r="G9" s="14">
        <v>0.114090173785067</v>
      </c>
      <c r="H9" s="14">
        <v>0.14259254991758299</v>
      </c>
      <c r="I9" s="14">
        <v>0.17733121708392</v>
      </c>
      <c r="J9" s="14">
        <v>0.20669129961404401</v>
      </c>
      <c r="K9" s="14">
        <v>0.23107059489332801</v>
      </c>
      <c r="L9" s="14">
        <v>0.29950326730663601</v>
      </c>
      <c r="M9" s="14"/>
      <c r="N9" s="14">
        <v>0.17203896979831801</v>
      </c>
      <c r="O9" s="14">
        <v>0.19098559048161901</v>
      </c>
      <c r="P9" s="14">
        <v>0.20103751194493499</v>
      </c>
      <c r="Q9" s="14">
        <v>0.23751808554895401</v>
      </c>
      <c r="R9" s="14"/>
      <c r="S9" s="14">
        <v>9.5673913521529999E-2</v>
      </c>
      <c r="T9" s="14">
        <v>0.21257450013165799</v>
      </c>
      <c r="U9" s="14">
        <v>0.23114173310640801</v>
      </c>
      <c r="V9" s="14">
        <v>0.24731608934556801</v>
      </c>
      <c r="W9" s="14">
        <v>0.14303616000425601</v>
      </c>
      <c r="X9" s="14">
        <v>0.20771881634994099</v>
      </c>
      <c r="Y9" s="14">
        <v>0.17642436118007701</v>
      </c>
      <c r="Z9" s="14">
        <v>0.25672262919572297</v>
      </c>
      <c r="AA9" s="14">
        <v>0.214633199329272</v>
      </c>
      <c r="AB9" s="14">
        <v>0.25044463291246399</v>
      </c>
      <c r="AC9" s="14">
        <v>0.29906809499457498</v>
      </c>
      <c r="AD9" s="14">
        <v>0.16077329022138001</v>
      </c>
      <c r="AE9" s="14"/>
      <c r="AF9" s="14">
        <v>0.201634645104422</v>
      </c>
      <c r="AG9" s="14">
        <v>0.17318666237797201</v>
      </c>
      <c r="AH9" s="14">
        <v>0.18724200107670499</v>
      </c>
      <c r="AI9" s="14">
        <v>0.31205926787915</v>
      </c>
      <c r="AJ9" s="14">
        <v>0.16057322724273301</v>
      </c>
      <c r="AK9" s="14"/>
      <c r="AL9" s="14">
        <v>0.10780809350863101</v>
      </c>
      <c r="AM9" s="14">
        <v>0.16952722962123801</v>
      </c>
      <c r="AN9" s="14">
        <v>0.22368817028235199</v>
      </c>
      <c r="AO9" s="14">
        <v>0.29242333651485902</v>
      </c>
      <c r="AP9" s="14">
        <v>0.146372613492772</v>
      </c>
      <c r="AQ9" s="14">
        <v>0.185010217148732</v>
      </c>
      <c r="AR9" s="14"/>
      <c r="AS9" s="14">
        <v>0.24491915037197001</v>
      </c>
      <c r="AT9" s="14">
        <v>0.21709205602961501</v>
      </c>
      <c r="AU9" s="14">
        <v>0.15342448193250599</v>
      </c>
      <c r="AV9" s="14">
        <v>0.143551946713671</v>
      </c>
      <c r="AW9" s="14">
        <v>0.108952223054281</v>
      </c>
      <c r="AX9" s="14"/>
      <c r="AY9" s="14">
        <v>0.197085810663682</v>
      </c>
      <c r="AZ9" s="14">
        <v>0.15375830239546701</v>
      </c>
      <c r="BA9" s="14">
        <v>0.186778304678725</v>
      </c>
      <c r="BB9" s="14">
        <v>0.19287019923493001</v>
      </c>
      <c r="BC9" s="14">
        <v>0.31232736912240799</v>
      </c>
      <c r="BD9" s="14"/>
      <c r="BE9" s="14">
        <v>0.13721579033218501</v>
      </c>
      <c r="BF9" s="14">
        <v>0.170496193358849</v>
      </c>
      <c r="BG9" s="14">
        <v>0.194352365787512</v>
      </c>
      <c r="BH9" s="14">
        <v>0.25874813753547099</v>
      </c>
      <c r="BI9" s="14">
        <v>0.39578870701741298</v>
      </c>
      <c r="BJ9" s="14"/>
      <c r="BK9" s="14">
        <v>0.102632076484191</v>
      </c>
      <c r="BL9" s="14">
        <v>0.118763786027902</v>
      </c>
      <c r="BM9" s="14">
        <v>0.12755777353990699</v>
      </c>
      <c r="BN9" s="14">
        <v>0.21525652079962401</v>
      </c>
      <c r="BO9" s="14">
        <v>0.39534175905020302</v>
      </c>
      <c r="BP9" s="14"/>
      <c r="BQ9" s="14">
        <v>0.266935564044602</v>
      </c>
      <c r="BR9" s="14">
        <v>0.17314858662159199</v>
      </c>
      <c r="BS9" s="14"/>
      <c r="BT9" s="14">
        <v>0.15578156417894301</v>
      </c>
      <c r="BU9" s="14">
        <v>0.21456917409889201</v>
      </c>
      <c r="BV9" s="14"/>
      <c r="BW9" s="14">
        <v>0.128546131922118</v>
      </c>
      <c r="BX9" s="14">
        <v>0.22600482126341601</v>
      </c>
      <c r="BY9" s="14"/>
      <c r="BZ9" s="14">
        <v>0.25082835184774799</v>
      </c>
      <c r="CA9" s="14">
        <v>0.10918792640273001</v>
      </c>
      <c r="CB9" s="14">
        <v>0.120858382269162</v>
      </c>
    </row>
    <row r="10" spans="2:80" x14ac:dyDescent="0.35">
      <c r="B10" s="15" t="s">
        <v>307</v>
      </c>
      <c r="C10" s="14">
        <v>0.37019567299344103</v>
      </c>
      <c r="D10" s="14">
        <v>0.346180106689989</v>
      </c>
      <c r="E10" s="14">
        <v>0.39306024619842</v>
      </c>
      <c r="F10" s="14"/>
      <c r="G10" s="14">
        <v>0.34683256734383999</v>
      </c>
      <c r="H10" s="14">
        <v>0.32557828281037599</v>
      </c>
      <c r="I10" s="14">
        <v>0.36901779024065401</v>
      </c>
      <c r="J10" s="14">
        <v>0.42034546829589903</v>
      </c>
      <c r="K10" s="14">
        <v>0.39437970884451301</v>
      </c>
      <c r="L10" s="14">
        <v>0.36615067825006198</v>
      </c>
      <c r="M10" s="14"/>
      <c r="N10" s="14">
        <v>0.34113832252979398</v>
      </c>
      <c r="O10" s="14">
        <v>0.39339307889743702</v>
      </c>
      <c r="P10" s="14">
        <v>0.37010542612555603</v>
      </c>
      <c r="Q10" s="14">
        <v>0.37794155892541798</v>
      </c>
      <c r="R10" s="14"/>
      <c r="S10" s="14">
        <v>0.27759327340527001</v>
      </c>
      <c r="T10" s="14">
        <v>0.41048959157836101</v>
      </c>
      <c r="U10" s="14">
        <v>0.40990147807930699</v>
      </c>
      <c r="V10" s="14">
        <v>0.39778780107030098</v>
      </c>
      <c r="W10" s="14">
        <v>0.40111539083505199</v>
      </c>
      <c r="X10" s="14">
        <v>0.33368004166092402</v>
      </c>
      <c r="Y10" s="14">
        <v>0.35225810397802698</v>
      </c>
      <c r="Z10" s="14">
        <v>0.40762186175899501</v>
      </c>
      <c r="AA10" s="14">
        <v>0.31110869645807998</v>
      </c>
      <c r="AB10" s="14">
        <v>0.41423255038352502</v>
      </c>
      <c r="AC10" s="14">
        <v>0.41070808073774601</v>
      </c>
      <c r="AD10" s="14">
        <v>0.49203143569749402</v>
      </c>
      <c r="AE10" s="14"/>
      <c r="AF10" s="14">
        <v>0.36508344762936901</v>
      </c>
      <c r="AG10" s="14">
        <v>0.338449836625346</v>
      </c>
      <c r="AH10" s="14">
        <v>0.43820668543866997</v>
      </c>
      <c r="AI10" s="14">
        <v>0.34075330496586698</v>
      </c>
      <c r="AJ10" s="14">
        <v>0.39617622297808502</v>
      </c>
      <c r="AK10" s="14"/>
      <c r="AL10" s="14">
        <v>0.304755043202103</v>
      </c>
      <c r="AM10" s="14">
        <v>0.35368140434811302</v>
      </c>
      <c r="AN10" s="14">
        <v>0.37275924192635002</v>
      </c>
      <c r="AO10" s="14">
        <v>0.35252571327687199</v>
      </c>
      <c r="AP10" s="14">
        <v>0.41623666839588702</v>
      </c>
      <c r="AQ10" s="14">
        <v>0.43303397427197499</v>
      </c>
      <c r="AR10" s="14"/>
      <c r="AS10" s="14">
        <v>0.38522282567454202</v>
      </c>
      <c r="AT10" s="14">
        <v>0.39825438491239001</v>
      </c>
      <c r="AU10" s="14">
        <v>0.37429971498449099</v>
      </c>
      <c r="AV10" s="14">
        <v>0.29718535479117397</v>
      </c>
      <c r="AW10" s="14">
        <v>0.23428420881825901</v>
      </c>
      <c r="AX10" s="14"/>
      <c r="AY10" s="14">
        <v>0.31841952991720901</v>
      </c>
      <c r="AZ10" s="14">
        <v>0.38963764691341801</v>
      </c>
      <c r="BA10" s="14">
        <v>0.34177134363836098</v>
      </c>
      <c r="BB10" s="14">
        <v>0.42532058074245799</v>
      </c>
      <c r="BC10" s="14">
        <v>0.38829588621251998</v>
      </c>
      <c r="BD10" s="14"/>
      <c r="BE10" s="14">
        <v>0.26552136316240399</v>
      </c>
      <c r="BF10" s="14">
        <v>0.34529607212831498</v>
      </c>
      <c r="BG10" s="14">
        <v>0.399696769655638</v>
      </c>
      <c r="BH10" s="14">
        <v>0.394855062829301</v>
      </c>
      <c r="BI10" s="14">
        <v>0.40556006419139701</v>
      </c>
      <c r="BJ10" s="14"/>
      <c r="BK10" s="14">
        <v>0.27083296216243702</v>
      </c>
      <c r="BL10" s="14">
        <v>0.351286616374275</v>
      </c>
      <c r="BM10" s="14">
        <v>0.40989961460590102</v>
      </c>
      <c r="BN10" s="14">
        <v>0.45278005536800597</v>
      </c>
      <c r="BO10" s="14">
        <v>0.35340690058653401</v>
      </c>
      <c r="BP10" s="14"/>
      <c r="BQ10" s="14">
        <v>0.334000021550098</v>
      </c>
      <c r="BR10" s="14">
        <v>0.385291800521603</v>
      </c>
      <c r="BS10" s="14"/>
      <c r="BT10" s="14">
        <v>0.38547795892892101</v>
      </c>
      <c r="BU10" s="14">
        <v>0.36550011868285098</v>
      </c>
      <c r="BV10" s="14"/>
      <c r="BW10" s="14">
        <v>0.32204801435847602</v>
      </c>
      <c r="BX10" s="14">
        <v>0.387034669518039</v>
      </c>
      <c r="BY10" s="14"/>
      <c r="BZ10" s="14">
        <v>0.40266364511548502</v>
      </c>
      <c r="CA10" s="14">
        <v>0.301257003415413</v>
      </c>
      <c r="CB10" s="14">
        <v>0.37522133599798302</v>
      </c>
    </row>
    <row r="11" spans="2:80" x14ac:dyDescent="0.35">
      <c r="B11" s="15" t="s">
        <v>308</v>
      </c>
      <c r="C11" s="14">
        <v>0.205263608814407</v>
      </c>
      <c r="D11" s="14">
        <v>0.221412695279779</v>
      </c>
      <c r="E11" s="14">
        <v>0.18970860770866699</v>
      </c>
      <c r="F11" s="14"/>
      <c r="G11" s="14">
        <v>0.21869997310529499</v>
      </c>
      <c r="H11" s="14">
        <v>0.17023357031321801</v>
      </c>
      <c r="I11" s="14">
        <v>0.17070193048608701</v>
      </c>
      <c r="J11" s="14">
        <v>0.217173714705622</v>
      </c>
      <c r="K11" s="14">
        <v>0.241878269884122</v>
      </c>
      <c r="L11" s="14">
        <v>0.218813162080713</v>
      </c>
      <c r="M11" s="14"/>
      <c r="N11" s="14">
        <v>0.20597191053495401</v>
      </c>
      <c r="O11" s="14">
        <v>0.208067578306804</v>
      </c>
      <c r="P11" s="14">
        <v>0.19396477696874001</v>
      </c>
      <c r="Q11" s="14">
        <v>0.21396774675701</v>
      </c>
      <c r="R11" s="14"/>
      <c r="S11" s="14">
        <v>0.254371495366362</v>
      </c>
      <c r="T11" s="14">
        <v>0.19225549227302</v>
      </c>
      <c r="U11" s="14">
        <v>0.196930138277608</v>
      </c>
      <c r="V11" s="14">
        <v>0.171553643581385</v>
      </c>
      <c r="W11" s="14">
        <v>0.19521005139589701</v>
      </c>
      <c r="X11" s="14">
        <v>0.224057255839823</v>
      </c>
      <c r="Y11" s="14">
        <v>0.24612542294563999</v>
      </c>
      <c r="Z11" s="14">
        <v>0.155739373913238</v>
      </c>
      <c r="AA11" s="14">
        <v>0.21503370316077999</v>
      </c>
      <c r="AB11" s="14">
        <v>0.177250571687526</v>
      </c>
      <c r="AC11" s="14">
        <v>0.18385582040565701</v>
      </c>
      <c r="AD11" s="14">
        <v>0.163467737334238</v>
      </c>
      <c r="AE11" s="14"/>
      <c r="AF11" s="14">
        <v>0.22559786369141099</v>
      </c>
      <c r="AG11" s="14">
        <v>0.206769541164641</v>
      </c>
      <c r="AH11" s="14">
        <v>0.185786559391627</v>
      </c>
      <c r="AI11" s="14">
        <v>0.16581194027486401</v>
      </c>
      <c r="AJ11" s="14">
        <v>0.20569644440850901</v>
      </c>
      <c r="AK11" s="14"/>
      <c r="AL11" s="14">
        <v>0.210474606855064</v>
      </c>
      <c r="AM11" s="14">
        <v>0.246614274376284</v>
      </c>
      <c r="AN11" s="14">
        <v>0.20397611909713201</v>
      </c>
      <c r="AO11" s="14">
        <v>0.171070673241356</v>
      </c>
      <c r="AP11" s="14">
        <v>0.19355763701324799</v>
      </c>
      <c r="AQ11" s="14">
        <v>0.234034730064345</v>
      </c>
      <c r="AR11" s="14"/>
      <c r="AS11" s="14">
        <v>0.19635887880327599</v>
      </c>
      <c r="AT11" s="14">
        <v>0.190767478959422</v>
      </c>
      <c r="AU11" s="14">
        <v>0.22788079773858799</v>
      </c>
      <c r="AV11" s="14">
        <v>0.22008968244603999</v>
      </c>
      <c r="AW11" s="14">
        <v>0.127976587512597</v>
      </c>
      <c r="AX11" s="14"/>
      <c r="AY11" s="14">
        <v>0.24400477616410099</v>
      </c>
      <c r="AZ11" s="14">
        <v>0.185412335201076</v>
      </c>
      <c r="BA11" s="14">
        <v>0.223531778392832</v>
      </c>
      <c r="BB11" s="14">
        <v>0.195129451952818</v>
      </c>
      <c r="BC11" s="14">
        <v>0.166250309202637</v>
      </c>
      <c r="BD11" s="14"/>
      <c r="BE11" s="14">
        <v>0.15512171800340699</v>
      </c>
      <c r="BF11" s="14">
        <v>0.21208854765285101</v>
      </c>
      <c r="BG11" s="14">
        <v>0.22413439306935201</v>
      </c>
      <c r="BH11" s="14">
        <v>0.19582320351530999</v>
      </c>
      <c r="BI11" s="14">
        <v>9.93626864549816E-2</v>
      </c>
      <c r="BJ11" s="14"/>
      <c r="BK11" s="14">
        <v>0.175106348523937</v>
      </c>
      <c r="BL11" s="14">
        <v>0.26906294375775602</v>
      </c>
      <c r="BM11" s="14">
        <v>0.242758831275768</v>
      </c>
      <c r="BN11" s="14">
        <v>0.189405116497042</v>
      </c>
      <c r="BO11" s="14">
        <v>0.15430946805998799</v>
      </c>
      <c r="BP11" s="14"/>
      <c r="BQ11" s="14">
        <v>0.176283438010753</v>
      </c>
      <c r="BR11" s="14">
        <v>0.21735037440072799</v>
      </c>
      <c r="BS11" s="14"/>
      <c r="BT11" s="14">
        <v>0.18249799314655499</v>
      </c>
      <c r="BU11" s="14">
        <v>0.21225845142066099</v>
      </c>
      <c r="BV11" s="14"/>
      <c r="BW11" s="14">
        <v>0.20082874916082799</v>
      </c>
      <c r="BX11" s="14">
        <v>0.20681464137571801</v>
      </c>
      <c r="BY11" s="14"/>
      <c r="BZ11" s="14">
        <v>0.195332644572067</v>
      </c>
      <c r="CA11" s="14">
        <v>0.207729631740799</v>
      </c>
      <c r="CB11" s="14">
        <v>0.314273258492062</v>
      </c>
    </row>
    <row r="12" spans="2:80" x14ac:dyDescent="0.35">
      <c r="B12" s="15" t="s">
        <v>86</v>
      </c>
      <c r="C12" s="14">
        <v>0.170153800540219</v>
      </c>
      <c r="D12" s="14">
        <v>0.202236817955565</v>
      </c>
      <c r="E12" s="14">
        <v>0.13891252859129</v>
      </c>
      <c r="F12" s="14"/>
      <c r="G12" s="14">
        <v>0.25355018188717099</v>
      </c>
      <c r="H12" s="14">
        <v>0.25949563250973401</v>
      </c>
      <c r="I12" s="14">
        <v>0.21953141023161299</v>
      </c>
      <c r="J12" s="14">
        <v>0.12685498606170201</v>
      </c>
      <c r="K12" s="14">
        <v>0.102962091610972</v>
      </c>
      <c r="L12" s="14">
        <v>8.2053336985054307E-2</v>
      </c>
      <c r="M12" s="14"/>
      <c r="N12" s="14">
        <v>0.20359123254918901</v>
      </c>
      <c r="O12" s="14">
        <v>0.152743479448019</v>
      </c>
      <c r="P12" s="14">
        <v>0.194480837518128</v>
      </c>
      <c r="Q12" s="14">
        <v>0.13142737089982201</v>
      </c>
      <c r="R12" s="14"/>
      <c r="S12" s="14">
        <v>0.280345437224295</v>
      </c>
      <c r="T12" s="14">
        <v>0.15584884027881499</v>
      </c>
      <c r="U12" s="14">
        <v>0.107109425237031</v>
      </c>
      <c r="V12" s="14">
        <v>0.14413113066345901</v>
      </c>
      <c r="W12" s="14">
        <v>0.18192986608950401</v>
      </c>
      <c r="X12" s="14">
        <v>0.19234949159340001</v>
      </c>
      <c r="Y12" s="14">
        <v>0.16978204539552599</v>
      </c>
      <c r="Z12" s="14">
        <v>0.14339512255063799</v>
      </c>
      <c r="AA12" s="14">
        <v>0.19209907764474701</v>
      </c>
      <c r="AB12" s="14">
        <v>0.119234841001468</v>
      </c>
      <c r="AC12" s="14">
        <v>8.8111183244856894E-2</v>
      </c>
      <c r="AD12" s="14">
        <v>0.114727036221939</v>
      </c>
      <c r="AE12" s="14"/>
      <c r="AF12" s="14">
        <v>0.13783212721343499</v>
      </c>
      <c r="AG12" s="14">
        <v>0.21744771907326199</v>
      </c>
      <c r="AH12" s="14">
        <v>0.14587521892324801</v>
      </c>
      <c r="AI12" s="14">
        <v>0.14329787423262499</v>
      </c>
      <c r="AJ12" s="14">
        <v>0.17940265370015601</v>
      </c>
      <c r="AK12" s="14"/>
      <c r="AL12" s="14">
        <v>0.29422789672470501</v>
      </c>
      <c r="AM12" s="14">
        <v>0.150194768428424</v>
      </c>
      <c r="AN12" s="14">
        <v>0.15585396624568301</v>
      </c>
      <c r="AO12" s="14">
        <v>0.14030513324011801</v>
      </c>
      <c r="AP12" s="14">
        <v>0.18567630547715899</v>
      </c>
      <c r="AQ12" s="14">
        <v>0.124481213733123</v>
      </c>
      <c r="AR12" s="14"/>
      <c r="AS12" s="14">
        <v>0.130951602660418</v>
      </c>
      <c r="AT12" s="14">
        <v>0.15721202547274399</v>
      </c>
      <c r="AU12" s="14">
        <v>0.19371930508642601</v>
      </c>
      <c r="AV12" s="14">
        <v>0.24088209031321201</v>
      </c>
      <c r="AW12" s="14">
        <v>0.29019730765246399</v>
      </c>
      <c r="AX12" s="14"/>
      <c r="AY12" s="14">
        <v>0.145551963792033</v>
      </c>
      <c r="AZ12" s="14">
        <v>0.21560713384869001</v>
      </c>
      <c r="BA12" s="14">
        <v>0.20357196778492501</v>
      </c>
      <c r="BB12" s="14">
        <v>0.156953672681935</v>
      </c>
      <c r="BC12" s="14">
        <v>0.11088531343232701</v>
      </c>
      <c r="BD12" s="14"/>
      <c r="BE12" s="14">
        <v>0.27468012672562198</v>
      </c>
      <c r="BF12" s="14">
        <v>0.20714276345422</v>
      </c>
      <c r="BG12" s="14">
        <v>0.14346451414745201</v>
      </c>
      <c r="BH12" s="14">
        <v>0.12202282690336801</v>
      </c>
      <c r="BI12" s="14">
        <v>9.2198874655430405E-2</v>
      </c>
      <c r="BJ12" s="14"/>
      <c r="BK12" s="14">
        <v>0.30896852110511702</v>
      </c>
      <c r="BL12" s="14">
        <v>0.201346265364958</v>
      </c>
      <c r="BM12" s="14">
        <v>0.17715304525772499</v>
      </c>
      <c r="BN12" s="14">
        <v>0.118511256955723</v>
      </c>
      <c r="BO12" s="14">
        <v>7.9368844979167005E-2</v>
      </c>
      <c r="BP12" s="14"/>
      <c r="BQ12" s="14">
        <v>0.152679555407634</v>
      </c>
      <c r="BR12" s="14">
        <v>0.1774417874243</v>
      </c>
      <c r="BS12" s="14"/>
      <c r="BT12" s="14">
        <v>0.19333111384478199</v>
      </c>
      <c r="BU12" s="14">
        <v>0.16303246189660101</v>
      </c>
      <c r="BV12" s="14"/>
      <c r="BW12" s="14">
        <v>0.25867223420241398</v>
      </c>
      <c r="BX12" s="14">
        <v>0.139195668014995</v>
      </c>
      <c r="BY12" s="14"/>
      <c r="BZ12" s="14">
        <v>0.12343565230362499</v>
      </c>
      <c r="CA12" s="14">
        <v>0.27454121534526499</v>
      </c>
      <c r="CB12" s="14">
        <v>0.13210023959647099</v>
      </c>
    </row>
    <row r="13" spans="2:80" x14ac:dyDescent="0.35">
      <c r="B13" s="15" t="s">
        <v>85</v>
      </c>
      <c r="C13" s="20">
        <v>5.3635073743336703E-2</v>
      </c>
      <c r="D13" s="20">
        <v>6.3516866694347904E-2</v>
      </c>
      <c r="E13" s="20">
        <v>4.4215366433411701E-2</v>
      </c>
      <c r="F13" s="20"/>
      <c r="G13" s="20">
        <v>6.6827103878627198E-2</v>
      </c>
      <c r="H13" s="20">
        <v>0.102099964449088</v>
      </c>
      <c r="I13" s="20">
        <v>6.3417651957725502E-2</v>
      </c>
      <c r="J13" s="20">
        <v>2.8934531322732802E-2</v>
      </c>
      <c r="K13" s="20">
        <v>2.9709334767064499E-2</v>
      </c>
      <c r="L13" s="20">
        <v>3.34795553775349E-2</v>
      </c>
      <c r="M13" s="20"/>
      <c r="N13" s="20">
        <v>7.7259564587744495E-2</v>
      </c>
      <c r="O13" s="20">
        <v>5.4810272866121203E-2</v>
      </c>
      <c r="P13" s="20">
        <v>4.04114474426416E-2</v>
      </c>
      <c r="Q13" s="20">
        <v>3.9145237868794702E-2</v>
      </c>
      <c r="R13" s="20"/>
      <c r="S13" s="20">
        <v>9.2015880482542306E-2</v>
      </c>
      <c r="T13" s="20">
        <v>2.8831575738145501E-2</v>
      </c>
      <c r="U13" s="20">
        <v>5.49172252996461E-2</v>
      </c>
      <c r="V13" s="20">
        <v>3.9211335339287098E-2</v>
      </c>
      <c r="W13" s="20">
        <v>7.8708531675290697E-2</v>
      </c>
      <c r="X13" s="20">
        <v>4.2194394555912E-2</v>
      </c>
      <c r="Y13" s="20">
        <v>5.5410066500730201E-2</v>
      </c>
      <c r="Z13" s="20">
        <v>3.6521012581404798E-2</v>
      </c>
      <c r="AA13" s="20">
        <v>6.7125323407121601E-2</v>
      </c>
      <c r="AB13" s="20">
        <v>3.8837404015016799E-2</v>
      </c>
      <c r="AC13" s="20">
        <v>1.8256820617165E-2</v>
      </c>
      <c r="AD13" s="20">
        <v>6.9000500524948896E-2</v>
      </c>
      <c r="AE13" s="20"/>
      <c r="AF13" s="20">
        <v>6.9851916361362607E-2</v>
      </c>
      <c r="AG13" s="20">
        <v>6.4146240758779699E-2</v>
      </c>
      <c r="AH13" s="20">
        <v>4.2889535169749901E-2</v>
      </c>
      <c r="AI13" s="20">
        <v>3.80776126474935E-2</v>
      </c>
      <c r="AJ13" s="20">
        <v>5.8151451670517697E-2</v>
      </c>
      <c r="AK13" s="20"/>
      <c r="AL13" s="20">
        <v>8.2734359709496205E-2</v>
      </c>
      <c r="AM13" s="20">
        <v>7.9982323225941496E-2</v>
      </c>
      <c r="AN13" s="20">
        <v>4.3722502448483802E-2</v>
      </c>
      <c r="AO13" s="20">
        <v>4.36751437267952E-2</v>
      </c>
      <c r="AP13" s="20">
        <v>5.8156775620933403E-2</v>
      </c>
      <c r="AQ13" s="20">
        <v>2.3439864781824599E-2</v>
      </c>
      <c r="AR13" s="20"/>
      <c r="AS13" s="20">
        <v>4.2547542489793998E-2</v>
      </c>
      <c r="AT13" s="20">
        <v>3.6674054625828699E-2</v>
      </c>
      <c r="AU13" s="20">
        <v>5.0675700257988503E-2</v>
      </c>
      <c r="AV13" s="20">
        <v>9.8290925735903104E-2</v>
      </c>
      <c r="AW13" s="20">
        <v>0.238589672962399</v>
      </c>
      <c r="AX13" s="20"/>
      <c r="AY13" s="20">
        <v>9.4937919462974599E-2</v>
      </c>
      <c r="AZ13" s="20">
        <v>5.5584581641348899E-2</v>
      </c>
      <c r="BA13" s="20">
        <v>4.4346605505156997E-2</v>
      </c>
      <c r="BB13" s="20">
        <v>2.9726095387859201E-2</v>
      </c>
      <c r="BC13" s="20">
        <v>2.22411220301089E-2</v>
      </c>
      <c r="BD13" s="20"/>
      <c r="BE13" s="20">
        <v>0.16746100177638301</v>
      </c>
      <c r="BF13" s="20">
        <v>6.4976423405764094E-2</v>
      </c>
      <c r="BG13" s="20">
        <v>3.8351957340045602E-2</v>
      </c>
      <c r="BH13" s="20">
        <v>2.8550769216549698E-2</v>
      </c>
      <c r="BI13" s="20">
        <v>7.0896676807782402E-3</v>
      </c>
      <c r="BJ13" s="20"/>
      <c r="BK13" s="20">
        <v>0.14246009172431801</v>
      </c>
      <c r="BL13" s="20">
        <v>5.9540388475109701E-2</v>
      </c>
      <c r="BM13" s="20">
        <v>4.2630735320699699E-2</v>
      </c>
      <c r="BN13" s="20">
        <v>2.4047050379605701E-2</v>
      </c>
      <c r="BO13" s="20">
        <v>1.75730273241077E-2</v>
      </c>
      <c r="BP13" s="20"/>
      <c r="BQ13" s="20">
        <v>7.0101420986912202E-2</v>
      </c>
      <c r="BR13" s="20">
        <v>4.6767451031776798E-2</v>
      </c>
      <c r="BS13" s="20"/>
      <c r="BT13" s="20">
        <v>8.2911369900798795E-2</v>
      </c>
      <c r="BU13" s="20">
        <v>4.4639793900996101E-2</v>
      </c>
      <c r="BV13" s="20"/>
      <c r="BW13" s="20">
        <v>8.9904870356164499E-2</v>
      </c>
      <c r="BX13" s="20">
        <v>4.0950199827832601E-2</v>
      </c>
      <c r="BY13" s="20"/>
      <c r="BZ13" s="20">
        <v>2.77397061610762E-2</v>
      </c>
      <c r="CA13" s="20">
        <v>0.107284223095793</v>
      </c>
      <c r="CB13" s="20">
        <v>5.7546783644323703E-2</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313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306</v>
      </c>
      <c r="C9" s="14">
        <v>0.16503526722183201</v>
      </c>
      <c r="D9" s="14">
        <v>0.16136209321542599</v>
      </c>
      <c r="E9" s="14">
        <v>0.166638903797965</v>
      </c>
      <c r="F9" s="14"/>
      <c r="G9" s="14">
        <v>0.241118525379972</v>
      </c>
      <c r="H9" s="14">
        <v>0.19834486750948599</v>
      </c>
      <c r="I9" s="14">
        <v>0.190379309408644</v>
      </c>
      <c r="J9" s="14">
        <v>0.14208300597206999</v>
      </c>
      <c r="K9" s="14">
        <v>0.15563171475776899</v>
      </c>
      <c r="L9" s="14">
        <v>9.1774685580657406E-2</v>
      </c>
      <c r="M9" s="14"/>
      <c r="N9" s="14">
        <v>0.122841900893238</v>
      </c>
      <c r="O9" s="14">
        <v>0.17826058316844001</v>
      </c>
      <c r="P9" s="14">
        <v>0.16123655157328801</v>
      </c>
      <c r="Q9" s="14">
        <v>0.20101996584777801</v>
      </c>
      <c r="R9" s="14"/>
      <c r="S9" s="14">
        <v>0.14690089009688401</v>
      </c>
      <c r="T9" s="14">
        <v>0.20782612834330599</v>
      </c>
      <c r="U9" s="14">
        <v>0.133600292043805</v>
      </c>
      <c r="V9" s="14">
        <v>0.18574231332146399</v>
      </c>
      <c r="W9" s="14">
        <v>0.194641955846723</v>
      </c>
      <c r="X9" s="14">
        <v>0.183305278216257</v>
      </c>
      <c r="Y9" s="14">
        <v>0.155749267181402</v>
      </c>
      <c r="Z9" s="14">
        <v>0.105379926225144</v>
      </c>
      <c r="AA9" s="14">
        <v>0.15054680581705199</v>
      </c>
      <c r="AB9" s="14">
        <v>0.14623192605233001</v>
      </c>
      <c r="AC9" s="14">
        <v>0.16014374952275101</v>
      </c>
      <c r="AD9" s="14">
        <v>0.184203488588248</v>
      </c>
      <c r="AE9" s="14"/>
      <c r="AF9" s="14">
        <v>0.10735152781514599</v>
      </c>
      <c r="AG9" s="14">
        <v>0.13756184215098499</v>
      </c>
      <c r="AH9" s="14">
        <v>0.134534139787712</v>
      </c>
      <c r="AI9" s="14">
        <v>0.17517234736234699</v>
      </c>
      <c r="AJ9" s="14">
        <v>0.206443716455223</v>
      </c>
      <c r="AK9" s="14"/>
      <c r="AL9" s="14">
        <v>0.14440248775121101</v>
      </c>
      <c r="AM9" s="14">
        <v>0.121009780508157</v>
      </c>
      <c r="AN9" s="14">
        <v>0.149650056551769</v>
      </c>
      <c r="AO9" s="14">
        <v>0.16193096893075701</v>
      </c>
      <c r="AP9" s="14">
        <v>0.185735873981212</v>
      </c>
      <c r="AQ9" s="14">
        <v>0.13853597584669</v>
      </c>
      <c r="AR9" s="14"/>
      <c r="AS9" s="14">
        <v>0.19364828960883801</v>
      </c>
      <c r="AT9" s="14">
        <v>0.18843300252985701</v>
      </c>
      <c r="AU9" s="14">
        <v>0.157492150762542</v>
      </c>
      <c r="AV9" s="14">
        <v>0.110478214223518</v>
      </c>
      <c r="AW9" s="14">
        <v>4.34453669232382E-2</v>
      </c>
      <c r="AX9" s="14"/>
      <c r="AY9" s="14">
        <v>0.115549871121455</v>
      </c>
      <c r="AZ9" s="14">
        <v>0.104785326334893</v>
      </c>
      <c r="BA9" s="14">
        <v>0.17905767120389901</v>
      </c>
      <c r="BB9" s="14">
        <v>0.19764593485521501</v>
      </c>
      <c r="BC9" s="14">
        <v>0.28737618580590302</v>
      </c>
      <c r="BD9" s="14"/>
      <c r="BE9" s="14">
        <v>0.14764521687157001</v>
      </c>
      <c r="BF9" s="14">
        <v>0.10666559047306</v>
      </c>
      <c r="BG9" s="14">
        <v>0.17911468330563399</v>
      </c>
      <c r="BH9" s="14">
        <v>0.23209502281372801</v>
      </c>
      <c r="BI9" s="14">
        <v>0.33593770024626202</v>
      </c>
      <c r="BJ9" s="14"/>
      <c r="BK9" s="14">
        <v>0.12518417155764999</v>
      </c>
      <c r="BL9" s="14">
        <v>0.144917141426888</v>
      </c>
      <c r="BM9" s="14">
        <v>0.13838266770216401</v>
      </c>
      <c r="BN9" s="14">
        <v>0.151126105478671</v>
      </c>
      <c r="BO9" s="14">
        <v>0.24956587769772001</v>
      </c>
      <c r="BP9" s="14"/>
      <c r="BQ9" s="14">
        <v>0.155953961338544</v>
      </c>
      <c r="BR9" s="14">
        <v>0.168822809268173</v>
      </c>
      <c r="BS9" s="14"/>
      <c r="BT9" s="14">
        <v>0.15842527115567701</v>
      </c>
      <c r="BU9" s="14">
        <v>0.167066219636442</v>
      </c>
      <c r="BV9" s="14"/>
      <c r="BW9" s="14">
        <v>0.13792659025208501</v>
      </c>
      <c r="BX9" s="14">
        <v>0.17451616266351599</v>
      </c>
      <c r="BY9" s="14"/>
      <c r="BZ9" s="14">
        <v>0.18162339268812799</v>
      </c>
      <c r="CA9" s="14">
        <v>0.13100672945501499</v>
      </c>
      <c r="CB9" s="14">
        <v>0.160521736641691</v>
      </c>
    </row>
    <row r="10" spans="2:80" x14ac:dyDescent="0.35">
      <c r="B10" s="15" t="s">
        <v>307</v>
      </c>
      <c r="C10" s="14">
        <v>0.23544091204885101</v>
      </c>
      <c r="D10" s="14">
        <v>0.22994768557473499</v>
      </c>
      <c r="E10" s="14">
        <v>0.241075300159419</v>
      </c>
      <c r="F10" s="14"/>
      <c r="G10" s="14">
        <v>0.29602120842157698</v>
      </c>
      <c r="H10" s="14">
        <v>0.27488352009635297</v>
      </c>
      <c r="I10" s="14">
        <v>0.23193867138777099</v>
      </c>
      <c r="J10" s="14">
        <v>0.24051930382574499</v>
      </c>
      <c r="K10" s="14">
        <v>0.22277324568193799</v>
      </c>
      <c r="L10" s="14">
        <v>0.170345779490296</v>
      </c>
      <c r="M10" s="14"/>
      <c r="N10" s="14">
        <v>0.199458768842144</v>
      </c>
      <c r="O10" s="14">
        <v>0.23299233686434201</v>
      </c>
      <c r="P10" s="14">
        <v>0.26351676922698902</v>
      </c>
      <c r="Q10" s="14">
        <v>0.25116168163637997</v>
      </c>
      <c r="R10" s="14"/>
      <c r="S10" s="14">
        <v>0.28005263643287098</v>
      </c>
      <c r="T10" s="14">
        <v>0.26979474918321</v>
      </c>
      <c r="U10" s="14">
        <v>0.206808670602533</v>
      </c>
      <c r="V10" s="14">
        <v>0.207702333415277</v>
      </c>
      <c r="W10" s="14">
        <v>0.224187220877379</v>
      </c>
      <c r="X10" s="14">
        <v>0.271366812376233</v>
      </c>
      <c r="Y10" s="14">
        <v>0.19622648011706201</v>
      </c>
      <c r="Z10" s="14">
        <v>0.22617653278411201</v>
      </c>
      <c r="AA10" s="14">
        <v>0.224875756704318</v>
      </c>
      <c r="AB10" s="14">
        <v>0.19646361672399701</v>
      </c>
      <c r="AC10" s="14">
        <v>0.226610536098034</v>
      </c>
      <c r="AD10" s="14">
        <v>0.24350638443394099</v>
      </c>
      <c r="AE10" s="14"/>
      <c r="AF10" s="14">
        <v>0.232177441440264</v>
      </c>
      <c r="AG10" s="14">
        <v>0.23025621657839099</v>
      </c>
      <c r="AH10" s="14">
        <v>0.19883181962398</v>
      </c>
      <c r="AI10" s="14">
        <v>0.18477988326119699</v>
      </c>
      <c r="AJ10" s="14">
        <v>0.28236616573087803</v>
      </c>
      <c r="AK10" s="14"/>
      <c r="AL10" s="14">
        <v>0.19357306956679399</v>
      </c>
      <c r="AM10" s="14">
        <v>0.24582145049268</v>
      </c>
      <c r="AN10" s="14">
        <v>0.22331535018718901</v>
      </c>
      <c r="AO10" s="14">
        <v>0.22889025478534999</v>
      </c>
      <c r="AP10" s="14">
        <v>0.27936283277249502</v>
      </c>
      <c r="AQ10" s="14">
        <v>0.22477154729979801</v>
      </c>
      <c r="AR10" s="14"/>
      <c r="AS10" s="14">
        <v>0.23734603026121601</v>
      </c>
      <c r="AT10" s="14">
        <v>0.24571283283385401</v>
      </c>
      <c r="AU10" s="14">
        <v>0.2199796476433</v>
      </c>
      <c r="AV10" s="14">
        <v>0.24859059902908601</v>
      </c>
      <c r="AW10" s="14">
        <v>0.32389914510839601</v>
      </c>
      <c r="AX10" s="14"/>
      <c r="AY10" s="14">
        <v>0.16107693551295901</v>
      </c>
      <c r="AZ10" s="14">
        <v>0.24335582834486999</v>
      </c>
      <c r="BA10" s="14">
        <v>0.23660237662570699</v>
      </c>
      <c r="BB10" s="14">
        <v>0.29093040660052699</v>
      </c>
      <c r="BC10" s="14">
        <v>0.27829492101929998</v>
      </c>
      <c r="BD10" s="14"/>
      <c r="BE10" s="14">
        <v>0.16045675794904801</v>
      </c>
      <c r="BF10" s="14">
        <v>0.20255789106167299</v>
      </c>
      <c r="BG10" s="14">
        <v>0.25885890684016399</v>
      </c>
      <c r="BH10" s="14">
        <v>0.27905273478254899</v>
      </c>
      <c r="BI10" s="14">
        <v>0.27879779064265398</v>
      </c>
      <c r="BJ10" s="14"/>
      <c r="BK10" s="14">
        <v>0.172470586844444</v>
      </c>
      <c r="BL10" s="14">
        <v>0.20852089829887299</v>
      </c>
      <c r="BM10" s="14">
        <v>0.24484776743360601</v>
      </c>
      <c r="BN10" s="14">
        <v>0.29178477834694999</v>
      </c>
      <c r="BO10" s="14">
        <v>0.24597757282896299</v>
      </c>
      <c r="BP10" s="14"/>
      <c r="BQ10" s="14">
        <v>0.210046608190017</v>
      </c>
      <c r="BR10" s="14">
        <v>0.246032119397113</v>
      </c>
      <c r="BS10" s="14"/>
      <c r="BT10" s="14">
        <v>0.24415648983280899</v>
      </c>
      <c r="BU10" s="14">
        <v>0.23276300973727801</v>
      </c>
      <c r="BV10" s="14"/>
      <c r="BW10" s="14">
        <v>0.20544704636870501</v>
      </c>
      <c r="BX10" s="14">
        <v>0.24593086346635301</v>
      </c>
      <c r="BY10" s="14"/>
      <c r="BZ10" s="14">
        <v>0.26026701195518198</v>
      </c>
      <c r="CA10" s="14">
        <v>0.18871316238038199</v>
      </c>
      <c r="CB10" s="14">
        <v>0.20375079777242799</v>
      </c>
    </row>
    <row r="11" spans="2:80" x14ac:dyDescent="0.35">
      <c r="B11" s="15" t="s">
        <v>308</v>
      </c>
      <c r="C11" s="14">
        <v>0.16162050616780299</v>
      </c>
      <c r="D11" s="14">
        <v>0.15886858943953999</v>
      </c>
      <c r="E11" s="14">
        <v>0.16427893378365699</v>
      </c>
      <c r="F11" s="14"/>
      <c r="G11" s="14">
        <v>0.15788535683808</v>
      </c>
      <c r="H11" s="14">
        <v>0.13224530083924399</v>
      </c>
      <c r="I11" s="14">
        <v>0.16801910844287399</v>
      </c>
      <c r="J11" s="14">
        <v>0.169111624425857</v>
      </c>
      <c r="K11" s="14">
        <v>0.177251805953965</v>
      </c>
      <c r="L11" s="14">
        <v>0.16630563520233099</v>
      </c>
      <c r="M11" s="14"/>
      <c r="N11" s="14">
        <v>0.17770021359093399</v>
      </c>
      <c r="O11" s="14">
        <v>0.15608764000351699</v>
      </c>
      <c r="P11" s="14">
        <v>0.14701422495710101</v>
      </c>
      <c r="Q11" s="14">
        <v>0.16176474491440801</v>
      </c>
      <c r="R11" s="14"/>
      <c r="S11" s="14">
        <v>0.16908726663571499</v>
      </c>
      <c r="T11" s="14">
        <v>0.15613587548570801</v>
      </c>
      <c r="U11" s="14">
        <v>0.194038765519746</v>
      </c>
      <c r="V11" s="14">
        <v>0.15293557403455699</v>
      </c>
      <c r="W11" s="14">
        <v>0.101730218852449</v>
      </c>
      <c r="X11" s="14">
        <v>0.18078848144616699</v>
      </c>
      <c r="Y11" s="14">
        <v>0.21957499292584801</v>
      </c>
      <c r="Z11" s="14">
        <v>0.16452656380133299</v>
      </c>
      <c r="AA11" s="14">
        <v>0.13121848656155199</v>
      </c>
      <c r="AB11" s="14">
        <v>0.152684252705273</v>
      </c>
      <c r="AC11" s="14">
        <v>0.17652659238836599</v>
      </c>
      <c r="AD11" s="14">
        <v>0.127735013148495</v>
      </c>
      <c r="AE11" s="14"/>
      <c r="AF11" s="14">
        <v>0.14915726663543399</v>
      </c>
      <c r="AG11" s="14">
        <v>0.15948188888254</v>
      </c>
      <c r="AH11" s="14">
        <v>0.17800822381415601</v>
      </c>
      <c r="AI11" s="14">
        <v>0.140349272744553</v>
      </c>
      <c r="AJ11" s="14">
        <v>0.12885113032871801</v>
      </c>
      <c r="AK11" s="14"/>
      <c r="AL11" s="14">
        <v>0.16678669052929801</v>
      </c>
      <c r="AM11" s="14">
        <v>0.15166931331056799</v>
      </c>
      <c r="AN11" s="14">
        <v>0.16977548536615999</v>
      </c>
      <c r="AO11" s="14">
        <v>0.14609684747426799</v>
      </c>
      <c r="AP11" s="14">
        <v>0.14078921028250799</v>
      </c>
      <c r="AQ11" s="14">
        <v>0.22510132536396099</v>
      </c>
      <c r="AR11" s="14"/>
      <c r="AS11" s="14">
        <v>0.15774657955530499</v>
      </c>
      <c r="AT11" s="14">
        <v>0.145084089450949</v>
      </c>
      <c r="AU11" s="14">
        <v>0.16711083721129799</v>
      </c>
      <c r="AV11" s="14">
        <v>0.18012878958415299</v>
      </c>
      <c r="AW11" s="14">
        <v>0.12138102496718101</v>
      </c>
      <c r="AX11" s="14"/>
      <c r="AY11" s="14">
        <v>0.13670298668204101</v>
      </c>
      <c r="AZ11" s="14">
        <v>0.165828942161865</v>
      </c>
      <c r="BA11" s="14">
        <v>0.20972763244008299</v>
      </c>
      <c r="BB11" s="14">
        <v>0.14991979604286201</v>
      </c>
      <c r="BC11" s="14">
        <v>0.14911704709465801</v>
      </c>
      <c r="BD11" s="14"/>
      <c r="BE11" s="14">
        <v>0.10598726124277499</v>
      </c>
      <c r="BF11" s="14">
        <v>0.17157746402649701</v>
      </c>
      <c r="BG11" s="14">
        <v>0.160965330601887</v>
      </c>
      <c r="BH11" s="14">
        <v>0.16723582076350299</v>
      </c>
      <c r="BI11" s="14">
        <v>0.141677914807436</v>
      </c>
      <c r="BJ11" s="14"/>
      <c r="BK11" s="14">
        <v>0.117983449193719</v>
      </c>
      <c r="BL11" s="14">
        <v>0.18688873570075601</v>
      </c>
      <c r="BM11" s="14">
        <v>0.16508130703510501</v>
      </c>
      <c r="BN11" s="14">
        <v>0.16858605757432399</v>
      </c>
      <c r="BO11" s="14">
        <v>0.163680266931193</v>
      </c>
      <c r="BP11" s="14"/>
      <c r="BQ11" s="14">
        <v>0.145167143356321</v>
      </c>
      <c r="BR11" s="14">
        <v>0.16848271345969401</v>
      </c>
      <c r="BS11" s="14"/>
      <c r="BT11" s="14">
        <v>0.14952818739558801</v>
      </c>
      <c r="BU11" s="14">
        <v>0.165335928047464</v>
      </c>
      <c r="BV11" s="14"/>
      <c r="BW11" s="14">
        <v>0.14513894944392899</v>
      </c>
      <c r="BX11" s="14">
        <v>0.16738470912723299</v>
      </c>
      <c r="BY11" s="14"/>
      <c r="BZ11" s="14">
        <v>0.16632731709173201</v>
      </c>
      <c r="CA11" s="14">
        <v>0.14541188567789601</v>
      </c>
      <c r="CB11" s="14">
        <v>0.19924546943066199</v>
      </c>
    </row>
    <row r="12" spans="2:80" x14ac:dyDescent="0.35">
      <c r="B12" s="15" t="s">
        <v>86</v>
      </c>
      <c r="C12" s="14">
        <v>0.29748633162674198</v>
      </c>
      <c r="D12" s="14">
        <v>0.30775779670839798</v>
      </c>
      <c r="E12" s="14">
        <v>0.288643782011969</v>
      </c>
      <c r="F12" s="14"/>
      <c r="G12" s="14">
        <v>0.224584333792442</v>
      </c>
      <c r="H12" s="14">
        <v>0.27304760091535502</v>
      </c>
      <c r="I12" s="14">
        <v>0.28985357979764897</v>
      </c>
      <c r="J12" s="14">
        <v>0.33982858612324501</v>
      </c>
      <c r="K12" s="14">
        <v>0.325441616786246</v>
      </c>
      <c r="L12" s="14">
        <v>0.31885063446330097</v>
      </c>
      <c r="M12" s="14"/>
      <c r="N12" s="14">
        <v>0.34432862193105201</v>
      </c>
      <c r="O12" s="14">
        <v>0.293838267545664</v>
      </c>
      <c r="P12" s="14">
        <v>0.278316581843428</v>
      </c>
      <c r="Q12" s="14">
        <v>0.26828325594708202</v>
      </c>
      <c r="R12" s="14"/>
      <c r="S12" s="14">
        <v>0.27475606861833601</v>
      </c>
      <c r="T12" s="14">
        <v>0.24967764488265201</v>
      </c>
      <c r="U12" s="14">
        <v>0.30863267081589502</v>
      </c>
      <c r="V12" s="14">
        <v>0.30914627319968802</v>
      </c>
      <c r="W12" s="14">
        <v>0.33354821819757202</v>
      </c>
      <c r="X12" s="14">
        <v>0.26240600538116399</v>
      </c>
      <c r="Y12" s="14">
        <v>0.27468364364778403</v>
      </c>
      <c r="Z12" s="14">
        <v>0.35231141468055699</v>
      </c>
      <c r="AA12" s="14">
        <v>0.34590418084718699</v>
      </c>
      <c r="AB12" s="14">
        <v>0.30810806818667802</v>
      </c>
      <c r="AC12" s="14">
        <v>0.29771422728846803</v>
      </c>
      <c r="AD12" s="14">
        <v>0.344666019239668</v>
      </c>
      <c r="AE12" s="14"/>
      <c r="AF12" s="14">
        <v>0.31280280845022201</v>
      </c>
      <c r="AG12" s="14">
        <v>0.32016860973497802</v>
      </c>
      <c r="AH12" s="14">
        <v>0.34287844542081303</v>
      </c>
      <c r="AI12" s="14">
        <v>0.325208006464482</v>
      </c>
      <c r="AJ12" s="14">
        <v>0.322450585793219</v>
      </c>
      <c r="AK12" s="14"/>
      <c r="AL12" s="14">
        <v>0.33109202564134499</v>
      </c>
      <c r="AM12" s="14">
        <v>0.30604059522878801</v>
      </c>
      <c r="AN12" s="14">
        <v>0.318095873813874</v>
      </c>
      <c r="AO12" s="14">
        <v>0.31674574198093502</v>
      </c>
      <c r="AP12" s="14">
        <v>0.293380846942491</v>
      </c>
      <c r="AQ12" s="14">
        <v>0.26422933402107202</v>
      </c>
      <c r="AR12" s="14"/>
      <c r="AS12" s="14">
        <v>0.27256563884469798</v>
      </c>
      <c r="AT12" s="14">
        <v>0.30388256383276002</v>
      </c>
      <c r="AU12" s="14">
        <v>0.32214162351040898</v>
      </c>
      <c r="AV12" s="14">
        <v>0.31554526848394698</v>
      </c>
      <c r="AW12" s="14">
        <v>0.19071687130301801</v>
      </c>
      <c r="AX12" s="14"/>
      <c r="AY12" s="14">
        <v>0.34657512041999999</v>
      </c>
      <c r="AZ12" s="14">
        <v>0.35324802048725601</v>
      </c>
      <c r="BA12" s="14">
        <v>0.27229181319836498</v>
      </c>
      <c r="BB12" s="14">
        <v>0.26770471667622903</v>
      </c>
      <c r="BC12" s="14">
        <v>0.19242892193243999</v>
      </c>
      <c r="BD12" s="14"/>
      <c r="BE12" s="14">
        <v>0.31586717217153698</v>
      </c>
      <c r="BF12" s="14">
        <v>0.35342921257737497</v>
      </c>
      <c r="BG12" s="14">
        <v>0.27871894026104299</v>
      </c>
      <c r="BH12" s="14">
        <v>0.23165897498343899</v>
      </c>
      <c r="BI12" s="14">
        <v>0.17935265343072801</v>
      </c>
      <c r="BJ12" s="14"/>
      <c r="BK12" s="14">
        <v>0.35481185039287499</v>
      </c>
      <c r="BL12" s="14">
        <v>0.31233618554127701</v>
      </c>
      <c r="BM12" s="14">
        <v>0.31182647588190898</v>
      </c>
      <c r="BN12" s="14">
        <v>0.27540287621416998</v>
      </c>
      <c r="BO12" s="14">
        <v>0.24858175821890999</v>
      </c>
      <c r="BP12" s="14"/>
      <c r="BQ12" s="14">
        <v>0.31954121906218702</v>
      </c>
      <c r="BR12" s="14">
        <v>0.28828789534867599</v>
      </c>
      <c r="BS12" s="14"/>
      <c r="BT12" s="14">
        <v>0.29736242640147598</v>
      </c>
      <c r="BU12" s="14">
        <v>0.29752440209061598</v>
      </c>
      <c r="BV12" s="14"/>
      <c r="BW12" s="14">
        <v>0.331132783295083</v>
      </c>
      <c r="BX12" s="14">
        <v>0.28571893734899101</v>
      </c>
      <c r="BY12" s="14"/>
      <c r="BZ12" s="14">
        <v>0.27763332931692902</v>
      </c>
      <c r="CA12" s="14">
        <v>0.34308678178518898</v>
      </c>
      <c r="CB12" s="14">
        <v>0.27394919691654102</v>
      </c>
    </row>
    <row r="13" spans="2:80" x14ac:dyDescent="0.35">
      <c r="B13" s="15" t="s">
        <v>85</v>
      </c>
      <c r="C13" s="20">
        <v>0.14041698293477101</v>
      </c>
      <c r="D13" s="20">
        <v>0.14206383506190001</v>
      </c>
      <c r="E13" s="20">
        <v>0.13936308024699001</v>
      </c>
      <c r="F13" s="20"/>
      <c r="G13" s="20">
        <v>8.0390575567929404E-2</v>
      </c>
      <c r="H13" s="20">
        <v>0.121478710639562</v>
      </c>
      <c r="I13" s="20">
        <v>0.119809330963062</v>
      </c>
      <c r="J13" s="20">
        <v>0.108457479653083</v>
      </c>
      <c r="K13" s="20">
        <v>0.118901616820083</v>
      </c>
      <c r="L13" s="20">
        <v>0.25272326526341399</v>
      </c>
      <c r="M13" s="20"/>
      <c r="N13" s="20">
        <v>0.155670494742632</v>
      </c>
      <c r="O13" s="20">
        <v>0.13882117241803801</v>
      </c>
      <c r="P13" s="20">
        <v>0.14991587239919499</v>
      </c>
      <c r="Q13" s="20">
        <v>0.117770351654351</v>
      </c>
      <c r="R13" s="20"/>
      <c r="S13" s="20">
        <v>0.129203138216194</v>
      </c>
      <c r="T13" s="20">
        <v>0.116565602105123</v>
      </c>
      <c r="U13" s="20">
        <v>0.15691960101802199</v>
      </c>
      <c r="V13" s="20">
        <v>0.14447350602901499</v>
      </c>
      <c r="W13" s="20">
        <v>0.145892386225877</v>
      </c>
      <c r="X13" s="20">
        <v>0.102133422580179</v>
      </c>
      <c r="Y13" s="20">
        <v>0.15376561612790299</v>
      </c>
      <c r="Z13" s="20">
        <v>0.15160556250885299</v>
      </c>
      <c r="AA13" s="20">
        <v>0.14745477006989099</v>
      </c>
      <c r="AB13" s="20">
        <v>0.19651213633172199</v>
      </c>
      <c r="AC13" s="20">
        <v>0.139004894702381</v>
      </c>
      <c r="AD13" s="20">
        <v>9.9889094589648106E-2</v>
      </c>
      <c r="AE13" s="20"/>
      <c r="AF13" s="20">
        <v>0.19851095565893401</v>
      </c>
      <c r="AG13" s="20">
        <v>0.152531442653107</v>
      </c>
      <c r="AH13" s="20">
        <v>0.14574737135333901</v>
      </c>
      <c r="AI13" s="20">
        <v>0.17449049016742199</v>
      </c>
      <c r="AJ13" s="20">
        <v>5.9888401691961697E-2</v>
      </c>
      <c r="AK13" s="20"/>
      <c r="AL13" s="20">
        <v>0.16414572651135201</v>
      </c>
      <c r="AM13" s="20">
        <v>0.17545886045980699</v>
      </c>
      <c r="AN13" s="20">
        <v>0.139163234081007</v>
      </c>
      <c r="AO13" s="20">
        <v>0.14633618682869001</v>
      </c>
      <c r="AP13" s="20">
        <v>0.100731236021294</v>
      </c>
      <c r="AQ13" s="20">
        <v>0.14736181746847801</v>
      </c>
      <c r="AR13" s="20"/>
      <c r="AS13" s="20">
        <v>0.13869346172994301</v>
      </c>
      <c r="AT13" s="20">
        <v>0.11688751135258001</v>
      </c>
      <c r="AU13" s="20">
        <v>0.133275740872451</v>
      </c>
      <c r="AV13" s="20">
        <v>0.14525712867929599</v>
      </c>
      <c r="AW13" s="20">
        <v>0.320557591698167</v>
      </c>
      <c r="AX13" s="20"/>
      <c r="AY13" s="20">
        <v>0.240095086263546</v>
      </c>
      <c r="AZ13" s="20">
        <v>0.13278188267111601</v>
      </c>
      <c r="BA13" s="20">
        <v>0.10232050653194499</v>
      </c>
      <c r="BB13" s="20">
        <v>9.3799145825166699E-2</v>
      </c>
      <c r="BC13" s="20">
        <v>9.2782924147699702E-2</v>
      </c>
      <c r="BD13" s="20"/>
      <c r="BE13" s="20">
        <v>0.27004359176506998</v>
      </c>
      <c r="BF13" s="20">
        <v>0.16576984186139501</v>
      </c>
      <c r="BG13" s="20">
        <v>0.122342138991272</v>
      </c>
      <c r="BH13" s="20">
        <v>8.9957446656781195E-2</v>
      </c>
      <c r="BI13" s="20">
        <v>6.4233940872919296E-2</v>
      </c>
      <c r="BJ13" s="20"/>
      <c r="BK13" s="20">
        <v>0.22954994201131099</v>
      </c>
      <c r="BL13" s="20">
        <v>0.14733703903220599</v>
      </c>
      <c r="BM13" s="20">
        <v>0.13986178194721699</v>
      </c>
      <c r="BN13" s="20">
        <v>0.113100182385885</v>
      </c>
      <c r="BO13" s="20">
        <v>9.2194524323213803E-2</v>
      </c>
      <c r="BP13" s="20"/>
      <c r="BQ13" s="20">
        <v>0.16929106805293201</v>
      </c>
      <c r="BR13" s="20">
        <v>0.12837446252634499</v>
      </c>
      <c r="BS13" s="20"/>
      <c r="BT13" s="20">
        <v>0.15052762521445101</v>
      </c>
      <c r="BU13" s="20">
        <v>0.13731044048820101</v>
      </c>
      <c r="BV13" s="20"/>
      <c r="BW13" s="20">
        <v>0.18035463064019899</v>
      </c>
      <c r="BX13" s="20">
        <v>0.12644932739390699</v>
      </c>
      <c r="BY13" s="20"/>
      <c r="BZ13" s="20">
        <v>0.114148948948029</v>
      </c>
      <c r="CA13" s="20">
        <v>0.19178144070151901</v>
      </c>
      <c r="CB13" s="20">
        <v>0.162532799238678</v>
      </c>
    </row>
    <row r="14" spans="2:80" x14ac:dyDescent="0.35">
      <c r="B14" s="16"/>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N19"/>
  <sheetViews>
    <sheetView showGridLines="0" workbookViewId="0">
      <pane xSplit="2" topLeftCell="C1" activePane="topRight" state="frozen"/>
      <selection activeCell="B19" sqref="B19"/>
      <selection pane="topRight" activeCell="E27" sqref="E27"/>
    </sheetView>
  </sheetViews>
  <sheetFormatPr defaultColWidth="10.90625" defaultRowHeight="14.5" x14ac:dyDescent="0.35"/>
  <cols>
    <col min="2" max="2" width="25.81640625" customWidth="1"/>
    <col min="3" max="14" width="20.81640625" customWidth="1"/>
  </cols>
  <sheetData>
    <row r="2" spans="2:14" ht="40" customHeight="1" x14ac:dyDescent="0.35">
      <c r="D2" s="26" t="s">
        <v>330</v>
      </c>
      <c r="E2" s="23"/>
      <c r="F2" s="23"/>
      <c r="G2" s="23"/>
      <c r="H2" s="23"/>
      <c r="I2" s="23"/>
      <c r="J2" s="23"/>
      <c r="K2" s="23"/>
      <c r="L2" s="23"/>
      <c r="M2" s="23"/>
      <c r="N2" s="23"/>
    </row>
    <row r="6" spans="2:14" ht="50" customHeight="1" x14ac:dyDescent="0.35">
      <c r="B6" s="17" t="s">
        <v>14</v>
      </c>
      <c r="C6" s="17" t="s">
        <v>314</v>
      </c>
      <c r="D6" s="17" t="s">
        <v>315</v>
      </c>
      <c r="E6" s="17" t="s">
        <v>316</v>
      </c>
      <c r="F6" s="17" t="s">
        <v>317</v>
      </c>
      <c r="G6" s="17" t="s">
        <v>318</v>
      </c>
      <c r="H6" s="17" t="s">
        <v>319</v>
      </c>
      <c r="I6" s="17" t="s">
        <v>320</v>
      </c>
      <c r="J6" s="17" t="s">
        <v>321</v>
      </c>
      <c r="K6" s="17" t="s">
        <v>322</v>
      </c>
      <c r="L6" s="17" t="s">
        <v>323</v>
      </c>
      <c r="M6" s="17" t="s">
        <v>324</v>
      </c>
    </row>
    <row r="7" spans="2:14" x14ac:dyDescent="0.35">
      <c r="B7" s="15" t="s">
        <v>325</v>
      </c>
      <c r="C7" s="14">
        <v>4.5006160880235201E-2</v>
      </c>
      <c r="D7" s="14">
        <v>3.1875538099094602E-2</v>
      </c>
      <c r="E7" s="14">
        <v>4.4840117439312301E-2</v>
      </c>
      <c r="F7" s="14">
        <v>3.9600160101967E-2</v>
      </c>
      <c r="G7" s="14">
        <v>4.1189593114472102E-2</v>
      </c>
      <c r="H7" s="14">
        <v>3.1290241586352602E-2</v>
      </c>
      <c r="I7" s="14">
        <v>9.4833482665152499E-2</v>
      </c>
      <c r="J7" s="14">
        <v>4.29656360981788E-2</v>
      </c>
      <c r="K7" s="14">
        <v>5.5138544666018301E-2</v>
      </c>
      <c r="L7" s="14">
        <v>5.2983118327321603E-2</v>
      </c>
      <c r="M7" s="14">
        <v>3.6737343031295999E-2</v>
      </c>
    </row>
    <row r="8" spans="2:14" x14ac:dyDescent="0.35">
      <c r="B8" s="15" t="s">
        <v>326</v>
      </c>
      <c r="C8" s="14">
        <v>0.160834064041634</v>
      </c>
      <c r="D8" s="14">
        <v>9.3318080727483099E-2</v>
      </c>
      <c r="E8" s="14">
        <v>0.14906132647797399</v>
      </c>
      <c r="F8" s="14">
        <v>0.13518907827054299</v>
      </c>
      <c r="G8" s="14">
        <v>9.0068735844385503E-2</v>
      </c>
      <c r="H8" s="14">
        <v>0.120227329428789</v>
      </c>
      <c r="I8" s="14">
        <v>0.25353159997069802</v>
      </c>
      <c r="J8" s="14">
        <v>0.169297624386823</v>
      </c>
      <c r="K8" s="14">
        <v>0.19955779776735999</v>
      </c>
      <c r="L8" s="14">
        <v>0.19262413763621899</v>
      </c>
      <c r="M8" s="14">
        <v>0.14178489584703799</v>
      </c>
    </row>
    <row r="9" spans="2:14" x14ac:dyDescent="0.35">
      <c r="B9" s="15" t="s">
        <v>327</v>
      </c>
      <c r="C9" s="14">
        <v>0.24016427089109399</v>
      </c>
      <c r="D9" s="14">
        <v>0.231211791542245</v>
      </c>
      <c r="E9" s="14">
        <v>0.289521207982606</v>
      </c>
      <c r="F9" s="14">
        <v>0.14512054193445001</v>
      </c>
      <c r="G9" s="14">
        <v>0.259033032872585</v>
      </c>
      <c r="H9" s="14">
        <v>0.27604197683818799</v>
      </c>
      <c r="I9" s="14">
        <v>0.29132906025913102</v>
      </c>
      <c r="J9" s="14">
        <v>0.17998898304797001</v>
      </c>
      <c r="K9" s="14">
        <v>0.25786883004199401</v>
      </c>
      <c r="L9" s="14">
        <v>0.37799438627237603</v>
      </c>
      <c r="M9" s="14">
        <v>0.22425020422938599</v>
      </c>
    </row>
    <row r="10" spans="2:14" x14ac:dyDescent="0.35">
      <c r="B10" s="15" t="s">
        <v>328</v>
      </c>
      <c r="C10" s="14">
        <v>0.35453977961550698</v>
      </c>
      <c r="D10" s="14">
        <v>0.32462606575398201</v>
      </c>
      <c r="E10" s="14">
        <v>0.32059850135714002</v>
      </c>
      <c r="F10" s="14">
        <v>0.38745883028665901</v>
      </c>
      <c r="G10" s="14">
        <v>0.35155152222991798</v>
      </c>
      <c r="H10" s="14">
        <v>0.32987584256292701</v>
      </c>
      <c r="I10" s="14">
        <v>0.195254965197727</v>
      </c>
      <c r="J10" s="14">
        <v>0.343033678647644</v>
      </c>
      <c r="K10" s="14">
        <v>0.28810635080505798</v>
      </c>
      <c r="L10" s="14">
        <v>0.204023470639974</v>
      </c>
      <c r="M10" s="14">
        <v>0.24984914792629001</v>
      </c>
    </row>
    <row r="11" spans="2:14" x14ac:dyDescent="0.35">
      <c r="B11" s="15" t="s">
        <v>329</v>
      </c>
      <c r="C11" s="14">
        <v>0.14241394045014799</v>
      </c>
      <c r="D11" s="14">
        <v>0.23406928461562099</v>
      </c>
      <c r="E11" s="14">
        <v>0.13666646987810699</v>
      </c>
      <c r="F11" s="14">
        <v>0.24102010214387101</v>
      </c>
      <c r="G11" s="14">
        <v>0.17468791092879099</v>
      </c>
      <c r="H11" s="14">
        <v>0.16891159237428999</v>
      </c>
      <c r="I11" s="14">
        <v>0.100369972943046</v>
      </c>
      <c r="J11" s="14">
        <v>0.19531931940351599</v>
      </c>
      <c r="K11" s="14">
        <v>0.13918358877051201</v>
      </c>
      <c r="L11" s="14">
        <v>8.4964025951296498E-2</v>
      </c>
      <c r="M11" s="14">
        <v>0.25262591012479901</v>
      </c>
    </row>
    <row r="12" spans="2:14" x14ac:dyDescent="0.35">
      <c r="B12" s="15" t="s">
        <v>167</v>
      </c>
      <c r="C12" s="14">
        <v>5.7041784121382701E-2</v>
      </c>
      <c r="D12" s="14">
        <v>8.4899239261574E-2</v>
      </c>
      <c r="E12" s="14">
        <v>5.9312376864860503E-2</v>
      </c>
      <c r="F12" s="14">
        <v>5.1611287262509797E-2</v>
      </c>
      <c r="G12" s="14">
        <v>8.3469205009849001E-2</v>
      </c>
      <c r="H12" s="14">
        <v>7.3653017209452998E-2</v>
      </c>
      <c r="I12" s="14">
        <v>6.4680918964244702E-2</v>
      </c>
      <c r="J12" s="14">
        <v>6.9394758415867702E-2</v>
      </c>
      <c r="K12" s="14">
        <v>6.0144887949057903E-2</v>
      </c>
      <c r="L12" s="14">
        <v>8.7410861172812701E-2</v>
      </c>
      <c r="M12" s="14">
        <v>9.4752498841191704E-2</v>
      </c>
    </row>
    <row r="13" spans="2:14" x14ac:dyDescent="0.35">
      <c r="B13" s="16"/>
      <c r="C13" s="16"/>
      <c r="D13" s="16"/>
      <c r="E13" s="16"/>
      <c r="F13" s="16"/>
      <c r="G13" s="16"/>
      <c r="H13" s="16"/>
      <c r="I13" s="16"/>
      <c r="J13" s="16"/>
      <c r="K13" s="16"/>
      <c r="L13" s="16"/>
      <c r="M13" s="16"/>
    </row>
    <row r="14" spans="2:14" x14ac:dyDescent="0.35">
      <c r="B14" t="s">
        <v>120</v>
      </c>
    </row>
    <row r="15" spans="2:14" x14ac:dyDescent="0.35">
      <c r="B15" t="s">
        <v>121</v>
      </c>
    </row>
    <row r="19" spans="2:2" x14ac:dyDescent="0.35">
      <c r="B19"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4.5006160880235201E-2</v>
      </c>
      <c r="D9" s="14">
        <v>5.3619228894106197E-2</v>
      </c>
      <c r="E9" s="14">
        <v>3.67890126616085E-2</v>
      </c>
      <c r="F9" s="14"/>
      <c r="G9" s="14">
        <v>7.01491462757933E-2</v>
      </c>
      <c r="H9" s="14">
        <v>0.105515675397526</v>
      </c>
      <c r="I9" s="14">
        <v>6.3272566631148899E-2</v>
      </c>
      <c r="J9" s="14">
        <v>1.5017186866801899E-2</v>
      </c>
      <c r="K9" s="14">
        <v>1.7245230769111799E-2</v>
      </c>
      <c r="L9" s="14">
        <v>7.0728468500898404E-3</v>
      </c>
      <c r="M9" s="14"/>
      <c r="N9" s="14">
        <v>7.5507225005081197E-2</v>
      </c>
      <c r="O9" s="14">
        <v>3.9635135199945701E-2</v>
      </c>
      <c r="P9" s="14">
        <v>3.9338735658897298E-2</v>
      </c>
      <c r="Q9" s="14">
        <v>2.3142865444249299E-2</v>
      </c>
      <c r="R9" s="14"/>
      <c r="S9" s="14">
        <v>8.6819377230992895E-2</v>
      </c>
      <c r="T9" s="14">
        <v>1.87579444394992E-2</v>
      </c>
      <c r="U9" s="14">
        <v>3.7608826687377701E-2</v>
      </c>
      <c r="V9" s="14">
        <v>4.1885819817812399E-2</v>
      </c>
      <c r="W9" s="14">
        <v>2.69633153798025E-2</v>
      </c>
      <c r="X9" s="14">
        <v>8.5193671899507106E-2</v>
      </c>
      <c r="Y9" s="14">
        <v>2.6487111593570801E-2</v>
      </c>
      <c r="Z9" s="14">
        <v>2.80811892601429E-2</v>
      </c>
      <c r="AA9" s="14">
        <v>4.69630318434235E-2</v>
      </c>
      <c r="AB9" s="14">
        <v>3.6716049426535197E-2</v>
      </c>
      <c r="AC9" s="14">
        <v>1.2036527937454499E-2</v>
      </c>
      <c r="AD9" s="14">
        <v>5.8510526373764998E-2</v>
      </c>
      <c r="AE9" s="14"/>
      <c r="AF9" s="14">
        <v>5.7501992530494803E-2</v>
      </c>
      <c r="AG9" s="14">
        <v>6.44716736340398E-2</v>
      </c>
      <c r="AH9" s="14">
        <v>2.62359971045831E-2</v>
      </c>
      <c r="AI9" s="14">
        <v>9.4368426134303802E-3</v>
      </c>
      <c r="AJ9" s="14">
        <v>3.5959822549865003E-2</v>
      </c>
      <c r="AK9" s="14"/>
      <c r="AL9" s="14">
        <v>0.10933324176900799</v>
      </c>
      <c r="AM9" s="14">
        <v>7.1634705963049203E-2</v>
      </c>
      <c r="AN9" s="14">
        <v>1.5826403834330101E-2</v>
      </c>
      <c r="AO9" s="14">
        <v>2.5755149850001199E-2</v>
      </c>
      <c r="AP9" s="14">
        <v>3.0673841658506298E-2</v>
      </c>
      <c r="AQ9" s="14">
        <v>1.6117421627381799E-2</v>
      </c>
      <c r="AR9" s="14"/>
      <c r="AS9" s="14">
        <v>2.1789703470336898E-2</v>
      </c>
      <c r="AT9" s="14">
        <v>2.74031858280427E-2</v>
      </c>
      <c r="AU9" s="14">
        <v>6.6822117014725693E-2</v>
      </c>
      <c r="AV9" s="14">
        <v>9.4597895012646802E-2</v>
      </c>
      <c r="AW9" s="14">
        <v>0.2087017498031</v>
      </c>
      <c r="AX9" s="14"/>
      <c r="AY9" s="14">
        <v>6.6293912689895998E-2</v>
      </c>
      <c r="AZ9" s="14">
        <v>5.5498821279318197E-2</v>
      </c>
      <c r="BA9" s="14">
        <v>3.91691847067051E-2</v>
      </c>
      <c r="BB9" s="14">
        <v>3.1680949838129399E-2</v>
      </c>
      <c r="BC9" s="14">
        <v>1.8714017099669099E-2</v>
      </c>
      <c r="BD9" s="14"/>
      <c r="BE9" s="14">
        <v>0.15576178709817401</v>
      </c>
      <c r="BF9" s="14">
        <v>4.8780967214874502E-2</v>
      </c>
      <c r="BG9" s="14">
        <v>3.70381980853558E-2</v>
      </c>
      <c r="BH9" s="14">
        <v>1.5844313045135099E-2</v>
      </c>
      <c r="BI9" s="14">
        <v>2.2401488504727399E-2</v>
      </c>
      <c r="BJ9" s="14"/>
      <c r="BK9" s="14">
        <v>0.228640925620827</v>
      </c>
      <c r="BL9" s="14">
        <v>1.5990228028066399E-2</v>
      </c>
      <c r="BM9" s="14">
        <v>6.3311578888073502E-3</v>
      </c>
      <c r="BN9" s="14">
        <v>3.59217933611106E-3</v>
      </c>
      <c r="BO9" s="14">
        <v>0</v>
      </c>
      <c r="BP9" s="14"/>
      <c r="BQ9" s="14">
        <v>4.8431368675994901E-2</v>
      </c>
      <c r="BR9" s="14">
        <v>4.3577608785346701E-2</v>
      </c>
      <c r="BS9" s="14"/>
      <c r="BT9" s="14">
        <v>7.2697982376809495E-2</v>
      </c>
      <c r="BU9" s="14">
        <v>3.6497718337979497E-2</v>
      </c>
      <c r="BV9" s="14"/>
      <c r="BW9" s="14">
        <v>0.105417217308688</v>
      </c>
      <c r="BX9" s="14">
        <v>2.3878205791943E-2</v>
      </c>
      <c r="BY9" s="14"/>
      <c r="BZ9" s="14">
        <v>3.1999569441221302E-3</v>
      </c>
      <c r="CA9" s="14">
        <v>0.13927121675672799</v>
      </c>
      <c r="CB9" s="14">
        <v>5.88976883726263E-3</v>
      </c>
    </row>
    <row r="10" spans="2:80" x14ac:dyDescent="0.35">
      <c r="B10" s="15" t="s">
        <v>326</v>
      </c>
      <c r="C10" s="14">
        <v>0.160834064041634</v>
      </c>
      <c r="D10" s="14">
        <v>0.181692399947183</v>
      </c>
      <c r="E10" s="14">
        <v>0.13914576518100999</v>
      </c>
      <c r="F10" s="14"/>
      <c r="G10" s="14">
        <v>0.195321076915459</v>
      </c>
      <c r="H10" s="14">
        <v>0.22292067808712701</v>
      </c>
      <c r="I10" s="14">
        <v>0.196107117038541</v>
      </c>
      <c r="J10" s="14">
        <v>0.12423206575994</v>
      </c>
      <c r="K10" s="14">
        <v>9.5641913973658801E-2</v>
      </c>
      <c r="L10" s="14">
        <v>0.13206340676057299</v>
      </c>
      <c r="M10" s="14"/>
      <c r="N10" s="14">
        <v>0.18375662039148399</v>
      </c>
      <c r="O10" s="14">
        <v>0.17306516351654799</v>
      </c>
      <c r="P10" s="14">
        <v>0.17830158309094701</v>
      </c>
      <c r="Q10" s="14">
        <v>0.108572797127679</v>
      </c>
      <c r="R10" s="14"/>
      <c r="S10" s="14">
        <v>0.210912325094743</v>
      </c>
      <c r="T10" s="14">
        <v>0.15857121007425801</v>
      </c>
      <c r="U10" s="14">
        <v>0.12709297270549</v>
      </c>
      <c r="V10" s="14">
        <v>0.15735507761054099</v>
      </c>
      <c r="W10" s="14">
        <v>0.19264359252684801</v>
      </c>
      <c r="X10" s="14">
        <v>0.155231052321362</v>
      </c>
      <c r="Y10" s="14">
        <v>0.13314180527240699</v>
      </c>
      <c r="Z10" s="14">
        <v>0.14693168309723101</v>
      </c>
      <c r="AA10" s="14">
        <v>0.13102248220742499</v>
      </c>
      <c r="AB10" s="14">
        <v>0.181945723353787</v>
      </c>
      <c r="AC10" s="14">
        <v>0.133645892491082</v>
      </c>
      <c r="AD10" s="14">
        <v>0.16325312001202</v>
      </c>
      <c r="AE10" s="14"/>
      <c r="AF10" s="14">
        <v>0.14113256706577201</v>
      </c>
      <c r="AG10" s="14">
        <v>0.21598665673379999</v>
      </c>
      <c r="AH10" s="14">
        <v>0.171300305198957</v>
      </c>
      <c r="AI10" s="14">
        <v>0.11178889751810001</v>
      </c>
      <c r="AJ10" s="14">
        <v>0.14901980184469399</v>
      </c>
      <c r="AK10" s="14"/>
      <c r="AL10" s="14">
        <v>0.29633111365429798</v>
      </c>
      <c r="AM10" s="14">
        <v>0.17160591527378899</v>
      </c>
      <c r="AN10" s="14">
        <v>0.159722208497354</v>
      </c>
      <c r="AO10" s="14">
        <v>0.12609391446958601</v>
      </c>
      <c r="AP10" s="14">
        <v>0.14237656290147399</v>
      </c>
      <c r="AQ10" s="14">
        <v>0.102080881732446</v>
      </c>
      <c r="AR10" s="14"/>
      <c r="AS10" s="14">
        <v>0.113096672259168</v>
      </c>
      <c r="AT10" s="14">
        <v>0.14104969862609101</v>
      </c>
      <c r="AU10" s="14">
        <v>0.19176813755543201</v>
      </c>
      <c r="AV10" s="14">
        <v>0.219321264083461</v>
      </c>
      <c r="AW10" s="14">
        <v>0.25611365210442399</v>
      </c>
      <c r="AX10" s="14"/>
      <c r="AY10" s="14">
        <v>0.177758649886609</v>
      </c>
      <c r="AZ10" s="14">
        <v>0.19647709762763099</v>
      </c>
      <c r="BA10" s="14">
        <v>0.183040303095509</v>
      </c>
      <c r="BB10" s="14">
        <v>0.13084341894652199</v>
      </c>
      <c r="BC10" s="14">
        <v>9.2493033271011396E-2</v>
      </c>
      <c r="BD10" s="14"/>
      <c r="BE10" s="14">
        <v>0.25803265159782801</v>
      </c>
      <c r="BF10" s="14">
        <v>0.198503236034452</v>
      </c>
      <c r="BG10" s="14">
        <v>0.14005788532639701</v>
      </c>
      <c r="BH10" s="14">
        <v>0.10531651258289799</v>
      </c>
      <c r="BI10" s="14">
        <v>6.5762258237397397E-2</v>
      </c>
      <c r="BJ10" s="14"/>
      <c r="BK10" s="14">
        <v>0.528505429235682</v>
      </c>
      <c r="BL10" s="14">
        <v>0.232735536653813</v>
      </c>
      <c r="BM10" s="14">
        <v>8.2914088695319396E-2</v>
      </c>
      <c r="BN10" s="14">
        <v>3.7057440349396599E-2</v>
      </c>
      <c r="BO10" s="14">
        <v>3.9790396365961102E-3</v>
      </c>
      <c r="BP10" s="14"/>
      <c r="BQ10" s="14">
        <v>0.15359811991476599</v>
      </c>
      <c r="BR10" s="14">
        <v>0.16385196069413199</v>
      </c>
      <c r="BS10" s="14"/>
      <c r="BT10" s="14">
        <v>0.194329587774212</v>
      </c>
      <c r="BU10" s="14">
        <v>0.15054240666053101</v>
      </c>
      <c r="BV10" s="14"/>
      <c r="BW10" s="14">
        <v>0.290342727112052</v>
      </c>
      <c r="BX10" s="14">
        <v>0.11554014967122</v>
      </c>
      <c r="BY10" s="14"/>
      <c r="BZ10" s="14">
        <v>4.0143176216161001E-2</v>
      </c>
      <c r="CA10" s="14">
        <v>0.41894004303124499</v>
      </c>
      <c r="CB10" s="14">
        <v>0.13119796602605299</v>
      </c>
    </row>
    <row r="11" spans="2:80" x14ac:dyDescent="0.35">
      <c r="B11" s="15" t="s">
        <v>327</v>
      </c>
      <c r="C11" s="14">
        <v>0.24016427089109399</v>
      </c>
      <c r="D11" s="14">
        <v>0.26458838605102702</v>
      </c>
      <c r="E11" s="14">
        <v>0.217304490997453</v>
      </c>
      <c r="F11" s="14"/>
      <c r="G11" s="14">
        <v>0.240282539586958</v>
      </c>
      <c r="H11" s="14">
        <v>0.222595647333239</v>
      </c>
      <c r="I11" s="14">
        <v>0.18847714171691399</v>
      </c>
      <c r="J11" s="14">
        <v>0.242592870617723</v>
      </c>
      <c r="K11" s="14">
        <v>0.28085561563719202</v>
      </c>
      <c r="L11" s="14">
        <v>0.26716315421866299</v>
      </c>
      <c r="M11" s="14"/>
      <c r="N11" s="14">
        <v>0.26016691553441001</v>
      </c>
      <c r="O11" s="14">
        <v>0.217851530092323</v>
      </c>
      <c r="P11" s="14">
        <v>0.21519726848017001</v>
      </c>
      <c r="Q11" s="14">
        <v>0.26401274792764501</v>
      </c>
      <c r="R11" s="14"/>
      <c r="S11" s="14">
        <v>0.24627970467565599</v>
      </c>
      <c r="T11" s="14">
        <v>0.24649422734253601</v>
      </c>
      <c r="U11" s="14">
        <v>0.23167856941503701</v>
      </c>
      <c r="V11" s="14">
        <v>0.26169261853430698</v>
      </c>
      <c r="W11" s="14">
        <v>0.20943122348110099</v>
      </c>
      <c r="X11" s="14">
        <v>0.23399715202440899</v>
      </c>
      <c r="Y11" s="14">
        <v>0.24821744562351</v>
      </c>
      <c r="Z11" s="14">
        <v>0.19467206190526001</v>
      </c>
      <c r="AA11" s="14">
        <v>0.26389248545503902</v>
      </c>
      <c r="AB11" s="14">
        <v>0.25110966984925398</v>
      </c>
      <c r="AC11" s="14">
        <v>0.19226586247934199</v>
      </c>
      <c r="AD11" s="14">
        <v>0.23158349144908</v>
      </c>
      <c r="AE11" s="14"/>
      <c r="AF11" s="14">
        <v>0.25302197077881</v>
      </c>
      <c r="AG11" s="14">
        <v>0.27403600819465901</v>
      </c>
      <c r="AH11" s="14">
        <v>0.31009355645435499</v>
      </c>
      <c r="AI11" s="14">
        <v>0.19237253918859901</v>
      </c>
      <c r="AJ11" s="14">
        <v>0.22469212119648199</v>
      </c>
      <c r="AK11" s="14"/>
      <c r="AL11" s="14">
        <v>0.26288999246040901</v>
      </c>
      <c r="AM11" s="14">
        <v>0.271009773140022</v>
      </c>
      <c r="AN11" s="14">
        <v>0.35147859604658699</v>
      </c>
      <c r="AO11" s="14">
        <v>0.20385033425926799</v>
      </c>
      <c r="AP11" s="14">
        <v>0.21080398322649299</v>
      </c>
      <c r="AQ11" s="14">
        <v>0.22393169454395701</v>
      </c>
      <c r="AR11" s="14"/>
      <c r="AS11" s="14">
        <v>0.25781629834951603</v>
      </c>
      <c r="AT11" s="14">
        <v>0.235423506255692</v>
      </c>
      <c r="AU11" s="14">
        <v>0.259662230267804</v>
      </c>
      <c r="AV11" s="14">
        <v>0.20189569713205699</v>
      </c>
      <c r="AW11" s="14">
        <v>0.14006007361206499</v>
      </c>
      <c r="AX11" s="14"/>
      <c r="AY11" s="14">
        <v>0.29584516449028497</v>
      </c>
      <c r="AZ11" s="14">
        <v>0.264977137970065</v>
      </c>
      <c r="BA11" s="14">
        <v>0.25040813389591998</v>
      </c>
      <c r="BB11" s="14">
        <v>0.215046278583853</v>
      </c>
      <c r="BC11" s="14">
        <v>0.13314559917999499</v>
      </c>
      <c r="BD11" s="14"/>
      <c r="BE11" s="14">
        <v>0.276186294417681</v>
      </c>
      <c r="BF11" s="14">
        <v>0.31064967795098303</v>
      </c>
      <c r="BG11" s="14">
        <v>0.20664177232971701</v>
      </c>
      <c r="BH11" s="14">
        <v>0.17807669047199501</v>
      </c>
      <c r="BI11" s="14">
        <v>7.9364256882701295E-2</v>
      </c>
      <c r="BJ11" s="14"/>
      <c r="BK11" s="14">
        <v>0.16919688797207499</v>
      </c>
      <c r="BL11" s="14">
        <v>0.43692445123804802</v>
      </c>
      <c r="BM11" s="14">
        <v>0.40412424153299498</v>
      </c>
      <c r="BN11" s="14">
        <v>0.18199664997701701</v>
      </c>
      <c r="BO11" s="14">
        <v>4.0331122820391301E-2</v>
      </c>
      <c r="BP11" s="14"/>
      <c r="BQ11" s="14">
        <v>0.199705445801449</v>
      </c>
      <c r="BR11" s="14">
        <v>0.25703844109766999</v>
      </c>
      <c r="BS11" s="14"/>
      <c r="BT11" s="14">
        <v>0.216793463898345</v>
      </c>
      <c r="BU11" s="14">
        <v>0.24734506138147599</v>
      </c>
      <c r="BV11" s="14"/>
      <c r="BW11" s="14">
        <v>0.25640450394073599</v>
      </c>
      <c r="BX11" s="14">
        <v>0.23448446764344499</v>
      </c>
      <c r="BY11" s="14"/>
      <c r="BZ11" s="14">
        <v>0.20352849709875501</v>
      </c>
      <c r="CA11" s="14">
        <v>0.27947747353810998</v>
      </c>
      <c r="CB11" s="14">
        <v>0.46291602203124799</v>
      </c>
    </row>
    <row r="12" spans="2:80" x14ac:dyDescent="0.35">
      <c r="B12" s="15" t="s">
        <v>328</v>
      </c>
      <c r="C12" s="14">
        <v>0.35453977961550698</v>
      </c>
      <c r="D12" s="14">
        <v>0.33399425692012302</v>
      </c>
      <c r="E12" s="14">
        <v>0.37468796537847099</v>
      </c>
      <c r="F12" s="14"/>
      <c r="G12" s="14">
        <v>0.303251731881645</v>
      </c>
      <c r="H12" s="14">
        <v>0.241810627347957</v>
      </c>
      <c r="I12" s="14">
        <v>0.34638658328364202</v>
      </c>
      <c r="J12" s="14">
        <v>0.41748986662101401</v>
      </c>
      <c r="K12" s="14">
        <v>0.39970268677677201</v>
      </c>
      <c r="L12" s="14">
        <v>0.405784145202646</v>
      </c>
      <c r="M12" s="14"/>
      <c r="N12" s="14">
        <v>0.33665180285838903</v>
      </c>
      <c r="O12" s="14">
        <v>0.369555367460354</v>
      </c>
      <c r="P12" s="14">
        <v>0.36826855248836898</v>
      </c>
      <c r="Q12" s="14">
        <v>0.34618687944863502</v>
      </c>
      <c r="R12" s="14"/>
      <c r="S12" s="14">
        <v>0.29478344076199398</v>
      </c>
      <c r="T12" s="14">
        <v>0.359265321695933</v>
      </c>
      <c r="U12" s="14">
        <v>0.34780560299286301</v>
      </c>
      <c r="V12" s="14">
        <v>0.38215944319341999</v>
      </c>
      <c r="W12" s="14">
        <v>0.38285960145076198</v>
      </c>
      <c r="X12" s="14">
        <v>0.33135697973279998</v>
      </c>
      <c r="Y12" s="14">
        <v>0.39535693294397101</v>
      </c>
      <c r="Z12" s="14">
        <v>0.44485841360813999</v>
      </c>
      <c r="AA12" s="14">
        <v>0.34926716776280498</v>
      </c>
      <c r="AB12" s="14">
        <v>0.33692773919992203</v>
      </c>
      <c r="AC12" s="14">
        <v>0.38964714297498898</v>
      </c>
      <c r="AD12" s="14">
        <v>0.33629886577767598</v>
      </c>
      <c r="AE12" s="14"/>
      <c r="AF12" s="14">
        <v>0.359449505213081</v>
      </c>
      <c r="AG12" s="14">
        <v>0.29211965500912102</v>
      </c>
      <c r="AH12" s="14">
        <v>0.38043825475185</v>
      </c>
      <c r="AI12" s="14">
        <v>0.42287165154248302</v>
      </c>
      <c r="AJ12" s="14">
        <v>0.39599313516000001</v>
      </c>
      <c r="AK12" s="14"/>
      <c r="AL12" s="14">
        <v>0.21612385035033199</v>
      </c>
      <c r="AM12" s="14">
        <v>0.33601333117377402</v>
      </c>
      <c r="AN12" s="14">
        <v>0.33179535299837998</v>
      </c>
      <c r="AO12" s="14">
        <v>0.39614384360868898</v>
      </c>
      <c r="AP12" s="14">
        <v>0.41063660088441301</v>
      </c>
      <c r="AQ12" s="14">
        <v>0.42132301450394799</v>
      </c>
      <c r="AR12" s="14"/>
      <c r="AS12" s="14">
        <v>0.38841763328871198</v>
      </c>
      <c r="AT12" s="14">
        <v>0.37110688822519899</v>
      </c>
      <c r="AU12" s="14">
        <v>0.31506244593281202</v>
      </c>
      <c r="AV12" s="14">
        <v>0.31664040311615699</v>
      </c>
      <c r="AW12" s="14">
        <v>0.28920631897118498</v>
      </c>
      <c r="AX12" s="14"/>
      <c r="AY12" s="14">
        <v>0.30379050957537801</v>
      </c>
      <c r="AZ12" s="14">
        <v>0.36433184623037701</v>
      </c>
      <c r="BA12" s="14">
        <v>0.32599493101552202</v>
      </c>
      <c r="BB12" s="14">
        <v>0.42297494535692498</v>
      </c>
      <c r="BC12" s="14">
        <v>0.37705125112906002</v>
      </c>
      <c r="BD12" s="14"/>
      <c r="BE12" s="14">
        <v>0.18926179003269999</v>
      </c>
      <c r="BF12" s="14">
        <v>0.31415448843568899</v>
      </c>
      <c r="BG12" s="14">
        <v>0.41585621090536801</v>
      </c>
      <c r="BH12" s="14">
        <v>0.38104743821953901</v>
      </c>
      <c r="BI12" s="14">
        <v>0.34417043401304198</v>
      </c>
      <c r="BJ12" s="14"/>
      <c r="BK12" s="14">
        <v>4.3485298282621099E-2</v>
      </c>
      <c r="BL12" s="14">
        <v>0.157236648485021</v>
      </c>
      <c r="BM12" s="14">
        <v>0.39189188876957098</v>
      </c>
      <c r="BN12" s="14">
        <v>0.65143814280555301</v>
      </c>
      <c r="BO12" s="14">
        <v>0.453348408616842</v>
      </c>
      <c r="BP12" s="14"/>
      <c r="BQ12" s="14">
        <v>0.36052571032639802</v>
      </c>
      <c r="BR12" s="14">
        <v>0.35204322630639401</v>
      </c>
      <c r="BS12" s="14"/>
      <c r="BT12" s="14">
        <v>0.33623048004774903</v>
      </c>
      <c r="BU12" s="14">
        <v>0.36016539811736198</v>
      </c>
      <c r="BV12" s="14"/>
      <c r="BW12" s="14">
        <v>0.226638753072535</v>
      </c>
      <c r="BX12" s="14">
        <v>0.399271444716361</v>
      </c>
      <c r="BY12" s="14"/>
      <c r="BZ12" s="14">
        <v>0.495475534314536</v>
      </c>
      <c r="CA12" s="14">
        <v>8.4925544397045402E-2</v>
      </c>
      <c r="CB12" s="14">
        <v>0.20043109211702301</v>
      </c>
    </row>
    <row r="13" spans="2:80" x14ac:dyDescent="0.35">
      <c r="B13" s="15" t="s">
        <v>329</v>
      </c>
      <c r="C13" s="14">
        <v>0.14241394045014799</v>
      </c>
      <c r="D13" s="14">
        <v>0.125130386421197</v>
      </c>
      <c r="E13" s="14">
        <v>0.159816267396092</v>
      </c>
      <c r="F13" s="14"/>
      <c r="G13" s="14">
        <v>0.14291029321059801</v>
      </c>
      <c r="H13" s="14">
        <v>0.15233588801179901</v>
      </c>
      <c r="I13" s="14">
        <v>0.14699325575188901</v>
      </c>
      <c r="J13" s="14">
        <v>0.14882733181550101</v>
      </c>
      <c r="K13" s="14">
        <v>0.142905777825719</v>
      </c>
      <c r="L13" s="14">
        <v>0.124739921565543</v>
      </c>
      <c r="M13" s="14"/>
      <c r="N13" s="14">
        <v>0.10786585587752801</v>
      </c>
      <c r="O13" s="14">
        <v>0.12622292032393101</v>
      </c>
      <c r="P13" s="14">
        <v>0.149859725786502</v>
      </c>
      <c r="Q13" s="14">
        <v>0.19020785650428701</v>
      </c>
      <c r="R13" s="14"/>
      <c r="S13" s="14">
        <v>0.1107577161965</v>
      </c>
      <c r="T13" s="14">
        <v>0.165777793841698</v>
      </c>
      <c r="U13" s="14">
        <v>0.18293362851356099</v>
      </c>
      <c r="V13" s="14">
        <v>9.1305515246882005E-2</v>
      </c>
      <c r="W13" s="14">
        <v>0.12503946580330599</v>
      </c>
      <c r="X13" s="14">
        <v>0.14536630927896599</v>
      </c>
      <c r="Y13" s="14">
        <v>0.125260481393874</v>
      </c>
      <c r="Z13" s="14">
        <v>0.13785020389317401</v>
      </c>
      <c r="AA13" s="14">
        <v>0.15552204941150799</v>
      </c>
      <c r="AB13" s="14">
        <v>0.14766144950109</v>
      </c>
      <c r="AC13" s="14">
        <v>0.205702896814494</v>
      </c>
      <c r="AD13" s="14">
        <v>0.14870493493265499</v>
      </c>
      <c r="AE13" s="14"/>
      <c r="AF13" s="14">
        <v>0.13032028250453601</v>
      </c>
      <c r="AG13" s="14">
        <v>0.107077540624398</v>
      </c>
      <c r="AH13" s="14">
        <v>7.6254770861697199E-2</v>
      </c>
      <c r="AI13" s="14">
        <v>0.22613966290266799</v>
      </c>
      <c r="AJ13" s="14">
        <v>0.132931429812362</v>
      </c>
      <c r="AK13" s="14"/>
      <c r="AL13" s="14">
        <v>7.4840936644587797E-2</v>
      </c>
      <c r="AM13" s="14">
        <v>9.4661892633859504E-2</v>
      </c>
      <c r="AN13" s="14">
        <v>9.8150516740137306E-2</v>
      </c>
      <c r="AO13" s="14">
        <v>0.210894003787997</v>
      </c>
      <c r="AP13" s="14">
        <v>0.15099498041785001</v>
      </c>
      <c r="AQ13" s="14">
        <v>0.110879176980585</v>
      </c>
      <c r="AR13" s="14"/>
      <c r="AS13" s="14">
        <v>0.157166448657863</v>
      </c>
      <c r="AT13" s="14">
        <v>0.15841489298813999</v>
      </c>
      <c r="AU13" s="14">
        <v>0.119832600659703</v>
      </c>
      <c r="AV13" s="14">
        <v>0.104029558246229</v>
      </c>
      <c r="AW13" s="14">
        <v>8.3738403526748398E-2</v>
      </c>
      <c r="AX13" s="14"/>
      <c r="AY13" s="14">
        <v>8.8040856097972395E-2</v>
      </c>
      <c r="AZ13" s="14">
        <v>7.38100302756141E-2</v>
      </c>
      <c r="BA13" s="14">
        <v>0.146132846416135</v>
      </c>
      <c r="BB13" s="14">
        <v>0.16409744014716099</v>
      </c>
      <c r="BC13" s="14">
        <v>0.31205920094455503</v>
      </c>
      <c r="BD13" s="14"/>
      <c r="BE13" s="14">
        <v>7.0375668294234001E-2</v>
      </c>
      <c r="BF13" s="14">
        <v>7.9397627887291294E-2</v>
      </c>
      <c r="BG13" s="14">
        <v>0.13736190378857199</v>
      </c>
      <c r="BH13" s="14">
        <v>0.25736613644408701</v>
      </c>
      <c r="BI13" s="14">
        <v>0.41649260456924297</v>
      </c>
      <c r="BJ13" s="14"/>
      <c r="BK13" s="14">
        <v>5.8817893785662002E-3</v>
      </c>
      <c r="BL13" s="14">
        <v>8.8626636666690201E-3</v>
      </c>
      <c r="BM13" s="14">
        <v>2.4929545448327001E-2</v>
      </c>
      <c r="BN13" s="14">
        <v>0.10101560240177999</v>
      </c>
      <c r="BO13" s="14">
        <v>0.49412831054687001</v>
      </c>
      <c r="BP13" s="14"/>
      <c r="BQ13" s="14">
        <v>0.19842094646071801</v>
      </c>
      <c r="BR13" s="14">
        <v>0.11905508734235</v>
      </c>
      <c r="BS13" s="14"/>
      <c r="BT13" s="14">
        <v>0.13188006088552001</v>
      </c>
      <c r="BU13" s="14">
        <v>0.145650524545338</v>
      </c>
      <c r="BV13" s="14"/>
      <c r="BW13" s="14">
        <v>8.2810804658495205E-2</v>
      </c>
      <c r="BX13" s="14">
        <v>0.163259336153811</v>
      </c>
      <c r="BY13" s="14"/>
      <c r="BZ13" s="14">
        <v>0.21763318744770699</v>
      </c>
      <c r="CA13" s="14">
        <v>5.3066413312333801E-3</v>
      </c>
      <c r="CB13" s="14">
        <v>1.9856391410283499E-2</v>
      </c>
    </row>
    <row r="14" spans="2:80" x14ac:dyDescent="0.35">
      <c r="B14" s="15" t="s">
        <v>167</v>
      </c>
      <c r="C14" s="20">
        <v>5.7041784121382701E-2</v>
      </c>
      <c r="D14" s="20">
        <v>4.0975341766363499E-2</v>
      </c>
      <c r="E14" s="20">
        <v>7.2256498385366796E-2</v>
      </c>
      <c r="F14" s="20"/>
      <c r="G14" s="20">
        <v>4.8085212129546799E-2</v>
      </c>
      <c r="H14" s="20">
        <v>5.4821483822350497E-2</v>
      </c>
      <c r="I14" s="20">
        <v>5.8763335577864201E-2</v>
      </c>
      <c r="J14" s="20">
        <v>5.1840678319020103E-2</v>
      </c>
      <c r="K14" s="20">
        <v>6.3648775017546705E-2</v>
      </c>
      <c r="L14" s="20">
        <v>6.3176525402485306E-2</v>
      </c>
      <c r="M14" s="20"/>
      <c r="N14" s="20">
        <v>3.6051580333107999E-2</v>
      </c>
      <c r="O14" s="20">
        <v>7.3669883406898007E-2</v>
      </c>
      <c r="P14" s="20">
        <v>4.9034134495114998E-2</v>
      </c>
      <c r="Q14" s="20">
        <v>6.7876853547504098E-2</v>
      </c>
      <c r="R14" s="20"/>
      <c r="S14" s="20">
        <v>5.0447436040115097E-2</v>
      </c>
      <c r="T14" s="20">
        <v>5.1133502606074598E-2</v>
      </c>
      <c r="U14" s="20">
        <v>7.2880399685671393E-2</v>
      </c>
      <c r="V14" s="20">
        <v>6.5601525597036997E-2</v>
      </c>
      <c r="W14" s="20">
        <v>6.3062801358181306E-2</v>
      </c>
      <c r="X14" s="20">
        <v>4.8854834742956398E-2</v>
      </c>
      <c r="Y14" s="20">
        <v>7.1536223172666696E-2</v>
      </c>
      <c r="Z14" s="20">
        <v>4.7606448236052201E-2</v>
      </c>
      <c r="AA14" s="20">
        <v>5.3332783319799799E-2</v>
      </c>
      <c r="AB14" s="20">
        <v>4.5639368669412303E-2</v>
      </c>
      <c r="AC14" s="20">
        <v>6.6701677302638498E-2</v>
      </c>
      <c r="AD14" s="20">
        <v>6.1649061454804303E-2</v>
      </c>
      <c r="AE14" s="20"/>
      <c r="AF14" s="20">
        <v>5.8573681907306198E-2</v>
      </c>
      <c r="AG14" s="20">
        <v>4.6308465803983803E-2</v>
      </c>
      <c r="AH14" s="20">
        <v>3.5677115628557299E-2</v>
      </c>
      <c r="AI14" s="20">
        <v>3.7390406234718399E-2</v>
      </c>
      <c r="AJ14" s="20">
        <v>6.1403689436597103E-2</v>
      </c>
      <c r="AK14" s="20"/>
      <c r="AL14" s="20">
        <v>4.0480865121365298E-2</v>
      </c>
      <c r="AM14" s="20">
        <v>5.50743818155068E-2</v>
      </c>
      <c r="AN14" s="20">
        <v>4.3026921883211798E-2</v>
      </c>
      <c r="AO14" s="20">
        <v>3.7262754024458597E-2</v>
      </c>
      <c r="AP14" s="20">
        <v>5.4514030911264201E-2</v>
      </c>
      <c r="AQ14" s="20">
        <v>0.125667810611682</v>
      </c>
      <c r="AR14" s="20"/>
      <c r="AS14" s="20">
        <v>6.1713243974404398E-2</v>
      </c>
      <c r="AT14" s="20">
        <v>6.6601828076835998E-2</v>
      </c>
      <c r="AU14" s="20">
        <v>4.6852468569522902E-2</v>
      </c>
      <c r="AV14" s="20">
        <v>6.3515182409448798E-2</v>
      </c>
      <c r="AW14" s="20">
        <v>2.2179801982478299E-2</v>
      </c>
      <c r="AX14" s="20"/>
      <c r="AY14" s="20">
        <v>6.8270907259860097E-2</v>
      </c>
      <c r="AZ14" s="20">
        <v>4.49050666169949E-2</v>
      </c>
      <c r="BA14" s="20">
        <v>5.5254600870209697E-2</v>
      </c>
      <c r="BB14" s="20">
        <v>3.53569671274091E-2</v>
      </c>
      <c r="BC14" s="20">
        <v>6.6536898375710501E-2</v>
      </c>
      <c r="BD14" s="20"/>
      <c r="BE14" s="20">
        <v>5.0381808559383102E-2</v>
      </c>
      <c r="BF14" s="20">
        <v>4.8514002476709901E-2</v>
      </c>
      <c r="BG14" s="20">
        <v>6.30440295645915E-2</v>
      </c>
      <c r="BH14" s="20">
        <v>6.2348909236345999E-2</v>
      </c>
      <c r="BI14" s="20">
        <v>7.1808957792888498E-2</v>
      </c>
      <c r="BJ14" s="20"/>
      <c r="BK14" s="20">
        <v>2.4289669510227999E-2</v>
      </c>
      <c r="BL14" s="20">
        <v>0.148250471928384</v>
      </c>
      <c r="BM14" s="20">
        <v>8.9809077664980405E-2</v>
      </c>
      <c r="BN14" s="20">
        <v>2.4899985130142601E-2</v>
      </c>
      <c r="BO14" s="20">
        <v>8.2131183793003291E-3</v>
      </c>
      <c r="BP14" s="20"/>
      <c r="BQ14" s="20">
        <v>3.9318408820674403E-2</v>
      </c>
      <c r="BR14" s="20">
        <v>6.4433675774106802E-2</v>
      </c>
      <c r="BS14" s="20"/>
      <c r="BT14" s="20">
        <v>4.8068425017364802E-2</v>
      </c>
      <c r="BU14" s="20">
        <v>5.9798890957312799E-2</v>
      </c>
      <c r="BV14" s="20"/>
      <c r="BW14" s="20">
        <v>3.8385993907493199E-2</v>
      </c>
      <c r="BX14" s="20">
        <v>6.3566396023220104E-2</v>
      </c>
      <c r="BY14" s="20"/>
      <c r="BZ14" s="20">
        <v>4.0019647978719299E-2</v>
      </c>
      <c r="CA14" s="20">
        <v>7.2079080945638294E-2</v>
      </c>
      <c r="CB14" s="20">
        <v>0.17970875957813001</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3.1875538099094602E-2</v>
      </c>
      <c r="D9" s="14">
        <v>4.1886318050542E-2</v>
      </c>
      <c r="E9" s="14">
        <v>2.2244740515455101E-2</v>
      </c>
      <c r="F9" s="14"/>
      <c r="G9" s="14">
        <v>5.4110221576692499E-2</v>
      </c>
      <c r="H9" s="14">
        <v>6.5488233630894593E-2</v>
      </c>
      <c r="I9" s="14">
        <v>3.9018369195762299E-2</v>
      </c>
      <c r="J9" s="14">
        <v>1.9786511199960999E-2</v>
      </c>
      <c r="K9" s="14">
        <v>2.0147550217531899E-2</v>
      </c>
      <c r="L9" s="14">
        <v>1.58495379590354E-3</v>
      </c>
      <c r="M9" s="14"/>
      <c r="N9" s="14">
        <v>4.9264752792192001E-2</v>
      </c>
      <c r="O9" s="14">
        <v>2.7315285541996401E-2</v>
      </c>
      <c r="P9" s="14">
        <v>3.4046334393980603E-2</v>
      </c>
      <c r="Q9" s="14">
        <v>1.6292872222798901E-2</v>
      </c>
      <c r="R9" s="14"/>
      <c r="S9" s="14">
        <v>5.0625086782995897E-2</v>
      </c>
      <c r="T9" s="14">
        <v>2.6340889117662501E-2</v>
      </c>
      <c r="U9" s="14">
        <v>1.9687361448026901E-2</v>
      </c>
      <c r="V9" s="14">
        <v>1.11097088067382E-2</v>
      </c>
      <c r="W9" s="14">
        <v>4.1445312659837398E-2</v>
      </c>
      <c r="X9" s="14">
        <v>3.3277150379335603E-2</v>
      </c>
      <c r="Y9" s="14">
        <v>1.48155203774355E-2</v>
      </c>
      <c r="Z9" s="14">
        <v>4.2384986306739203E-2</v>
      </c>
      <c r="AA9" s="14">
        <v>5.3646549736904102E-2</v>
      </c>
      <c r="AB9" s="14">
        <v>2.8491381918775399E-2</v>
      </c>
      <c r="AC9" s="14">
        <v>2.4087039898171299E-2</v>
      </c>
      <c r="AD9" s="14">
        <v>1.1177872455486E-2</v>
      </c>
      <c r="AE9" s="14"/>
      <c r="AF9" s="14">
        <v>5.1277291145690698E-2</v>
      </c>
      <c r="AG9" s="14">
        <v>4.2092293396618102E-2</v>
      </c>
      <c r="AH9" s="14">
        <v>2.8647493594520901E-2</v>
      </c>
      <c r="AI9" s="14">
        <v>2.9720298644605299E-2</v>
      </c>
      <c r="AJ9" s="14">
        <v>2.19750500250766E-2</v>
      </c>
      <c r="AK9" s="14"/>
      <c r="AL9" s="14">
        <v>6.4731361804997001E-2</v>
      </c>
      <c r="AM9" s="14">
        <v>5.7743701792187102E-2</v>
      </c>
      <c r="AN9" s="14">
        <v>2.8456822773097801E-2</v>
      </c>
      <c r="AO9" s="14">
        <v>2.7430529863981101E-2</v>
      </c>
      <c r="AP9" s="14">
        <v>1.5625570152690501E-2</v>
      </c>
      <c r="AQ9" s="14">
        <v>3.6173030914239701E-3</v>
      </c>
      <c r="AR9" s="14"/>
      <c r="AS9" s="14">
        <v>1.23301747526864E-2</v>
      </c>
      <c r="AT9" s="14">
        <v>2.1740717298693701E-2</v>
      </c>
      <c r="AU9" s="14">
        <v>4.1898356378318798E-2</v>
      </c>
      <c r="AV9" s="14">
        <v>6.4252909169035102E-2</v>
      </c>
      <c r="AW9" s="14">
        <v>0.209691780801814</v>
      </c>
      <c r="AX9" s="14"/>
      <c r="AY9" s="14">
        <v>4.4389772287806897E-2</v>
      </c>
      <c r="AZ9" s="14">
        <v>4.00083785331974E-2</v>
      </c>
      <c r="BA9" s="14">
        <v>2.4066020626766899E-2</v>
      </c>
      <c r="BB9" s="14">
        <v>1.9386144108120298E-2</v>
      </c>
      <c r="BC9" s="14">
        <v>1.8240173263219001E-2</v>
      </c>
      <c r="BD9" s="14"/>
      <c r="BE9" s="14">
        <v>0.14458168201298999</v>
      </c>
      <c r="BF9" s="14">
        <v>3.32521960079456E-2</v>
      </c>
      <c r="BG9" s="14">
        <v>2.1057399413808801E-2</v>
      </c>
      <c r="BH9" s="14">
        <v>1.30814699279834E-2</v>
      </c>
      <c r="BI9" s="14">
        <v>1.3387283335627199E-2</v>
      </c>
      <c r="BJ9" s="14"/>
      <c r="BK9" s="14">
        <v>0.15766390870257799</v>
      </c>
      <c r="BL9" s="14">
        <v>1.4525939065026401E-2</v>
      </c>
      <c r="BM9" s="14">
        <v>6.2180155749566096E-3</v>
      </c>
      <c r="BN9" s="14">
        <v>1.56971681937389E-3</v>
      </c>
      <c r="BO9" s="14">
        <v>0</v>
      </c>
      <c r="BP9" s="14"/>
      <c r="BQ9" s="14">
        <v>4.39024280256297E-2</v>
      </c>
      <c r="BR9" s="14">
        <v>2.6859480731475999E-2</v>
      </c>
      <c r="BS9" s="14"/>
      <c r="BT9" s="14">
        <v>6.0167652596196997E-2</v>
      </c>
      <c r="BU9" s="14">
        <v>2.3182652705936301E-2</v>
      </c>
      <c r="BV9" s="14"/>
      <c r="BW9" s="14">
        <v>8.2629508715632599E-2</v>
      </c>
      <c r="BX9" s="14">
        <v>1.41250189866086E-2</v>
      </c>
      <c r="BY9" s="14"/>
      <c r="BZ9" s="14">
        <v>2.5198888976037301E-3</v>
      </c>
      <c r="CA9" s="14">
        <v>9.6685078839056401E-2</v>
      </c>
      <c r="CB9" s="14">
        <v>1.2612733432180801E-2</v>
      </c>
    </row>
    <row r="10" spans="2:80" x14ac:dyDescent="0.35">
      <c r="B10" s="15" t="s">
        <v>326</v>
      </c>
      <c r="C10" s="14">
        <v>9.3318080727483099E-2</v>
      </c>
      <c r="D10" s="14">
        <v>0.101588745680984</v>
      </c>
      <c r="E10" s="14">
        <v>8.4981327921042696E-2</v>
      </c>
      <c r="F10" s="14"/>
      <c r="G10" s="14">
        <v>0.12762492399507799</v>
      </c>
      <c r="H10" s="14">
        <v>0.17001836331113901</v>
      </c>
      <c r="I10" s="14">
        <v>0.10871212738300801</v>
      </c>
      <c r="J10" s="14">
        <v>6.6888510842898694E-2</v>
      </c>
      <c r="K10" s="14">
        <v>4.02965663145579E-2</v>
      </c>
      <c r="L10" s="14">
        <v>5.2488539679606698E-2</v>
      </c>
      <c r="M10" s="14"/>
      <c r="N10" s="14">
        <v>0.131877470461536</v>
      </c>
      <c r="O10" s="14">
        <v>8.0061848007305203E-2</v>
      </c>
      <c r="P10" s="14">
        <v>9.37893751813004E-2</v>
      </c>
      <c r="Q10" s="14">
        <v>6.3614576834922804E-2</v>
      </c>
      <c r="R10" s="14"/>
      <c r="S10" s="14">
        <v>0.145790725186555</v>
      </c>
      <c r="T10" s="14">
        <v>8.9490183671833201E-2</v>
      </c>
      <c r="U10" s="14">
        <v>7.3148801441706296E-2</v>
      </c>
      <c r="V10" s="14">
        <v>9.4072523224755705E-2</v>
      </c>
      <c r="W10" s="14">
        <v>8.14546556801444E-2</v>
      </c>
      <c r="X10" s="14">
        <v>0.111387993265463</v>
      </c>
      <c r="Y10" s="14">
        <v>6.9464752305358896E-2</v>
      </c>
      <c r="Z10" s="14">
        <v>6.8407929167934894E-2</v>
      </c>
      <c r="AA10" s="14">
        <v>9.3122528052679801E-2</v>
      </c>
      <c r="AB10" s="14">
        <v>6.8722478188625299E-2</v>
      </c>
      <c r="AC10" s="14">
        <v>8.9666625156203994E-2</v>
      </c>
      <c r="AD10" s="14">
        <v>6.7196163789237207E-2</v>
      </c>
      <c r="AE10" s="14"/>
      <c r="AF10" s="14">
        <v>8.4559942866165597E-2</v>
      </c>
      <c r="AG10" s="14">
        <v>0.129455708385327</v>
      </c>
      <c r="AH10" s="14">
        <v>9.0522551927493297E-2</v>
      </c>
      <c r="AI10" s="14">
        <v>7.0173490859145302E-2</v>
      </c>
      <c r="AJ10" s="14">
        <v>7.8427956317622005E-2</v>
      </c>
      <c r="AK10" s="14"/>
      <c r="AL10" s="14">
        <v>0.16537759652203901</v>
      </c>
      <c r="AM10" s="14">
        <v>0.109841017932861</v>
      </c>
      <c r="AN10" s="14">
        <v>9.5455916779706093E-2</v>
      </c>
      <c r="AO10" s="14">
        <v>8.6627928887629102E-2</v>
      </c>
      <c r="AP10" s="14">
        <v>8.7357729245779794E-2</v>
      </c>
      <c r="AQ10" s="14">
        <v>4.9135796348792699E-2</v>
      </c>
      <c r="AR10" s="14"/>
      <c r="AS10" s="14">
        <v>5.5439297649244997E-2</v>
      </c>
      <c r="AT10" s="14">
        <v>8.3473279413088006E-2</v>
      </c>
      <c r="AU10" s="14">
        <v>0.111487642247326</v>
      </c>
      <c r="AV10" s="14">
        <v>0.16525420604315399</v>
      </c>
      <c r="AW10" s="14">
        <v>0.14338181276992601</v>
      </c>
      <c r="AX10" s="14"/>
      <c r="AY10" s="14">
        <v>8.5697354989151001E-2</v>
      </c>
      <c r="AZ10" s="14">
        <v>0.136840848917549</v>
      </c>
      <c r="BA10" s="14">
        <v>9.84810640797672E-2</v>
      </c>
      <c r="BB10" s="14">
        <v>8.3769729101343102E-2</v>
      </c>
      <c r="BC10" s="14">
        <v>4.1199445977404998E-2</v>
      </c>
      <c r="BD10" s="14"/>
      <c r="BE10" s="14">
        <v>0.143039493978976</v>
      </c>
      <c r="BF10" s="14">
        <v>0.127218633245646</v>
      </c>
      <c r="BG10" s="14">
        <v>7.3773944254557397E-2</v>
      </c>
      <c r="BH10" s="14">
        <v>5.4699229479838803E-2</v>
      </c>
      <c r="BI10" s="14">
        <v>2.83704101429849E-2</v>
      </c>
      <c r="BJ10" s="14"/>
      <c r="BK10" s="14">
        <v>0.359270167032814</v>
      </c>
      <c r="BL10" s="14">
        <v>9.35592026520322E-2</v>
      </c>
      <c r="BM10" s="14">
        <v>4.6851296739005503E-2</v>
      </c>
      <c r="BN10" s="14">
        <v>1.2702794477802801E-2</v>
      </c>
      <c r="BO10" s="14">
        <v>4.1732557635155397E-3</v>
      </c>
      <c r="BP10" s="14"/>
      <c r="BQ10" s="14">
        <v>0.105172291735179</v>
      </c>
      <c r="BR10" s="14">
        <v>8.8374042590801893E-2</v>
      </c>
      <c r="BS10" s="14"/>
      <c r="BT10" s="14">
        <v>0.1153724210673</v>
      </c>
      <c r="BU10" s="14">
        <v>8.6541780814821098E-2</v>
      </c>
      <c r="BV10" s="14"/>
      <c r="BW10" s="14">
        <v>0.17184389279624199</v>
      </c>
      <c r="BX10" s="14">
        <v>6.5854733308201602E-2</v>
      </c>
      <c r="BY10" s="14"/>
      <c r="BZ10" s="14">
        <v>2.0746524342620899E-2</v>
      </c>
      <c r="CA10" s="14">
        <v>0.25683394900774498</v>
      </c>
      <c r="CB10" s="14">
        <v>2.6123572151386599E-2</v>
      </c>
    </row>
    <row r="11" spans="2:80" x14ac:dyDescent="0.35">
      <c r="B11" s="15" t="s">
        <v>327</v>
      </c>
      <c r="C11" s="14">
        <v>0.231211791542245</v>
      </c>
      <c r="D11" s="14">
        <v>0.24833780523454499</v>
      </c>
      <c r="E11" s="14">
        <v>0.21419023239424601</v>
      </c>
      <c r="F11" s="14"/>
      <c r="G11" s="14">
        <v>0.25359402768859501</v>
      </c>
      <c r="H11" s="14">
        <v>0.22002814488855099</v>
      </c>
      <c r="I11" s="14">
        <v>0.23215488241455801</v>
      </c>
      <c r="J11" s="14">
        <v>0.211782555129885</v>
      </c>
      <c r="K11" s="14">
        <v>0.23105941143377801</v>
      </c>
      <c r="L11" s="14">
        <v>0.240595922711309</v>
      </c>
      <c r="M11" s="14"/>
      <c r="N11" s="14">
        <v>0.24946841234695</v>
      </c>
      <c r="O11" s="14">
        <v>0.224668419300356</v>
      </c>
      <c r="P11" s="14">
        <v>0.223140901488807</v>
      </c>
      <c r="Q11" s="14">
        <v>0.228138534395186</v>
      </c>
      <c r="R11" s="14"/>
      <c r="S11" s="14">
        <v>0.24512773526287701</v>
      </c>
      <c r="T11" s="14">
        <v>0.22360480671504901</v>
      </c>
      <c r="U11" s="14">
        <v>0.20240365807555399</v>
      </c>
      <c r="V11" s="14">
        <v>0.22990742147523699</v>
      </c>
      <c r="W11" s="14">
        <v>0.23114294548741501</v>
      </c>
      <c r="X11" s="14">
        <v>0.243405174769245</v>
      </c>
      <c r="Y11" s="14">
        <v>0.29409779875227898</v>
      </c>
      <c r="Z11" s="14">
        <v>0.22402408425602699</v>
      </c>
      <c r="AA11" s="14">
        <v>0.23139318854511901</v>
      </c>
      <c r="AB11" s="14">
        <v>0.22777668231130299</v>
      </c>
      <c r="AC11" s="14">
        <v>0.172458692417535</v>
      </c>
      <c r="AD11" s="14">
        <v>0.192857447237997</v>
      </c>
      <c r="AE11" s="14"/>
      <c r="AF11" s="14">
        <v>0.22311513389573701</v>
      </c>
      <c r="AG11" s="14">
        <v>0.25518354515324498</v>
      </c>
      <c r="AH11" s="14">
        <v>0.25827349967622298</v>
      </c>
      <c r="AI11" s="14">
        <v>0.224883355751232</v>
      </c>
      <c r="AJ11" s="14">
        <v>0.22784252639173699</v>
      </c>
      <c r="AK11" s="14"/>
      <c r="AL11" s="14">
        <v>0.30281395653468002</v>
      </c>
      <c r="AM11" s="14">
        <v>0.25447876741925002</v>
      </c>
      <c r="AN11" s="14">
        <v>0.23632781758253299</v>
      </c>
      <c r="AO11" s="14">
        <v>0.208370008115038</v>
      </c>
      <c r="AP11" s="14">
        <v>0.21344587792258601</v>
      </c>
      <c r="AQ11" s="14">
        <v>0.20126718495416901</v>
      </c>
      <c r="AR11" s="14"/>
      <c r="AS11" s="14">
        <v>0.23886927721797199</v>
      </c>
      <c r="AT11" s="14">
        <v>0.21336207145772601</v>
      </c>
      <c r="AU11" s="14">
        <v>0.23952241067149599</v>
      </c>
      <c r="AV11" s="14">
        <v>0.21807176933622799</v>
      </c>
      <c r="AW11" s="14">
        <v>0.29802529154134999</v>
      </c>
      <c r="AX11" s="14"/>
      <c r="AY11" s="14">
        <v>0.28212090113534499</v>
      </c>
      <c r="AZ11" s="14">
        <v>0.22545239608723899</v>
      </c>
      <c r="BA11" s="14">
        <v>0.25061969814797502</v>
      </c>
      <c r="BB11" s="14">
        <v>0.22145316143452601</v>
      </c>
      <c r="BC11" s="14">
        <v>0.16224553981672299</v>
      </c>
      <c r="BD11" s="14"/>
      <c r="BE11" s="14">
        <v>0.30388671251703803</v>
      </c>
      <c r="BF11" s="14">
        <v>0.26591344992285199</v>
      </c>
      <c r="BG11" s="14">
        <v>0.21340285687162699</v>
      </c>
      <c r="BH11" s="14">
        <v>0.189075161961581</v>
      </c>
      <c r="BI11" s="14">
        <v>0.12514842300731999</v>
      </c>
      <c r="BJ11" s="14"/>
      <c r="BK11" s="14">
        <v>0.282022810651616</v>
      </c>
      <c r="BL11" s="14">
        <v>0.42317577425293501</v>
      </c>
      <c r="BM11" s="14">
        <v>0.294967507762327</v>
      </c>
      <c r="BN11" s="14">
        <v>0.15345678788309999</v>
      </c>
      <c r="BO11" s="14">
        <v>5.0931414826486998E-2</v>
      </c>
      <c r="BP11" s="14"/>
      <c r="BQ11" s="14">
        <v>0.21362170779430401</v>
      </c>
      <c r="BR11" s="14">
        <v>0.23854809126061399</v>
      </c>
      <c r="BS11" s="14"/>
      <c r="BT11" s="14">
        <v>0.21575334487644901</v>
      </c>
      <c r="BU11" s="14">
        <v>0.235961472066682</v>
      </c>
      <c r="BV11" s="14"/>
      <c r="BW11" s="14">
        <v>0.26523873486363603</v>
      </c>
      <c r="BX11" s="14">
        <v>0.219311325422477</v>
      </c>
      <c r="BY11" s="14"/>
      <c r="BZ11" s="14">
        <v>0.16274182982461699</v>
      </c>
      <c r="CA11" s="14">
        <v>0.34783374133012102</v>
      </c>
      <c r="CB11" s="14">
        <v>0.39135411630928202</v>
      </c>
    </row>
    <row r="12" spans="2:80" x14ac:dyDescent="0.35">
      <c r="B12" s="15" t="s">
        <v>328</v>
      </c>
      <c r="C12" s="14">
        <v>0.32462606575398201</v>
      </c>
      <c r="D12" s="14">
        <v>0.31689953712931801</v>
      </c>
      <c r="E12" s="14">
        <v>0.33277209744937503</v>
      </c>
      <c r="F12" s="14"/>
      <c r="G12" s="14">
        <v>0.28565953134035699</v>
      </c>
      <c r="H12" s="14">
        <v>0.260235443911562</v>
      </c>
      <c r="I12" s="14">
        <v>0.296184534269332</v>
      </c>
      <c r="J12" s="14">
        <v>0.34963456359822798</v>
      </c>
      <c r="K12" s="14">
        <v>0.382897125334273</v>
      </c>
      <c r="L12" s="14">
        <v>0.36673494523684702</v>
      </c>
      <c r="M12" s="14"/>
      <c r="N12" s="14">
        <v>0.31819204867337703</v>
      </c>
      <c r="O12" s="14">
        <v>0.34929273003639699</v>
      </c>
      <c r="P12" s="14">
        <v>0.31025649826993801</v>
      </c>
      <c r="Q12" s="14">
        <v>0.32120838266228002</v>
      </c>
      <c r="R12" s="14"/>
      <c r="S12" s="14">
        <v>0.315712008324535</v>
      </c>
      <c r="T12" s="14">
        <v>0.33176809921748102</v>
      </c>
      <c r="U12" s="14">
        <v>0.34905410081656901</v>
      </c>
      <c r="V12" s="14">
        <v>0.33944852214381899</v>
      </c>
      <c r="W12" s="14">
        <v>0.31078427070421</v>
      </c>
      <c r="X12" s="14">
        <v>0.33336832308887399</v>
      </c>
      <c r="Y12" s="14">
        <v>0.31378561975147601</v>
      </c>
      <c r="Z12" s="14">
        <v>0.35090068856425199</v>
      </c>
      <c r="AA12" s="14">
        <v>0.295709251866899</v>
      </c>
      <c r="AB12" s="14">
        <v>0.32256816369356001</v>
      </c>
      <c r="AC12" s="14">
        <v>0.307996189882143</v>
      </c>
      <c r="AD12" s="14">
        <v>0.36561600607648298</v>
      </c>
      <c r="AE12" s="14"/>
      <c r="AF12" s="14">
        <v>0.342401940080242</v>
      </c>
      <c r="AG12" s="14">
        <v>0.31608584812771301</v>
      </c>
      <c r="AH12" s="14">
        <v>0.36367577122976402</v>
      </c>
      <c r="AI12" s="14">
        <v>0.28389402200487401</v>
      </c>
      <c r="AJ12" s="14">
        <v>0.35430687477870598</v>
      </c>
      <c r="AK12" s="14"/>
      <c r="AL12" s="14">
        <v>0.27420295949524298</v>
      </c>
      <c r="AM12" s="14">
        <v>0.35662617232940302</v>
      </c>
      <c r="AN12" s="14">
        <v>0.361281707768972</v>
      </c>
      <c r="AO12" s="14">
        <v>0.30300898967172302</v>
      </c>
      <c r="AP12" s="14">
        <v>0.34818441185541099</v>
      </c>
      <c r="AQ12" s="14">
        <v>0.33622268713137499</v>
      </c>
      <c r="AR12" s="14"/>
      <c r="AS12" s="14">
        <v>0.32297361661566598</v>
      </c>
      <c r="AT12" s="14">
        <v>0.35326163804651101</v>
      </c>
      <c r="AU12" s="14">
        <v>0.33014617905594001</v>
      </c>
      <c r="AV12" s="14">
        <v>0.30891910256684002</v>
      </c>
      <c r="AW12" s="14">
        <v>0.17286314267414199</v>
      </c>
      <c r="AX12" s="14"/>
      <c r="AY12" s="14">
        <v>0.31544827488713101</v>
      </c>
      <c r="AZ12" s="14">
        <v>0.33458496558016299</v>
      </c>
      <c r="BA12" s="14">
        <v>0.32442858548340398</v>
      </c>
      <c r="BB12" s="14">
        <v>0.346805798319402</v>
      </c>
      <c r="BC12" s="14">
        <v>0.31619775136956002</v>
      </c>
      <c r="BD12" s="14"/>
      <c r="BE12" s="14">
        <v>0.212905632758286</v>
      </c>
      <c r="BF12" s="14">
        <v>0.31829928470911301</v>
      </c>
      <c r="BG12" s="14">
        <v>0.35255289698967301</v>
      </c>
      <c r="BH12" s="14">
        <v>0.34619448809797498</v>
      </c>
      <c r="BI12" s="14">
        <v>0.23573932948006701</v>
      </c>
      <c r="BJ12" s="14"/>
      <c r="BK12" s="14">
        <v>0.119095479746553</v>
      </c>
      <c r="BL12" s="14">
        <v>0.22687038501777901</v>
      </c>
      <c r="BM12" s="14">
        <v>0.40951584588296602</v>
      </c>
      <c r="BN12" s="14">
        <v>0.51701237727234695</v>
      </c>
      <c r="BO12" s="14">
        <v>0.31255938839917002</v>
      </c>
      <c r="BP12" s="14"/>
      <c r="BQ12" s="14">
        <v>0.29488643821606098</v>
      </c>
      <c r="BR12" s="14">
        <v>0.33702957811112799</v>
      </c>
      <c r="BS12" s="14"/>
      <c r="BT12" s="14">
        <v>0.31379695108588401</v>
      </c>
      <c r="BU12" s="14">
        <v>0.32795336222483401</v>
      </c>
      <c r="BV12" s="14"/>
      <c r="BW12" s="14">
        <v>0.28061402345918002</v>
      </c>
      <c r="BX12" s="14">
        <v>0.34001868604443902</v>
      </c>
      <c r="BY12" s="14"/>
      <c r="BZ12" s="14">
        <v>0.40847078556077598</v>
      </c>
      <c r="CA12" s="14">
        <v>0.15688900565889699</v>
      </c>
      <c r="CB12" s="14">
        <v>0.27651953578289401</v>
      </c>
    </row>
    <row r="13" spans="2:80" x14ac:dyDescent="0.35">
      <c r="B13" s="15" t="s">
        <v>329</v>
      </c>
      <c r="C13" s="14">
        <v>0.23406928461562099</v>
      </c>
      <c r="D13" s="14">
        <v>0.2305645612744</v>
      </c>
      <c r="E13" s="14">
        <v>0.237018582197388</v>
      </c>
      <c r="F13" s="14"/>
      <c r="G13" s="14">
        <v>0.209752669453875</v>
      </c>
      <c r="H13" s="14">
        <v>0.20733768217613999</v>
      </c>
      <c r="I13" s="14">
        <v>0.23227504017731901</v>
      </c>
      <c r="J13" s="14">
        <v>0.26764065920852198</v>
      </c>
      <c r="K13" s="14">
        <v>0.23386090043581101</v>
      </c>
      <c r="L13" s="14">
        <v>0.24636321836920499</v>
      </c>
      <c r="M13" s="14"/>
      <c r="N13" s="14">
        <v>0.19821535173104499</v>
      </c>
      <c r="O13" s="14">
        <v>0.23942027217407899</v>
      </c>
      <c r="P13" s="14">
        <v>0.259812637041063</v>
      </c>
      <c r="Q13" s="14">
        <v>0.24322433345974601</v>
      </c>
      <c r="R13" s="14"/>
      <c r="S13" s="14">
        <v>0.17328233341751501</v>
      </c>
      <c r="T13" s="14">
        <v>0.25848213558196897</v>
      </c>
      <c r="U13" s="14">
        <v>0.26963886188019398</v>
      </c>
      <c r="V13" s="14">
        <v>0.21549921162917901</v>
      </c>
      <c r="W13" s="14">
        <v>0.24990126382904301</v>
      </c>
      <c r="X13" s="14">
        <v>0.217480926886509</v>
      </c>
      <c r="Y13" s="14">
        <v>0.20276852821549399</v>
      </c>
      <c r="Z13" s="14">
        <v>0.22124290736412999</v>
      </c>
      <c r="AA13" s="14">
        <v>0.250130653797562</v>
      </c>
      <c r="AB13" s="14">
        <v>0.25128675360850899</v>
      </c>
      <c r="AC13" s="14">
        <v>0.31403339239972</v>
      </c>
      <c r="AD13" s="14">
        <v>0.24287872278193201</v>
      </c>
      <c r="AE13" s="14"/>
      <c r="AF13" s="14">
        <v>0.226568563108243</v>
      </c>
      <c r="AG13" s="14">
        <v>0.18275426382361701</v>
      </c>
      <c r="AH13" s="14">
        <v>0.20335972312348999</v>
      </c>
      <c r="AI13" s="14">
        <v>0.33220327813343797</v>
      </c>
      <c r="AJ13" s="14">
        <v>0.25121058274520702</v>
      </c>
      <c r="AK13" s="14"/>
      <c r="AL13" s="14">
        <v>0.121452434273877</v>
      </c>
      <c r="AM13" s="14">
        <v>0.15474247586888101</v>
      </c>
      <c r="AN13" s="14">
        <v>0.21336465665960999</v>
      </c>
      <c r="AO13" s="14">
        <v>0.324752499908319</v>
      </c>
      <c r="AP13" s="14">
        <v>0.28023921902311699</v>
      </c>
      <c r="AQ13" s="14">
        <v>0.18485867125696001</v>
      </c>
      <c r="AR13" s="14"/>
      <c r="AS13" s="14">
        <v>0.26705458692309902</v>
      </c>
      <c r="AT13" s="14">
        <v>0.23679028704062999</v>
      </c>
      <c r="AU13" s="14">
        <v>0.20989335046952801</v>
      </c>
      <c r="AV13" s="14">
        <v>0.164503831229414</v>
      </c>
      <c r="AW13" s="14">
        <v>0.112142353082943</v>
      </c>
      <c r="AX13" s="14"/>
      <c r="AY13" s="14">
        <v>0.18992189141407201</v>
      </c>
      <c r="AZ13" s="14">
        <v>0.180375016943748</v>
      </c>
      <c r="BA13" s="14">
        <v>0.20254802252485199</v>
      </c>
      <c r="BB13" s="14">
        <v>0.28135649874000901</v>
      </c>
      <c r="BC13" s="14">
        <v>0.36400970307166902</v>
      </c>
      <c r="BD13" s="14"/>
      <c r="BE13" s="14">
        <v>0.13459326851106401</v>
      </c>
      <c r="BF13" s="14">
        <v>0.17967512238163899</v>
      </c>
      <c r="BG13" s="14">
        <v>0.246668394864033</v>
      </c>
      <c r="BH13" s="14">
        <v>0.30741936123667002</v>
      </c>
      <c r="BI13" s="14">
        <v>0.47782767907421297</v>
      </c>
      <c r="BJ13" s="14"/>
      <c r="BK13" s="14">
        <v>1.7047702765859499E-2</v>
      </c>
      <c r="BL13" s="14">
        <v>6.1711912213677902E-2</v>
      </c>
      <c r="BM13" s="14">
        <v>0.13724025013892899</v>
      </c>
      <c r="BN13" s="14">
        <v>0.25834679054111598</v>
      </c>
      <c r="BO13" s="14">
        <v>0.60146381078378497</v>
      </c>
      <c r="BP13" s="14"/>
      <c r="BQ13" s="14">
        <v>0.29017385807514601</v>
      </c>
      <c r="BR13" s="14">
        <v>0.210669739032532</v>
      </c>
      <c r="BS13" s="14"/>
      <c r="BT13" s="14">
        <v>0.24462984966892401</v>
      </c>
      <c r="BU13" s="14">
        <v>0.230824501278386</v>
      </c>
      <c r="BV13" s="14"/>
      <c r="BW13" s="14">
        <v>0.127777922283904</v>
      </c>
      <c r="BX13" s="14">
        <v>0.27124326008280403</v>
      </c>
      <c r="BY13" s="14"/>
      <c r="BZ13" s="14">
        <v>0.34227248580988501</v>
      </c>
      <c r="CA13" s="14">
        <v>3.28814954955935E-2</v>
      </c>
      <c r="CB13" s="14">
        <v>8.1270264550872801E-2</v>
      </c>
    </row>
    <row r="14" spans="2:80" x14ac:dyDescent="0.35">
      <c r="B14" s="15" t="s">
        <v>167</v>
      </c>
      <c r="C14" s="20">
        <v>8.4899239261574E-2</v>
      </c>
      <c r="D14" s="20">
        <v>6.07230326302102E-2</v>
      </c>
      <c r="E14" s="20">
        <v>0.108793019522493</v>
      </c>
      <c r="F14" s="20"/>
      <c r="G14" s="20">
        <v>6.9258625945402094E-2</v>
      </c>
      <c r="H14" s="20">
        <v>7.6892132081713901E-2</v>
      </c>
      <c r="I14" s="20">
        <v>9.1655046560020298E-2</v>
      </c>
      <c r="J14" s="20">
        <v>8.4267200020504501E-2</v>
      </c>
      <c r="K14" s="20">
        <v>9.1738446264047702E-2</v>
      </c>
      <c r="L14" s="20">
        <v>9.2232420207128796E-2</v>
      </c>
      <c r="M14" s="20"/>
      <c r="N14" s="20">
        <v>5.2981963994899198E-2</v>
      </c>
      <c r="O14" s="20">
        <v>7.9241444939866804E-2</v>
      </c>
      <c r="P14" s="20">
        <v>7.89542536249115E-2</v>
      </c>
      <c r="Q14" s="20">
        <v>0.12752130042506599</v>
      </c>
      <c r="R14" s="20"/>
      <c r="S14" s="20">
        <v>6.94621110255223E-2</v>
      </c>
      <c r="T14" s="20">
        <v>7.03138856960044E-2</v>
      </c>
      <c r="U14" s="20">
        <v>8.6067216337949601E-2</v>
      </c>
      <c r="V14" s="20">
        <v>0.109962612720271</v>
      </c>
      <c r="W14" s="20">
        <v>8.5271551639349699E-2</v>
      </c>
      <c r="X14" s="20">
        <v>6.1080431610572097E-2</v>
      </c>
      <c r="Y14" s="20">
        <v>0.105067780597957</v>
      </c>
      <c r="Z14" s="20">
        <v>9.3039404340916995E-2</v>
      </c>
      <c r="AA14" s="20">
        <v>7.5997828000836806E-2</v>
      </c>
      <c r="AB14" s="20">
        <v>0.101154540279227</v>
      </c>
      <c r="AC14" s="20">
        <v>9.1758060246226E-2</v>
      </c>
      <c r="AD14" s="20">
        <v>0.120273787658864</v>
      </c>
      <c r="AE14" s="20"/>
      <c r="AF14" s="20">
        <v>7.2077128903922094E-2</v>
      </c>
      <c r="AG14" s="20">
        <v>7.4428341113480706E-2</v>
      </c>
      <c r="AH14" s="20">
        <v>5.5520960448509203E-2</v>
      </c>
      <c r="AI14" s="20">
        <v>5.91255546067063E-2</v>
      </c>
      <c r="AJ14" s="20">
        <v>6.6237009741651295E-2</v>
      </c>
      <c r="AK14" s="20"/>
      <c r="AL14" s="20">
        <v>7.1421691369164403E-2</v>
      </c>
      <c r="AM14" s="20">
        <v>6.6567864657418402E-2</v>
      </c>
      <c r="AN14" s="20">
        <v>6.5113078436081301E-2</v>
      </c>
      <c r="AO14" s="20">
        <v>4.9810043553309598E-2</v>
      </c>
      <c r="AP14" s="20">
        <v>5.5147191800416197E-2</v>
      </c>
      <c r="AQ14" s="20">
        <v>0.22489835721727899</v>
      </c>
      <c r="AR14" s="20"/>
      <c r="AS14" s="20">
        <v>0.103333046841332</v>
      </c>
      <c r="AT14" s="20">
        <v>9.1372006743351095E-2</v>
      </c>
      <c r="AU14" s="20">
        <v>6.7052061177390807E-2</v>
      </c>
      <c r="AV14" s="20">
        <v>7.8998181655330305E-2</v>
      </c>
      <c r="AW14" s="20">
        <v>6.3895619129825096E-2</v>
      </c>
      <c r="AX14" s="20"/>
      <c r="AY14" s="20">
        <v>8.2421805286493996E-2</v>
      </c>
      <c r="AZ14" s="20">
        <v>8.27383939381032E-2</v>
      </c>
      <c r="BA14" s="20">
        <v>9.9856609137233904E-2</v>
      </c>
      <c r="BB14" s="20">
        <v>4.7228668296600197E-2</v>
      </c>
      <c r="BC14" s="20">
        <v>9.8107386501423699E-2</v>
      </c>
      <c r="BD14" s="20"/>
      <c r="BE14" s="20">
        <v>6.0993210221646103E-2</v>
      </c>
      <c r="BF14" s="20">
        <v>7.5641313732804305E-2</v>
      </c>
      <c r="BG14" s="20">
        <v>9.2544507606300397E-2</v>
      </c>
      <c r="BH14" s="20">
        <v>8.9530289295952095E-2</v>
      </c>
      <c r="BI14" s="20">
        <v>0.119526874959788</v>
      </c>
      <c r="BJ14" s="20"/>
      <c r="BK14" s="20">
        <v>6.4899931100578998E-2</v>
      </c>
      <c r="BL14" s="20">
        <v>0.18015678679854999</v>
      </c>
      <c r="BM14" s="20">
        <v>0.105207083901816</v>
      </c>
      <c r="BN14" s="20">
        <v>5.6911533006260798E-2</v>
      </c>
      <c r="BO14" s="20">
        <v>3.08721302270418E-2</v>
      </c>
      <c r="BP14" s="20"/>
      <c r="BQ14" s="20">
        <v>5.2243276153680199E-2</v>
      </c>
      <c r="BR14" s="20">
        <v>9.8519068273447502E-2</v>
      </c>
      <c r="BS14" s="20"/>
      <c r="BT14" s="20">
        <v>5.0279780705244997E-2</v>
      </c>
      <c r="BU14" s="20">
        <v>9.5536230909341505E-2</v>
      </c>
      <c r="BV14" s="20"/>
      <c r="BW14" s="20">
        <v>7.1895917881405702E-2</v>
      </c>
      <c r="BX14" s="20">
        <v>8.9446976155468705E-2</v>
      </c>
      <c r="BY14" s="20"/>
      <c r="BZ14" s="20">
        <v>6.3248485564497206E-2</v>
      </c>
      <c r="CA14" s="20">
        <v>0.108876729668587</v>
      </c>
      <c r="CB14" s="20">
        <v>0.21211977777338401</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4.4840117439312301E-2</v>
      </c>
      <c r="D9" s="14">
        <v>5.7197948505549302E-2</v>
      </c>
      <c r="E9" s="14">
        <v>3.2972905106102103E-2</v>
      </c>
      <c r="F9" s="14"/>
      <c r="G9" s="14">
        <v>6.5728308281441203E-2</v>
      </c>
      <c r="H9" s="14">
        <v>0.107958713588866</v>
      </c>
      <c r="I9" s="14">
        <v>6.2930660740081398E-2</v>
      </c>
      <c r="J9" s="14">
        <v>1.9409942785739698E-2</v>
      </c>
      <c r="K9" s="14">
        <v>1.7893149027410099E-2</v>
      </c>
      <c r="L9" s="14">
        <v>3.4980124014278302E-3</v>
      </c>
      <c r="M9" s="14"/>
      <c r="N9" s="14">
        <v>7.1941010215126805E-2</v>
      </c>
      <c r="O9" s="14">
        <v>4.4531044487407898E-2</v>
      </c>
      <c r="P9" s="14">
        <v>3.7364330857220102E-2</v>
      </c>
      <c r="Q9" s="14">
        <v>2.2976845745526098E-2</v>
      </c>
      <c r="R9" s="14"/>
      <c r="S9" s="14">
        <v>7.6790906403447004E-2</v>
      </c>
      <c r="T9" s="14">
        <v>1.6587342202921899E-2</v>
      </c>
      <c r="U9" s="14">
        <v>4.0191537384417102E-2</v>
      </c>
      <c r="V9" s="14">
        <v>3.1769106440040898E-2</v>
      </c>
      <c r="W9" s="14">
        <v>4.9588527834440801E-2</v>
      </c>
      <c r="X9" s="14">
        <v>6.1517714029715398E-2</v>
      </c>
      <c r="Y9" s="14">
        <v>2.81968223776661E-2</v>
      </c>
      <c r="Z9" s="14">
        <v>4.3133302296019499E-2</v>
      </c>
      <c r="AA9" s="14">
        <v>5.5968564224065299E-2</v>
      </c>
      <c r="AB9" s="14">
        <v>4.6201561965864398E-2</v>
      </c>
      <c r="AC9" s="14">
        <v>2.41696937574549E-2</v>
      </c>
      <c r="AD9" s="14">
        <v>4.45285449976556E-2</v>
      </c>
      <c r="AE9" s="14"/>
      <c r="AF9" s="14">
        <v>6.2383880024351003E-2</v>
      </c>
      <c r="AG9" s="14">
        <v>5.9750978020250797E-2</v>
      </c>
      <c r="AH9" s="14">
        <v>3.6144106534366803E-2</v>
      </c>
      <c r="AI9" s="14">
        <v>1.8239403417652199E-2</v>
      </c>
      <c r="AJ9" s="14">
        <v>4.76433335593286E-2</v>
      </c>
      <c r="AK9" s="14"/>
      <c r="AL9" s="14">
        <v>0.105152369151223</v>
      </c>
      <c r="AM9" s="14">
        <v>8.2609852259829405E-2</v>
      </c>
      <c r="AN9" s="14">
        <v>1.6119484981676299E-2</v>
      </c>
      <c r="AO9" s="14">
        <v>2.7400764558956701E-2</v>
      </c>
      <c r="AP9" s="14">
        <v>3.4853851720292602E-2</v>
      </c>
      <c r="AQ9" s="14">
        <v>1.32765175318628E-2</v>
      </c>
      <c r="AR9" s="14"/>
      <c r="AS9" s="14">
        <v>2.27578587278984E-2</v>
      </c>
      <c r="AT9" s="14">
        <v>3.43383573705398E-2</v>
      </c>
      <c r="AU9" s="14">
        <v>5.9644856574609703E-2</v>
      </c>
      <c r="AV9" s="14">
        <v>9.7514754210414903E-2</v>
      </c>
      <c r="AW9" s="14">
        <v>0.20361222823001601</v>
      </c>
      <c r="AX9" s="14"/>
      <c r="AY9" s="14">
        <v>6.7936522872527397E-2</v>
      </c>
      <c r="AZ9" s="14">
        <v>5.5243874304601502E-2</v>
      </c>
      <c r="BA9" s="14">
        <v>4.6921137791334097E-2</v>
      </c>
      <c r="BB9" s="14">
        <v>2.2937802606290299E-2</v>
      </c>
      <c r="BC9" s="14">
        <v>1.7780851957690601E-2</v>
      </c>
      <c r="BD9" s="14"/>
      <c r="BE9" s="14">
        <v>0.15485658583537501</v>
      </c>
      <c r="BF9" s="14">
        <v>5.41420162031905E-2</v>
      </c>
      <c r="BG9" s="14">
        <v>2.6755581492713301E-2</v>
      </c>
      <c r="BH9" s="14">
        <v>2.3573896788805698E-2</v>
      </c>
      <c r="BI9" s="14">
        <v>3.0245191411159701E-2</v>
      </c>
      <c r="BJ9" s="14"/>
      <c r="BK9" s="14">
        <v>0.21652428242665001</v>
      </c>
      <c r="BL9" s="14">
        <v>2.0370398791424101E-2</v>
      </c>
      <c r="BM9" s="14">
        <v>1.0454201541529101E-2</v>
      </c>
      <c r="BN9" s="14">
        <v>5.0338732938268599E-3</v>
      </c>
      <c r="BO9" s="14">
        <v>0</v>
      </c>
      <c r="BP9" s="14"/>
      <c r="BQ9" s="14">
        <v>5.3170376483716697E-2</v>
      </c>
      <c r="BR9" s="14">
        <v>4.1365814647061301E-2</v>
      </c>
      <c r="BS9" s="14"/>
      <c r="BT9" s="14">
        <v>7.7507199787508002E-2</v>
      </c>
      <c r="BU9" s="14">
        <v>3.4803002574291801E-2</v>
      </c>
      <c r="BV9" s="14"/>
      <c r="BW9" s="14">
        <v>9.76516386141177E-2</v>
      </c>
      <c r="BX9" s="14">
        <v>2.6369997671630799E-2</v>
      </c>
      <c r="BY9" s="14"/>
      <c r="BZ9" s="14">
        <v>4.9983459560689197E-3</v>
      </c>
      <c r="CA9" s="14">
        <v>0.135949434771236</v>
      </c>
      <c r="CB9" s="14">
        <v>0</v>
      </c>
    </row>
    <row r="10" spans="2:80" x14ac:dyDescent="0.35">
      <c r="B10" s="15" t="s">
        <v>326</v>
      </c>
      <c r="C10" s="14">
        <v>0.14906132647797399</v>
      </c>
      <c r="D10" s="14">
        <v>0.15363675349228001</v>
      </c>
      <c r="E10" s="14">
        <v>0.144544466735963</v>
      </c>
      <c r="F10" s="14"/>
      <c r="G10" s="14">
        <v>0.202834482867078</v>
      </c>
      <c r="H10" s="14">
        <v>0.22909227009920699</v>
      </c>
      <c r="I10" s="14">
        <v>0.14549554224157199</v>
      </c>
      <c r="J10" s="14">
        <v>0.117587186440038</v>
      </c>
      <c r="K10" s="14">
        <v>0.103622917668792</v>
      </c>
      <c r="L10" s="14">
        <v>0.10702812163316899</v>
      </c>
      <c r="M10" s="14"/>
      <c r="N10" s="14">
        <v>0.17759050205989099</v>
      </c>
      <c r="O10" s="14">
        <v>0.142656734311113</v>
      </c>
      <c r="P10" s="14">
        <v>0.16405247528589201</v>
      </c>
      <c r="Q10" s="14">
        <v>0.11348087878329199</v>
      </c>
      <c r="R10" s="14"/>
      <c r="S10" s="14">
        <v>0.20377818490316699</v>
      </c>
      <c r="T10" s="14">
        <v>0.13528035414633599</v>
      </c>
      <c r="U10" s="14">
        <v>0.10181706997177301</v>
      </c>
      <c r="V10" s="14">
        <v>0.14991288246239701</v>
      </c>
      <c r="W10" s="14">
        <v>0.114766271282807</v>
      </c>
      <c r="X10" s="14">
        <v>0.17526778582482799</v>
      </c>
      <c r="Y10" s="14">
        <v>0.15485996462534399</v>
      </c>
      <c r="Z10" s="14">
        <v>0.15422200037217601</v>
      </c>
      <c r="AA10" s="14">
        <v>0.14680811366486399</v>
      </c>
      <c r="AB10" s="14">
        <v>0.14118272639943999</v>
      </c>
      <c r="AC10" s="14">
        <v>0.117163764906436</v>
      </c>
      <c r="AD10" s="14">
        <v>0.14070854402378699</v>
      </c>
      <c r="AE10" s="14"/>
      <c r="AF10" s="14">
        <v>0.124124907265312</v>
      </c>
      <c r="AG10" s="14">
        <v>0.187147281965934</v>
      </c>
      <c r="AH10" s="14">
        <v>0.14885027503923801</v>
      </c>
      <c r="AI10" s="14">
        <v>0.111827265031104</v>
      </c>
      <c r="AJ10" s="14">
        <v>0.19698352778446601</v>
      </c>
      <c r="AK10" s="14"/>
      <c r="AL10" s="14">
        <v>0.22899929366572699</v>
      </c>
      <c r="AM10" s="14">
        <v>0.13560908495764701</v>
      </c>
      <c r="AN10" s="14">
        <v>0.16659317817314001</v>
      </c>
      <c r="AO10" s="14">
        <v>0.13176470073983801</v>
      </c>
      <c r="AP10" s="14">
        <v>0.16350086231816899</v>
      </c>
      <c r="AQ10" s="14">
        <v>9.6722466931831202E-2</v>
      </c>
      <c r="AR10" s="14"/>
      <c r="AS10" s="14">
        <v>0.116339707855277</v>
      </c>
      <c r="AT10" s="14">
        <v>0.14417283226348601</v>
      </c>
      <c r="AU10" s="14">
        <v>0.16933724603511899</v>
      </c>
      <c r="AV10" s="14">
        <v>0.171092620639856</v>
      </c>
      <c r="AW10" s="14">
        <v>0.25826026042967698</v>
      </c>
      <c r="AX10" s="14"/>
      <c r="AY10" s="14">
        <v>0.14774360042880699</v>
      </c>
      <c r="AZ10" s="14">
        <v>0.19492325064258101</v>
      </c>
      <c r="BA10" s="14">
        <v>0.135200197754926</v>
      </c>
      <c r="BB10" s="14">
        <v>0.14665268770627099</v>
      </c>
      <c r="BC10" s="14">
        <v>9.3495414787848105E-2</v>
      </c>
      <c r="BD10" s="14"/>
      <c r="BE10" s="14">
        <v>0.25076306238972301</v>
      </c>
      <c r="BF10" s="14">
        <v>0.181277505706262</v>
      </c>
      <c r="BG10" s="14">
        <v>0.13201514351672</v>
      </c>
      <c r="BH10" s="14">
        <v>0.105192283587337</v>
      </c>
      <c r="BI10" s="14">
        <v>2.2746456385986501E-2</v>
      </c>
      <c r="BJ10" s="14"/>
      <c r="BK10" s="14">
        <v>0.46212126931361802</v>
      </c>
      <c r="BL10" s="14">
        <v>0.21609565030463099</v>
      </c>
      <c r="BM10" s="14">
        <v>8.2963429375769698E-2</v>
      </c>
      <c r="BN10" s="14">
        <v>4.3604799412967001E-2</v>
      </c>
      <c r="BO10" s="14">
        <v>1.07445246433406E-2</v>
      </c>
      <c r="BP10" s="14"/>
      <c r="BQ10" s="14">
        <v>0.14738810424745</v>
      </c>
      <c r="BR10" s="14">
        <v>0.14975917760560201</v>
      </c>
      <c r="BS10" s="14"/>
      <c r="BT10" s="14">
        <v>0.18779795444474801</v>
      </c>
      <c r="BU10" s="14">
        <v>0.13715931514308199</v>
      </c>
      <c r="BV10" s="14"/>
      <c r="BW10" s="14">
        <v>0.247373335941209</v>
      </c>
      <c r="BX10" s="14">
        <v>0.11467802243761201</v>
      </c>
      <c r="BY10" s="14"/>
      <c r="BZ10" s="14">
        <v>4.4643230974990199E-2</v>
      </c>
      <c r="CA10" s="14">
        <v>0.36993984836906502</v>
      </c>
      <c r="CB10" s="14">
        <v>0.13782965115538801</v>
      </c>
    </row>
    <row r="11" spans="2:80" x14ac:dyDescent="0.35">
      <c r="B11" s="15" t="s">
        <v>327</v>
      </c>
      <c r="C11" s="14">
        <v>0.289521207982606</v>
      </c>
      <c r="D11" s="14">
        <v>0.30454251380650299</v>
      </c>
      <c r="E11" s="14">
        <v>0.27407179066218201</v>
      </c>
      <c r="F11" s="14"/>
      <c r="G11" s="14">
        <v>0.30780346761284899</v>
      </c>
      <c r="H11" s="14">
        <v>0.27703256843118002</v>
      </c>
      <c r="I11" s="14">
        <v>0.26812338463606</v>
      </c>
      <c r="J11" s="14">
        <v>0.268115124557048</v>
      </c>
      <c r="K11" s="14">
        <v>0.29369926563836102</v>
      </c>
      <c r="L11" s="14">
        <v>0.31953828514334298</v>
      </c>
      <c r="M11" s="14"/>
      <c r="N11" s="14">
        <v>0.305385144988363</v>
      </c>
      <c r="O11" s="14">
        <v>0.27738720084991803</v>
      </c>
      <c r="P11" s="14">
        <v>0.27661069259940402</v>
      </c>
      <c r="Q11" s="14">
        <v>0.29592036111796899</v>
      </c>
      <c r="R11" s="14"/>
      <c r="S11" s="14">
        <v>0.33608222130258297</v>
      </c>
      <c r="T11" s="14">
        <v>0.29412167260824801</v>
      </c>
      <c r="U11" s="14">
        <v>0.29278858448210698</v>
      </c>
      <c r="V11" s="14">
        <v>0.30062645292946999</v>
      </c>
      <c r="W11" s="14">
        <v>0.30240485521163202</v>
      </c>
      <c r="X11" s="14">
        <v>0.26164906133510302</v>
      </c>
      <c r="Y11" s="14">
        <v>0.28924395528476499</v>
      </c>
      <c r="Z11" s="14">
        <v>0.27479415508961302</v>
      </c>
      <c r="AA11" s="14">
        <v>0.30318074740148898</v>
      </c>
      <c r="AB11" s="14">
        <v>0.243292792617301</v>
      </c>
      <c r="AC11" s="14">
        <v>0.23960481872084799</v>
      </c>
      <c r="AD11" s="14">
        <v>0.255443430631492</v>
      </c>
      <c r="AE11" s="14"/>
      <c r="AF11" s="14">
        <v>0.30859528078348802</v>
      </c>
      <c r="AG11" s="14">
        <v>0.304529932932878</v>
      </c>
      <c r="AH11" s="14">
        <v>0.321763747231883</v>
      </c>
      <c r="AI11" s="14">
        <v>0.231781270488676</v>
      </c>
      <c r="AJ11" s="14">
        <v>0.28604837016613799</v>
      </c>
      <c r="AK11" s="14"/>
      <c r="AL11" s="14">
        <v>0.31014881661554899</v>
      </c>
      <c r="AM11" s="14">
        <v>0.332432811797574</v>
      </c>
      <c r="AN11" s="14">
        <v>0.34545610260591397</v>
      </c>
      <c r="AO11" s="14">
        <v>0.22728125484335501</v>
      </c>
      <c r="AP11" s="14">
        <v>0.315655593739531</v>
      </c>
      <c r="AQ11" s="14">
        <v>0.28126329784154602</v>
      </c>
      <c r="AR11" s="14"/>
      <c r="AS11" s="14">
        <v>0.28537174565678602</v>
      </c>
      <c r="AT11" s="14">
        <v>0.29086831324913398</v>
      </c>
      <c r="AU11" s="14">
        <v>0.29180231657837702</v>
      </c>
      <c r="AV11" s="14">
        <v>0.30861320571521</v>
      </c>
      <c r="AW11" s="14">
        <v>0.29180193593777998</v>
      </c>
      <c r="AX11" s="14"/>
      <c r="AY11" s="14">
        <v>0.302120987446093</v>
      </c>
      <c r="AZ11" s="14">
        <v>0.29723094746913198</v>
      </c>
      <c r="BA11" s="14">
        <v>0.33002220820558797</v>
      </c>
      <c r="BB11" s="14">
        <v>0.25403402254670698</v>
      </c>
      <c r="BC11" s="14">
        <v>0.25738768524055</v>
      </c>
      <c r="BD11" s="14"/>
      <c r="BE11" s="14">
        <v>0.32395277584105597</v>
      </c>
      <c r="BF11" s="14">
        <v>0.30944459616906</v>
      </c>
      <c r="BG11" s="14">
        <v>0.28504941228540398</v>
      </c>
      <c r="BH11" s="14">
        <v>0.26393011776047798</v>
      </c>
      <c r="BI11" s="14">
        <v>0.197441438477682</v>
      </c>
      <c r="BJ11" s="14"/>
      <c r="BK11" s="14">
        <v>0.21704127955343899</v>
      </c>
      <c r="BL11" s="14">
        <v>0.43827509188929498</v>
      </c>
      <c r="BM11" s="14">
        <v>0.43168346857690698</v>
      </c>
      <c r="BN11" s="14">
        <v>0.28159017907735301</v>
      </c>
      <c r="BO11" s="14">
        <v>0.104547571497248</v>
      </c>
      <c r="BP11" s="14"/>
      <c r="BQ11" s="14">
        <v>0.22890300307318401</v>
      </c>
      <c r="BR11" s="14">
        <v>0.31480325472994097</v>
      </c>
      <c r="BS11" s="14"/>
      <c r="BT11" s="14">
        <v>0.28585509854327001</v>
      </c>
      <c r="BU11" s="14">
        <v>0.290647637369783</v>
      </c>
      <c r="BV11" s="14"/>
      <c r="BW11" s="14">
        <v>0.302451086621156</v>
      </c>
      <c r="BX11" s="14">
        <v>0.28499915670055398</v>
      </c>
      <c r="BY11" s="14"/>
      <c r="BZ11" s="14">
        <v>0.26695664129624402</v>
      </c>
      <c r="CA11" s="14">
        <v>0.31300857278359301</v>
      </c>
      <c r="CB11" s="14">
        <v>0.431029453730983</v>
      </c>
    </row>
    <row r="12" spans="2:80" x14ac:dyDescent="0.35">
      <c r="B12" s="15" t="s">
        <v>328</v>
      </c>
      <c r="C12" s="14">
        <v>0.32059850135714002</v>
      </c>
      <c r="D12" s="14">
        <v>0.30413097315631699</v>
      </c>
      <c r="E12" s="14">
        <v>0.33790480259019401</v>
      </c>
      <c r="F12" s="14"/>
      <c r="G12" s="14">
        <v>0.25425138941175202</v>
      </c>
      <c r="H12" s="14">
        <v>0.21338647220951401</v>
      </c>
      <c r="I12" s="14">
        <v>0.32716625165607499</v>
      </c>
      <c r="J12" s="14">
        <v>0.37545068041501101</v>
      </c>
      <c r="K12" s="14">
        <v>0.383918267217217</v>
      </c>
      <c r="L12" s="14">
        <v>0.35975211282219199</v>
      </c>
      <c r="M12" s="14"/>
      <c r="N12" s="14">
        <v>0.285500737840226</v>
      </c>
      <c r="O12" s="14">
        <v>0.35840925329170997</v>
      </c>
      <c r="P12" s="14">
        <v>0.31732413107190499</v>
      </c>
      <c r="Q12" s="14">
        <v>0.32327050721612299</v>
      </c>
      <c r="R12" s="14"/>
      <c r="S12" s="14">
        <v>0.244453857362328</v>
      </c>
      <c r="T12" s="14">
        <v>0.33024168010848798</v>
      </c>
      <c r="U12" s="14">
        <v>0.32905630842862099</v>
      </c>
      <c r="V12" s="14">
        <v>0.33295197052139403</v>
      </c>
      <c r="W12" s="14">
        <v>0.35990794577241297</v>
      </c>
      <c r="X12" s="14">
        <v>0.30768465055708799</v>
      </c>
      <c r="Y12" s="14">
        <v>0.355314669660236</v>
      </c>
      <c r="Z12" s="14">
        <v>0.34612436193770502</v>
      </c>
      <c r="AA12" s="14">
        <v>0.29684204403355102</v>
      </c>
      <c r="AB12" s="14">
        <v>0.34065266151337797</v>
      </c>
      <c r="AC12" s="14">
        <v>0.35850128701508499</v>
      </c>
      <c r="AD12" s="14">
        <v>0.35920553312025499</v>
      </c>
      <c r="AE12" s="14"/>
      <c r="AF12" s="14">
        <v>0.31316001266747101</v>
      </c>
      <c r="AG12" s="14">
        <v>0.285041771569022</v>
      </c>
      <c r="AH12" s="14">
        <v>0.37567371204539002</v>
      </c>
      <c r="AI12" s="14">
        <v>0.38289919899001801</v>
      </c>
      <c r="AJ12" s="14">
        <v>0.30098867136573298</v>
      </c>
      <c r="AK12" s="14"/>
      <c r="AL12" s="14">
        <v>0.21268405047199901</v>
      </c>
      <c r="AM12" s="14">
        <v>0.30576350251644402</v>
      </c>
      <c r="AN12" s="14">
        <v>0.35591696981454701</v>
      </c>
      <c r="AO12" s="14">
        <v>0.362307965964832</v>
      </c>
      <c r="AP12" s="14">
        <v>0.32699378299821302</v>
      </c>
      <c r="AQ12" s="14">
        <v>0.35158168860483002</v>
      </c>
      <c r="AR12" s="14"/>
      <c r="AS12" s="14">
        <v>0.35511556915391002</v>
      </c>
      <c r="AT12" s="14">
        <v>0.31293618226738601</v>
      </c>
      <c r="AU12" s="14">
        <v>0.31431288336624302</v>
      </c>
      <c r="AV12" s="14">
        <v>0.26597007170862602</v>
      </c>
      <c r="AW12" s="14">
        <v>0.132566075278265</v>
      </c>
      <c r="AX12" s="14"/>
      <c r="AY12" s="14">
        <v>0.31310318582625002</v>
      </c>
      <c r="AZ12" s="14">
        <v>0.306440388942398</v>
      </c>
      <c r="BA12" s="14">
        <v>0.31753135046955999</v>
      </c>
      <c r="BB12" s="14">
        <v>0.37848636971236799</v>
      </c>
      <c r="BC12" s="14">
        <v>0.30849675120099401</v>
      </c>
      <c r="BD12" s="14"/>
      <c r="BE12" s="14">
        <v>0.15951081163383701</v>
      </c>
      <c r="BF12" s="14">
        <v>0.309279401844753</v>
      </c>
      <c r="BG12" s="14">
        <v>0.35347468275447902</v>
      </c>
      <c r="BH12" s="14">
        <v>0.341756687314202</v>
      </c>
      <c r="BI12" s="14">
        <v>0.30587331982837401</v>
      </c>
      <c r="BJ12" s="14"/>
      <c r="BK12" s="14">
        <v>5.5050740581565401E-2</v>
      </c>
      <c r="BL12" s="14">
        <v>0.14718946487738499</v>
      </c>
      <c r="BM12" s="14">
        <v>0.35792026003305899</v>
      </c>
      <c r="BN12" s="14">
        <v>0.54676138785726403</v>
      </c>
      <c r="BO12" s="14">
        <v>0.42852617176560798</v>
      </c>
      <c r="BP12" s="14"/>
      <c r="BQ12" s="14">
        <v>0.34333217324901399</v>
      </c>
      <c r="BR12" s="14">
        <v>0.31111696431116898</v>
      </c>
      <c r="BS12" s="14"/>
      <c r="BT12" s="14">
        <v>0.30030503556994298</v>
      </c>
      <c r="BU12" s="14">
        <v>0.32683376427240102</v>
      </c>
      <c r="BV12" s="14"/>
      <c r="BW12" s="14">
        <v>0.22364047140917601</v>
      </c>
      <c r="BX12" s="14">
        <v>0.35450826925891599</v>
      </c>
      <c r="BY12" s="14"/>
      <c r="BZ12" s="14">
        <v>0.44232996603587199</v>
      </c>
      <c r="CA12" s="14">
        <v>8.3355212149059901E-2</v>
      </c>
      <c r="CB12" s="14">
        <v>0.213418158011663</v>
      </c>
    </row>
    <row r="13" spans="2:80" x14ac:dyDescent="0.35">
      <c r="B13" s="15" t="s">
        <v>329</v>
      </c>
      <c r="C13" s="14">
        <v>0.13666646987810699</v>
      </c>
      <c r="D13" s="14">
        <v>0.13305152932193801</v>
      </c>
      <c r="E13" s="14">
        <v>0.13996354829291599</v>
      </c>
      <c r="F13" s="14"/>
      <c r="G13" s="14">
        <v>0.125134741491121</v>
      </c>
      <c r="H13" s="14">
        <v>0.121712351511573</v>
      </c>
      <c r="I13" s="14">
        <v>0.13173163684900399</v>
      </c>
      <c r="J13" s="14">
        <v>0.16177119624793199</v>
      </c>
      <c r="K13" s="14">
        <v>0.124720086330396</v>
      </c>
      <c r="L13" s="14">
        <v>0.14816858195498001</v>
      </c>
      <c r="M13" s="14"/>
      <c r="N13" s="14">
        <v>0.121203759545809</v>
      </c>
      <c r="O13" s="14">
        <v>0.10746035034832301</v>
      </c>
      <c r="P13" s="14">
        <v>0.15043239373824499</v>
      </c>
      <c r="Q13" s="14">
        <v>0.169015214125941</v>
      </c>
      <c r="R13" s="14"/>
      <c r="S13" s="14">
        <v>8.8699440768177304E-2</v>
      </c>
      <c r="T13" s="14">
        <v>0.16070118112506601</v>
      </c>
      <c r="U13" s="14">
        <v>0.17433313985229501</v>
      </c>
      <c r="V13" s="14">
        <v>0.12327241032931199</v>
      </c>
      <c r="W13" s="14">
        <v>9.8393705563285694E-2</v>
      </c>
      <c r="X13" s="14">
        <v>0.13492736005527201</v>
      </c>
      <c r="Y13" s="14">
        <v>9.7234801021006595E-2</v>
      </c>
      <c r="Z13" s="14">
        <v>0.111768266861896</v>
      </c>
      <c r="AA13" s="14">
        <v>0.148257118115277</v>
      </c>
      <c r="AB13" s="14">
        <v>0.18217470966405</v>
      </c>
      <c r="AC13" s="14">
        <v>0.20493531791776601</v>
      </c>
      <c r="AD13" s="14">
        <v>0.136861540331676</v>
      </c>
      <c r="AE13" s="14"/>
      <c r="AF13" s="14">
        <v>0.134230005255905</v>
      </c>
      <c r="AG13" s="14">
        <v>0.110500595764486</v>
      </c>
      <c r="AH13" s="14">
        <v>7.3879054811542402E-2</v>
      </c>
      <c r="AI13" s="14">
        <v>0.21349393195889499</v>
      </c>
      <c r="AJ13" s="14">
        <v>0.12058649907701401</v>
      </c>
      <c r="AK13" s="14"/>
      <c r="AL13" s="14">
        <v>8.6539272774990003E-2</v>
      </c>
      <c r="AM13" s="14">
        <v>9.5506771184705297E-2</v>
      </c>
      <c r="AN13" s="14">
        <v>8.0834047164592401E-2</v>
      </c>
      <c r="AO13" s="14">
        <v>0.209338831729105</v>
      </c>
      <c r="AP13" s="14">
        <v>0.11054701553344801</v>
      </c>
      <c r="AQ13" s="14">
        <v>0.125619780725548</v>
      </c>
      <c r="AR13" s="14"/>
      <c r="AS13" s="14">
        <v>0.15756856446847001</v>
      </c>
      <c r="AT13" s="14">
        <v>0.15100730487602501</v>
      </c>
      <c r="AU13" s="14">
        <v>0.116994226627319</v>
      </c>
      <c r="AV13" s="14">
        <v>9.7271730531134096E-2</v>
      </c>
      <c r="AW13" s="14">
        <v>7.21346216627477E-2</v>
      </c>
      <c r="AX13" s="14"/>
      <c r="AY13" s="14">
        <v>0.101309421501302</v>
      </c>
      <c r="AZ13" s="14">
        <v>9.2501013749791999E-2</v>
      </c>
      <c r="BA13" s="14">
        <v>0.11717319847525701</v>
      </c>
      <c r="BB13" s="14">
        <v>0.15356749318294299</v>
      </c>
      <c r="BC13" s="14">
        <v>0.25911022637756698</v>
      </c>
      <c r="BD13" s="14"/>
      <c r="BE13" s="14">
        <v>6.9117180916268894E-2</v>
      </c>
      <c r="BF13" s="14">
        <v>9.2165802016493603E-2</v>
      </c>
      <c r="BG13" s="14">
        <v>0.13762638630967999</v>
      </c>
      <c r="BH13" s="14">
        <v>0.19650375700029599</v>
      </c>
      <c r="BI13" s="14">
        <v>0.39255168166549198</v>
      </c>
      <c r="BJ13" s="14"/>
      <c r="BK13" s="14">
        <v>3.84969737946424E-3</v>
      </c>
      <c r="BL13" s="14">
        <v>2.6999870947191199E-2</v>
      </c>
      <c r="BM13" s="14">
        <v>4.7967720348836999E-2</v>
      </c>
      <c r="BN13" s="14">
        <v>9.5808664887879202E-2</v>
      </c>
      <c r="BO13" s="14">
        <v>0.43951220939654201</v>
      </c>
      <c r="BP13" s="14"/>
      <c r="BQ13" s="14">
        <v>0.184822625163275</v>
      </c>
      <c r="BR13" s="14">
        <v>0.116581972639847</v>
      </c>
      <c r="BS13" s="14"/>
      <c r="BT13" s="14">
        <v>0.109868708022831</v>
      </c>
      <c r="BU13" s="14">
        <v>0.144900208385878</v>
      </c>
      <c r="BV13" s="14"/>
      <c r="BW13" s="14">
        <v>8.1340036209865005E-2</v>
      </c>
      <c r="BX13" s="14">
        <v>0.15601614649107001</v>
      </c>
      <c r="BY13" s="14"/>
      <c r="BZ13" s="14">
        <v>0.20407711943663701</v>
      </c>
      <c r="CA13" s="14">
        <v>1.1937449224946601E-2</v>
      </c>
      <c r="CB13" s="14">
        <v>3.7844697724582002E-2</v>
      </c>
    </row>
    <row r="14" spans="2:80" x14ac:dyDescent="0.35">
      <c r="B14" s="15" t="s">
        <v>167</v>
      </c>
      <c r="C14" s="20">
        <v>5.9312376864860503E-2</v>
      </c>
      <c r="D14" s="20">
        <v>4.7440281717413102E-2</v>
      </c>
      <c r="E14" s="20">
        <v>7.0542486612642605E-2</v>
      </c>
      <c r="F14" s="20"/>
      <c r="G14" s="20">
        <v>4.4247610335758997E-2</v>
      </c>
      <c r="H14" s="20">
        <v>5.0817624159661103E-2</v>
      </c>
      <c r="I14" s="20">
        <v>6.4552523877208098E-2</v>
      </c>
      <c r="J14" s="20">
        <v>5.7665869554230899E-2</v>
      </c>
      <c r="K14" s="20">
        <v>7.6146314117825104E-2</v>
      </c>
      <c r="L14" s="20">
        <v>6.2014886044888903E-2</v>
      </c>
      <c r="M14" s="20"/>
      <c r="N14" s="20">
        <v>3.8378845350584397E-2</v>
      </c>
      <c r="O14" s="20">
        <v>6.9555416711528095E-2</v>
      </c>
      <c r="P14" s="20">
        <v>5.4215976447334203E-2</v>
      </c>
      <c r="Q14" s="20">
        <v>7.5336193011149799E-2</v>
      </c>
      <c r="R14" s="20"/>
      <c r="S14" s="20">
        <v>5.01953892602977E-2</v>
      </c>
      <c r="T14" s="20">
        <v>6.3067769808940105E-2</v>
      </c>
      <c r="U14" s="20">
        <v>6.1813359880786199E-2</v>
      </c>
      <c r="V14" s="20">
        <v>6.1467177317386698E-2</v>
      </c>
      <c r="W14" s="20">
        <v>7.4938694335422204E-2</v>
      </c>
      <c r="X14" s="20">
        <v>5.8953428197993298E-2</v>
      </c>
      <c r="Y14" s="20">
        <v>7.5149787030982906E-2</v>
      </c>
      <c r="Z14" s="20">
        <v>6.9957913442589503E-2</v>
      </c>
      <c r="AA14" s="20">
        <v>4.8943412560753997E-2</v>
      </c>
      <c r="AB14" s="20">
        <v>4.6495547839966102E-2</v>
      </c>
      <c r="AC14" s="20">
        <v>5.5625117682411102E-2</v>
      </c>
      <c r="AD14" s="20">
        <v>6.3252406895134297E-2</v>
      </c>
      <c r="AE14" s="20"/>
      <c r="AF14" s="20">
        <v>5.7505914003473498E-2</v>
      </c>
      <c r="AG14" s="20">
        <v>5.30294397474287E-2</v>
      </c>
      <c r="AH14" s="20">
        <v>4.3689104337579998E-2</v>
      </c>
      <c r="AI14" s="20">
        <v>4.17589301136541E-2</v>
      </c>
      <c r="AJ14" s="20">
        <v>4.7749598047319798E-2</v>
      </c>
      <c r="AK14" s="20"/>
      <c r="AL14" s="20">
        <v>5.6476197320511602E-2</v>
      </c>
      <c r="AM14" s="20">
        <v>4.8077977283800803E-2</v>
      </c>
      <c r="AN14" s="20">
        <v>3.50802172601304E-2</v>
      </c>
      <c r="AO14" s="20">
        <v>4.1906482163912101E-2</v>
      </c>
      <c r="AP14" s="20">
        <v>4.8448893690346599E-2</v>
      </c>
      <c r="AQ14" s="20">
        <v>0.13153624836438199</v>
      </c>
      <c r="AR14" s="20"/>
      <c r="AS14" s="20">
        <v>6.2846554137657704E-2</v>
      </c>
      <c r="AT14" s="20">
        <v>6.6677009973428403E-2</v>
      </c>
      <c r="AU14" s="20">
        <v>4.7908470818332299E-2</v>
      </c>
      <c r="AV14" s="20">
        <v>5.9537617194758703E-2</v>
      </c>
      <c r="AW14" s="20">
        <v>4.16248784615144E-2</v>
      </c>
      <c r="AX14" s="20"/>
      <c r="AY14" s="20">
        <v>6.7786281925019995E-2</v>
      </c>
      <c r="AZ14" s="20">
        <v>5.3660524891496399E-2</v>
      </c>
      <c r="BA14" s="20">
        <v>5.31519073033343E-2</v>
      </c>
      <c r="BB14" s="20">
        <v>4.4321624245420001E-2</v>
      </c>
      <c r="BC14" s="20">
        <v>6.3729070435350393E-2</v>
      </c>
      <c r="BD14" s="20"/>
      <c r="BE14" s="20">
        <v>4.1799583383739097E-2</v>
      </c>
      <c r="BF14" s="20">
        <v>5.3690678060239902E-2</v>
      </c>
      <c r="BG14" s="20">
        <v>6.5078793641003302E-2</v>
      </c>
      <c r="BH14" s="20">
        <v>6.9043257548882006E-2</v>
      </c>
      <c r="BI14" s="20">
        <v>5.1141912231306201E-2</v>
      </c>
      <c r="BJ14" s="20"/>
      <c r="BK14" s="20">
        <v>4.5412730745262697E-2</v>
      </c>
      <c r="BL14" s="20">
        <v>0.151069523190074</v>
      </c>
      <c r="BM14" s="20">
        <v>6.90109201238987E-2</v>
      </c>
      <c r="BN14" s="20">
        <v>2.7201095470710101E-2</v>
      </c>
      <c r="BO14" s="20">
        <v>1.6669522697261401E-2</v>
      </c>
      <c r="BP14" s="20"/>
      <c r="BQ14" s="20">
        <v>4.2383717783359497E-2</v>
      </c>
      <c r="BR14" s="20">
        <v>6.6372816066379806E-2</v>
      </c>
      <c r="BS14" s="20"/>
      <c r="BT14" s="20">
        <v>3.8666003631699003E-2</v>
      </c>
      <c r="BU14" s="20">
        <v>6.5656072254564393E-2</v>
      </c>
      <c r="BV14" s="20"/>
      <c r="BW14" s="20">
        <v>4.7543431204476398E-2</v>
      </c>
      <c r="BX14" s="20">
        <v>6.3428407440217799E-2</v>
      </c>
      <c r="BY14" s="20"/>
      <c r="BZ14" s="20">
        <v>3.6994696300187202E-2</v>
      </c>
      <c r="CA14" s="20">
        <v>8.5809482702099704E-2</v>
      </c>
      <c r="CB14" s="20">
        <v>0.179878039377384</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3.9600160101967E-2</v>
      </c>
      <c r="D9" s="14">
        <v>4.907169885103E-2</v>
      </c>
      <c r="E9" s="14">
        <v>3.05251859072573E-2</v>
      </c>
      <c r="F9" s="14"/>
      <c r="G9" s="14">
        <v>7.7797583055416397E-2</v>
      </c>
      <c r="H9" s="14">
        <v>7.8438900597052899E-2</v>
      </c>
      <c r="I9" s="14">
        <v>6.1207912043235002E-2</v>
      </c>
      <c r="J9" s="14">
        <v>1.3733744617536601E-2</v>
      </c>
      <c r="K9" s="14">
        <v>1.6153829862042699E-2</v>
      </c>
      <c r="L9" s="14">
        <v>1.7453106485830301E-3</v>
      </c>
      <c r="M9" s="14"/>
      <c r="N9" s="14">
        <v>6.2220115681764603E-2</v>
      </c>
      <c r="O9" s="14">
        <v>3.2581177921501503E-2</v>
      </c>
      <c r="P9" s="14">
        <v>3.4243226090708997E-2</v>
      </c>
      <c r="Q9" s="14">
        <v>2.7631548593123001E-2</v>
      </c>
      <c r="R9" s="14"/>
      <c r="S9" s="14">
        <v>7.6712136549920804E-2</v>
      </c>
      <c r="T9" s="14">
        <v>1.7055361472295399E-2</v>
      </c>
      <c r="U9" s="14">
        <v>2.7732873215224E-2</v>
      </c>
      <c r="V9" s="14">
        <v>3.25239410084633E-2</v>
      </c>
      <c r="W9" s="14">
        <v>2.6503656254203801E-2</v>
      </c>
      <c r="X9" s="14">
        <v>5.7714808431734599E-2</v>
      </c>
      <c r="Y9" s="14">
        <v>1.84274765133151E-2</v>
      </c>
      <c r="Z9" s="14">
        <v>4.2437168387505303E-2</v>
      </c>
      <c r="AA9" s="14">
        <v>4.3039742033847903E-2</v>
      </c>
      <c r="AB9" s="14">
        <v>4.36344532836637E-2</v>
      </c>
      <c r="AC9" s="14">
        <v>2.4406256008272099E-2</v>
      </c>
      <c r="AD9" s="14">
        <v>4.6206558318453002E-2</v>
      </c>
      <c r="AE9" s="14"/>
      <c r="AF9" s="14">
        <v>4.4178855159024297E-2</v>
      </c>
      <c r="AG9" s="14">
        <v>4.9865123101439202E-2</v>
      </c>
      <c r="AH9" s="14">
        <v>1.6651804131153101E-2</v>
      </c>
      <c r="AI9" s="14">
        <v>2.83620969601527E-2</v>
      </c>
      <c r="AJ9" s="14">
        <v>6.7817385709849604E-2</v>
      </c>
      <c r="AK9" s="14"/>
      <c r="AL9" s="14">
        <v>7.8829689788555202E-2</v>
      </c>
      <c r="AM9" s="14">
        <v>6.1476126789571303E-2</v>
      </c>
      <c r="AN9" s="14">
        <v>4.9002269271244403E-3</v>
      </c>
      <c r="AO9" s="14">
        <v>3.1046871708688601E-2</v>
      </c>
      <c r="AP9" s="14">
        <v>4.7251827211037802E-2</v>
      </c>
      <c r="AQ9" s="14">
        <v>9.4613361005213194E-3</v>
      </c>
      <c r="AR9" s="14"/>
      <c r="AS9" s="14">
        <v>2.1471406511063901E-2</v>
      </c>
      <c r="AT9" s="14">
        <v>3.2152809670366503E-2</v>
      </c>
      <c r="AU9" s="14">
        <v>4.5873729686459003E-2</v>
      </c>
      <c r="AV9" s="14">
        <v>8.7696312946250299E-2</v>
      </c>
      <c r="AW9" s="14">
        <v>0.16300090223794</v>
      </c>
      <c r="AX9" s="14"/>
      <c r="AY9" s="14">
        <v>6.9353798311034304E-2</v>
      </c>
      <c r="AZ9" s="14">
        <v>4.4779314202938097E-2</v>
      </c>
      <c r="BA9" s="14">
        <v>2.8698479623891399E-2</v>
      </c>
      <c r="BB9" s="14">
        <v>1.73796944280371E-2</v>
      </c>
      <c r="BC9" s="14">
        <v>2.2340581711429899E-2</v>
      </c>
      <c r="BD9" s="14"/>
      <c r="BE9" s="14">
        <v>0.136052302332587</v>
      </c>
      <c r="BF9" s="14">
        <v>4.42113060564083E-2</v>
      </c>
      <c r="BG9" s="14">
        <v>2.6285042247272E-2</v>
      </c>
      <c r="BH9" s="14">
        <v>2.2834681781858001E-2</v>
      </c>
      <c r="BI9" s="14">
        <v>2.9786173308361301E-2</v>
      </c>
      <c r="BJ9" s="14"/>
      <c r="BK9" s="14">
        <v>0.19525441823362699</v>
      </c>
      <c r="BL9" s="14">
        <v>2.2550135723431002E-2</v>
      </c>
      <c r="BM9" s="14">
        <v>1.4324834863170999E-3</v>
      </c>
      <c r="BN9" s="14">
        <v>4.87880214283949E-3</v>
      </c>
      <c r="BO9" s="14">
        <v>0</v>
      </c>
      <c r="BP9" s="14"/>
      <c r="BQ9" s="14">
        <v>5.1951327105253402E-2</v>
      </c>
      <c r="BR9" s="14">
        <v>3.4448856429615898E-2</v>
      </c>
      <c r="BS9" s="14"/>
      <c r="BT9" s="14">
        <v>7.4683296264885998E-2</v>
      </c>
      <c r="BU9" s="14">
        <v>2.88207013263405E-2</v>
      </c>
      <c r="BV9" s="14"/>
      <c r="BW9" s="14">
        <v>8.2132382866662301E-2</v>
      </c>
      <c r="BX9" s="14">
        <v>2.4725086804051801E-2</v>
      </c>
      <c r="BY9" s="14"/>
      <c r="BZ9" s="14">
        <v>2.0173387074381398E-3</v>
      </c>
      <c r="CA9" s="14">
        <v>0.122904714561273</v>
      </c>
      <c r="CB9" s="14">
        <v>1.2970195836348401E-2</v>
      </c>
    </row>
    <row r="10" spans="2:80" x14ac:dyDescent="0.35">
      <c r="B10" s="15" t="s">
        <v>326</v>
      </c>
      <c r="C10" s="14">
        <v>0.13518907827054299</v>
      </c>
      <c r="D10" s="14">
        <v>0.15170107824299101</v>
      </c>
      <c r="E10" s="14">
        <v>0.118985142202353</v>
      </c>
      <c r="F10" s="14"/>
      <c r="G10" s="14">
        <v>0.12645578300185001</v>
      </c>
      <c r="H10" s="14">
        <v>0.208838785174079</v>
      </c>
      <c r="I10" s="14">
        <v>0.14743218584605999</v>
      </c>
      <c r="J10" s="14">
        <v>0.10684185798104499</v>
      </c>
      <c r="K10" s="14">
        <v>8.2630730016699405E-2</v>
      </c>
      <c r="L10" s="14">
        <v>0.12917031600632201</v>
      </c>
      <c r="M10" s="14"/>
      <c r="N10" s="14">
        <v>0.16204572197307299</v>
      </c>
      <c r="O10" s="14">
        <v>0.14440045535521401</v>
      </c>
      <c r="P10" s="14">
        <v>0.12757702731571199</v>
      </c>
      <c r="Q10" s="14">
        <v>0.103561937619618</v>
      </c>
      <c r="R10" s="14"/>
      <c r="S10" s="14">
        <v>0.17819754242550501</v>
      </c>
      <c r="T10" s="14">
        <v>0.13252800775173401</v>
      </c>
      <c r="U10" s="14">
        <v>0.105450980754622</v>
      </c>
      <c r="V10" s="14">
        <v>0.11779755951429</v>
      </c>
      <c r="W10" s="14">
        <v>0.15068947096028801</v>
      </c>
      <c r="X10" s="14">
        <v>0.12841275880618999</v>
      </c>
      <c r="Y10" s="14">
        <v>0.140454011180108</v>
      </c>
      <c r="Z10" s="14">
        <v>0.14489708201484</v>
      </c>
      <c r="AA10" s="14">
        <v>0.12997846706855301</v>
      </c>
      <c r="AB10" s="14">
        <v>0.13551711028156099</v>
      </c>
      <c r="AC10" s="14">
        <v>0.11183536065993201</v>
      </c>
      <c r="AD10" s="14">
        <v>9.14165428957429E-2</v>
      </c>
      <c r="AE10" s="14"/>
      <c r="AF10" s="14">
        <v>0.11283504073006299</v>
      </c>
      <c r="AG10" s="14">
        <v>0.18865885957345899</v>
      </c>
      <c r="AH10" s="14">
        <v>0.16523715702488201</v>
      </c>
      <c r="AI10" s="14">
        <v>0.10259898501221</v>
      </c>
      <c r="AJ10" s="14">
        <v>9.1387958349670007E-2</v>
      </c>
      <c r="AK10" s="14"/>
      <c r="AL10" s="14">
        <v>0.25501679537606797</v>
      </c>
      <c r="AM10" s="14">
        <v>0.12574612710590199</v>
      </c>
      <c r="AN10" s="14">
        <v>0.16268297175435201</v>
      </c>
      <c r="AO10" s="14">
        <v>0.119093334272803</v>
      </c>
      <c r="AP10" s="14">
        <v>0.104327328657963</v>
      </c>
      <c r="AQ10" s="14">
        <v>8.6470233817550396E-2</v>
      </c>
      <c r="AR10" s="14"/>
      <c r="AS10" s="14">
        <v>9.7892502147618105E-2</v>
      </c>
      <c r="AT10" s="14">
        <v>0.11944160073768</v>
      </c>
      <c r="AU10" s="14">
        <v>0.15510342342408101</v>
      </c>
      <c r="AV10" s="14">
        <v>0.191568899427941</v>
      </c>
      <c r="AW10" s="14">
        <v>0.209730023219064</v>
      </c>
      <c r="AX10" s="14"/>
      <c r="AY10" s="14">
        <v>0.15359259675294401</v>
      </c>
      <c r="AZ10" s="14">
        <v>0.17885215624335299</v>
      </c>
      <c r="BA10" s="14">
        <v>0.122092820896917</v>
      </c>
      <c r="BB10" s="14">
        <v>0.12522089062956801</v>
      </c>
      <c r="BC10" s="14">
        <v>6.3685849850321205E-2</v>
      </c>
      <c r="BD10" s="14"/>
      <c r="BE10" s="14">
        <v>0.23600868928105601</v>
      </c>
      <c r="BF10" s="14">
        <v>0.17843559984334001</v>
      </c>
      <c r="BG10" s="14">
        <v>0.105741482307604</v>
      </c>
      <c r="BH10" s="14">
        <v>8.7466850653434E-2</v>
      </c>
      <c r="BI10" s="14">
        <v>3.01658869962711E-2</v>
      </c>
      <c r="BJ10" s="14"/>
      <c r="BK10" s="14">
        <v>0.52186520413232196</v>
      </c>
      <c r="BL10" s="14">
        <v>0.163055922682835</v>
      </c>
      <c r="BM10" s="14">
        <v>5.1064966743052401E-2</v>
      </c>
      <c r="BN10" s="14">
        <v>1.32814475485771E-2</v>
      </c>
      <c r="BO10" s="14">
        <v>2.8946815691911201E-3</v>
      </c>
      <c r="BP10" s="14"/>
      <c r="BQ10" s="14">
        <v>0.12699254300440699</v>
      </c>
      <c r="BR10" s="14">
        <v>0.13860760886006299</v>
      </c>
      <c r="BS10" s="14"/>
      <c r="BT10" s="14">
        <v>0.16358075726784099</v>
      </c>
      <c r="BU10" s="14">
        <v>0.126465601215899</v>
      </c>
      <c r="BV10" s="14"/>
      <c r="BW10" s="14">
        <v>0.24259297728704801</v>
      </c>
      <c r="BX10" s="14">
        <v>9.7626008049850596E-2</v>
      </c>
      <c r="BY10" s="14"/>
      <c r="BZ10" s="14">
        <v>2.1846011230673701E-2</v>
      </c>
      <c r="CA10" s="14">
        <v>0.379674562807434</v>
      </c>
      <c r="CB10" s="14">
        <v>9.4929268617512594E-2</v>
      </c>
    </row>
    <row r="11" spans="2:80" x14ac:dyDescent="0.35">
      <c r="B11" s="15" t="s">
        <v>327</v>
      </c>
      <c r="C11" s="14">
        <v>0.14512054193445001</v>
      </c>
      <c r="D11" s="14">
        <v>0.16267368888516601</v>
      </c>
      <c r="E11" s="14">
        <v>0.12791733495587701</v>
      </c>
      <c r="F11" s="14"/>
      <c r="G11" s="14">
        <v>0.14146151041398899</v>
      </c>
      <c r="H11" s="14">
        <v>0.13104290214584999</v>
      </c>
      <c r="I11" s="14">
        <v>0.14134078367073</v>
      </c>
      <c r="J11" s="14">
        <v>0.15546560736486001</v>
      </c>
      <c r="K11" s="14">
        <v>0.17131003315997401</v>
      </c>
      <c r="L11" s="14">
        <v>0.13615272521654401</v>
      </c>
      <c r="M11" s="14"/>
      <c r="N11" s="14">
        <v>0.16027298606478599</v>
      </c>
      <c r="O11" s="14">
        <v>0.14560827175136501</v>
      </c>
      <c r="P11" s="14">
        <v>0.143835888704549</v>
      </c>
      <c r="Q11" s="14">
        <v>0.13109691836170401</v>
      </c>
      <c r="R11" s="14"/>
      <c r="S11" s="14">
        <v>0.155993708729877</v>
      </c>
      <c r="T11" s="14">
        <v>0.15567794035004101</v>
      </c>
      <c r="U11" s="14">
        <v>0.13384903257199701</v>
      </c>
      <c r="V11" s="14">
        <v>0.164754320693793</v>
      </c>
      <c r="W11" s="14">
        <v>0.146077404754446</v>
      </c>
      <c r="X11" s="14">
        <v>0.176852153960709</v>
      </c>
      <c r="Y11" s="14">
        <v>0.13192919444988699</v>
      </c>
      <c r="Z11" s="14">
        <v>0.13758701049363301</v>
      </c>
      <c r="AA11" s="14">
        <v>0.130391382778758</v>
      </c>
      <c r="AB11" s="14">
        <v>0.135152147253397</v>
      </c>
      <c r="AC11" s="14">
        <v>0.12125741414101</v>
      </c>
      <c r="AD11" s="14">
        <v>9.1457606850141995E-2</v>
      </c>
      <c r="AE11" s="14"/>
      <c r="AF11" s="14">
        <v>0.14979006749922999</v>
      </c>
      <c r="AG11" s="14">
        <v>0.18747751295030099</v>
      </c>
      <c r="AH11" s="14">
        <v>0.15973664922386699</v>
      </c>
      <c r="AI11" s="14">
        <v>0.108080940091137</v>
      </c>
      <c r="AJ11" s="14">
        <v>9.1989840313212806E-2</v>
      </c>
      <c r="AK11" s="14"/>
      <c r="AL11" s="14">
        <v>0.187469621937711</v>
      </c>
      <c r="AM11" s="14">
        <v>0.170372866186323</v>
      </c>
      <c r="AN11" s="14">
        <v>0.21111447271481401</v>
      </c>
      <c r="AO11" s="14">
        <v>0.119998556773409</v>
      </c>
      <c r="AP11" s="14">
        <v>0.122224455831541</v>
      </c>
      <c r="AQ11" s="14">
        <v>0.12714653308241</v>
      </c>
      <c r="AR11" s="14"/>
      <c r="AS11" s="14">
        <v>0.149898054201653</v>
      </c>
      <c r="AT11" s="14">
        <v>0.13808605552714201</v>
      </c>
      <c r="AU11" s="14">
        <v>0.16467651096392499</v>
      </c>
      <c r="AV11" s="14">
        <v>0.13654983491610601</v>
      </c>
      <c r="AW11" s="14">
        <v>0.168018648795634</v>
      </c>
      <c r="AX11" s="14"/>
      <c r="AY11" s="14">
        <v>0.18357455125279001</v>
      </c>
      <c r="AZ11" s="14">
        <v>0.155199564630397</v>
      </c>
      <c r="BA11" s="14">
        <v>0.16072355132709501</v>
      </c>
      <c r="BB11" s="14">
        <v>0.11377263593847201</v>
      </c>
      <c r="BC11" s="14">
        <v>8.4290845052232402E-2</v>
      </c>
      <c r="BD11" s="14"/>
      <c r="BE11" s="14">
        <v>0.18251910370251601</v>
      </c>
      <c r="BF11" s="14">
        <v>0.18573496751435301</v>
      </c>
      <c r="BG11" s="14">
        <v>0.125753377600092</v>
      </c>
      <c r="BH11" s="14">
        <v>0.101155844826621</v>
      </c>
      <c r="BI11" s="14">
        <v>5.8042975550182702E-2</v>
      </c>
      <c r="BJ11" s="14"/>
      <c r="BK11" s="14">
        <v>0.14829224560284199</v>
      </c>
      <c r="BL11" s="14">
        <v>0.33337704752144898</v>
      </c>
      <c r="BM11" s="14">
        <v>0.20488116735470299</v>
      </c>
      <c r="BN11" s="14">
        <v>5.3772833558601102E-2</v>
      </c>
      <c r="BO11" s="14">
        <v>1.97514510231168E-2</v>
      </c>
      <c r="BP11" s="14"/>
      <c r="BQ11" s="14">
        <v>0.12546914233262299</v>
      </c>
      <c r="BR11" s="14">
        <v>0.153316555064933</v>
      </c>
      <c r="BS11" s="14"/>
      <c r="BT11" s="14">
        <v>0.131294256414178</v>
      </c>
      <c r="BU11" s="14">
        <v>0.14936873326186401</v>
      </c>
      <c r="BV11" s="14"/>
      <c r="BW11" s="14">
        <v>0.18327107497219799</v>
      </c>
      <c r="BX11" s="14">
        <v>0.13177790573058601</v>
      </c>
      <c r="BY11" s="14"/>
      <c r="BZ11" s="14">
        <v>9.0692708047659998E-2</v>
      </c>
      <c r="CA11" s="14">
        <v>0.22838727696171199</v>
      </c>
      <c r="CB11" s="14">
        <v>0.32845203499897302</v>
      </c>
    </row>
    <row r="12" spans="2:80" x14ac:dyDescent="0.35">
      <c r="B12" s="15" t="s">
        <v>328</v>
      </c>
      <c r="C12" s="14">
        <v>0.38745883028665901</v>
      </c>
      <c r="D12" s="14">
        <v>0.37988383629512001</v>
      </c>
      <c r="E12" s="14">
        <v>0.39450871364958201</v>
      </c>
      <c r="F12" s="14"/>
      <c r="G12" s="14">
        <v>0.38122780705756398</v>
      </c>
      <c r="H12" s="14">
        <v>0.295008951786907</v>
      </c>
      <c r="I12" s="14">
        <v>0.33720734263712199</v>
      </c>
      <c r="J12" s="14">
        <v>0.39874553021091502</v>
      </c>
      <c r="K12" s="14">
        <v>0.43277857866656699</v>
      </c>
      <c r="L12" s="14">
        <v>0.46829888190987001</v>
      </c>
      <c r="M12" s="14"/>
      <c r="N12" s="14">
        <v>0.37632279014975401</v>
      </c>
      <c r="O12" s="14">
        <v>0.39586240626846497</v>
      </c>
      <c r="P12" s="14">
        <v>0.38128265681491902</v>
      </c>
      <c r="Q12" s="14">
        <v>0.39820845606504102</v>
      </c>
      <c r="R12" s="14"/>
      <c r="S12" s="14">
        <v>0.340690679334469</v>
      </c>
      <c r="T12" s="14">
        <v>0.36464661310436097</v>
      </c>
      <c r="U12" s="14">
        <v>0.403775412499916</v>
      </c>
      <c r="V12" s="14">
        <v>0.38139391135739198</v>
      </c>
      <c r="W12" s="14">
        <v>0.38860119417315803</v>
      </c>
      <c r="X12" s="14">
        <v>0.38953282623037799</v>
      </c>
      <c r="Y12" s="14">
        <v>0.423603936892119</v>
      </c>
      <c r="Z12" s="14">
        <v>0.39466980525756101</v>
      </c>
      <c r="AA12" s="14">
        <v>0.39225358462372101</v>
      </c>
      <c r="AB12" s="14">
        <v>0.40955241264188003</v>
      </c>
      <c r="AC12" s="14">
        <v>0.40778254672602599</v>
      </c>
      <c r="AD12" s="14">
        <v>0.44676307643188601</v>
      </c>
      <c r="AE12" s="14"/>
      <c r="AF12" s="14">
        <v>0.42938821831093699</v>
      </c>
      <c r="AG12" s="14">
        <v>0.33957110956258002</v>
      </c>
      <c r="AH12" s="14">
        <v>0.43639463832419501</v>
      </c>
      <c r="AI12" s="14">
        <v>0.38222596192616098</v>
      </c>
      <c r="AJ12" s="14">
        <v>0.43509146894606798</v>
      </c>
      <c r="AK12" s="14"/>
      <c r="AL12" s="14">
        <v>0.29106814357546701</v>
      </c>
      <c r="AM12" s="14">
        <v>0.44988012777811298</v>
      </c>
      <c r="AN12" s="14">
        <v>0.41118738504784802</v>
      </c>
      <c r="AO12" s="14">
        <v>0.36413304073262298</v>
      </c>
      <c r="AP12" s="14">
        <v>0.412623915340394</v>
      </c>
      <c r="AQ12" s="14">
        <v>0.46056492984631597</v>
      </c>
      <c r="AR12" s="14"/>
      <c r="AS12" s="14">
        <v>0.389922298663469</v>
      </c>
      <c r="AT12" s="14">
        <v>0.40194915367075901</v>
      </c>
      <c r="AU12" s="14">
        <v>0.38541648658061201</v>
      </c>
      <c r="AV12" s="14">
        <v>0.36805882141857699</v>
      </c>
      <c r="AW12" s="14">
        <v>0.28522819387524101</v>
      </c>
      <c r="AX12" s="14"/>
      <c r="AY12" s="14">
        <v>0.37241767039019802</v>
      </c>
      <c r="AZ12" s="14">
        <v>0.40170734158009802</v>
      </c>
      <c r="BA12" s="14">
        <v>0.43452182273402501</v>
      </c>
      <c r="BB12" s="14">
        <v>0.40309941292121199</v>
      </c>
      <c r="BC12" s="14">
        <v>0.34260595687225698</v>
      </c>
      <c r="BD12" s="14"/>
      <c r="BE12" s="14">
        <v>0.254723310482454</v>
      </c>
      <c r="BF12" s="14">
        <v>0.376133251360739</v>
      </c>
      <c r="BG12" s="14">
        <v>0.441723850125884</v>
      </c>
      <c r="BH12" s="14">
        <v>0.38870362151312099</v>
      </c>
      <c r="BI12" s="14">
        <v>0.229719641625725</v>
      </c>
      <c r="BJ12" s="14"/>
      <c r="BK12" s="14">
        <v>7.4951289031496296E-2</v>
      </c>
      <c r="BL12" s="14">
        <v>0.28390262602821698</v>
      </c>
      <c r="BM12" s="14">
        <v>0.57863785987249705</v>
      </c>
      <c r="BN12" s="14">
        <v>0.65304655126753397</v>
      </c>
      <c r="BO12" s="14">
        <v>0.29965554025455998</v>
      </c>
      <c r="BP12" s="14"/>
      <c r="BQ12" s="14">
        <v>0.36143684458870001</v>
      </c>
      <c r="BR12" s="14">
        <v>0.39831182502408702</v>
      </c>
      <c r="BS12" s="14"/>
      <c r="BT12" s="14">
        <v>0.37250614122321202</v>
      </c>
      <c r="BU12" s="14">
        <v>0.392053114406405</v>
      </c>
      <c r="BV12" s="14"/>
      <c r="BW12" s="14">
        <v>0.322453548444466</v>
      </c>
      <c r="BX12" s="14">
        <v>0.41019355396907298</v>
      </c>
      <c r="BY12" s="14"/>
      <c r="BZ12" s="14">
        <v>0.50211762154347706</v>
      </c>
      <c r="CA12" s="14">
        <v>0.15495171918157</v>
      </c>
      <c r="CB12" s="14">
        <v>0.34022187005707899</v>
      </c>
    </row>
    <row r="13" spans="2:80" x14ac:dyDescent="0.35">
      <c r="B13" s="15" t="s">
        <v>329</v>
      </c>
      <c r="C13" s="14">
        <v>0.24102010214387101</v>
      </c>
      <c r="D13" s="14">
        <v>0.21741276609250601</v>
      </c>
      <c r="E13" s="14">
        <v>0.26421002127322601</v>
      </c>
      <c r="F13" s="14"/>
      <c r="G13" s="14">
        <v>0.24141170151939001</v>
      </c>
      <c r="H13" s="14">
        <v>0.236478113158306</v>
      </c>
      <c r="I13" s="14">
        <v>0.25334056805141703</v>
      </c>
      <c r="J13" s="14">
        <v>0.28182805000807098</v>
      </c>
      <c r="K13" s="14">
        <v>0.22598386917119101</v>
      </c>
      <c r="L13" s="14">
        <v>0.211446080882918</v>
      </c>
      <c r="M13" s="14"/>
      <c r="N13" s="14">
        <v>0.20415048537702599</v>
      </c>
      <c r="O13" s="14">
        <v>0.21004585365481299</v>
      </c>
      <c r="P13" s="14">
        <v>0.26714305139161998</v>
      </c>
      <c r="Q13" s="14">
        <v>0.286123446391502</v>
      </c>
      <c r="R13" s="14"/>
      <c r="S13" s="14">
        <v>0.205314642257859</v>
      </c>
      <c r="T13" s="14">
        <v>0.27602932157579002</v>
      </c>
      <c r="U13" s="14">
        <v>0.275598068939233</v>
      </c>
      <c r="V13" s="14">
        <v>0.235241907570892</v>
      </c>
      <c r="W13" s="14">
        <v>0.233468349772085</v>
      </c>
      <c r="X13" s="14">
        <v>0.203084224352825</v>
      </c>
      <c r="Y13" s="14">
        <v>0.237648852353809</v>
      </c>
      <c r="Z13" s="14">
        <v>0.22623567478038201</v>
      </c>
      <c r="AA13" s="14">
        <v>0.24732254197093401</v>
      </c>
      <c r="AB13" s="14">
        <v>0.23707770905490699</v>
      </c>
      <c r="AC13" s="14">
        <v>0.26672341521188198</v>
      </c>
      <c r="AD13" s="14">
        <v>0.28720122167967799</v>
      </c>
      <c r="AE13" s="14"/>
      <c r="AF13" s="14">
        <v>0.20513177745143299</v>
      </c>
      <c r="AG13" s="14">
        <v>0.188857659687519</v>
      </c>
      <c r="AH13" s="14">
        <v>0.18215462968782201</v>
      </c>
      <c r="AI13" s="14">
        <v>0.34224786704767901</v>
      </c>
      <c r="AJ13" s="14">
        <v>0.27068031815489701</v>
      </c>
      <c r="AK13" s="14"/>
      <c r="AL13" s="14">
        <v>0.15051693113515799</v>
      </c>
      <c r="AM13" s="14">
        <v>0.143484268234086</v>
      </c>
      <c r="AN13" s="14">
        <v>0.17119664921769201</v>
      </c>
      <c r="AO13" s="14">
        <v>0.33002388348057399</v>
      </c>
      <c r="AP13" s="14">
        <v>0.27460432036557297</v>
      </c>
      <c r="AQ13" s="14">
        <v>0.192561978244426</v>
      </c>
      <c r="AR13" s="14"/>
      <c r="AS13" s="14">
        <v>0.28479275756778699</v>
      </c>
      <c r="AT13" s="14">
        <v>0.24450594767342601</v>
      </c>
      <c r="AU13" s="14">
        <v>0.20852010655605899</v>
      </c>
      <c r="AV13" s="14">
        <v>0.179072469693738</v>
      </c>
      <c r="AW13" s="14">
        <v>0.111661880438355</v>
      </c>
      <c r="AX13" s="14"/>
      <c r="AY13" s="14">
        <v>0.15494628693818499</v>
      </c>
      <c r="AZ13" s="14">
        <v>0.17239442967976801</v>
      </c>
      <c r="BA13" s="14">
        <v>0.208650800270406</v>
      </c>
      <c r="BB13" s="14">
        <v>0.322561195987697</v>
      </c>
      <c r="BC13" s="14">
        <v>0.427532080129716</v>
      </c>
      <c r="BD13" s="14"/>
      <c r="BE13" s="14">
        <v>0.11123509871772801</v>
      </c>
      <c r="BF13" s="14">
        <v>0.16836872870377501</v>
      </c>
      <c r="BG13" s="14">
        <v>0.24559581540039299</v>
      </c>
      <c r="BH13" s="14">
        <v>0.35595095145917999</v>
      </c>
      <c r="BI13" s="14">
        <v>0.60147605728824705</v>
      </c>
      <c r="BJ13" s="14"/>
      <c r="BK13" s="14">
        <v>2.2362022914763299E-2</v>
      </c>
      <c r="BL13" s="14">
        <v>3.5661761605928599E-2</v>
      </c>
      <c r="BM13" s="14">
        <v>9.9107696408266693E-2</v>
      </c>
      <c r="BN13" s="14">
        <v>0.266672368887303</v>
      </c>
      <c r="BO13" s="14">
        <v>0.67620486787577305</v>
      </c>
      <c r="BP13" s="14"/>
      <c r="BQ13" s="14">
        <v>0.299971209074815</v>
      </c>
      <c r="BR13" s="14">
        <v>0.21643335228114699</v>
      </c>
      <c r="BS13" s="14"/>
      <c r="BT13" s="14">
        <v>0.222424649997436</v>
      </c>
      <c r="BU13" s="14">
        <v>0.24673364237288001</v>
      </c>
      <c r="BV13" s="14"/>
      <c r="BW13" s="14">
        <v>0.136695435613233</v>
      </c>
      <c r="BX13" s="14">
        <v>0.277506252186139</v>
      </c>
      <c r="BY13" s="14"/>
      <c r="BZ13" s="14">
        <v>0.35905895118914399</v>
      </c>
      <c r="CA13" s="14">
        <v>2.7455554114575599E-2</v>
      </c>
      <c r="CB13" s="14">
        <v>3.92375180523113E-2</v>
      </c>
    </row>
    <row r="14" spans="2:80" x14ac:dyDescent="0.35">
      <c r="B14" s="15" t="s">
        <v>167</v>
      </c>
      <c r="C14" s="20">
        <v>5.1611287262509797E-2</v>
      </c>
      <c r="D14" s="20">
        <v>3.9256931633186998E-2</v>
      </c>
      <c r="E14" s="20">
        <v>6.3853602011704896E-2</v>
      </c>
      <c r="F14" s="20"/>
      <c r="G14" s="20">
        <v>3.1645614951790801E-2</v>
      </c>
      <c r="H14" s="20">
        <v>5.0192347137805397E-2</v>
      </c>
      <c r="I14" s="20">
        <v>5.9471207751436397E-2</v>
      </c>
      <c r="J14" s="20">
        <v>4.3385209817573302E-2</v>
      </c>
      <c r="K14" s="20">
        <v>7.1142959123525001E-2</v>
      </c>
      <c r="L14" s="20">
        <v>5.3186685335763102E-2</v>
      </c>
      <c r="M14" s="20"/>
      <c r="N14" s="20">
        <v>3.4987900753596098E-2</v>
      </c>
      <c r="O14" s="20">
        <v>7.1501835048640994E-2</v>
      </c>
      <c r="P14" s="20">
        <v>4.5918149682491902E-2</v>
      </c>
      <c r="Q14" s="20">
        <v>5.3377692969012999E-2</v>
      </c>
      <c r="R14" s="20"/>
      <c r="S14" s="20">
        <v>4.3091290702369597E-2</v>
      </c>
      <c r="T14" s="20">
        <v>5.4062755745778603E-2</v>
      </c>
      <c r="U14" s="20">
        <v>5.3593632019007999E-2</v>
      </c>
      <c r="V14" s="20">
        <v>6.8288359855169803E-2</v>
      </c>
      <c r="W14" s="20">
        <v>5.4659924085817997E-2</v>
      </c>
      <c r="X14" s="20">
        <v>4.4403228218163698E-2</v>
      </c>
      <c r="Y14" s="20">
        <v>4.7936528610762703E-2</v>
      </c>
      <c r="Z14" s="20">
        <v>5.4173259066078998E-2</v>
      </c>
      <c r="AA14" s="20">
        <v>5.7014281524186E-2</v>
      </c>
      <c r="AB14" s="20">
        <v>3.9066167484591102E-2</v>
      </c>
      <c r="AC14" s="20">
        <v>6.7995007252878298E-2</v>
      </c>
      <c r="AD14" s="20">
        <v>3.6954993824097802E-2</v>
      </c>
      <c r="AE14" s="20"/>
      <c r="AF14" s="20">
        <v>5.8676040849313001E-2</v>
      </c>
      <c r="AG14" s="20">
        <v>4.5569735124702103E-2</v>
      </c>
      <c r="AH14" s="20">
        <v>3.9825121608080299E-2</v>
      </c>
      <c r="AI14" s="20">
        <v>3.64841489626603E-2</v>
      </c>
      <c r="AJ14" s="20">
        <v>4.30330285263026E-2</v>
      </c>
      <c r="AK14" s="20"/>
      <c r="AL14" s="20">
        <v>3.7098818187041298E-2</v>
      </c>
      <c r="AM14" s="20">
        <v>4.90404839060056E-2</v>
      </c>
      <c r="AN14" s="20">
        <v>3.8918294338168902E-2</v>
      </c>
      <c r="AO14" s="20">
        <v>3.5704313031902503E-2</v>
      </c>
      <c r="AP14" s="20">
        <v>3.8968152593490402E-2</v>
      </c>
      <c r="AQ14" s="20">
        <v>0.12379498890877701</v>
      </c>
      <c r="AR14" s="20"/>
      <c r="AS14" s="20">
        <v>5.60229809084088E-2</v>
      </c>
      <c r="AT14" s="20">
        <v>6.3864432720626793E-2</v>
      </c>
      <c r="AU14" s="20">
        <v>4.0409742788864098E-2</v>
      </c>
      <c r="AV14" s="20">
        <v>3.7053661597387599E-2</v>
      </c>
      <c r="AW14" s="20">
        <v>6.2360351433766302E-2</v>
      </c>
      <c r="AX14" s="20"/>
      <c r="AY14" s="20">
        <v>6.6115096354849204E-2</v>
      </c>
      <c r="AZ14" s="20">
        <v>4.7067193663445202E-2</v>
      </c>
      <c r="BA14" s="20">
        <v>4.53125251476654E-2</v>
      </c>
      <c r="BB14" s="20">
        <v>1.7966170095014701E-2</v>
      </c>
      <c r="BC14" s="20">
        <v>5.9544686384043401E-2</v>
      </c>
      <c r="BD14" s="20"/>
      <c r="BE14" s="20">
        <v>7.9461495483658801E-2</v>
      </c>
      <c r="BF14" s="20">
        <v>4.71161465213841E-2</v>
      </c>
      <c r="BG14" s="20">
        <v>5.4900432318755098E-2</v>
      </c>
      <c r="BH14" s="20">
        <v>4.3888049765786398E-2</v>
      </c>
      <c r="BI14" s="20">
        <v>5.0809265231213201E-2</v>
      </c>
      <c r="BJ14" s="20"/>
      <c r="BK14" s="20">
        <v>3.7274820084949901E-2</v>
      </c>
      <c r="BL14" s="20">
        <v>0.16145250643813999</v>
      </c>
      <c r="BM14" s="20">
        <v>6.4875826135163198E-2</v>
      </c>
      <c r="BN14" s="20">
        <v>8.3479965951454502E-3</v>
      </c>
      <c r="BO14" s="20">
        <v>1.49345927735954E-3</v>
      </c>
      <c r="BP14" s="20"/>
      <c r="BQ14" s="20">
        <v>3.4178933894201201E-2</v>
      </c>
      <c r="BR14" s="20">
        <v>5.8881802340153597E-2</v>
      </c>
      <c r="BS14" s="20"/>
      <c r="BT14" s="20">
        <v>3.55108988324477E-2</v>
      </c>
      <c r="BU14" s="20">
        <v>5.65582074166113E-2</v>
      </c>
      <c r="BV14" s="20"/>
      <c r="BW14" s="20">
        <v>3.2854580816393301E-2</v>
      </c>
      <c r="BX14" s="20">
        <v>5.8171193260299701E-2</v>
      </c>
      <c r="BY14" s="20"/>
      <c r="BZ14" s="20">
        <v>2.42673692816073E-2</v>
      </c>
      <c r="CA14" s="20">
        <v>8.6626172373435006E-2</v>
      </c>
      <c r="CB14" s="20">
        <v>0.184189112437776</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4.1189593114472102E-2</v>
      </c>
      <c r="D9" s="14">
        <v>4.7436649230676899E-2</v>
      </c>
      <c r="E9" s="14">
        <v>3.5263235771768403E-2</v>
      </c>
      <c r="F9" s="14"/>
      <c r="G9" s="14">
        <v>5.0399138150637998E-2</v>
      </c>
      <c r="H9" s="14">
        <v>9.1393539120338096E-2</v>
      </c>
      <c r="I9" s="14">
        <v>4.98809699882833E-2</v>
      </c>
      <c r="J9" s="14">
        <v>3.1297872194812601E-2</v>
      </c>
      <c r="K9" s="14">
        <v>1.89668198427848E-2</v>
      </c>
      <c r="L9" s="14">
        <v>9.9907126774104304E-3</v>
      </c>
      <c r="M9" s="14"/>
      <c r="N9" s="14">
        <v>6.0479234349365203E-2</v>
      </c>
      <c r="O9" s="14">
        <v>2.3920547761953299E-2</v>
      </c>
      <c r="P9" s="14">
        <v>5.1400473521098201E-2</v>
      </c>
      <c r="Q9" s="14">
        <v>2.98086469319442E-2</v>
      </c>
      <c r="R9" s="14"/>
      <c r="S9" s="14">
        <v>7.1572734528949994E-2</v>
      </c>
      <c r="T9" s="14">
        <v>2.4577256898927199E-2</v>
      </c>
      <c r="U9" s="14">
        <v>3.7530751540862002E-2</v>
      </c>
      <c r="V9" s="14">
        <v>3.2609583168726801E-2</v>
      </c>
      <c r="W9" s="14">
        <v>2.8299245685700799E-2</v>
      </c>
      <c r="X9" s="14">
        <v>3.4537411494447001E-2</v>
      </c>
      <c r="Y9" s="14">
        <v>1.58428469434099E-2</v>
      </c>
      <c r="Z9" s="14">
        <v>6.5827261707934098E-2</v>
      </c>
      <c r="AA9" s="14">
        <v>3.6252673753431802E-2</v>
      </c>
      <c r="AB9" s="14">
        <v>6.4608170781537105E-2</v>
      </c>
      <c r="AC9" s="14">
        <v>3.6475288699754603E-2</v>
      </c>
      <c r="AD9" s="14">
        <v>4.7183063515780797E-2</v>
      </c>
      <c r="AE9" s="14"/>
      <c r="AF9" s="14">
        <v>4.319205353339E-2</v>
      </c>
      <c r="AG9" s="14">
        <v>6.0442133764476401E-2</v>
      </c>
      <c r="AH9" s="14">
        <v>3.5650773484187999E-2</v>
      </c>
      <c r="AI9" s="14">
        <v>3.1330760365371899E-2</v>
      </c>
      <c r="AJ9" s="14">
        <v>4.5139045952780801E-2</v>
      </c>
      <c r="AK9" s="14"/>
      <c r="AL9" s="14">
        <v>8.91767737896383E-2</v>
      </c>
      <c r="AM9" s="14">
        <v>5.7825292106359401E-2</v>
      </c>
      <c r="AN9" s="14">
        <v>3.0468823252217801E-2</v>
      </c>
      <c r="AO9" s="14">
        <v>3.6596736028037903E-2</v>
      </c>
      <c r="AP9" s="14">
        <v>2.88200942097534E-2</v>
      </c>
      <c r="AQ9" s="14">
        <v>6.7008157758373099E-3</v>
      </c>
      <c r="AR9" s="14"/>
      <c r="AS9" s="14">
        <v>2.68087627034585E-2</v>
      </c>
      <c r="AT9" s="14">
        <v>3.3799017661404897E-2</v>
      </c>
      <c r="AU9" s="14">
        <v>4.3819941088343403E-2</v>
      </c>
      <c r="AV9" s="14">
        <v>8.27246944881177E-2</v>
      </c>
      <c r="AW9" s="14">
        <v>0.15581097798364399</v>
      </c>
      <c r="AX9" s="14"/>
      <c r="AY9" s="14">
        <v>6.9364570001811801E-2</v>
      </c>
      <c r="AZ9" s="14">
        <v>3.60869374813374E-2</v>
      </c>
      <c r="BA9" s="14">
        <v>3.6547600888507802E-2</v>
      </c>
      <c r="BB9" s="14">
        <v>3.12734370591356E-2</v>
      </c>
      <c r="BC9" s="14">
        <v>2.2809803182957101E-2</v>
      </c>
      <c r="BD9" s="14"/>
      <c r="BE9" s="14">
        <v>0.15612691956070501</v>
      </c>
      <c r="BF9" s="14">
        <v>4.2617735065246701E-2</v>
      </c>
      <c r="BG9" s="14">
        <v>2.8859155262424999E-2</v>
      </c>
      <c r="BH9" s="14">
        <v>2.7319986791942402E-2</v>
      </c>
      <c r="BI9" s="14">
        <v>1.39590513226451E-2</v>
      </c>
      <c r="BJ9" s="14"/>
      <c r="BK9" s="14">
        <v>0.18886483226856601</v>
      </c>
      <c r="BL9" s="14">
        <v>1.3290686180715701E-2</v>
      </c>
      <c r="BM9" s="14">
        <v>9.8410280481990107E-3</v>
      </c>
      <c r="BN9" s="14">
        <v>9.3707488460167705E-3</v>
      </c>
      <c r="BO9" s="14">
        <v>7.5789087517009303E-3</v>
      </c>
      <c r="BP9" s="14"/>
      <c r="BQ9" s="14">
        <v>5.6533416531351001E-2</v>
      </c>
      <c r="BR9" s="14">
        <v>3.4790141638004798E-2</v>
      </c>
      <c r="BS9" s="14"/>
      <c r="BT9" s="14">
        <v>6.44321794739037E-2</v>
      </c>
      <c r="BU9" s="14">
        <v>3.4048199017406099E-2</v>
      </c>
      <c r="BV9" s="14"/>
      <c r="BW9" s="14">
        <v>9.4168159009963101E-2</v>
      </c>
      <c r="BX9" s="14">
        <v>2.2661051700737098E-2</v>
      </c>
      <c r="BY9" s="14"/>
      <c r="BZ9" s="14">
        <v>8.8687337611727604E-3</v>
      </c>
      <c r="CA9" s="14">
        <v>0.113551761043726</v>
      </c>
      <c r="CB9" s="14">
        <v>1.40071765362202E-2</v>
      </c>
    </row>
    <row r="10" spans="2:80" x14ac:dyDescent="0.35">
      <c r="B10" s="15" t="s">
        <v>326</v>
      </c>
      <c r="C10" s="14">
        <v>9.0068735844385503E-2</v>
      </c>
      <c r="D10" s="14">
        <v>0.111561250025773</v>
      </c>
      <c r="E10" s="14">
        <v>6.8071926087348703E-2</v>
      </c>
      <c r="F10" s="14"/>
      <c r="G10" s="14">
        <v>0.11106933862857001</v>
      </c>
      <c r="H10" s="14">
        <v>0.166568401831859</v>
      </c>
      <c r="I10" s="14">
        <v>0.10268923481376201</v>
      </c>
      <c r="J10" s="14">
        <v>5.28243957745013E-2</v>
      </c>
      <c r="K10" s="14">
        <v>6.1655894878448102E-2</v>
      </c>
      <c r="L10" s="14">
        <v>5.2743292050504702E-2</v>
      </c>
      <c r="M10" s="14"/>
      <c r="N10" s="14">
        <v>9.9732482737878894E-2</v>
      </c>
      <c r="O10" s="14">
        <v>9.2644270922155006E-2</v>
      </c>
      <c r="P10" s="14">
        <v>0.105511827976881</v>
      </c>
      <c r="Q10" s="14">
        <v>6.4440984278850505E-2</v>
      </c>
      <c r="R10" s="14"/>
      <c r="S10" s="14">
        <v>0.13994914558146199</v>
      </c>
      <c r="T10" s="14">
        <v>7.8946432040678305E-2</v>
      </c>
      <c r="U10" s="14">
        <v>5.3551966195072701E-2</v>
      </c>
      <c r="V10" s="14">
        <v>9.5200557990285803E-2</v>
      </c>
      <c r="W10" s="14">
        <v>7.3494929466634606E-2</v>
      </c>
      <c r="X10" s="14">
        <v>0.112196237690698</v>
      </c>
      <c r="Y10" s="14">
        <v>7.1046356458742604E-2</v>
      </c>
      <c r="Z10" s="14">
        <v>3.6403251382920297E-2</v>
      </c>
      <c r="AA10" s="14">
        <v>0.104149644341336</v>
      </c>
      <c r="AB10" s="14">
        <v>7.3383079399715195E-2</v>
      </c>
      <c r="AC10" s="14">
        <v>8.8007897147140204E-2</v>
      </c>
      <c r="AD10" s="14">
        <v>8.3625615477191495E-2</v>
      </c>
      <c r="AE10" s="14"/>
      <c r="AF10" s="14">
        <v>8.5984113038098803E-2</v>
      </c>
      <c r="AG10" s="14">
        <v>0.12042646049644801</v>
      </c>
      <c r="AH10" s="14">
        <v>7.8089647576984403E-2</v>
      </c>
      <c r="AI10" s="14">
        <v>7.3622145780779705E-2</v>
      </c>
      <c r="AJ10" s="14">
        <v>8.3505065691519706E-2</v>
      </c>
      <c r="AK10" s="14"/>
      <c r="AL10" s="14">
        <v>0.173819506506359</v>
      </c>
      <c r="AM10" s="14">
        <v>0.105102774901473</v>
      </c>
      <c r="AN10" s="14">
        <v>9.1181347200352106E-2</v>
      </c>
      <c r="AO10" s="14">
        <v>7.2308356858193701E-2</v>
      </c>
      <c r="AP10" s="14">
        <v>6.2981590549886293E-2</v>
      </c>
      <c r="AQ10" s="14">
        <v>5.0958071694950702E-2</v>
      </c>
      <c r="AR10" s="14"/>
      <c r="AS10" s="14">
        <v>6.8589498670380403E-2</v>
      </c>
      <c r="AT10" s="14">
        <v>8.0122916503380603E-2</v>
      </c>
      <c r="AU10" s="14">
        <v>0.108645659004657</v>
      </c>
      <c r="AV10" s="14">
        <v>0.121964501274862</v>
      </c>
      <c r="AW10" s="14">
        <v>0.17381596480648601</v>
      </c>
      <c r="AX10" s="14"/>
      <c r="AY10" s="14">
        <v>8.4503716668658899E-2</v>
      </c>
      <c r="AZ10" s="14">
        <v>0.126516060373279</v>
      </c>
      <c r="BA10" s="14">
        <v>8.4313785014406506E-2</v>
      </c>
      <c r="BB10" s="14">
        <v>8.5392413919098603E-2</v>
      </c>
      <c r="BC10" s="14">
        <v>5.0048439907258997E-2</v>
      </c>
      <c r="BD10" s="14"/>
      <c r="BE10" s="14">
        <v>0.21484036361497999</v>
      </c>
      <c r="BF10" s="14">
        <v>0.10210688371336001</v>
      </c>
      <c r="BG10" s="14">
        <v>7.9995919359981099E-2</v>
      </c>
      <c r="BH10" s="14">
        <v>4.8442825307049901E-2</v>
      </c>
      <c r="BI10" s="14">
        <v>3.8190607936689602E-2</v>
      </c>
      <c r="BJ10" s="14"/>
      <c r="BK10" s="14">
        <v>0.32965409996373302</v>
      </c>
      <c r="BL10" s="14">
        <v>0.10129441467318299</v>
      </c>
      <c r="BM10" s="14">
        <v>3.8832362510421797E-2</v>
      </c>
      <c r="BN10" s="14">
        <v>1.97660247096627E-2</v>
      </c>
      <c r="BO10" s="14">
        <v>7.4763958112900502E-3</v>
      </c>
      <c r="BP10" s="14"/>
      <c r="BQ10" s="14">
        <v>9.6915162987968095E-2</v>
      </c>
      <c r="BR10" s="14">
        <v>8.7213295117380796E-2</v>
      </c>
      <c r="BS10" s="14"/>
      <c r="BT10" s="14">
        <v>0.117517093986004</v>
      </c>
      <c r="BU10" s="14">
        <v>8.1635098564291506E-2</v>
      </c>
      <c r="BV10" s="14"/>
      <c r="BW10" s="14">
        <v>0.16827118144310399</v>
      </c>
      <c r="BX10" s="14">
        <v>6.2718481502099896E-2</v>
      </c>
      <c r="BY10" s="14"/>
      <c r="BZ10" s="14">
        <v>2.15598339991835E-2</v>
      </c>
      <c r="CA10" s="14">
        <v>0.24476721118390601</v>
      </c>
      <c r="CB10" s="14">
        <v>2.4638400524939898E-2</v>
      </c>
    </row>
    <row r="11" spans="2:80" x14ac:dyDescent="0.35">
      <c r="B11" s="15" t="s">
        <v>327</v>
      </c>
      <c r="C11" s="14">
        <v>0.259033032872585</v>
      </c>
      <c r="D11" s="14">
        <v>0.29704189340262699</v>
      </c>
      <c r="E11" s="14">
        <v>0.22300845109780601</v>
      </c>
      <c r="F11" s="14"/>
      <c r="G11" s="14">
        <v>0.210666430370619</v>
      </c>
      <c r="H11" s="14">
        <v>0.221713827809323</v>
      </c>
      <c r="I11" s="14">
        <v>0.25494484636199399</v>
      </c>
      <c r="J11" s="14">
        <v>0.26273144457245801</v>
      </c>
      <c r="K11" s="14">
        <v>0.261812416394827</v>
      </c>
      <c r="L11" s="14">
        <v>0.31998336637746999</v>
      </c>
      <c r="M11" s="14"/>
      <c r="N11" s="14">
        <v>0.26467290773254898</v>
      </c>
      <c r="O11" s="14">
        <v>0.24176341608705901</v>
      </c>
      <c r="P11" s="14">
        <v>0.251488665636044</v>
      </c>
      <c r="Q11" s="14">
        <v>0.27671580072259599</v>
      </c>
      <c r="R11" s="14"/>
      <c r="S11" s="14">
        <v>0.25747145344115402</v>
      </c>
      <c r="T11" s="14">
        <v>0.262991020672459</v>
      </c>
      <c r="U11" s="14">
        <v>0.24062649324240101</v>
      </c>
      <c r="V11" s="14">
        <v>0.30553679539083201</v>
      </c>
      <c r="W11" s="14">
        <v>0.261388683038002</v>
      </c>
      <c r="X11" s="14">
        <v>0.22128859183365401</v>
      </c>
      <c r="Y11" s="14">
        <v>0.29970029609316701</v>
      </c>
      <c r="Z11" s="14">
        <v>0.29109981188045297</v>
      </c>
      <c r="AA11" s="14">
        <v>0.23047957423791099</v>
      </c>
      <c r="AB11" s="14">
        <v>0.25904342797937802</v>
      </c>
      <c r="AC11" s="14">
        <v>0.20328504915241599</v>
      </c>
      <c r="AD11" s="14">
        <v>0.31266489482652698</v>
      </c>
      <c r="AE11" s="14"/>
      <c r="AF11" s="14">
        <v>0.32423599265009601</v>
      </c>
      <c r="AG11" s="14">
        <v>0.21756663293012099</v>
      </c>
      <c r="AH11" s="14">
        <v>0.20728595396542401</v>
      </c>
      <c r="AI11" s="14">
        <v>0.373530002977285</v>
      </c>
      <c r="AJ11" s="14">
        <v>0.15592065992894399</v>
      </c>
      <c r="AK11" s="14"/>
      <c r="AL11" s="14">
        <v>0.20536484993722301</v>
      </c>
      <c r="AM11" s="14">
        <v>0.31215218425325703</v>
      </c>
      <c r="AN11" s="14">
        <v>0.195584014076716</v>
      </c>
      <c r="AO11" s="14">
        <v>0.35944529013995902</v>
      </c>
      <c r="AP11" s="14">
        <v>0.158925392495988</v>
      </c>
      <c r="AQ11" s="14">
        <v>0.18785449815291999</v>
      </c>
      <c r="AR11" s="14"/>
      <c r="AS11" s="14">
        <v>0.29963789839010002</v>
      </c>
      <c r="AT11" s="14">
        <v>0.25146644330614598</v>
      </c>
      <c r="AU11" s="14">
        <v>0.25596187143730398</v>
      </c>
      <c r="AV11" s="14">
        <v>0.212470229827281</v>
      </c>
      <c r="AW11" s="14">
        <v>0.21848505888393199</v>
      </c>
      <c r="AX11" s="14"/>
      <c r="AY11" s="14">
        <v>0.28657698641648799</v>
      </c>
      <c r="AZ11" s="14">
        <v>0.26075929405361498</v>
      </c>
      <c r="BA11" s="14">
        <v>0.27779969826543</v>
      </c>
      <c r="BB11" s="14">
        <v>0.24350841672679199</v>
      </c>
      <c r="BC11" s="14">
        <v>0.21359259987707599</v>
      </c>
      <c r="BD11" s="14"/>
      <c r="BE11" s="14">
        <v>0.24863887251495401</v>
      </c>
      <c r="BF11" s="14">
        <v>0.26973432510425899</v>
      </c>
      <c r="BG11" s="14">
        <v>0.25481864207812999</v>
      </c>
      <c r="BH11" s="14">
        <v>0.26292105567920898</v>
      </c>
      <c r="BI11" s="14">
        <v>0.20321568849391899</v>
      </c>
      <c r="BJ11" s="14"/>
      <c r="BK11" s="14">
        <v>0.22069823110679801</v>
      </c>
      <c r="BL11" s="14">
        <v>0.35482797537075</v>
      </c>
      <c r="BM11" s="14">
        <v>0.287969319331492</v>
      </c>
      <c r="BN11" s="14">
        <v>0.245076986955344</v>
      </c>
      <c r="BO11" s="14">
        <v>0.199169111369218</v>
      </c>
      <c r="BP11" s="14"/>
      <c r="BQ11" s="14">
        <v>0.326963555327203</v>
      </c>
      <c r="BR11" s="14">
        <v>0.230701236396018</v>
      </c>
      <c r="BS11" s="14"/>
      <c r="BT11" s="14">
        <v>0.14494174992589301</v>
      </c>
      <c r="BU11" s="14">
        <v>0.29408811675878799</v>
      </c>
      <c r="BV11" s="14"/>
      <c r="BW11" s="14">
        <v>0.18797909918793601</v>
      </c>
      <c r="BX11" s="14">
        <v>0.28388319124572498</v>
      </c>
      <c r="BY11" s="14"/>
      <c r="BZ11" s="14">
        <v>0.24222793813044799</v>
      </c>
      <c r="CA11" s="14">
        <v>0.27663991197555199</v>
      </c>
      <c r="CB11" s="14">
        <v>0.36374221097880399</v>
      </c>
    </row>
    <row r="12" spans="2:80" x14ac:dyDescent="0.35">
      <c r="B12" s="15" t="s">
        <v>328</v>
      </c>
      <c r="C12" s="14">
        <v>0.35155152222991798</v>
      </c>
      <c r="D12" s="14">
        <v>0.316782015492797</v>
      </c>
      <c r="E12" s="14">
        <v>0.38553502048314803</v>
      </c>
      <c r="F12" s="14"/>
      <c r="G12" s="14">
        <v>0.34567847037773303</v>
      </c>
      <c r="H12" s="14">
        <v>0.291517787403555</v>
      </c>
      <c r="I12" s="14">
        <v>0.34448584028336099</v>
      </c>
      <c r="J12" s="14">
        <v>0.37620098058959001</v>
      </c>
      <c r="K12" s="14">
        <v>0.37326884457112097</v>
      </c>
      <c r="L12" s="14">
        <v>0.37560985293916099</v>
      </c>
      <c r="M12" s="14"/>
      <c r="N12" s="14">
        <v>0.36440678303360402</v>
      </c>
      <c r="O12" s="14">
        <v>0.34906136758527501</v>
      </c>
      <c r="P12" s="14">
        <v>0.35048232564119097</v>
      </c>
      <c r="Q12" s="14">
        <v>0.34114711091748801</v>
      </c>
      <c r="R12" s="14"/>
      <c r="S12" s="14">
        <v>0.32008109461593398</v>
      </c>
      <c r="T12" s="14">
        <v>0.339284759752224</v>
      </c>
      <c r="U12" s="14">
        <v>0.388650605846807</v>
      </c>
      <c r="V12" s="14">
        <v>0.31760460766505499</v>
      </c>
      <c r="W12" s="14">
        <v>0.39421277518793701</v>
      </c>
      <c r="X12" s="14">
        <v>0.37275612973640598</v>
      </c>
      <c r="Y12" s="14">
        <v>0.33348487156865197</v>
      </c>
      <c r="Z12" s="14">
        <v>0.38534124937675701</v>
      </c>
      <c r="AA12" s="14">
        <v>0.370207651332294</v>
      </c>
      <c r="AB12" s="14">
        <v>0.34366043716236899</v>
      </c>
      <c r="AC12" s="14">
        <v>0.37086097804736601</v>
      </c>
      <c r="AD12" s="14">
        <v>0.31760904824596697</v>
      </c>
      <c r="AE12" s="14"/>
      <c r="AF12" s="14">
        <v>0.34373601161670497</v>
      </c>
      <c r="AG12" s="14">
        <v>0.36412640655463802</v>
      </c>
      <c r="AH12" s="14">
        <v>0.412669834622995</v>
      </c>
      <c r="AI12" s="14">
        <v>0.279605350813044</v>
      </c>
      <c r="AJ12" s="14">
        <v>0.35885912736006798</v>
      </c>
      <c r="AK12" s="14"/>
      <c r="AL12" s="14">
        <v>0.32177441900037701</v>
      </c>
      <c r="AM12" s="14">
        <v>0.36057898784555498</v>
      </c>
      <c r="AN12" s="14">
        <v>0.43354305399832899</v>
      </c>
      <c r="AO12" s="14">
        <v>0.30720071674477101</v>
      </c>
      <c r="AP12" s="14">
        <v>0.38568569723510798</v>
      </c>
      <c r="AQ12" s="14">
        <v>0.41520398282183402</v>
      </c>
      <c r="AR12" s="14"/>
      <c r="AS12" s="14">
        <v>0.31652867445454502</v>
      </c>
      <c r="AT12" s="14">
        <v>0.35464694494468901</v>
      </c>
      <c r="AU12" s="14">
        <v>0.36744313446702398</v>
      </c>
      <c r="AV12" s="14">
        <v>0.34945725941831801</v>
      </c>
      <c r="AW12" s="14">
        <v>0.32781172716491602</v>
      </c>
      <c r="AX12" s="14"/>
      <c r="AY12" s="14">
        <v>0.328482560651505</v>
      </c>
      <c r="AZ12" s="14">
        <v>0.38160264272913202</v>
      </c>
      <c r="BA12" s="14">
        <v>0.37183515773901799</v>
      </c>
      <c r="BB12" s="14">
        <v>0.36305148630717099</v>
      </c>
      <c r="BC12" s="14">
        <v>0.32418510613940299</v>
      </c>
      <c r="BD12" s="14"/>
      <c r="BE12" s="14">
        <v>0.207735322494216</v>
      </c>
      <c r="BF12" s="14">
        <v>0.36811231990529197</v>
      </c>
      <c r="BG12" s="14">
        <v>0.36895424090302997</v>
      </c>
      <c r="BH12" s="14">
        <v>0.35351594606317299</v>
      </c>
      <c r="BI12" s="14">
        <v>0.26791163227713199</v>
      </c>
      <c r="BJ12" s="14"/>
      <c r="BK12" s="14">
        <v>0.172292016738538</v>
      </c>
      <c r="BL12" s="14">
        <v>0.318277384304128</v>
      </c>
      <c r="BM12" s="14">
        <v>0.45073597622434602</v>
      </c>
      <c r="BN12" s="14">
        <v>0.44885387417634398</v>
      </c>
      <c r="BO12" s="14">
        <v>0.33857532973383297</v>
      </c>
      <c r="BP12" s="14"/>
      <c r="BQ12" s="14">
        <v>0.30440768181878303</v>
      </c>
      <c r="BR12" s="14">
        <v>0.37121381310283602</v>
      </c>
      <c r="BS12" s="14"/>
      <c r="BT12" s="14">
        <v>0.360085442615382</v>
      </c>
      <c r="BU12" s="14">
        <v>0.34892943500936802</v>
      </c>
      <c r="BV12" s="14"/>
      <c r="BW12" s="14">
        <v>0.33454352210365002</v>
      </c>
      <c r="BX12" s="14">
        <v>0.35749984169417098</v>
      </c>
      <c r="BY12" s="14"/>
      <c r="BZ12" s="14">
        <v>0.40988787238876501</v>
      </c>
      <c r="CA12" s="14">
        <v>0.22580169887573801</v>
      </c>
      <c r="CB12" s="14">
        <v>0.371774106950088</v>
      </c>
    </row>
    <row r="13" spans="2:80" x14ac:dyDescent="0.35">
      <c r="B13" s="15" t="s">
        <v>329</v>
      </c>
      <c r="C13" s="14">
        <v>0.17468791092879099</v>
      </c>
      <c r="D13" s="14">
        <v>0.159834901872666</v>
      </c>
      <c r="E13" s="14">
        <v>0.18927578387299701</v>
      </c>
      <c r="F13" s="14"/>
      <c r="G13" s="14">
        <v>0.22610229941464199</v>
      </c>
      <c r="H13" s="14">
        <v>0.15805856260657999</v>
      </c>
      <c r="I13" s="14">
        <v>0.16350897233352599</v>
      </c>
      <c r="J13" s="14">
        <v>0.19641070931401899</v>
      </c>
      <c r="K13" s="14">
        <v>0.18620034720763501</v>
      </c>
      <c r="L13" s="14">
        <v>0.137937377180577</v>
      </c>
      <c r="M13" s="14"/>
      <c r="N13" s="14">
        <v>0.15098372148054501</v>
      </c>
      <c r="O13" s="14">
        <v>0.203209505964806</v>
      </c>
      <c r="P13" s="14">
        <v>0.17051548942068401</v>
      </c>
      <c r="Q13" s="14">
        <v>0.17640739441727701</v>
      </c>
      <c r="R13" s="14"/>
      <c r="S13" s="14">
        <v>0.127192727444949</v>
      </c>
      <c r="T13" s="14">
        <v>0.21274942813252701</v>
      </c>
      <c r="U13" s="14">
        <v>0.199350398129433</v>
      </c>
      <c r="V13" s="14">
        <v>0.14070264495069601</v>
      </c>
      <c r="W13" s="14">
        <v>0.17770184548605</v>
      </c>
      <c r="X13" s="14">
        <v>0.179671570237318</v>
      </c>
      <c r="Y13" s="14">
        <v>0.18388107611000001</v>
      </c>
      <c r="Z13" s="14">
        <v>0.13409250320251401</v>
      </c>
      <c r="AA13" s="14">
        <v>0.191169983271649</v>
      </c>
      <c r="AB13" s="14">
        <v>0.16447704521857301</v>
      </c>
      <c r="AC13" s="14">
        <v>0.21059182795742601</v>
      </c>
      <c r="AD13" s="14">
        <v>0.18586892121236201</v>
      </c>
      <c r="AE13" s="14"/>
      <c r="AF13" s="14">
        <v>0.13281374755723699</v>
      </c>
      <c r="AG13" s="14">
        <v>0.15798965897753101</v>
      </c>
      <c r="AH13" s="14">
        <v>0.22081897042776999</v>
      </c>
      <c r="AI13" s="14">
        <v>0.14487005002603201</v>
      </c>
      <c r="AJ13" s="14">
        <v>0.29881370897076298</v>
      </c>
      <c r="AK13" s="14"/>
      <c r="AL13" s="14">
        <v>0.134477070196972</v>
      </c>
      <c r="AM13" s="14">
        <v>0.10021448280751501</v>
      </c>
      <c r="AN13" s="14">
        <v>0.19690176859785399</v>
      </c>
      <c r="AO13" s="14">
        <v>0.14543931764412199</v>
      </c>
      <c r="AP13" s="14">
        <v>0.31989529131439398</v>
      </c>
      <c r="AQ13" s="14">
        <v>0.15758638166594099</v>
      </c>
      <c r="AR13" s="14"/>
      <c r="AS13" s="14">
        <v>0.178621582587429</v>
      </c>
      <c r="AT13" s="14">
        <v>0.20093148346895301</v>
      </c>
      <c r="AU13" s="14">
        <v>0.16678524253511501</v>
      </c>
      <c r="AV13" s="14">
        <v>0.16743389049727</v>
      </c>
      <c r="AW13" s="14">
        <v>8.2451392699506895E-2</v>
      </c>
      <c r="AX13" s="14"/>
      <c r="AY13" s="14">
        <v>0.15607366227363301</v>
      </c>
      <c r="AZ13" s="14">
        <v>0.129181807034595</v>
      </c>
      <c r="BA13" s="14">
        <v>0.144504056921574</v>
      </c>
      <c r="BB13" s="14">
        <v>0.20640486658937901</v>
      </c>
      <c r="BC13" s="14">
        <v>0.27344080746821797</v>
      </c>
      <c r="BD13" s="14"/>
      <c r="BE13" s="14">
        <v>0.124212447869941</v>
      </c>
      <c r="BF13" s="14">
        <v>0.141149630209429</v>
      </c>
      <c r="BG13" s="14">
        <v>0.179583345390846</v>
      </c>
      <c r="BH13" s="14">
        <v>0.224152196820601</v>
      </c>
      <c r="BI13" s="14">
        <v>0.317812063045048</v>
      </c>
      <c r="BJ13" s="14"/>
      <c r="BK13" s="14">
        <v>2.4857228855144499E-2</v>
      </c>
      <c r="BL13" s="14">
        <v>6.80118857229427E-2</v>
      </c>
      <c r="BM13" s="14">
        <v>0.120049563932107</v>
      </c>
      <c r="BN13" s="14">
        <v>0.210018946285012</v>
      </c>
      <c r="BO13" s="14">
        <v>0.39028048437316198</v>
      </c>
      <c r="BP13" s="14"/>
      <c r="BQ13" s="14">
        <v>0.14276264291665</v>
      </c>
      <c r="BR13" s="14">
        <v>0.18800298879211999</v>
      </c>
      <c r="BS13" s="14"/>
      <c r="BT13" s="14">
        <v>0.27411272384954499</v>
      </c>
      <c r="BU13" s="14">
        <v>0.144139169015392</v>
      </c>
      <c r="BV13" s="14"/>
      <c r="BW13" s="14">
        <v>0.14926171633229199</v>
      </c>
      <c r="BX13" s="14">
        <v>0.18358038077224201</v>
      </c>
      <c r="BY13" s="14"/>
      <c r="BZ13" s="14">
        <v>0.24588594963031199</v>
      </c>
      <c r="CA13" s="14">
        <v>4.4548345515133099E-2</v>
      </c>
      <c r="CB13" s="14">
        <v>6.0831431690317302E-2</v>
      </c>
    </row>
    <row r="14" spans="2:80" x14ac:dyDescent="0.35">
      <c r="B14" s="15" t="s">
        <v>167</v>
      </c>
      <c r="C14" s="20">
        <v>8.3469205009849001E-2</v>
      </c>
      <c r="D14" s="20">
        <v>6.7343289975459797E-2</v>
      </c>
      <c r="E14" s="20">
        <v>9.8845582686932096E-2</v>
      </c>
      <c r="F14" s="20"/>
      <c r="G14" s="20">
        <v>5.6084323057798202E-2</v>
      </c>
      <c r="H14" s="20">
        <v>7.0747881228345202E-2</v>
      </c>
      <c r="I14" s="20">
        <v>8.4490136219074405E-2</v>
      </c>
      <c r="J14" s="20">
        <v>8.0534597554618906E-2</v>
      </c>
      <c r="K14" s="20">
        <v>9.8095677105185297E-2</v>
      </c>
      <c r="L14" s="20">
        <v>0.103735398774876</v>
      </c>
      <c r="M14" s="20"/>
      <c r="N14" s="20">
        <v>5.9724870666057799E-2</v>
      </c>
      <c r="O14" s="20">
        <v>8.9400891678752106E-2</v>
      </c>
      <c r="P14" s="20">
        <v>7.0601217804101696E-2</v>
      </c>
      <c r="Q14" s="20">
        <v>0.11148006273184501</v>
      </c>
      <c r="R14" s="20"/>
      <c r="S14" s="20">
        <v>8.3732844387551103E-2</v>
      </c>
      <c r="T14" s="20">
        <v>8.1451102503184797E-2</v>
      </c>
      <c r="U14" s="20">
        <v>8.0289785045424902E-2</v>
      </c>
      <c r="V14" s="20">
        <v>0.108345810834405</v>
      </c>
      <c r="W14" s="20">
        <v>6.4902521135675698E-2</v>
      </c>
      <c r="X14" s="20">
        <v>7.9550059007476095E-2</v>
      </c>
      <c r="Y14" s="20">
        <v>9.6044552826028806E-2</v>
      </c>
      <c r="Z14" s="20">
        <v>8.7235922449421299E-2</v>
      </c>
      <c r="AA14" s="20">
        <v>6.7740473063378506E-2</v>
      </c>
      <c r="AB14" s="20">
        <v>9.4827839458427099E-2</v>
      </c>
      <c r="AC14" s="20">
        <v>9.07789589958969E-2</v>
      </c>
      <c r="AD14" s="20">
        <v>5.3048456722171698E-2</v>
      </c>
      <c r="AE14" s="20"/>
      <c r="AF14" s="20">
        <v>7.0038081604473099E-2</v>
      </c>
      <c r="AG14" s="20">
        <v>7.9448707276784505E-2</v>
      </c>
      <c r="AH14" s="20">
        <v>4.5484819922638003E-2</v>
      </c>
      <c r="AI14" s="20">
        <v>9.7041690037487194E-2</v>
      </c>
      <c r="AJ14" s="20">
        <v>5.77623920959245E-2</v>
      </c>
      <c r="AK14" s="20"/>
      <c r="AL14" s="20">
        <v>7.5387380569431006E-2</v>
      </c>
      <c r="AM14" s="20">
        <v>6.4126278085840205E-2</v>
      </c>
      <c r="AN14" s="20">
        <v>5.23209928745322E-2</v>
      </c>
      <c r="AO14" s="20">
        <v>7.9009582584916693E-2</v>
      </c>
      <c r="AP14" s="20">
        <v>4.3691934194869997E-2</v>
      </c>
      <c r="AQ14" s="20">
        <v>0.18169624988851699</v>
      </c>
      <c r="AR14" s="20"/>
      <c r="AS14" s="20">
        <v>0.109813583194088</v>
      </c>
      <c r="AT14" s="20">
        <v>7.9033194115426197E-2</v>
      </c>
      <c r="AU14" s="20">
        <v>5.7344151467556101E-2</v>
      </c>
      <c r="AV14" s="20">
        <v>6.5949424494150699E-2</v>
      </c>
      <c r="AW14" s="20">
        <v>4.16248784615144E-2</v>
      </c>
      <c r="AX14" s="20"/>
      <c r="AY14" s="20">
        <v>7.4998503987903697E-2</v>
      </c>
      <c r="AZ14" s="20">
        <v>6.5853258328040606E-2</v>
      </c>
      <c r="BA14" s="20">
        <v>8.4999701171063202E-2</v>
      </c>
      <c r="BB14" s="20">
        <v>7.0369379398424595E-2</v>
      </c>
      <c r="BC14" s="20">
        <v>0.115923243425087</v>
      </c>
      <c r="BD14" s="20"/>
      <c r="BE14" s="20">
        <v>4.8446073945204199E-2</v>
      </c>
      <c r="BF14" s="20">
        <v>7.6279106002412903E-2</v>
      </c>
      <c r="BG14" s="20">
        <v>8.7788697005587696E-2</v>
      </c>
      <c r="BH14" s="20">
        <v>8.3647989338024198E-2</v>
      </c>
      <c r="BI14" s="20">
        <v>0.158910956924567</v>
      </c>
      <c r="BJ14" s="20"/>
      <c r="BK14" s="20">
        <v>6.3633591067220899E-2</v>
      </c>
      <c r="BL14" s="20">
        <v>0.14429765374828099</v>
      </c>
      <c r="BM14" s="20">
        <v>9.2571749953435006E-2</v>
      </c>
      <c r="BN14" s="20">
        <v>6.6913419027621504E-2</v>
      </c>
      <c r="BO14" s="20">
        <v>5.6919769960795598E-2</v>
      </c>
      <c r="BP14" s="20"/>
      <c r="BQ14" s="20">
        <v>7.2417540418045406E-2</v>
      </c>
      <c r="BR14" s="20">
        <v>8.8078524953640699E-2</v>
      </c>
      <c r="BS14" s="20"/>
      <c r="BT14" s="20">
        <v>3.8910810149272501E-2</v>
      </c>
      <c r="BU14" s="20">
        <v>9.7159981634754602E-2</v>
      </c>
      <c r="BV14" s="20"/>
      <c r="BW14" s="20">
        <v>6.5776321923054895E-2</v>
      </c>
      <c r="BX14" s="20">
        <v>8.9657053085025695E-2</v>
      </c>
      <c r="BY14" s="20"/>
      <c r="BZ14" s="20">
        <v>7.1569672090117706E-2</v>
      </c>
      <c r="CA14" s="20">
        <v>9.4691071405944599E-2</v>
      </c>
      <c r="CB14" s="20">
        <v>0.16500667331963101</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3.1290241586352602E-2</v>
      </c>
      <c r="D9" s="14">
        <v>3.6730616234580397E-2</v>
      </c>
      <c r="E9" s="14">
        <v>2.61111791979881E-2</v>
      </c>
      <c r="F9" s="14"/>
      <c r="G9" s="14">
        <v>4.4482145659680797E-2</v>
      </c>
      <c r="H9" s="14">
        <v>7.5412659532792095E-2</v>
      </c>
      <c r="I9" s="14">
        <v>4.9037111961404201E-2</v>
      </c>
      <c r="J9" s="14">
        <v>1.1807504009857099E-2</v>
      </c>
      <c r="K9" s="14">
        <v>1.3293636036537E-2</v>
      </c>
      <c r="L9" s="14">
        <v>0</v>
      </c>
      <c r="M9" s="14"/>
      <c r="N9" s="14">
        <v>4.95762736128387E-2</v>
      </c>
      <c r="O9" s="14">
        <v>2.2324107355985501E-2</v>
      </c>
      <c r="P9" s="14">
        <v>3.2861526680116201E-2</v>
      </c>
      <c r="Q9" s="14">
        <v>1.9839556297405199E-2</v>
      </c>
      <c r="R9" s="14"/>
      <c r="S9" s="14">
        <v>4.89830261524603E-2</v>
      </c>
      <c r="T9" s="14">
        <v>1.9682872347340799E-2</v>
      </c>
      <c r="U9" s="14">
        <v>3.15262505961919E-2</v>
      </c>
      <c r="V9" s="14">
        <v>2.8228606147080702E-2</v>
      </c>
      <c r="W9" s="14">
        <v>1.8544900071764001E-2</v>
      </c>
      <c r="X9" s="14">
        <v>5.4588227166868897E-2</v>
      </c>
      <c r="Y9" s="14">
        <v>1.55188918267768E-2</v>
      </c>
      <c r="Z9" s="14">
        <v>4.2969378432088201E-2</v>
      </c>
      <c r="AA9" s="14">
        <v>3.6552667968320497E-2</v>
      </c>
      <c r="AB9" s="14">
        <v>2.9693775816251902E-2</v>
      </c>
      <c r="AC9" s="14">
        <v>1.2036527937454499E-2</v>
      </c>
      <c r="AD9" s="14">
        <v>1.1426932835369E-2</v>
      </c>
      <c r="AE9" s="14"/>
      <c r="AF9" s="14">
        <v>3.2683970751681002E-2</v>
      </c>
      <c r="AG9" s="14">
        <v>4.7796521008118202E-2</v>
      </c>
      <c r="AH9" s="14">
        <v>2.4942475351232899E-2</v>
      </c>
      <c r="AI9" s="14">
        <v>1.29222263977537E-2</v>
      </c>
      <c r="AJ9" s="14">
        <v>3.14154517597647E-2</v>
      </c>
      <c r="AK9" s="14"/>
      <c r="AL9" s="14">
        <v>7.7036700029277802E-2</v>
      </c>
      <c r="AM9" s="14">
        <v>4.5481849912694897E-2</v>
      </c>
      <c r="AN9" s="14">
        <v>2.0255894818883999E-2</v>
      </c>
      <c r="AO9" s="14">
        <v>1.7397742864870398E-2</v>
      </c>
      <c r="AP9" s="14">
        <v>2.2593974564557699E-2</v>
      </c>
      <c r="AQ9" s="14">
        <v>1.55798810769589E-2</v>
      </c>
      <c r="AR9" s="14"/>
      <c r="AS9" s="14">
        <v>1.13905465643412E-2</v>
      </c>
      <c r="AT9" s="14">
        <v>2.6753898200976001E-2</v>
      </c>
      <c r="AU9" s="14">
        <v>4.0077941787475001E-2</v>
      </c>
      <c r="AV9" s="14">
        <v>6.0551819986598303E-2</v>
      </c>
      <c r="AW9" s="14">
        <v>0.14351035632849901</v>
      </c>
      <c r="AX9" s="14"/>
      <c r="AY9" s="14">
        <v>5.1109580527164099E-2</v>
      </c>
      <c r="AZ9" s="14">
        <v>3.4312307794356102E-2</v>
      </c>
      <c r="BA9" s="14">
        <v>2.8755373633017001E-2</v>
      </c>
      <c r="BB9" s="14">
        <v>1.8901899974091401E-2</v>
      </c>
      <c r="BC9" s="14">
        <v>1.20442552652235E-2</v>
      </c>
      <c r="BD9" s="14"/>
      <c r="BE9" s="14">
        <v>0.106162895347041</v>
      </c>
      <c r="BF9" s="14">
        <v>3.7757569927262098E-2</v>
      </c>
      <c r="BG9" s="14">
        <v>2.10979032374294E-2</v>
      </c>
      <c r="BH9" s="14">
        <v>1.38045903220401E-2</v>
      </c>
      <c r="BI9" s="14">
        <v>1.37133121864664E-2</v>
      </c>
      <c r="BJ9" s="14"/>
      <c r="BK9" s="14">
        <v>0.15810212831220599</v>
      </c>
      <c r="BL9" s="14">
        <v>1.24781878983375E-2</v>
      </c>
      <c r="BM9" s="14">
        <v>4.6902672077688001E-3</v>
      </c>
      <c r="BN9" s="14">
        <v>1.7213509834561899E-3</v>
      </c>
      <c r="BO9" s="14">
        <v>0</v>
      </c>
      <c r="BP9" s="14"/>
      <c r="BQ9" s="14">
        <v>3.5662739229658597E-2</v>
      </c>
      <c r="BR9" s="14">
        <v>2.9466603126819601E-2</v>
      </c>
      <c r="BS9" s="14"/>
      <c r="BT9" s="14">
        <v>6.0267576263111203E-2</v>
      </c>
      <c r="BU9" s="14">
        <v>2.2386819066623601E-2</v>
      </c>
      <c r="BV9" s="14"/>
      <c r="BW9" s="14">
        <v>8.2130725558211007E-2</v>
      </c>
      <c r="BX9" s="14">
        <v>1.35094655905441E-2</v>
      </c>
      <c r="BY9" s="14"/>
      <c r="BZ9" s="14">
        <v>2.0716658747281401E-3</v>
      </c>
      <c r="CA9" s="14">
        <v>9.6846122928864395E-2</v>
      </c>
      <c r="CB9" s="14">
        <v>5.88976883726263E-3</v>
      </c>
    </row>
    <row r="10" spans="2:80" x14ac:dyDescent="0.35">
      <c r="B10" s="15" t="s">
        <v>326</v>
      </c>
      <c r="C10" s="14">
        <v>0.120227329428789</v>
      </c>
      <c r="D10" s="14">
        <v>0.14584930578883901</v>
      </c>
      <c r="E10" s="14">
        <v>9.4449304628855105E-2</v>
      </c>
      <c r="F10" s="14"/>
      <c r="G10" s="14">
        <v>0.19166520482434701</v>
      </c>
      <c r="H10" s="14">
        <v>0.16801583441043999</v>
      </c>
      <c r="I10" s="14">
        <v>0.13096176418732799</v>
      </c>
      <c r="J10" s="14">
        <v>7.4132352355008202E-2</v>
      </c>
      <c r="K10" s="14">
        <v>8.8786852483857204E-2</v>
      </c>
      <c r="L10" s="14">
        <v>8.3644358389354106E-2</v>
      </c>
      <c r="M10" s="14"/>
      <c r="N10" s="14">
        <v>0.15792964117327599</v>
      </c>
      <c r="O10" s="14">
        <v>0.12632558766094501</v>
      </c>
      <c r="P10" s="14">
        <v>0.111841618602204</v>
      </c>
      <c r="Q10" s="14">
        <v>8.1942652661040602E-2</v>
      </c>
      <c r="R10" s="14"/>
      <c r="S10" s="14">
        <v>0.15572411979113099</v>
      </c>
      <c r="T10" s="14">
        <v>0.110083232977847</v>
      </c>
      <c r="U10" s="14">
        <v>9.0819863049729999E-2</v>
      </c>
      <c r="V10" s="14">
        <v>0.124920610134805</v>
      </c>
      <c r="W10" s="14">
        <v>0.115839119020457</v>
      </c>
      <c r="X10" s="14">
        <v>0.146124925447537</v>
      </c>
      <c r="Y10" s="14">
        <v>0.12767732953630601</v>
      </c>
      <c r="Z10" s="14">
        <v>0.111770551589235</v>
      </c>
      <c r="AA10" s="14">
        <v>0.110726182855023</v>
      </c>
      <c r="AB10" s="14">
        <v>0.12146509780653</v>
      </c>
      <c r="AC10" s="14">
        <v>8.1401903364029596E-2</v>
      </c>
      <c r="AD10" s="14">
        <v>8.2543549400269201E-2</v>
      </c>
      <c r="AE10" s="14"/>
      <c r="AF10" s="14">
        <v>0.10099409783520399</v>
      </c>
      <c r="AG10" s="14">
        <v>0.14878956388512299</v>
      </c>
      <c r="AH10" s="14">
        <v>0.109225895084852</v>
      </c>
      <c r="AI10" s="14">
        <v>7.4361426687815604E-2</v>
      </c>
      <c r="AJ10" s="14">
        <v>0.183029870741966</v>
      </c>
      <c r="AK10" s="14"/>
      <c r="AL10" s="14">
        <v>0.21338243179375099</v>
      </c>
      <c r="AM10" s="14">
        <v>0.10310699319981401</v>
      </c>
      <c r="AN10" s="14">
        <v>9.8499059186535398E-2</v>
      </c>
      <c r="AO10" s="14">
        <v>9.3055299463679603E-2</v>
      </c>
      <c r="AP10" s="14">
        <v>0.15455874360239</v>
      </c>
      <c r="AQ10" s="14">
        <v>6.3674244920302298E-2</v>
      </c>
      <c r="AR10" s="14"/>
      <c r="AS10" s="14">
        <v>7.5521072153851704E-2</v>
      </c>
      <c r="AT10" s="14">
        <v>0.11243460459415699</v>
      </c>
      <c r="AU10" s="14">
        <v>0.153053511475438</v>
      </c>
      <c r="AV10" s="14">
        <v>0.17897378257941099</v>
      </c>
      <c r="AW10" s="14">
        <v>0.24888305025687299</v>
      </c>
      <c r="AX10" s="14"/>
      <c r="AY10" s="14">
        <v>0.137336408943043</v>
      </c>
      <c r="AZ10" s="14">
        <v>0.16726787303230101</v>
      </c>
      <c r="BA10" s="14">
        <v>9.9533445977569496E-2</v>
      </c>
      <c r="BB10" s="14">
        <v>0.121307721869028</v>
      </c>
      <c r="BC10" s="14">
        <v>4.3633198210781203E-2</v>
      </c>
      <c r="BD10" s="14"/>
      <c r="BE10" s="14">
        <v>0.23615644292775601</v>
      </c>
      <c r="BF10" s="14">
        <v>0.14944170688173999</v>
      </c>
      <c r="BG10" s="14">
        <v>0.104501449223719</v>
      </c>
      <c r="BH10" s="14">
        <v>6.4822411973658997E-2</v>
      </c>
      <c r="BI10" s="14">
        <v>2.9154518485748699E-2</v>
      </c>
      <c r="BJ10" s="14"/>
      <c r="BK10" s="14">
        <v>0.42236551413308798</v>
      </c>
      <c r="BL10" s="14">
        <v>0.15118560343024101</v>
      </c>
      <c r="BM10" s="14">
        <v>5.2920362265232897E-2</v>
      </c>
      <c r="BN10" s="14">
        <v>2.9252988943420901E-2</v>
      </c>
      <c r="BO10" s="14">
        <v>7.1825072129197099E-3</v>
      </c>
      <c r="BP10" s="14"/>
      <c r="BQ10" s="14">
        <v>0.11931352925757401</v>
      </c>
      <c r="BR10" s="14">
        <v>0.120608448247482</v>
      </c>
      <c r="BS10" s="14"/>
      <c r="BT10" s="14">
        <v>0.167953718709248</v>
      </c>
      <c r="BU10" s="14">
        <v>0.105563171601817</v>
      </c>
      <c r="BV10" s="14"/>
      <c r="BW10" s="14">
        <v>0.208682809151193</v>
      </c>
      <c r="BX10" s="14">
        <v>8.9291214197934302E-2</v>
      </c>
      <c r="BY10" s="14"/>
      <c r="BZ10" s="14">
        <v>2.9051127262587701E-2</v>
      </c>
      <c r="CA10" s="14">
        <v>0.31385716679189402</v>
      </c>
      <c r="CB10" s="14">
        <v>0.105894510443863</v>
      </c>
    </row>
    <row r="11" spans="2:80" x14ac:dyDescent="0.35">
      <c r="B11" s="15" t="s">
        <v>327</v>
      </c>
      <c r="C11" s="14">
        <v>0.27604197683818799</v>
      </c>
      <c r="D11" s="14">
        <v>0.29372673312074998</v>
      </c>
      <c r="E11" s="14">
        <v>0.25922426639144602</v>
      </c>
      <c r="F11" s="14"/>
      <c r="G11" s="14">
        <v>0.269336839690554</v>
      </c>
      <c r="H11" s="14">
        <v>0.24626234072927899</v>
      </c>
      <c r="I11" s="14">
        <v>0.24139528746852701</v>
      </c>
      <c r="J11" s="14">
        <v>0.304521998235397</v>
      </c>
      <c r="K11" s="14">
        <v>0.29765493687126299</v>
      </c>
      <c r="L11" s="14">
        <v>0.29534451074965201</v>
      </c>
      <c r="M11" s="14"/>
      <c r="N11" s="14">
        <v>0.30083357926857002</v>
      </c>
      <c r="O11" s="14">
        <v>0.28685894628478198</v>
      </c>
      <c r="P11" s="14">
        <v>0.2738783135583</v>
      </c>
      <c r="Q11" s="14">
        <v>0.24052551684295601</v>
      </c>
      <c r="R11" s="14"/>
      <c r="S11" s="14">
        <v>0.249339231402849</v>
      </c>
      <c r="T11" s="14">
        <v>0.29567054788728597</v>
      </c>
      <c r="U11" s="14">
        <v>0.29118370611970401</v>
      </c>
      <c r="V11" s="14">
        <v>0.281966251841194</v>
      </c>
      <c r="W11" s="14">
        <v>0.30263376093234301</v>
      </c>
      <c r="X11" s="14">
        <v>0.20626183650535199</v>
      </c>
      <c r="Y11" s="14">
        <v>0.237648666836205</v>
      </c>
      <c r="Z11" s="14">
        <v>0.274235824811494</v>
      </c>
      <c r="AA11" s="14">
        <v>0.28576939384462102</v>
      </c>
      <c r="AB11" s="14">
        <v>0.30753213845329802</v>
      </c>
      <c r="AC11" s="14">
        <v>0.32779512328885801</v>
      </c>
      <c r="AD11" s="14">
        <v>0.29326294104982398</v>
      </c>
      <c r="AE11" s="14"/>
      <c r="AF11" s="14">
        <v>0.266154524780712</v>
      </c>
      <c r="AG11" s="14">
        <v>0.31497071184219</v>
      </c>
      <c r="AH11" s="14">
        <v>0.35969747452239997</v>
      </c>
      <c r="AI11" s="14">
        <v>0.20186152831463999</v>
      </c>
      <c r="AJ11" s="14">
        <v>0.25044836759845801</v>
      </c>
      <c r="AK11" s="14"/>
      <c r="AL11" s="14">
        <v>0.30991122716727398</v>
      </c>
      <c r="AM11" s="14">
        <v>0.28553024679371197</v>
      </c>
      <c r="AN11" s="14">
        <v>0.37381130496320403</v>
      </c>
      <c r="AO11" s="14">
        <v>0.189843759487552</v>
      </c>
      <c r="AP11" s="14">
        <v>0.32389038204436399</v>
      </c>
      <c r="AQ11" s="14">
        <v>0.31879350155151098</v>
      </c>
      <c r="AR11" s="14"/>
      <c r="AS11" s="14">
        <v>0.26437691901990601</v>
      </c>
      <c r="AT11" s="14">
        <v>0.28963661886136</v>
      </c>
      <c r="AU11" s="14">
        <v>0.28899638705624697</v>
      </c>
      <c r="AV11" s="14">
        <v>0.25390404343874901</v>
      </c>
      <c r="AW11" s="14">
        <v>0.23781461017404401</v>
      </c>
      <c r="AX11" s="14"/>
      <c r="AY11" s="14">
        <v>0.30917430270492302</v>
      </c>
      <c r="AZ11" s="14">
        <v>0.27904753739016402</v>
      </c>
      <c r="BA11" s="14">
        <v>0.25321403061951397</v>
      </c>
      <c r="BB11" s="14">
        <v>0.27312714296144502</v>
      </c>
      <c r="BC11" s="14">
        <v>0.25280758576224999</v>
      </c>
      <c r="BD11" s="14"/>
      <c r="BE11" s="14">
        <v>0.21934113721201301</v>
      </c>
      <c r="BF11" s="14">
        <v>0.315811558045964</v>
      </c>
      <c r="BG11" s="14">
        <v>0.26530902203978002</v>
      </c>
      <c r="BH11" s="14">
        <v>0.25987118485380001</v>
      </c>
      <c r="BI11" s="14">
        <v>0.16238418794901599</v>
      </c>
      <c r="BJ11" s="14"/>
      <c r="BK11" s="14">
        <v>0.267547915872761</v>
      </c>
      <c r="BL11" s="14">
        <v>0.44362192472983297</v>
      </c>
      <c r="BM11" s="14">
        <v>0.40104239783260898</v>
      </c>
      <c r="BN11" s="14">
        <v>0.234328503516747</v>
      </c>
      <c r="BO11" s="14">
        <v>7.2742795641196303E-2</v>
      </c>
      <c r="BP11" s="14"/>
      <c r="BQ11" s="14">
        <v>0.19868774796095201</v>
      </c>
      <c r="BR11" s="14">
        <v>0.30830412042196098</v>
      </c>
      <c r="BS11" s="14"/>
      <c r="BT11" s="14">
        <v>0.29579455243108099</v>
      </c>
      <c r="BU11" s="14">
        <v>0.269972904981919</v>
      </c>
      <c r="BV11" s="14"/>
      <c r="BW11" s="14">
        <v>0.30590903619636001</v>
      </c>
      <c r="BX11" s="14">
        <v>0.26559637422757698</v>
      </c>
      <c r="BY11" s="14"/>
      <c r="BZ11" s="14">
        <v>0.23067736581508799</v>
      </c>
      <c r="CA11" s="14">
        <v>0.34271490206144101</v>
      </c>
      <c r="CB11" s="14">
        <v>0.44504367232673597</v>
      </c>
    </row>
    <row r="12" spans="2:80" x14ac:dyDescent="0.35">
      <c r="B12" s="15" t="s">
        <v>328</v>
      </c>
      <c r="C12" s="14">
        <v>0.32987584256292701</v>
      </c>
      <c r="D12" s="14">
        <v>0.31310913072894497</v>
      </c>
      <c r="E12" s="14">
        <v>0.34693767093670203</v>
      </c>
      <c r="F12" s="14"/>
      <c r="G12" s="14">
        <v>0.30733672408711998</v>
      </c>
      <c r="H12" s="14">
        <v>0.25505570750433298</v>
      </c>
      <c r="I12" s="14">
        <v>0.34675405033537099</v>
      </c>
      <c r="J12" s="14">
        <v>0.343839127851222</v>
      </c>
      <c r="K12" s="14">
        <v>0.34621028107150198</v>
      </c>
      <c r="L12" s="14">
        <v>0.36985889256700499</v>
      </c>
      <c r="M12" s="14"/>
      <c r="N12" s="14">
        <v>0.29847657286627799</v>
      </c>
      <c r="O12" s="14">
        <v>0.33231892504599803</v>
      </c>
      <c r="P12" s="14">
        <v>0.32539436230001101</v>
      </c>
      <c r="Q12" s="14">
        <v>0.36370895520951002</v>
      </c>
      <c r="R12" s="14"/>
      <c r="S12" s="14">
        <v>0.299353276397683</v>
      </c>
      <c r="T12" s="14">
        <v>0.33703868645771501</v>
      </c>
      <c r="U12" s="14">
        <v>0.29256208093003999</v>
      </c>
      <c r="V12" s="14">
        <v>0.32723593880517299</v>
      </c>
      <c r="W12" s="14">
        <v>0.35770273203713099</v>
      </c>
      <c r="X12" s="14">
        <v>0.35791198801641699</v>
      </c>
      <c r="Y12" s="14">
        <v>0.37013840872197101</v>
      </c>
      <c r="Z12" s="14">
        <v>0.30613655486983699</v>
      </c>
      <c r="AA12" s="14">
        <v>0.31887964422613102</v>
      </c>
      <c r="AB12" s="14">
        <v>0.32345707882387498</v>
      </c>
      <c r="AC12" s="14">
        <v>0.33228571678017199</v>
      </c>
      <c r="AD12" s="14">
        <v>0.37957708846053301</v>
      </c>
      <c r="AE12" s="14"/>
      <c r="AF12" s="14">
        <v>0.36094295524154502</v>
      </c>
      <c r="AG12" s="14">
        <v>0.30074034806899802</v>
      </c>
      <c r="AH12" s="14">
        <v>0.34524873849068599</v>
      </c>
      <c r="AI12" s="14">
        <v>0.32765657482226201</v>
      </c>
      <c r="AJ12" s="14">
        <v>0.30277148923956598</v>
      </c>
      <c r="AK12" s="14"/>
      <c r="AL12" s="14">
        <v>0.24526759989505301</v>
      </c>
      <c r="AM12" s="14">
        <v>0.37300272578353399</v>
      </c>
      <c r="AN12" s="14">
        <v>0.33950059196253102</v>
      </c>
      <c r="AO12" s="14">
        <v>0.360951648523755</v>
      </c>
      <c r="AP12" s="14">
        <v>0.30487795981942301</v>
      </c>
      <c r="AQ12" s="14">
        <v>0.33613881239743298</v>
      </c>
      <c r="AR12" s="14"/>
      <c r="AS12" s="14">
        <v>0.34787582923347099</v>
      </c>
      <c r="AT12" s="14">
        <v>0.344547159152297</v>
      </c>
      <c r="AU12" s="14">
        <v>0.32143937955454799</v>
      </c>
      <c r="AV12" s="14">
        <v>0.2986653893292</v>
      </c>
      <c r="AW12" s="14">
        <v>0.24187239093865201</v>
      </c>
      <c r="AX12" s="14"/>
      <c r="AY12" s="14">
        <v>0.286937516792591</v>
      </c>
      <c r="AZ12" s="14">
        <v>0.34425501408415399</v>
      </c>
      <c r="BA12" s="14">
        <v>0.36429336504827198</v>
      </c>
      <c r="BB12" s="14">
        <v>0.340765502063967</v>
      </c>
      <c r="BC12" s="14">
        <v>0.33215616096907402</v>
      </c>
      <c r="BD12" s="14"/>
      <c r="BE12" s="14">
        <v>0.24181781461534901</v>
      </c>
      <c r="BF12" s="14">
        <v>0.30350137788714598</v>
      </c>
      <c r="BG12" s="14">
        <v>0.37277353426765503</v>
      </c>
      <c r="BH12" s="14">
        <v>0.34129337630423701</v>
      </c>
      <c r="BI12" s="14">
        <v>0.29250567920752801</v>
      </c>
      <c r="BJ12" s="14"/>
      <c r="BK12" s="14">
        <v>8.2587017933333007E-2</v>
      </c>
      <c r="BL12" s="14">
        <v>0.175528405840782</v>
      </c>
      <c r="BM12" s="14">
        <v>0.38081986343566698</v>
      </c>
      <c r="BN12" s="14">
        <v>0.55594189365336499</v>
      </c>
      <c r="BO12" s="14">
        <v>0.39616908507996301</v>
      </c>
      <c r="BP12" s="14"/>
      <c r="BQ12" s="14">
        <v>0.33278851287490402</v>
      </c>
      <c r="BR12" s="14">
        <v>0.32866105457807998</v>
      </c>
      <c r="BS12" s="14"/>
      <c r="BT12" s="14">
        <v>0.29531049171449197</v>
      </c>
      <c r="BU12" s="14">
        <v>0.34049620936267699</v>
      </c>
      <c r="BV12" s="14"/>
      <c r="BW12" s="14">
        <v>0.25994205634600798</v>
      </c>
      <c r="BX12" s="14">
        <v>0.35433424441350903</v>
      </c>
      <c r="BY12" s="14"/>
      <c r="BZ12" s="14">
        <v>0.44120616797393197</v>
      </c>
      <c r="CA12" s="14">
        <v>0.11842244648418999</v>
      </c>
      <c r="CB12" s="14">
        <v>0.199087204803748</v>
      </c>
    </row>
    <row r="13" spans="2:80" x14ac:dyDescent="0.35">
      <c r="B13" s="15" t="s">
        <v>329</v>
      </c>
      <c r="C13" s="14">
        <v>0.16891159237428999</v>
      </c>
      <c r="D13" s="14">
        <v>0.15579160049671201</v>
      </c>
      <c r="E13" s="14">
        <v>0.18095536333275999</v>
      </c>
      <c r="F13" s="14"/>
      <c r="G13" s="14">
        <v>0.12589260544964501</v>
      </c>
      <c r="H13" s="14">
        <v>0.17382843033116499</v>
      </c>
      <c r="I13" s="14">
        <v>0.17135500183886099</v>
      </c>
      <c r="J13" s="14">
        <v>0.19461531984479699</v>
      </c>
      <c r="K13" s="14">
        <v>0.18261211491714299</v>
      </c>
      <c r="L13" s="14">
        <v>0.16139042145657101</v>
      </c>
      <c r="M13" s="14"/>
      <c r="N13" s="14">
        <v>0.13194537674392701</v>
      </c>
      <c r="O13" s="14">
        <v>0.151580278072558</v>
      </c>
      <c r="P13" s="14">
        <v>0.18619658381416501</v>
      </c>
      <c r="Q13" s="14">
        <v>0.21102581803769199</v>
      </c>
      <c r="R13" s="14"/>
      <c r="S13" s="14">
        <v>0.175042123305545</v>
      </c>
      <c r="T13" s="14">
        <v>0.17042764812181199</v>
      </c>
      <c r="U13" s="14">
        <v>0.20216581123662999</v>
      </c>
      <c r="V13" s="14">
        <v>0.14304745028187599</v>
      </c>
      <c r="W13" s="14">
        <v>0.149978299366613</v>
      </c>
      <c r="X13" s="14">
        <v>0.17096307107455999</v>
      </c>
      <c r="Y13" s="14">
        <v>0.14563161990930501</v>
      </c>
      <c r="Z13" s="14">
        <v>0.20268071666769699</v>
      </c>
      <c r="AA13" s="14">
        <v>0.19617970895001299</v>
      </c>
      <c r="AB13" s="14">
        <v>0.13492175392351799</v>
      </c>
      <c r="AC13" s="14">
        <v>0.186491793552335</v>
      </c>
      <c r="AD13" s="14">
        <v>0.150302610590792</v>
      </c>
      <c r="AE13" s="14"/>
      <c r="AF13" s="14">
        <v>0.16227961502643801</v>
      </c>
      <c r="AG13" s="14">
        <v>0.12128031154274101</v>
      </c>
      <c r="AH13" s="14">
        <v>9.4237825310654499E-2</v>
      </c>
      <c r="AI13" s="14">
        <v>0.32394585949969801</v>
      </c>
      <c r="AJ13" s="14">
        <v>0.15887488903170399</v>
      </c>
      <c r="AK13" s="14"/>
      <c r="AL13" s="14">
        <v>9.2979962875325797E-2</v>
      </c>
      <c r="AM13" s="14">
        <v>0.125092816708192</v>
      </c>
      <c r="AN13" s="14">
        <v>0.11883069517599899</v>
      </c>
      <c r="AO13" s="14">
        <v>0.28676580461914802</v>
      </c>
      <c r="AP13" s="14">
        <v>0.124949508053061</v>
      </c>
      <c r="AQ13" s="14">
        <v>0.11051524051639</v>
      </c>
      <c r="AR13" s="14"/>
      <c r="AS13" s="14">
        <v>0.22290450895282901</v>
      </c>
      <c r="AT13" s="14">
        <v>0.155850754758809</v>
      </c>
      <c r="AU13" s="14">
        <v>0.12736847143069099</v>
      </c>
      <c r="AV13" s="14">
        <v>0.132246874614596</v>
      </c>
      <c r="AW13" s="14">
        <v>8.4917124404819605E-2</v>
      </c>
      <c r="AX13" s="14"/>
      <c r="AY13" s="14">
        <v>0.12666162590667901</v>
      </c>
      <c r="AZ13" s="14">
        <v>0.11622984664674001</v>
      </c>
      <c r="BA13" s="14">
        <v>0.16461791010409099</v>
      </c>
      <c r="BB13" s="14">
        <v>0.203076245776006</v>
      </c>
      <c r="BC13" s="14">
        <v>0.28482287080695401</v>
      </c>
      <c r="BD13" s="14"/>
      <c r="BE13" s="14">
        <v>0.117856089200483</v>
      </c>
      <c r="BF13" s="14">
        <v>0.11912625572087999</v>
      </c>
      <c r="BG13" s="14">
        <v>0.161519972761069</v>
      </c>
      <c r="BH13" s="14">
        <v>0.25446590647627598</v>
      </c>
      <c r="BI13" s="14">
        <v>0.42313082613201097</v>
      </c>
      <c r="BJ13" s="14"/>
      <c r="BK13" s="14">
        <v>1.6001016879205101E-2</v>
      </c>
      <c r="BL13" s="14">
        <v>3.1530030288325898E-2</v>
      </c>
      <c r="BM13" s="14">
        <v>6.8156268848444099E-2</v>
      </c>
      <c r="BN13" s="14">
        <v>0.140854965049861</v>
      </c>
      <c r="BO13" s="14">
        <v>0.50915429939470003</v>
      </c>
      <c r="BP13" s="14"/>
      <c r="BQ13" s="14">
        <v>0.26447426219227299</v>
      </c>
      <c r="BR13" s="14">
        <v>0.12905525071507101</v>
      </c>
      <c r="BS13" s="14"/>
      <c r="BT13" s="14">
        <v>0.11626459671757799</v>
      </c>
      <c r="BU13" s="14">
        <v>0.18508762967912901</v>
      </c>
      <c r="BV13" s="14"/>
      <c r="BW13" s="14">
        <v>7.8949133100192401E-2</v>
      </c>
      <c r="BX13" s="14">
        <v>0.20037475345021899</v>
      </c>
      <c r="BY13" s="14"/>
      <c r="BZ13" s="14">
        <v>0.24968567124786201</v>
      </c>
      <c r="CA13" s="14">
        <v>2.2631648104352101E-2</v>
      </c>
      <c r="CB13" s="14">
        <v>3.1648251284501203E-2</v>
      </c>
    </row>
    <row r="14" spans="2:80" x14ac:dyDescent="0.35">
      <c r="B14" s="15" t="s">
        <v>167</v>
      </c>
      <c r="C14" s="20">
        <v>7.3653017209452998E-2</v>
      </c>
      <c r="D14" s="20">
        <v>5.4792613630173202E-2</v>
      </c>
      <c r="E14" s="20">
        <v>9.2322215512249201E-2</v>
      </c>
      <c r="F14" s="20"/>
      <c r="G14" s="20">
        <v>6.1286480288652898E-2</v>
      </c>
      <c r="H14" s="20">
        <v>8.1425027491991903E-2</v>
      </c>
      <c r="I14" s="20">
        <v>6.0496784208509097E-2</v>
      </c>
      <c r="J14" s="20">
        <v>7.1083697703718904E-2</v>
      </c>
      <c r="K14" s="20">
        <v>7.1442178619697996E-2</v>
      </c>
      <c r="L14" s="20">
        <v>8.9761816837418004E-2</v>
      </c>
      <c r="M14" s="20"/>
      <c r="N14" s="20">
        <v>6.12385563351103E-2</v>
      </c>
      <c r="O14" s="20">
        <v>8.0592155579730998E-2</v>
      </c>
      <c r="P14" s="20">
        <v>6.9827595045203694E-2</v>
      </c>
      <c r="Q14" s="20">
        <v>8.2957500951395494E-2</v>
      </c>
      <c r="R14" s="20"/>
      <c r="S14" s="20">
        <v>7.1558222950331402E-2</v>
      </c>
      <c r="T14" s="20">
        <v>6.7097012207999296E-2</v>
      </c>
      <c r="U14" s="20">
        <v>9.1742288067705E-2</v>
      </c>
      <c r="V14" s="20">
        <v>9.4601142789871903E-2</v>
      </c>
      <c r="W14" s="20">
        <v>5.5301188571692202E-2</v>
      </c>
      <c r="X14" s="20">
        <v>6.4149951789265205E-2</v>
      </c>
      <c r="Y14" s="20">
        <v>0.10338508316943699</v>
      </c>
      <c r="Z14" s="20">
        <v>6.2206973629649297E-2</v>
      </c>
      <c r="AA14" s="20">
        <v>5.1892402155892199E-2</v>
      </c>
      <c r="AB14" s="20">
        <v>8.2930155176527895E-2</v>
      </c>
      <c r="AC14" s="20">
        <v>5.9988935077151202E-2</v>
      </c>
      <c r="AD14" s="20">
        <v>8.2886877663212899E-2</v>
      </c>
      <c r="AE14" s="20"/>
      <c r="AF14" s="20">
        <v>7.6944836364419594E-2</v>
      </c>
      <c r="AG14" s="20">
        <v>6.6422543652829499E-2</v>
      </c>
      <c r="AH14" s="20">
        <v>6.6647591240175094E-2</v>
      </c>
      <c r="AI14" s="20">
        <v>5.925238427783E-2</v>
      </c>
      <c r="AJ14" s="20">
        <v>7.3459931628540795E-2</v>
      </c>
      <c r="AK14" s="20"/>
      <c r="AL14" s="20">
        <v>6.1422078239319E-2</v>
      </c>
      <c r="AM14" s="20">
        <v>6.7785367602053101E-2</v>
      </c>
      <c r="AN14" s="20">
        <v>4.9102453892846898E-2</v>
      </c>
      <c r="AO14" s="20">
        <v>5.1985745040995499E-2</v>
      </c>
      <c r="AP14" s="20">
        <v>6.9129431916203493E-2</v>
      </c>
      <c r="AQ14" s="20">
        <v>0.155298319537405</v>
      </c>
      <c r="AR14" s="20"/>
      <c r="AS14" s="20">
        <v>7.7931124075601002E-2</v>
      </c>
      <c r="AT14" s="20">
        <v>7.0776964432401293E-2</v>
      </c>
      <c r="AU14" s="20">
        <v>6.9064308695600596E-2</v>
      </c>
      <c r="AV14" s="20">
        <v>7.5658090051446095E-2</v>
      </c>
      <c r="AW14" s="20">
        <v>4.3002467897112498E-2</v>
      </c>
      <c r="AX14" s="20"/>
      <c r="AY14" s="20">
        <v>8.8780565125598301E-2</v>
      </c>
      <c r="AZ14" s="20">
        <v>5.8887421052285303E-2</v>
      </c>
      <c r="BA14" s="20">
        <v>8.9585874617537101E-2</v>
      </c>
      <c r="BB14" s="20">
        <v>4.2821487355461998E-2</v>
      </c>
      <c r="BC14" s="20">
        <v>7.4535928985717995E-2</v>
      </c>
      <c r="BD14" s="20"/>
      <c r="BE14" s="20">
        <v>7.8665620697359301E-2</v>
      </c>
      <c r="BF14" s="20">
        <v>7.4361531537008696E-2</v>
      </c>
      <c r="BG14" s="20">
        <v>7.4798118470346994E-2</v>
      </c>
      <c r="BH14" s="20">
        <v>6.5742530069987606E-2</v>
      </c>
      <c r="BI14" s="20">
        <v>7.9111476039229495E-2</v>
      </c>
      <c r="BJ14" s="20"/>
      <c r="BK14" s="20">
        <v>5.3396406869407199E-2</v>
      </c>
      <c r="BL14" s="20">
        <v>0.18565584781248001</v>
      </c>
      <c r="BM14" s="20">
        <v>9.2370840410278404E-2</v>
      </c>
      <c r="BN14" s="20">
        <v>3.79002978531498E-2</v>
      </c>
      <c r="BO14" s="20">
        <v>1.47513126712204E-2</v>
      </c>
      <c r="BP14" s="20"/>
      <c r="BQ14" s="20">
        <v>4.9073208484637899E-2</v>
      </c>
      <c r="BR14" s="20">
        <v>8.39045229105852E-2</v>
      </c>
      <c r="BS14" s="20"/>
      <c r="BT14" s="20">
        <v>6.4409064164490604E-2</v>
      </c>
      <c r="BU14" s="20">
        <v>7.6493265307834707E-2</v>
      </c>
      <c r="BV14" s="20"/>
      <c r="BW14" s="20">
        <v>6.4386239648035998E-2</v>
      </c>
      <c r="BX14" s="20">
        <v>7.6893948120215896E-2</v>
      </c>
      <c r="BY14" s="20"/>
      <c r="BZ14" s="20">
        <v>4.73080018258017E-2</v>
      </c>
      <c r="CA14" s="20">
        <v>0.105527713629259</v>
      </c>
      <c r="CB14" s="20">
        <v>0.212436592303889</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126</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0.32208432319413</v>
      </c>
      <c r="D9" s="14">
        <v>0.31214783744229202</v>
      </c>
      <c r="E9" s="14">
        <v>0.33044212323873101</v>
      </c>
      <c r="F9" s="14"/>
      <c r="G9" s="14">
        <v>0.26092047481962999</v>
      </c>
      <c r="H9" s="14">
        <v>0.29991231727705903</v>
      </c>
      <c r="I9" s="14">
        <v>0.36321355522689303</v>
      </c>
      <c r="J9" s="14">
        <v>0.37478905200741502</v>
      </c>
      <c r="K9" s="14">
        <v>0.33679691355810099</v>
      </c>
      <c r="L9" s="14">
        <v>0.29467839998909801</v>
      </c>
      <c r="M9" s="14"/>
      <c r="N9" s="14">
        <v>0.27371216421488298</v>
      </c>
      <c r="O9" s="14">
        <v>0.29751702085738602</v>
      </c>
      <c r="P9" s="14">
        <v>0.349115201108541</v>
      </c>
      <c r="Q9" s="14">
        <v>0.37342119835952198</v>
      </c>
      <c r="R9" s="14"/>
      <c r="S9" s="14">
        <v>0.30814665883078801</v>
      </c>
      <c r="T9" s="14">
        <v>0.29335803018675499</v>
      </c>
      <c r="U9" s="14">
        <v>0.30879262717231498</v>
      </c>
      <c r="V9" s="14">
        <v>0.35572381713184598</v>
      </c>
      <c r="W9" s="14">
        <v>0.331716391442616</v>
      </c>
      <c r="X9" s="14">
        <v>0.291330947800781</v>
      </c>
      <c r="Y9" s="14">
        <v>0.324694455309393</v>
      </c>
      <c r="Z9" s="14">
        <v>0.328799123920617</v>
      </c>
      <c r="AA9" s="14">
        <v>0.35819278696513801</v>
      </c>
      <c r="AB9" s="14">
        <v>0.30318737604822399</v>
      </c>
      <c r="AC9" s="14">
        <v>0.33291281132290701</v>
      </c>
      <c r="AD9" s="14">
        <v>0.40588492327298598</v>
      </c>
      <c r="AE9" s="14"/>
      <c r="AF9" s="14">
        <v>0.27541392106165402</v>
      </c>
      <c r="AG9" s="14">
        <v>0.26523401432861898</v>
      </c>
      <c r="AH9" s="14">
        <v>0.22793925173364199</v>
      </c>
      <c r="AI9" s="14">
        <v>0.476096077113078</v>
      </c>
      <c r="AJ9" s="14">
        <v>0.30337667416561398</v>
      </c>
      <c r="AK9" s="14"/>
      <c r="AL9" s="14">
        <v>0.18173028160714499</v>
      </c>
      <c r="AM9" s="14">
        <v>0.25344931637056101</v>
      </c>
      <c r="AN9" s="14">
        <v>0.23077483882543801</v>
      </c>
      <c r="AO9" s="14">
        <v>0.45594842562076598</v>
      </c>
      <c r="AP9" s="14">
        <v>0.30372479074821401</v>
      </c>
      <c r="AQ9" s="14">
        <v>0.287725854427683</v>
      </c>
      <c r="AR9" s="14"/>
      <c r="AS9" s="14">
        <v>0.39014531458988799</v>
      </c>
      <c r="AT9" s="14">
        <v>0.33827793205637302</v>
      </c>
      <c r="AU9" s="14">
        <v>0.26377663232648502</v>
      </c>
      <c r="AV9" s="14">
        <v>0.23623791460129301</v>
      </c>
      <c r="AW9" s="14">
        <v>0.30966513743129498</v>
      </c>
      <c r="AX9" s="14"/>
      <c r="AY9" s="14">
        <v>0.25206520223222501</v>
      </c>
      <c r="AZ9" s="14">
        <v>0.26180355668212502</v>
      </c>
      <c r="BA9" s="14">
        <v>0.30025431300801902</v>
      </c>
      <c r="BB9" s="14">
        <v>0.38130699387223799</v>
      </c>
      <c r="BC9" s="14">
        <v>0.48386443886474201</v>
      </c>
      <c r="BD9" s="14"/>
      <c r="BE9" s="14">
        <v>0.250130798239181</v>
      </c>
      <c r="BF9" s="14">
        <v>0.24606903015832099</v>
      </c>
      <c r="BG9" s="14">
        <v>0.36142794733928901</v>
      </c>
      <c r="BH9" s="14">
        <v>0.38225022339399001</v>
      </c>
      <c r="BI9" s="14">
        <v>0.54076910932752797</v>
      </c>
      <c r="BJ9" s="14"/>
      <c r="BK9" s="14">
        <v>0.22134800054985301</v>
      </c>
      <c r="BL9" s="14">
        <v>0.236073743508003</v>
      </c>
      <c r="BM9" s="14">
        <v>0.23350368089434501</v>
      </c>
      <c r="BN9" s="14">
        <v>0.35752390657219402</v>
      </c>
      <c r="BO9" s="14">
        <v>0.51389927840873195</v>
      </c>
      <c r="BP9" s="14"/>
      <c r="BQ9" s="14">
        <v>0.42136962780224202</v>
      </c>
      <c r="BR9" s="14">
        <v>0.28067538150447602</v>
      </c>
      <c r="BS9" s="14"/>
      <c r="BT9" s="14">
        <v>0.27045457692937702</v>
      </c>
      <c r="BU9" s="14">
        <v>0.337947805833552</v>
      </c>
      <c r="BV9" s="14"/>
      <c r="BW9" s="14">
        <v>0.17073889156750299</v>
      </c>
      <c r="BX9" s="14">
        <v>0.37501535389068202</v>
      </c>
      <c r="BY9" s="14"/>
      <c r="BZ9" s="14">
        <v>0.37401864467881801</v>
      </c>
      <c r="CA9" s="14">
        <v>0.228015079978655</v>
      </c>
      <c r="CB9" s="14">
        <v>0.23393319344927899</v>
      </c>
    </row>
    <row r="10" spans="2:80" x14ac:dyDescent="0.35">
      <c r="B10" s="15" t="s">
        <v>114</v>
      </c>
      <c r="C10" s="14">
        <v>0.38533929380161203</v>
      </c>
      <c r="D10" s="14">
        <v>0.38895312527422699</v>
      </c>
      <c r="E10" s="14">
        <v>0.383329606531014</v>
      </c>
      <c r="F10" s="14"/>
      <c r="G10" s="14">
        <v>0.39576748971111603</v>
      </c>
      <c r="H10" s="14">
        <v>0.38775798036458498</v>
      </c>
      <c r="I10" s="14">
        <v>0.39622708906663201</v>
      </c>
      <c r="J10" s="14">
        <v>0.36519513758045302</v>
      </c>
      <c r="K10" s="14">
        <v>0.39430694445971498</v>
      </c>
      <c r="L10" s="14">
        <v>0.37793237474515101</v>
      </c>
      <c r="M10" s="14"/>
      <c r="N10" s="14">
        <v>0.38481540032445899</v>
      </c>
      <c r="O10" s="14">
        <v>0.42596769051822603</v>
      </c>
      <c r="P10" s="14">
        <v>0.378044358911937</v>
      </c>
      <c r="Q10" s="14">
        <v>0.35048864682904501</v>
      </c>
      <c r="R10" s="14"/>
      <c r="S10" s="14">
        <v>0.40964329149252199</v>
      </c>
      <c r="T10" s="14">
        <v>0.38196625193236999</v>
      </c>
      <c r="U10" s="14">
        <v>0.41425085797864297</v>
      </c>
      <c r="V10" s="14">
        <v>0.35230620809675101</v>
      </c>
      <c r="W10" s="14">
        <v>0.36863868584225701</v>
      </c>
      <c r="X10" s="14">
        <v>0.36557948003965002</v>
      </c>
      <c r="Y10" s="14">
        <v>0.393653009068266</v>
      </c>
      <c r="Z10" s="14">
        <v>0.34617869963833298</v>
      </c>
      <c r="AA10" s="14">
        <v>0.38730044994985702</v>
      </c>
      <c r="AB10" s="14">
        <v>0.40341232498303897</v>
      </c>
      <c r="AC10" s="14">
        <v>0.398176714646168</v>
      </c>
      <c r="AD10" s="14">
        <v>0.35394278228918802</v>
      </c>
      <c r="AE10" s="14"/>
      <c r="AF10" s="14">
        <v>0.400212357531324</v>
      </c>
      <c r="AG10" s="14">
        <v>0.39709078568359102</v>
      </c>
      <c r="AH10" s="14">
        <v>0.43662806103283502</v>
      </c>
      <c r="AI10" s="14">
        <v>0.34607083648171899</v>
      </c>
      <c r="AJ10" s="14">
        <v>0.38619440867607402</v>
      </c>
      <c r="AK10" s="14"/>
      <c r="AL10" s="14">
        <v>0.38831905620574703</v>
      </c>
      <c r="AM10" s="14">
        <v>0.38869957418651502</v>
      </c>
      <c r="AN10" s="14">
        <v>0.485157783031334</v>
      </c>
      <c r="AO10" s="14">
        <v>0.34884534336640599</v>
      </c>
      <c r="AP10" s="14">
        <v>0.427717677992765</v>
      </c>
      <c r="AQ10" s="14">
        <v>0.41014107723061899</v>
      </c>
      <c r="AR10" s="14"/>
      <c r="AS10" s="14">
        <v>0.396702871051267</v>
      </c>
      <c r="AT10" s="14">
        <v>0.39043955072463699</v>
      </c>
      <c r="AU10" s="14">
        <v>0.39239081092648298</v>
      </c>
      <c r="AV10" s="14">
        <v>0.39732446675665301</v>
      </c>
      <c r="AW10" s="14">
        <v>0.332929405528259</v>
      </c>
      <c r="AX10" s="14"/>
      <c r="AY10" s="14">
        <v>0.38322483834357601</v>
      </c>
      <c r="AZ10" s="14">
        <v>0.44089648348421601</v>
      </c>
      <c r="BA10" s="14">
        <v>0.36942123313144898</v>
      </c>
      <c r="BB10" s="14">
        <v>0.36926361408515401</v>
      </c>
      <c r="BC10" s="14">
        <v>0.34701711317717898</v>
      </c>
      <c r="BD10" s="14"/>
      <c r="BE10" s="14">
        <v>0.381264496654241</v>
      </c>
      <c r="BF10" s="14">
        <v>0.41462546728524502</v>
      </c>
      <c r="BG10" s="14">
        <v>0.37153297294391602</v>
      </c>
      <c r="BH10" s="14">
        <v>0.38246686513107098</v>
      </c>
      <c r="BI10" s="14">
        <v>0.26387352516554302</v>
      </c>
      <c r="BJ10" s="14"/>
      <c r="BK10" s="14">
        <v>0.38015516581393299</v>
      </c>
      <c r="BL10" s="14">
        <v>0.38849404027187301</v>
      </c>
      <c r="BM10" s="14">
        <v>0.40253486735399202</v>
      </c>
      <c r="BN10" s="14">
        <v>0.43906425450544401</v>
      </c>
      <c r="BO10" s="14">
        <v>0.325085816318126</v>
      </c>
      <c r="BP10" s="14"/>
      <c r="BQ10" s="14">
        <v>0.374044301177064</v>
      </c>
      <c r="BR10" s="14">
        <v>0.39005009861629297</v>
      </c>
      <c r="BS10" s="14"/>
      <c r="BT10" s="14">
        <v>0.428297041386907</v>
      </c>
      <c r="BU10" s="14">
        <v>0.37214032358871302</v>
      </c>
      <c r="BV10" s="14"/>
      <c r="BW10" s="14">
        <v>0.400906440567321</v>
      </c>
      <c r="BX10" s="14">
        <v>0.37989489343579003</v>
      </c>
      <c r="BY10" s="14"/>
      <c r="BZ10" s="14">
        <v>0.38585497737786301</v>
      </c>
      <c r="CA10" s="14">
        <v>0.39358791665577397</v>
      </c>
      <c r="CB10" s="14">
        <v>0.32994706656525402</v>
      </c>
    </row>
    <row r="11" spans="2:80" x14ac:dyDescent="0.35">
      <c r="B11" s="15" t="s">
        <v>115</v>
      </c>
      <c r="C11" s="14">
        <v>0.168883394682459</v>
      </c>
      <c r="D11" s="14">
        <v>0.17289797756955799</v>
      </c>
      <c r="E11" s="14">
        <v>0.164299195046931</v>
      </c>
      <c r="F11" s="14"/>
      <c r="G11" s="14">
        <v>0.195863136527338</v>
      </c>
      <c r="H11" s="14">
        <v>0.16684379901213101</v>
      </c>
      <c r="I11" s="14">
        <v>0.134273928995126</v>
      </c>
      <c r="J11" s="14">
        <v>0.15905798154838299</v>
      </c>
      <c r="K11" s="14">
        <v>0.18426939185361099</v>
      </c>
      <c r="L11" s="14">
        <v>0.178443093618978</v>
      </c>
      <c r="M11" s="14"/>
      <c r="N11" s="14">
        <v>0.17608442421293199</v>
      </c>
      <c r="O11" s="14">
        <v>0.15365933429374301</v>
      </c>
      <c r="P11" s="14">
        <v>0.164697672395583</v>
      </c>
      <c r="Q11" s="14">
        <v>0.18144514499290701</v>
      </c>
      <c r="R11" s="14"/>
      <c r="S11" s="14">
        <v>0.16690174998805099</v>
      </c>
      <c r="T11" s="14">
        <v>0.211102410222788</v>
      </c>
      <c r="U11" s="14">
        <v>0.178849498515181</v>
      </c>
      <c r="V11" s="14">
        <v>0.144956024638421</v>
      </c>
      <c r="W11" s="14">
        <v>0.13923707867183099</v>
      </c>
      <c r="X11" s="14">
        <v>0.18934598203165601</v>
      </c>
      <c r="Y11" s="14">
        <v>0.16789839360231401</v>
      </c>
      <c r="Z11" s="14">
        <v>0.17166571205706599</v>
      </c>
      <c r="AA11" s="14">
        <v>0.14980949101441399</v>
      </c>
      <c r="AB11" s="14">
        <v>0.15709287630804</v>
      </c>
      <c r="AC11" s="14">
        <v>0.16999212077547801</v>
      </c>
      <c r="AD11" s="14">
        <v>0.15082518307847401</v>
      </c>
      <c r="AE11" s="14"/>
      <c r="AF11" s="14">
        <v>0.19983914285099799</v>
      </c>
      <c r="AG11" s="14">
        <v>0.18608618421658801</v>
      </c>
      <c r="AH11" s="14">
        <v>0.19290807530760301</v>
      </c>
      <c r="AI11" s="14">
        <v>0.12660974177877499</v>
      </c>
      <c r="AJ11" s="14">
        <v>0.17969496126902801</v>
      </c>
      <c r="AK11" s="14"/>
      <c r="AL11" s="14">
        <v>0.213589867711969</v>
      </c>
      <c r="AM11" s="14">
        <v>0.232152676413384</v>
      </c>
      <c r="AN11" s="14">
        <v>0.18465572182548701</v>
      </c>
      <c r="AO11" s="14">
        <v>0.11857156081671499</v>
      </c>
      <c r="AP11" s="14">
        <v>0.16425528418319099</v>
      </c>
      <c r="AQ11" s="14">
        <v>0.16856171537378001</v>
      </c>
      <c r="AR11" s="14"/>
      <c r="AS11" s="14">
        <v>0.13297804704645</v>
      </c>
      <c r="AT11" s="14">
        <v>0.150759279902935</v>
      </c>
      <c r="AU11" s="14">
        <v>0.191960334703182</v>
      </c>
      <c r="AV11" s="14">
        <v>0.20755887832716399</v>
      </c>
      <c r="AW11" s="14">
        <v>0.19276879736677799</v>
      </c>
      <c r="AX11" s="14"/>
      <c r="AY11" s="14">
        <v>0.19202219831744699</v>
      </c>
      <c r="AZ11" s="14">
        <v>0.172070512650109</v>
      </c>
      <c r="BA11" s="14">
        <v>0.22542215868996501</v>
      </c>
      <c r="BB11" s="14">
        <v>0.144369795301062</v>
      </c>
      <c r="BC11" s="14">
        <v>0.104669259451733</v>
      </c>
      <c r="BD11" s="14"/>
      <c r="BE11" s="14">
        <v>0.17281274071421701</v>
      </c>
      <c r="BF11" s="14">
        <v>0.19478313688992099</v>
      </c>
      <c r="BG11" s="14">
        <v>0.15978427028327799</v>
      </c>
      <c r="BH11" s="14">
        <v>0.14436142285840201</v>
      </c>
      <c r="BI11" s="14">
        <v>0.103050092763759</v>
      </c>
      <c r="BJ11" s="14"/>
      <c r="BK11" s="14">
        <v>0.20838181119607599</v>
      </c>
      <c r="BL11" s="14">
        <v>0.22231213221469001</v>
      </c>
      <c r="BM11" s="14">
        <v>0.21313279362204701</v>
      </c>
      <c r="BN11" s="14">
        <v>0.126544362741246</v>
      </c>
      <c r="BO11" s="14">
        <v>9.4106103284085293E-2</v>
      </c>
      <c r="BP11" s="14"/>
      <c r="BQ11" s="14">
        <v>0.120437315151882</v>
      </c>
      <c r="BR11" s="14">
        <v>0.18908881068326899</v>
      </c>
      <c r="BS11" s="14"/>
      <c r="BT11" s="14">
        <v>0.17337869547265999</v>
      </c>
      <c r="BU11" s="14">
        <v>0.167502192348466</v>
      </c>
      <c r="BV11" s="14"/>
      <c r="BW11" s="14">
        <v>0.22288893606242799</v>
      </c>
      <c r="BX11" s="14">
        <v>0.14999568239511901</v>
      </c>
      <c r="BY11" s="14"/>
      <c r="BZ11" s="14">
        <v>0.14291380338367099</v>
      </c>
      <c r="CA11" s="14">
        <v>0.20791500852098499</v>
      </c>
      <c r="CB11" s="14">
        <v>0.26050248481633198</v>
      </c>
    </row>
    <row r="12" spans="2:80" x14ac:dyDescent="0.35">
      <c r="B12" s="15" t="s">
        <v>116</v>
      </c>
      <c r="C12" s="14">
        <v>9.3169753667344299E-2</v>
      </c>
      <c r="D12" s="14">
        <v>0.100092250966271</v>
      </c>
      <c r="E12" s="14">
        <v>8.6789131191388702E-2</v>
      </c>
      <c r="F12" s="14"/>
      <c r="G12" s="14">
        <v>0.10036223543884699</v>
      </c>
      <c r="H12" s="14">
        <v>0.103380651229111</v>
      </c>
      <c r="I12" s="14">
        <v>8.0913272167874403E-2</v>
      </c>
      <c r="J12" s="14">
        <v>7.6321112884727094E-2</v>
      </c>
      <c r="K12" s="14">
        <v>6.6423480663924395E-2</v>
      </c>
      <c r="L12" s="14">
        <v>0.121627309819971</v>
      </c>
      <c r="M12" s="14"/>
      <c r="N12" s="14">
        <v>0.12934865242499399</v>
      </c>
      <c r="O12" s="14">
        <v>9.6394655871229695E-2</v>
      </c>
      <c r="P12" s="14">
        <v>8.0872640613822905E-2</v>
      </c>
      <c r="Q12" s="14">
        <v>6.2635785394346805E-2</v>
      </c>
      <c r="R12" s="14"/>
      <c r="S12" s="14">
        <v>8.8862158273941297E-2</v>
      </c>
      <c r="T12" s="14">
        <v>7.9698640537668106E-2</v>
      </c>
      <c r="U12" s="14">
        <v>6.3424321670812397E-2</v>
      </c>
      <c r="V12" s="14">
        <v>0.104990894869733</v>
      </c>
      <c r="W12" s="14">
        <v>0.132664938578991</v>
      </c>
      <c r="X12" s="14">
        <v>0.107419476124382</v>
      </c>
      <c r="Y12" s="14">
        <v>9.3497570214317399E-2</v>
      </c>
      <c r="Z12" s="14">
        <v>0.124363362568779</v>
      </c>
      <c r="AA12" s="14">
        <v>7.6254649568337399E-2</v>
      </c>
      <c r="AB12" s="14">
        <v>0.11840653734830101</v>
      </c>
      <c r="AC12" s="14">
        <v>7.4754665189028902E-2</v>
      </c>
      <c r="AD12" s="14">
        <v>5.5257416563582497E-2</v>
      </c>
      <c r="AE12" s="14"/>
      <c r="AF12" s="14">
        <v>8.9569418777849297E-2</v>
      </c>
      <c r="AG12" s="14">
        <v>0.120861533031957</v>
      </c>
      <c r="AH12" s="14">
        <v>0.116451694497879</v>
      </c>
      <c r="AI12" s="14">
        <v>3.5670655157108301E-2</v>
      </c>
      <c r="AJ12" s="14">
        <v>0.114097111574048</v>
      </c>
      <c r="AK12" s="14"/>
      <c r="AL12" s="14">
        <v>0.176356625881263</v>
      </c>
      <c r="AM12" s="14">
        <v>8.7644793645692498E-2</v>
      </c>
      <c r="AN12" s="14">
        <v>7.2861289385798694E-2</v>
      </c>
      <c r="AO12" s="14">
        <v>6.0923665372905701E-2</v>
      </c>
      <c r="AP12" s="14">
        <v>8.4718233973734597E-2</v>
      </c>
      <c r="AQ12" s="14">
        <v>8.8907846322757694E-2</v>
      </c>
      <c r="AR12" s="14"/>
      <c r="AS12" s="14">
        <v>5.3310481946177997E-2</v>
      </c>
      <c r="AT12" s="14">
        <v>8.5192929442561696E-2</v>
      </c>
      <c r="AU12" s="14">
        <v>0.118604956317634</v>
      </c>
      <c r="AV12" s="14">
        <v>0.13778734497061501</v>
      </c>
      <c r="AW12" s="14">
        <v>0.104822710629695</v>
      </c>
      <c r="AX12" s="14"/>
      <c r="AY12" s="14">
        <v>0.12715962884353199</v>
      </c>
      <c r="AZ12" s="14">
        <v>0.110390290529347</v>
      </c>
      <c r="BA12" s="14">
        <v>8.1492185628101899E-2</v>
      </c>
      <c r="BB12" s="14">
        <v>7.6925446754444404E-2</v>
      </c>
      <c r="BC12" s="14">
        <v>4.54276069828023E-2</v>
      </c>
      <c r="BD12" s="14"/>
      <c r="BE12" s="14">
        <v>0.138896208113928</v>
      </c>
      <c r="BF12" s="14">
        <v>0.11467306874260599</v>
      </c>
      <c r="BG12" s="14">
        <v>7.8185781969094703E-2</v>
      </c>
      <c r="BH12" s="14">
        <v>6.3224806910170295E-2</v>
      </c>
      <c r="BI12" s="14">
        <v>7.1884196468826003E-2</v>
      </c>
      <c r="BJ12" s="14"/>
      <c r="BK12" s="14">
        <v>0.14152810645231201</v>
      </c>
      <c r="BL12" s="14">
        <v>0.11529100677713799</v>
      </c>
      <c r="BM12" s="14">
        <v>0.109827007599774</v>
      </c>
      <c r="BN12" s="14">
        <v>6.30511344036985E-2</v>
      </c>
      <c r="BO12" s="14">
        <v>5.0564250250275798E-2</v>
      </c>
      <c r="BP12" s="14"/>
      <c r="BQ12" s="14">
        <v>6.4261325509213693E-2</v>
      </c>
      <c r="BR12" s="14">
        <v>0.105226597534264</v>
      </c>
      <c r="BS12" s="14"/>
      <c r="BT12" s="14">
        <v>0.105151474950251</v>
      </c>
      <c r="BU12" s="14">
        <v>8.9488313387023705E-2</v>
      </c>
      <c r="BV12" s="14"/>
      <c r="BW12" s="14">
        <v>0.164422278488493</v>
      </c>
      <c r="BX12" s="14">
        <v>6.8250140713189397E-2</v>
      </c>
      <c r="BY12" s="14"/>
      <c r="BZ12" s="14">
        <v>7.3692474344077302E-2</v>
      </c>
      <c r="CA12" s="14">
        <v>0.128606224441428</v>
      </c>
      <c r="CB12" s="14">
        <v>0.12529728964136999</v>
      </c>
    </row>
    <row r="13" spans="2:80" x14ac:dyDescent="0.35">
      <c r="B13" s="15" t="s">
        <v>117</v>
      </c>
      <c r="C13" s="14">
        <v>2.03604281602313E-2</v>
      </c>
      <c r="D13" s="14">
        <v>1.9819900454459499E-2</v>
      </c>
      <c r="E13" s="14">
        <v>2.09670900388811E-2</v>
      </c>
      <c r="F13" s="14"/>
      <c r="G13" s="14">
        <v>3.5024777502600801E-2</v>
      </c>
      <c r="H13" s="14">
        <v>2.0967971334037799E-2</v>
      </c>
      <c r="I13" s="14">
        <v>1.44194157670558E-2</v>
      </c>
      <c r="J13" s="14">
        <v>2.0865886219249001E-2</v>
      </c>
      <c r="K13" s="14">
        <v>6.7571322537551904E-3</v>
      </c>
      <c r="L13" s="14">
        <v>2.36861785862349E-2</v>
      </c>
      <c r="M13" s="14"/>
      <c r="N13" s="14">
        <v>3.01079947599373E-2</v>
      </c>
      <c r="O13" s="14">
        <v>1.8106412776866799E-2</v>
      </c>
      <c r="P13" s="14">
        <v>1.5047258149024301E-2</v>
      </c>
      <c r="Q13" s="14">
        <v>1.7082917354753299E-2</v>
      </c>
      <c r="R13" s="14"/>
      <c r="S13" s="14">
        <v>1.8765665163665401E-2</v>
      </c>
      <c r="T13" s="14">
        <v>2.1981678469175901E-2</v>
      </c>
      <c r="U13" s="14">
        <v>2.28886644386317E-2</v>
      </c>
      <c r="V13" s="14">
        <v>7.9122398094497604E-3</v>
      </c>
      <c r="W13" s="14">
        <v>2.25760197578199E-2</v>
      </c>
      <c r="X13" s="14">
        <v>3.8876870073327699E-2</v>
      </c>
      <c r="Y13" s="14">
        <v>1.6818514740545399E-2</v>
      </c>
      <c r="Z13" s="14">
        <v>1.44351442527743E-2</v>
      </c>
      <c r="AA13" s="14">
        <v>2.2341832352647601E-2</v>
      </c>
      <c r="AB13" s="14">
        <v>1.38892930321268E-2</v>
      </c>
      <c r="AC13" s="14">
        <v>1.19623070175497E-2</v>
      </c>
      <c r="AD13" s="14">
        <v>3.4089694795769503E-2</v>
      </c>
      <c r="AE13" s="14"/>
      <c r="AF13" s="14">
        <v>3.4965159778174201E-2</v>
      </c>
      <c r="AG13" s="14">
        <v>2.7771920735351601E-2</v>
      </c>
      <c r="AH13" s="14">
        <v>2.0505602158847398E-2</v>
      </c>
      <c r="AI13" s="14">
        <v>7.1495374134716901E-3</v>
      </c>
      <c r="AJ13" s="14">
        <v>8.3998888908457994E-3</v>
      </c>
      <c r="AK13" s="14"/>
      <c r="AL13" s="14">
        <v>3.8272286190191102E-2</v>
      </c>
      <c r="AM13" s="14">
        <v>3.3797677009760801E-2</v>
      </c>
      <c r="AN13" s="14">
        <v>2.1652894922348401E-2</v>
      </c>
      <c r="AO13" s="14">
        <v>1.1258209057717799E-2</v>
      </c>
      <c r="AP13" s="14">
        <v>8.8384916642420906E-3</v>
      </c>
      <c r="AQ13" s="14">
        <v>1.5230488747193301E-2</v>
      </c>
      <c r="AR13" s="14"/>
      <c r="AS13" s="14">
        <v>1.54099494064246E-2</v>
      </c>
      <c r="AT13" s="14">
        <v>2.1490145115735E-2</v>
      </c>
      <c r="AU13" s="14">
        <v>2.2938780876002401E-2</v>
      </c>
      <c r="AV13" s="14">
        <v>1.62965277150082E-2</v>
      </c>
      <c r="AW13" s="14">
        <v>5.9813949043973101E-2</v>
      </c>
      <c r="AX13" s="14"/>
      <c r="AY13" s="14">
        <v>4.28820186908161E-2</v>
      </c>
      <c r="AZ13" s="14">
        <v>1.0980865921124299E-2</v>
      </c>
      <c r="BA13" s="14">
        <v>1.7018382358170499E-2</v>
      </c>
      <c r="BB13" s="14">
        <v>1.9579169039133398E-2</v>
      </c>
      <c r="BC13" s="14">
        <v>3.7570371951933801E-3</v>
      </c>
      <c r="BD13" s="14"/>
      <c r="BE13" s="14">
        <v>5.2542607530355001E-2</v>
      </c>
      <c r="BF13" s="14">
        <v>2.2935807556604501E-2</v>
      </c>
      <c r="BG13" s="14">
        <v>1.5981621952095699E-2</v>
      </c>
      <c r="BH13" s="14">
        <v>1.49849139551011E-2</v>
      </c>
      <c r="BI13" s="14">
        <v>6.9850758507010897E-3</v>
      </c>
      <c r="BJ13" s="14"/>
      <c r="BK13" s="14">
        <v>3.6133362999809501E-2</v>
      </c>
      <c r="BL13" s="14">
        <v>1.8765969096184599E-2</v>
      </c>
      <c r="BM13" s="14">
        <v>2.79570335311825E-2</v>
      </c>
      <c r="BN13" s="14">
        <v>1.06540878472672E-2</v>
      </c>
      <c r="BO13" s="14">
        <v>1.13828769076545E-2</v>
      </c>
      <c r="BP13" s="14"/>
      <c r="BQ13" s="14">
        <v>1.4185168124749899E-2</v>
      </c>
      <c r="BR13" s="14">
        <v>2.2935945088310501E-2</v>
      </c>
      <c r="BS13" s="14"/>
      <c r="BT13" s="14">
        <v>1.7227713664373701E-2</v>
      </c>
      <c r="BU13" s="14">
        <v>2.1322969439525299E-2</v>
      </c>
      <c r="BV13" s="14"/>
      <c r="BW13" s="14">
        <v>3.7464937838130298E-2</v>
      </c>
      <c r="BX13" s="14">
        <v>1.43783557773403E-2</v>
      </c>
      <c r="BY13" s="14"/>
      <c r="BZ13" s="14">
        <v>1.6514123561384101E-2</v>
      </c>
      <c r="CA13" s="14">
        <v>2.64274938950614E-2</v>
      </c>
      <c r="CB13" s="14">
        <v>3.2230974210755499E-2</v>
      </c>
    </row>
    <row r="14" spans="2:80" x14ac:dyDescent="0.35">
      <c r="B14" s="15" t="s">
        <v>118</v>
      </c>
      <c r="C14" s="20">
        <v>1.01628064942232E-2</v>
      </c>
      <c r="D14" s="20">
        <v>6.0889082931928204E-3</v>
      </c>
      <c r="E14" s="20">
        <v>1.41728539530543E-2</v>
      </c>
      <c r="F14" s="20"/>
      <c r="G14" s="20">
        <v>1.20618860004681E-2</v>
      </c>
      <c r="H14" s="20">
        <v>2.1137280783076001E-2</v>
      </c>
      <c r="I14" s="20">
        <v>1.09527387764184E-2</v>
      </c>
      <c r="J14" s="20">
        <v>3.77082975977333E-3</v>
      </c>
      <c r="K14" s="20">
        <v>1.1446137210893799E-2</v>
      </c>
      <c r="L14" s="20">
        <v>3.6326432405672099E-3</v>
      </c>
      <c r="M14" s="20"/>
      <c r="N14" s="20">
        <v>5.9313640627942999E-3</v>
      </c>
      <c r="O14" s="20">
        <v>8.3548856825479897E-3</v>
      </c>
      <c r="P14" s="20">
        <v>1.2222868821091601E-2</v>
      </c>
      <c r="Q14" s="20">
        <v>1.49263070694249E-2</v>
      </c>
      <c r="R14" s="20"/>
      <c r="S14" s="20">
        <v>7.6804762510330098E-3</v>
      </c>
      <c r="T14" s="20">
        <v>1.1892988651242199E-2</v>
      </c>
      <c r="U14" s="20">
        <v>1.1794030224417201E-2</v>
      </c>
      <c r="V14" s="20">
        <v>3.4110815453799397E-2</v>
      </c>
      <c r="W14" s="20">
        <v>5.1668857064847496E-3</v>
      </c>
      <c r="X14" s="20">
        <v>7.4472439302036703E-3</v>
      </c>
      <c r="Y14" s="20">
        <v>3.4380570651647E-3</v>
      </c>
      <c r="Z14" s="20">
        <v>1.45579575624312E-2</v>
      </c>
      <c r="AA14" s="20">
        <v>6.1007901496069102E-3</v>
      </c>
      <c r="AB14" s="20">
        <v>4.0115922802701001E-3</v>
      </c>
      <c r="AC14" s="20">
        <v>1.22013810488676E-2</v>
      </c>
      <c r="AD14" s="20">
        <v>0</v>
      </c>
      <c r="AE14" s="20"/>
      <c r="AF14" s="20">
        <v>0</v>
      </c>
      <c r="AG14" s="20">
        <v>2.9555620038936698E-3</v>
      </c>
      <c r="AH14" s="20">
        <v>5.5673152691936099E-3</v>
      </c>
      <c r="AI14" s="20">
        <v>8.4031520558490603E-3</v>
      </c>
      <c r="AJ14" s="20">
        <v>8.2369554243898208E-3</v>
      </c>
      <c r="AK14" s="20"/>
      <c r="AL14" s="20">
        <v>1.7318824036858099E-3</v>
      </c>
      <c r="AM14" s="20">
        <v>4.2559623740872901E-3</v>
      </c>
      <c r="AN14" s="20">
        <v>4.8974720095934397E-3</v>
      </c>
      <c r="AO14" s="20">
        <v>4.4527957654890496E-3</v>
      </c>
      <c r="AP14" s="20">
        <v>1.0745521437853E-2</v>
      </c>
      <c r="AQ14" s="20">
        <v>2.9433017897966401E-2</v>
      </c>
      <c r="AR14" s="20"/>
      <c r="AS14" s="20">
        <v>1.1453335959791901E-2</v>
      </c>
      <c r="AT14" s="20">
        <v>1.3840162757757599E-2</v>
      </c>
      <c r="AU14" s="20">
        <v>1.0328484850214601E-2</v>
      </c>
      <c r="AV14" s="20">
        <v>4.7948676292657996E-3</v>
      </c>
      <c r="AW14" s="20">
        <v>0</v>
      </c>
      <c r="AX14" s="20"/>
      <c r="AY14" s="20">
        <v>2.64611357240464E-3</v>
      </c>
      <c r="AZ14" s="20">
        <v>3.8582907330787499E-3</v>
      </c>
      <c r="BA14" s="20">
        <v>6.39172718429519E-3</v>
      </c>
      <c r="BB14" s="20">
        <v>8.5549809479681903E-3</v>
      </c>
      <c r="BC14" s="20">
        <v>1.52645443283506E-2</v>
      </c>
      <c r="BD14" s="20"/>
      <c r="BE14" s="20">
        <v>4.35314874807815E-3</v>
      </c>
      <c r="BF14" s="20">
        <v>6.91348936730254E-3</v>
      </c>
      <c r="BG14" s="20">
        <v>1.3087405512326299E-2</v>
      </c>
      <c r="BH14" s="20">
        <v>1.2711767751265399E-2</v>
      </c>
      <c r="BI14" s="20">
        <v>1.34380004236428E-2</v>
      </c>
      <c r="BJ14" s="20"/>
      <c r="BK14" s="20">
        <v>1.2453552988016399E-2</v>
      </c>
      <c r="BL14" s="20">
        <v>1.9063108132112198E-2</v>
      </c>
      <c r="BM14" s="20">
        <v>1.30446169986588E-2</v>
      </c>
      <c r="BN14" s="20">
        <v>3.1622539301506599E-3</v>
      </c>
      <c r="BO14" s="20">
        <v>4.9616748311262599E-3</v>
      </c>
      <c r="BP14" s="20"/>
      <c r="BQ14" s="20">
        <v>5.7022622348480902E-3</v>
      </c>
      <c r="BR14" s="20">
        <v>1.20231665733873E-2</v>
      </c>
      <c r="BS14" s="20"/>
      <c r="BT14" s="20">
        <v>5.4904975964306397E-3</v>
      </c>
      <c r="BU14" s="20">
        <v>1.15983954027194E-2</v>
      </c>
      <c r="BV14" s="20"/>
      <c r="BW14" s="20">
        <v>3.5785154761252E-3</v>
      </c>
      <c r="BX14" s="20">
        <v>1.24655737878787E-2</v>
      </c>
      <c r="BY14" s="20"/>
      <c r="BZ14" s="20">
        <v>7.0059766541869699E-3</v>
      </c>
      <c r="CA14" s="20">
        <v>1.5448276508096799E-2</v>
      </c>
      <c r="CB14" s="20">
        <v>1.8088991317010399E-2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9.4833482665152499E-2</v>
      </c>
      <c r="D9" s="14">
        <v>0.10656940391323901</v>
      </c>
      <c r="E9" s="14">
        <v>8.2488292047113498E-2</v>
      </c>
      <c r="F9" s="14"/>
      <c r="G9" s="14">
        <v>0.178848590874087</v>
      </c>
      <c r="H9" s="14">
        <v>0.18584569003645701</v>
      </c>
      <c r="I9" s="14">
        <v>0.129533766658919</v>
      </c>
      <c r="J9" s="14">
        <v>4.97996793868732E-2</v>
      </c>
      <c r="K9" s="14">
        <v>3.9108925884747202E-2</v>
      </c>
      <c r="L9" s="14">
        <v>1.06044837706777E-2</v>
      </c>
      <c r="M9" s="14"/>
      <c r="N9" s="14">
        <v>0.142137939249568</v>
      </c>
      <c r="O9" s="14">
        <v>7.9562585548068804E-2</v>
      </c>
      <c r="P9" s="14">
        <v>9.4879054706791893E-2</v>
      </c>
      <c r="Q9" s="14">
        <v>6.0672392882492703E-2</v>
      </c>
      <c r="R9" s="14"/>
      <c r="S9" s="14">
        <v>0.132432267401836</v>
      </c>
      <c r="T9" s="14">
        <v>7.6626342550722495E-2</v>
      </c>
      <c r="U9" s="14">
        <v>6.4960938756630102E-2</v>
      </c>
      <c r="V9" s="14">
        <v>8.0484427446927395E-2</v>
      </c>
      <c r="W9" s="14">
        <v>0.118888805268175</v>
      </c>
      <c r="X9" s="14">
        <v>0.13215273930542701</v>
      </c>
      <c r="Y9" s="14">
        <v>7.4908302979875996E-2</v>
      </c>
      <c r="Z9" s="14">
        <v>7.7549996766204304E-2</v>
      </c>
      <c r="AA9" s="14">
        <v>0.108960140902744</v>
      </c>
      <c r="AB9" s="14">
        <v>7.9679284816060195E-2</v>
      </c>
      <c r="AC9" s="14">
        <v>5.5199537366803803E-2</v>
      </c>
      <c r="AD9" s="14">
        <v>8.8339911538199395E-2</v>
      </c>
      <c r="AE9" s="14"/>
      <c r="AF9" s="14">
        <v>9.5362249385340894E-2</v>
      </c>
      <c r="AG9" s="14">
        <v>0.110818996399877</v>
      </c>
      <c r="AH9" s="14">
        <v>7.5254577997330804E-2</v>
      </c>
      <c r="AI9" s="14">
        <v>6.8801744700588502E-2</v>
      </c>
      <c r="AJ9" s="14">
        <v>0.11595726077459199</v>
      </c>
      <c r="AK9" s="14"/>
      <c r="AL9" s="14">
        <v>0.15754190112525501</v>
      </c>
      <c r="AM9" s="14">
        <v>0.14464586773415899</v>
      </c>
      <c r="AN9" s="14">
        <v>7.1679338417994898E-2</v>
      </c>
      <c r="AO9" s="14">
        <v>6.8220225996868306E-2</v>
      </c>
      <c r="AP9" s="14">
        <v>0.108643474687686</v>
      </c>
      <c r="AQ9" s="14">
        <v>4.2270650602388403E-2</v>
      </c>
      <c r="AR9" s="14"/>
      <c r="AS9" s="14">
        <v>5.0523164570498803E-2</v>
      </c>
      <c r="AT9" s="14">
        <v>8.6487826655444702E-2</v>
      </c>
      <c r="AU9" s="14">
        <v>0.120793693785826</v>
      </c>
      <c r="AV9" s="14">
        <v>0.17607195028404099</v>
      </c>
      <c r="AW9" s="14">
        <v>0.247178003555973</v>
      </c>
      <c r="AX9" s="14"/>
      <c r="AY9" s="14">
        <v>0.12272881100963599</v>
      </c>
      <c r="AZ9" s="14">
        <v>0.12508641183657099</v>
      </c>
      <c r="BA9" s="14">
        <v>6.6162586386228101E-2</v>
      </c>
      <c r="BB9" s="14">
        <v>7.4597281414850405E-2</v>
      </c>
      <c r="BC9" s="14">
        <v>5.1567917572939201E-2</v>
      </c>
      <c r="BD9" s="14"/>
      <c r="BE9" s="14">
        <v>0.28119178406413697</v>
      </c>
      <c r="BF9" s="14">
        <v>0.113301810495523</v>
      </c>
      <c r="BG9" s="14">
        <v>6.6349240783025606E-2</v>
      </c>
      <c r="BH9" s="14">
        <v>5.7298930521199602E-2</v>
      </c>
      <c r="BI9" s="14">
        <v>3.5010590044097303E-2</v>
      </c>
      <c r="BJ9" s="14"/>
      <c r="BK9" s="14">
        <v>0.33873184354595698</v>
      </c>
      <c r="BL9" s="14">
        <v>8.7896373886278203E-2</v>
      </c>
      <c r="BM9" s="14">
        <v>3.6933042776685403E-2</v>
      </c>
      <c r="BN9" s="14">
        <v>4.13771771112438E-2</v>
      </c>
      <c r="BO9" s="14">
        <v>1.45190503125581E-2</v>
      </c>
      <c r="BP9" s="14"/>
      <c r="BQ9" s="14">
        <v>9.1303614040191106E-2</v>
      </c>
      <c r="BR9" s="14">
        <v>9.63056856728393E-2</v>
      </c>
      <c r="BS9" s="14"/>
      <c r="BT9" s="14">
        <v>0.13301717832471299</v>
      </c>
      <c r="BU9" s="14">
        <v>8.3101362385143498E-2</v>
      </c>
      <c r="BV9" s="14"/>
      <c r="BW9" s="14">
        <v>0.16076979058768401</v>
      </c>
      <c r="BX9" s="14">
        <v>7.1773145123713203E-2</v>
      </c>
      <c r="BY9" s="14"/>
      <c r="BZ9" s="14">
        <v>3.03165045239919E-2</v>
      </c>
      <c r="CA9" s="14">
        <v>0.23579776823572399</v>
      </c>
      <c r="CB9" s="14">
        <v>6.1238646293526697E-2</v>
      </c>
    </row>
    <row r="10" spans="2:80" x14ac:dyDescent="0.35">
      <c r="B10" s="15" t="s">
        <v>326</v>
      </c>
      <c r="C10" s="14">
        <v>0.25353159997069802</v>
      </c>
      <c r="D10" s="14">
        <v>0.270987374955456</v>
      </c>
      <c r="E10" s="14">
        <v>0.23694274098270601</v>
      </c>
      <c r="F10" s="14"/>
      <c r="G10" s="14">
        <v>0.358577287744276</v>
      </c>
      <c r="H10" s="14">
        <v>0.372600534792565</v>
      </c>
      <c r="I10" s="14">
        <v>0.27717223482019199</v>
      </c>
      <c r="J10" s="14">
        <v>0.24530508320434599</v>
      </c>
      <c r="K10" s="14">
        <v>0.18952639725922299</v>
      </c>
      <c r="L10" s="14">
        <v>0.117171428891173</v>
      </c>
      <c r="M10" s="14"/>
      <c r="N10" s="14">
        <v>0.284659839699961</v>
      </c>
      <c r="O10" s="14">
        <v>0.26087752536072101</v>
      </c>
      <c r="P10" s="14">
        <v>0.25530128677226199</v>
      </c>
      <c r="Q10" s="14">
        <v>0.211155790780647</v>
      </c>
      <c r="R10" s="14"/>
      <c r="S10" s="14">
        <v>0.31859634476934601</v>
      </c>
      <c r="T10" s="14">
        <v>0.27690846811751002</v>
      </c>
      <c r="U10" s="14">
        <v>0.24073545257043899</v>
      </c>
      <c r="V10" s="14">
        <v>0.22667315455623399</v>
      </c>
      <c r="W10" s="14">
        <v>0.22926136808876099</v>
      </c>
      <c r="X10" s="14">
        <v>0.28874045179487101</v>
      </c>
      <c r="Y10" s="14">
        <v>0.21823666468095201</v>
      </c>
      <c r="Z10" s="14">
        <v>0.14801517847540599</v>
      </c>
      <c r="AA10" s="14">
        <v>0.26301453610853398</v>
      </c>
      <c r="AB10" s="14">
        <v>0.23317672517309199</v>
      </c>
      <c r="AC10" s="14">
        <v>0.21105320260412599</v>
      </c>
      <c r="AD10" s="14">
        <v>0.24578324042820501</v>
      </c>
      <c r="AE10" s="14"/>
      <c r="AF10" s="14">
        <v>0.22520757325245</v>
      </c>
      <c r="AG10" s="14">
        <v>0.280185904118055</v>
      </c>
      <c r="AH10" s="14">
        <v>0.26899284815537899</v>
      </c>
      <c r="AI10" s="14">
        <v>0.153633930355004</v>
      </c>
      <c r="AJ10" s="14">
        <v>0.30985522756565298</v>
      </c>
      <c r="AK10" s="14"/>
      <c r="AL10" s="14">
        <v>0.30902823611085201</v>
      </c>
      <c r="AM10" s="14">
        <v>0.23820603397392301</v>
      </c>
      <c r="AN10" s="14">
        <v>0.26863926469431998</v>
      </c>
      <c r="AO10" s="14">
        <v>0.211331795147158</v>
      </c>
      <c r="AP10" s="14">
        <v>0.31265497820876098</v>
      </c>
      <c r="AQ10" s="14">
        <v>0.23796259089930699</v>
      </c>
      <c r="AR10" s="14"/>
      <c r="AS10" s="14">
        <v>0.19196491161854101</v>
      </c>
      <c r="AT10" s="14">
        <v>0.25997610325545301</v>
      </c>
      <c r="AU10" s="14">
        <v>0.29366134064369798</v>
      </c>
      <c r="AV10" s="14">
        <v>0.28702618843295202</v>
      </c>
      <c r="AW10" s="14">
        <v>0.229197522254876</v>
      </c>
      <c r="AX10" s="14"/>
      <c r="AY10" s="14">
        <v>0.26344436564714702</v>
      </c>
      <c r="AZ10" s="14">
        <v>0.28075406621152099</v>
      </c>
      <c r="BA10" s="14">
        <v>0.246111903688185</v>
      </c>
      <c r="BB10" s="14">
        <v>0.27788468497804297</v>
      </c>
      <c r="BC10" s="14">
        <v>0.18550144987181399</v>
      </c>
      <c r="BD10" s="14"/>
      <c r="BE10" s="14">
        <v>0.344254276710801</v>
      </c>
      <c r="BF10" s="14">
        <v>0.29099555185826897</v>
      </c>
      <c r="BG10" s="14">
        <v>0.2434584584417</v>
      </c>
      <c r="BH10" s="14">
        <v>0.199302861393333</v>
      </c>
      <c r="BI10" s="14">
        <v>7.8375606000056594E-2</v>
      </c>
      <c r="BJ10" s="14"/>
      <c r="BK10" s="14">
        <v>0.47840986078865999</v>
      </c>
      <c r="BL10" s="14">
        <v>0.341943459413731</v>
      </c>
      <c r="BM10" s="14">
        <v>0.26850139018494301</v>
      </c>
      <c r="BN10" s="14">
        <v>0.17317005354638701</v>
      </c>
      <c r="BO10" s="14">
        <v>6.9691783900215395E-2</v>
      </c>
      <c r="BP10" s="14"/>
      <c r="BQ10" s="14">
        <v>0.22317374737818901</v>
      </c>
      <c r="BR10" s="14">
        <v>0.26619295557400902</v>
      </c>
      <c r="BS10" s="14"/>
      <c r="BT10" s="14">
        <v>0.30292875831184402</v>
      </c>
      <c r="BU10" s="14">
        <v>0.238354090482984</v>
      </c>
      <c r="BV10" s="14"/>
      <c r="BW10" s="14">
        <v>0.32415533705462002</v>
      </c>
      <c r="BX10" s="14">
        <v>0.22883189707701199</v>
      </c>
      <c r="BY10" s="14"/>
      <c r="BZ10" s="14">
        <v>0.16707090853238399</v>
      </c>
      <c r="CA10" s="14">
        <v>0.42955142940456797</v>
      </c>
      <c r="CB10" s="14">
        <v>0.28503535625209397</v>
      </c>
    </row>
    <row r="11" spans="2:80" x14ac:dyDescent="0.35">
      <c r="B11" s="15" t="s">
        <v>327</v>
      </c>
      <c r="C11" s="14">
        <v>0.29132906025913102</v>
      </c>
      <c r="D11" s="14">
        <v>0.29918648879512599</v>
      </c>
      <c r="E11" s="14">
        <v>0.28414843931380901</v>
      </c>
      <c r="F11" s="14"/>
      <c r="G11" s="14">
        <v>0.206278145705971</v>
      </c>
      <c r="H11" s="14">
        <v>0.201839362916334</v>
      </c>
      <c r="I11" s="14">
        <v>0.24622471211673699</v>
      </c>
      <c r="J11" s="14">
        <v>0.30468727141617502</v>
      </c>
      <c r="K11" s="14">
        <v>0.29554004329285299</v>
      </c>
      <c r="L11" s="14">
        <v>0.44367859679320099</v>
      </c>
      <c r="M11" s="14"/>
      <c r="N11" s="14">
        <v>0.32273333799450499</v>
      </c>
      <c r="O11" s="14">
        <v>0.30137502749019301</v>
      </c>
      <c r="P11" s="14">
        <v>0.27537470287339</v>
      </c>
      <c r="Q11" s="14">
        <v>0.263263843885013</v>
      </c>
      <c r="R11" s="14"/>
      <c r="S11" s="14">
        <v>0.270394608979384</v>
      </c>
      <c r="T11" s="14">
        <v>0.286097679641582</v>
      </c>
      <c r="U11" s="14">
        <v>0.27792051377026</v>
      </c>
      <c r="V11" s="14">
        <v>0.29696720664878101</v>
      </c>
      <c r="W11" s="14">
        <v>0.27791889584255502</v>
      </c>
      <c r="X11" s="14">
        <v>0.291245900575338</v>
      </c>
      <c r="Y11" s="14">
        <v>0.33320368174005999</v>
      </c>
      <c r="Z11" s="14">
        <v>0.33351497540988001</v>
      </c>
      <c r="AA11" s="14">
        <v>0.26348924359751502</v>
      </c>
      <c r="AB11" s="14">
        <v>0.356472225227211</v>
      </c>
      <c r="AC11" s="14">
        <v>0.23769425561697599</v>
      </c>
      <c r="AD11" s="14">
        <v>0.29047019176183297</v>
      </c>
      <c r="AE11" s="14"/>
      <c r="AF11" s="14">
        <v>0.32025358469512499</v>
      </c>
      <c r="AG11" s="14">
        <v>0.30841999648004698</v>
      </c>
      <c r="AH11" s="14">
        <v>0.35052242076896001</v>
      </c>
      <c r="AI11" s="14">
        <v>0.28672400710670098</v>
      </c>
      <c r="AJ11" s="14">
        <v>0.27897182983422703</v>
      </c>
      <c r="AK11" s="14"/>
      <c r="AL11" s="14">
        <v>0.29069371646360598</v>
      </c>
      <c r="AM11" s="14">
        <v>0.30800633409160599</v>
      </c>
      <c r="AN11" s="14">
        <v>0.33721309648435899</v>
      </c>
      <c r="AO11" s="14">
        <v>0.285446396838621</v>
      </c>
      <c r="AP11" s="14">
        <v>0.271667881550266</v>
      </c>
      <c r="AQ11" s="14">
        <v>0.29199615100089099</v>
      </c>
      <c r="AR11" s="14"/>
      <c r="AS11" s="14">
        <v>0.31921546077164098</v>
      </c>
      <c r="AT11" s="14">
        <v>0.29430424617154599</v>
      </c>
      <c r="AU11" s="14">
        <v>0.27459102973176103</v>
      </c>
      <c r="AV11" s="14">
        <v>0.26473674389398399</v>
      </c>
      <c r="AW11" s="14">
        <v>0.28012458864248302</v>
      </c>
      <c r="AX11" s="14"/>
      <c r="AY11" s="14">
        <v>0.38166425600260401</v>
      </c>
      <c r="AZ11" s="14">
        <v>0.32652073920064101</v>
      </c>
      <c r="BA11" s="14">
        <v>0.30130604951439699</v>
      </c>
      <c r="BB11" s="14">
        <v>0.24157184849816901</v>
      </c>
      <c r="BC11" s="14">
        <v>0.14910344031488701</v>
      </c>
      <c r="BD11" s="14"/>
      <c r="BE11" s="14">
        <v>0.27259682701243299</v>
      </c>
      <c r="BF11" s="14">
        <v>0.38174825843333898</v>
      </c>
      <c r="BG11" s="14">
        <v>0.275790059555726</v>
      </c>
      <c r="BH11" s="14">
        <v>0.161856812242236</v>
      </c>
      <c r="BI11" s="14">
        <v>0.131088522342727</v>
      </c>
      <c r="BJ11" s="14"/>
      <c r="BK11" s="14">
        <v>0.141506987382198</v>
      </c>
      <c r="BL11" s="14">
        <v>0.35367062439915198</v>
      </c>
      <c r="BM11" s="14">
        <v>0.42141026173808599</v>
      </c>
      <c r="BN11" s="14">
        <v>0.35859326597434499</v>
      </c>
      <c r="BO11" s="14">
        <v>0.177392393814785</v>
      </c>
      <c r="BP11" s="14"/>
      <c r="BQ11" s="14">
        <v>0.28295225577567801</v>
      </c>
      <c r="BR11" s="14">
        <v>0.29482277576687999</v>
      </c>
      <c r="BS11" s="14"/>
      <c r="BT11" s="14">
        <v>0.27392843710685</v>
      </c>
      <c r="BU11" s="14">
        <v>0.29667548365381302</v>
      </c>
      <c r="BV11" s="14"/>
      <c r="BW11" s="14">
        <v>0.26690444989836198</v>
      </c>
      <c r="BX11" s="14">
        <v>0.29987123947697902</v>
      </c>
      <c r="BY11" s="14"/>
      <c r="BZ11" s="14">
        <v>0.31443547790193999</v>
      </c>
      <c r="CA11" s="14">
        <v>0.23023091578598801</v>
      </c>
      <c r="CB11" s="14">
        <v>0.36636664287245502</v>
      </c>
    </row>
    <row r="12" spans="2:80" x14ac:dyDescent="0.35">
      <c r="B12" s="15" t="s">
        <v>328</v>
      </c>
      <c r="C12" s="14">
        <v>0.195254965197727</v>
      </c>
      <c r="D12" s="14">
        <v>0.18299098528520999</v>
      </c>
      <c r="E12" s="14">
        <v>0.20797288412314999</v>
      </c>
      <c r="F12" s="14"/>
      <c r="G12" s="14">
        <v>0.14978954843815401</v>
      </c>
      <c r="H12" s="14">
        <v>0.11179374211927399</v>
      </c>
      <c r="I12" s="14">
        <v>0.166903836030424</v>
      </c>
      <c r="J12" s="14">
        <v>0.19422845673171099</v>
      </c>
      <c r="K12" s="14">
        <v>0.27075204745659198</v>
      </c>
      <c r="L12" s="14">
        <v>0.26671592146969503</v>
      </c>
      <c r="M12" s="14"/>
      <c r="N12" s="14">
        <v>0.15171859740096799</v>
      </c>
      <c r="O12" s="14">
        <v>0.20988759927020201</v>
      </c>
      <c r="P12" s="14">
        <v>0.207370618505933</v>
      </c>
      <c r="Q12" s="14">
        <v>0.21460660683327901</v>
      </c>
      <c r="R12" s="14"/>
      <c r="S12" s="14">
        <v>0.142150823558956</v>
      </c>
      <c r="T12" s="14">
        <v>0.175618666777343</v>
      </c>
      <c r="U12" s="14">
        <v>0.21418098624781801</v>
      </c>
      <c r="V12" s="14">
        <v>0.20517968643632301</v>
      </c>
      <c r="W12" s="14">
        <v>0.20024380033345901</v>
      </c>
      <c r="X12" s="14">
        <v>0.16957073726982499</v>
      </c>
      <c r="Y12" s="14">
        <v>0.23060991734255901</v>
      </c>
      <c r="Z12" s="14">
        <v>0.23252887490144</v>
      </c>
      <c r="AA12" s="14">
        <v>0.193998814437712</v>
      </c>
      <c r="AB12" s="14">
        <v>0.19839581323382799</v>
      </c>
      <c r="AC12" s="14">
        <v>0.27372719590484901</v>
      </c>
      <c r="AD12" s="14">
        <v>0.234082033257272</v>
      </c>
      <c r="AE12" s="14"/>
      <c r="AF12" s="14">
        <v>0.22252181976538599</v>
      </c>
      <c r="AG12" s="14">
        <v>0.177797862834674</v>
      </c>
      <c r="AH12" s="14">
        <v>0.20082034778528901</v>
      </c>
      <c r="AI12" s="14">
        <v>0.24392646376475499</v>
      </c>
      <c r="AJ12" s="14">
        <v>0.14254589482535299</v>
      </c>
      <c r="AK12" s="14"/>
      <c r="AL12" s="14">
        <v>0.14035227910895201</v>
      </c>
      <c r="AM12" s="14">
        <v>0.180962345421736</v>
      </c>
      <c r="AN12" s="14">
        <v>0.1992024700442</v>
      </c>
      <c r="AO12" s="14">
        <v>0.22655828850339099</v>
      </c>
      <c r="AP12" s="14">
        <v>0.16513880134464401</v>
      </c>
      <c r="AQ12" s="14">
        <v>0.233263518466265</v>
      </c>
      <c r="AR12" s="14"/>
      <c r="AS12" s="14">
        <v>0.22398001770503101</v>
      </c>
      <c r="AT12" s="14">
        <v>0.194636871056349</v>
      </c>
      <c r="AU12" s="14">
        <v>0.18960218651726701</v>
      </c>
      <c r="AV12" s="14">
        <v>0.15448621044654501</v>
      </c>
      <c r="AW12" s="14">
        <v>0.113084382324965</v>
      </c>
      <c r="AX12" s="14"/>
      <c r="AY12" s="14">
        <v>0.13652536219884401</v>
      </c>
      <c r="AZ12" s="14">
        <v>0.186779736212666</v>
      </c>
      <c r="BA12" s="14">
        <v>0.23934522620559601</v>
      </c>
      <c r="BB12" s="14">
        <v>0.236842020628064</v>
      </c>
      <c r="BC12" s="14">
        <v>0.21914435746154601</v>
      </c>
      <c r="BD12" s="14"/>
      <c r="BE12" s="14">
        <v>3.6943565803727998E-2</v>
      </c>
      <c r="BF12" s="14">
        <v>0.134826047144193</v>
      </c>
      <c r="BG12" s="14">
        <v>0.25612325483996501</v>
      </c>
      <c r="BH12" s="14">
        <v>0.26911997061816201</v>
      </c>
      <c r="BI12" s="14">
        <v>0.18212647471286</v>
      </c>
      <c r="BJ12" s="14"/>
      <c r="BK12" s="14">
        <v>1.13016467435696E-2</v>
      </c>
      <c r="BL12" s="14">
        <v>6.2515907662088699E-2</v>
      </c>
      <c r="BM12" s="14">
        <v>0.176052815655834</v>
      </c>
      <c r="BN12" s="14">
        <v>0.307538950465363</v>
      </c>
      <c r="BO12" s="14">
        <v>0.36100160651073598</v>
      </c>
      <c r="BP12" s="14"/>
      <c r="BQ12" s="14">
        <v>0.21077607197427101</v>
      </c>
      <c r="BR12" s="14">
        <v>0.18878157411527399</v>
      </c>
      <c r="BS12" s="14"/>
      <c r="BT12" s="14">
        <v>0.15239393886497299</v>
      </c>
      <c r="BU12" s="14">
        <v>0.20842421735037001</v>
      </c>
      <c r="BV12" s="14"/>
      <c r="BW12" s="14">
        <v>0.15061341768991501</v>
      </c>
      <c r="BX12" s="14">
        <v>0.21086774647616699</v>
      </c>
      <c r="BY12" s="14"/>
      <c r="BZ12" s="14">
        <v>0.28317091481755902</v>
      </c>
      <c r="CA12" s="14">
        <v>2.60232707524337E-2</v>
      </c>
      <c r="CB12" s="14">
        <v>0.1053311642965</v>
      </c>
    </row>
    <row r="13" spans="2:80" x14ac:dyDescent="0.35">
      <c r="B13" s="15" t="s">
        <v>329</v>
      </c>
      <c r="C13" s="14">
        <v>0.100369972943046</v>
      </c>
      <c r="D13" s="14">
        <v>9.1040769290099702E-2</v>
      </c>
      <c r="E13" s="14">
        <v>0.10845051080532001</v>
      </c>
      <c r="F13" s="14"/>
      <c r="G13" s="14">
        <v>5.6425868444395198E-2</v>
      </c>
      <c r="H13" s="14">
        <v>7.4195860518576198E-2</v>
      </c>
      <c r="I13" s="14">
        <v>0.10565397831034599</v>
      </c>
      <c r="J13" s="14">
        <v>0.13444978605383801</v>
      </c>
      <c r="K13" s="14">
        <v>0.122530298973935</v>
      </c>
      <c r="L13" s="14">
        <v>0.104053218785548</v>
      </c>
      <c r="M13" s="14"/>
      <c r="N13" s="14">
        <v>6.6008201160449101E-2</v>
      </c>
      <c r="O13" s="14">
        <v>7.5771169950910697E-2</v>
      </c>
      <c r="P13" s="14">
        <v>9.3037457853676703E-2</v>
      </c>
      <c r="Q13" s="14">
        <v>0.169222469875565</v>
      </c>
      <c r="R13" s="14"/>
      <c r="S13" s="14">
        <v>7.6656373518978499E-2</v>
      </c>
      <c r="T13" s="14">
        <v>0.111711074784068</v>
      </c>
      <c r="U13" s="14">
        <v>0.139187404636405</v>
      </c>
      <c r="V13" s="14">
        <v>9.6661000597032906E-2</v>
      </c>
      <c r="W13" s="14">
        <v>9.8265709952990901E-2</v>
      </c>
      <c r="X13" s="14">
        <v>7.7087113560519199E-2</v>
      </c>
      <c r="Y13" s="14">
        <v>7.2828424686794499E-2</v>
      </c>
      <c r="Z13" s="14">
        <v>0.13179468345793399</v>
      </c>
      <c r="AA13" s="14">
        <v>0.10732790913545701</v>
      </c>
      <c r="AB13" s="14">
        <v>8.1803103708003699E-2</v>
      </c>
      <c r="AC13" s="14">
        <v>0.16154766288831299</v>
      </c>
      <c r="AD13" s="14">
        <v>0.10422784327656</v>
      </c>
      <c r="AE13" s="14"/>
      <c r="AF13" s="14">
        <v>8.3735060954348295E-2</v>
      </c>
      <c r="AG13" s="14">
        <v>7.7271965964686898E-2</v>
      </c>
      <c r="AH13" s="14">
        <v>5.5069777925688797E-2</v>
      </c>
      <c r="AI13" s="14">
        <v>0.183734072177553</v>
      </c>
      <c r="AJ13" s="14">
        <v>9.6439143418603102E-2</v>
      </c>
      <c r="AK13" s="14"/>
      <c r="AL13" s="14">
        <v>6.1996283485744499E-2</v>
      </c>
      <c r="AM13" s="14">
        <v>7.8371526513413198E-2</v>
      </c>
      <c r="AN13" s="14">
        <v>7.19669731118001E-2</v>
      </c>
      <c r="AO13" s="14">
        <v>0.150617596771212</v>
      </c>
      <c r="AP13" s="14">
        <v>8.3701090338426404E-2</v>
      </c>
      <c r="AQ13" s="14">
        <v>6.4434521189940905E-2</v>
      </c>
      <c r="AR13" s="14"/>
      <c r="AS13" s="14">
        <v>0.13737383004304299</v>
      </c>
      <c r="AT13" s="14">
        <v>9.1103082357905193E-2</v>
      </c>
      <c r="AU13" s="14">
        <v>7.8094882913299205E-2</v>
      </c>
      <c r="AV13" s="14">
        <v>5.4997466903491901E-2</v>
      </c>
      <c r="AW13" s="14">
        <v>8.8790624760189299E-2</v>
      </c>
      <c r="AX13" s="14"/>
      <c r="AY13" s="14">
        <v>4.2491560645741402E-2</v>
      </c>
      <c r="AZ13" s="14">
        <v>3.3107119196315003E-2</v>
      </c>
      <c r="BA13" s="14">
        <v>7.1689910718122599E-2</v>
      </c>
      <c r="BB13" s="14">
        <v>0.11536568987392699</v>
      </c>
      <c r="BC13" s="14">
        <v>0.30464729222912001</v>
      </c>
      <c r="BD13" s="14"/>
      <c r="BE13" s="14">
        <v>2.1303478138595001E-2</v>
      </c>
      <c r="BF13" s="14">
        <v>2.36328981445614E-2</v>
      </c>
      <c r="BG13" s="14">
        <v>8.7364925996337495E-2</v>
      </c>
      <c r="BH13" s="14">
        <v>0.23743996633363801</v>
      </c>
      <c r="BI13" s="14">
        <v>0.48744762847934497</v>
      </c>
      <c r="BJ13" s="14"/>
      <c r="BK13" s="14">
        <v>3.8638652631191399E-3</v>
      </c>
      <c r="BL13" s="14">
        <v>1.72067806593812E-2</v>
      </c>
      <c r="BM13" s="14">
        <v>2.3216476876209501E-2</v>
      </c>
      <c r="BN13" s="14">
        <v>5.9723022766950302E-2</v>
      </c>
      <c r="BO13" s="14">
        <v>0.34443693913475698</v>
      </c>
      <c r="BP13" s="14"/>
      <c r="BQ13" s="14">
        <v>0.13673770115681</v>
      </c>
      <c r="BR13" s="14">
        <v>8.5202077322107994E-2</v>
      </c>
      <c r="BS13" s="14"/>
      <c r="BT13" s="14">
        <v>8.0858541296560393E-2</v>
      </c>
      <c r="BU13" s="14">
        <v>0.106364952186351</v>
      </c>
      <c r="BV13" s="14"/>
      <c r="BW13" s="14">
        <v>5.7013808364153297E-2</v>
      </c>
      <c r="BX13" s="14">
        <v>0.11553320881706799</v>
      </c>
      <c r="BY13" s="14"/>
      <c r="BZ13" s="14">
        <v>0.15034092240811001</v>
      </c>
      <c r="CA13" s="14">
        <v>8.9816357891613092E-3</v>
      </c>
      <c r="CB13" s="14">
        <v>2.07484103289006E-2</v>
      </c>
    </row>
    <row r="14" spans="2:80" x14ac:dyDescent="0.35">
      <c r="B14" s="15" t="s">
        <v>167</v>
      </c>
      <c r="C14" s="20">
        <v>6.4680918964244702E-2</v>
      </c>
      <c r="D14" s="20">
        <v>4.92249777608696E-2</v>
      </c>
      <c r="E14" s="20">
        <v>7.9997132727902098E-2</v>
      </c>
      <c r="F14" s="20"/>
      <c r="G14" s="20">
        <v>5.0080558793117E-2</v>
      </c>
      <c r="H14" s="20">
        <v>5.3724809616793802E-2</v>
      </c>
      <c r="I14" s="20">
        <v>7.4511472063381004E-2</v>
      </c>
      <c r="J14" s="20">
        <v>7.1529723207057402E-2</v>
      </c>
      <c r="K14" s="20">
        <v>8.2542287132649494E-2</v>
      </c>
      <c r="L14" s="20">
        <v>5.7776350289705902E-2</v>
      </c>
      <c r="M14" s="20"/>
      <c r="N14" s="20">
        <v>3.2742084494549101E-2</v>
      </c>
      <c r="O14" s="20">
        <v>7.2526092379905205E-2</v>
      </c>
      <c r="P14" s="20">
        <v>7.4036879287946694E-2</v>
      </c>
      <c r="Q14" s="20">
        <v>8.1078895743003004E-2</v>
      </c>
      <c r="R14" s="20"/>
      <c r="S14" s="20">
        <v>5.9769581771499901E-2</v>
      </c>
      <c r="T14" s="20">
        <v>7.3037768128774994E-2</v>
      </c>
      <c r="U14" s="20">
        <v>6.3014704018447706E-2</v>
      </c>
      <c r="V14" s="20">
        <v>9.4034524314701898E-2</v>
      </c>
      <c r="W14" s="20">
        <v>7.54214205140597E-2</v>
      </c>
      <c r="X14" s="20">
        <v>4.1203057494019202E-2</v>
      </c>
      <c r="Y14" s="20">
        <v>7.02130085697594E-2</v>
      </c>
      <c r="Z14" s="20">
        <v>7.6596290989135493E-2</v>
      </c>
      <c r="AA14" s="20">
        <v>6.3209355818038798E-2</v>
      </c>
      <c r="AB14" s="20">
        <v>5.0472847841805002E-2</v>
      </c>
      <c r="AC14" s="20">
        <v>6.07781456189328E-2</v>
      </c>
      <c r="AD14" s="20">
        <v>3.7096779737929401E-2</v>
      </c>
      <c r="AE14" s="20"/>
      <c r="AF14" s="20">
        <v>5.2919711947350102E-2</v>
      </c>
      <c r="AG14" s="20">
        <v>4.55052742026597E-2</v>
      </c>
      <c r="AH14" s="20">
        <v>4.9340027367352303E-2</v>
      </c>
      <c r="AI14" s="20">
        <v>6.3179781895398399E-2</v>
      </c>
      <c r="AJ14" s="20">
        <v>5.6230643581572301E-2</v>
      </c>
      <c r="AK14" s="20"/>
      <c r="AL14" s="20">
        <v>4.0387583705590598E-2</v>
      </c>
      <c r="AM14" s="20">
        <v>4.9807892265162697E-2</v>
      </c>
      <c r="AN14" s="20">
        <v>5.1298857247325198E-2</v>
      </c>
      <c r="AO14" s="20">
        <v>5.78256967427494E-2</v>
      </c>
      <c r="AP14" s="20">
        <v>5.8193773870217597E-2</v>
      </c>
      <c r="AQ14" s="20">
        <v>0.13007256784120799</v>
      </c>
      <c r="AR14" s="20"/>
      <c r="AS14" s="20">
        <v>7.69426152912457E-2</v>
      </c>
      <c r="AT14" s="20">
        <v>7.3491870503302206E-2</v>
      </c>
      <c r="AU14" s="20">
        <v>4.3256866408148797E-2</v>
      </c>
      <c r="AV14" s="20">
        <v>6.2681440038986194E-2</v>
      </c>
      <c r="AW14" s="20">
        <v>4.16248784615144E-2</v>
      </c>
      <c r="AX14" s="20"/>
      <c r="AY14" s="20">
        <v>5.31456444960271E-2</v>
      </c>
      <c r="AZ14" s="20">
        <v>4.7751927342285998E-2</v>
      </c>
      <c r="BA14" s="20">
        <v>7.5384323487470706E-2</v>
      </c>
      <c r="BB14" s="20">
        <v>5.3738474606947403E-2</v>
      </c>
      <c r="BC14" s="20">
        <v>9.0035542549693398E-2</v>
      </c>
      <c r="BD14" s="20"/>
      <c r="BE14" s="20">
        <v>4.3710068270305803E-2</v>
      </c>
      <c r="BF14" s="20">
        <v>5.5495433924114899E-2</v>
      </c>
      <c r="BG14" s="20">
        <v>7.0914060383246602E-2</v>
      </c>
      <c r="BH14" s="20">
        <v>7.4981458891430694E-2</v>
      </c>
      <c r="BI14" s="20">
        <v>8.5951178420913599E-2</v>
      </c>
      <c r="BJ14" s="20"/>
      <c r="BK14" s="20">
        <v>2.6185796276496798E-2</v>
      </c>
      <c r="BL14" s="20">
        <v>0.13676685397937</v>
      </c>
      <c r="BM14" s="20">
        <v>7.3886012768241402E-2</v>
      </c>
      <c r="BN14" s="20">
        <v>5.9597530135712201E-2</v>
      </c>
      <c r="BO14" s="20">
        <v>3.29582263269486E-2</v>
      </c>
      <c r="BP14" s="20"/>
      <c r="BQ14" s="20">
        <v>5.5056609674861701E-2</v>
      </c>
      <c r="BR14" s="20">
        <v>6.8694931548889504E-2</v>
      </c>
      <c r="BS14" s="20"/>
      <c r="BT14" s="20">
        <v>5.6873146095059397E-2</v>
      </c>
      <c r="BU14" s="20">
        <v>6.7079893941339105E-2</v>
      </c>
      <c r="BV14" s="20"/>
      <c r="BW14" s="20">
        <v>4.05431964052657E-2</v>
      </c>
      <c r="BX14" s="20">
        <v>7.3122763029060206E-2</v>
      </c>
      <c r="BY14" s="20"/>
      <c r="BZ14" s="20">
        <v>5.4665271816015097E-2</v>
      </c>
      <c r="CA14" s="20">
        <v>6.9414980032124499E-2</v>
      </c>
      <c r="CB14" s="20">
        <v>0.16127977995652401</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338</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4.29656360981788E-2</v>
      </c>
      <c r="D9" s="14">
        <v>4.9282266762191801E-2</v>
      </c>
      <c r="E9" s="14">
        <v>3.6978445191409498E-2</v>
      </c>
      <c r="F9" s="14"/>
      <c r="G9" s="14">
        <v>4.2025067672628598E-2</v>
      </c>
      <c r="H9" s="14">
        <v>0.10830556764675001</v>
      </c>
      <c r="I9" s="14">
        <v>6.5750381378667996E-2</v>
      </c>
      <c r="J9" s="14">
        <v>1.54830813739743E-2</v>
      </c>
      <c r="K9" s="14">
        <v>2.23095071425315E-2</v>
      </c>
      <c r="L9" s="14">
        <v>7.9071392121774393E-3</v>
      </c>
      <c r="M9" s="14"/>
      <c r="N9" s="14">
        <v>7.1730795315482501E-2</v>
      </c>
      <c r="O9" s="14">
        <v>3.65394680073345E-2</v>
      </c>
      <c r="P9" s="14">
        <v>4.3740564560084398E-2</v>
      </c>
      <c r="Q9" s="14">
        <v>1.8386623068682301E-2</v>
      </c>
      <c r="R9" s="14"/>
      <c r="S9" s="14">
        <v>7.7143309732779997E-2</v>
      </c>
      <c r="T9" s="14">
        <v>2.7856938682554198E-2</v>
      </c>
      <c r="U9" s="14">
        <v>4.6619325909707701E-2</v>
      </c>
      <c r="V9" s="14">
        <v>2.8942317215000801E-2</v>
      </c>
      <c r="W9" s="14">
        <v>2.6819932673301398E-2</v>
      </c>
      <c r="X9" s="14">
        <v>6.8536461763897702E-2</v>
      </c>
      <c r="Y9" s="14">
        <v>3.74295076492474E-2</v>
      </c>
      <c r="Z9" s="14">
        <v>4.2938437299696201E-2</v>
      </c>
      <c r="AA9" s="14">
        <v>4.1569157247960599E-2</v>
      </c>
      <c r="AB9" s="14">
        <v>3.2768445455158203E-2</v>
      </c>
      <c r="AC9" s="14">
        <v>1.7886727570711702E-2</v>
      </c>
      <c r="AD9" s="14">
        <v>3.4298895768350303E-2</v>
      </c>
      <c r="AE9" s="14"/>
      <c r="AF9" s="14">
        <v>5.7042629170624498E-2</v>
      </c>
      <c r="AG9" s="14">
        <v>5.5193513838587401E-2</v>
      </c>
      <c r="AH9" s="14">
        <v>2.8670886696936199E-2</v>
      </c>
      <c r="AI9" s="14">
        <v>2.35956008391499E-2</v>
      </c>
      <c r="AJ9" s="14">
        <v>5.2298146984734901E-2</v>
      </c>
      <c r="AK9" s="14"/>
      <c r="AL9" s="14">
        <v>8.84017648996447E-2</v>
      </c>
      <c r="AM9" s="14">
        <v>7.35344086226037E-2</v>
      </c>
      <c r="AN9" s="14">
        <v>2.4622622645162299E-2</v>
      </c>
      <c r="AO9" s="14">
        <v>3.04031835568199E-2</v>
      </c>
      <c r="AP9" s="14">
        <v>3.6457425269433998E-2</v>
      </c>
      <c r="AQ9" s="14">
        <v>1.5727777891584499E-2</v>
      </c>
      <c r="AR9" s="14"/>
      <c r="AS9" s="14">
        <v>2.0173364287620399E-2</v>
      </c>
      <c r="AT9" s="14">
        <v>2.7002504751271399E-2</v>
      </c>
      <c r="AU9" s="14">
        <v>5.7675875922122997E-2</v>
      </c>
      <c r="AV9" s="14">
        <v>0.105678573140321</v>
      </c>
      <c r="AW9" s="14">
        <v>0.166392488583959</v>
      </c>
      <c r="AX9" s="14"/>
      <c r="AY9" s="14">
        <v>6.9160642810257397E-2</v>
      </c>
      <c r="AZ9" s="14">
        <v>5.2407948225240399E-2</v>
      </c>
      <c r="BA9" s="14">
        <v>2.83646190495206E-2</v>
      </c>
      <c r="BB9" s="14">
        <v>3.1025082877685399E-2</v>
      </c>
      <c r="BC9" s="14">
        <v>1.5147927284676E-2</v>
      </c>
      <c r="BD9" s="14"/>
      <c r="BE9" s="14">
        <v>0.15632255906086201</v>
      </c>
      <c r="BF9" s="14">
        <v>5.3164591335087198E-2</v>
      </c>
      <c r="BG9" s="14">
        <v>2.7587055537435699E-2</v>
      </c>
      <c r="BH9" s="14">
        <v>1.8080789066951999E-2</v>
      </c>
      <c r="BI9" s="14">
        <v>6.8687225519147204E-3</v>
      </c>
      <c r="BJ9" s="14"/>
      <c r="BK9" s="14">
        <v>0.20944532326135201</v>
      </c>
      <c r="BL9" s="14">
        <v>2.1707972027752698E-2</v>
      </c>
      <c r="BM9" s="14">
        <v>7.9569048404941299E-3</v>
      </c>
      <c r="BN9" s="14">
        <v>1.84994986916063E-3</v>
      </c>
      <c r="BO9" s="14">
        <v>1.28100164037138E-3</v>
      </c>
      <c r="BP9" s="14"/>
      <c r="BQ9" s="14">
        <v>4.6511612368049203E-2</v>
      </c>
      <c r="BR9" s="14">
        <v>4.1486715071834303E-2</v>
      </c>
      <c r="BS9" s="14"/>
      <c r="BT9" s="14">
        <v>7.1279548312072505E-2</v>
      </c>
      <c r="BU9" s="14">
        <v>3.4266053253901502E-2</v>
      </c>
      <c r="BV9" s="14"/>
      <c r="BW9" s="14">
        <v>0.102796771944863</v>
      </c>
      <c r="BX9" s="14">
        <v>2.2040500439486899E-2</v>
      </c>
      <c r="BY9" s="14"/>
      <c r="BZ9" s="14">
        <v>3.62879045955215E-3</v>
      </c>
      <c r="CA9" s="14">
        <v>0.132700285170642</v>
      </c>
      <c r="CB9" s="14">
        <v>0</v>
      </c>
    </row>
    <row r="10" spans="2:80" x14ac:dyDescent="0.35">
      <c r="B10" s="15" t="s">
        <v>326</v>
      </c>
      <c r="C10" s="14">
        <v>0.169297624386823</v>
      </c>
      <c r="D10" s="14">
        <v>0.20659605359783301</v>
      </c>
      <c r="E10" s="14">
        <v>0.13231273637541799</v>
      </c>
      <c r="F10" s="14"/>
      <c r="G10" s="14">
        <v>0.20789230232873601</v>
      </c>
      <c r="H10" s="14">
        <v>0.200279039245677</v>
      </c>
      <c r="I10" s="14">
        <v>0.16133884391543299</v>
      </c>
      <c r="J10" s="14">
        <v>0.123012498181825</v>
      </c>
      <c r="K10" s="14">
        <v>0.150998426632732</v>
      </c>
      <c r="L10" s="14">
        <v>0.17471873894238199</v>
      </c>
      <c r="M10" s="14"/>
      <c r="N10" s="14">
        <v>0.19693148622641399</v>
      </c>
      <c r="O10" s="14">
        <v>0.18073198546192101</v>
      </c>
      <c r="P10" s="14">
        <v>0.170727088410008</v>
      </c>
      <c r="Q10" s="14">
        <v>0.12697578911311699</v>
      </c>
      <c r="R10" s="14"/>
      <c r="S10" s="14">
        <v>0.19372535763000201</v>
      </c>
      <c r="T10" s="14">
        <v>0.14144501612008201</v>
      </c>
      <c r="U10" s="14">
        <v>0.13367668262073801</v>
      </c>
      <c r="V10" s="14">
        <v>0.17542301592486201</v>
      </c>
      <c r="W10" s="14">
        <v>0.17261796917628799</v>
      </c>
      <c r="X10" s="14">
        <v>0.16446095919263301</v>
      </c>
      <c r="Y10" s="14">
        <v>0.166142082687156</v>
      </c>
      <c r="Z10" s="14">
        <v>0.15060015854987199</v>
      </c>
      <c r="AA10" s="14">
        <v>0.176818716577817</v>
      </c>
      <c r="AB10" s="14">
        <v>0.207812438750374</v>
      </c>
      <c r="AC10" s="14">
        <v>0.18923687414738299</v>
      </c>
      <c r="AD10" s="14">
        <v>0.116426266706205</v>
      </c>
      <c r="AE10" s="14"/>
      <c r="AF10" s="14">
        <v>0.15169032977983399</v>
      </c>
      <c r="AG10" s="14">
        <v>0.24172363612063599</v>
      </c>
      <c r="AH10" s="14">
        <v>0.171213319771543</v>
      </c>
      <c r="AI10" s="14">
        <v>0.12577873719879901</v>
      </c>
      <c r="AJ10" s="14">
        <v>0.13590915353305699</v>
      </c>
      <c r="AK10" s="14"/>
      <c r="AL10" s="14">
        <v>0.33441322476532298</v>
      </c>
      <c r="AM10" s="14">
        <v>0.16257114612697801</v>
      </c>
      <c r="AN10" s="14">
        <v>0.182247607201315</v>
      </c>
      <c r="AO10" s="14">
        <v>0.13994275984072299</v>
      </c>
      <c r="AP10" s="14">
        <v>0.13763970236117101</v>
      </c>
      <c r="AQ10" s="14">
        <v>9.0734769657931702E-2</v>
      </c>
      <c r="AR10" s="14"/>
      <c r="AS10" s="14">
        <v>0.13263220922567701</v>
      </c>
      <c r="AT10" s="14">
        <v>0.150783150878742</v>
      </c>
      <c r="AU10" s="14">
        <v>0.18508341353496199</v>
      </c>
      <c r="AV10" s="14">
        <v>0.23879918474784001</v>
      </c>
      <c r="AW10" s="14">
        <v>0.247374594847418</v>
      </c>
      <c r="AX10" s="14"/>
      <c r="AY10" s="14">
        <v>0.21501039310633599</v>
      </c>
      <c r="AZ10" s="14">
        <v>0.216864376005964</v>
      </c>
      <c r="BA10" s="14">
        <v>0.15256328253898099</v>
      </c>
      <c r="BB10" s="14">
        <v>0.14645622948357001</v>
      </c>
      <c r="BC10" s="14">
        <v>6.8474054685648003E-2</v>
      </c>
      <c r="BD10" s="14"/>
      <c r="BE10" s="14">
        <v>0.31397849633980801</v>
      </c>
      <c r="BF10" s="14">
        <v>0.217588659551534</v>
      </c>
      <c r="BG10" s="14">
        <v>0.13621159672889599</v>
      </c>
      <c r="BH10" s="14">
        <v>0.105591175845987</v>
      </c>
      <c r="BI10" s="14">
        <v>4.46780010157658E-2</v>
      </c>
      <c r="BJ10" s="14"/>
      <c r="BK10" s="14">
        <v>0.55317259699141497</v>
      </c>
      <c r="BL10" s="14">
        <v>0.25427011437657099</v>
      </c>
      <c r="BM10" s="14">
        <v>8.8566048925881699E-2</v>
      </c>
      <c r="BN10" s="14">
        <v>3.5196027877698703E-2</v>
      </c>
      <c r="BO10" s="14">
        <v>1.39453602075671E-3</v>
      </c>
      <c r="BP10" s="14"/>
      <c r="BQ10" s="14">
        <v>0.15760455480605601</v>
      </c>
      <c r="BR10" s="14">
        <v>0.17417445523660799</v>
      </c>
      <c r="BS10" s="14"/>
      <c r="BT10" s="14">
        <v>0.191229331100081</v>
      </c>
      <c r="BU10" s="14">
        <v>0.16255900423334499</v>
      </c>
      <c r="BV10" s="14"/>
      <c r="BW10" s="14">
        <v>0.30261282733537997</v>
      </c>
      <c r="BX10" s="14">
        <v>0.122672423852223</v>
      </c>
      <c r="BY10" s="14"/>
      <c r="BZ10" s="14">
        <v>4.0470368317155198E-2</v>
      </c>
      <c r="CA10" s="14">
        <v>0.448872016289383</v>
      </c>
      <c r="CB10" s="14">
        <v>0.113510918484614</v>
      </c>
    </row>
    <row r="11" spans="2:80" x14ac:dyDescent="0.35">
      <c r="B11" s="15" t="s">
        <v>327</v>
      </c>
      <c r="C11" s="14">
        <v>0.17998898304797001</v>
      </c>
      <c r="D11" s="14">
        <v>0.19447701182180999</v>
      </c>
      <c r="E11" s="14">
        <v>0.16590967793588801</v>
      </c>
      <c r="F11" s="14"/>
      <c r="G11" s="14">
        <v>0.18722957473068799</v>
      </c>
      <c r="H11" s="14">
        <v>0.202749826189695</v>
      </c>
      <c r="I11" s="14">
        <v>0.19768674915607301</v>
      </c>
      <c r="J11" s="14">
        <v>0.187640794268083</v>
      </c>
      <c r="K11" s="14">
        <v>0.16032870282505299</v>
      </c>
      <c r="L11" s="14">
        <v>0.14922070222801601</v>
      </c>
      <c r="M11" s="14"/>
      <c r="N11" s="14">
        <v>0.21486099356364699</v>
      </c>
      <c r="O11" s="14">
        <v>0.166584223440221</v>
      </c>
      <c r="P11" s="14">
        <v>0.16670267226617799</v>
      </c>
      <c r="Q11" s="14">
        <v>0.16888423356027299</v>
      </c>
      <c r="R11" s="14"/>
      <c r="S11" s="14">
        <v>0.21444303614003199</v>
      </c>
      <c r="T11" s="14">
        <v>0.17924095874693899</v>
      </c>
      <c r="U11" s="14">
        <v>0.13734548398113</v>
      </c>
      <c r="V11" s="14">
        <v>0.19694490202746201</v>
      </c>
      <c r="W11" s="14">
        <v>0.18885043948939401</v>
      </c>
      <c r="X11" s="14">
        <v>0.183943836529015</v>
      </c>
      <c r="Y11" s="14">
        <v>0.17499533167714301</v>
      </c>
      <c r="Z11" s="14">
        <v>0.17950051030701</v>
      </c>
      <c r="AA11" s="14">
        <v>0.19046175352469899</v>
      </c>
      <c r="AB11" s="14">
        <v>0.147973166306168</v>
      </c>
      <c r="AC11" s="14">
        <v>0.17410642610358101</v>
      </c>
      <c r="AD11" s="14">
        <v>0.133994147308615</v>
      </c>
      <c r="AE11" s="14"/>
      <c r="AF11" s="14">
        <v>0.164728395297776</v>
      </c>
      <c r="AG11" s="14">
        <v>0.21299219895934399</v>
      </c>
      <c r="AH11" s="14">
        <v>0.21826427157645101</v>
      </c>
      <c r="AI11" s="14">
        <v>0.13255284400279699</v>
      </c>
      <c r="AJ11" s="14">
        <v>0.19045477063706401</v>
      </c>
      <c r="AK11" s="14"/>
      <c r="AL11" s="14">
        <v>0.228945899311854</v>
      </c>
      <c r="AM11" s="14">
        <v>0.20015635363398901</v>
      </c>
      <c r="AN11" s="14">
        <v>0.222875019375952</v>
      </c>
      <c r="AO11" s="14">
        <v>0.13410976421881601</v>
      </c>
      <c r="AP11" s="14">
        <v>0.191124418643561</v>
      </c>
      <c r="AQ11" s="14">
        <v>0.15921993243677199</v>
      </c>
      <c r="AR11" s="14"/>
      <c r="AS11" s="14">
        <v>0.17011914108526499</v>
      </c>
      <c r="AT11" s="14">
        <v>0.190189335432283</v>
      </c>
      <c r="AU11" s="14">
        <v>0.212577533169827</v>
      </c>
      <c r="AV11" s="14">
        <v>0.144338350115884</v>
      </c>
      <c r="AW11" s="14">
        <v>0.256848145174777</v>
      </c>
      <c r="AX11" s="14"/>
      <c r="AY11" s="14">
        <v>0.19467673630014701</v>
      </c>
      <c r="AZ11" s="14">
        <v>0.182059563369915</v>
      </c>
      <c r="BA11" s="14">
        <v>0.20100575487160599</v>
      </c>
      <c r="BB11" s="14">
        <v>0.18489187443589999</v>
      </c>
      <c r="BC11" s="14">
        <v>0.12772925201826399</v>
      </c>
      <c r="BD11" s="14"/>
      <c r="BE11" s="14">
        <v>0.18948523117624599</v>
      </c>
      <c r="BF11" s="14">
        <v>0.20970888879571001</v>
      </c>
      <c r="BG11" s="14">
        <v>0.17030213127681099</v>
      </c>
      <c r="BH11" s="14">
        <v>0.14699319073596101</v>
      </c>
      <c r="BI11" s="14">
        <v>0.108361793905702</v>
      </c>
      <c r="BJ11" s="14"/>
      <c r="BK11" s="14">
        <v>0.13742030425979199</v>
      </c>
      <c r="BL11" s="14">
        <v>0.37743845385038</v>
      </c>
      <c r="BM11" s="14">
        <v>0.28407097488182798</v>
      </c>
      <c r="BN11" s="14">
        <v>0.10096468014896499</v>
      </c>
      <c r="BO11" s="14">
        <v>3.0959418242627702E-2</v>
      </c>
      <c r="BP11" s="14"/>
      <c r="BQ11" s="14">
        <v>0.145141526904913</v>
      </c>
      <c r="BR11" s="14">
        <v>0.19452281849477901</v>
      </c>
      <c r="BS11" s="14"/>
      <c r="BT11" s="14">
        <v>0.19038115340432399</v>
      </c>
      <c r="BU11" s="14">
        <v>0.176795939774262</v>
      </c>
      <c r="BV11" s="14"/>
      <c r="BW11" s="14">
        <v>0.224534491932985</v>
      </c>
      <c r="BX11" s="14">
        <v>0.16440978998713701</v>
      </c>
      <c r="BY11" s="14"/>
      <c r="BZ11" s="14">
        <v>0.13541513276494699</v>
      </c>
      <c r="CA11" s="14">
        <v>0.22979474840495701</v>
      </c>
      <c r="CB11" s="14">
        <v>0.43928400657441202</v>
      </c>
    </row>
    <row r="12" spans="2:80" x14ac:dyDescent="0.35">
      <c r="B12" s="15" t="s">
        <v>328</v>
      </c>
      <c r="C12" s="14">
        <v>0.343033678647644</v>
      </c>
      <c r="D12" s="14">
        <v>0.32942544832482901</v>
      </c>
      <c r="E12" s="14">
        <v>0.35644648833798698</v>
      </c>
      <c r="F12" s="14"/>
      <c r="G12" s="14">
        <v>0.32639222865019002</v>
      </c>
      <c r="H12" s="14">
        <v>0.26019754155456798</v>
      </c>
      <c r="I12" s="14">
        <v>0.30214541764545499</v>
      </c>
      <c r="J12" s="14">
        <v>0.397685832985546</v>
      </c>
      <c r="K12" s="14">
        <v>0.37514616090591901</v>
      </c>
      <c r="L12" s="14">
        <v>0.389011629650232</v>
      </c>
      <c r="M12" s="14"/>
      <c r="N12" s="14">
        <v>0.301207892458352</v>
      </c>
      <c r="O12" s="14">
        <v>0.36288892011332102</v>
      </c>
      <c r="P12" s="14">
        <v>0.33976613726313498</v>
      </c>
      <c r="Q12" s="14">
        <v>0.36930470828745998</v>
      </c>
      <c r="R12" s="14"/>
      <c r="S12" s="14">
        <v>0.29783628625181102</v>
      </c>
      <c r="T12" s="14">
        <v>0.36682479250421701</v>
      </c>
      <c r="U12" s="14">
        <v>0.35527427899346398</v>
      </c>
      <c r="V12" s="14">
        <v>0.34315227807530102</v>
      </c>
      <c r="W12" s="14">
        <v>0.35854762391426398</v>
      </c>
      <c r="X12" s="14">
        <v>0.31979668915489001</v>
      </c>
      <c r="Y12" s="14">
        <v>0.35360716534594</v>
      </c>
      <c r="Z12" s="14">
        <v>0.36317298694844702</v>
      </c>
      <c r="AA12" s="14">
        <v>0.34616419721490899</v>
      </c>
      <c r="AB12" s="14">
        <v>0.36030307246646898</v>
      </c>
      <c r="AC12" s="14">
        <v>0.303931215259722</v>
      </c>
      <c r="AD12" s="14">
        <v>0.398212744050437</v>
      </c>
      <c r="AE12" s="14"/>
      <c r="AF12" s="14">
        <v>0.34629695545895001</v>
      </c>
      <c r="AG12" s="14">
        <v>0.29137199728559199</v>
      </c>
      <c r="AH12" s="14">
        <v>0.43661442437200398</v>
      </c>
      <c r="AI12" s="14">
        <v>0.34587056068654298</v>
      </c>
      <c r="AJ12" s="14">
        <v>0.31306924101476802</v>
      </c>
      <c r="AK12" s="14"/>
      <c r="AL12" s="14">
        <v>0.212637578306269</v>
      </c>
      <c r="AM12" s="14">
        <v>0.35493577229300699</v>
      </c>
      <c r="AN12" s="14">
        <v>0.37585556973274797</v>
      </c>
      <c r="AO12" s="14">
        <v>0.34035708405296999</v>
      </c>
      <c r="AP12" s="14">
        <v>0.372778170625781</v>
      </c>
      <c r="AQ12" s="14">
        <v>0.42705567790355697</v>
      </c>
      <c r="AR12" s="14"/>
      <c r="AS12" s="14">
        <v>0.35642789541902697</v>
      </c>
      <c r="AT12" s="14">
        <v>0.35211261171860497</v>
      </c>
      <c r="AU12" s="14">
        <v>0.33225611195357801</v>
      </c>
      <c r="AV12" s="14">
        <v>0.32987183433598</v>
      </c>
      <c r="AW12" s="14">
        <v>0.152150208055468</v>
      </c>
      <c r="AX12" s="14"/>
      <c r="AY12" s="14">
        <v>0.30129937237543303</v>
      </c>
      <c r="AZ12" s="14">
        <v>0.35978112645879101</v>
      </c>
      <c r="BA12" s="14">
        <v>0.35494123352617901</v>
      </c>
      <c r="BB12" s="14">
        <v>0.37389404114540098</v>
      </c>
      <c r="BC12" s="14">
        <v>0.34552093549101898</v>
      </c>
      <c r="BD12" s="14"/>
      <c r="BE12" s="14">
        <v>0.17120021659759199</v>
      </c>
      <c r="BF12" s="14">
        <v>0.33206089935321398</v>
      </c>
      <c r="BG12" s="14">
        <v>0.37616190330647897</v>
      </c>
      <c r="BH12" s="14">
        <v>0.39120083705021602</v>
      </c>
      <c r="BI12" s="14">
        <v>0.24345760438411401</v>
      </c>
      <c r="BJ12" s="14"/>
      <c r="BK12" s="14">
        <v>5.3211268034261898E-2</v>
      </c>
      <c r="BL12" s="14">
        <v>0.16006110170445301</v>
      </c>
      <c r="BM12" s="14">
        <v>0.44363322779657499</v>
      </c>
      <c r="BN12" s="14">
        <v>0.637492511788883</v>
      </c>
      <c r="BO12" s="14">
        <v>0.358267116918905</v>
      </c>
      <c r="BP12" s="14"/>
      <c r="BQ12" s="14">
        <v>0.32002990118200098</v>
      </c>
      <c r="BR12" s="14">
        <v>0.35262786867885199</v>
      </c>
      <c r="BS12" s="14"/>
      <c r="BT12" s="14">
        <v>0.32169390553435201</v>
      </c>
      <c r="BU12" s="14">
        <v>0.349590424415404</v>
      </c>
      <c r="BV12" s="14"/>
      <c r="BW12" s="14">
        <v>0.234620162762014</v>
      </c>
      <c r="BX12" s="14">
        <v>0.38094984879951399</v>
      </c>
      <c r="BY12" s="14"/>
      <c r="BZ12" s="14">
        <v>0.47410385624843199</v>
      </c>
      <c r="CA12" s="14">
        <v>8.9524736884583705E-2</v>
      </c>
      <c r="CB12" s="14">
        <v>0.216145171111078</v>
      </c>
    </row>
    <row r="13" spans="2:80" x14ac:dyDescent="0.35">
      <c r="B13" s="15" t="s">
        <v>329</v>
      </c>
      <c r="C13" s="14">
        <v>0.19531931940351599</v>
      </c>
      <c r="D13" s="14">
        <v>0.17003045662389801</v>
      </c>
      <c r="E13" s="14">
        <v>0.21996861308933899</v>
      </c>
      <c r="F13" s="14"/>
      <c r="G13" s="14">
        <v>0.16643124444417201</v>
      </c>
      <c r="H13" s="14">
        <v>0.17593083215847699</v>
      </c>
      <c r="I13" s="14">
        <v>0.21625839983035999</v>
      </c>
      <c r="J13" s="14">
        <v>0.20107057357774</v>
      </c>
      <c r="K13" s="14">
        <v>0.202622147428692</v>
      </c>
      <c r="L13" s="14">
        <v>0.203703759557499</v>
      </c>
      <c r="M13" s="14"/>
      <c r="N13" s="14">
        <v>0.16310039925207001</v>
      </c>
      <c r="O13" s="14">
        <v>0.16529878137528201</v>
      </c>
      <c r="P13" s="14">
        <v>0.22015420008488801</v>
      </c>
      <c r="Q13" s="14">
        <v>0.23882804029162999</v>
      </c>
      <c r="R13" s="14"/>
      <c r="S13" s="14">
        <v>0.14584631365682199</v>
      </c>
      <c r="T13" s="14">
        <v>0.23873522241384099</v>
      </c>
      <c r="U13" s="14">
        <v>0.25637088166967698</v>
      </c>
      <c r="V13" s="14">
        <v>0.17229191118741299</v>
      </c>
      <c r="W13" s="14">
        <v>0.15836913765640001</v>
      </c>
      <c r="X13" s="14">
        <v>0.19190714390795</v>
      </c>
      <c r="Y13" s="14">
        <v>0.18140246630823201</v>
      </c>
      <c r="Z13" s="14">
        <v>0.18315841776694999</v>
      </c>
      <c r="AA13" s="14">
        <v>0.185636038256591</v>
      </c>
      <c r="AB13" s="14">
        <v>0.19829809830256301</v>
      </c>
      <c r="AC13" s="14">
        <v>0.242078529934208</v>
      </c>
      <c r="AD13" s="14">
        <v>0.24322491495381601</v>
      </c>
      <c r="AE13" s="14"/>
      <c r="AF13" s="14">
        <v>0.207049762416956</v>
      </c>
      <c r="AG13" s="14">
        <v>0.13953082487526799</v>
      </c>
      <c r="AH13" s="14">
        <v>0.105847518932906</v>
      </c>
      <c r="AI13" s="14">
        <v>0.31764727807130799</v>
      </c>
      <c r="AJ13" s="14">
        <v>0.232718651022052</v>
      </c>
      <c r="AK13" s="14"/>
      <c r="AL13" s="14">
        <v>8.4844624794594994E-2</v>
      </c>
      <c r="AM13" s="14">
        <v>0.14754753374260601</v>
      </c>
      <c r="AN13" s="14">
        <v>0.14143026301262099</v>
      </c>
      <c r="AO13" s="14">
        <v>0.29942169264942498</v>
      </c>
      <c r="AP13" s="14">
        <v>0.193543385995045</v>
      </c>
      <c r="AQ13" s="14">
        <v>0.15461366886710001</v>
      </c>
      <c r="AR13" s="14"/>
      <c r="AS13" s="14">
        <v>0.25155917899185598</v>
      </c>
      <c r="AT13" s="14">
        <v>0.19586335213558501</v>
      </c>
      <c r="AU13" s="14">
        <v>0.15701397089362801</v>
      </c>
      <c r="AV13" s="14">
        <v>0.132869810897393</v>
      </c>
      <c r="AW13" s="14">
        <v>0.114787018962229</v>
      </c>
      <c r="AX13" s="14"/>
      <c r="AY13" s="14">
        <v>0.14873195695965999</v>
      </c>
      <c r="AZ13" s="14">
        <v>0.12813140645350299</v>
      </c>
      <c r="BA13" s="14">
        <v>0.17992623991731899</v>
      </c>
      <c r="BB13" s="14">
        <v>0.23439541522745899</v>
      </c>
      <c r="BC13" s="14">
        <v>0.35420056916497999</v>
      </c>
      <c r="BD13" s="14"/>
      <c r="BE13" s="14">
        <v>0.11079137313429099</v>
      </c>
      <c r="BF13" s="14">
        <v>0.12817807277591101</v>
      </c>
      <c r="BG13" s="14">
        <v>0.20594720603167099</v>
      </c>
      <c r="BH13" s="14">
        <v>0.27819776712126698</v>
      </c>
      <c r="BI13" s="14">
        <v>0.50852644121049995</v>
      </c>
      <c r="BJ13" s="14"/>
      <c r="BK13" s="14">
        <v>3.6705972117865599E-3</v>
      </c>
      <c r="BL13" s="14">
        <v>1.9311852598696701E-2</v>
      </c>
      <c r="BM13" s="14">
        <v>7.3767067670183303E-2</v>
      </c>
      <c r="BN13" s="14">
        <v>0.194115131594815</v>
      </c>
      <c r="BO13" s="14">
        <v>0.59140155537855199</v>
      </c>
      <c r="BP13" s="14"/>
      <c r="BQ13" s="14">
        <v>0.280703915327286</v>
      </c>
      <c r="BR13" s="14">
        <v>0.15970794904253799</v>
      </c>
      <c r="BS13" s="14"/>
      <c r="BT13" s="14">
        <v>0.17128709881943699</v>
      </c>
      <c r="BU13" s="14">
        <v>0.202703332334112</v>
      </c>
      <c r="BV13" s="14"/>
      <c r="BW13" s="14">
        <v>8.6260860855451704E-2</v>
      </c>
      <c r="BX13" s="14">
        <v>0.23346104958383199</v>
      </c>
      <c r="BY13" s="14"/>
      <c r="BZ13" s="14">
        <v>0.29764399130062302</v>
      </c>
      <c r="CA13" s="14">
        <v>7.0157642053368203E-3</v>
      </c>
      <c r="CB13" s="14">
        <v>3.9221015009167401E-2</v>
      </c>
    </row>
    <row r="14" spans="2:80" x14ac:dyDescent="0.35">
      <c r="B14" s="15" t="s">
        <v>167</v>
      </c>
      <c r="C14" s="20">
        <v>6.9394758415867702E-2</v>
      </c>
      <c r="D14" s="20">
        <v>5.0188762869437797E-2</v>
      </c>
      <c r="E14" s="20">
        <v>8.8384039069958995E-2</v>
      </c>
      <c r="F14" s="20"/>
      <c r="G14" s="20">
        <v>7.0029582173585098E-2</v>
      </c>
      <c r="H14" s="20">
        <v>5.2537193204832203E-2</v>
      </c>
      <c r="I14" s="20">
        <v>5.68202080740111E-2</v>
      </c>
      <c r="J14" s="20">
        <v>7.51072196128304E-2</v>
      </c>
      <c r="K14" s="20">
        <v>8.8595055065071801E-2</v>
      </c>
      <c r="L14" s="20">
        <v>7.5438030409693296E-2</v>
      </c>
      <c r="M14" s="20"/>
      <c r="N14" s="20">
        <v>5.2168433184035398E-2</v>
      </c>
      <c r="O14" s="20">
        <v>8.7956621601920401E-2</v>
      </c>
      <c r="P14" s="20">
        <v>5.8909337415707197E-2</v>
      </c>
      <c r="Q14" s="20">
        <v>7.7620605678836205E-2</v>
      </c>
      <c r="R14" s="20"/>
      <c r="S14" s="20">
        <v>7.1005696588554296E-2</v>
      </c>
      <c r="T14" s="20">
        <v>4.5897071532366898E-2</v>
      </c>
      <c r="U14" s="20">
        <v>7.0713346825282797E-2</v>
      </c>
      <c r="V14" s="20">
        <v>8.3245575569961497E-2</v>
      </c>
      <c r="W14" s="20">
        <v>9.4794897090353394E-2</v>
      </c>
      <c r="X14" s="20">
        <v>7.1354909451614004E-2</v>
      </c>
      <c r="Y14" s="20">
        <v>8.6423446332281606E-2</v>
      </c>
      <c r="Z14" s="20">
        <v>8.0629489128025394E-2</v>
      </c>
      <c r="AA14" s="20">
        <v>5.9350137178023399E-2</v>
      </c>
      <c r="AB14" s="20">
        <v>5.2844778719267599E-2</v>
      </c>
      <c r="AC14" s="20">
        <v>7.2760226984394896E-2</v>
      </c>
      <c r="AD14" s="20">
        <v>7.3843031212577306E-2</v>
      </c>
      <c r="AE14" s="20"/>
      <c r="AF14" s="20">
        <v>7.3191927875859306E-2</v>
      </c>
      <c r="AG14" s="20">
        <v>5.9187828920572498E-2</v>
      </c>
      <c r="AH14" s="20">
        <v>3.9389578650159303E-2</v>
      </c>
      <c r="AI14" s="20">
        <v>5.4554979201403002E-2</v>
      </c>
      <c r="AJ14" s="20">
        <v>7.5550036808324103E-2</v>
      </c>
      <c r="AK14" s="20"/>
      <c r="AL14" s="20">
        <v>5.0756907922314798E-2</v>
      </c>
      <c r="AM14" s="20">
        <v>6.1254785580816103E-2</v>
      </c>
      <c r="AN14" s="20">
        <v>5.2968918032200801E-2</v>
      </c>
      <c r="AO14" s="20">
        <v>5.5765515681246401E-2</v>
      </c>
      <c r="AP14" s="20">
        <v>6.8456897105008602E-2</v>
      </c>
      <c r="AQ14" s="20">
        <v>0.15264817324305399</v>
      </c>
      <c r="AR14" s="20"/>
      <c r="AS14" s="20">
        <v>6.9088210990554899E-2</v>
      </c>
      <c r="AT14" s="20">
        <v>8.4049045083514198E-2</v>
      </c>
      <c r="AU14" s="20">
        <v>5.5393094525881398E-2</v>
      </c>
      <c r="AV14" s="20">
        <v>4.8442246762581E-2</v>
      </c>
      <c r="AW14" s="20">
        <v>6.2447544376148502E-2</v>
      </c>
      <c r="AX14" s="20"/>
      <c r="AY14" s="20">
        <v>7.1120898448166797E-2</v>
      </c>
      <c r="AZ14" s="20">
        <v>6.0755579486586601E-2</v>
      </c>
      <c r="BA14" s="20">
        <v>8.3198870096394498E-2</v>
      </c>
      <c r="BB14" s="20">
        <v>2.93373568299834E-2</v>
      </c>
      <c r="BC14" s="20">
        <v>8.8927261355413303E-2</v>
      </c>
      <c r="BD14" s="20"/>
      <c r="BE14" s="20">
        <v>5.8222123691201E-2</v>
      </c>
      <c r="BF14" s="20">
        <v>5.92988881885433E-2</v>
      </c>
      <c r="BG14" s="20">
        <v>8.3790107118707602E-2</v>
      </c>
      <c r="BH14" s="20">
        <v>5.9936240179616601E-2</v>
      </c>
      <c r="BI14" s="20">
        <v>8.8107436932003597E-2</v>
      </c>
      <c r="BJ14" s="20"/>
      <c r="BK14" s="20">
        <v>4.3079910241393599E-2</v>
      </c>
      <c r="BL14" s="20">
        <v>0.16721050544214699</v>
      </c>
      <c r="BM14" s="20">
        <v>0.10200577588503799</v>
      </c>
      <c r="BN14" s="20">
        <v>3.0381698720477999E-2</v>
      </c>
      <c r="BO14" s="20">
        <v>1.6696371798787302E-2</v>
      </c>
      <c r="BP14" s="20"/>
      <c r="BQ14" s="20">
        <v>5.0008489411695403E-2</v>
      </c>
      <c r="BR14" s="20">
        <v>7.74801934753893E-2</v>
      </c>
      <c r="BS14" s="20"/>
      <c r="BT14" s="20">
        <v>5.4128962829733902E-2</v>
      </c>
      <c r="BU14" s="20">
        <v>7.4085245988976894E-2</v>
      </c>
      <c r="BV14" s="20"/>
      <c r="BW14" s="20">
        <v>4.9174885169306397E-2</v>
      </c>
      <c r="BX14" s="20">
        <v>7.6466387337806294E-2</v>
      </c>
      <c r="BY14" s="20"/>
      <c r="BZ14" s="20">
        <v>4.8737860909290699E-2</v>
      </c>
      <c r="CA14" s="20">
        <v>9.2092449045098099E-2</v>
      </c>
      <c r="CB14" s="20">
        <v>0.191838888820728</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339</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5.5138544666018301E-2</v>
      </c>
      <c r="D9" s="14">
        <v>6.6275353798217404E-2</v>
      </c>
      <c r="E9" s="14">
        <v>4.38588044242504E-2</v>
      </c>
      <c r="F9" s="14"/>
      <c r="G9" s="14">
        <v>8.0472926253247395E-2</v>
      </c>
      <c r="H9" s="14">
        <v>0.104299751923713</v>
      </c>
      <c r="I9" s="14">
        <v>7.6449882122300694E-2</v>
      </c>
      <c r="J9" s="14">
        <v>2.7149016805948799E-2</v>
      </c>
      <c r="K9" s="14">
        <v>2.9690359812725602E-2</v>
      </c>
      <c r="L9" s="14">
        <v>2.0690209628699999E-2</v>
      </c>
      <c r="M9" s="14"/>
      <c r="N9" s="14">
        <v>7.6189548188080505E-2</v>
      </c>
      <c r="O9" s="14">
        <v>4.9764631519051097E-2</v>
      </c>
      <c r="P9" s="14">
        <v>5.9360594789960398E-2</v>
      </c>
      <c r="Q9" s="14">
        <v>3.4917865231750202E-2</v>
      </c>
      <c r="R9" s="14"/>
      <c r="S9" s="14">
        <v>9.0058423060489001E-2</v>
      </c>
      <c r="T9" s="14">
        <v>3.5860455710365301E-2</v>
      </c>
      <c r="U9" s="14">
        <v>5.4528404170132397E-2</v>
      </c>
      <c r="V9" s="14">
        <v>2.8958013101729602E-2</v>
      </c>
      <c r="W9" s="14">
        <v>5.1251020842887199E-2</v>
      </c>
      <c r="X9" s="14">
        <v>7.2526990039791905E-2</v>
      </c>
      <c r="Y9" s="14">
        <v>5.0076158343656398E-2</v>
      </c>
      <c r="Z9" s="14">
        <v>5.7089032388358697E-2</v>
      </c>
      <c r="AA9" s="14">
        <v>6.5529260852315696E-2</v>
      </c>
      <c r="AB9" s="14">
        <v>4.4254303800666299E-2</v>
      </c>
      <c r="AC9" s="14">
        <v>1.76630900101136E-2</v>
      </c>
      <c r="AD9" s="14">
        <v>8.0198088351083496E-2</v>
      </c>
      <c r="AE9" s="14"/>
      <c r="AF9" s="14">
        <v>5.5239367453449303E-2</v>
      </c>
      <c r="AG9" s="14">
        <v>8.1243214221846702E-2</v>
      </c>
      <c r="AH9" s="14">
        <v>2.0498555370545402E-2</v>
      </c>
      <c r="AI9" s="14">
        <v>3.8194414594196001E-2</v>
      </c>
      <c r="AJ9" s="14">
        <v>5.28997482029911E-2</v>
      </c>
      <c r="AK9" s="14"/>
      <c r="AL9" s="14">
        <v>0.109049696139802</v>
      </c>
      <c r="AM9" s="14">
        <v>7.9138840749588005E-2</v>
      </c>
      <c r="AN9" s="14">
        <v>3.9906212995824301E-2</v>
      </c>
      <c r="AO9" s="14">
        <v>5.6101391490511097E-2</v>
      </c>
      <c r="AP9" s="14">
        <v>3.4782519906771302E-2</v>
      </c>
      <c r="AQ9" s="14">
        <v>1.70505202452889E-2</v>
      </c>
      <c r="AR9" s="14"/>
      <c r="AS9" s="14">
        <v>3.0331086078347402E-2</v>
      </c>
      <c r="AT9" s="14">
        <v>3.9618279496946802E-2</v>
      </c>
      <c r="AU9" s="14">
        <v>7.1513207222737005E-2</v>
      </c>
      <c r="AV9" s="14">
        <v>9.2311305566479401E-2</v>
      </c>
      <c r="AW9" s="14">
        <v>0.16295502712742599</v>
      </c>
      <c r="AX9" s="14"/>
      <c r="AY9" s="14">
        <v>7.1199748563182202E-2</v>
      </c>
      <c r="AZ9" s="14">
        <v>6.7926115694061096E-2</v>
      </c>
      <c r="BA9" s="14">
        <v>4.8727669779692798E-2</v>
      </c>
      <c r="BB9" s="14">
        <v>4.3830460443349803E-2</v>
      </c>
      <c r="BC9" s="14">
        <v>3.0443023105207901E-2</v>
      </c>
      <c r="BD9" s="14"/>
      <c r="BE9" s="14">
        <v>0.164542202898151</v>
      </c>
      <c r="BF9" s="14">
        <v>6.7073421999406205E-2</v>
      </c>
      <c r="BG9" s="14">
        <v>3.6078242649441497E-2</v>
      </c>
      <c r="BH9" s="14">
        <v>3.7477539086398802E-2</v>
      </c>
      <c r="BI9" s="14">
        <v>1.42152555188943E-2</v>
      </c>
      <c r="BJ9" s="14"/>
      <c r="BK9" s="14">
        <v>0.251910816934098</v>
      </c>
      <c r="BL9" s="14">
        <v>3.1033768931935199E-2</v>
      </c>
      <c r="BM9" s="14">
        <v>1.45803909051319E-2</v>
      </c>
      <c r="BN9" s="14">
        <v>6.6208290273946603E-3</v>
      </c>
      <c r="BO9" s="14">
        <v>4.2527624385787699E-3</v>
      </c>
      <c r="BP9" s="14"/>
      <c r="BQ9" s="14">
        <v>6.6859933140108005E-2</v>
      </c>
      <c r="BR9" s="14">
        <v>5.0249902849777997E-2</v>
      </c>
      <c r="BS9" s="14"/>
      <c r="BT9" s="14">
        <v>7.5784718679820701E-2</v>
      </c>
      <c r="BU9" s="14">
        <v>4.8794910487400499E-2</v>
      </c>
      <c r="BV9" s="14"/>
      <c r="BW9" s="14">
        <v>0.112598038104159</v>
      </c>
      <c r="BX9" s="14">
        <v>3.5042859065902099E-2</v>
      </c>
      <c r="BY9" s="14"/>
      <c r="BZ9" s="14">
        <v>8.3535044380832202E-3</v>
      </c>
      <c r="CA9" s="14">
        <v>0.160328126596472</v>
      </c>
      <c r="CB9" s="14">
        <v>1.31554480010999E-2</v>
      </c>
    </row>
    <row r="10" spans="2:80" x14ac:dyDescent="0.35">
      <c r="B10" s="15" t="s">
        <v>326</v>
      </c>
      <c r="C10" s="14">
        <v>0.19955779776735999</v>
      </c>
      <c r="D10" s="14">
        <v>0.22976022618498701</v>
      </c>
      <c r="E10" s="14">
        <v>0.170249847195722</v>
      </c>
      <c r="F10" s="14"/>
      <c r="G10" s="14">
        <v>0.19963659564460401</v>
      </c>
      <c r="H10" s="14">
        <v>0.245391044354553</v>
      </c>
      <c r="I10" s="14">
        <v>0.19753345401132</v>
      </c>
      <c r="J10" s="14">
        <v>0.15588093751614901</v>
      </c>
      <c r="K10" s="14">
        <v>0.172728152148964</v>
      </c>
      <c r="L10" s="14">
        <v>0.21716545112826899</v>
      </c>
      <c r="M10" s="14"/>
      <c r="N10" s="14">
        <v>0.23433227294799999</v>
      </c>
      <c r="O10" s="14">
        <v>0.212912389780718</v>
      </c>
      <c r="P10" s="14">
        <v>0.19532407545443201</v>
      </c>
      <c r="Q10" s="14">
        <v>0.15418880660381101</v>
      </c>
      <c r="R10" s="14"/>
      <c r="S10" s="14">
        <v>0.233690591715979</v>
      </c>
      <c r="T10" s="14">
        <v>0.23212031552175499</v>
      </c>
      <c r="U10" s="14">
        <v>0.148149495411177</v>
      </c>
      <c r="V10" s="14">
        <v>0.222105896893699</v>
      </c>
      <c r="W10" s="14">
        <v>0.15165615190985501</v>
      </c>
      <c r="X10" s="14">
        <v>0.166889233505049</v>
      </c>
      <c r="Y10" s="14">
        <v>0.21848603292549501</v>
      </c>
      <c r="Z10" s="14">
        <v>0.209063918638729</v>
      </c>
      <c r="AA10" s="14">
        <v>0.19233342016007399</v>
      </c>
      <c r="AB10" s="14">
        <v>0.20059490493628601</v>
      </c>
      <c r="AC10" s="14">
        <v>0.179689856656013</v>
      </c>
      <c r="AD10" s="14">
        <v>0.17176928489867499</v>
      </c>
      <c r="AE10" s="14"/>
      <c r="AF10" s="14">
        <v>0.18636184171859199</v>
      </c>
      <c r="AG10" s="14">
        <v>0.272487863201609</v>
      </c>
      <c r="AH10" s="14">
        <v>0.214140416313257</v>
      </c>
      <c r="AI10" s="14">
        <v>0.12805722269655401</v>
      </c>
      <c r="AJ10" s="14">
        <v>0.19400990610937499</v>
      </c>
      <c r="AK10" s="14"/>
      <c r="AL10" s="14">
        <v>0.35570463925428297</v>
      </c>
      <c r="AM10" s="14">
        <v>0.20758123239621901</v>
      </c>
      <c r="AN10" s="14">
        <v>0.23990903781476</v>
      </c>
      <c r="AO10" s="14">
        <v>0.12994095546605899</v>
      </c>
      <c r="AP10" s="14">
        <v>0.21041407706419099</v>
      </c>
      <c r="AQ10" s="14">
        <v>0.128633623054909</v>
      </c>
      <c r="AR10" s="14"/>
      <c r="AS10" s="14">
        <v>0.16495600087220399</v>
      </c>
      <c r="AT10" s="14">
        <v>0.18099337470965501</v>
      </c>
      <c r="AU10" s="14">
        <v>0.21295940282860401</v>
      </c>
      <c r="AV10" s="14">
        <v>0.29193739156270798</v>
      </c>
      <c r="AW10" s="14">
        <v>0.33649044259980299</v>
      </c>
      <c r="AX10" s="14"/>
      <c r="AY10" s="14">
        <v>0.25787003726561702</v>
      </c>
      <c r="AZ10" s="14">
        <v>0.222596067814578</v>
      </c>
      <c r="BA10" s="14">
        <v>0.17506818230832599</v>
      </c>
      <c r="BB10" s="14">
        <v>0.182088960286162</v>
      </c>
      <c r="BC10" s="14">
        <v>0.120777013459723</v>
      </c>
      <c r="BD10" s="14"/>
      <c r="BE10" s="14">
        <v>0.31872689623774197</v>
      </c>
      <c r="BF10" s="14">
        <v>0.232772213892008</v>
      </c>
      <c r="BG10" s="14">
        <v>0.18808381623012299</v>
      </c>
      <c r="BH10" s="14">
        <v>0.12869820609476701</v>
      </c>
      <c r="BI10" s="14">
        <v>8.9955646014479307E-2</v>
      </c>
      <c r="BJ10" s="14"/>
      <c r="BK10" s="14">
        <v>0.53846341155506205</v>
      </c>
      <c r="BL10" s="14">
        <v>0.30090916178180899</v>
      </c>
      <c r="BM10" s="14">
        <v>0.169844807085376</v>
      </c>
      <c r="BN10" s="14">
        <v>5.9907059897816403E-2</v>
      </c>
      <c r="BO10" s="14">
        <v>1.1500465210190901E-2</v>
      </c>
      <c r="BP10" s="14"/>
      <c r="BQ10" s="14">
        <v>0.156702698796443</v>
      </c>
      <c r="BR10" s="14">
        <v>0.21743138239698401</v>
      </c>
      <c r="BS10" s="14"/>
      <c r="BT10" s="14">
        <v>0.23747297992365601</v>
      </c>
      <c r="BU10" s="14">
        <v>0.18790817952552999</v>
      </c>
      <c r="BV10" s="14"/>
      <c r="BW10" s="14">
        <v>0.35894773039526301</v>
      </c>
      <c r="BX10" s="14">
        <v>0.143813310960105</v>
      </c>
      <c r="BY10" s="14"/>
      <c r="BZ10" s="14">
        <v>7.8329780127755794E-2</v>
      </c>
      <c r="CA10" s="14">
        <v>0.44820628061354401</v>
      </c>
      <c r="CB10" s="14">
        <v>0.232757944574187</v>
      </c>
    </row>
    <row r="11" spans="2:80" x14ac:dyDescent="0.35">
      <c r="B11" s="15" t="s">
        <v>327</v>
      </c>
      <c r="C11" s="14">
        <v>0.25786883004199401</v>
      </c>
      <c r="D11" s="14">
        <v>0.282611977435415</v>
      </c>
      <c r="E11" s="14">
        <v>0.234101137726584</v>
      </c>
      <c r="F11" s="14"/>
      <c r="G11" s="14">
        <v>0.295242776113807</v>
      </c>
      <c r="H11" s="14">
        <v>0.21697106883131201</v>
      </c>
      <c r="I11" s="14">
        <v>0.23961872253295599</v>
      </c>
      <c r="J11" s="14">
        <v>0.26683807367496798</v>
      </c>
      <c r="K11" s="14">
        <v>0.26178516133052598</v>
      </c>
      <c r="L11" s="14">
        <v>0.27139884390757202</v>
      </c>
      <c r="M11" s="14"/>
      <c r="N11" s="14">
        <v>0.26804237003960801</v>
      </c>
      <c r="O11" s="14">
        <v>0.23468132091031299</v>
      </c>
      <c r="P11" s="14">
        <v>0.24409710067091001</v>
      </c>
      <c r="Q11" s="14">
        <v>0.28095275241186501</v>
      </c>
      <c r="R11" s="14"/>
      <c r="S11" s="14">
        <v>0.31182472719742899</v>
      </c>
      <c r="T11" s="14">
        <v>0.24652432145403999</v>
      </c>
      <c r="U11" s="14">
        <v>0.280060515915103</v>
      </c>
      <c r="V11" s="14">
        <v>0.247480679897881</v>
      </c>
      <c r="W11" s="14">
        <v>0.20879720151984299</v>
      </c>
      <c r="X11" s="14">
        <v>0.23923444299637001</v>
      </c>
      <c r="Y11" s="14">
        <v>0.24504774040691099</v>
      </c>
      <c r="Z11" s="14">
        <v>0.25617177266314101</v>
      </c>
      <c r="AA11" s="14">
        <v>0.25776353561326898</v>
      </c>
      <c r="AB11" s="14">
        <v>0.27255547312518502</v>
      </c>
      <c r="AC11" s="14">
        <v>0.26063236045739102</v>
      </c>
      <c r="AD11" s="14">
        <v>0.18575407700702101</v>
      </c>
      <c r="AE11" s="14"/>
      <c r="AF11" s="14">
        <v>0.29039078908864502</v>
      </c>
      <c r="AG11" s="14">
        <v>0.25475156550577799</v>
      </c>
      <c r="AH11" s="14">
        <v>0.30460416133287299</v>
      </c>
      <c r="AI11" s="14">
        <v>0.20977481755841201</v>
      </c>
      <c r="AJ11" s="14">
        <v>0.265819815735855</v>
      </c>
      <c r="AK11" s="14"/>
      <c r="AL11" s="14">
        <v>0.25405600675786399</v>
      </c>
      <c r="AM11" s="14">
        <v>0.30138328184811097</v>
      </c>
      <c r="AN11" s="14">
        <v>0.317811753189577</v>
      </c>
      <c r="AO11" s="14">
        <v>0.22090666485836899</v>
      </c>
      <c r="AP11" s="14">
        <v>0.26159562654903401</v>
      </c>
      <c r="AQ11" s="14">
        <v>0.24669981617346801</v>
      </c>
      <c r="AR11" s="14"/>
      <c r="AS11" s="14">
        <v>0.29852034330368399</v>
      </c>
      <c r="AT11" s="14">
        <v>0.25481680292922199</v>
      </c>
      <c r="AU11" s="14">
        <v>0.25862897706423699</v>
      </c>
      <c r="AV11" s="14">
        <v>0.207263909318669</v>
      </c>
      <c r="AW11" s="14">
        <v>0.23191426610516799</v>
      </c>
      <c r="AX11" s="14"/>
      <c r="AY11" s="14">
        <v>0.27767220797837799</v>
      </c>
      <c r="AZ11" s="14">
        <v>0.26200500523383602</v>
      </c>
      <c r="BA11" s="14">
        <v>0.30624122239539597</v>
      </c>
      <c r="BB11" s="14">
        <v>0.21874391559384199</v>
      </c>
      <c r="BC11" s="14">
        <v>0.22388085695912199</v>
      </c>
      <c r="BD11" s="14"/>
      <c r="BE11" s="14">
        <v>0.244525875587049</v>
      </c>
      <c r="BF11" s="14">
        <v>0.29016376963992802</v>
      </c>
      <c r="BG11" s="14">
        <v>0.24943035715252401</v>
      </c>
      <c r="BH11" s="14">
        <v>0.22959013626618599</v>
      </c>
      <c r="BI11" s="14">
        <v>0.17015201882094599</v>
      </c>
      <c r="BJ11" s="14"/>
      <c r="BK11" s="14">
        <v>0.143386610016871</v>
      </c>
      <c r="BL11" s="14">
        <v>0.37995014000239402</v>
      </c>
      <c r="BM11" s="14">
        <v>0.40312326885764799</v>
      </c>
      <c r="BN11" s="14">
        <v>0.27646135058562299</v>
      </c>
      <c r="BO11" s="14">
        <v>9.9756355261409302E-2</v>
      </c>
      <c r="BP11" s="14"/>
      <c r="BQ11" s="14">
        <v>0.22176538394991399</v>
      </c>
      <c r="BR11" s="14">
        <v>0.27292650146601199</v>
      </c>
      <c r="BS11" s="14"/>
      <c r="BT11" s="14">
        <v>0.25716027307690797</v>
      </c>
      <c r="BU11" s="14">
        <v>0.25808653750576899</v>
      </c>
      <c r="BV11" s="14"/>
      <c r="BW11" s="14">
        <v>0.23952527365596801</v>
      </c>
      <c r="BX11" s="14">
        <v>0.26428424235881898</v>
      </c>
      <c r="BY11" s="14"/>
      <c r="BZ11" s="14">
        <v>0.25434372722273002</v>
      </c>
      <c r="CA11" s="14">
        <v>0.23753937134094</v>
      </c>
      <c r="CB11" s="14">
        <v>0.42245430306132797</v>
      </c>
    </row>
    <row r="12" spans="2:80" x14ac:dyDescent="0.35">
      <c r="B12" s="15" t="s">
        <v>328</v>
      </c>
      <c r="C12" s="14">
        <v>0.28810635080505798</v>
      </c>
      <c r="D12" s="14">
        <v>0.261170205844522</v>
      </c>
      <c r="E12" s="14">
        <v>0.315487209145906</v>
      </c>
      <c r="F12" s="14"/>
      <c r="G12" s="14">
        <v>0.25274832499650701</v>
      </c>
      <c r="H12" s="14">
        <v>0.23230313789819301</v>
      </c>
      <c r="I12" s="14">
        <v>0.30019883063499803</v>
      </c>
      <c r="J12" s="14">
        <v>0.30926500700343201</v>
      </c>
      <c r="K12" s="14">
        <v>0.34175617603420899</v>
      </c>
      <c r="L12" s="14">
        <v>0.29410475485899401</v>
      </c>
      <c r="M12" s="14"/>
      <c r="N12" s="14">
        <v>0.25045081308241501</v>
      </c>
      <c r="O12" s="14">
        <v>0.30234419794706702</v>
      </c>
      <c r="P12" s="14">
        <v>0.31992337513640601</v>
      </c>
      <c r="Q12" s="14">
        <v>0.28691427966095101</v>
      </c>
      <c r="R12" s="14"/>
      <c r="S12" s="14">
        <v>0.20329232318222501</v>
      </c>
      <c r="T12" s="14">
        <v>0.27069615980420703</v>
      </c>
      <c r="U12" s="14">
        <v>0.30251724698923599</v>
      </c>
      <c r="V12" s="14">
        <v>0.29516296412387399</v>
      </c>
      <c r="W12" s="14">
        <v>0.36981594705188098</v>
      </c>
      <c r="X12" s="14">
        <v>0.31080800440004802</v>
      </c>
      <c r="Y12" s="14">
        <v>0.29394015105717902</v>
      </c>
      <c r="Z12" s="14">
        <v>0.35355965158973701</v>
      </c>
      <c r="AA12" s="14">
        <v>0.287373027747092</v>
      </c>
      <c r="AB12" s="14">
        <v>0.29682233305025302</v>
      </c>
      <c r="AC12" s="14">
        <v>0.30823423974990999</v>
      </c>
      <c r="AD12" s="14">
        <v>0.281565346076951</v>
      </c>
      <c r="AE12" s="14"/>
      <c r="AF12" s="14">
        <v>0.28770203967507701</v>
      </c>
      <c r="AG12" s="14">
        <v>0.237935305116836</v>
      </c>
      <c r="AH12" s="14">
        <v>0.31783107516467102</v>
      </c>
      <c r="AI12" s="14">
        <v>0.324146822619376</v>
      </c>
      <c r="AJ12" s="14">
        <v>0.27037293083800901</v>
      </c>
      <c r="AK12" s="14"/>
      <c r="AL12" s="14">
        <v>0.171067138609834</v>
      </c>
      <c r="AM12" s="14">
        <v>0.27964503667036</v>
      </c>
      <c r="AN12" s="14">
        <v>0.26088094063655598</v>
      </c>
      <c r="AO12" s="14">
        <v>0.33046810227814599</v>
      </c>
      <c r="AP12" s="14">
        <v>0.31036258999070998</v>
      </c>
      <c r="AQ12" s="14">
        <v>0.34443684747440401</v>
      </c>
      <c r="AR12" s="14"/>
      <c r="AS12" s="14">
        <v>0.285545194373649</v>
      </c>
      <c r="AT12" s="14">
        <v>0.30241324381774598</v>
      </c>
      <c r="AU12" s="14">
        <v>0.27854595190444298</v>
      </c>
      <c r="AV12" s="14">
        <v>0.26420045931066899</v>
      </c>
      <c r="AW12" s="14">
        <v>0.109993500257881</v>
      </c>
      <c r="AX12" s="14"/>
      <c r="AY12" s="14">
        <v>0.23363785689229299</v>
      </c>
      <c r="AZ12" s="14">
        <v>0.29348043838196902</v>
      </c>
      <c r="BA12" s="14">
        <v>0.28052863359804697</v>
      </c>
      <c r="BB12" s="14">
        <v>0.34204823500715098</v>
      </c>
      <c r="BC12" s="14">
        <v>0.31295134738763403</v>
      </c>
      <c r="BD12" s="14"/>
      <c r="BE12" s="14">
        <v>0.16633820390392501</v>
      </c>
      <c r="BF12" s="14">
        <v>0.26271289493278299</v>
      </c>
      <c r="BG12" s="14">
        <v>0.31362496469679702</v>
      </c>
      <c r="BH12" s="14">
        <v>0.33048101239511801</v>
      </c>
      <c r="BI12" s="14">
        <v>0.32177114383658401</v>
      </c>
      <c r="BJ12" s="14"/>
      <c r="BK12" s="14">
        <v>3.0397942199140299E-2</v>
      </c>
      <c r="BL12" s="14">
        <v>0.114461229612146</v>
      </c>
      <c r="BM12" s="14">
        <v>0.30479223746488299</v>
      </c>
      <c r="BN12" s="14">
        <v>0.50098804177031897</v>
      </c>
      <c r="BO12" s="14">
        <v>0.42081193416087098</v>
      </c>
      <c r="BP12" s="14"/>
      <c r="BQ12" s="14">
        <v>0.31661710835765899</v>
      </c>
      <c r="BR12" s="14">
        <v>0.27621536349647802</v>
      </c>
      <c r="BS12" s="14"/>
      <c r="BT12" s="14">
        <v>0.27334479468102801</v>
      </c>
      <c r="BU12" s="14">
        <v>0.292641908429215</v>
      </c>
      <c r="BV12" s="14"/>
      <c r="BW12" s="14">
        <v>0.172839633710445</v>
      </c>
      <c r="BX12" s="14">
        <v>0.32841933597581302</v>
      </c>
      <c r="BY12" s="14"/>
      <c r="BZ12" s="14">
        <v>0.40776784936624999</v>
      </c>
      <c r="CA12" s="14">
        <v>6.2892847955497905E-2</v>
      </c>
      <c r="CB12" s="14">
        <v>0.135279168010975</v>
      </c>
    </row>
    <row r="13" spans="2:80" x14ac:dyDescent="0.35">
      <c r="B13" s="15" t="s">
        <v>329</v>
      </c>
      <c r="C13" s="14">
        <v>0.13918358877051201</v>
      </c>
      <c r="D13" s="14">
        <v>0.108257000070426</v>
      </c>
      <c r="E13" s="14">
        <v>0.16910677376946501</v>
      </c>
      <c r="F13" s="14"/>
      <c r="G13" s="14">
        <v>0.110782667245496</v>
      </c>
      <c r="H13" s="14">
        <v>0.14414884007203199</v>
      </c>
      <c r="I13" s="14">
        <v>0.119513016817566</v>
      </c>
      <c r="J13" s="14">
        <v>0.179157826434586</v>
      </c>
      <c r="K13" s="14">
        <v>0.11940654584131299</v>
      </c>
      <c r="L13" s="14">
        <v>0.150778625523733</v>
      </c>
      <c r="M13" s="14"/>
      <c r="N13" s="14">
        <v>0.12886581099877401</v>
      </c>
      <c r="O13" s="14">
        <v>0.128306117737993</v>
      </c>
      <c r="P13" s="14">
        <v>0.13211476739091599</v>
      </c>
      <c r="Q13" s="14">
        <v>0.16649779682921101</v>
      </c>
      <c r="R13" s="14"/>
      <c r="S13" s="14">
        <v>0.108771633925117</v>
      </c>
      <c r="T13" s="14">
        <v>0.16600935975656</v>
      </c>
      <c r="U13" s="14">
        <v>0.15840727376995101</v>
      </c>
      <c r="V13" s="14">
        <v>0.13030688477138699</v>
      </c>
      <c r="W13" s="14">
        <v>0.14498137562266</v>
      </c>
      <c r="X13" s="14">
        <v>0.14375363850754999</v>
      </c>
      <c r="Y13" s="14">
        <v>0.115970247458933</v>
      </c>
      <c r="Z13" s="14">
        <v>6.0838815038450997E-2</v>
      </c>
      <c r="AA13" s="14">
        <v>0.13673536157719601</v>
      </c>
      <c r="AB13" s="14">
        <v>0.13571389933365799</v>
      </c>
      <c r="AC13" s="14">
        <v>0.18658175914424499</v>
      </c>
      <c r="AD13" s="14">
        <v>0.219867844143808</v>
      </c>
      <c r="AE13" s="14"/>
      <c r="AF13" s="14">
        <v>0.123894338963758</v>
      </c>
      <c r="AG13" s="14">
        <v>9.68253420326671E-2</v>
      </c>
      <c r="AH13" s="14">
        <v>0.102850610647303</v>
      </c>
      <c r="AI13" s="14">
        <v>0.25960215453504498</v>
      </c>
      <c r="AJ13" s="14">
        <v>0.14324990288432601</v>
      </c>
      <c r="AK13" s="14"/>
      <c r="AL13" s="14">
        <v>6.3276626893166807E-2</v>
      </c>
      <c r="AM13" s="14">
        <v>8.5079244973051193E-2</v>
      </c>
      <c r="AN13" s="14">
        <v>0.10715663024986</v>
      </c>
      <c r="AO13" s="14">
        <v>0.22185904944780699</v>
      </c>
      <c r="AP13" s="14">
        <v>0.12285954837046301</v>
      </c>
      <c r="AQ13" s="14">
        <v>0.10721937918089899</v>
      </c>
      <c r="AR13" s="14"/>
      <c r="AS13" s="14">
        <v>0.157409486492844</v>
      </c>
      <c r="AT13" s="14">
        <v>0.14862683087421399</v>
      </c>
      <c r="AU13" s="14">
        <v>0.12874984958371499</v>
      </c>
      <c r="AV13" s="14">
        <v>0.102538392225118</v>
      </c>
      <c r="AW13" s="14">
        <v>0.136466961927244</v>
      </c>
      <c r="AX13" s="14"/>
      <c r="AY13" s="14">
        <v>0.102575699324654</v>
      </c>
      <c r="AZ13" s="14">
        <v>0.102804298349617</v>
      </c>
      <c r="BA13" s="14">
        <v>0.12442624366515</v>
      </c>
      <c r="BB13" s="14">
        <v>0.17387721564023301</v>
      </c>
      <c r="BC13" s="14">
        <v>0.22866318765073401</v>
      </c>
      <c r="BD13" s="14"/>
      <c r="BE13" s="14">
        <v>6.2532661352200203E-2</v>
      </c>
      <c r="BF13" s="14">
        <v>9.5517961583133304E-2</v>
      </c>
      <c r="BG13" s="14">
        <v>0.14067485700292501</v>
      </c>
      <c r="BH13" s="14">
        <v>0.211083827817828</v>
      </c>
      <c r="BI13" s="14">
        <v>0.35412767047090798</v>
      </c>
      <c r="BJ13" s="14"/>
      <c r="BK13" s="14">
        <v>3.9387249230763699E-3</v>
      </c>
      <c r="BL13" s="14">
        <v>1.4277928970604099E-2</v>
      </c>
      <c r="BM13" s="14">
        <v>3.4918891820338797E-2</v>
      </c>
      <c r="BN13" s="14">
        <v>0.121793986104306</v>
      </c>
      <c r="BO13" s="14">
        <v>0.449344046681391</v>
      </c>
      <c r="BP13" s="14"/>
      <c r="BQ13" s="14">
        <v>0.19898223765706199</v>
      </c>
      <c r="BR13" s="14">
        <v>0.11424335441622301</v>
      </c>
      <c r="BS13" s="14"/>
      <c r="BT13" s="14">
        <v>0.10358714559691801</v>
      </c>
      <c r="BU13" s="14">
        <v>0.15012076354208301</v>
      </c>
      <c r="BV13" s="14"/>
      <c r="BW13" s="14">
        <v>6.4696909103228006E-2</v>
      </c>
      <c r="BX13" s="14">
        <v>0.16523430391650901</v>
      </c>
      <c r="BY13" s="14"/>
      <c r="BZ13" s="14">
        <v>0.211592029040712</v>
      </c>
      <c r="CA13" s="14">
        <v>6.4837331219545404E-3</v>
      </c>
      <c r="CB13" s="14">
        <v>2.54566757862754E-2</v>
      </c>
    </row>
    <row r="14" spans="2:80" x14ac:dyDescent="0.35">
      <c r="B14" s="15" t="s">
        <v>167</v>
      </c>
      <c r="C14" s="20">
        <v>6.0144887949057903E-2</v>
      </c>
      <c r="D14" s="20">
        <v>5.1925236666432902E-2</v>
      </c>
      <c r="E14" s="20">
        <v>6.7196227738072697E-2</v>
      </c>
      <c r="F14" s="20"/>
      <c r="G14" s="20">
        <v>6.1116709746338399E-2</v>
      </c>
      <c r="H14" s="20">
        <v>5.6886156920197099E-2</v>
      </c>
      <c r="I14" s="20">
        <v>6.6686093880859706E-2</v>
      </c>
      <c r="J14" s="20">
        <v>6.1709138564914903E-2</v>
      </c>
      <c r="K14" s="20">
        <v>7.4633604832262807E-2</v>
      </c>
      <c r="L14" s="20">
        <v>4.5862114952732499E-2</v>
      </c>
      <c r="M14" s="20"/>
      <c r="N14" s="20">
        <v>4.2119184743123303E-2</v>
      </c>
      <c r="O14" s="20">
        <v>7.1991342104857706E-2</v>
      </c>
      <c r="P14" s="20">
        <v>4.91800865573742E-2</v>
      </c>
      <c r="Q14" s="20">
        <v>7.6528499262411204E-2</v>
      </c>
      <c r="R14" s="20"/>
      <c r="S14" s="20">
        <v>5.23623009187602E-2</v>
      </c>
      <c r="T14" s="20">
        <v>4.8789387753072899E-2</v>
      </c>
      <c r="U14" s="20">
        <v>5.6337063744399202E-2</v>
      </c>
      <c r="V14" s="20">
        <v>7.5985561211430006E-2</v>
      </c>
      <c r="W14" s="20">
        <v>7.3498303052873304E-2</v>
      </c>
      <c r="X14" s="20">
        <v>6.6787690551191395E-2</v>
      </c>
      <c r="Y14" s="20">
        <v>7.6479669807825404E-2</v>
      </c>
      <c r="Z14" s="20">
        <v>6.3276809681582405E-2</v>
      </c>
      <c r="AA14" s="20">
        <v>6.0265394050053003E-2</v>
      </c>
      <c r="AB14" s="20">
        <v>5.00590857539513E-2</v>
      </c>
      <c r="AC14" s="20">
        <v>4.7198693982327698E-2</v>
      </c>
      <c r="AD14" s="20">
        <v>6.0845359522462401E-2</v>
      </c>
      <c r="AE14" s="20"/>
      <c r="AF14" s="20">
        <v>5.6411623100479098E-2</v>
      </c>
      <c r="AG14" s="20">
        <v>5.6756709921263498E-2</v>
      </c>
      <c r="AH14" s="20">
        <v>4.0075181171350699E-2</v>
      </c>
      <c r="AI14" s="20">
        <v>4.0224567996417E-2</v>
      </c>
      <c r="AJ14" s="20">
        <v>7.3647696229443199E-2</v>
      </c>
      <c r="AK14" s="20"/>
      <c r="AL14" s="20">
        <v>4.6845892345050502E-2</v>
      </c>
      <c r="AM14" s="20">
        <v>4.7172363362670701E-2</v>
      </c>
      <c r="AN14" s="20">
        <v>3.43354251134226E-2</v>
      </c>
      <c r="AO14" s="20">
        <v>4.0723836459108001E-2</v>
      </c>
      <c r="AP14" s="20">
        <v>5.9985638118830897E-2</v>
      </c>
      <c r="AQ14" s="20">
        <v>0.155959813871031</v>
      </c>
      <c r="AR14" s="20"/>
      <c r="AS14" s="20">
        <v>6.32378888792718E-2</v>
      </c>
      <c r="AT14" s="20">
        <v>7.3531468172216494E-2</v>
      </c>
      <c r="AU14" s="20">
        <v>4.9602611396264297E-2</v>
      </c>
      <c r="AV14" s="20">
        <v>4.1748542016356797E-2</v>
      </c>
      <c r="AW14" s="20">
        <v>2.2179801982478299E-2</v>
      </c>
      <c r="AX14" s="20"/>
      <c r="AY14" s="20">
        <v>5.7044449975875502E-2</v>
      </c>
      <c r="AZ14" s="20">
        <v>5.1188074525938598E-2</v>
      </c>
      <c r="BA14" s="20">
        <v>6.5008048253387393E-2</v>
      </c>
      <c r="BB14" s="20">
        <v>3.94112130292626E-2</v>
      </c>
      <c r="BC14" s="20">
        <v>8.3284571437579294E-2</v>
      </c>
      <c r="BD14" s="20"/>
      <c r="BE14" s="20">
        <v>4.3334160020932697E-2</v>
      </c>
      <c r="BF14" s="20">
        <v>5.1759737952741199E-2</v>
      </c>
      <c r="BG14" s="20">
        <v>7.2107762268189796E-2</v>
      </c>
      <c r="BH14" s="20">
        <v>6.2669278339702497E-2</v>
      </c>
      <c r="BI14" s="20">
        <v>4.9778265338189E-2</v>
      </c>
      <c r="BJ14" s="20"/>
      <c r="BK14" s="20">
        <v>3.1902494371752202E-2</v>
      </c>
      <c r="BL14" s="20">
        <v>0.15936777070111099</v>
      </c>
      <c r="BM14" s="20">
        <v>7.2740403866622602E-2</v>
      </c>
      <c r="BN14" s="20">
        <v>3.4228732614540597E-2</v>
      </c>
      <c r="BO14" s="20">
        <v>1.43344362475598E-2</v>
      </c>
      <c r="BP14" s="20"/>
      <c r="BQ14" s="20">
        <v>3.9072638098813499E-2</v>
      </c>
      <c r="BR14" s="20">
        <v>6.89334953745247E-2</v>
      </c>
      <c r="BS14" s="20"/>
      <c r="BT14" s="20">
        <v>5.2650088041669298E-2</v>
      </c>
      <c r="BU14" s="20">
        <v>6.2447700510001501E-2</v>
      </c>
      <c r="BV14" s="20"/>
      <c r="BW14" s="20">
        <v>5.1392415030937201E-2</v>
      </c>
      <c r="BX14" s="20">
        <v>6.3205947722852096E-2</v>
      </c>
      <c r="BY14" s="20"/>
      <c r="BZ14" s="20">
        <v>3.9613109804468999E-2</v>
      </c>
      <c r="CA14" s="20">
        <v>8.4549640371591503E-2</v>
      </c>
      <c r="CB14" s="20">
        <v>0.170896460566135</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340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5.2983118327321603E-2</v>
      </c>
      <c r="D9" s="14">
        <v>6.8303637228740693E-2</v>
      </c>
      <c r="E9" s="14">
        <v>3.8260609513735798E-2</v>
      </c>
      <c r="F9" s="14"/>
      <c r="G9" s="14">
        <v>8.4130750898869303E-2</v>
      </c>
      <c r="H9" s="14">
        <v>0.131421521954488</v>
      </c>
      <c r="I9" s="14">
        <v>6.9533951303521205E-2</v>
      </c>
      <c r="J9" s="14">
        <v>2.2354051210511299E-2</v>
      </c>
      <c r="K9" s="14">
        <v>2.0459390331896001E-2</v>
      </c>
      <c r="L9" s="14">
        <v>1.5513936539555101E-3</v>
      </c>
      <c r="M9" s="14"/>
      <c r="N9" s="14">
        <v>8.7954069204999596E-2</v>
      </c>
      <c r="O9" s="14">
        <v>3.8058236849534501E-2</v>
      </c>
      <c r="P9" s="14">
        <v>5.2853432820010197E-2</v>
      </c>
      <c r="Q9" s="14">
        <v>3.1448120541606603E-2</v>
      </c>
      <c r="R9" s="14"/>
      <c r="S9" s="14">
        <v>8.6856555115967404E-2</v>
      </c>
      <c r="T9" s="14">
        <v>3.9967218577099603E-2</v>
      </c>
      <c r="U9" s="14">
        <v>5.3187468447202998E-2</v>
      </c>
      <c r="V9" s="14">
        <v>3.8668733751384701E-2</v>
      </c>
      <c r="W9" s="14">
        <v>4.7371935030930602E-2</v>
      </c>
      <c r="X9" s="14">
        <v>7.2607521205502498E-2</v>
      </c>
      <c r="Y9" s="14">
        <v>3.8673977023462397E-2</v>
      </c>
      <c r="Z9" s="14">
        <v>4.9834005431807597E-2</v>
      </c>
      <c r="AA9" s="14">
        <v>5.3734197248611899E-2</v>
      </c>
      <c r="AB9" s="14">
        <v>4.5908982950110297E-2</v>
      </c>
      <c r="AC9" s="14">
        <v>3.6478882909789997E-2</v>
      </c>
      <c r="AD9" s="14">
        <v>3.6031961029140101E-2</v>
      </c>
      <c r="AE9" s="14"/>
      <c r="AF9" s="14">
        <v>6.3150859652619407E-2</v>
      </c>
      <c r="AG9" s="14">
        <v>7.7549623403214099E-2</v>
      </c>
      <c r="AH9" s="14">
        <v>4.5360685500380998E-2</v>
      </c>
      <c r="AI9" s="14">
        <v>2.88148843679976E-2</v>
      </c>
      <c r="AJ9" s="14">
        <v>5.8140710102698001E-2</v>
      </c>
      <c r="AK9" s="14"/>
      <c r="AL9" s="14">
        <v>0.111343474151467</v>
      </c>
      <c r="AM9" s="14">
        <v>8.1065308089259699E-2</v>
      </c>
      <c r="AN9" s="14">
        <v>3.8104070095556102E-2</v>
      </c>
      <c r="AO9" s="14">
        <v>4.3152917298344799E-2</v>
      </c>
      <c r="AP9" s="14">
        <v>3.7346296616538502E-2</v>
      </c>
      <c r="AQ9" s="14">
        <v>2.2866804907717701E-2</v>
      </c>
      <c r="AR9" s="14"/>
      <c r="AS9" s="14">
        <v>2.968767547896E-2</v>
      </c>
      <c r="AT9" s="14">
        <v>4.1987033563897998E-2</v>
      </c>
      <c r="AU9" s="14">
        <v>6.8599091750636096E-2</v>
      </c>
      <c r="AV9" s="14">
        <v>0.102899302816679</v>
      </c>
      <c r="AW9" s="14">
        <v>0.24483097252389199</v>
      </c>
      <c r="AX9" s="14"/>
      <c r="AY9" s="14">
        <v>6.4915306888860103E-2</v>
      </c>
      <c r="AZ9" s="14">
        <v>7.0451979294492498E-2</v>
      </c>
      <c r="BA9" s="14">
        <v>5.14665752627071E-2</v>
      </c>
      <c r="BB9" s="14">
        <v>4.1063900221406102E-2</v>
      </c>
      <c r="BC9" s="14">
        <v>2.4730845887688702E-2</v>
      </c>
      <c r="BD9" s="14"/>
      <c r="BE9" s="14">
        <v>0.170628575996846</v>
      </c>
      <c r="BF9" s="14">
        <v>6.1574737456872697E-2</v>
      </c>
      <c r="BG9" s="14">
        <v>3.8765668822627698E-2</v>
      </c>
      <c r="BH9" s="14">
        <v>2.61372650508589E-2</v>
      </c>
      <c r="BI9" s="14">
        <v>2.1970907212807401E-2</v>
      </c>
      <c r="BJ9" s="14"/>
      <c r="BK9" s="14">
        <v>0.25919988680746803</v>
      </c>
      <c r="BL9" s="14">
        <v>2.5962909782358799E-2</v>
      </c>
      <c r="BM9" s="14">
        <v>1.20749462700066E-2</v>
      </c>
      <c r="BN9" s="14">
        <v>0</v>
      </c>
      <c r="BO9" s="14">
        <v>1.4903347700612401E-3</v>
      </c>
      <c r="BP9" s="14"/>
      <c r="BQ9" s="14">
        <v>5.77344674339242E-2</v>
      </c>
      <c r="BR9" s="14">
        <v>5.1001472212832903E-2</v>
      </c>
      <c r="BS9" s="14"/>
      <c r="BT9" s="14">
        <v>7.7155781070967794E-2</v>
      </c>
      <c r="BU9" s="14">
        <v>4.5555953881924502E-2</v>
      </c>
      <c r="BV9" s="14"/>
      <c r="BW9" s="14">
        <v>0.12201433487294799</v>
      </c>
      <c r="BX9" s="14">
        <v>2.8840378089141701E-2</v>
      </c>
      <c r="BY9" s="14"/>
      <c r="BZ9" s="14">
        <v>4.4528573765808396E-3</v>
      </c>
      <c r="CA9" s="14">
        <v>0.157567806337953</v>
      </c>
      <c r="CB9" s="14">
        <v>3.6320941530363998E-2</v>
      </c>
    </row>
    <row r="10" spans="2:80" x14ac:dyDescent="0.35">
      <c r="B10" s="15" t="s">
        <v>326</v>
      </c>
      <c r="C10" s="14">
        <v>0.19262413763621899</v>
      </c>
      <c r="D10" s="14">
        <v>0.207618890346775</v>
      </c>
      <c r="E10" s="14">
        <v>0.177486837878752</v>
      </c>
      <c r="F10" s="14"/>
      <c r="G10" s="14">
        <v>0.25377736822486102</v>
      </c>
      <c r="H10" s="14">
        <v>0.236378376874604</v>
      </c>
      <c r="I10" s="14">
        <v>0.21342100400359701</v>
      </c>
      <c r="J10" s="14">
        <v>0.16709399375550499</v>
      </c>
      <c r="K10" s="14">
        <v>0.129688023875381</v>
      </c>
      <c r="L10" s="14">
        <v>0.16241163837608999</v>
      </c>
      <c r="M10" s="14"/>
      <c r="N10" s="14">
        <v>0.21718086483566301</v>
      </c>
      <c r="O10" s="14">
        <v>0.20324161765215801</v>
      </c>
      <c r="P10" s="14">
        <v>0.20335784430381099</v>
      </c>
      <c r="Q10" s="14">
        <v>0.14653103277801599</v>
      </c>
      <c r="R10" s="14"/>
      <c r="S10" s="14">
        <v>0.24453678826302599</v>
      </c>
      <c r="T10" s="14">
        <v>0.186376918748003</v>
      </c>
      <c r="U10" s="14">
        <v>0.15355814802957601</v>
      </c>
      <c r="V10" s="14">
        <v>0.18842222873305101</v>
      </c>
      <c r="W10" s="14">
        <v>0.200471152891841</v>
      </c>
      <c r="X10" s="14">
        <v>0.224040566555405</v>
      </c>
      <c r="Y10" s="14">
        <v>0.17885330154001899</v>
      </c>
      <c r="Z10" s="14">
        <v>0.17263282774823399</v>
      </c>
      <c r="AA10" s="14">
        <v>0.164058302579592</v>
      </c>
      <c r="AB10" s="14">
        <v>0.20251850729863899</v>
      </c>
      <c r="AC10" s="14">
        <v>0.147045929337832</v>
      </c>
      <c r="AD10" s="14">
        <v>0.19575296641891701</v>
      </c>
      <c r="AE10" s="14"/>
      <c r="AF10" s="14">
        <v>0.189854256245368</v>
      </c>
      <c r="AG10" s="14">
        <v>0.22898965414032299</v>
      </c>
      <c r="AH10" s="14">
        <v>0.191346918981181</v>
      </c>
      <c r="AI10" s="14">
        <v>0.13449043797910101</v>
      </c>
      <c r="AJ10" s="14">
        <v>0.193200430943781</v>
      </c>
      <c r="AK10" s="14"/>
      <c r="AL10" s="14">
        <v>0.29287884474656001</v>
      </c>
      <c r="AM10" s="14">
        <v>0.199697016337407</v>
      </c>
      <c r="AN10" s="14">
        <v>0.20254032149398801</v>
      </c>
      <c r="AO10" s="14">
        <v>0.14559942589644201</v>
      </c>
      <c r="AP10" s="14">
        <v>0.19978948523958701</v>
      </c>
      <c r="AQ10" s="14">
        <v>0.16600691774313001</v>
      </c>
      <c r="AR10" s="14"/>
      <c r="AS10" s="14">
        <v>0.15338151693786001</v>
      </c>
      <c r="AT10" s="14">
        <v>0.17990270860775001</v>
      </c>
      <c r="AU10" s="14">
        <v>0.21513679841615699</v>
      </c>
      <c r="AV10" s="14">
        <v>0.252532309335469</v>
      </c>
      <c r="AW10" s="14">
        <v>0.25526385098325599</v>
      </c>
      <c r="AX10" s="14"/>
      <c r="AY10" s="14">
        <v>0.19865057543193801</v>
      </c>
      <c r="AZ10" s="14">
        <v>0.23662169099037</v>
      </c>
      <c r="BA10" s="14">
        <v>0.18828637791774</v>
      </c>
      <c r="BB10" s="14">
        <v>0.18094909615153801</v>
      </c>
      <c r="BC10" s="14">
        <v>0.13086959943544099</v>
      </c>
      <c r="BD10" s="14"/>
      <c r="BE10" s="14">
        <v>0.24954570556156599</v>
      </c>
      <c r="BF10" s="14">
        <v>0.234886770281167</v>
      </c>
      <c r="BG10" s="14">
        <v>0.16973109358749899</v>
      </c>
      <c r="BH10" s="14">
        <v>0.15890066150351401</v>
      </c>
      <c r="BI10" s="14">
        <v>5.6154913598294602E-2</v>
      </c>
      <c r="BJ10" s="14"/>
      <c r="BK10" s="14">
        <v>0.49484310017919803</v>
      </c>
      <c r="BL10" s="14">
        <v>0.310357175007758</v>
      </c>
      <c r="BM10" s="14">
        <v>0.143079272163218</v>
      </c>
      <c r="BN10" s="14">
        <v>8.1554692576180393E-2</v>
      </c>
      <c r="BO10" s="14">
        <v>1.21169335794921E-2</v>
      </c>
      <c r="BP10" s="14"/>
      <c r="BQ10" s="14">
        <v>0.174157606352075</v>
      </c>
      <c r="BR10" s="14">
        <v>0.20032597750238601</v>
      </c>
      <c r="BS10" s="14"/>
      <c r="BT10" s="14">
        <v>0.23554037072762099</v>
      </c>
      <c r="BU10" s="14">
        <v>0.17943792294704</v>
      </c>
      <c r="BV10" s="14"/>
      <c r="BW10" s="14">
        <v>0.31030465859601503</v>
      </c>
      <c r="BX10" s="14">
        <v>0.15146695700405999</v>
      </c>
      <c r="BY10" s="14"/>
      <c r="BZ10" s="14">
        <v>7.67365584303836E-2</v>
      </c>
      <c r="CA10" s="14">
        <v>0.44025986339018702</v>
      </c>
      <c r="CB10" s="14">
        <v>0.165343251942069</v>
      </c>
    </row>
    <row r="11" spans="2:80" x14ac:dyDescent="0.35">
      <c r="B11" s="15" t="s">
        <v>327</v>
      </c>
      <c r="C11" s="14">
        <v>0.37799438627237603</v>
      </c>
      <c r="D11" s="14">
        <v>0.37847783806664598</v>
      </c>
      <c r="E11" s="14">
        <v>0.37834007055771302</v>
      </c>
      <c r="F11" s="14"/>
      <c r="G11" s="14">
        <v>0.32327211912799297</v>
      </c>
      <c r="H11" s="14">
        <v>0.27959380616970098</v>
      </c>
      <c r="I11" s="14">
        <v>0.355236091594966</v>
      </c>
      <c r="J11" s="14">
        <v>0.37951798048879598</v>
      </c>
      <c r="K11" s="14">
        <v>0.490573499423126</v>
      </c>
      <c r="L11" s="14">
        <v>0.436302021352582</v>
      </c>
      <c r="M11" s="14"/>
      <c r="N11" s="14">
        <v>0.39642297681042998</v>
      </c>
      <c r="O11" s="14">
        <v>0.37172171648934998</v>
      </c>
      <c r="P11" s="14">
        <v>0.33945502871606198</v>
      </c>
      <c r="Q11" s="14">
        <v>0.39506187958989802</v>
      </c>
      <c r="R11" s="14"/>
      <c r="S11" s="14">
        <v>0.32274684753257499</v>
      </c>
      <c r="T11" s="14">
        <v>0.40138096103873799</v>
      </c>
      <c r="U11" s="14">
        <v>0.358926454518956</v>
      </c>
      <c r="V11" s="14">
        <v>0.38408375236299303</v>
      </c>
      <c r="W11" s="14">
        <v>0.367519911396468</v>
      </c>
      <c r="X11" s="14">
        <v>0.34692979818577602</v>
      </c>
      <c r="Y11" s="14">
        <v>0.40449456266169498</v>
      </c>
      <c r="Z11" s="14">
        <v>0.36546853592359302</v>
      </c>
      <c r="AA11" s="14">
        <v>0.42483366013610502</v>
      </c>
      <c r="AB11" s="14">
        <v>0.38702764085625002</v>
      </c>
      <c r="AC11" s="14">
        <v>0.39923274940161801</v>
      </c>
      <c r="AD11" s="14">
        <v>0.39674103743264</v>
      </c>
      <c r="AE11" s="14"/>
      <c r="AF11" s="14">
        <v>0.395005237200175</v>
      </c>
      <c r="AG11" s="14">
        <v>0.39265190527340998</v>
      </c>
      <c r="AH11" s="14">
        <v>0.41462677975821599</v>
      </c>
      <c r="AI11" s="14">
        <v>0.33317104027619399</v>
      </c>
      <c r="AJ11" s="14">
        <v>0.34830705033074499</v>
      </c>
      <c r="AK11" s="14"/>
      <c r="AL11" s="14">
        <v>0.36539211586839099</v>
      </c>
      <c r="AM11" s="14">
        <v>0.41460646516653199</v>
      </c>
      <c r="AN11" s="14">
        <v>0.4293598575066</v>
      </c>
      <c r="AO11" s="14">
        <v>0.35218940404920801</v>
      </c>
      <c r="AP11" s="14">
        <v>0.40027393474344602</v>
      </c>
      <c r="AQ11" s="14">
        <v>0.297892515546616</v>
      </c>
      <c r="AR11" s="14"/>
      <c r="AS11" s="14">
        <v>0.42494768851598202</v>
      </c>
      <c r="AT11" s="14">
        <v>0.39649912952612598</v>
      </c>
      <c r="AU11" s="14">
        <v>0.36209007903923202</v>
      </c>
      <c r="AV11" s="14">
        <v>0.310782475377677</v>
      </c>
      <c r="AW11" s="14">
        <v>0.232254474154476</v>
      </c>
      <c r="AX11" s="14"/>
      <c r="AY11" s="14">
        <v>0.423335006066273</v>
      </c>
      <c r="AZ11" s="14">
        <v>0.35827921732379697</v>
      </c>
      <c r="BA11" s="14">
        <v>0.391453164186092</v>
      </c>
      <c r="BB11" s="14">
        <v>0.35631011218613301</v>
      </c>
      <c r="BC11" s="14">
        <v>0.36402156939524799</v>
      </c>
      <c r="BD11" s="14"/>
      <c r="BE11" s="14">
        <v>0.35936930243406601</v>
      </c>
      <c r="BF11" s="14">
        <v>0.38836154514327798</v>
      </c>
      <c r="BG11" s="14">
        <v>0.38902559380027801</v>
      </c>
      <c r="BH11" s="14">
        <v>0.35696830944301799</v>
      </c>
      <c r="BI11" s="14">
        <v>0.30129874710981502</v>
      </c>
      <c r="BJ11" s="14"/>
      <c r="BK11" s="14">
        <v>0.17412580375356401</v>
      </c>
      <c r="BL11" s="14">
        <v>0.43201014482910199</v>
      </c>
      <c r="BM11" s="14">
        <v>0.55336154578812302</v>
      </c>
      <c r="BN11" s="14">
        <v>0.46092946190833101</v>
      </c>
      <c r="BO11" s="14">
        <v>0.25722933081433103</v>
      </c>
      <c r="BP11" s="14"/>
      <c r="BQ11" s="14">
        <v>0.34377737713790502</v>
      </c>
      <c r="BR11" s="14">
        <v>0.392265281060242</v>
      </c>
      <c r="BS11" s="14"/>
      <c r="BT11" s="14">
        <v>0.354793991541964</v>
      </c>
      <c r="BU11" s="14">
        <v>0.385122816792765</v>
      </c>
      <c r="BV11" s="14"/>
      <c r="BW11" s="14">
        <v>0.34250831608895099</v>
      </c>
      <c r="BX11" s="14">
        <v>0.39040516240212902</v>
      </c>
      <c r="BY11" s="14"/>
      <c r="BZ11" s="14">
        <v>0.41820365666036602</v>
      </c>
      <c r="CA11" s="14">
        <v>0.27319414814996601</v>
      </c>
      <c r="CB11" s="14">
        <v>0.499540761333372</v>
      </c>
    </row>
    <row r="12" spans="2:80" x14ac:dyDescent="0.35">
      <c r="B12" s="15" t="s">
        <v>328</v>
      </c>
      <c r="C12" s="14">
        <v>0.204023470639974</v>
      </c>
      <c r="D12" s="14">
        <v>0.18780342081683599</v>
      </c>
      <c r="E12" s="14">
        <v>0.21922614886738501</v>
      </c>
      <c r="F12" s="14"/>
      <c r="G12" s="14">
        <v>0.21205538636486199</v>
      </c>
      <c r="H12" s="14">
        <v>0.17674643955776601</v>
      </c>
      <c r="I12" s="14">
        <v>0.19983040055838699</v>
      </c>
      <c r="J12" s="14">
        <v>0.25436239435545899</v>
      </c>
      <c r="K12" s="14">
        <v>0.19774550981984201</v>
      </c>
      <c r="L12" s="14">
        <v>0.18775077649143601</v>
      </c>
      <c r="M12" s="14"/>
      <c r="N12" s="14">
        <v>0.17228326478115799</v>
      </c>
      <c r="O12" s="14">
        <v>0.21573742216650199</v>
      </c>
      <c r="P12" s="14">
        <v>0.24082154863378299</v>
      </c>
      <c r="Q12" s="14">
        <v>0.196229856984805</v>
      </c>
      <c r="R12" s="14"/>
      <c r="S12" s="14">
        <v>0.185066815077396</v>
      </c>
      <c r="T12" s="14">
        <v>0.214362563194513</v>
      </c>
      <c r="U12" s="14">
        <v>0.204865950854071</v>
      </c>
      <c r="V12" s="14">
        <v>0.20483835272665299</v>
      </c>
      <c r="W12" s="14">
        <v>0.22652163775104101</v>
      </c>
      <c r="X12" s="14">
        <v>0.19355438398633801</v>
      </c>
      <c r="Y12" s="14">
        <v>0.19483052239819501</v>
      </c>
      <c r="Z12" s="14">
        <v>0.18992366662761201</v>
      </c>
      <c r="AA12" s="14">
        <v>0.19693264809043501</v>
      </c>
      <c r="AB12" s="14">
        <v>0.22006518511201001</v>
      </c>
      <c r="AC12" s="14">
        <v>0.218351453452516</v>
      </c>
      <c r="AD12" s="14">
        <v>0.21932682073450299</v>
      </c>
      <c r="AE12" s="14"/>
      <c r="AF12" s="14">
        <v>0.191032366292371</v>
      </c>
      <c r="AG12" s="14">
        <v>0.16228285938537099</v>
      </c>
      <c r="AH12" s="14">
        <v>0.227364358852649</v>
      </c>
      <c r="AI12" s="14">
        <v>0.28307296856336001</v>
      </c>
      <c r="AJ12" s="14">
        <v>0.24168592892182</v>
      </c>
      <c r="AK12" s="14"/>
      <c r="AL12" s="14">
        <v>0.13833083435119201</v>
      </c>
      <c r="AM12" s="14">
        <v>0.186438138123632</v>
      </c>
      <c r="AN12" s="14">
        <v>0.188986092572309</v>
      </c>
      <c r="AO12" s="14">
        <v>0.251380843089203</v>
      </c>
      <c r="AP12" s="14">
        <v>0.21882125602370101</v>
      </c>
      <c r="AQ12" s="14">
        <v>0.21074802590598701</v>
      </c>
      <c r="AR12" s="14"/>
      <c r="AS12" s="14">
        <v>0.18476670258272701</v>
      </c>
      <c r="AT12" s="14">
        <v>0.21302383322480201</v>
      </c>
      <c r="AU12" s="14">
        <v>0.206016935468957</v>
      </c>
      <c r="AV12" s="14">
        <v>0.186301571733299</v>
      </c>
      <c r="AW12" s="14">
        <v>0.13068388139366899</v>
      </c>
      <c r="AX12" s="14"/>
      <c r="AY12" s="14">
        <v>0.16397913207318299</v>
      </c>
      <c r="AZ12" s="14">
        <v>0.20570857277378399</v>
      </c>
      <c r="BA12" s="14">
        <v>0.20566335620373299</v>
      </c>
      <c r="BB12" s="14">
        <v>0.25160868554591098</v>
      </c>
      <c r="BC12" s="14">
        <v>0.21719422162718599</v>
      </c>
      <c r="BD12" s="14"/>
      <c r="BE12" s="14">
        <v>0.113895292222505</v>
      </c>
      <c r="BF12" s="14">
        <v>0.18695198161778101</v>
      </c>
      <c r="BG12" s="14">
        <v>0.21960364288773701</v>
      </c>
      <c r="BH12" s="14">
        <v>0.23297878884613099</v>
      </c>
      <c r="BI12" s="14">
        <v>0.24950815859168299</v>
      </c>
      <c r="BJ12" s="14"/>
      <c r="BK12" s="14">
        <v>3.0278603148541999E-2</v>
      </c>
      <c r="BL12" s="14">
        <v>6.7148735126131606E-2</v>
      </c>
      <c r="BM12" s="14">
        <v>0.15405795890487201</v>
      </c>
      <c r="BN12" s="14">
        <v>0.33366220335411101</v>
      </c>
      <c r="BO12" s="14">
        <v>0.37790618022524097</v>
      </c>
      <c r="BP12" s="14"/>
      <c r="BQ12" s="14">
        <v>0.235257842434199</v>
      </c>
      <c r="BR12" s="14">
        <v>0.19099654499931601</v>
      </c>
      <c r="BS12" s="14"/>
      <c r="BT12" s="14">
        <v>0.19676936083713401</v>
      </c>
      <c r="BU12" s="14">
        <v>0.206252330033002</v>
      </c>
      <c r="BV12" s="14"/>
      <c r="BW12" s="14">
        <v>0.129268818755778</v>
      </c>
      <c r="BX12" s="14">
        <v>0.23016790546741001</v>
      </c>
      <c r="BY12" s="14"/>
      <c r="BZ12" s="14">
        <v>0.29033311976249798</v>
      </c>
      <c r="CA12" s="14">
        <v>4.1329523641210703E-2</v>
      </c>
      <c r="CB12" s="14">
        <v>9.5285565507060799E-2</v>
      </c>
    </row>
    <row r="13" spans="2:80" x14ac:dyDescent="0.35">
      <c r="B13" s="15" t="s">
        <v>329</v>
      </c>
      <c r="C13" s="14">
        <v>8.4964025951296498E-2</v>
      </c>
      <c r="D13" s="14">
        <v>8.7746184908080602E-2</v>
      </c>
      <c r="E13" s="14">
        <v>8.2586118548697005E-2</v>
      </c>
      <c r="F13" s="14"/>
      <c r="G13" s="14">
        <v>8.3936498684460195E-2</v>
      </c>
      <c r="H13" s="14">
        <v>9.3762415875240299E-2</v>
      </c>
      <c r="I13" s="14">
        <v>7.6688615587975004E-2</v>
      </c>
      <c r="J13" s="14">
        <v>9.4614058767332601E-2</v>
      </c>
      <c r="K13" s="14">
        <v>6.4522477228038305E-2</v>
      </c>
      <c r="L13" s="14">
        <v>9.1071250816262397E-2</v>
      </c>
      <c r="M13" s="14"/>
      <c r="N13" s="14">
        <v>7.4280066422240498E-2</v>
      </c>
      <c r="O13" s="14">
        <v>6.6466575325230204E-2</v>
      </c>
      <c r="P13" s="14">
        <v>9.8625499009794101E-2</v>
      </c>
      <c r="Q13" s="14">
        <v>0.104747245981528</v>
      </c>
      <c r="R13" s="14"/>
      <c r="S13" s="14">
        <v>7.8005076180762203E-2</v>
      </c>
      <c r="T13" s="14">
        <v>8.70168166498963E-2</v>
      </c>
      <c r="U13" s="14">
        <v>0.128517205154138</v>
      </c>
      <c r="V13" s="14">
        <v>8.5011478730540893E-2</v>
      </c>
      <c r="W13" s="14">
        <v>7.26282149299049E-2</v>
      </c>
      <c r="X13" s="14">
        <v>9.1399166804440699E-2</v>
      </c>
      <c r="Y13" s="14">
        <v>7.1167215436723205E-2</v>
      </c>
      <c r="Z13" s="14">
        <v>0.118105708777676</v>
      </c>
      <c r="AA13" s="14">
        <v>7.57696370114114E-2</v>
      </c>
      <c r="AB13" s="14">
        <v>6.1236274301725603E-2</v>
      </c>
      <c r="AC13" s="14">
        <v>0.117258505730383</v>
      </c>
      <c r="AD13" s="14">
        <v>4.5669832802273699E-2</v>
      </c>
      <c r="AE13" s="14"/>
      <c r="AF13" s="14">
        <v>7.7075758713662998E-2</v>
      </c>
      <c r="AG13" s="14">
        <v>6.66725615863763E-2</v>
      </c>
      <c r="AH13" s="14">
        <v>4.7776694656878602E-2</v>
      </c>
      <c r="AI13" s="14">
        <v>0.13651560005947</v>
      </c>
      <c r="AJ13" s="14">
        <v>8.6782759689957703E-2</v>
      </c>
      <c r="AK13" s="14"/>
      <c r="AL13" s="14">
        <v>4.1624971573786397E-2</v>
      </c>
      <c r="AM13" s="14">
        <v>4.4787764088121698E-2</v>
      </c>
      <c r="AN13" s="14">
        <v>7.2288852153230401E-2</v>
      </c>
      <c r="AO13" s="14">
        <v>0.13357823024048099</v>
      </c>
      <c r="AP13" s="14">
        <v>8.47327502457208E-2</v>
      </c>
      <c r="AQ13" s="14">
        <v>7.1272062955604204E-2</v>
      </c>
      <c r="AR13" s="14"/>
      <c r="AS13" s="14">
        <v>8.7043347324384096E-2</v>
      </c>
      <c r="AT13" s="14">
        <v>8.2812148067317098E-2</v>
      </c>
      <c r="AU13" s="14">
        <v>7.5688352429613998E-2</v>
      </c>
      <c r="AV13" s="14">
        <v>7.5531600449011693E-2</v>
      </c>
      <c r="AW13" s="14">
        <v>0.114787018962229</v>
      </c>
      <c r="AX13" s="14"/>
      <c r="AY13" s="14">
        <v>5.9496401774832397E-2</v>
      </c>
      <c r="AZ13" s="14">
        <v>4.9938308763077997E-2</v>
      </c>
      <c r="BA13" s="14">
        <v>7.2130750646055605E-2</v>
      </c>
      <c r="BB13" s="14">
        <v>9.9577553994117898E-2</v>
      </c>
      <c r="BC13" s="14">
        <v>0.17257927855882901</v>
      </c>
      <c r="BD13" s="14"/>
      <c r="BE13" s="14">
        <v>6.3298185227057699E-2</v>
      </c>
      <c r="BF13" s="14">
        <v>4.6045465093420099E-2</v>
      </c>
      <c r="BG13" s="14">
        <v>8.6090354345641107E-2</v>
      </c>
      <c r="BH13" s="14">
        <v>0.12914689484365499</v>
      </c>
      <c r="BI13" s="14">
        <v>0.28188935561455403</v>
      </c>
      <c r="BJ13" s="14"/>
      <c r="BK13" s="14">
        <v>7.81204075833719E-3</v>
      </c>
      <c r="BL13" s="14">
        <v>6.0455947049369704E-3</v>
      </c>
      <c r="BM13" s="14">
        <v>1.85328430772396E-2</v>
      </c>
      <c r="BN13" s="14">
        <v>3.8770275104158598E-2</v>
      </c>
      <c r="BO13" s="14">
        <v>0.30583120042685102</v>
      </c>
      <c r="BP13" s="14"/>
      <c r="BQ13" s="14">
        <v>0.11897871279031901</v>
      </c>
      <c r="BR13" s="14">
        <v>7.0777513763330094E-2</v>
      </c>
      <c r="BS13" s="14"/>
      <c r="BT13" s="14">
        <v>7.89372138966003E-2</v>
      </c>
      <c r="BU13" s="14">
        <v>8.6815792332453401E-2</v>
      </c>
      <c r="BV13" s="14"/>
      <c r="BW13" s="14">
        <v>4.87087000529038E-2</v>
      </c>
      <c r="BX13" s="14">
        <v>9.7643838928906698E-2</v>
      </c>
      <c r="BY13" s="14"/>
      <c r="BZ13" s="14">
        <v>0.128450991279521</v>
      </c>
      <c r="CA13" s="14">
        <v>6.8661173867465902E-3</v>
      </c>
      <c r="CB13" s="14">
        <v>7.17013799980744E-3</v>
      </c>
    </row>
    <row r="14" spans="2:80" x14ac:dyDescent="0.35">
      <c r="B14" s="15" t="s">
        <v>167</v>
      </c>
      <c r="C14" s="20">
        <v>8.7410861172812701E-2</v>
      </c>
      <c r="D14" s="20">
        <v>7.0050028632921896E-2</v>
      </c>
      <c r="E14" s="20">
        <v>0.10410021463371701</v>
      </c>
      <c r="F14" s="20"/>
      <c r="G14" s="20">
        <v>4.28278766989552E-2</v>
      </c>
      <c r="H14" s="20">
        <v>8.2097439568200606E-2</v>
      </c>
      <c r="I14" s="20">
        <v>8.5289936951552403E-2</v>
      </c>
      <c r="J14" s="20">
        <v>8.2057521422395502E-2</v>
      </c>
      <c r="K14" s="20">
        <v>9.7011099321717198E-2</v>
      </c>
      <c r="L14" s="20">
        <v>0.120912919309674</v>
      </c>
      <c r="M14" s="20"/>
      <c r="N14" s="20">
        <v>5.1878757945508697E-2</v>
      </c>
      <c r="O14" s="20">
        <v>0.104774431517225</v>
      </c>
      <c r="P14" s="20">
        <v>6.4886646516540206E-2</v>
      </c>
      <c r="Q14" s="20">
        <v>0.125981864124147</v>
      </c>
      <c r="R14" s="20"/>
      <c r="S14" s="20">
        <v>8.2787917830273103E-2</v>
      </c>
      <c r="T14" s="20">
        <v>7.0895521791750293E-2</v>
      </c>
      <c r="U14" s="20">
        <v>0.100944772996057</v>
      </c>
      <c r="V14" s="20">
        <v>9.8975453695377899E-2</v>
      </c>
      <c r="W14" s="20">
        <v>8.5487147999814397E-2</v>
      </c>
      <c r="X14" s="20">
        <v>7.1468563262538101E-2</v>
      </c>
      <c r="Y14" s="20">
        <v>0.111980420939906</v>
      </c>
      <c r="Z14" s="20">
        <v>0.104035255491078</v>
      </c>
      <c r="AA14" s="20">
        <v>8.4671554933845594E-2</v>
      </c>
      <c r="AB14" s="20">
        <v>8.3243409481265102E-2</v>
      </c>
      <c r="AC14" s="20">
        <v>8.1632479167862204E-2</v>
      </c>
      <c r="AD14" s="20">
        <v>0.106477381582526</v>
      </c>
      <c r="AE14" s="20"/>
      <c r="AF14" s="20">
        <v>8.3881521895803807E-2</v>
      </c>
      <c r="AG14" s="20">
        <v>7.1853396211305501E-2</v>
      </c>
      <c r="AH14" s="20">
        <v>7.3524562250695397E-2</v>
      </c>
      <c r="AI14" s="20">
        <v>8.3935068753877795E-2</v>
      </c>
      <c r="AJ14" s="20">
        <v>7.1883120010998003E-2</v>
      </c>
      <c r="AK14" s="20"/>
      <c r="AL14" s="20">
        <v>5.04297593086033E-2</v>
      </c>
      <c r="AM14" s="20">
        <v>7.3405308195047897E-2</v>
      </c>
      <c r="AN14" s="20">
        <v>6.8720806178317495E-2</v>
      </c>
      <c r="AO14" s="20">
        <v>7.4099179426321798E-2</v>
      </c>
      <c r="AP14" s="20">
        <v>5.9036277131006197E-2</v>
      </c>
      <c r="AQ14" s="20">
        <v>0.231213672940945</v>
      </c>
      <c r="AR14" s="20"/>
      <c r="AS14" s="20">
        <v>0.12017306916008701</v>
      </c>
      <c r="AT14" s="20">
        <v>8.5775147010106995E-2</v>
      </c>
      <c r="AU14" s="20">
        <v>7.2468742895404406E-2</v>
      </c>
      <c r="AV14" s="20">
        <v>7.1952740287865094E-2</v>
      </c>
      <c r="AW14" s="20">
        <v>2.2179801982478299E-2</v>
      </c>
      <c r="AX14" s="20"/>
      <c r="AY14" s="20">
        <v>8.9623577764913004E-2</v>
      </c>
      <c r="AZ14" s="20">
        <v>7.9000230854478007E-2</v>
      </c>
      <c r="BA14" s="20">
        <v>9.0999775783672299E-2</v>
      </c>
      <c r="BB14" s="20">
        <v>7.0490651900894402E-2</v>
      </c>
      <c r="BC14" s="20">
        <v>9.0604485095606896E-2</v>
      </c>
      <c r="BD14" s="20"/>
      <c r="BE14" s="20">
        <v>4.3262938557959603E-2</v>
      </c>
      <c r="BF14" s="20">
        <v>8.2179500407481301E-2</v>
      </c>
      <c r="BG14" s="20">
        <v>9.6783646556217295E-2</v>
      </c>
      <c r="BH14" s="20">
        <v>9.5868080312821596E-2</v>
      </c>
      <c r="BI14" s="20">
        <v>8.9177917872845902E-2</v>
      </c>
      <c r="BJ14" s="20"/>
      <c r="BK14" s="20">
        <v>3.3740565352890599E-2</v>
      </c>
      <c r="BL14" s="20">
        <v>0.15847544054971199</v>
      </c>
      <c r="BM14" s="20">
        <v>0.11889343379654201</v>
      </c>
      <c r="BN14" s="20">
        <v>8.5083367057218806E-2</v>
      </c>
      <c r="BO14" s="20">
        <v>4.5426020184023599E-2</v>
      </c>
      <c r="BP14" s="20"/>
      <c r="BQ14" s="20">
        <v>7.0093993851577205E-2</v>
      </c>
      <c r="BR14" s="20">
        <v>9.4633210461892894E-2</v>
      </c>
      <c r="BS14" s="20"/>
      <c r="BT14" s="20">
        <v>5.6803281925712899E-2</v>
      </c>
      <c r="BU14" s="20">
        <v>9.6815184012814595E-2</v>
      </c>
      <c r="BV14" s="20"/>
      <c r="BW14" s="20">
        <v>4.7195171633404802E-2</v>
      </c>
      <c r="BX14" s="20">
        <v>0.10147575810835301</v>
      </c>
      <c r="BY14" s="20"/>
      <c r="BZ14" s="20">
        <v>8.1822816490651207E-2</v>
      </c>
      <c r="CA14" s="20">
        <v>8.0782541093936705E-2</v>
      </c>
      <c r="CB14" s="20">
        <v>0.196339341687327</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341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325</v>
      </c>
      <c r="C9" s="14">
        <v>3.6737343031295999E-2</v>
      </c>
      <c r="D9" s="14">
        <v>4.7763981383792301E-2</v>
      </c>
      <c r="E9" s="14">
        <v>2.6135631632706002E-2</v>
      </c>
      <c r="F9" s="14"/>
      <c r="G9" s="14">
        <v>5.8054108633891197E-2</v>
      </c>
      <c r="H9" s="14">
        <v>7.0102286253488799E-2</v>
      </c>
      <c r="I9" s="14">
        <v>4.6408662695403502E-2</v>
      </c>
      <c r="J9" s="14">
        <v>1.7696244227718601E-2</v>
      </c>
      <c r="K9" s="14">
        <v>2.8622403409953E-2</v>
      </c>
      <c r="L9" s="14">
        <v>8.4175747690618807E-3</v>
      </c>
      <c r="M9" s="14"/>
      <c r="N9" s="14">
        <v>5.5424797046109801E-2</v>
      </c>
      <c r="O9" s="14">
        <v>3.4702856036663302E-2</v>
      </c>
      <c r="P9" s="14">
        <v>3.4702807593881599E-2</v>
      </c>
      <c r="Q9" s="14">
        <v>2.0880971498147698E-2</v>
      </c>
      <c r="R9" s="14"/>
      <c r="S9" s="14">
        <v>5.8790877846288697E-2</v>
      </c>
      <c r="T9" s="14">
        <v>1.40697597302991E-2</v>
      </c>
      <c r="U9" s="14">
        <v>2.39772082375301E-2</v>
      </c>
      <c r="V9" s="14">
        <v>2.95544197507785E-2</v>
      </c>
      <c r="W9" s="14">
        <v>4.5833382127413301E-2</v>
      </c>
      <c r="X9" s="14">
        <v>5.4138737649716599E-2</v>
      </c>
      <c r="Y9" s="14">
        <v>2.5843131749168999E-2</v>
      </c>
      <c r="Z9" s="14">
        <v>1.3675716689328399E-2</v>
      </c>
      <c r="AA9" s="14">
        <v>3.63091422714538E-2</v>
      </c>
      <c r="AB9" s="14">
        <v>5.4213350660930797E-2</v>
      </c>
      <c r="AC9" s="14">
        <v>3.01460228849133E-2</v>
      </c>
      <c r="AD9" s="14">
        <v>3.3969600312590498E-2</v>
      </c>
      <c r="AE9" s="14"/>
      <c r="AF9" s="14">
        <v>5.03085162741366E-2</v>
      </c>
      <c r="AG9" s="14">
        <v>3.8052544042398599E-2</v>
      </c>
      <c r="AH9" s="14">
        <v>2.93552069204931E-2</v>
      </c>
      <c r="AI9" s="14">
        <v>3.5354311156969701E-2</v>
      </c>
      <c r="AJ9" s="14">
        <v>3.7655757669483002E-2</v>
      </c>
      <c r="AK9" s="14"/>
      <c r="AL9" s="14">
        <v>5.9160286620499297E-2</v>
      </c>
      <c r="AM9" s="14">
        <v>5.20107683323651E-2</v>
      </c>
      <c r="AN9" s="14">
        <v>3.3597270730559001E-2</v>
      </c>
      <c r="AO9" s="14">
        <v>3.7664089393244803E-2</v>
      </c>
      <c r="AP9" s="14">
        <v>3.1791267276174699E-2</v>
      </c>
      <c r="AQ9" s="14">
        <v>9.1378608745360298E-3</v>
      </c>
      <c r="AR9" s="14"/>
      <c r="AS9" s="14">
        <v>2.19942271354437E-2</v>
      </c>
      <c r="AT9" s="14">
        <v>2.8446501359117402E-2</v>
      </c>
      <c r="AU9" s="14">
        <v>4.5979132726967298E-2</v>
      </c>
      <c r="AV9" s="14">
        <v>6.8923378975393995E-2</v>
      </c>
      <c r="AW9" s="14">
        <v>8.9214619240022594E-2</v>
      </c>
      <c r="AX9" s="14"/>
      <c r="AY9" s="14">
        <v>5.3319973007093402E-2</v>
      </c>
      <c r="AZ9" s="14">
        <v>4.7470774732923798E-2</v>
      </c>
      <c r="BA9" s="14">
        <v>1.7402054123477902E-2</v>
      </c>
      <c r="BB9" s="14">
        <v>2.9279664306982599E-2</v>
      </c>
      <c r="BC9" s="14">
        <v>1.40520368198928E-2</v>
      </c>
      <c r="BD9" s="14"/>
      <c r="BE9" s="14">
        <v>0.111656132808913</v>
      </c>
      <c r="BF9" s="14">
        <v>4.3221220980248401E-2</v>
      </c>
      <c r="BG9" s="14">
        <v>2.7253295236268401E-2</v>
      </c>
      <c r="BH9" s="14">
        <v>1.7138469702073899E-2</v>
      </c>
      <c r="BI9" s="14">
        <v>2.0675317240592E-2</v>
      </c>
      <c r="BJ9" s="14"/>
      <c r="BK9" s="14">
        <v>0.163798289130557</v>
      </c>
      <c r="BL9" s="14">
        <v>2.2355750200019099E-2</v>
      </c>
      <c r="BM9" s="14">
        <v>1.34466016626183E-2</v>
      </c>
      <c r="BN9" s="14">
        <v>4.1679065065849102E-3</v>
      </c>
      <c r="BO9" s="14">
        <v>1.39453602075671E-3</v>
      </c>
      <c r="BP9" s="14"/>
      <c r="BQ9" s="14">
        <v>4.56945595284226E-2</v>
      </c>
      <c r="BR9" s="14">
        <v>3.3001554969859001E-2</v>
      </c>
      <c r="BS9" s="14"/>
      <c r="BT9" s="14">
        <v>5.4246269227891601E-2</v>
      </c>
      <c r="BU9" s="14">
        <v>3.1357643016302103E-2</v>
      </c>
      <c r="BV9" s="14"/>
      <c r="BW9" s="14">
        <v>6.7305512354666905E-2</v>
      </c>
      <c r="BX9" s="14">
        <v>2.60465366329608E-2</v>
      </c>
      <c r="BY9" s="14"/>
      <c r="BZ9" s="14">
        <v>6.1903046680317304E-3</v>
      </c>
      <c r="CA9" s="14">
        <v>0.103735650424799</v>
      </c>
      <c r="CB9" s="14">
        <v>1.93139568937589E-2</v>
      </c>
    </row>
    <row r="10" spans="2:80" x14ac:dyDescent="0.35">
      <c r="B10" s="15" t="s">
        <v>326</v>
      </c>
      <c r="C10" s="14">
        <v>0.14178489584703799</v>
      </c>
      <c r="D10" s="14">
        <v>0.15954404038440001</v>
      </c>
      <c r="E10" s="14">
        <v>0.122349103008928</v>
      </c>
      <c r="F10" s="14"/>
      <c r="G10" s="14">
        <v>0.21070626850286001</v>
      </c>
      <c r="H10" s="14">
        <v>0.204301551846403</v>
      </c>
      <c r="I10" s="14">
        <v>0.14511101903516199</v>
      </c>
      <c r="J10" s="14">
        <v>0.100824915155353</v>
      </c>
      <c r="K10" s="14">
        <v>0.109713559451437</v>
      </c>
      <c r="L10" s="14">
        <v>9.7132746001636794E-2</v>
      </c>
      <c r="M10" s="14"/>
      <c r="N10" s="14">
        <v>0.195132460172737</v>
      </c>
      <c r="O10" s="14">
        <v>0.14774152225744699</v>
      </c>
      <c r="P10" s="14">
        <v>0.124356754052625</v>
      </c>
      <c r="Q10" s="14">
        <v>9.4944925079283704E-2</v>
      </c>
      <c r="R10" s="14"/>
      <c r="S10" s="14">
        <v>0.21003799023023301</v>
      </c>
      <c r="T10" s="14">
        <v>0.122087330647173</v>
      </c>
      <c r="U10" s="14">
        <v>0.11886220944704901</v>
      </c>
      <c r="V10" s="14">
        <v>0.150717307163859</v>
      </c>
      <c r="W10" s="14">
        <v>0.118291050259499</v>
      </c>
      <c r="X10" s="14">
        <v>0.15555979688604499</v>
      </c>
      <c r="Y10" s="14">
        <v>0.13347442868164</v>
      </c>
      <c r="Z10" s="14">
        <v>0.179860312642382</v>
      </c>
      <c r="AA10" s="14">
        <v>0.116221457495123</v>
      </c>
      <c r="AB10" s="14">
        <v>0.11073391651954501</v>
      </c>
      <c r="AC10" s="14">
        <v>0.119969508386637</v>
      </c>
      <c r="AD10" s="14">
        <v>0.15065813345396301</v>
      </c>
      <c r="AE10" s="14"/>
      <c r="AF10" s="14">
        <v>0.104493798228978</v>
      </c>
      <c r="AG10" s="14">
        <v>0.195806539626728</v>
      </c>
      <c r="AH10" s="14">
        <v>0.15174009207678699</v>
      </c>
      <c r="AI10" s="14">
        <v>8.7555030601976697E-2</v>
      </c>
      <c r="AJ10" s="14">
        <v>0.15164074540598901</v>
      </c>
      <c r="AK10" s="14"/>
      <c r="AL10" s="14">
        <v>0.280918097263681</v>
      </c>
      <c r="AM10" s="14">
        <v>0.136193490513106</v>
      </c>
      <c r="AN10" s="14">
        <v>0.15186675242113601</v>
      </c>
      <c r="AO10" s="14">
        <v>9.0483731743439502E-2</v>
      </c>
      <c r="AP10" s="14">
        <v>0.14330013804929601</v>
      </c>
      <c r="AQ10" s="14">
        <v>9.13368041988772E-2</v>
      </c>
      <c r="AR10" s="14"/>
      <c r="AS10" s="14">
        <v>8.8866706094410705E-2</v>
      </c>
      <c r="AT10" s="14">
        <v>0.135983653666544</v>
      </c>
      <c r="AU10" s="14">
        <v>0.17942216300403999</v>
      </c>
      <c r="AV10" s="14">
        <v>0.20497617606681601</v>
      </c>
      <c r="AW10" s="14">
        <v>0.326851793367884</v>
      </c>
      <c r="AX10" s="14"/>
      <c r="AY10" s="14">
        <v>0.16449365653469999</v>
      </c>
      <c r="AZ10" s="14">
        <v>0.18180682507210799</v>
      </c>
      <c r="BA10" s="14">
        <v>0.123050982692389</v>
      </c>
      <c r="BB10" s="14">
        <v>0.118829523866605</v>
      </c>
      <c r="BC10" s="14">
        <v>9.2583914446454696E-2</v>
      </c>
      <c r="BD10" s="14"/>
      <c r="BE10" s="14">
        <v>0.21148360962273199</v>
      </c>
      <c r="BF10" s="14">
        <v>0.17495190484988701</v>
      </c>
      <c r="BG10" s="14">
        <v>0.117278576572322</v>
      </c>
      <c r="BH10" s="14">
        <v>0.112923846867619</v>
      </c>
      <c r="BI10" s="14">
        <v>6.0359425545486498E-2</v>
      </c>
      <c r="BJ10" s="14"/>
      <c r="BK10" s="14">
        <v>0.44250649213889298</v>
      </c>
      <c r="BL10" s="14">
        <v>0.21342730280098901</v>
      </c>
      <c r="BM10" s="14">
        <v>7.6939314384268806E-2</v>
      </c>
      <c r="BN10" s="14">
        <v>3.6225354467395797E-2</v>
      </c>
      <c r="BO10" s="14">
        <v>8.1552806613486607E-3</v>
      </c>
      <c r="BP10" s="14"/>
      <c r="BQ10" s="14">
        <v>0.110514363077878</v>
      </c>
      <c r="BR10" s="14">
        <v>0.15482690315268699</v>
      </c>
      <c r="BS10" s="14"/>
      <c r="BT10" s="14">
        <v>0.19448184798627999</v>
      </c>
      <c r="BU10" s="14">
        <v>0.125593509177721</v>
      </c>
      <c r="BV10" s="14"/>
      <c r="BW10" s="14">
        <v>0.26581413795832598</v>
      </c>
      <c r="BX10" s="14">
        <v>9.8407335316114494E-2</v>
      </c>
      <c r="BY10" s="14"/>
      <c r="BZ10" s="14">
        <v>3.9419335917560701E-2</v>
      </c>
      <c r="CA10" s="14">
        <v>0.35484949568837298</v>
      </c>
      <c r="CB10" s="14">
        <v>0.15138781420634501</v>
      </c>
    </row>
    <row r="11" spans="2:80" x14ac:dyDescent="0.35">
      <c r="B11" s="15" t="s">
        <v>327</v>
      </c>
      <c r="C11" s="14">
        <v>0.22425020422938599</v>
      </c>
      <c r="D11" s="14">
        <v>0.23755727067677301</v>
      </c>
      <c r="E11" s="14">
        <v>0.21216195760232801</v>
      </c>
      <c r="F11" s="14"/>
      <c r="G11" s="14">
        <v>0.21688399192795901</v>
      </c>
      <c r="H11" s="14">
        <v>0.24911083316291199</v>
      </c>
      <c r="I11" s="14">
        <v>0.23178231536639901</v>
      </c>
      <c r="J11" s="14">
        <v>0.225395995376233</v>
      </c>
      <c r="K11" s="14">
        <v>0.211078522232786</v>
      </c>
      <c r="L11" s="14">
        <v>0.210632112900173</v>
      </c>
      <c r="M11" s="14"/>
      <c r="N11" s="14">
        <v>0.26716203609181999</v>
      </c>
      <c r="O11" s="14">
        <v>0.22290924976147899</v>
      </c>
      <c r="P11" s="14">
        <v>0.197007821438761</v>
      </c>
      <c r="Q11" s="14">
        <v>0.204521534709559</v>
      </c>
      <c r="R11" s="14"/>
      <c r="S11" s="14">
        <v>0.231892402494249</v>
      </c>
      <c r="T11" s="14">
        <v>0.23138855458747801</v>
      </c>
      <c r="U11" s="14">
        <v>0.23393504413178901</v>
      </c>
      <c r="V11" s="14">
        <v>0.218936093151818</v>
      </c>
      <c r="W11" s="14">
        <v>0.25142622389223501</v>
      </c>
      <c r="X11" s="14">
        <v>0.177115554730466</v>
      </c>
      <c r="Y11" s="14">
        <v>0.23082777038188801</v>
      </c>
      <c r="Z11" s="14">
        <v>0.187931726048991</v>
      </c>
      <c r="AA11" s="14">
        <v>0.26010106798399202</v>
      </c>
      <c r="AB11" s="14">
        <v>0.233830639632715</v>
      </c>
      <c r="AC11" s="14">
        <v>0.18258237591225701</v>
      </c>
      <c r="AD11" s="14">
        <v>0.16563211164517699</v>
      </c>
      <c r="AE11" s="14"/>
      <c r="AF11" s="14">
        <v>0.19237330753666301</v>
      </c>
      <c r="AG11" s="14">
        <v>0.28085173234535699</v>
      </c>
      <c r="AH11" s="14">
        <v>0.25650022063073102</v>
      </c>
      <c r="AI11" s="14">
        <v>9.5150513252613797E-2</v>
      </c>
      <c r="AJ11" s="14">
        <v>0.29422092642493203</v>
      </c>
      <c r="AK11" s="14"/>
      <c r="AL11" s="14">
        <v>0.27340969967272899</v>
      </c>
      <c r="AM11" s="14">
        <v>0.19932832767152001</v>
      </c>
      <c r="AN11" s="14">
        <v>0.32215424948149002</v>
      </c>
      <c r="AO11" s="14">
        <v>0.112915921630571</v>
      </c>
      <c r="AP11" s="14">
        <v>0.35988797366522501</v>
      </c>
      <c r="AQ11" s="14">
        <v>0.20643319658069101</v>
      </c>
      <c r="AR11" s="14"/>
      <c r="AS11" s="14">
        <v>0.185931465976579</v>
      </c>
      <c r="AT11" s="14">
        <v>0.21545077495480999</v>
      </c>
      <c r="AU11" s="14">
        <v>0.28088386401765297</v>
      </c>
      <c r="AV11" s="14">
        <v>0.24742023163855401</v>
      </c>
      <c r="AW11" s="14">
        <v>0.273879966598358</v>
      </c>
      <c r="AX11" s="14"/>
      <c r="AY11" s="14">
        <v>0.230772119646833</v>
      </c>
      <c r="AZ11" s="14">
        <v>0.25472272270505197</v>
      </c>
      <c r="BA11" s="14">
        <v>0.24017208368155701</v>
      </c>
      <c r="BB11" s="14">
        <v>0.209848042967063</v>
      </c>
      <c r="BC11" s="14">
        <v>0.17191851699761401</v>
      </c>
      <c r="BD11" s="14"/>
      <c r="BE11" s="14">
        <v>0.214725907750978</v>
      </c>
      <c r="BF11" s="14">
        <v>0.25010352386859702</v>
      </c>
      <c r="BG11" s="14">
        <v>0.23146869961190999</v>
      </c>
      <c r="BH11" s="14">
        <v>0.16784012283265001</v>
      </c>
      <c r="BI11" s="14">
        <v>0.158435966973131</v>
      </c>
      <c r="BJ11" s="14"/>
      <c r="BK11" s="14">
        <v>0.202204210897938</v>
      </c>
      <c r="BL11" s="14">
        <v>0.32883328748006102</v>
      </c>
      <c r="BM11" s="14">
        <v>0.33603327688978402</v>
      </c>
      <c r="BN11" s="14">
        <v>0.198673313561049</v>
      </c>
      <c r="BO11" s="14">
        <v>7.9203096799761799E-2</v>
      </c>
      <c r="BP11" s="14"/>
      <c r="BQ11" s="14">
        <v>0.13275598223756599</v>
      </c>
      <c r="BR11" s="14">
        <v>0.26240971754662701</v>
      </c>
      <c r="BS11" s="14"/>
      <c r="BT11" s="14">
        <v>0.32042358196277498</v>
      </c>
      <c r="BU11" s="14">
        <v>0.19470048108674601</v>
      </c>
      <c r="BV11" s="14"/>
      <c r="BW11" s="14">
        <v>0.28108513546723102</v>
      </c>
      <c r="BX11" s="14">
        <v>0.204372950864987</v>
      </c>
      <c r="BY11" s="14"/>
      <c r="BZ11" s="14">
        <v>0.200504087958117</v>
      </c>
      <c r="CA11" s="14">
        <v>0.249420227800704</v>
      </c>
      <c r="CB11" s="14">
        <v>0.37048008102054902</v>
      </c>
    </row>
    <row r="12" spans="2:80" x14ac:dyDescent="0.35">
      <c r="B12" s="15" t="s">
        <v>328</v>
      </c>
      <c r="C12" s="14">
        <v>0.24984914792629001</v>
      </c>
      <c r="D12" s="14">
        <v>0.24284091877990999</v>
      </c>
      <c r="E12" s="14">
        <v>0.25765937544435003</v>
      </c>
      <c r="F12" s="14"/>
      <c r="G12" s="14">
        <v>0.24161178807776801</v>
      </c>
      <c r="H12" s="14">
        <v>0.207864771322367</v>
      </c>
      <c r="I12" s="14">
        <v>0.25012680647857299</v>
      </c>
      <c r="J12" s="14">
        <v>0.28047908047338499</v>
      </c>
      <c r="K12" s="14">
        <v>0.25194876687038298</v>
      </c>
      <c r="L12" s="14">
        <v>0.26308652825845003</v>
      </c>
      <c r="M12" s="14"/>
      <c r="N12" s="14">
        <v>0.23127375623170299</v>
      </c>
      <c r="O12" s="14">
        <v>0.25717365522519797</v>
      </c>
      <c r="P12" s="14">
        <v>0.25143370512148799</v>
      </c>
      <c r="Q12" s="14">
        <v>0.26271952252573599</v>
      </c>
      <c r="R12" s="14"/>
      <c r="S12" s="14">
        <v>0.21536301694547899</v>
      </c>
      <c r="T12" s="14">
        <v>0.25219003448496302</v>
      </c>
      <c r="U12" s="14">
        <v>0.28070910613255301</v>
      </c>
      <c r="V12" s="14">
        <v>0.230642765624095</v>
      </c>
      <c r="W12" s="14">
        <v>0.27593418505693401</v>
      </c>
      <c r="X12" s="14">
        <v>0.27507716396382997</v>
      </c>
      <c r="Y12" s="14">
        <v>0.23520050862105901</v>
      </c>
      <c r="Z12" s="14">
        <v>0.23471406762800201</v>
      </c>
      <c r="AA12" s="14">
        <v>0.232394406063029</v>
      </c>
      <c r="AB12" s="14">
        <v>0.24317144700055099</v>
      </c>
      <c r="AC12" s="14">
        <v>0.27581294309209903</v>
      </c>
      <c r="AD12" s="14">
        <v>0.33942544388844498</v>
      </c>
      <c r="AE12" s="14"/>
      <c r="AF12" s="14">
        <v>0.27480653152043599</v>
      </c>
      <c r="AG12" s="14">
        <v>0.22877186774576599</v>
      </c>
      <c r="AH12" s="14">
        <v>0.29855599234587799</v>
      </c>
      <c r="AI12" s="14">
        <v>0.26066781444866899</v>
      </c>
      <c r="AJ12" s="14">
        <v>0.21791104881673201</v>
      </c>
      <c r="AK12" s="14"/>
      <c r="AL12" s="14">
        <v>0.19633363932623099</v>
      </c>
      <c r="AM12" s="14">
        <v>0.31286074920471102</v>
      </c>
      <c r="AN12" s="14">
        <v>0.237684915532024</v>
      </c>
      <c r="AO12" s="14">
        <v>0.25237665766176598</v>
      </c>
      <c r="AP12" s="14">
        <v>0.18930910874234899</v>
      </c>
      <c r="AQ12" s="14">
        <v>0.32655660230739603</v>
      </c>
      <c r="AR12" s="14"/>
      <c r="AS12" s="14">
        <v>0.25490091116011498</v>
      </c>
      <c r="AT12" s="14">
        <v>0.26003963886501302</v>
      </c>
      <c r="AU12" s="14">
        <v>0.24280125382024501</v>
      </c>
      <c r="AV12" s="14">
        <v>0.22534493502648401</v>
      </c>
      <c r="AW12" s="14">
        <v>0.13115773619954699</v>
      </c>
      <c r="AX12" s="14"/>
      <c r="AY12" s="14">
        <v>0.21851245303127301</v>
      </c>
      <c r="AZ12" s="14">
        <v>0.27159753863042602</v>
      </c>
      <c r="BA12" s="14">
        <v>0.264394788881682</v>
      </c>
      <c r="BB12" s="14">
        <v>0.275805811610429</v>
      </c>
      <c r="BC12" s="14">
        <v>0.22460714288545</v>
      </c>
      <c r="BD12" s="14"/>
      <c r="BE12" s="14">
        <v>0.211408159309208</v>
      </c>
      <c r="BF12" s="14">
        <v>0.25458747293606299</v>
      </c>
      <c r="BG12" s="14">
        <v>0.24900363252107199</v>
      </c>
      <c r="BH12" s="14">
        <v>0.27855794475557299</v>
      </c>
      <c r="BI12" s="14">
        <v>0.169966737048663</v>
      </c>
      <c r="BJ12" s="14"/>
      <c r="BK12" s="14">
        <v>0.103283384916381</v>
      </c>
      <c r="BL12" s="14">
        <v>0.18179131843274299</v>
      </c>
      <c r="BM12" s="14">
        <v>0.30089179352850898</v>
      </c>
      <c r="BN12" s="14">
        <v>0.38824985124480299</v>
      </c>
      <c r="BO12" s="14">
        <v>0.247631450249819</v>
      </c>
      <c r="BP12" s="14"/>
      <c r="BQ12" s="14">
        <v>0.24271249311795901</v>
      </c>
      <c r="BR12" s="14">
        <v>0.252825633963007</v>
      </c>
      <c r="BS12" s="14"/>
      <c r="BT12" s="14">
        <v>0.177714304965949</v>
      </c>
      <c r="BU12" s="14">
        <v>0.27201291807404299</v>
      </c>
      <c r="BV12" s="14"/>
      <c r="BW12" s="14">
        <v>0.200311820654478</v>
      </c>
      <c r="BX12" s="14">
        <v>0.2671741623801</v>
      </c>
      <c r="BY12" s="14"/>
      <c r="BZ12" s="14">
        <v>0.30916937746850998</v>
      </c>
      <c r="CA12" s="14">
        <v>0.132229416051209</v>
      </c>
      <c r="CB12" s="14">
        <v>0.20955372039733799</v>
      </c>
    </row>
    <row r="13" spans="2:80" x14ac:dyDescent="0.35">
      <c r="B13" s="15" t="s">
        <v>329</v>
      </c>
      <c r="C13" s="14">
        <v>0.25262591012479901</v>
      </c>
      <c r="D13" s="14">
        <v>0.23771976912513701</v>
      </c>
      <c r="E13" s="14">
        <v>0.268143846416383</v>
      </c>
      <c r="F13" s="14"/>
      <c r="G13" s="14">
        <v>0.15802175003605201</v>
      </c>
      <c r="H13" s="14">
        <v>0.17218325394611</v>
      </c>
      <c r="I13" s="14">
        <v>0.245458906988863</v>
      </c>
      <c r="J13" s="14">
        <v>0.29211444198004499</v>
      </c>
      <c r="K13" s="14">
        <v>0.30061540526570701</v>
      </c>
      <c r="L13" s="14">
        <v>0.322560147526264</v>
      </c>
      <c r="M13" s="14"/>
      <c r="N13" s="14">
        <v>0.17856688449549701</v>
      </c>
      <c r="O13" s="14">
        <v>0.22166691521006099</v>
      </c>
      <c r="P13" s="14">
        <v>0.306992623689474</v>
      </c>
      <c r="Q13" s="14">
        <v>0.31183636366933298</v>
      </c>
      <c r="R13" s="14"/>
      <c r="S13" s="14">
        <v>0.192383543454343</v>
      </c>
      <c r="T13" s="14">
        <v>0.27465808165147498</v>
      </c>
      <c r="U13" s="14">
        <v>0.25970592163773998</v>
      </c>
      <c r="V13" s="14">
        <v>0.25529531367693098</v>
      </c>
      <c r="W13" s="14">
        <v>0.22183101010373901</v>
      </c>
      <c r="X13" s="14">
        <v>0.25364738870468101</v>
      </c>
      <c r="Y13" s="14">
        <v>0.25905499698293899</v>
      </c>
      <c r="Z13" s="14">
        <v>0.296243506501012</v>
      </c>
      <c r="AA13" s="14">
        <v>0.27670372818470002</v>
      </c>
      <c r="AB13" s="14">
        <v>0.25103093593672698</v>
      </c>
      <c r="AC13" s="14">
        <v>0.30138821598490001</v>
      </c>
      <c r="AD13" s="14">
        <v>0.24072878311224299</v>
      </c>
      <c r="AE13" s="14"/>
      <c r="AF13" s="14">
        <v>0.30753226889010798</v>
      </c>
      <c r="AG13" s="14">
        <v>0.16488270053043699</v>
      </c>
      <c r="AH13" s="14">
        <v>0.179675336781283</v>
      </c>
      <c r="AI13" s="14">
        <v>0.47779683642513598</v>
      </c>
      <c r="AJ13" s="14">
        <v>0.14135761540936201</v>
      </c>
      <c r="AK13" s="14"/>
      <c r="AL13" s="14">
        <v>9.4128702434795999E-2</v>
      </c>
      <c r="AM13" s="14">
        <v>0.229692889499747</v>
      </c>
      <c r="AN13" s="14">
        <v>0.19192060332866101</v>
      </c>
      <c r="AO13" s="14">
        <v>0.46959913566815098</v>
      </c>
      <c r="AP13" s="14">
        <v>0.12268740562406</v>
      </c>
      <c r="AQ13" s="14">
        <v>0.18985540466048001</v>
      </c>
      <c r="AR13" s="14"/>
      <c r="AS13" s="14">
        <v>0.36389782015949801</v>
      </c>
      <c r="AT13" s="14">
        <v>0.25702838860501898</v>
      </c>
      <c r="AU13" s="14">
        <v>0.15618739006776999</v>
      </c>
      <c r="AV13" s="14">
        <v>0.15428148662063401</v>
      </c>
      <c r="AW13" s="14">
        <v>0.113210269873942</v>
      </c>
      <c r="AX13" s="14"/>
      <c r="AY13" s="14">
        <v>0.23666665550833901</v>
      </c>
      <c r="AZ13" s="14">
        <v>0.16789240767573499</v>
      </c>
      <c r="BA13" s="14">
        <v>0.24711830949056501</v>
      </c>
      <c r="BB13" s="14">
        <v>0.29865768471490101</v>
      </c>
      <c r="BC13" s="14">
        <v>0.376834224579011</v>
      </c>
      <c r="BD13" s="14"/>
      <c r="BE13" s="14">
        <v>0.150477710846914</v>
      </c>
      <c r="BF13" s="14">
        <v>0.20039452670115401</v>
      </c>
      <c r="BG13" s="14">
        <v>0.27055448422644401</v>
      </c>
      <c r="BH13" s="14">
        <v>0.316172354442325</v>
      </c>
      <c r="BI13" s="14">
        <v>0.47326976455299902</v>
      </c>
      <c r="BJ13" s="14"/>
      <c r="BK13" s="14">
        <v>2.8188394308804501E-2</v>
      </c>
      <c r="BL13" s="14">
        <v>7.1518672727595906E-2</v>
      </c>
      <c r="BM13" s="14">
        <v>0.14101183866067599</v>
      </c>
      <c r="BN13" s="14">
        <v>0.29038980267494002</v>
      </c>
      <c r="BO13" s="14">
        <v>0.63428498858619997</v>
      </c>
      <c r="BP13" s="14"/>
      <c r="BQ13" s="14">
        <v>0.42583976052596201</v>
      </c>
      <c r="BR13" s="14">
        <v>0.180383575174898</v>
      </c>
      <c r="BS13" s="14"/>
      <c r="BT13" s="14">
        <v>0.13918726202402901</v>
      </c>
      <c r="BU13" s="14">
        <v>0.28748046888164902</v>
      </c>
      <c r="BV13" s="14"/>
      <c r="BW13" s="14">
        <v>9.8526360812538794E-2</v>
      </c>
      <c r="BX13" s="14">
        <v>0.30652015646779202</v>
      </c>
      <c r="BY13" s="14"/>
      <c r="BZ13" s="14">
        <v>0.36534034972893398</v>
      </c>
      <c r="CA13" s="14">
        <v>4.8089439880860098E-2</v>
      </c>
      <c r="CB13" s="14">
        <v>6.3538418491219106E-2</v>
      </c>
    </row>
    <row r="14" spans="2:80" x14ac:dyDescent="0.35">
      <c r="B14" s="15" t="s">
        <v>167</v>
      </c>
      <c r="C14" s="20">
        <v>9.4752498841191704E-2</v>
      </c>
      <c r="D14" s="20">
        <v>7.4574019649988596E-2</v>
      </c>
      <c r="E14" s="20">
        <v>0.113550085895306</v>
      </c>
      <c r="F14" s="20"/>
      <c r="G14" s="20">
        <v>0.114722092821469</v>
      </c>
      <c r="H14" s="20">
        <v>9.6437303468719093E-2</v>
      </c>
      <c r="I14" s="20">
        <v>8.1112289435599894E-2</v>
      </c>
      <c r="J14" s="20">
        <v>8.3489322787265396E-2</v>
      </c>
      <c r="K14" s="20">
        <v>9.8021342769734607E-2</v>
      </c>
      <c r="L14" s="20">
        <v>9.8170890544414399E-2</v>
      </c>
      <c r="M14" s="20"/>
      <c r="N14" s="20">
        <v>7.2440065962133204E-2</v>
      </c>
      <c r="O14" s="20">
        <v>0.115805801509152</v>
      </c>
      <c r="P14" s="20">
        <v>8.55062881037712E-2</v>
      </c>
      <c r="Q14" s="20">
        <v>0.10509668251794101</v>
      </c>
      <c r="R14" s="20"/>
      <c r="S14" s="20">
        <v>9.1532169029407306E-2</v>
      </c>
      <c r="T14" s="20">
        <v>0.105606238898612</v>
      </c>
      <c r="U14" s="20">
        <v>8.2810510413339602E-2</v>
      </c>
      <c r="V14" s="20">
        <v>0.11485410063252</v>
      </c>
      <c r="W14" s="20">
        <v>8.6684148560180405E-2</v>
      </c>
      <c r="X14" s="20">
        <v>8.4461358065261796E-2</v>
      </c>
      <c r="Y14" s="20">
        <v>0.11559916358330501</v>
      </c>
      <c r="Z14" s="20">
        <v>8.7574670490284404E-2</v>
      </c>
      <c r="AA14" s="20">
        <v>7.8270198001702707E-2</v>
      </c>
      <c r="AB14" s="20">
        <v>0.107019710249531</v>
      </c>
      <c r="AC14" s="20">
        <v>9.01009337391937E-2</v>
      </c>
      <c r="AD14" s="20">
        <v>6.9585927587581503E-2</v>
      </c>
      <c r="AE14" s="20"/>
      <c r="AF14" s="20">
        <v>7.0485577549679004E-2</v>
      </c>
      <c r="AG14" s="20">
        <v>9.1634615709313E-2</v>
      </c>
      <c r="AH14" s="20">
        <v>8.4173151244827896E-2</v>
      </c>
      <c r="AI14" s="20">
        <v>4.3475494114635298E-2</v>
      </c>
      <c r="AJ14" s="20">
        <v>0.15721390627350201</v>
      </c>
      <c r="AK14" s="20"/>
      <c r="AL14" s="20">
        <v>9.6049574682064598E-2</v>
      </c>
      <c r="AM14" s="20">
        <v>6.9913774778550097E-2</v>
      </c>
      <c r="AN14" s="20">
        <v>6.2776208506130499E-2</v>
      </c>
      <c r="AO14" s="20">
        <v>3.6960463902826701E-2</v>
      </c>
      <c r="AP14" s="20">
        <v>0.15302410664289501</v>
      </c>
      <c r="AQ14" s="20">
        <v>0.17668013137801999</v>
      </c>
      <c r="AR14" s="20"/>
      <c r="AS14" s="20">
        <v>8.4408869473954304E-2</v>
      </c>
      <c r="AT14" s="20">
        <v>0.103051042549496</v>
      </c>
      <c r="AU14" s="20">
        <v>9.4726196363324799E-2</v>
      </c>
      <c r="AV14" s="20">
        <v>9.9053791672118294E-2</v>
      </c>
      <c r="AW14" s="20">
        <v>6.5685614720246394E-2</v>
      </c>
      <c r="AX14" s="20"/>
      <c r="AY14" s="20">
        <v>9.6235142271761803E-2</v>
      </c>
      <c r="AZ14" s="20">
        <v>7.6509731183755106E-2</v>
      </c>
      <c r="BA14" s="20">
        <v>0.107861781130328</v>
      </c>
      <c r="BB14" s="20">
        <v>6.7579272534019796E-2</v>
      </c>
      <c r="BC14" s="20">
        <v>0.12000416427157699</v>
      </c>
      <c r="BD14" s="20"/>
      <c r="BE14" s="20">
        <v>0.100248479661256</v>
      </c>
      <c r="BF14" s="20">
        <v>7.6741350664051203E-2</v>
      </c>
      <c r="BG14" s="20">
        <v>0.10444131183198301</v>
      </c>
      <c r="BH14" s="20">
        <v>0.107367261399759</v>
      </c>
      <c r="BI14" s="20">
        <v>0.11729278863912899</v>
      </c>
      <c r="BJ14" s="20"/>
      <c r="BK14" s="20">
        <v>6.0019228607426298E-2</v>
      </c>
      <c r="BL14" s="20">
        <v>0.18207366835859201</v>
      </c>
      <c r="BM14" s="20">
        <v>0.13167717487414399</v>
      </c>
      <c r="BN14" s="20">
        <v>8.2293771545227504E-2</v>
      </c>
      <c r="BO14" s="20">
        <v>2.93306476821137E-2</v>
      </c>
      <c r="BP14" s="20"/>
      <c r="BQ14" s="20">
        <v>4.2482841512211898E-2</v>
      </c>
      <c r="BR14" s="20">
        <v>0.116552615192923</v>
      </c>
      <c r="BS14" s="20"/>
      <c r="BT14" s="20">
        <v>0.11394673383307601</v>
      </c>
      <c r="BU14" s="20">
        <v>8.8854979763539094E-2</v>
      </c>
      <c r="BV14" s="20"/>
      <c r="BW14" s="20">
        <v>8.69570327527594E-2</v>
      </c>
      <c r="BX14" s="20">
        <v>9.7478858338045801E-2</v>
      </c>
      <c r="BY14" s="20"/>
      <c r="BZ14" s="20">
        <v>7.9376544258846798E-2</v>
      </c>
      <c r="CA14" s="20">
        <v>0.111675770154055</v>
      </c>
      <c r="CB14" s="20">
        <v>0.18572600899079</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345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342</v>
      </c>
      <c r="C9" s="14">
        <v>0.367333509078061</v>
      </c>
      <c r="D9" s="14">
        <v>0.36077374689284403</v>
      </c>
      <c r="E9" s="14">
        <v>0.374510073192582</v>
      </c>
      <c r="F9" s="14"/>
      <c r="G9" s="14">
        <v>0.276021165251567</v>
      </c>
      <c r="H9" s="14">
        <v>0.28809372874490402</v>
      </c>
      <c r="I9" s="14">
        <v>0.35658052805947998</v>
      </c>
      <c r="J9" s="14">
        <v>0.417114024611211</v>
      </c>
      <c r="K9" s="14">
        <v>0.43537262428567902</v>
      </c>
      <c r="L9" s="14">
        <v>0.41523098596625801</v>
      </c>
      <c r="M9" s="14"/>
      <c r="N9" s="14">
        <v>0.33190731193194101</v>
      </c>
      <c r="O9" s="14">
        <v>0.35263405971330503</v>
      </c>
      <c r="P9" s="14">
        <v>0.38273543275191102</v>
      </c>
      <c r="Q9" s="14">
        <v>0.40251288604025098</v>
      </c>
      <c r="R9" s="14"/>
      <c r="S9" s="14">
        <v>0.30418237851452301</v>
      </c>
      <c r="T9" s="14">
        <v>0.396682521766137</v>
      </c>
      <c r="U9" s="14">
        <v>0.40496997408130198</v>
      </c>
      <c r="V9" s="14">
        <v>0.35072943224470599</v>
      </c>
      <c r="W9" s="14">
        <v>0.40194313683215899</v>
      </c>
      <c r="X9" s="14">
        <v>0.31406290904835199</v>
      </c>
      <c r="Y9" s="14">
        <v>0.38299313707578397</v>
      </c>
      <c r="Z9" s="14">
        <v>0.39483267706145703</v>
      </c>
      <c r="AA9" s="14">
        <v>0.345938825865308</v>
      </c>
      <c r="AB9" s="14">
        <v>0.399577956394087</v>
      </c>
      <c r="AC9" s="14">
        <v>0.42896991533475198</v>
      </c>
      <c r="AD9" s="14">
        <v>0.36442540659920702</v>
      </c>
      <c r="AE9" s="14"/>
      <c r="AF9" s="14">
        <v>0.39189970729375301</v>
      </c>
      <c r="AG9" s="14">
        <v>0.29013660855279499</v>
      </c>
      <c r="AH9" s="14">
        <v>0.29728803091058897</v>
      </c>
      <c r="AI9" s="14">
        <v>0.55869116301847899</v>
      </c>
      <c r="AJ9" s="14">
        <v>0.33257846025862198</v>
      </c>
      <c r="AK9" s="14"/>
      <c r="AL9" s="14">
        <v>0.20063789028922899</v>
      </c>
      <c r="AM9" s="14">
        <v>0.34753349333800099</v>
      </c>
      <c r="AN9" s="14">
        <v>0.30606358048881199</v>
      </c>
      <c r="AO9" s="14">
        <v>0.53040082786384601</v>
      </c>
      <c r="AP9" s="14">
        <v>0.30340432596255401</v>
      </c>
      <c r="AQ9" s="14">
        <v>0.33681321725313301</v>
      </c>
      <c r="AR9" s="14"/>
      <c r="AS9" s="14">
        <v>0.43490725062031199</v>
      </c>
      <c r="AT9" s="14">
        <v>0.36910627170813698</v>
      </c>
      <c r="AU9" s="14">
        <v>0.32794177715158102</v>
      </c>
      <c r="AV9" s="14">
        <v>0.27845235254737399</v>
      </c>
      <c r="AW9" s="14">
        <v>0.33704368455238598</v>
      </c>
      <c r="AX9" s="14"/>
      <c r="AY9" s="14">
        <v>0.35011855216545801</v>
      </c>
      <c r="AZ9" s="14">
        <v>0.30905859628620203</v>
      </c>
      <c r="BA9" s="14">
        <v>0.307251714120234</v>
      </c>
      <c r="BB9" s="14">
        <v>0.40144713735411303</v>
      </c>
      <c r="BC9" s="14">
        <v>0.51428114950959603</v>
      </c>
      <c r="BD9" s="14"/>
      <c r="BE9" s="14">
        <v>0.221195352721441</v>
      </c>
      <c r="BF9" s="14">
        <v>0.30167505817958801</v>
      </c>
      <c r="BG9" s="14">
        <v>0.37932117252611902</v>
      </c>
      <c r="BH9" s="14">
        <v>0.47933677273025099</v>
      </c>
      <c r="BI9" s="14">
        <v>0.64202761680936005</v>
      </c>
      <c r="BJ9" s="14"/>
      <c r="BK9" s="14">
        <v>9.25381339342181E-2</v>
      </c>
      <c r="BL9" s="14">
        <v>0.17540676878529399</v>
      </c>
      <c r="BM9" s="14">
        <v>0.25698284837186502</v>
      </c>
      <c r="BN9" s="14">
        <v>0.496366884153354</v>
      </c>
      <c r="BO9" s="14">
        <v>0.71543702508403995</v>
      </c>
      <c r="BP9" s="14"/>
      <c r="BQ9" s="14">
        <v>0.48556406217638698</v>
      </c>
      <c r="BR9" s="14">
        <v>0.31802306884213399</v>
      </c>
      <c r="BS9" s="14"/>
      <c r="BT9" s="14">
        <v>0.29240362229650502</v>
      </c>
      <c r="BU9" s="14">
        <v>0.39035606960039598</v>
      </c>
      <c r="BV9" s="14"/>
      <c r="BW9" s="14">
        <v>0.209134788801428</v>
      </c>
      <c r="BX9" s="14">
        <v>0.42266138537482001</v>
      </c>
      <c r="BY9" s="14"/>
      <c r="BZ9" s="14">
        <v>0.49685472665033897</v>
      </c>
      <c r="CA9" s="14">
        <v>0.12804626425281501</v>
      </c>
      <c r="CB9" s="14">
        <v>0.175297915074937</v>
      </c>
    </row>
    <row r="10" spans="2:80" ht="43.5" x14ac:dyDescent="0.35">
      <c r="B10" s="15" t="s">
        <v>343</v>
      </c>
      <c r="C10" s="14">
        <v>0.46562163934483097</v>
      </c>
      <c r="D10" s="14">
        <v>0.458436651527942</v>
      </c>
      <c r="E10" s="14">
        <v>0.47249369412897702</v>
      </c>
      <c r="F10" s="14"/>
      <c r="G10" s="14">
        <v>0.53001154223692803</v>
      </c>
      <c r="H10" s="14">
        <v>0.45396002706815403</v>
      </c>
      <c r="I10" s="14">
        <v>0.42634963267081899</v>
      </c>
      <c r="J10" s="14">
        <v>0.46601047531040701</v>
      </c>
      <c r="K10" s="14">
        <v>0.45179324792228498</v>
      </c>
      <c r="L10" s="14">
        <v>0.473336350900255</v>
      </c>
      <c r="M10" s="14"/>
      <c r="N10" s="14">
        <v>0.467411945764515</v>
      </c>
      <c r="O10" s="14">
        <v>0.486184729368906</v>
      </c>
      <c r="P10" s="14">
        <v>0.45729864180098201</v>
      </c>
      <c r="Q10" s="14">
        <v>0.45248394007064202</v>
      </c>
      <c r="R10" s="14"/>
      <c r="S10" s="14">
        <v>0.48127838451924498</v>
      </c>
      <c r="T10" s="14">
        <v>0.45824940327899299</v>
      </c>
      <c r="U10" s="14">
        <v>0.44798927274382</v>
      </c>
      <c r="V10" s="14">
        <v>0.47523325728611299</v>
      </c>
      <c r="W10" s="14">
        <v>0.43372883431173198</v>
      </c>
      <c r="X10" s="14">
        <v>0.52331608469486801</v>
      </c>
      <c r="Y10" s="14">
        <v>0.45567947300860301</v>
      </c>
      <c r="Z10" s="14">
        <v>0.43123254114082799</v>
      </c>
      <c r="AA10" s="14">
        <v>0.46757810330608401</v>
      </c>
      <c r="AB10" s="14">
        <v>0.44973799208717802</v>
      </c>
      <c r="AC10" s="14">
        <v>0.45496723829372199</v>
      </c>
      <c r="AD10" s="14">
        <v>0.47467007897347302</v>
      </c>
      <c r="AE10" s="14"/>
      <c r="AF10" s="14">
        <v>0.438784232847866</v>
      </c>
      <c r="AG10" s="14">
        <v>0.49179196606494702</v>
      </c>
      <c r="AH10" s="14">
        <v>0.57546973112999</v>
      </c>
      <c r="AI10" s="14">
        <v>0.349337584859165</v>
      </c>
      <c r="AJ10" s="14">
        <v>0.52291649150090502</v>
      </c>
      <c r="AK10" s="14"/>
      <c r="AL10" s="14">
        <v>0.50614141614567698</v>
      </c>
      <c r="AM10" s="14">
        <v>0.46542139118579601</v>
      </c>
      <c r="AN10" s="14">
        <v>0.56807740752003499</v>
      </c>
      <c r="AO10" s="14">
        <v>0.36856191459571502</v>
      </c>
      <c r="AP10" s="14">
        <v>0.55895516236158604</v>
      </c>
      <c r="AQ10" s="14">
        <v>0.479271927665747</v>
      </c>
      <c r="AR10" s="14"/>
      <c r="AS10" s="14">
        <v>0.43232796928745898</v>
      </c>
      <c r="AT10" s="14">
        <v>0.493699331051977</v>
      </c>
      <c r="AU10" s="14">
        <v>0.49614488123273298</v>
      </c>
      <c r="AV10" s="14">
        <v>0.44525648879712798</v>
      </c>
      <c r="AW10" s="14">
        <v>0.34541731430302403</v>
      </c>
      <c r="AX10" s="14"/>
      <c r="AY10" s="14">
        <v>0.46497124897807102</v>
      </c>
      <c r="AZ10" s="14">
        <v>0.484020898485513</v>
      </c>
      <c r="BA10" s="14">
        <v>0.53866501215607099</v>
      </c>
      <c r="BB10" s="14">
        <v>0.459612546853713</v>
      </c>
      <c r="BC10" s="14">
        <v>0.38985464739652798</v>
      </c>
      <c r="BD10" s="14"/>
      <c r="BE10" s="14">
        <v>0.39719793891788002</v>
      </c>
      <c r="BF10" s="14">
        <v>0.51580800376057501</v>
      </c>
      <c r="BG10" s="14">
        <v>0.48604538997319202</v>
      </c>
      <c r="BH10" s="14">
        <v>0.39081918956673001</v>
      </c>
      <c r="BI10" s="14">
        <v>0.23486191323571901</v>
      </c>
      <c r="BJ10" s="14"/>
      <c r="BK10" s="14">
        <v>0.45259067979121897</v>
      </c>
      <c r="BL10" s="14">
        <v>0.59902485887879098</v>
      </c>
      <c r="BM10" s="14">
        <v>0.62971057721657597</v>
      </c>
      <c r="BN10" s="14">
        <v>0.45156374631714702</v>
      </c>
      <c r="BO10" s="14">
        <v>0.233706739980479</v>
      </c>
      <c r="BP10" s="14"/>
      <c r="BQ10" s="14">
        <v>0.36555301397947798</v>
      </c>
      <c r="BR10" s="14">
        <v>0.50735728077810605</v>
      </c>
      <c r="BS10" s="14"/>
      <c r="BT10" s="14">
        <v>0.51725524459891303</v>
      </c>
      <c r="BU10" s="14">
        <v>0.44975697101276602</v>
      </c>
      <c r="BV10" s="14"/>
      <c r="BW10" s="14">
        <v>0.50271756680692403</v>
      </c>
      <c r="BX10" s="14">
        <v>0.45264783726762498</v>
      </c>
      <c r="BY10" s="14"/>
      <c r="BZ10" s="14">
        <v>0.43121790367825702</v>
      </c>
      <c r="CA10" s="14">
        <v>0.524052094081491</v>
      </c>
      <c r="CB10" s="14">
        <v>0.54708462164209204</v>
      </c>
    </row>
    <row r="11" spans="2:80" x14ac:dyDescent="0.35">
      <c r="B11" s="15" t="s">
        <v>344</v>
      </c>
      <c r="C11" s="14">
        <v>0.11430140091831301</v>
      </c>
      <c r="D11" s="14">
        <v>0.13839299970416399</v>
      </c>
      <c r="E11" s="14">
        <v>9.0628894245396302E-2</v>
      </c>
      <c r="F11" s="14"/>
      <c r="G11" s="14">
        <v>0.15451113093308</v>
      </c>
      <c r="H11" s="14">
        <v>0.203984601606604</v>
      </c>
      <c r="I11" s="14">
        <v>0.15027901281009301</v>
      </c>
      <c r="J11" s="14">
        <v>7.1650987951881406E-2</v>
      </c>
      <c r="K11" s="14">
        <v>7.0866041441066396E-2</v>
      </c>
      <c r="L11" s="14">
        <v>4.8971291713502903E-2</v>
      </c>
      <c r="M11" s="14"/>
      <c r="N11" s="14">
        <v>0.16152522631569999</v>
      </c>
      <c r="O11" s="14">
        <v>0.109314171958109</v>
      </c>
      <c r="P11" s="14">
        <v>0.106473450977914</v>
      </c>
      <c r="Q11" s="14">
        <v>7.6690277874119903E-2</v>
      </c>
      <c r="R11" s="14"/>
      <c r="S11" s="14">
        <v>0.16662371522970501</v>
      </c>
      <c r="T11" s="14">
        <v>7.4408797550945996E-2</v>
      </c>
      <c r="U11" s="14">
        <v>7.3507821829196907E-2</v>
      </c>
      <c r="V11" s="14">
        <v>9.9960695271555294E-2</v>
      </c>
      <c r="W11" s="14">
        <v>0.121685923145609</v>
      </c>
      <c r="X11" s="14">
        <v>0.122148940887188</v>
      </c>
      <c r="Y11" s="14">
        <v>9.3078569152241594E-2</v>
      </c>
      <c r="Z11" s="14">
        <v>0.13400572097587199</v>
      </c>
      <c r="AA11" s="14">
        <v>0.147055449320735</v>
      </c>
      <c r="AB11" s="14">
        <v>9.3212178905950793E-2</v>
      </c>
      <c r="AC11" s="14">
        <v>0.10833653159863101</v>
      </c>
      <c r="AD11" s="14">
        <v>0.13678447801781901</v>
      </c>
      <c r="AE11" s="14"/>
      <c r="AF11" s="14">
        <v>0.109511455250475</v>
      </c>
      <c r="AG11" s="14">
        <v>0.169450901904933</v>
      </c>
      <c r="AH11" s="14">
        <v>8.1736253330610201E-2</v>
      </c>
      <c r="AI11" s="14">
        <v>6.2187970990814197E-2</v>
      </c>
      <c r="AJ11" s="14">
        <v>0.101034856295312</v>
      </c>
      <c r="AK11" s="14"/>
      <c r="AL11" s="14">
        <v>0.25222229075895702</v>
      </c>
      <c r="AM11" s="14">
        <v>0.13890104444064899</v>
      </c>
      <c r="AN11" s="14">
        <v>9.9553696014542697E-2</v>
      </c>
      <c r="AO11" s="14">
        <v>7.0526985321379507E-2</v>
      </c>
      <c r="AP11" s="14">
        <v>9.5269206525513697E-2</v>
      </c>
      <c r="AQ11" s="14">
        <v>5.6122359947450101E-2</v>
      </c>
      <c r="AR11" s="14"/>
      <c r="AS11" s="14">
        <v>7.8019625512160296E-2</v>
      </c>
      <c r="AT11" s="14">
        <v>8.1071140329976199E-2</v>
      </c>
      <c r="AU11" s="14">
        <v>0.13504987145891401</v>
      </c>
      <c r="AV11" s="14">
        <v>0.21163774468997901</v>
      </c>
      <c r="AW11" s="14">
        <v>0.296293716143956</v>
      </c>
      <c r="AX11" s="14"/>
      <c r="AY11" s="14">
        <v>0.14164994221985899</v>
      </c>
      <c r="AZ11" s="14">
        <v>0.156147708654999</v>
      </c>
      <c r="BA11" s="14">
        <v>0.108414733960067</v>
      </c>
      <c r="BB11" s="14">
        <v>9.2309807568060995E-2</v>
      </c>
      <c r="BC11" s="14">
        <v>3.7149343356824599E-2</v>
      </c>
      <c r="BD11" s="14"/>
      <c r="BE11" s="14">
        <v>0.32018851006221799</v>
      </c>
      <c r="BF11" s="14">
        <v>0.138841103038393</v>
      </c>
      <c r="BG11" s="14">
        <v>8.3121982132442804E-2</v>
      </c>
      <c r="BH11" s="14">
        <v>5.8000510130881901E-2</v>
      </c>
      <c r="BI11" s="14">
        <v>6.2969726915968499E-2</v>
      </c>
      <c r="BJ11" s="14"/>
      <c r="BK11" s="14">
        <v>0.42607115811190299</v>
      </c>
      <c r="BL11" s="14">
        <v>0.11384559092461</v>
      </c>
      <c r="BM11" s="14">
        <v>4.5960504866263199E-2</v>
      </c>
      <c r="BN11" s="14">
        <v>2.69515435400812E-2</v>
      </c>
      <c r="BO11" s="14">
        <v>1.6704978281577201E-2</v>
      </c>
      <c r="BP11" s="14"/>
      <c r="BQ11" s="14">
        <v>0.119542459023086</v>
      </c>
      <c r="BR11" s="14">
        <v>0.112115511774806</v>
      </c>
      <c r="BS11" s="14"/>
      <c r="BT11" s="14">
        <v>0.151046898589456</v>
      </c>
      <c r="BU11" s="14">
        <v>0.10301117374202599</v>
      </c>
      <c r="BV11" s="14"/>
      <c r="BW11" s="14">
        <v>0.25249912829295201</v>
      </c>
      <c r="BX11" s="14">
        <v>6.5968603084632996E-2</v>
      </c>
      <c r="BY11" s="14"/>
      <c r="BZ11" s="14">
        <v>2.9437479846535299E-2</v>
      </c>
      <c r="CA11" s="14">
        <v>0.29444996102062398</v>
      </c>
      <c r="CB11" s="14">
        <v>0.101411832926666</v>
      </c>
    </row>
    <row r="12" spans="2:80" x14ac:dyDescent="0.35">
      <c r="B12" s="15" t="s">
        <v>167</v>
      </c>
      <c r="C12" s="20">
        <v>5.27434506587958E-2</v>
      </c>
      <c r="D12" s="20">
        <v>4.2396601875050503E-2</v>
      </c>
      <c r="E12" s="20">
        <v>6.2367338433043901E-2</v>
      </c>
      <c r="F12" s="20"/>
      <c r="G12" s="20">
        <v>3.9456161578424999E-2</v>
      </c>
      <c r="H12" s="20">
        <v>5.3961642580337602E-2</v>
      </c>
      <c r="I12" s="20">
        <v>6.6790826459608807E-2</v>
      </c>
      <c r="J12" s="20">
        <v>4.5224512126500797E-2</v>
      </c>
      <c r="K12" s="20">
        <v>4.1968086350969901E-2</v>
      </c>
      <c r="L12" s="20">
        <v>6.2461371419983598E-2</v>
      </c>
      <c r="M12" s="20"/>
      <c r="N12" s="20">
        <v>3.9155515987843899E-2</v>
      </c>
      <c r="O12" s="20">
        <v>5.1867038959679597E-2</v>
      </c>
      <c r="P12" s="20">
        <v>5.3492474469193002E-2</v>
      </c>
      <c r="Q12" s="20">
        <v>6.8312896014987495E-2</v>
      </c>
      <c r="R12" s="20"/>
      <c r="S12" s="20">
        <v>4.7915521736526703E-2</v>
      </c>
      <c r="T12" s="20">
        <v>7.0659277403924095E-2</v>
      </c>
      <c r="U12" s="20">
        <v>7.3532931345680799E-2</v>
      </c>
      <c r="V12" s="20">
        <v>7.4076615197625706E-2</v>
      </c>
      <c r="W12" s="20">
        <v>4.2642105710500103E-2</v>
      </c>
      <c r="X12" s="20">
        <v>4.04720653695919E-2</v>
      </c>
      <c r="Y12" s="20">
        <v>6.8248820763371396E-2</v>
      </c>
      <c r="Z12" s="20">
        <v>3.9929060821843401E-2</v>
      </c>
      <c r="AA12" s="20">
        <v>3.9427621507873302E-2</v>
      </c>
      <c r="AB12" s="20">
        <v>5.7471872612784101E-2</v>
      </c>
      <c r="AC12" s="20">
        <v>7.7263147728942796E-3</v>
      </c>
      <c r="AD12" s="20">
        <v>2.4120036409500702E-2</v>
      </c>
      <c r="AE12" s="20"/>
      <c r="AF12" s="20">
        <v>5.9804604607905799E-2</v>
      </c>
      <c r="AG12" s="20">
        <v>4.8620523477324498E-2</v>
      </c>
      <c r="AH12" s="20">
        <v>4.55059846288106E-2</v>
      </c>
      <c r="AI12" s="20">
        <v>2.9783281131542001E-2</v>
      </c>
      <c r="AJ12" s="20">
        <v>4.3470191945161003E-2</v>
      </c>
      <c r="AK12" s="20"/>
      <c r="AL12" s="20">
        <v>4.0998402806138E-2</v>
      </c>
      <c r="AM12" s="20">
        <v>4.8144071035553501E-2</v>
      </c>
      <c r="AN12" s="20">
        <v>2.6305315976610899E-2</v>
      </c>
      <c r="AO12" s="20">
        <v>3.0510272219059401E-2</v>
      </c>
      <c r="AP12" s="20">
        <v>4.2371305150345803E-2</v>
      </c>
      <c r="AQ12" s="20">
        <v>0.12779249513367</v>
      </c>
      <c r="AR12" s="20"/>
      <c r="AS12" s="20">
        <v>5.4745154580068699E-2</v>
      </c>
      <c r="AT12" s="20">
        <v>5.6123256909909901E-2</v>
      </c>
      <c r="AU12" s="20">
        <v>4.0863470156771699E-2</v>
      </c>
      <c r="AV12" s="20">
        <v>6.4653413965518394E-2</v>
      </c>
      <c r="AW12" s="20">
        <v>2.1245285000633999E-2</v>
      </c>
      <c r="AX12" s="20"/>
      <c r="AY12" s="20">
        <v>4.3260256636612697E-2</v>
      </c>
      <c r="AZ12" s="20">
        <v>5.0772796573285602E-2</v>
      </c>
      <c r="BA12" s="20">
        <v>4.5668539763628301E-2</v>
      </c>
      <c r="BB12" s="20">
        <v>4.6630508224113701E-2</v>
      </c>
      <c r="BC12" s="20">
        <v>5.8714859737051497E-2</v>
      </c>
      <c r="BD12" s="20"/>
      <c r="BE12" s="20">
        <v>6.1418198298461298E-2</v>
      </c>
      <c r="BF12" s="20">
        <v>4.3675835021443898E-2</v>
      </c>
      <c r="BG12" s="20">
        <v>5.1511455368246299E-2</v>
      </c>
      <c r="BH12" s="20">
        <v>7.1843527572137605E-2</v>
      </c>
      <c r="BI12" s="20">
        <v>6.0140743038951901E-2</v>
      </c>
      <c r="BJ12" s="20"/>
      <c r="BK12" s="20">
        <v>2.8800028162659998E-2</v>
      </c>
      <c r="BL12" s="20">
        <v>0.111722781411305</v>
      </c>
      <c r="BM12" s="20">
        <v>6.73460695452964E-2</v>
      </c>
      <c r="BN12" s="20">
        <v>2.5117825989417902E-2</v>
      </c>
      <c r="BO12" s="20">
        <v>3.4151256653904297E-2</v>
      </c>
      <c r="BP12" s="20"/>
      <c r="BQ12" s="20">
        <v>2.9340464821049E-2</v>
      </c>
      <c r="BR12" s="20">
        <v>6.2504138604954004E-2</v>
      </c>
      <c r="BS12" s="20"/>
      <c r="BT12" s="20">
        <v>3.9294234515126002E-2</v>
      </c>
      <c r="BU12" s="20">
        <v>5.6875785644811397E-2</v>
      </c>
      <c r="BV12" s="20"/>
      <c r="BW12" s="20">
        <v>3.56485160986953E-2</v>
      </c>
      <c r="BX12" s="20">
        <v>5.8722174272921902E-2</v>
      </c>
      <c r="BY12" s="20"/>
      <c r="BZ12" s="20">
        <v>4.2489889824869002E-2</v>
      </c>
      <c r="CA12" s="20">
        <v>5.3451680645069499E-2</v>
      </c>
      <c r="CB12" s="20">
        <v>0.17620563035630499</v>
      </c>
    </row>
    <row r="13" spans="2:80" x14ac:dyDescent="0.35">
      <c r="B13" s="16"/>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G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7" width="20.81640625" customWidth="1"/>
  </cols>
  <sheetData>
    <row r="2" spans="2:7" ht="40" customHeight="1" x14ac:dyDescent="0.35">
      <c r="D2" s="26" t="s">
        <v>350</v>
      </c>
      <c r="E2" s="23"/>
      <c r="F2" s="23"/>
      <c r="G2" s="23"/>
    </row>
    <row r="6" spans="2:7" ht="50" customHeight="1" x14ac:dyDescent="0.35">
      <c r="B6" s="17" t="s">
        <v>14</v>
      </c>
      <c r="C6" s="17" t="s">
        <v>346</v>
      </c>
      <c r="D6" s="17" t="s">
        <v>347</v>
      </c>
      <c r="E6" s="17" t="s">
        <v>348</v>
      </c>
      <c r="F6" s="17" t="s">
        <v>349</v>
      </c>
    </row>
    <row r="7" spans="2:7" x14ac:dyDescent="0.35">
      <c r="B7" s="15" t="s">
        <v>306</v>
      </c>
      <c r="C7" s="14">
        <v>0.160819987668331</v>
      </c>
      <c r="D7" s="14">
        <v>3.80294161747321E-2</v>
      </c>
      <c r="E7" s="14">
        <v>2.1761433010071898E-2</v>
      </c>
      <c r="F7" s="14">
        <v>2.9458470216056399E-2</v>
      </c>
    </row>
    <row r="8" spans="2:7" x14ac:dyDescent="0.35">
      <c r="B8" s="15" t="s">
        <v>307</v>
      </c>
      <c r="C8" s="14">
        <v>0.413373565711944</v>
      </c>
      <c r="D8" s="14">
        <v>0.139318045182658</v>
      </c>
      <c r="E8" s="14">
        <v>6.5917851453423798E-2</v>
      </c>
      <c r="F8" s="14">
        <v>0.115669734339735</v>
      </c>
    </row>
    <row r="9" spans="2:7" x14ac:dyDescent="0.35">
      <c r="B9" s="15" t="s">
        <v>308</v>
      </c>
      <c r="C9" s="14">
        <v>0.13898613536097701</v>
      </c>
      <c r="D9" s="14">
        <v>0.17988491048514699</v>
      </c>
      <c r="E9" s="14">
        <v>0.106053646666027</v>
      </c>
      <c r="F9" s="14">
        <v>0.17961810288077801</v>
      </c>
    </row>
    <row r="10" spans="2:7" x14ac:dyDescent="0.35">
      <c r="B10" s="15" t="s">
        <v>86</v>
      </c>
      <c r="C10" s="14">
        <v>0.21140241368486701</v>
      </c>
      <c r="D10" s="14">
        <v>0.38190423577563098</v>
      </c>
      <c r="E10" s="14">
        <v>0.421828832543376</v>
      </c>
      <c r="F10" s="14">
        <v>0.34972749093637301</v>
      </c>
    </row>
    <row r="11" spans="2:7" x14ac:dyDescent="0.35">
      <c r="B11" s="15" t="s">
        <v>85</v>
      </c>
      <c r="C11" s="14">
        <v>7.5417897573880302E-2</v>
      </c>
      <c r="D11" s="14">
        <v>0.26086339238183198</v>
      </c>
      <c r="E11" s="14">
        <v>0.384438236327101</v>
      </c>
      <c r="F11" s="14">
        <v>0.32552620162705798</v>
      </c>
    </row>
    <row r="12" spans="2:7" x14ac:dyDescent="0.35">
      <c r="B12" s="16" t="s">
        <v>279</v>
      </c>
      <c r="C12" s="16"/>
      <c r="D12" s="16"/>
      <c r="E12" s="16"/>
      <c r="F12" s="16"/>
    </row>
    <row r="13" spans="2:7" x14ac:dyDescent="0.35">
      <c r="B13" t="s">
        <v>120</v>
      </c>
    </row>
    <row r="14" spans="2:7" x14ac:dyDescent="0.35">
      <c r="B14" t="s">
        <v>121</v>
      </c>
    </row>
    <row r="18" spans="2:2" x14ac:dyDescent="0.35">
      <c r="B18"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351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2997</v>
      </c>
      <c r="D7" s="10">
        <v>1494</v>
      </c>
      <c r="E7" s="10">
        <v>1497</v>
      </c>
      <c r="F7" s="10"/>
      <c r="G7" s="10">
        <v>429</v>
      </c>
      <c r="H7" s="10">
        <v>516</v>
      </c>
      <c r="I7" s="10">
        <v>520</v>
      </c>
      <c r="J7" s="10">
        <v>508</v>
      </c>
      <c r="K7" s="10">
        <v>449</v>
      </c>
      <c r="L7" s="10">
        <v>575</v>
      </c>
      <c r="M7" s="10"/>
      <c r="N7" s="10">
        <v>837</v>
      </c>
      <c r="O7" s="10">
        <v>791</v>
      </c>
      <c r="P7" s="10">
        <v>651</v>
      </c>
      <c r="Q7" s="10">
        <v>709</v>
      </c>
      <c r="R7" s="10"/>
      <c r="S7" s="10">
        <v>381</v>
      </c>
      <c r="T7" s="10">
        <v>401</v>
      </c>
      <c r="U7" s="10">
        <v>232</v>
      </c>
      <c r="V7" s="10">
        <v>266</v>
      </c>
      <c r="W7" s="10">
        <v>215</v>
      </c>
      <c r="X7" s="10">
        <v>280</v>
      </c>
      <c r="Y7" s="10">
        <v>246</v>
      </c>
      <c r="Z7" s="10">
        <v>127</v>
      </c>
      <c r="AA7" s="10">
        <v>338</v>
      </c>
      <c r="AB7" s="10">
        <v>275</v>
      </c>
      <c r="AC7" s="10">
        <v>152</v>
      </c>
      <c r="AD7" s="10">
        <v>84</v>
      </c>
      <c r="AE7" s="10"/>
      <c r="AF7" s="10">
        <v>485</v>
      </c>
      <c r="AG7" s="10">
        <v>975</v>
      </c>
      <c r="AH7" s="10">
        <v>198</v>
      </c>
      <c r="AI7" s="10">
        <v>378</v>
      </c>
      <c r="AJ7" s="10">
        <v>226</v>
      </c>
      <c r="AK7" s="10"/>
      <c r="AL7" s="10">
        <v>541</v>
      </c>
      <c r="AM7" s="10">
        <v>417</v>
      </c>
      <c r="AN7" s="10">
        <v>228</v>
      </c>
      <c r="AO7" s="10">
        <v>689</v>
      </c>
      <c r="AP7" s="10">
        <v>447</v>
      </c>
      <c r="AQ7" s="10">
        <v>297</v>
      </c>
      <c r="AR7" s="10"/>
      <c r="AS7" s="10">
        <v>701</v>
      </c>
      <c r="AT7" s="10">
        <v>707</v>
      </c>
      <c r="AU7" s="10">
        <v>778</v>
      </c>
      <c r="AV7" s="10">
        <v>361</v>
      </c>
      <c r="AW7" s="10">
        <v>46</v>
      </c>
      <c r="AX7" s="10"/>
      <c r="AY7" s="10">
        <v>728</v>
      </c>
      <c r="AZ7" s="10">
        <v>803</v>
      </c>
      <c r="BA7" s="10">
        <v>428</v>
      </c>
      <c r="BB7" s="10">
        <v>504</v>
      </c>
      <c r="BC7" s="10">
        <v>495</v>
      </c>
      <c r="BD7" s="10"/>
      <c r="BE7" s="10">
        <v>192</v>
      </c>
      <c r="BF7" s="10">
        <v>1132</v>
      </c>
      <c r="BG7" s="10">
        <v>1073</v>
      </c>
      <c r="BH7" s="10">
        <v>468</v>
      </c>
      <c r="BI7" s="10">
        <v>132</v>
      </c>
      <c r="BJ7" s="10"/>
      <c r="BK7" s="10">
        <v>529</v>
      </c>
      <c r="BL7" s="10">
        <v>547</v>
      </c>
      <c r="BM7" s="10">
        <v>623</v>
      </c>
      <c r="BN7" s="10">
        <v>613</v>
      </c>
      <c r="BO7" s="10">
        <v>681</v>
      </c>
      <c r="BP7" s="10"/>
      <c r="BQ7" s="10">
        <v>876</v>
      </c>
      <c r="BR7" s="10">
        <v>2121</v>
      </c>
      <c r="BS7" s="10"/>
      <c r="BT7" s="10">
        <v>717</v>
      </c>
      <c r="BU7" s="10">
        <v>2280</v>
      </c>
      <c r="BV7" s="10"/>
      <c r="BW7" s="10">
        <v>787</v>
      </c>
      <c r="BX7" s="10">
        <v>2210</v>
      </c>
      <c r="BY7" s="10"/>
      <c r="BZ7" s="10">
        <v>1921</v>
      </c>
      <c r="CA7" s="10">
        <v>922</v>
      </c>
      <c r="CB7" s="10">
        <v>154</v>
      </c>
    </row>
    <row r="8" spans="2:80" ht="30" customHeight="1" x14ac:dyDescent="0.35">
      <c r="B8" s="11" t="s">
        <v>19</v>
      </c>
      <c r="C8" s="11">
        <v>2997</v>
      </c>
      <c r="D8" s="11">
        <v>1482</v>
      </c>
      <c r="E8" s="11">
        <v>1509</v>
      </c>
      <c r="F8" s="11"/>
      <c r="G8" s="11">
        <v>414</v>
      </c>
      <c r="H8" s="11">
        <v>513</v>
      </c>
      <c r="I8" s="11">
        <v>511</v>
      </c>
      <c r="J8" s="11">
        <v>508</v>
      </c>
      <c r="K8" s="11">
        <v>424</v>
      </c>
      <c r="L8" s="11">
        <v>626</v>
      </c>
      <c r="M8" s="11"/>
      <c r="N8" s="11">
        <v>806</v>
      </c>
      <c r="O8" s="11">
        <v>778</v>
      </c>
      <c r="P8" s="11">
        <v>657</v>
      </c>
      <c r="Q8" s="11">
        <v>747</v>
      </c>
      <c r="R8" s="11"/>
      <c r="S8" s="11">
        <v>421</v>
      </c>
      <c r="T8" s="11">
        <v>391</v>
      </c>
      <c r="U8" s="11">
        <v>241</v>
      </c>
      <c r="V8" s="11">
        <v>269</v>
      </c>
      <c r="W8" s="11">
        <v>211</v>
      </c>
      <c r="X8" s="11">
        <v>271</v>
      </c>
      <c r="Y8" s="11">
        <v>239</v>
      </c>
      <c r="Z8" s="11">
        <v>119</v>
      </c>
      <c r="AA8" s="11">
        <v>327</v>
      </c>
      <c r="AB8" s="11">
        <v>272</v>
      </c>
      <c r="AC8" s="11">
        <v>147</v>
      </c>
      <c r="AD8" s="11">
        <v>89</v>
      </c>
      <c r="AE8" s="11"/>
      <c r="AF8" s="11">
        <v>493</v>
      </c>
      <c r="AG8" s="11">
        <v>970</v>
      </c>
      <c r="AH8" s="11">
        <v>200</v>
      </c>
      <c r="AI8" s="11">
        <v>381</v>
      </c>
      <c r="AJ8" s="11">
        <v>220</v>
      </c>
      <c r="AK8" s="11"/>
      <c r="AL8" s="11">
        <v>536</v>
      </c>
      <c r="AM8" s="11">
        <v>420</v>
      </c>
      <c r="AN8" s="11">
        <v>228</v>
      </c>
      <c r="AO8" s="11">
        <v>697</v>
      </c>
      <c r="AP8" s="11">
        <v>437</v>
      </c>
      <c r="AQ8" s="11">
        <v>299</v>
      </c>
      <c r="AR8" s="11"/>
      <c r="AS8" s="11">
        <v>714</v>
      </c>
      <c r="AT8" s="11">
        <v>705</v>
      </c>
      <c r="AU8" s="11">
        <v>770</v>
      </c>
      <c r="AV8" s="11">
        <v>356</v>
      </c>
      <c r="AW8" s="11">
        <v>44</v>
      </c>
      <c r="AX8" s="11"/>
      <c r="AY8" s="11">
        <v>733</v>
      </c>
      <c r="AZ8" s="11">
        <v>799</v>
      </c>
      <c r="BA8" s="11">
        <v>431</v>
      </c>
      <c r="BB8" s="11">
        <v>501</v>
      </c>
      <c r="BC8" s="11">
        <v>494</v>
      </c>
      <c r="BD8" s="11"/>
      <c r="BE8" s="11">
        <v>189</v>
      </c>
      <c r="BF8" s="11">
        <v>1133</v>
      </c>
      <c r="BG8" s="11">
        <v>1077</v>
      </c>
      <c r="BH8" s="11">
        <v>467</v>
      </c>
      <c r="BI8" s="11">
        <v>131</v>
      </c>
      <c r="BJ8" s="11"/>
      <c r="BK8" s="11">
        <v>525</v>
      </c>
      <c r="BL8" s="11">
        <v>544</v>
      </c>
      <c r="BM8" s="11">
        <v>628</v>
      </c>
      <c r="BN8" s="11">
        <v>613</v>
      </c>
      <c r="BO8" s="11">
        <v>683</v>
      </c>
      <c r="BP8" s="11"/>
      <c r="BQ8" s="11">
        <v>885</v>
      </c>
      <c r="BR8" s="11">
        <v>2113</v>
      </c>
      <c r="BS8" s="11"/>
      <c r="BT8" s="11">
        <v>705</v>
      </c>
      <c r="BU8" s="11">
        <v>2292</v>
      </c>
      <c r="BV8" s="11"/>
      <c r="BW8" s="11">
        <v>778</v>
      </c>
      <c r="BX8" s="11">
        <v>2219</v>
      </c>
      <c r="BY8" s="11"/>
      <c r="BZ8" s="11">
        <v>1928</v>
      </c>
      <c r="CA8" s="11">
        <v>916</v>
      </c>
      <c r="CB8" s="11">
        <v>153</v>
      </c>
    </row>
    <row r="9" spans="2:80" x14ac:dyDescent="0.35">
      <c r="B9" s="15" t="s">
        <v>306</v>
      </c>
      <c r="C9" s="14">
        <v>0.160819987668331</v>
      </c>
      <c r="D9" s="14">
        <v>0.199880015088539</v>
      </c>
      <c r="E9" s="14">
        <v>0.123091658661028</v>
      </c>
      <c r="F9" s="14"/>
      <c r="G9" s="14">
        <v>0.13132494766059499</v>
      </c>
      <c r="H9" s="14">
        <v>0.199049407751724</v>
      </c>
      <c r="I9" s="14">
        <v>0.15159862570917099</v>
      </c>
      <c r="J9" s="14">
        <v>0.14233172889257001</v>
      </c>
      <c r="K9" s="14">
        <v>0.166151256379619</v>
      </c>
      <c r="L9" s="14">
        <v>0.167919875140837</v>
      </c>
      <c r="M9" s="14"/>
      <c r="N9" s="14">
        <v>0.181146094920002</v>
      </c>
      <c r="O9" s="14">
        <v>0.159587477220208</v>
      </c>
      <c r="P9" s="14">
        <v>0.16898573134435799</v>
      </c>
      <c r="Q9" s="14">
        <v>0.13261607851636201</v>
      </c>
      <c r="R9" s="14"/>
      <c r="S9" s="14">
        <v>0.18761951948128799</v>
      </c>
      <c r="T9" s="14">
        <v>0.18246397238415399</v>
      </c>
      <c r="U9" s="14">
        <v>0.12870182747386799</v>
      </c>
      <c r="V9" s="14">
        <v>0.155853837668643</v>
      </c>
      <c r="W9" s="14">
        <v>0.17878890667056699</v>
      </c>
      <c r="X9" s="14">
        <v>0.138040479863698</v>
      </c>
      <c r="Y9" s="14">
        <v>0.126303079833083</v>
      </c>
      <c r="Z9" s="14">
        <v>0.156258610349927</v>
      </c>
      <c r="AA9" s="14">
        <v>0.167375732136431</v>
      </c>
      <c r="AB9" s="14">
        <v>0.17125604386182899</v>
      </c>
      <c r="AC9" s="14">
        <v>0.16592278630784499</v>
      </c>
      <c r="AD9" s="14">
        <v>0.101913382608581</v>
      </c>
      <c r="AE9" s="14"/>
      <c r="AF9" s="14">
        <v>0.17644532088069101</v>
      </c>
      <c r="AG9" s="14">
        <v>0.177863187744002</v>
      </c>
      <c r="AH9" s="14">
        <v>0.119609284550403</v>
      </c>
      <c r="AI9" s="14">
        <v>0.18829847589064999</v>
      </c>
      <c r="AJ9" s="14">
        <v>0.17165080341046399</v>
      </c>
      <c r="AK9" s="14"/>
      <c r="AL9" s="14">
        <v>0.209124047306743</v>
      </c>
      <c r="AM9" s="14">
        <v>0.16810730071727201</v>
      </c>
      <c r="AN9" s="14">
        <v>0.131716483645648</v>
      </c>
      <c r="AO9" s="14">
        <v>0.170855705748198</v>
      </c>
      <c r="AP9" s="14">
        <v>0.16530985003969301</v>
      </c>
      <c r="AQ9" s="14">
        <v>0.11192028257624</v>
      </c>
      <c r="AR9" s="14"/>
      <c r="AS9" s="14">
        <v>0.13347809037396299</v>
      </c>
      <c r="AT9" s="14">
        <v>0.12600717948179399</v>
      </c>
      <c r="AU9" s="14">
        <v>0.18972204439957599</v>
      </c>
      <c r="AV9" s="14">
        <v>0.18930231825354199</v>
      </c>
      <c r="AW9" s="14">
        <v>0.389127372574749</v>
      </c>
      <c r="AX9" s="14"/>
      <c r="AY9" s="14">
        <v>0.219390533264094</v>
      </c>
      <c r="AZ9" s="14">
        <v>0.153416180352236</v>
      </c>
      <c r="BA9" s="14">
        <v>0.12976097287034499</v>
      </c>
      <c r="BB9" s="14">
        <v>0.13658117602210901</v>
      </c>
      <c r="BC9" s="14">
        <v>0.15019359547026001</v>
      </c>
      <c r="BD9" s="14"/>
      <c r="BE9" s="14">
        <v>0.28741740115188003</v>
      </c>
      <c r="BF9" s="14">
        <v>0.16001554271071999</v>
      </c>
      <c r="BG9" s="14">
        <v>0.14314722220085699</v>
      </c>
      <c r="BH9" s="14">
        <v>0.161706837411459</v>
      </c>
      <c r="BI9" s="14">
        <v>0.127379088517276</v>
      </c>
      <c r="BJ9" s="14"/>
      <c r="BK9" s="14">
        <v>0.296124474830264</v>
      </c>
      <c r="BL9" s="14">
        <v>0.11633686394649601</v>
      </c>
      <c r="BM9" s="14">
        <v>0.119911288159068</v>
      </c>
      <c r="BN9" s="14">
        <v>0.116028097507271</v>
      </c>
      <c r="BO9" s="14">
        <v>0.17103988316315899</v>
      </c>
      <c r="BP9" s="14"/>
      <c r="BQ9" s="14">
        <v>0.19252123098662899</v>
      </c>
      <c r="BR9" s="14">
        <v>0.14754635512067199</v>
      </c>
      <c r="BS9" s="14"/>
      <c r="BT9" s="14">
        <v>0.190510364593347</v>
      </c>
      <c r="BU9" s="14">
        <v>0.15168054329166999</v>
      </c>
      <c r="BV9" s="14"/>
      <c r="BW9" s="14">
        <v>0.23003014245924799</v>
      </c>
      <c r="BX9" s="14">
        <v>0.13654836259797101</v>
      </c>
      <c r="BY9" s="14"/>
      <c r="BZ9" s="14">
        <v>0.13654753869164099</v>
      </c>
      <c r="CA9" s="14">
        <v>0.220796907144794</v>
      </c>
      <c r="CB9" s="14">
        <v>0.10750260976199701</v>
      </c>
    </row>
    <row r="10" spans="2:80" x14ac:dyDescent="0.35">
      <c r="B10" s="15" t="s">
        <v>307</v>
      </c>
      <c r="C10" s="14">
        <v>0.413373565711944</v>
      </c>
      <c r="D10" s="14">
        <v>0.41432932943694301</v>
      </c>
      <c r="E10" s="14">
        <v>0.41278117952581</v>
      </c>
      <c r="F10" s="14"/>
      <c r="G10" s="14">
        <v>0.451085128344001</v>
      </c>
      <c r="H10" s="14">
        <v>0.35459161540045903</v>
      </c>
      <c r="I10" s="14">
        <v>0.41481686808878299</v>
      </c>
      <c r="J10" s="14">
        <v>0.38476466089123301</v>
      </c>
      <c r="K10" s="14">
        <v>0.39380241685508999</v>
      </c>
      <c r="L10" s="14">
        <v>0.47193485250407202</v>
      </c>
      <c r="M10" s="14"/>
      <c r="N10" s="14">
        <v>0.46644401754315001</v>
      </c>
      <c r="O10" s="14">
        <v>0.430756209660491</v>
      </c>
      <c r="P10" s="14">
        <v>0.38833407828302302</v>
      </c>
      <c r="Q10" s="14">
        <v>0.36075854028139498</v>
      </c>
      <c r="R10" s="14"/>
      <c r="S10" s="14">
        <v>0.35749789118068898</v>
      </c>
      <c r="T10" s="14">
        <v>0.43637897183972901</v>
      </c>
      <c r="U10" s="14">
        <v>0.42791755915490798</v>
      </c>
      <c r="V10" s="14">
        <v>0.44752366473913102</v>
      </c>
      <c r="W10" s="14">
        <v>0.40043506182125899</v>
      </c>
      <c r="X10" s="14">
        <v>0.42247475366731102</v>
      </c>
      <c r="Y10" s="14">
        <v>0.43250757929906902</v>
      </c>
      <c r="Z10" s="14">
        <v>0.39922741103181503</v>
      </c>
      <c r="AA10" s="14">
        <v>0.39884200120692997</v>
      </c>
      <c r="AB10" s="14">
        <v>0.41132966083156602</v>
      </c>
      <c r="AC10" s="14">
        <v>0.422296535468142</v>
      </c>
      <c r="AD10" s="14">
        <v>0.44943560948480099</v>
      </c>
      <c r="AE10" s="14"/>
      <c r="AF10" s="14">
        <v>0.43361720499656498</v>
      </c>
      <c r="AG10" s="14">
        <v>0.44028093766113102</v>
      </c>
      <c r="AH10" s="14">
        <v>0.479461609648411</v>
      </c>
      <c r="AI10" s="14">
        <v>0.29617899353680099</v>
      </c>
      <c r="AJ10" s="14">
        <v>0.45587867033060397</v>
      </c>
      <c r="AK10" s="14"/>
      <c r="AL10" s="14">
        <v>0.46030969897879598</v>
      </c>
      <c r="AM10" s="14">
        <v>0.413742306265583</v>
      </c>
      <c r="AN10" s="14">
        <v>0.47665195310476999</v>
      </c>
      <c r="AO10" s="14">
        <v>0.356932402318686</v>
      </c>
      <c r="AP10" s="14">
        <v>0.47709094494715598</v>
      </c>
      <c r="AQ10" s="14">
        <v>0.422707101952084</v>
      </c>
      <c r="AR10" s="14"/>
      <c r="AS10" s="14">
        <v>0.37420428101213099</v>
      </c>
      <c r="AT10" s="14">
        <v>0.44262732094281698</v>
      </c>
      <c r="AU10" s="14">
        <v>0.43645500930856101</v>
      </c>
      <c r="AV10" s="14">
        <v>0.41991402627817698</v>
      </c>
      <c r="AW10" s="14">
        <v>0.36795307574793501</v>
      </c>
      <c r="AX10" s="14"/>
      <c r="AY10" s="14">
        <v>0.45114517794515102</v>
      </c>
      <c r="AZ10" s="14">
        <v>0.43418086699770803</v>
      </c>
      <c r="BA10" s="14">
        <v>0.38890310494035002</v>
      </c>
      <c r="BB10" s="14">
        <v>0.40876812089627101</v>
      </c>
      <c r="BC10" s="14">
        <v>0.35695969161044899</v>
      </c>
      <c r="BD10" s="14"/>
      <c r="BE10" s="14">
        <v>0.347740348880344</v>
      </c>
      <c r="BF10" s="14">
        <v>0.454495266987895</v>
      </c>
      <c r="BG10" s="14">
        <v>0.41553983027286501</v>
      </c>
      <c r="BH10" s="14">
        <v>0.37164811128803898</v>
      </c>
      <c r="BI10" s="14">
        <v>0.28373428177864202</v>
      </c>
      <c r="BJ10" s="14"/>
      <c r="BK10" s="14">
        <v>0.38796914291711798</v>
      </c>
      <c r="BL10" s="14">
        <v>0.45804274658313099</v>
      </c>
      <c r="BM10" s="14">
        <v>0.480434529875229</v>
      </c>
      <c r="BN10" s="14">
        <v>0.41803275633464798</v>
      </c>
      <c r="BO10" s="14">
        <v>0.33248306409738698</v>
      </c>
      <c r="BP10" s="14"/>
      <c r="BQ10" s="14">
        <v>0.35124051762004799</v>
      </c>
      <c r="BR10" s="14">
        <v>0.43938930399567899</v>
      </c>
      <c r="BS10" s="14"/>
      <c r="BT10" s="14">
        <v>0.45129073193288699</v>
      </c>
      <c r="BU10" s="14">
        <v>0.40170170878429001</v>
      </c>
      <c r="BV10" s="14"/>
      <c r="BW10" s="14">
        <v>0.45787264010759998</v>
      </c>
      <c r="BX10" s="14">
        <v>0.39776798221090598</v>
      </c>
      <c r="BY10" s="14"/>
      <c r="BZ10" s="14">
        <v>0.407680161934524</v>
      </c>
      <c r="CA10" s="14">
        <v>0.42543365452020498</v>
      </c>
      <c r="CB10" s="14">
        <v>0.41290467257768998</v>
      </c>
    </row>
    <row r="11" spans="2:80" x14ac:dyDescent="0.35">
      <c r="B11" s="15" t="s">
        <v>308</v>
      </c>
      <c r="C11" s="14">
        <v>0.13898613536097701</v>
      </c>
      <c r="D11" s="14">
        <v>0.117887080550485</v>
      </c>
      <c r="E11" s="14">
        <v>0.15900853943500101</v>
      </c>
      <c r="F11" s="14"/>
      <c r="G11" s="14">
        <v>0.106768756155714</v>
      </c>
      <c r="H11" s="14">
        <v>0.12506406476519</v>
      </c>
      <c r="I11" s="14">
        <v>0.153953123662637</v>
      </c>
      <c r="J11" s="14">
        <v>0.152562089203228</v>
      </c>
      <c r="K11" s="14">
        <v>0.16484192090185501</v>
      </c>
      <c r="L11" s="14">
        <v>0.13093892063710499</v>
      </c>
      <c r="M11" s="14"/>
      <c r="N11" s="14">
        <v>0.127936730780565</v>
      </c>
      <c r="O11" s="14">
        <v>0.14140034756977801</v>
      </c>
      <c r="P11" s="14">
        <v>0.12056498492454901</v>
      </c>
      <c r="Q11" s="14">
        <v>0.16503081063425401</v>
      </c>
      <c r="R11" s="14"/>
      <c r="S11" s="14">
        <v>0.12683983323235201</v>
      </c>
      <c r="T11" s="14">
        <v>0.128525074256536</v>
      </c>
      <c r="U11" s="14">
        <v>0.13408620739410401</v>
      </c>
      <c r="V11" s="14">
        <v>0.13787305796317301</v>
      </c>
      <c r="W11" s="14">
        <v>0.14642400053488</v>
      </c>
      <c r="X11" s="14">
        <v>0.16708450369868399</v>
      </c>
      <c r="Y11" s="14">
        <v>0.17641833561880299</v>
      </c>
      <c r="Z11" s="14">
        <v>0.121036154435525</v>
      </c>
      <c r="AA11" s="14">
        <v>0.15197853674338699</v>
      </c>
      <c r="AB11" s="14">
        <v>0.12538846882554</v>
      </c>
      <c r="AC11" s="14">
        <v>9.2227349341579501E-2</v>
      </c>
      <c r="AD11" s="14">
        <v>0.15054563605933599</v>
      </c>
      <c r="AE11" s="14"/>
      <c r="AF11" s="14">
        <v>0.13993745242800901</v>
      </c>
      <c r="AG11" s="14">
        <v>0.119699947463449</v>
      </c>
      <c r="AH11" s="14">
        <v>0.145882891832989</v>
      </c>
      <c r="AI11" s="14">
        <v>0.100763367654985</v>
      </c>
      <c r="AJ11" s="14">
        <v>0.14102190928472599</v>
      </c>
      <c r="AK11" s="14"/>
      <c r="AL11" s="14">
        <v>9.7970043703460505E-2</v>
      </c>
      <c r="AM11" s="14">
        <v>0.148389141006255</v>
      </c>
      <c r="AN11" s="14">
        <v>0.127810569080371</v>
      </c>
      <c r="AO11" s="14">
        <v>0.102417496319962</v>
      </c>
      <c r="AP11" s="14">
        <v>0.113852320193965</v>
      </c>
      <c r="AQ11" s="14">
        <v>0.25577916530523398</v>
      </c>
      <c r="AR11" s="14"/>
      <c r="AS11" s="14">
        <v>0.147673689704927</v>
      </c>
      <c r="AT11" s="14">
        <v>0.12914168552726399</v>
      </c>
      <c r="AU11" s="14">
        <v>0.13381664546357799</v>
      </c>
      <c r="AV11" s="14">
        <v>0.14294623240384399</v>
      </c>
      <c r="AW11" s="14">
        <v>4.45682444876409E-2</v>
      </c>
      <c r="AX11" s="14"/>
      <c r="AY11" s="14">
        <v>0.113838331238087</v>
      </c>
      <c r="AZ11" s="14">
        <v>0.13216193053943801</v>
      </c>
      <c r="BA11" s="14">
        <v>0.15420545098879401</v>
      </c>
      <c r="BB11" s="14">
        <v>0.13591971631796099</v>
      </c>
      <c r="BC11" s="14">
        <v>0.16587889451082599</v>
      </c>
      <c r="BD11" s="14"/>
      <c r="BE11" s="14">
        <v>7.1682922489349293E-2</v>
      </c>
      <c r="BF11" s="14">
        <v>0.13203636265934701</v>
      </c>
      <c r="BG11" s="14">
        <v>0.13920865399233301</v>
      </c>
      <c r="BH11" s="14">
        <v>0.16989123674196899</v>
      </c>
      <c r="BI11" s="14">
        <v>0.18398525532554399</v>
      </c>
      <c r="BJ11" s="14"/>
      <c r="BK11" s="14">
        <v>6.5519089880522505E-2</v>
      </c>
      <c r="BL11" s="14">
        <v>0.18843012707412299</v>
      </c>
      <c r="BM11" s="14">
        <v>0.157209129752126</v>
      </c>
      <c r="BN11" s="14">
        <v>0.160919215679521</v>
      </c>
      <c r="BO11" s="14">
        <v>0.117660738033201</v>
      </c>
      <c r="BP11" s="14"/>
      <c r="BQ11" s="14">
        <v>0.103536281390988</v>
      </c>
      <c r="BR11" s="14">
        <v>0.153829349260863</v>
      </c>
      <c r="BS11" s="14"/>
      <c r="BT11" s="14">
        <v>0.103967389221804</v>
      </c>
      <c r="BU11" s="14">
        <v>0.14976578572673999</v>
      </c>
      <c r="BV11" s="14"/>
      <c r="BW11" s="14">
        <v>0.101337111327928</v>
      </c>
      <c r="BX11" s="14">
        <v>0.152189443435576</v>
      </c>
      <c r="BY11" s="14"/>
      <c r="BZ11" s="14">
        <v>0.14502701912003199</v>
      </c>
      <c r="CA11" s="14">
        <v>0.105141575919631</v>
      </c>
      <c r="CB11" s="14">
        <v>0.26564746662775401</v>
      </c>
    </row>
    <row r="12" spans="2:80" x14ac:dyDescent="0.35">
      <c r="B12" s="15" t="s">
        <v>86</v>
      </c>
      <c r="C12" s="14">
        <v>0.21140241368486701</v>
      </c>
      <c r="D12" s="14">
        <v>0.199585775027637</v>
      </c>
      <c r="E12" s="14">
        <v>0.22319880816851101</v>
      </c>
      <c r="F12" s="14"/>
      <c r="G12" s="14">
        <v>0.28111016054639398</v>
      </c>
      <c r="H12" s="14">
        <v>0.23689055029150199</v>
      </c>
      <c r="I12" s="14">
        <v>0.19926926111990101</v>
      </c>
      <c r="J12" s="14">
        <v>0.236276391854017</v>
      </c>
      <c r="K12" s="14">
        <v>0.19941824210537801</v>
      </c>
      <c r="L12" s="14">
        <v>0.14223626487833199</v>
      </c>
      <c r="M12" s="14"/>
      <c r="N12" s="14">
        <v>0.17175915282375401</v>
      </c>
      <c r="O12" s="14">
        <v>0.209273340766647</v>
      </c>
      <c r="P12" s="14">
        <v>0.24308466107417101</v>
      </c>
      <c r="Q12" s="14">
        <v>0.22682507935014501</v>
      </c>
      <c r="R12" s="14"/>
      <c r="S12" s="14">
        <v>0.24286044871170301</v>
      </c>
      <c r="T12" s="14">
        <v>0.17714987722342099</v>
      </c>
      <c r="U12" s="14">
        <v>0.201481318321626</v>
      </c>
      <c r="V12" s="14">
        <v>0.17157202663141299</v>
      </c>
      <c r="W12" s="14">
        <v>0.208316693266384</v>
      </c>
      <c r="X12" s="14">
        <v>0.22377147234064301</v>
      </c>
      <c r="Y12" s="14">
        <v>0.20964214949520299</v>
      </c>
      <c r="Z12" s="14">
        <v>0.26059326960284601</v>
      </c>
      <c r="AA12" s="14">
        <v>0.20367999298943601</v>
      </c>
      <c r="AB12" s="14">
        <v>0.22098473643486199</v>
      </c>
      <c r="AC12" s="14">
        <v>0.25260373466768699</v>
      </c>
      <c r="AD12" s="14">
        <v>0.19982357281188201</v>
      </c>
      <c r="AE12" s="14"/>
      <c r="AF12" s="14">
        <v>0.19816461653481099</v>
      </c>
      <c r="AG12" s="14">
        <v>0.19823853228942001</v>
      </c>
      <c r="AH12" s="14">
        <v>0.22265931093649399</v>
      </c>
      <c r="AI12" s="14">
        <v>0.261800272593745</v>
      </c>
      <c r="AJ12" s="14">
        <v>0.185781767256265</v>
      </c>
      <c r="AK12" s="14"/>
      <c r="AL12" s="14">
        <v>0.183354242886896</v>
      </c>
      <c r="AM12" s="14">
        <v>0.222868289135983</v>
      </c>
      <c r="AN12" s="14">
        <v>0.21707607351946401</v>
      </c>
      <c r="AO12" s="14">
        <v>0.24419972284545699</v>
      </c>
      <c r="AP12" s="14">
        <v>0.194767454200652</v>
      </c>
      <c r="AQ12" s="14">
        <v>0.16423649930231701</v>
      </c>
      <c r="AR12" s="14"/>
      <c r="AS12" s="14">
        <v>0.229600207170441</v>
      </c>
      <c r="AT12" s="14">
        <v>0.240369175543547</v>
      </c>
      <c r="AU12" s="14">
        <v>0.19172292258923901</v>
      </c>
      <c r="AV12" s="14">
        <v>0.17460641232541499</v>
      </c>
      <c r="AW12" s="14">
        <v>0.15172712157761001</v>
      </c>
      <c r="AX12" s="14"/>
      <c r="AY12" s="14">
        <v>0.14347858402115199</v>
      </c>
      <c r="AZ12" s="14">
        <v>0.220355880089285</v>
      </c>
      <c r="BA12" s="14">
        <v>0.27072925610161303</v>
      </c>
      <c r="BB12" s="14">
        <v>0.24994108532682</v>
      </c>
      <c r="BC12" s="14">
        <v>0.200641807896077</v>
      </c>
      <c r="BD12" s="14"/>
      <c r="BE12" s="14">
        <v>0.20556034675993601</v>
      </c>
      <c r="BF12" s="14">
        <v>0.193738255907725</v>
      </c>
      <c r="BG12" s="14">
        <v>0.22468795151350399</v>
      </c>
      <c r="BH12" s="14">
        <v>0.21866738195627999</v>
      </c>
      <c r="BI12" s="14">
        <v>0.23745350934675699</v>
      </c>
      <c r="BJ12" s="14"/>
      <c r="BK12" s="14">
        <v>0.18389450334967899</v>
      </c>
      <c r="BL12" s="14">
        <v>0.19790935069245599</v>
      </c>
      <c r="BM12" s="14">
        <v>0.19605734481647299</v>
      </c>
      <c r="BN12" s="14">
        <v>0.227501110883496</v>
      </c>
      <c r="BO12" s="14">
        <v>0.24250862867399101</v>
      </c>
      <c r="BP12" s="14"/>
      <c r="BQ12" s="14">
        <v>0.23049241912212701</v>
      </c>
      <c r="BR12" s="14">
        <v>0.203409234522688</v>
      </c>
      <c r="BS12" s="14"/>
      <c r="BT12" s="14">
        <v>0.19905219370389399</v>
      </c>
      <c r="BU12" s="14">
        <v>0.21520412185585799</v>
      </c>
      <c r="BV12" s="14"/>
      <c r="BW12" s="14">
        <v>0.16814629701386299</v>
      </c>
      <c r="BX12" s="14">
        <v>0.22657209866837999</v>
      </c>
      <c r="BY12" s="14"/>
      <c r="BZ12" s="14">
        <v>0.222698201025296</v>
      </c>
      <c r="CA12" s="14">
        <v>0.194948598484387</v>
      </c>
      <c r="CB12" s="14">
        <v>0.16753633845487301</v>
      </c>
    </row>
    <row r="13" spans="2:80" x14ac:dyDescent="0.35">
      <c r="B13" s="15" t="s">
        <v>85</v>
      </c>
      <c r="C13" s="20">
        <v>7.5417897573880302E-2</v>
      </c>
      <c r="D13" s="20">
        <v>6.8317799896396705E-2</v>
      </c>
      <c r="E13" s="20">
        <v>8.1919814209650305E-2</v>
      </c>
      <c r="F13" s="20"/>
      <c r="G13" s="20">
        <v>2.9711007293295701E-2</v>
      </c>
      <c r="H13" s="20">
        <v>8.4404361791123997E-2</v>
      </c>
      <c r="I13" s="20">
        <v>8.0362121419506993E-2</v>
      </c>
      <c r="J13" s="20">
        <v>8.40651291589532E-2</v>
      </c>
      <c r="K13" s="20">
        <v>7.57861637580583E-2</v>
      </c>
      <c r="L13" s="20">
        <v>8.6970086839654404E-2</v>
      </c>
      <c r="M13" s="20"/>
      <c r="N13" s="20">
        <v>5.2714003932528897E-2</v>
      </c>
      <c r="O13" s="20">
        <v>5.89826247828759E-2</v>
      </c>
      <c r="P13" s="20">
        <v>7.9030544373898795E-2</v>
      </c>
      <c r="Q13" s="20">
        <v>0.11476949121784399</v>
      </c>
      <c r="R13" s="20"/>
      <c r="S13" s="20">
        <v>8.5182307393968107E-2</v>
      </c>
      <c r="T13" s="20">
        <v>7.5482104296160299E-2</v>
      </c>
      <c r="U13" s="20">
        <v>0.107813087655493</v>
      </c>
      <c r="V13" s="20">
        <v>8.7177412997640702E-2</v>
      </c>
      <c r="W13" s="20">
        <v>6.6035337706910502E-2</v>
      </c>
      <c r="X13" s="20">
        <v>4.8628790429664698E-2</v>
      </c>
      <c r="Y13" s="20">
        <v>5.5128855753843201E-2</v>
      </c>
      <c r="Z13" s="20">
        <v>6.2884554579886801E-2</v>
      </c>
      <c r="AA13" s="20">
        <v>7.81237369238163E-2</v>
      </c>
      <c r="AB13" s="20">
        <v>7.1041090046202293E-2</v>
      </c>
      <c r="AC13" s="20">
        <v>6.6949594214746805E-2</v>
      </c>
      <c r="AD13" s="20">
        <v>9.8281799035400103E-2</v>
      </c>
      <c r="AE13" s="20"/>
      <c r="AF13" s="20">
        <v>5.1835405159924103E-2</v>
      </c>
      <c r="AG13" s="20">
        <v>6.3917394841998806E-2</v>
      </c>
      <c r="AH13" s="20">
        <v>3.2386903031702198E-2</v>
      </c>
      <c r="AI13" s="20">
        <v>0.15295889032381901</v>
      </c>
      <c r="AJ13" s="20">
        <v>4.5666849717940598E-2</v>
      </c>
      <c r="AK13" s="20"/>
      <c r="AL13" s="20">
        <v>4.9241967124104301E-2</v>
      </c>
      <c r="AM13" s="20">
        <v>4.6892962874907303E-2</v>
      </c>
      <c r="AN13" s="20">
        <v>4.6744920649746398E-2</v>
      </c>
      <c r="AO13" s="20">
        <v>0.12559467276769701</v>
      </c>
      <c r="AP13" s="20">
        <v>4.89794306185347E-2</v>
      </c>
      <c r="AQ13" s="20">
        <v>4.5356950864125403E-2</v>
      </c>
      <c r="AR13" s="20"/>
      <c r="AS13" s="20">
        <v>0.11504373173853701</v>
      </c>
      <c r="AT13" s="20">
        <v>6.1854638504577897E-2</v>
      </c>
      <c r="AU13" s="20">
        <v>4.8283378239045299E-2</v>
      </c>
      <c r="AV13" s="20">
        <v>7.3231010739021302E-2</v>
      </c>
      <c r="AW13" s="20">
        <v>4.6624185612065702E-2</v>
      </c>
      <c r="AX13" s="20"/>
      <c r="AY13" s="20">
        <v>7.2147373531515901E-2</v>
      </c>
      <c r="AZ13" s="20">
        <v>5.9885142021332501E-2</v>
      </c>
      <c r="BA13" s="20">
        <v>5.6401215098898401E-2</v>
      </c>
      <c r="BB13" s="20">
        <v>6.8789901436838899E-2</v>
      </c>
      <c r="BC13" s="20">
        <v>0.12632601051238701</v>
      </c>
      <c r="BD13" s="20"/>
      <c r="BE13" s="20">
        <v>8.7598980718489802E-2</v>
      </c>
      <c r="BF13" s="20">
        <v>5.9714571734313403E-2</v>
      </c>
      <c r="BG13" s="20">
        <v>7.7416342020440898E-2</v>
      </c>
      <c r="BH13" s="20">
        <v>7.8086432602252898E-2</v>
      </c>
      <c r="BI13" s="20">
        <v>0.167447865031781</v>
      </c>
      <c r="BJ13" s="20"/>
      <c r="BK13" s="20">
        <v>6.6492789022415497E-2</v>
      </c>
      <c r="BL13" s="20">
        <v>3.9280911703793997E-2</v>
      </c>
      <c r="BM13" s="20">
        <v>4.6387707397103899E-2</v>
      </c>
      <c r="BN13" s="20">
        <v>7.7518819595063307E-2</v>
      </c>
      <c r="BO13" s="20">
        <v>0.13630768603226301</v>
      </c>
      <c r="BP13" s="20"/>
      <c r="BQ13" s="20">
        <v>0.122209550880208</v>
      </c>
      <c r="BR13" s="20">
        <v>5.5825757100098003E-2</v>
      </c>
      <c r="BS13" s="20"/>
      <c r="BT13" s="20">
        <v>5.5179320548068601E-2</v>
      </c>
      <c r="BU13" s="20">
        <v>8.1647840341441402E-2</v>
      </c>
      <c r="BV13" s="20"/>
      <c r="BW13" s="20">
        <v>4.2613809091361997E-2</v>
      </c>
      <c r="BX13" s="20">
        <v>8.6922113087166394E-2</v>
      </c>
      <c r="BY13" s="20"/>
      <c r="BZ13" s="20">
        <v>8.8047079228507602E-2</v>
      </c>
      <c r="CA13" s="20">
        <v>5.3679263930983503E-2</v>
      </c>
      <c r="CB13" s="20">
        <v>4.6408912577685299E-2</v>
      </c>
    </row>
    <row r="14" spans="2:80" x14ac:dyDescent="0.35">
      <c r="B14" s="16" t="s">
        <v>279</v>
      </c>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352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3001</v>
      </c>
      <c r="D7" s="10">
        <v>1492</v>
      </c>
      <c r="E7" s="10">
        <v>1503</v>
      </c>
      <c r="F7" s="10"/>
      <c r="G7" s="10">
        <v>430</v>
      </c>
      <c r="H7" s="10">
        <v>517</v>
      </c>
      <c r="I7" s="10">
        <v>520</v>
      </c>
      <c r="J7" s="10">
        <v>511</v>
      </c>
      <c r="K7" s="10">
        <v>447</v>
      </c>
      <c r="L7" s="10">
        <v>576</v>
      </c>
      <c r="M7" s="10"/>
      <c r="N7" s="10">
        <v>838</v>
      </c>
      <c r="O7" s="10">
        <v>791</v>
      </c>
      <c r="P7" s="10">
        <v>650</v>
      </c>
      <c r="Q7" s="10">
        <v>713</v>
      </c>
      <c r="R7" s="10"/>
      <c r="S7" s="10">
        <v>381</v>
      </c>
      <c r="T7" s="10">
        <v>402</v>
      </c>
      <c r="U7" s="10">
        <v>233</v>
      </c>
      <c r="V7" s="10">
        <v>266</v>
      </c>
      <c r="W7" s="10">
        <v>215</v>
      </c>
      <c r="X7" s="10">
        <v>273</v>
      </c>
      <c r="Y7" s="10">
        <v>248</v>
      </c>
      <c r="Z7" s="10">
        <v>129</v>
      </c>
      <c r="AA7" s="10">
        <v>341</v>
      </c>
      <c r="AB7" s="10">
        <v>273</v>
      </c>
      <c r="AC7" s="10">
        <v>155</v>
      </c>
      <c r="AD7" s="10">
        <v>85</v>
      </c>
      <c r="AE7" s="10"/>
      <c r="AF7" s="10">
        <v>486</v>
      </c>
      <c r="AG7" s="10">
        <v>977</v>
      </c>
      <c r="AH7" s="10">
        <v>197</v>
      </c>
      <c r="AI7" s="10">
        <v>380</v>
      </c>
      <c r="AJ7" s="10">
        <v>226</v>
      </c>
      <c r="AK7" s="10"/>
      <c r="AL7" s="10">
        <v>541</v>
      </c>
      <c r="AM7" s="10">
        <v>420</v>
      </c>
      <c r="AN7" s="10">
        <v>226</v>
      </c>
      <c r="AO7" s="10">
        <v>693</v>
      </c>
      <c r="AP7" s="10">
        <v>448</v>
      </c>
      <c r="AQ7" s="10">
        <v>296</v>
      </c>
      <c r="AR7" s="10"/>
      <c r="AS7" s="10">
        <v>703</v>
      </c>
      <c r="AT7" s="10">
        <v>708</v>
      </c>
      <c r="AU7" s="10">
        <v>780</v>
      </c>
      <c r="AV7" s="10">
        <v>361</v>
      </c>
      <c r="AW7" s="10">
        <v>45</v>
      </c>
      <c r="AX7" s="10"/>
      <c r="AY7" s="10">
        <v>727</v>
      </c>
      <c r="AZ7" s="10">
        <v>806</v>
      </c>
      <c r="BA7" s="10">
        <v>430</v>
      </c>
      <c r="BB7" s="10">
        <v>500</v>
      </c>
      <c r="BC7" s="10">
        <v>498</v>
      </c>
      <c r="BD7" s="10"/>
      <c r="BE7" s="10">
        <v>192</v>
      </c>
      <c r="BF7" s="10">
        <v>1131</v>
      </c>
      <c r="BG7" s="10">
        <v>1070</v>
      </c>
      <c r="BH7" s="10">
        <v>474</v>
      </c>
      <c r="BI7" s="10">
        <v>134</v>
      </c>
      <c r="BJ7" s="10"/>
      <c r="BK7" s="10">
        <v>530</v>
      </c>
      <c r="BL7" s="10">
        <v>547</v>
      </c>
      <c r="BM7" s="10">
        <v>620</v>
      </c>
      <c r="BN7" s="10">
        <v>616</v>
      </c>
      <c r="BO7" s="10">
        <v>684</v>
      </c>
      <c r="BP7" s="10"/>
      <c r="BQ7" s="10">
        <v>878</v>
      </c>
      <c r="BR7" s="10">
        <v>2123</v>
      </c>
      <c r="BS7" s="10"/>
      <c r="BT7" s="10">
        <v>720</v>
      </c>
      <c r="BU7" s="10">
        <v>2281</v>
      </c>
      <c r="BV7" s="10"/>
      <c r="BW7" s="10">
        <v>787</v>
      </c>
      <c r="BX7" s="10">
        <v>2214</v>
      </c>
      <c r="BY7" s="10"/>
      <c r="BZ7" s="10">
        <v>1924</v>
      </c>
      <c r="CA7" s="10">
        <v>924</v>
      </c>
      <c r="CB7" s="10">
        <v>153</v>
      </c>
    </row>
    <row r="8" spans="2:80" ht="30" customHeight="1" x14ac:dyDescent="0.35">
      <c r="B8" s="11" t="s">
        <v>19</v>
      </c>
      <c r="C8" s="11">
        <v>3001</v>
      </c>
      <c r="D8" s="11">
        <v>1480</v>
      </c>
      <c r="E8" s="11">
        <v>1515</v>
      </c>
      <c r="F8" s="11"/>
      <c r="G8" s="11">
        <v>415</v>
      </c>
      <c r="H8" s="11">
        <v>514</v>
      </c>
      <c r="I8" s="11">
        <v>511</v>
      </c>
      <c r="J8" s="11">
        <v>511</v>
      </c>
      <c r="K8" s="11">
        <v>422</v>
      </c>
      <c r="L8" s="11">
        <v>627</v>
      </c>
      <c r="M8" s="11"/>
      <c r="N8" s="11">
        <v>807</v>
      </c>
      <c r="O8" s="11">
        <v>778</v>
      </c>
      <c r="P8" s="11">
        <v>656</v>
      </c>
      <c r="Q8" s="11">
        <v>751</v>
      </c>
      <c r="R8" s="11"/>
      <c r="S8" s="11">
        <v>421</v>
      </c>
      <c r="T8" s="11">
        <v>392</v>
      </c>
      <c r="U8" s="11">
        <v>242</v>
      </c>
      <c r="V8" s="11">
        <v>269</v>
      </c>
      <c r="W8" s="11">
        <v>211</v>
      </c>
      <c r="X8" s="11">
        <v>264</v>
      </c>
      <c r="Y8" s="11">
        <v>241</v>
      </c>
      <c r="Z8" s="11">
        <v>121</v>
      </c>
      <c r="AA8" s="11">
        <v>330</v>
      </c>
      <c r="AB8" s="11">
        <v>270</v>
      </c>
      <c r="AC8" s="11">
        <v>150</v>
      </c>
      <c r="AD8" s="11">
        <v>90</v>
      </c>
      <c r="AE8" s="11"/>
      <c r="AF8" s="11">
        <v>494</v>
      </c>
      <c r="AG8" s="11">
        <v>972</v>
      </c>
      <c r="AH8" s="11">
        <v>199</v>
      </c>
      <c r="AI8" s="11">
        <v>383</v>
      </c>
      <c r="AJ8" s="11">
        <v>220</v>
      </c>
      <c r="AK8" s="11"/>
      <c r="AL8" s="11">
        <v>536</v>
      </c>
      <c r="AM8" s="11">
        <v>424</v>
      </c>
      <c r="AN8" s="11">
        <v>226</v>
      </c>
      <c r="AO8" s="11">
        <v>701</v>
      </c>
      <c r="AP8" s="11">
        <v>438</v>
      </c>
      <c r="AQ8" s="11">
        <v>298</v>
      </c>
      <c r="AR8" s="11"/>
      <c r="AS8" s="11">
        <v>716</v>
      </c>
      <c r="AT8" s="11">
        <v>706</v>
      </c>
      <c r="AU8" s="11">
        <v>772</v>
      </c>
      <c r="AV8" s="11">
        <v>355</v>
      </c>
      <c r="AW8" s="11">
        <v>43</v>
      </c>
      <c r="AX8" s="11"/>
      <c r="AY8" s="11">
        <v>733</v>
      </c>
      <c r="AZ8" s="11">
        <v>802</v>
      </c>
      <c r="BA8" s="11">
        <v>433</v>
      </c>
      <c r="BB8" s="11">
        <v>497</v>
      </c>
      <c r="BC8" s="11">
        <v>497</v>
      </c>
      <c r="BD8" s="11"/>
      <c r="BE8" s="11">
        <v>189</v>
      </c>
      <c r="BF8" s="11">
        <v>1133</v>
      </c>
      <c r="BG8" s="11">
        <v>1073</v>
      </c>
      <c r="BH8" s="11">
        <v>473</v>
      </c>
      <c r="BI8" s="11">
        <v>133</v>
      </c>
      <c r="BJ8" s="11"/>
      <c r="BK8" s="11">
        <v>526</v>
      </c>
      <c r="BL8" s="11">
        <v>545</v>
      </c>
      <c r="BM8" s="11">
        <v>625</v>
      </c>
      <c r="BN8" s="11">
        <v>616</v>
      </c>
      <c r="BO8" s="11">
        <v>686</v>
      </c>
      <c r="BP8" s="11"/>
      <c r="BQ8" s="11">
        <v>887</v>
      </c>
      <c r="BR8" s="11">
        <v>2115</v>
      </c>
      <c r="BS8" s="11"/>
      <c r="BT8" s="11">
        <v>708</v>
      </c>
      <c r="BU8" s="11">
        <v>2293</v>
      </c>
      <c r="BV8" s="11"/>
      <c r="BW8" s="11">
        <v>778</v>
      </c>
      <c r="BX8" s="11">
        <v>2224</v>
      </c>
      <c r="BY8" s="11"/>
      <c r="BZ8" s="11">
        <v>1931</v>
      </c>
      <c r="CA8" s="11">
        <v>918</v>
      </c>
      <c r="CB8" s="11">
        <v>152</v>
      </c>
    </row>
    <row r="9" spans="2:80" x14ac:dyDescent="0.35">
      <c r="B9" s="15" t="s">
        <v>306</v>
      </c>
      <c r="C9" s="14">
        <v>3.80294161747321E-2</v>
      </c>
      <c r="D9" s="14">
        <v>4.98505559537437E-2</v>
      </c>
      <c r="E9" s="14">
        <v>2.6630442492800301E-2</v>
      </c>
      <c r="F9" s="14"/>
      <c r="G9" s="14">
        <v>4.2965580420259199E-2</v>
      </c>
      <c r="H9" s="14">
        <v>6.0642503167752E-2</v>
      </c>
      <c r="I9" s="14">
        <v>4.9331178836771503E-2</v>
      </c>
      <c r="J9" s="14">
        <v>1.7539518852207999E-2</v>
      </c>
      <c r="K9" s="14">
        <v>2.6090831825387299E-2</v>
      </c>
      <c r="L9" s="14">
        <v>3.1744769016609602E-2</v>
      </c>
      <c r="M9" s="14"/>
      <c r="N9" s="14">
        <v>6.1899670033379303E-2</v>
      </c>
      <c r="O9" s="14">
        <v>4.7225591386259397E-2</v>
      </c>
      <c r="P9" s="14">
        <v>2.9338668737709302E-2</v>
      </c>
      <c r="Q9" s="14">
        <v>1.0910006066165601E-2</v>
      </c>
      <c r="R9" s="14"/>
      <c r="S9" s="14">
        <v>6.0996574182738898E-2</v>
      </c>
      <c r="T9" s="14">
        <v>1.2037478017029E-2</v>
      </c>
      <c r="U9" s="14">
        <v>1.6657905408161901E-2</v>
      </c>
      <c r="V9" s="14">
        <v>4.1183716856126401E-2</v>
      </c>
      <c r="W9" s="14">
        <v>4.5183252701624099E-2</v>
      </c>
      <c r="X9" s="14">
        <v>4.1899154769286899E-2</v>
      </c>
      <c r="Y9" s="14">
        <v>1.47674430545514E-2</v>
      </c>
      <c r="Z9" s="14">
        <v>5.4877568868289303E-2</v>
      </c>
      <c r="AA9" s="14">
        <v>5.5449183958676797E-2</v>
      </c>
      <c r="AB9" s="14">
        <v>4.5001093309654003E-2</v>
      </c>
      <c r="AC9" s="14">
        <v>3.6190064927166102E-2</v>
      </c>
      <c r="AD9" s="14">
        <v>2.1679707843997701E-2</v>
      </c>
      <c r="AE9" s="14"/>
      <c r="AF9" s="14">
        <v>3.9073299153858397E-2</v>
      </c>
      <c r="AG9" s="14">
        <v>6.4413437324630299E-2</v>
      </c>
      <c r="AH9" s="14">
        <v>1.5259262920438801E-2</v>
      </c>
      <c r="AI9" s="14">
        <v>1.4222780796435E-2</v>
      </c>
      <c r="AJ9" s="14">
        <v>3.6592514454919803E-2</v>
      </c>
      <c r="AK9" s="14"/>
      <c r="AL9" s="14">
        <v>0.11846922360770699</v>
      </c>
      <c r="AM9" s="14">
        <v>4.3750378292005003E-2</v>
      </c>
      <c r="AN9" s="14">
        <v>1.7209631418795099E-2</v>
      </c>
      <c r="AO9" s="14">
        <v>1.6649755089900398E-2</v>
      </c>
      <c r="AP9" s="14">
        <v>2.2571443853796301E-2</v>
      </c>
      <c r="AQ9" s="14">
        <v>9.60050240772993E-3</v>
      </c>
      <c r="AR9" s="14"/>
      <c r="AS9" s="14">
        <v>2.0301787810036501E-2</v>
      </c>
      <c r="AT9" s="14">
        <v>1.4806892471447401E-2</v>
      </c>
      <c r="AU9" s="14">
        <v>5.9428161317934401E-2</v>
      </c>
      <c r="AV9" s="14">
        <v>6.0607166019340401E-2</v>
      </c>
      <c r="AW9" s="14">
        <v>0.17866709046272</v>
      </c>
      <c r="AX9" s="14"/>
      <c r="AY9" s="14">
        <v>6.9348947024045302E-2</v>
      </c>
      <c r="AZ9" s="14">
        <v>4.3760754236711101E-2</v>
      </c>
      <c r="BA9" s="14">
        <v>1.5257073668744001E-2</v>
      </c>
      <c r="BB9" s="14">
        <v>3.1852611137892901E-2</v>
      </c>
      <c r="BC9" s="14">
        <v>1.1705845282904999E-2</v>
      </c>
      <c r="BD9" s="14"/>
      <c r="BE9" s="14">
        <v>0.13886221269996299</v>
      </c>
      <c r="BF9" s="14">
        <v>5.2271434248808701E-2</v>
      </c>
      <c r="BG9" s="14">
        <v>1.8344401674113098E-2</v>
      </c>
      <c r="BH9" s="14">
        <v>1.53923154662522E-2</v>
      </c>
      <c r="BI9" s="14">
        <v>1.2712463987567601E-2</v>
      </c>
      <c r="BJ9" s="14"/>
      <c r="BK9" s="14">
        <v>0.12792943391008799</v>
      </c>
      <c r="BL9" s="14">
        <v>4.2753126647384301E-2</v>
      </c>
      <c r="BM9" s="14">
        <v>2.2099739970937001E-2</v>
      </c>
      <c r="BN9" s="14">
        <v>9.4152149427535001E-3</v>
      </c>
      <c r="BO9" s="14">
        <v>5.7828145607775302E-3</v>
      </c>
      <c r="BP9" s="14"/>
      <c r="BQ9" s="14">
        <v>3.3829344641430899E-2</v>
      </c>
      <c r="BR9" s="14">
        <v>3.9790110410780601E-2</v>
      </c>
      <c r="BS9" s="14"/>
      <c r="BT9" s="14">
        <v>6.3560855269134006E-2</v>
      </c>
      <c r="BU9" s="14">
        <v>3.0145446395665701E-2</v>
      </c>
      <c r="BV9" s="14"/>
      <c r="BW9" s="14">
        <v>0.10986351151370199</v>
      </c>
      <c r="BX9" s="14">
        <v>1.29052280243456E-2</v>
      </c>
      <c r="BY9" s="14"/>
      <c r="BZ9" s="14">
        <v>1.22138420873258E-2</v>
      </c>
      <c r="CA9" s="14">
        <v>9.42095438951146E-2</v>
      </c>
      <c r="CB9" s="14">
        <v>2.6458853331321901E-2</v>
      </c>
    </row>
    <row r="10" spans="2:80" x14ac:dyDescent="0.35">
      <c r="B10" s="15" t="s">
        <v>307</v>
      </c>
      <c r="C10" s="14">
        <v>0.139318045182658</v>
      </c>
      <c r="D10" s="14">
        <v>0.160047125823228</v>
      </c>
      <c r="E10" s="14">
        <v>0.119616892908643</v>
      </c>
      <c r="F10" s="14"/>
      <c r="G10" s="14">
        <v>0.15960702264698401</v>
      </c>
      <c r="H10" s="14">
        <v>0.16017275559800201</v>
      </c>
      <c r="I10" s="14">
        <v>0.14363628696194999</v>
      </c>
      <c r="J10" s="14">
        <v>0.113762305036867</v>
      </c>
      <c r="K10" s="14">
        <v>0.115893619337803</v>
      </c>
      <c r="L10" s="14">
        <v>0.14185794851962699</v>
      </c>
      <c r="M10" s="14"/>
      <c r="N10" s="14">
        <v>0.162458277242261</v>
      </c>
      <c r="O10" s="14">
        <v>0.14049247099292</v>
      </c>
      <c r="P10" s="14">
        <v>0.14111735067681699</v>
      </c>
      <c r="Q10" s="14">
        <v>0.11196508573677</v>
      </c>
      <c r="R10" s="14"/>
      <c r="S10" s="14">
        <v>0.14074440523724599</v>
      </c>
      <c r="T10" s="14">
        <v>0.14738085144516599</v>
      </c>
      <c r="U10" s="14">
        <v>0.14738729266196099</v>
      </c>
      <c r="V10" s="14">
        <v>0.12776671655660499</v>
      </c>
      <c r="W10" s="14">
        <v>0.13971685567251699</v>
      </c>
      <c r="X10" s="14">
        <v>0.15226215416320499</v>
      </c>
      <c r="Y10" s="14">
        <v>0.14581783452963001</v>
      </c>
      <c r="Z10" s="14">
        <v>0.14719519769349099</v>
      </c>
      <c r="AA10" s="14">
        <v>0.15827144560513301</v>
      </c>
      <c r="AB10" s="14">
        <v>9.7116070032058605E-2</v>
      </c>
      <c r="AC10" s="14">
        <v>0.13649544381383399</v>
      </c>
      <c r="AD10" s="14">
        <v>0.105329316749549</v>
      </c>
      <c r="AE10" s="14"/>
      <c r="AF10" s="14">
        <v>0.107463039195351</v>
      </c>
      <c r="AG10" s="14">
        <v>0.201758266022979</v>
      </c>
      <c r="AH10" s="14">
        <v>0.12609065249540999</v>
      </c>
      <c r="AI10" s="14">
        <v>7.6937642080442806E-2</v>
      </c>
      <c r="AJ10" s="14">
        <v>0.15723186319021901</v>
      </c>
      <c r="AK10" s="14"/>
      <c r="AL10" s="14">
        <v>0.30375555357733902</v>
      </c>
      <c r="AM10" s="14">
        <v>0.118927904991192</v>
      </c>
      <c r="AN10" s="14">
        <v>0.14110118738044899</v>
      </c>
      <c r="AO10" s="14">
        <v>8.3081724790353598E-2</v>
      </c>
      <c r="AP10" s="14">
        <v>0.14002076420591</v>
      </c>
      <c r="AQ10" s="14">
        <v>6.8781335605807001E-2</v>
      </c>
      <c r="AR10" s="14"/>
      <c r="AS10" s="14">
        <v>0.110359463201417</v>
      </c>
      <c r="AT10" s="14">
        <v>0.120473785697848</v>
      </c>
      <c r="AU10" s="14">
        <v>0.15345128587176299</v>
      </c>
      <c r="AV10" s="14">
        <v>0.184952979122806</v>
      </c>
      <c r="AW10" s="14">
        <v>0.238180155343232</v>
      </c>
      <c r="AX10" s="14"/>
      <c r="AY10" s="14">
        <v>0.16760443563527899</v>
      </c>
      <c r="AZ10" s="14">
        <v>0.164085957597709</v>
      </c>
      <c r="BA10" s="14">
        <v>0.136193368688863</v>
      </c>
      <c r="BB10" s="14">
        <v>0.122999061599553</v>
      </c>
      <c r="BC10" s="14">
        <v>8.2069725174873598E-2</v>
      </c>
      <c r="BD10" s="14"/>
      <c r="BE10" s="14">
        <v>0.19041831017311001</v>
      </c>
      <c r="BF10" s="14">
        <v>0.16310963223877001</v>
      </c>
      <c r="BG10" s="14">
        <v>0.12938715758237901</v>
      </c>
      <c r="BH10" s="14">
        <v>0.10463254096185901</v>
      </c>
      <c r="BI10" s="14">
        <v>6.76536529235999E-2</v>
      </c>
      <c r="BJ10" s="14"/>
      <c r="BK10" s="14">
        <v>0.26485205191028099</v>
      </c>
      <c r="BL10" s="14">
        <v>0.16900359375636301</v>
      </c>
      <c r="BM10" s="14">
        <v>0.13511477249225001</v>
      </c>
      <c r="BN10" s="14">
        <v>8.9063697760608407E-2</v>
      </c>
      <c r="BO10" s="14">
        <v>6.7900518865779497E-2</v>
      </c>
      <c r="BP10" s="14"/>
      <c r="BQ10" s="14">
        <v>0.101502876763908</v>
      </c>
      <c r="BR10" s="14">
        <v>0.155170382111254</v>
      </c>
      <c r="BS10" s="14"/>
      <c r="BT10" s="14">
        <v>0.16601209819605101</v>
      </c>
      <c r="BU10" s="14">
        <v>0.13107506653737999</v>
      </c>
      <c r="BV10" s="14"/>
      <c r="BW10" s="14">
        <v>0.28942120774320701</v>
      </c>
      <c r="BX10" s="14">
        <v>8.6819018357810099E-2</v>
      </c>
      <c r="BY10" s="14"/>
      <c r="BZ10" s="14">
        <v>9.6751204871458593E-2</v>
      </c>
      <c r="CA10" s="14">
        <v>0.23400347628485199</v>
      </c>
      <c r="CB10" s="14">
        <v>0.107869674401371</v>
      </c>
    </row>
    <row r="11" spans="2:80" x14ac:dyDescent="0.35">
      <c r="B11" s="15" t="s">
        <v>308</v>
      </c>
      <c r="C11" s="14">
        <v>0.17988491048514699</v>
      </c>
      <c r="D11" s="14">
        <v>0.17263423616340401</v>
      </c>
      <c r="E11" s="14">
        <v>0.18643109129035501</v>
      </c>
      <c r="F11" s="14"/>
      <c r="G11" s="14">
        <v>0.21268621450660899</v>
      </c>
      <c r="H11" s="14">
        <v>0.169894226173258</v>
      </c>
      <c r="I11" s="14">
        <v>0.19270925785398901</v>
      </c>
      <c r="J11" s="14">
        <v>0.17811904889908101</v>
      </c>
      <c r="K11" s="14">
        <v>0.17315286371830901</v>
      </c>
      <c r="L11" s="14">
        <v>0.16188139037569399</v>
      </c>
      <c r="M11" s="14"/>
      <c r="N11" s="14">
        <v>0.19344009027929099</v>
      </c>
      <c r="O11" s="14">
        <v>0.16191053987821699</v>
      </c>
      <c r="P11" s="14">
        <v>0.16181048213240701</v>
      </c>
      <c r="Q11" s="14">
        <v>0.20056870623464201</v>
      </c>
      <c r="R11" s="14"/>
      <c r="S11" s="14">
        <v>0.23078503632657499</v>
      </c>
      <c r="T11" s="14">
        <v>0.16180262155703901</v>
      </c>
      <c r="U11" s="14">
        <v>0.17848018669542701</v>
      </c>
      <c r="V11" s="14">
        <v>0.19692883963865701</v>
      </c>
      <c r="W11" s="14">
        <v>0.18505236168246</v>
      </c>
      <c r="X11" s="14">
        <v>0.162666585661878</v>
      </c>
      <c r="Y11" s="14">
        <v>0.15787762410696901</v>
      </c>
      <c r="Z11" s="14">
        <v>0.15243889050852399</v>
      </c>
      <c r="AA11" s="14">
        <v>0.18066799219120799</v>
      </c>
      <c r="AB11" s="14">
        <v>0.16618207769033999</v>
      </c>
      <c r="AC11" s="14">
        <v>0.157703584360841</v>
      </c>
      <c r="AD11" s="14">
        <v>0.18299318605456899</v>
      </c>
      <c r="AE11" s="14"/>
      <c r="AF11" s="14">
        <v>0.15546661220906699</v>
      </c>
      <c r="AG11" s="14">
        <v>0.22378800098139301</v>
      </c>
      <c r="AH11" s="14">
        <v>0.19803615149084</v>
      </c>
      <c r="AI11" s="14">
        <v>7.5483264863901098E-2</v>
      </c>
      <c r="AJ11" s="14">
        <v>0.13082117686792499</v>
      </c>
      <c r="AK11" s="14"/>
      <c r="AL11" s="14">
        <v>0.21936497313811301</v>
      </c>
      <c r="AM11" s="14">
        <v>0.20138046193115899</v>
      </c>
      <c r="AN11" s="14">
        <v>0.19962348466069499</v>
      </c>
      <c r="AO11" s="14">
        <v>8.4587718206826104E-2</v>
      </c>
      <c r="AP11" s="14">
        <v>0.19367259462968101</v>
      </c>
      <c r="AQ11" s="14">
        <v>0.27944179762444898</v>
      </c>
      <c r="AR11" s="14"/>
      <c r="AS11" s="14">
        <v>0.16418442828701599</v>
      </c>
      <c r="AT11" s="14">
        <v>0.184789702485878</v>
      </c>
      <c r="AU11" s="14">
        <v>0.195708499511245</v>
      </c>
      <c r="AV11" s="14">
        <v>0.20506061085379901</v>
      </c>
      <c r="AW11" s="14">
        <v>8.7753285573877501E-2</v>
      </c>
      <c r="AX11" s="14"/>
      <c r="AY11" s="14">
        <v>0.173429754612444</v>
      </c>
      <c r="AZ11" s="14">
        <v>0.192847189580717</v>
      </c>
      <c r="BA11" s="14">
        <v>0.20808054304595699</v>
      </c>
      <c r="BB11" s="14">
        <v>0.166940757238809</v>
      </c>
      <c r="BC11" s="14">
        <v>0.14973564471099499</v>
      </c>
      <c r="BD11" s="14"/>
      <c r="BE11" s="14">
        <v>0.16066588006053301</v>
      </c>
      <c r="BF11" s="14">
        <v>0.19227783627453601</v>
      </c>
      <c r="BG11" s="14">
        <v>0.18829326376514</v>
      </c>
      <c r="BH11" s="14">
        <v>0.15408046547740401</v>
      </c>
      <c r="BI11" s="14">
        <v>0.12571819783241001</v>
      </c>
      <c r="BJ11" s="14"/>
      <c r="BK11" s="14">
        <v>0.16595639973169099</v>
      </c>
      <c r="BL11" s="14">
        <v>0.27616377255567298</v>
      </c>
      <c r="BM11" s="14">
        <v>0.23008521407097601</v>
      </c>
      <c r="BN11" s="14">
        <v>0.15656179001998</v>
      </c>
      <c r="BO11" s="14">
        <v>8.7505301745248107E-2</v>
      </c>
      <c r="BP11" s="14"/>
      <c r="BQ11" s="14">
        <v>9.3513194943514705E-2</v>
      </c>
      <c r="BR11" s="14">
        <v>0.21609243231090999</v>
      </c>
      <c r="BS11" s="14"/>
      <c r="BT11" s="14">
        <v>0.18326921592150899</v>
      </c>
      <c r="BU11" s="14">
        <v>0.178839855340204</v>
      </c>
      <c r="BV11" s="14"/>
      <c r="BW11" s="14">
        <v>0.21905006867908899</v>
      </c>
      <c r="BX11" s="14">
        <v>0.16618678010902099</v>
      </c>
      <c r="BY11" s="14"/>
      <c r="BZ11" s="14">
        <v>0.156496400785227</v>
      </c>
      <c r="CA11" s="14">
        <v>0.19905434142897299</v>
      </c>
      <c r="CB11" s="14">
        <v>0.36076189157831701</v>
      </c>
    </row>
    <row r="12" spans="2:80" x14ac:dyDescent="0.35">
      <c r="B12" s="15" t="s">
        <v>86</v>
      </c>
      <c r="C12" s="14">
        <v>0.38190423577563098</v>
      </c>
      <c r="D12" s="14">
        <v>0.35743700689282498</v>
      </c>
      <c r="E12" s="14">
        <v>0.40604471598017</v>
      </c>
      <c r="F12" s="14"/>
      <c r="G12" s="14">
        <v>0.42609280141593298</v>
      </c>
      <c r="H12" s="14">
        <v>0.36746810142951303</v>
      </c>
      <c r="I12" s="14">
        <v>0.39347278209891801</v>
      </c>
      <c r="J12" s="14">
        <v>0.389540637987289</v>
      </c>
      <c r="K12" s="14">
        <v>0.38799335750704</v>
      </c>
      <c r="L12" s="14">
        <v>0.34474518732197901</v>
      </c>
      <c r="M12" s="14"/>
      <c r="N12" s="14">
        <v>0.37122089643143003</v>
      </c>
      <c r="O12" s="14">
        <v>0.36631515510887203</v>
      </c>
      <c r="P12" s="14">
        <v>0.39468942993720102</v>
      </c>
      <c r="Q12" s="14">
        <v>0.40051226118014799</v>
      </c>
      <c r="R12" s="14"/>
      <c r="S12" s="14">
        <v>0.34073588591390802</v>
      </c>
      <c r="T12" s="14">
        <v>0.39567872184597103</v>
      </c>
      <c r="U12" s="14">
        <v>0.35836203950790901</v>
      </c>
      <c r="V12" s="14">
        <v>0.33776777598144903</v>
      </c>
      <c r="W12" s="14">
        <v>0.40330712080535303</v>
      </c>
      <c r="X12" s="14">
        <v>0.39619230671698802</v>
      </c>
      <c r="Y12" s="14">
        <v>0.44339475254538802</v>
      </c>
      <c r="Z12" s="14">
        <v>0.38397666899275301</v>
      </c>
      <c r="AA12" s="14">
        <v>0.33722657263563899</v>
      </c>
      <c r="AB12" s="14">
        <v>0.43673198538741598</v>
      </c>
      <c r="AC12" s="14">
        <v>0.39019510818299402</v>
      </c>
      <c r="AD12" s="14">
        <v>0.435446509275143</v>
      </c>
      <c r="AE12" s="14"/>
      <c r="AF12" s="14">
        <v>0.41335212078356098</v>
      </c>
      <c r="AG12" s="14">
        <v>0.32772357994509699</v>
      </c>
      <c r="AH12" s="14">
        <v>0.51775091164269704</v>
      </c>
      <c r="AI12" s="14">
        <v>0.315946281172993</v>
      </c>
      <c r="AJ12" s="14">
        <v>0.42100867379999202</v>
      </c>
      <c r="AK12" s="14"/>
      <c r="AL12" s="14">
        <v>0.273927108494118</v>
      </c>
      <c r="AM12" s="14">
        <v>0.39726476004347799</v>
      </c>
      <c r="AN12" s="14">
        <v>0.46300186477439997</v>
      </c>
      <c r="AO12" s="14">
        <v>0.35052160034894803</v>
      </c>
      <c r="AP12" s="14">
        <v>0.43121675874098098</v>
      </c>
      <c r="AQ12" s="14">
        <v>0.45456223987324001</v>
      </c>
      <c r="AR12" s="14"/>
      <c r="AS12" s="14">
        <v>0.37175092825683798</v>
      </c>
      <c r="AT12" s="14">
        <v>0.425578469094545</v>
      </c>
      <c r="AU12" s="14">
        <v>0.37554210364709401</v>
      </c>
      <c r="AV12" s="14">
        <v>0.350392457187166</v>
      </c>
      <c r="AW12" s="14">
        <v>0.33166396464279702</v>
      </c>
      <c r="AX12" s="14"/>
      <c r="AY12" s="14">
        <v>0.32733794321347098</v>
      </c>
      <c r="AZ12" s="14">
        <v>0.42029845100274699</v>
      </c>
      <c r="BA12" s="14">
        <v>0.397237717528171</v>
      </c>
      <c r="BB12" s="14">
        <v>0.39063583739261998</v>
      </c>
      <c r="BC12" s="14">
        <v>0.37448965083696301</v>
      </c>
      <c r="BD12" s="14"/>
      <c r="BE12" s="14">
        <v>0.33146673281184003</v>
      </c>
      <c r="BF12" s="14">
        <v>0.386691141500769</v>
      </c>
      <c r="BG12" s="14">
        <v>0.38895720540355</v>
      </c>
      <c r="BH12" s="14">
        <v>0.40092965782258499</v>
      </c>
      <c r="BI12" s="14">
        <v>0.28846612048578202</v>
      </c>
      <c r="BJ12" s="14"/>
      <c r="BK12" s="14">
        <v>0.30626245717679801</v>
      </c>
      <c r="BL12" s="14">
        <v>0.37841892627533902</v>
      </c>
      <c r="BM12" s="14">
        <v>0.410144581748281</v>
      </c>
      <c r="BN12" s="14">
        <v>0.43911369984189502</v>
      </c>
      <c r="BO12" s="14">
        <v>0.36606485509245601</v>
      </c>
      <c r="BP12" s="14"/>
      <c r="BQ12" s="14">
        <v>0.34617285678106902</v>
      </c>
      <c r="BR12" s="14">
        <v>0.39688303614676201</v>
      </c>
      <c r="BS12" s="14"/>
      <c r="BT12" s="14">
        <v>0.39868870395803102</v>
      </c>
      <c r="BU12" s="14">
        <v>0.37672128312582198</v>
      </c>
      <c r="BV12" s="14"/>
      <c r="BW12" s="14">
        <v>0.287241474459215</v>
      </c>
      <c r="BX12" s="14">
        <v>0.41501281763952103</v>
      </c>
      <c r="BY12" s="14"/>
      <c r="BZ12" s="14">
        <v>0.40348731616703298</v>
      </c>
      <c r="CA12" s="14">
        <v>0.34008672713990301</v>
      </c>
      <c r="CB12" s="14">
        <v>0.36050670719172001</v>
      </c>
    </row>
    <row r="13" spans="2:80" x14ac:dyDescent="0.35">
      <c r="B13" s="15" t="s">
        <v>85</v>
      </c>
      <c r="C13" s="20">
        <v>0.26086339238183198</v>
      </c>
      <c r="D13" s="20">
        <v>0.26003107516679902</v>
      </c>
      <c r="E13" s="20">
        <v>0.26127685732803202</v>
      </c>
      <c r="F13" s="20"/>
      <c r="G13" s="20">
        <v>0.158648381010215</v>
      </c>
      <c r="H13" s="20">
        <v>0.241822413631476</v>
      </c>
      <c r="I13" s="20">
        <v>0.220850494248373</v>
      </c>
      <c r="J13" s="20">
        <v>0.30103848922455501</v>
      </c>
      <c r="K13" s="20">
        <v>0.29686932761146101</v>
      </c>
      <c r="L13" s="20">
        <v>0.31977070476609099</v>
      </c>
      <c r="M13" s="20"/>
      <c r="N13" s="20">
        <v>0.210981066013638</v>
      </c>
      <c r="O13" s="20">
        <v>0.28405624263373203</v>
      </c>
      <c r="P13" s="20">
        <v>0.27304406851586599</v>
      </c>
      <c r="Q13" s="20">
        <v>0.27604394078227601</v>
      </c>
      <c r="R13" s="20"/>
      <c r="S13" s="20">
        <v>0.22673809833953201</v>
      </c>
      <c r="T13" s="20">
        <v>0.28310032713479599</v>
      </c>
      <c r="U13" s="20">
        <v>0.29911257572654198</v>
      </c>
      <c r="V13" s="20">
        <v>0.29635295096716302</v>
      </c>
      <c r="W13" s="20">
        <v>0.226740409138046</v>
      </c>
      <c r="X13" s="20">
        <v>0.246979798688643</v>
      </c>
      <c r="Y13" s="20">
        <v>0.23814234576346199</v>
      </c>
      <c r="Z13" s="20">
        <v>0.26151167393694202</v>
      </c>
      <c r="AA13" s="20">
        <v>0.26838480560934302</v>
      </c>
      <c r="AB13" s="20">
        <v>0.25496877358053199</v>
      </c>
      <c r="AC13" s="20">
        <v>0.27941579871516498</v>
      </c>
      <c r="AD13" s="20">
        <v>0.25455128007674099</v>
      </c>
      <c r="AE13" s="20"/>
      <c r="AF13" s="20">
        <v>0.28464492865816299</v>
      </c>
      <c r="AG13" s="20">
        <v>0.1823167157259</v>
      </c>
      <c r="AH13" s="20">
        <v>0.142863021450614</v>
      </c>
      <c r="AI13" s="20">
        <v>0.51741003108622796</v>
      </c>
      <c r="AJ13" s="20">
        <v>0.254345771686944</v>
      </c>
      <c r="AK13" s="20"/>
      <c r="AL13" s="20">
        <v>8.4483141182722196E-2</v>
      </c>
      <c r="AM13" s="20">
        <v>0.23867649474216601</v>
      </c>
      <c r="AN13" s="20">
        <v>0.17906383176566101</v>
      </c>
      <c r="AO13" s="20">
        <v>0.465159201563972</v>
      </c>
      <c r="AP13" s="20">
        <v>0.21251843856963301</v>
      </c>
      <c r="AQ13" s="20">
        <v>0.18761412448877299</v>
      </c>
      <c r="AR13" s="20"/>
      <c r="AS13" s="20">
        <v>0.33340339244469203</v>
      </c>
      <c r="AT13" s="20">
        <v>0.25435115025028199</v>
      </c>
      <c r="AU13" s="20">
        <v>0.21586994965196399</v>
      </c>
      <c r="AV13" s="20">
        <v>0.198986786816889</v>
      </c>
      <c r="AW13" s="20">
        <v>0.16373550397737399</v>
      </c>
      <c r="AX13" s="20"/>
      <c r="AY13" s="20">
        <v>0.26227891951476201</v>
      </c>
      <c r="AZ13" s="20">
        <v>0.17900764758211599</v>
      </c>
      <c r="BA13" s="20">
        <v>0.24323129706826499</v>
      </c>
      <c r="BB13" s="20">
        <v>0.28757173263112501</v>
      </c>
      <c r="BC13" s="20">
        <v>0.381999133994264</v>
      </c>
      <c r="BD13" s="20"/>
      <c r="BE13" s="20">
        <v>0.178586864254553</v>
      </c>
      <c r="BF13" s="20">
        <v>0.205649955737116</v>
      </c>
      <c r="BG13" s="20">
        <v>0.275017971574818</v>
      </c>
      <c r="BH13" s="20">
        <v>0.3249650202719</v>
      </c>
      <c r="BI13" s="20">
        <v>0.50544956477063996</v>
      </c>
      <c r="BJ13" s="20"/>
      <c r="BK13" s="20">
        <v>0.13499965727114199</v>
      </c>
      <c r="BL13" s="20">
        <v>0.13366058076524001</v>
      </c>
      <c r="BM13" s="20">
        <v>0.202555691717556</v>
      </c>
      <c r="BN13" s="20">
        <v>0.30584559743476297</v>
      </c>
      <c r="BO13" s="20">
        <v>0.47274650973573901</v>
      </c>
      <c r="BP13" s="20"/>
      <c r="BQ13" s="20">
        <v>0.42498172687007701</v>
      </c>
      <c r="BR13" s="20">
        <v>0.19206403902029301</v>
      </c>
      <c r="BS13" s="20"/>
      <c r="BT13" s="20">
        <v>0.18846912665527399</v>
      </c>
      <c r="BU13" s="20">
        <v>0.28321834860092798</v>
      </c>
      <c r="BV13" s="20"/>
      <c r="BW13" s="20">
        <v>9.4423737604785493E-2</v>
      </c>
      <c r="BX13" s="20">
        <v>0.31907615586930299</v>
      </c>
      <c r="BY13" s="20"/>
      <c r="BZ13" s="20">
        <v>0.33105123608895498</v>
      </c>
      <c r="CA13" s="20">
        <v>0.13264591125115599</v>
      </c>
      <c r="CB13" s="20">
        <v>0.14440287349727099</v>
      </c>
    </row>
    <row r="14" spans="2:80" x14ac:dyDescent="0.35">
      <c r="B14" s="16" t="s">
        <v>279</v>
      </c>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353</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3013</v>
      </c>
      <c r="D7" s="10">
        <v>1498</v>
      </c>
      <c r="E7" s="10">
        <v>1509</v>
      </c>
      <c r="F7" s="10"/>
      <c r="G7" s="10">
        <v>431</v>
      </c>
      <c r="H7" s="10">
        <v>518</v>
      </c>
      <c r="I7" s="10">
        <v>523</v>
      </c>
      <c r="J7" s="10">
        <v>511</v>
      </c>
      <c r="K7" s="10">
        <v>449</v>
      </c>
      <c r="L7" s="10">
        <v>581</v>
      </c>
      <c r="M7" s="10"/>
      <c r="N7" s="10">
        <v>843</v>
      </c>
      <c r="O7" s="10">
        <v>795</v>
      </c>
      <c r="P7" s="10">
        <v>652</v>
      </c>
      <c r="Q7" s="10">
        <v>714</v>
      </c>
      <c r="R7" s="10"/>
      <c r="S7" s="10">
        <v>382</v>
      </c>
      <c r="T7" s="10">
        <v>403</v>
      </c>
      <c r="U7" s="10">
        <v>231</v>
      </c>
      <c r="V7" s="10">
        <v>268</v>
      </c>
      <c r="W7" s="10">
        <v>216</v>
      </c>
      <c r="X7" s="10">
        <v>278</v>
      </c>
      <c r="Y7" s="10">
        <v>248</v>
      </c>
      <c r="Z7" s="10">
        <v>129</v>
      </c>
      <c r="AA7" s="10">
        <v>343</v>
      </c>
      <c r="AB7" s="10">
        <v>275</v>
      </c>
      <c r="AC7" s="10">
        <v>155</v>
      </c>
      <c r="AD7" s="10">
        <v>85</v>
      </c>
      <c r="AE7" s="10"/>
      <c r="AF7" s="10">
        <v>489</v>
      </c>
      <c r="AG7" s="10">
        <v>980</v>
      </c>
      <c r="AH7" s="10">
        <v>198</v>
      </c>
      <c r="AI7" s="10">
        <v>381</v>
      </c>
      <c r="AJ7" s="10">
        <v>225</v>
      </c>
      <c r="AK7" s="10"/>
      <c r="AL7" s="10">
        <v>544</v>
      </c>
      <c r="AM7" s="10">
        <v>422</v>
      </c>
      <c r="AN7" s="10">
        <v>227</v>
      </c>
      <c r="AO7" s="10">
        <v>695</v>
      </c>
      <c r="AP7" s="10">
        <v>448</v>
      </c>
      <c r="AQ7" s="10">
        <v>299</v>
      </c>
      <c r="AR7" s="10"/>
      <c r="AS7" s="10">
        <v>706</v>
      </c>
      <c r="AT7" s="10">
        <v>710</v>
      </c>
      <c r="AU7" s="10">
        <v>782</v>
      </c>
      <c r="AV7" s="10">
        <v>363</v>
      </c>
      <c r="AW7" s="10">
        <v>46</v>
      </c>
      <c r="AX7" s="10"/>
      <c r="AY7" s="10">
        <v>733</v>
      </c>
      <c r="AZ7" s="10">
        <v>807</v>
      </c>
      <c r="BA7" s="10">
        <v>431</v>
      </c>
      <c r="BB7" s="10">
        <v>505</v>
      </c>
      <c r="BC7" s="10">
        <v>497</v>
      </c>
      <c r="BD7" s="10"/>
      <c r="BE7" s="10">
        <v>194</v>
      </c>
      <c r="BF7" s="10">
        <v>1135</v>
      </c>
      <c r="BG7" s="10">
        <v>1076</v>
      </c>
      <c r="BH7" s="10">
        <v>474</v>
      </c>
      <c r="BI7" s="10">
        <v>134</v>
      </c>
      <c r="BJ7" s="10"/>
      <c r="BK7" s="10">
        <v>533</v>
      </c>
      <c r="BL7" s="10">
        <v>551</v>
      </c>
      <c r="BM7" s="10">
        <v>624</v>
      </c>
      <c r="BN7" s="10">
        <v>615</v>
      </c>
      <c r="BO7" s="10">
        <v>686</v>
      </c>
      <c r="BP7" s="10"/>
      <c r="BQ7" s="10">
        <v>881</v>
      </c>
      <c r="BR7" s="10">
        <v>2132</v>
      </c>
      <c r="BS7" s="10"/>
      <c r="BT7" s="10">
        <v>720</v>
      </c>
      <c r="BU7" s="10">
        <v>2293</v>
      </c>
      <c r="BV7" s="10"/>
      <c r="BW7" s="10">
        <v>792</v>
      </c>
      <c r="BX7" s="10">
        <v>2221</v>
      </c>
      <c r="BY7" s="10"/>
      <c r="BZ7" s="10">
        <v>1929</v>
      </c>
      <c r="CA7" s="10">
        <v>928</v>
      </c>
      <c r="CB7" s="10">
        <v>156</v>
      </c>
    </row>
    <row r="8" spans="2:80" ht="30" customHeight="1" x14ac:dyDescent="0.35">
      <c r="B8" s="11" t="s">
        <v>19</v>
      </c>
      <c r="C8" s="11">
        <v>3013</v>
      </c>
      <c r="D8" s="11">
        <v>1486</v>
      </c>
      <c r="E8" s="11">
        <v>1521</v>
      </c>
      <c r="F8" s="11"/>
      <c r="G8" s="11">
        <v>416</v>
      </c>
      <c r="H8" s="11">
        <v>515</v>
      </c>
      <c r="I8" s="11">
        <v>514</v>
      </c>
      <c r="J8" s="11">
        <v>511</v>
      </c>
      <c r="K8" s="11">
        <v>424</v>
      </c>
      <c r="L8" s="11">
        <v>633</v>
      </c>
      <c r="M8" s="11"/>
      <c r="N8" s="11">
        <v>812</v>
      </c>
      <c r="O8" s="11">
        <v>782</v>
      </c>
      <c r="P8" s="11">
        <v>658</v>
      </c>
      <c r="Q8" s="11">
        <v>752</v>
      </c>
      <c r="R8" s="11"/>
      <c r="S8" s="11">
        <v>422</v>
      </c>
      <c r="T8" s="11">
        <v>393</v>
      </c>
      <c r="U8" s="11">
        <v>240</v>
      </c>
      <c r="V8" s="11">
        <v>271</v>
      </c>
      <c r="W8" s="11">
        <v>212</v>
      </c>
      <c r="X8" s="11">
        <v>269</v>
      </c>
      <c r="Y8" s="11">
        <v>241</v>
      </c>
      <c r="Z8" s="11">
        <v>121</v>
      </c>
      <c r="AA8" s="11">
        <v>332</v>
      </c>
      <c r="AB8" s="11">
        <v>272</v>
      </c>
      <c r="AC8" s="11">
        <v>150</v>
      </c>
      <c r="AD8" s="11">
        <v>90</v>
      </c>
      <c r="AE8" s="11"/>
      <c r="AF8" s="11">
        <v>497</v>
      </c>
      <c r="AG8" s="11">
        <v>975</v>
      </c>
      <c r="AH8" s="11">
        <v>200</v>
      </c>
      <c r="AI8" s="11">
        <v>384</v>
      </c>
      <c r="AJ8" s="11">
        <v>219</v>
      </c>
      <c r="AK8" s="11"/>
      <c r="AL8" s="11">
        <v>539</v>
      </c>
      <c r="AM8" s="11">
        <v>426</v>
      </c>
      <c r="AN8" s="11">
        <v>228</v>
      </c>
      <c r="AO8" s="11">
        <v>703</v>
      </c>
      <c r="AP8" s="11">
        <v>438</v>
      </c>
      <c r="AQ8" s="11">
        <v>301</v>
      </c>
      <c r="AR8" s="11"/>
      <c r="AS8" s="11">
        <v>719</v>
      </c>
      <c r="AT8" s="11">
        <v>709</v>
      </c>
      <c r="AU8" s="11">
        <v>774</v>
      </c>
      <c r="AV8" s="11">
        <v>358</v>
      </c>
      <c r="AW8" s="11">
        <v>44</v>
      </c>
      <c r="AX8" s="11"/>
      <c r="AY8" s="11">
        <v>738</v>
      </c>
      <c r="AZ8" s="11">
        <v>803</v>
      </c>
      <c r="BA8" s="11">
        <v>434</v>
      </c>
      <c r="BB8" s="11">
        <v>502</v>
      </c>
      <c r="BC8" s="11">
        <v>496</v>
      </c>
      <c r="BD8" s="11"/>
      <c r="BE8" s="11">
        <v>191</v>
      </c>
      <c r="BF8" s="11">
        <v>1137</v>
      </c>
      <c r="BG8" s="11">
        <v>1079</v>
      </c>
      <c r="BH8" s="11">
        <v>473</v>
      </c>
      <c r="BI8" s="11">
        <v>133</v>
      </c>
      <c r="BJ8" s="11"/>
      <c r="BK8" s="11">
        <v>529</v>
      </c>
      <c r="BL8" s="11">
        <v>549</v>
      </c>
      <c r="BM8" s="11">
        <v>629</v>
      </c>
      <c r="BN8" s="11">
        <v>615</v>
      </c>
      <c r="BO8" s="11">
        <v>688</v>
      </c>
      <c r="BP8" s="11"/>
      <c r="BQ8" s="11">
        <v>889</v>
      </c>
      <c r="BR8" s="11">
        <v>2124</v>
      </c>
      <c r="BS8" s="11"/>
      <c r="BT8" s="11">
        <v>708</v>
      </c>
      <c r="BU8" s="11">
        <v>2305</v>
      </c>
      <c r="BV8" s="11"/>
      <c r="BW8" s="11">
        <v>783</v>
      </c>
      <c r="BX8" s="11">
        <v>2231</v>
      </c>
      <c r="BY8" s="11"/>
      <c r="BZ8" s="11">
        <v>1936</v>
      </c>
      <c r="CA8" s="11">
        <v>922</v>
      </c>
      <c r="CB8" s="11">
        <v>155</v>
      </c>
    </row>
    <row r="9" spans="2:80" x14ac:dyDescent="0.35">
      <c r="B9" s="15" t="s">
        <v>306</v>
      </c>
      <c r="C9" s="14">
        <v>2.1761433010071898E-2</v>
      </c>
      <c r="D9" s="14">
        <v>2.5627216204619E-2</v>
      </c>
      <c r="E9" s="14">
        <v>1.8071407869501101E-2</v>
      </c>
      <c r="F9" s="14"/>
      <c r="G9" s="14">
        <v>1.9898932859177602E-2</v>
      </c>
      <c r="H9" s="14">
        <v>4.52618383099797E-2</v>
      </c>
      <c r="I9" s="14">
        <v>4.5746409399781203E-2</v>
      </c>
      <c r="J9" s="14">
        <v>1.13394790246016E-2</v>
      </c>
      <c r="K9" s="14">
        <v>8.65452241468102E-3</v>
      </c>
      <c r="L9" s="14">
        <v>1.5716599187143301E-3</v>
      </c>
      <c r="M9" s="14"/>
      <c r="N9" s="14">
        <v>4.0507881590987102E-2</v>
      </c>
      <c r="O9" s="14">
        <v>2.00748913401625E-2</v>
      </c>
      <c r="P9" s="14">
        <v>1.6828536876242101E-2</v>
      </c>
      <c r="Q9" s="14">
        <v>6.7068143372575901E-3</v>
      </c>
      <c r="R9" s="14"/>
      <c r="S9" s="14">
        <v>2.81139205868698E-2</v>
      </c>
      <c r="T9" s="14">
        <v>1.44011311823462E-2</v>
      </c>
      <c r="U9" s="14">
        <v>2.02442446242296E-2</v>
      </c>
      <c r="V9" s="14">
        <v>2.0924362903379699E-2</v>
      </c>
      <c r="W9" s="14">
        <v>2.68702284696157E-2</v>
      </c>
      <c r="X9" s="14">
        <v>1.6224048124125898E-2</v>
      </c>
      <c r="Y9" s="14">
        <v>1.4983930693079E-2</v>
      </c>
      <c r="Z9" s="14">
        <v>2.8113860693291502E-2</v>
      </c>
      <c r="AA9" s="14">
        <v>2.43440353170894E-2</v>
      </c>
      <c r="AB9" s="14">
        <v>3.51301737251868E-2</v>
      </c>
      <c r="AC9" s="14">
        <v>5.6629405187707399E-3</v>
      </c>
      <c r="AD9" s="14">
        <v>2.17383527199096E-2</v>
      </c>
      <c r="AE9" s="14"/>
      <c r="AF9" s="14">
        <v>3.2480092219157597E-2</v>
      </c>
      <c r="AG9" s="14">
        <v>3.0026002687719201E-2</v>
      </c>
      <c r="AH9" s="14">
        <v>9.6741661811588792E-3</v>
      </c>
      <c r="AI9" s="14">
        <v>1.20423086664779E-2</v>
      </c>
      <c r="AJ9" s="14">
        <v>9.2510831005489496E-3</v>
      </c>
      <c r="AK9" s="14"/>
      <c r="AL9" s="14">
        <v>5.0615116662794099E-2</v>
      </c>
      <c r="AM9" s="14">
        <v>3.8211951611366798E-2</v>
      </c>
      <c r="AN9" s="14">
        <v>1.6652542901336099E-2</v>
      </c>
      <c r="AO9" s="14">
        <v>7.1769028762758797E-3</v>
      </c>
      <c r="AP9" s="14">
        <v>1.32356639313457E-2</v>
      </c>
      <c r="AQ9" s="14">
        <v>3.3046712578541399E-3</v>
      </c>
      <c r="AR9" s="14"/>
      <c r="AS9" s="14">
        <v>4.1237568495668996E-3</v>
      </c>
      <c r="AT9" s="14">
        <v>1.1078263996424699E-2</v>
      </c>
      <c r="AU9" s="14">
        <v>3.4580390849087303E-2</v>
      </c>
      <c r="AV9" s="14">
        <v>5.0290403837499699E-2</v>
      </c>
      <c r="AW9" s="14">
        <v>0.105069263531144</v>
      </c>
      <c r="AX9" s="14"/>
      <c r="AY9" s="14">
        <v>4.2509213336815399E-2</v>
      </c>
      <c r="AZ9" s="14">
        <v>2.5771899950161999E-2</v>
      </c>
      <c r="BA9" s="14">
        <v>0</v>
      </c>
      <c r="BB9" s="14">
        <v>1.94367144815824E-2</v>
      </c>
      <c r="BC9" s="14">
        <v>7.5538589988440596E-3</v>
      </c>
      <c r="BD9" s="14"/>
      <c r="BE9" s="14">
        <v>0.10348043717177</v>
      </c>
      <c r="BF9" s="14">
        <v>2.4076312552624001E-2</v>
      </c>
      <c r="BG9" s="14">
        <v>1.08991708639204E-2</v>
      </c>
      <c r="BH9" s="14">
        <v>1.0106185591853899E-2</v>
      </c>
      <c r="BI9" s="14">
        <v>1.4175307754501701E-2</v>
      </c>
      <c r="BJ9" s="14"/>
      <c r="BK9" s="14">
        <v>6.9758555502665895E-2</v>
      </c>
      <c r="BL9" s="14">
        <v>1.74019767538134E-2</v>
      </c>
      <c r="BM9" s="14">
        <v>8.0841685068799695E-3</v>
      </c>
      <c r="BN9" s="14">
        <v>7.5920541117628299E-3</v>
      </c>
      <c r="BO9" s="14">
        <v>1.36621482779496E-2</v>
      </c>
      <c r="BP9" s="14"/>
      <c r="BQ9" s="14">
        <v>2.3914609832209201E-2</v>
      </c>
      <c r="BR9" s="14">
        <v>2.08600208669435E-2</v>
      </c>
      <c r="BS9" s="14"/>
      <c r="BT9" s="14">
        <v>4.00629900686666E-2</v>
      </c>
      <c r="BU9" s="14">
        <v>1.6139957016869499E-2</v>
      </c>
      <c r="BV9" s="14"/>
      <c r="BW9" s="14">
        <v>5.1642660444484997E-2</v>
      </c>
      <c r="BX9" s="14">
        <v>1.12731632106098E-2</v>
      </c>
      <c r="BY9" s="14"/>
      <c r="BZ9" s="14">
        <v>9.8929021540200106E-3</v>
      </c>
      <c r="CA9" s="14">
        <v>4.81662494254365E-2</v>
      </c>
      <c r="CB9" s="14">
        <v>1.28856460355598E-2</v>
      </c>
    </row>
    <row r="10" spans="2:80" x14ac:dyDescent="0.35">
      <c r="B10" s="15" t="s">
        <v>307</v>
      </c>
      <c r="C10" s="14">
        <v>6.5917851453423798E-2</v>
      </c>
      <c r="D10" s="14">
        <v>7.6114369886702296E-2</v>
      </c>
      <c r="E10" s="14">
        <v>5.5572446300200799E-2</v>
      </c>
      <c r="F10" s="14"/>
      <c r="G10" s="14">
        <v>0.130627475768923</v>
      </c>
      <c r="H10" s="14">
        <v>0.12577024554903099</v>
      </c>
      <c r="I10" s="14">
        <v>7.4984687616914597E-2</v>
      </c>
      <c r="J10" s="14">
        <v>3.6025465138779598E-2</v>
      </c>
      <c r="K10" s="14">
        <v>2.8689304258167101E-2</v>
      </c>
      <c r="L10" s="14">
        <v>1.6355286092173401E-2</v>
      </c>
      <c r="M10" s="14"/>
      <c r="N10" s="14">
        <v>7.75616776417032E-2</v>
      </c>
      <c r="O10" s="14">
        <v>6.2768391071321206E-2</v>
      </c>
      <c r="P10" s="14">
        <v>7.3916139223700897E-2</v>
      </c>
      <c r="Q10" s="14">
        <v>5.0412840436158901E-2</v>
      </c>
      <c r="R10" s="14"/>
      <c r="S10" s="14">
        <v>8.46886055288079E-2</v>
      </c>
      <c r="T10" s="14">
        <v>7.3702218044550905E-2</v>
      </c>
      <c r="U10" s="14">
        <v>5.5735150474955197E-2</v>
      </c>
      <c r="V10" s="14">
        <v>4.93540092589701E-2</v>
      </c>
      <c r="W10" s="14">
        <v>6.3308211425537803E-2</v>
      </c>
      <c r="X10" s="14">
        <v>7.7118119503419597E-2</v>
      </c>
      <c r="Y10" s="14">
        <v>5.5677760262094998E-2</v>
      </c>
      <c r="Z10" s="14">
        <v>5.8948117351620297E-2</v>
      </c>
      <c r="AA10" s="14">
        <v>7.0264944185516195E-2</v>
      </c>
      <c r="AB10" s="14">
        <v>6.3796731831030004E-2</v>
      </c>
      <c r="AC10" s="14">
        <v>4.9304749929449297E-2</v>
      </c>
      <c r="AD10" s="14">
        <v>4.8483332047777897E-2</v>
      </c>
      <c r="AE10" s="14"/>
      <c r="AF10" s="14">
        <v>4.3756292936879299E-2</v>
      </c>
      <c r="AG10" s="14">
        <v>7.9335223710551003E-2</v>
      </c>
      <c r="AH10" s="14">
        <v>5.6675064064411002E-2</v>
      </c>
      <c r="AI10" s="14">
        <v>4.6132665991452701E-2</v>
      </c>
      <c r="AJ10" s="14">
        <v>0.11743309585503101</v>
      </c>
      <c r="AK10" s="14"/>
      <c r="AL10" s="14">
        <v>0.11165460337765901</v>
      </c>
      <c r="AM10" s="14">
        <v>5.4371986237933698E-2</v>
      </c>
      <c r="AN10" s="14">
        <v>4.2454514698634198E-2</v>
      </c>
      <c r="AO10" s="14">
        <v>5.22276181222057E-2</v>
      </c>
      <c r="AP10" s="14">
        <v>9.0521704101778094E-2</v>
      </c>
      <c r="AQ10" s="14">
        <v>3.13623448973262E-2</v>
      </c>
      <c r="AR10" s="14"/>
      <c r="AS10" s="14">
        <v>4.17875240735383E-2</v>
      </c>
      <c r="AT10" s="14">
        <v>5.5401645172914897E-2</v>
      </c>
      <c r="AU10" s="14">
        <v>8.9013087968461399E-2</v>
      </c>
      <c r="AV10" s="14">
        <v>9.5226089689967097E-2</v>
      </c>
      <c r="AW10" s="14">
        <v>0.16890932880256701</v>
      </c>
      <c r="AX10" s="14"/>
      <c r="AY10" s="14">
        <v>5.7408451346747297E-2</v>
      </c>
      <c r="AZ10" s="14">
        <v>7.6562184859544205E-2</v>
      </c>
      <c r="BA10" s="14">
        <v>8.8641064637047198E-2</v>
      </c>
      <c r="BB10" s="14">
        <v>6.9167123480953802E-2</v>
      </c>
      <c r="BC10" s="14">
        <v>3.7171429887881198E-2</v>
      </c>
      <c r="BD10" s="14"/>
      <c r="BE10" s="14">
        <v>7.6610725250372796E-2</v>
      </c>
      <c r="BF10" s="14">
        <v>7.7563353328416407E-2</v>
      </c>
      <c r="BG10" s="14">
        <v>5.7190261718771597E-2</v>
      </c>
      <c r="BH10" s="14">
        <v>5.2130218943162401E-2</v>
      </c>
      <c r="BI10" s="14">
        <v>7.0901957989685793E-2</v>
      </c>
      <c r="BJ10" s="14"/>
      <c r="BK10" s="14">
        <v>0.12542755196498701</v>
      </c>
      <c r="BL10" s="14">
        <v>7.3110588977756602E-2</v>
      </c>
      <c r="BM10" s="14">
        <v>5.8271447351464702E-2</v>
      </c>
      <c r="BN10" s="14">
        <v>5.3362307963668303E-2</v>
      </c>
      <c r="BO10" s="14">
        <v>3.1716186074114E-2</v>
      </c>
      <c r="BP10" s="14"/>
      <c r="BQ10" s="14">
        <v>6.0555435905822803E-2</v>
      </c>
      <c r="BR10" s="14">
        <v>6.8162788534954305E-2</v>
      </c>
      <c r="BS10" s="14"/>
      <c r="BT10" s="14">
        <v>8.6106225352308302E-2</v>
      </c>
      <c r="BU10" s="14">
        <v>5.9716823920573703E-2</v>
      </c>
      <c r="BV10" s="14"/>
      <c r="BW10" s="14">
        <v>0.100457195553896</v>
      </c>
      <c r="BX10" s="14">
        <v>5.3794589100250902E-2</v>
      </c>
      <c r="BY10" s="14"/>
      <c r="BZ10" s="14">
        <v>4.7630727897255899E-2</v>
      </c>
      <c r="CA10" s="14">
        <v>0.104554898973527</v>
      </c>
      <c r="CB10" s="14">
        <v>6.4416226339428298E-2</v>
      </c>
    </row>
    <row r="11" spans="2:80" x14ac:dyDescent="0.35">
      <c r="B11" s="15" t="s">
        <v>308</v>
      </c>
      <c r="C11" s="14">
        <v>0.106053646666027</v>
      </c>
      <c r="D11" s="14">
        <v>0.110986547128602</v>
      </c>
      <c r="E11" s="14">
        <v>0.10165375058642399</v>
      </c>
      <c r="F11" s="14"/>
      <c r="G11" s="14">
        <v>0.148860094339612</v>
      </c>
      <c r="H11" s="14">
        <v>0.12817825384022599</v>
      </c>
      <c r="I11" s="14">
        <v>0.13640657770873199</v>
      </c>
      <c r="J11" s="14">
        <v>9.7267671929914895E-2</v>
      </c>
      <c r="K11" s="14">
        <v>8.8131851002273706E-2</v>
      </c>
      <c r="L11" s="14">
        <v>5.4330846935850399E-2</v>
      </c>
      <c r="M11" s="14"/>
      <c r="N11" s="14">
        <v>0.11648544822627099</v>
      </c>
      <c r="O11" s="14">
        <v>8.5406206224392101E-2</v>
      </c>
      <c r="P11" s="14">
        <v>8.9607848269124102E-2</v>
      </c>
      <c r="Q11" s="14">
        <v>0.13191467051953501</v>
      </c>
      <c r="R11" s="14"/>
      <c r="S11" s="14">
        <v>0.152182654282041</v>
      </c>
      <c r="T11" s="14">
        <v>7.0964500787728799E-2</v>
      </c>
      <c r="U11" s="14">
        <v>0.118051959461205</v>
      </c>
      <c r="V11" s="14">
        <v>9.5449492627785001E-2</v>
      </c>
      <c r="W11" s="14">
        <v>0.113740886101446</v>
      </c>
      <c r="X11" s="14">
        <v>0.113537768207018</v>
      </c>
      <c r="Y11" s="14">
        <v>9.7013428532967794E-2</v>
      </c>
      <c r="Z11" s="14">
        <v>8.3083048209110597E-2</v>
      </c>
      <c r="AA11" s="14">
        <v>0.106887990700733</v>
      </c>
      <c r="AB11" s="14">
        <v>0.115252922212797</v>
      </c>
      <c r="AC11" s="14">
        <v>8.6144036884700306E-2</v>
      </c>
      <c r="AD11" s="14">
        <v>5.9861260930081601E-2</v>
      </c>
      <c r="AE11" s="14"/>
      <c r="AF11" s="14">
        <v>0.10553788673209</v>
      </c>
      <c r="AG11" s="14">
        <v>0.113871873265587</v>
      </c>
      <c r="AH11" s="14">
        <v>9.4681039382431803E-2</v>
      </c>
      <c r="AI11" s="14">
        <v>7.2073738143765997E-2</v>
      </c>
      <c r="AJ11" s="14">
        <v>0.107739561631401</v>
      </c>
      <c r="AK11" s="14"/>
      <c r="AL11" s="14">
        <v>0.14811810004370701</v>
      </c>
      <c r="AM11" s="14">
        <v>0.126849539599345</v>
      </c>
      <c r="AN11" s="14">
        <v>8.8100243427632799E-2</v>
      </c>
      <c r="AO11" s="14">
        <v>6.09520838365731E-2</v>
      </c>
      <c r="AP11" s="14">
        <v>9.7536825300041596E-2</v>
      </c>
      <c r="AQ11" s="14">
        <v>0.13173624943439299</v>
      </c>
      <c r="AR11" s="14"/>
      <c r="AS11" s="14">
        <v>0.101439905538473</v>
      </c>
      <c r="AT11" s="14">
        <v>0.10111031895486799</v>
      </c>
      <c r="AU11" s="14">
        <v>0.123513787662427</v>
      </c>
      <c r="AV11" s="14">
        <v>0.10868187247644399</v>
      </c>
      <c r="AW11" s="14">
        <v>0.108451925656825</v>
      </c>
      <c r="AX11" s="14"/>
      <c r="AY11" s="14">
        <v>8.7834665623325495E-2</v>
      </c>
      <c r="AZ11" s="14">
        <v>0.11914256051819599</v>
      </c>
      <c r="BA11" s="14">
        <v>0.13446319648365401</v>
      </c>
      <c r="BB11" s="14">
        <v>0.103069638868396</v>
      </c>
      <c r="BC11" s="14">
        <v>7.8296753168369496E-2</v>
      </c>
      <c r="BD11" s="14"/>
      <c r="BE11" s="14">
        <v>0.17267834307308699</v>
      </c>
      <c r="BF11" s="14">
        <v>0.10505187559691199</v>
      </c>
      <c r="BG11" s="14">
        <v>0.106762368366024</v>
      </c>
      <c r="BH11" s="14">
        <v>8.91907882087387E-2</v>
      </c>
      <c r="BI11" s="14">
        <v>7.3155332333510306E-2</v>
      </c>
      <c r="BJ11" s="14"/>
      <c r="BK11" s="14">
        <v>0.13266947991150099</v>
      </c>
      <c r="BL11" s="14">
        <v>0.149676175471087</v>
      </c>
      <c r="BM11" s="14">
        <v>0.116808669383616</v>
      </c>
      <c r="BN11" s="14">
        <v>8.6571066863938298E-2</v>
      </c>
      <c r="BO11" s="14">
        <v>5.6250193844231203E-2</v>
      </c>
      <c r="BP11" s="14"/>
      <c r="BQ11" s="14">
        <v>7.3079831018620395E-2</v>
      </c>
      <c r="BR11" s="14">
        <v>0.11985789976974701</v>
      </c>
      <c r="BS11" s="14"/>
      <c r="BT11" s="14">
        <v>0.11366776890270899</v>
      </c>
      <c r="BU11" s="14">
        <v>0.103714905474456</v>
      </c>
      <c r="BV11" s="14"/>
      <c r="BW11" s="14">
        <v>0.13853771919298499</v>
      </c>
      <c r="BX11" s="14">
        <v>9.4651781813056599E-2</v>
      </c>
      <c r="BY11" s="14"/>
      <c r="BZ11" s="14">
        <v>8.6418694437464694E-2</v>
      </c>
      <c r="CA11" s="14">
        <v>0.12656631413818001</v>
      </c>
      <c r="CB11" s="14">
        <v>0.229127489168375</v>
      </c>
    </row>
    <row r="12" spans="2:80" x14ac:dyDescent="0.35">
      <c r="B12" s="15" t="s">
        <v>86</v>
      </c>
      <c r="C12" s="14">
        <v>0.421828832543376</v>
      </c>
      <c r="D12" s="14">
        <v>0.41540015555833798</v>
      </c>
      <c r="E12" s="14">
        <v>0.42911058185281198</v>
      </c>
      <c r="F12" s="14"/>
      <c r="G12" s="14">
        <v>0.46853623522300297</v>
      </c>
      <c r="H12" s="14">
        <v>0.41560013119185801</v>
      </c>
      <c r="I12" s="14">
        <v>0.40608320382962798</v>
      </c>
      <c r="J12" s="14">
        <v>0.46243757377463701</v>
      </c>
      <c r="K12" s="14">
        <v>0.447104664945426</v>
      </c>
      <c r="L12" s="14">
        <v>0.35922241585467302</v>
      </c>
      <c r="M12" s="14"/>
      <c r="N12" s="14">
        <v>0.43134855656451299</v>
      </c>
      <c r="O12" s="14">
        <v>0.39888311663515902</v>
      </c>
      <c r="P12" s="14">
        <v>0.44966661311022299</v>
      </c>
      <c r="Q12" s="14">
        <v>0.41187785952709299</v>
      </c>
      <c r="R12" s="14"/>
      <c r="S12" s="14">
        <v>0.43805302982919703</v>
      </c>
      <c r="T12" s="14">
        <v>0.42793641066156302</v>
      </c>
      <c r="U12" s="14">
        <v>0.42771109639841198</v>
      </c>
      <c r="V12" s="14">
        <v>0.42286672573682998</v>
      </c>
      <c r="W12" s="14">
        <v>0.48513406701276701</v>
      </c>
      <c r="X12" s="14">
        <v>0.42769799918678297</v>
      </c>
      <c r="Y12" s="14">
        <v>0.43121394186422601</v>
      </c>
      <c r="Z12" s="14">
        <v>0.37726272089093499</v>
      </c>
      <c r="AA12" s="14">
        <v>0.39599660743570297</v>
      </c>
      <c r="AB12" s="14">
        <v>0.36277001421548499</v>
      </c>
      <c r="AC12" s="14">
        <v>0.45529006880603801</v>
      </c>
      <c r="AD12" s="14">
        <v>0.38641292371370001</v>
      </c>
      <c r="AE12" s="14"/>
      <c r="AF12" s="14">
        <v>0.40458329555564299</v>
      </c>
      <c r="AG12" s="14">
        <v>0.43946396319383102</v>
      </c>
      <c r="AH12" s="14">
        <v>0.46599473744119302</v>
      </c>
      <c r="AI12" s="14">
        <v>0.34424505605522498</v>
      </c>
      <c r="AJ12" s="14">
        <v>0.400820688489674</v>
      </c>
      <c r="AK12" s="14"/>
      <c r="AL12" s="14">
        <v>0.43770553088016001</v>
      </c>
      <c r="AM12" s="14">
        <v>0.40301454863570901</v>
      </c>
      <c r="AN12" s="14">
        <v>0.45047755732739497</v>
      </c>
      <c r="AO12" s="14">
        <v>0.40013861003166201</v>
      </c>
      <c r="AP12" s="14">
        <v>0.448541845439479</v>
      </c>
      <c r="AQ12" s="14">
        <v>0.46522208251312203</v>
      </c>
      <c r="AR12" s="14"/>
      <c r="AS12" s="14">
        <v>0.403114930547251</v>
      </c>
      <c r="AT12" s="14">
        <v>0.44361746845324102</v>
      </c>
      <c r="AU12" s="14">
        <v>0.40481329809479499</v>
      </c>
      <c r="AV12" s="14">
        <v>0.43499037520760198</v>
      </c>
      <c r="AW12" s="14">
        <v>0.352595130873954</v>
      </c>
      <c r="AX12" s="14"/>
      <c r="AY12" s="14">
        <v>0.36803423188618001</v>
      </c>
      <c r="AZ12" s="14">
        <v>0.45336692147782898</v>
      </c>
      <c r="BA12" s="14">
        <v>0.45627586585205399</v>
      </c>
      <c r="BB12" s="14">
        <v>0.44593630763811098</v>
      </c>
      <c r="BC12" s="14">
        <v>0.39271361290025802</v>
      </c>
      <c r="BD12" s="14"/>
      <c r="BE12" s="14">
        <v>0.35824354650263601</v>
      </c>
      <c r="BF12" s="14">
        <v>0.428326981142712</v>
      </c>
      <c r="BG12" s="14">
        <v>0.44469125349121202</v>
      </c>
      <c r="BH12" s="14">
        <v>0.404671747184979</v>
      </c>
      <c r="BI12" s="14">
        <v>0.33329465836893601</v>
      </c>
      <c r="BJ12" s="14"/>
      <c r="BK12" s="14">
        <v>0.399946163640853</v>
      </c>
      <c r="BL12" s="14">
        <v>0.47878690519633499</v>
      </c>
      <c r="BM12" s="14">
        <v>0.45955019295607502</v>
      </c>
      <c r="BN12" s="14">
        <v>0.42769262860083301</v>
      </c>
      <c r="BO12" s="14">
        <v>0.35417467727921598</v>
      </c>
      <c r="BP12" s="14"/>
      <c r="BQ12" s="14">
        <v>0.37806694295497201</v>
      </c>
      <c r="BR12" s="14">
        <v>0.44014943597717798</v>
      </c>
      <c r="BS12" s="14"/>
      <c r="BT12" s="14">
        <v>0.44212914587755697</v>
      </c>
      <c r="BU12" s="14">
        <v>0.41559342187874199</v>
      </c>
      <c r="BV12" s="14"/>
      <c r="BW12" s="14">
        <v>0.43912867501891301</v>
      </c>
      <c r="BX12" s="14">
        <v>0.41575661158893701</v>
      </c>
      <c r="BY12" s="14"/>
      <c r="BZ12" s="14">
        <v>0.41165435376236398</v>
      </c>
      <c r="CA12" s="14">
        <v>0.44302986960726398</v>
      </c>
      <c r="CB12" s="14">
        <v>0.42275086319869998</v>
      </c>
    </row>
    <row r="13" spans="2:80" x14ac:dyDescent="0.35">
      <c r="B13" s="15" t="s">
        <v>85</v>
      </c>
      <c r="C13" s="20">
        <v>0.384438236327101</v>
      </c>
      <c r="D13" s="20">
        <v>0.37187171122173801</v>
      </c>
      <c r="E13" s="20">
        <v>0.39559181339106197</v>
      </c>
      <c r="F13" s="20"/>
      <c r="G13" s="20">
        <v>0.23207726180928501</v>
      </c>
      <c r="H13" s="20">
        <v>0.28518953110890499</v>
      </c>
      <c r="I13" s="20">
        <v>0.33677912144494498</v>
      </c>
      <c r="J13" s="20">
        <v>0.39292981013206701</v>
      </c>
      <c r="K13" s="20">
        <v>0.42741965737945198</v>
      </c>
      <c r="L13" s="20">
        <v>0.56851979119858898</v>
      </c>
      <c r="M13" s="20"/>
      <c r="N13" s="20">
        <v>0.334096435976526</v>
      </c>
      <c r="O13" s="20">
        <v>0.43286739472896502</v>
      </c>
      <c r="P13" s="20">
        <v>0.36998086252071</v>
      </c>
      <c r="Q13" s="20">
        <v>0.39908781517995601</v>
      </c>
      <c r="R13" s="20"/>
      <c r="S13" s="20">
        <v>0.29696178977308502</v>
      </c>
      <c r="T13" s="20">
        <v>0.41299573932381101</v>
      </c>
      <c r="U13" s="20">
        <v>0.37825754904119802</v>
      </c>
      <c r="V13" s="20">
        <v>0.411405409473035</v>
      </c>
      <c r="W13" s="20">
        <v>0.31094660699063398</v>
      </c>
      <c r="X13" s="20">
        <v>0.36542206497865398</v>
      </c>
      <c r="Y13" s="20">
        <v>0.40111093864763198</v>
      </c>
      <c r="Z13" s="20">
        <v>0.45259225285504201</v>
      </c>
      <c r="AA13" s="20">
        <v>0.40250642236095902</v>
      </c>
      <c r="AB13" s="20">
        <v>0.423050158015502</v>
      </c>
      <c r="AC13" s="20">
        <v>0.403598203861042</v>
      </c>
      <c r="AD13" s="20">
        <v>0.48350413058853098</v>
      </c>
      <c r="AE13" s="20"/>
      <c r="AF13" s="20">
        <v>0.41364243255623001</v>
      </c>
      <c r="AG13" s="20">
        <v>0.33730293714231202</v>
      </c>
      <c r="AH13" s="20">
        <v>0.37297499293080499</v>
      </c>
      <c r="AI13" s="20">
        <v>0.52550623114307904</v>
      </c>
      <c r="AJ13" s="20">
        <v>0.36475557092334498</v>
      </c>
      <c r="AK13" s="20"/>
      <c r="AL13" s="20">
        <v>0.251906649035681</v>
      </c>
      <c r="AM13" s="20">
        <v>0.37755197391564499</v>
      </c>
      <c r="AN13" s="20">
        <v>0.40231514164500198</v>
      </c>
      <c r="AO13" s="20">
        <v>0.47950478513328298</v>
      </c>
      <c r="AP13" s="20">
        <v>0.35016396122735599</v>
      </c>
      <c r="AQ13" s="20">
        <v>0.36837465189730501</v>
      </c>
      <c r="AR13" s="20"/>
      <c r="AS13" s="20">
        <v>0.44953388299117097</v>
      </c>
      <c r="AT13" s="20">
        <v>0.388792303422552</v>
      </c>
      <c r="AU13" s="20">
        <v>0.34807943542522901</v>
      </c>
      <c r="AV13" s="20">
        <v>0.31081125878848798</v>
      </c>
      <c r="AW13" s="20">
        <v>0.26497435113551099</v>
      </c>
      <c r="AX13" s="20"/>
      <c r="AY13" s="20">
        <v>0.44421343780693201</v>
      </c>
      <c r="AZ13" s="20">
        <v>0.32515643319426801</v>
      </c>
      <c r="BA13" s="20">
        <v>0.32061987302724498</v>
      </c>
      <c r="BB13" s="20">
        <v>0.36239021553095702</v>
      </c>
      <c r="BC13" s="20">
        <v>0.48426434504464799</v>
      </c>
      <c r="BD13" s="20"/>
      <c r="BE13" s="20">
        <v>0.28898694800213398</v>
      </c>
      <c r="BF13" s="20">
        <v>0.36498147737933601</v>
      </c>
      <c r="BG13" s="20">
        <v>0.38045694556007198</v>
      </c>
      <c r="BH13" s="20">
        <v>0.44390106007126601</v>
      </c>
      <c r="BI13" s="20">
        <v>0.50847274355336602</v>
      </c>
      <c r="BJ13" s="20"/>
      <c r="BK13" s="20">
        <v>0.27219824897999201</v>
      </c>
      <c r="BL13" s="20">
        <v>0.28102435360100703</v>
      </c>
      <c r="BM13" s="20">
        <v>0.35728552180196399</v>
      </c>
      <c r="BN13" s="20">
        <v>0.424781942459798</v>
      </c>
      <c r="BO13" s="20">
        <v>0.54419679452448899</v>
      </c>
      <c r="BP13" s="20"/>
      <c r="BQ13" s="20">
        <v>0.464383180288376</v>
      </c>
      <c r="BR13" s="20">
        <v>0.35096985485117599</v>
      </c>
      <c r="BS13" s="20"/>
      <c r="BT13" s="20">
        <v>0.31803386979875797</v>
      </c>
      <c r="BU13" s="20">
        <v>0.40483489170935999</v>
      </c>
      <c r="BV13" s="20"/>
      <c r="BW13" s="20">
        <v>0.27023374978971998</v>
      </c>
      <c r="BX13" s="20">
        <v>0.42452385428714601</v>
      </c>
      <c r="BY13" s="20"/>
      <c r="BZ13" s="20">
        <v>0.44440332174889502</v>
      </c>
      <c r="CA13" s="20">
        <v>0.27768266785559198</v>
      </c>
      <c r="CB13" s="20">
        <v>0.27081977525793699</v>
      </c>
    </row>
    <row r="14" spans="2:80" x14ac:dyDescent="0.35">
      <c r="B14" s="16" t="s">
        <v>279</v>
      </c>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127</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x14ac:dyDescent="0.35">
      <c r="B9" s="15" t="s">
        <v>113</v>
      </c>
      <c r="C9" s="14">
        <v>3.3051824280054702E-2</v>
      </c>
      <c r="D9" s="14">
        <v>2.9374285557239699E-2</v>
      </c>
      <c r="E9" s="14">
        <v>3.6765424349153898E-2</v>
      </c>
      <c r="F9" s="14"/>
      <c r="G9" s="14">
        <v>5.01354960358701E-2</v>
      </c>
      <c r="H9" s="14">
        <v>7.1964987505815897E-2</v>
      </c>
      <c r="I9" s="14">
        <v>2.9880126208380701E-2</v>
      </c>
      <c r="J9" s="14">
        <v>2.95788262968276E-2</v>
      </c>
      <c r="K9" s="14">
        <v>1.33426510158004E-2</v>
      </c>
      <c r="L9" s="14">
        <v>8.5952601970969902E-3</v>
      </c>
      <c r="M9" s="14"/>
      <c r="N9" s="14">
        <v>2.42658558527903E-2</v>
      </c>
      <c r="O9" s="14">
        <v>2.4575571999526102E-2</v>
      </c>
      <c r="P9" s="14">
        <v>3.6019692042425902E-2</v>
      </c>
      <c r="Q9" s="14">
        <v>4.9146938534992801E-2</v>
      </c>
      <c r="R9" s="14"/>
      <c r="S9" s="14">
        <v>4.5148554416555901E-2</v>
      </c>
      <c r="T9" s="14">
        <v>3.09012402021017E-2</v>
      </c>
      <c r="U9" s="14">
        <v>1.7032031932049101E-2</v>
      </c>
      <c r="V9" s="14">
        <v>2.89283894683382E-2</v>
      </c>
      <c r="W9" s="14">
        <v>4.2286589236015797E-2</v>
      </c>
      <c r="X9" s="14">
        <v>4.2412819347139002E-2</v>
      </c>
      <c r="Y9" s="14">
        <v>2.7842032444994301E-2</v>
      </c>
      <c r="Z9" s="14">
        <v>8.3748347805266497E-3</v>
      </c>
      <c r="AA9" s="14">
        <v>3.3532505953286301E-2</v>
      </c>
      <c r="AB9" s="14">
        <v>2.5199255141110499E-2</v>
      </c>
      <c r="AC9" s="14">
        <v>1.93325964348483E-2</v>
      </c>
      <c r="AD9" s="14">
        <v>8.2545890840019606E-2</v>
      </c>
      <c r="AE9" s="14"/>
      <c r="AF9" s="14">
        <v>3.8502312265724897E-2</v>
      </c>
      <c r="AG9" s="14">
        <v>2.9034102172657401E-2</v>
      </c>
      <c r="AH9" s="14">
        <v>1.0797690905856701E-2</v>
      </c>
      <c r="AI9" s="14">
        <v>3.3475648568055502E-2</v>
      </c>
      <c r="AJ9" s="14">
        <v>6.3174957543627897E-2</v>
      </c>
      <c r="AK9" s="14"/>
      <c r="AL9" s="14">
        <v>3.7567267383815703E-2</v>
      </c>
      <c r="AM9" s="14">
        <v>2.87416502797537E-2</v>
      </c>
      <c r="AN9" s="14">
        <v>4.3179510489096502E-3</v>
      </c>
      <c r="AO9" s="14">
        <v>3.5316131657831401E-2</v>
      </c>
      <c r="AP9" s="14">
        <v>3.5459152488442697E-2</v>
      </c>
      <c r="AQ9" s="14">
        <v>3.3359715938643703E-2</v>
      </c>
      <c r="AR9" s="14"/>
      <c r="AS9" s="14">
        <v>3.6173220036428803E-2</v>
      </c>
      <c r="AT9" s="14">
        <v>3.1728017459953198E-2</v>
      </c>
      <c r="AU9" s="14">
        <v>2.9991666596854E-2</v>
      </c>
      <c r="AV9" s="14">
        <v>4.1352584161926297E-2</v>
      </c>
      <c r="AW9" s="14">
        <v>8.3388434735103295E-2</v>
      </c>
      <c r="AX9" s="14"/>
      <c r="AY9" s="14">
        <v>2.7151010814056398E-2</v>
      </c>
      <c r="AZ9" s="14">
        <v>3.2328608213509198E-2</v>
      </c>
      <c r="BA9" s="14">
        <v>4.3918734765426903E-2</v>
      </c>
      <c r="BB9" s="14">
        <v>2.3962422344646898E-2</v>
      </c>
      <c r="BC9" s="14">
        <v>3.7449765421883503E-2</v>
      </c>
      <c r="BD9" s="14"/>
      <c r="BE9" s="14">
        <v>8.5754654401174399E-2</v>
      </c>
      <c r="BF9" s="14">
        <v>2.2135385567541101E-2</v>
      </c>
      <c r="BG9" s="14">
        <v>3.11152568387255E-2</v>
      </c>
      <c r="BH9" s="14">
        <v>3.5437380389880903E-2</v>
      </c>
      <c r="BI9" s="14">
        <v>5.80793517103649E-2</v>
      </c>
      <c r="BJ9" s="14"/>
      <c r="BK9" s="14">
        <v>6.4978564926006802E-2</v>
      </c>
      <c r="BL9" s="14">
        <v>2.6749750137561E-2</v>
      </c>
      <c r="BM9" s="14">
        <v>2.1329730413425601E-2</v>
      </c>
      <c r="BN9" s="14">
        <v>1.47961087764367E-2</v>
      </c>
      <c r="BO9" s="14">
        <v>4.0860160745419198E-2</v>
      </c>
      <c r="BP9" s="14"/>
      <c r="BQ9" s="14">
        <v>4.7099561500002503E-2</v>
      </c>
      <c r="BR9" s="14">
        <v>2.7192931730866E-2</v>
      </c>
      <c r="BS9" s="14"/>
      <c r="BT9" s="14">
        <v>4.6544117380124303E-2</v>
      </c>
      <c r="BU9" s="14">
        <v>2.8906253696356701E-2</v>
      </c>
      <c r="BV9" s="14"/>
      <c r="BW9" s="14">
        <v>4.5703554539873001E-2</v>
      </c>
      <c r="BX9" s="14">
        <v>2.8627051655275199E-2</v>
      </c>
      <c r="BY9" s="14"/>
      <c r="BZ9" s="14">
        <v>2.61411456607906E-2</v>
      </c>
      <c r="CA9" s="14">
        <v>5.1080816557488203E-2</v>
      </c>
      <c r="CB9" s="14">
        <v>1.20597632169711E-2</v>
      </c>
    </row>
    <row r="10" spans="2:80" x14ac:dyDescent="0.35">
      <c r="B10" s="15" t="s">
        <v>114</v>
      </c>
      <c r="C10" s="14">
        <v>0.146331974065492</v>
      </c>
      <c r="D10" s="14">
        <v>0.16356630727375801</v>
      </c>
      <c r="E10" s="14">
        <v>0.12813326286481599</v>
      </c>
      <c r="F10" s="14"/>
      <c r="G10" s="14">
        <v>0.233116160774689</v>
      </c>
      <c r="H10" s="14">
        <v>0.24141459449612501</v>
      </c>
      <c r="I10" s="14">
        <v>0.166779130827826</v>
      </c>
      <c r="J10" s="14">
        <v>0.11236207329447</v>
      </c>
      <c r="K10" s="14">
        <v>9.1161316447952695E-2</v>
      </c>
      <c r="L10" s="14">
        <v>5.9185545706687402E-2</v>
      </c>
      <c r="M10" s="14"/>
      <c r="N10" s="14">
        <v>0.16248560786701699</v>
      </c>
      <c r="O10" s="14">
        <v>0.117005206287184</v>
      </c>
      <c r="P10" s="14">
        <v>0.16682976947731701</v>
      </c>
      <c r="Q10" s="14">
        <v>0.14039022171934201</v>
      </c>
      <c r="R10" s="14"/>
      <c r="S10" s="14">
        <v>0.201834784038944</v>
      </c>
      <c r="T10" s="14">
        <v>0.128730200782154</v>
      </c>
      <c r="U10" s="14">
        <v>0.11290368683671299</v>
      </c>
      <c r="V10" s="14">
        <v>0.14287251661398601</v>
      </c>
      <c r="W10" s="14">
        <v>0.18413007325268699</v>
      </c>
      <c r="X10" s="14">
        <v>0.17142079759169601</v>
      </c>
      <c r="Y10" s="14">
        <v>9.7548971035224002E-2</v>
      </c>
      <c r="Z10" s="14">
        <v>0.165841448834916</v>
      </c>
      <c r="AA10" s="14">
        <v>0.150804226445311</v>
      </c>
      <c r="AB10" s="14">
        <v>8.6987273587820102E-2</v>
      </c>
      <c r="AC10" s="14">
        <v>0.14717045730419401</v>
      </c>
      <c r="AD10" s="14">
        <v>0.16332486688238501</v>
      </c>
      <c r="AE10" s="14"/>
      <c r="AF10" s="14">
        <v>0.10863812724097401</v>
      </c>
      <c r="AG10" s="14">
        <v>0.153958932746037</v>
      </c>
      <c r="AH10" s="14">
        <v>0.151100487314552</v>
      </c>
      <c r="AI10" s="14">
        <v>0.17306299457876501</v>
      </c>
      <c r="AJ10" s="14">
        <v>0.15626373975348501</v>
      </c>
      <c r="AK10" s="14"/>
      <c r="AL10" s="14">
        <v>0.18115267228058099</v>
      </c>
      <c r="AM10" s="14">
        <v>0.126520964253792</v>
      </c>
      <c r="AN10" s="14">
        <v>0.142253753113423</v>
      </c>
      <c r="AO10" s="14">
        <v>0.15481455359673499</v>
      </c>
      <c r="AP10" s="14">
        <v>0.17334002815260299</v>
      </c>
      <c r="AQ10" s="14">
        <v>7.8832478846708007E-2</v>
      </c>
      <c r="AR10" s="14"/>
      <c r="AS10" s="14">
        <v>0.12776719506895901</v>
      </c>
      <c r="AT10" s="14">
        <v>0.14882487778883199</v>
      </c>
      <c r="AU10" s="14">
        <v>0.16175917741432599</v>
      </c>
      <c r="AV10" s="14">
        <v>0.17967961102034399</v>
      </c>
      <c r="AW10" s="14">
        <v>0.16273384912722599</v>
      </c>
      <c r="AX10" s="14"/>
      <c r="AY10" s="14">
        <v>9.5092118540215403E-2</v>
      </c>
      <c r="AZ10" s="14">
        <v>0.17486245796792901</v>
      </c>
      <c r="BA10" s="14">
        <v>0.14279874286793101</v>
      </c>
      <c r="BB10" s="14">
        <v>0.18836555850256101</v>
      </c>
      <c r="BC10" s="14">
        <v>0.13758796400846801</v>
      </c>
      <c r="BD10" s="14"/>
      <c r="BE10" s="14">
        <v>0.17647123859193101</v>
      </c>
      <c r="BF10" s="14">
        <v>0.156157019683551</v>
      </c>
      <c r="BG10" s="14">
        <v>0.13506049426713099</v>
      </c>
      <c r="BH10" s="14">
        <v>0.12735536513383999</v>
      </c>
      <c r="BI10" s="14">
        <v>0.17786510622760099</v>
      </c>
      <c r="BJ10" s="14"/>
      <c r="BK10" s="14">
        <v>0.19213225172715301</v>
      </c>
      <c r="BL10" s="14">
        <v>0.13696675723622201</v>
      </c>
      <c r="BM10" s="14">
        <v>0.12931046528874501</v>
      </c>
      <c r="BN10" s="14">
        <v>0.133152918760268</v>
      </c>
      <c r="BO10" s="14">
        <v>0.14688336374035299</v>
      </c>
      <c r="BP10" s="14"/>
      <c r="BQ10" s="14">
        <v>0.17858613923609601</v>
      </c>
      <c r="BR10" s="14">
        <v>0.132879722999035</v>
      </c>
      <c r="BS10" s="14"/>
      <c r="BT10" s="14">
        <v>0.18554502715818699</v>
      </c>
      <c r="BU10" s="14">
        <v>0.134283578867404</v>
      </c>
      <c r="BV10" s="14"/>
      <c r="BW10" s="14">
        <v>0.15860453571817501</v>
      </c>
      <c r="BX10" s="14">
        <v>0.14203981056520101</v>
      </c>
      <c r="BY10" s="14"/>
      <c r="BZ10" s="14">
        <v>0.13651067146109799</v>
      </c>
      <c r="CA10" s="14">
        <v>0.16694805577598401</v>
      </c>
      <c r="CB10" s="14">
        <v>0.14622067846767201</v>
      </c>
    </row>
    <row r="11" spans="2:80" x14ac:dyDescent="0.35">
      <c r="B11" s="15" t="s">
        <v>115</v>
      </c>
      <c r="C11" s="14">
        <v>0.23412399538057399</v>
      </c>
      <c r="D11" s="14">
        <v>0.21893872338537601</v>
      </c>
      <c r="E11" s="14">
        <v>0.247894638297112</v>
      </c>
      <c r="F11" s="14"/>
      <c r="G11" s="14">
        <v>0.26268964969814201</v>
      </c>
      <c r="H11" s="14">
        <v>0.23339442535061999</v>
      </c>
      <c r="I11" s="14">
        <v>0.25131084456466501</v>
      </c>
      <c r="J11" s="14">
        <v>0.25936702869398698</v>
      </c>
      <c r="K11" s="14">
        <v>0.22344907994841801</v>
      </c>
      <c r="L11" s="14">
        <v>0.18851557840571201</v>
      </c>
      <c r="M11" s="14"/>
      <c r="N11" s="14">
        <v>0.20811550528985701</v>
      </c>
      <c r="O11" s="14">
        <v>0.190777218055423</v>
      </c>
      <c r="P11" s="14">
        <v>0.27564604466444598</v>
      </c>
      <c r="Q11" s="14">
        <v>0.268583491505755</v>
      </c>
      <c r="R11" s="14"/>
      <c r="S11" s="14">
        <v>0.26198600548760098</v>
      </c>
      <c r="T11" s="14">
        <v>0.21461011786875001</v>
      </c>
      <c r="U11" s="14">
        <v>0.26052741361579101</v>
      </c>
      <c r="V11" s="14">
        <v>0.225094844551426</v>
      </c>
      <c r="W11" s="14">
        <v>0.239940874092754</v>
      </c>
      <c r="X11" s="14">
        <v>0.26499274988856902</v>
      </c>
      <c r="Y11" s="14">
        <v>0.21347860499201701</v>
      </c>
      <c r="Z11" s="14">
        <v>0.19888741074525601</v>
      </c>
      <c r="AA11" s="14">
        <v>0.22754847871978401</v>
      </c>
      <c r="AB11" s="14">
        <v>0.20427233941696199</v>
      </c>
      <c r="AC11" s="14">
        <v>0.239657821189905</v>
      </c>
      <c r="AD11" s="14">
        <v>0.245380455436159</v>
      </c>
      <c r="AE11" s="14"/>
      <c r="AF11" s="14">
        <v>0.19716671393080401</v>
      </c>
      <c r="AG11" s="14">
        <v>0.20654537711746701</v>
      </c>
      <c r="AH11" s="14">
        <v>0.18624587074121199</v>
      </c>
      <c r="AI11" s="14">
        <v>0.23998783251632599</v>
      </c>
      <c r="AJ11" s="14">
        <v>0.27340324289909301</v>
      </c>
      <c r="AK11" s="14"/>
      <c r="AL11" s="14">
        <v>0.201273917209152</v>
      </c>
      <c r="AM11" s="14">
        <v>0.20774104471291799</v>
      </c>
      <c r="AN11" s="14">
        <v>0.21906306923850299</v>
      </c>
      <c r="AO11" s="14">
        <v>0.24897758798929301</v>
      </c>
      <c r="AP11" s="14">
        <v>0.213269099293594</v>
      </c>
      <c r="AQ11" s="14">
        <v>0.29681250485418798</v>
      </c>
      <c r="AR11" s="14"/>
      <c r="AS11" s="14">
        <v>0.26664740092670702</v>
      </c>
      <c r="AT11" s="14">
        <v>0.24158281643135199</v>
      </c>
      <c r="AU11" s="14">
        <v>0.195895413903272</v>
      </c>
      <c r="AV11" s="14">
        <v>0.218439145907807</v>
      </c>
      <c r="AW11" s="14">
        <v>0.12765643524589201</v>
      </c>
      <c r="AX11" s="14"/>
      <c r="AY11" s="14">
        <v>0.16523172808914399</v>
      </c>
      <c r="AZ11" s="14">
        <v>0.23621552918157299</v>
      </c>
      <c r="BA11" s="14">
        <v>0.28586064947039602</v>
      </c>
      <c r="BB11" s="14">
        <v>0.26591311002201801</v>
      </c>
      <c r="BC11" s="14">
        <v>0.25823919100624798</v>
      </c>
      <c r="BD11" s="14"/>
      <c r="BE11" s="14">
        <v>0.20975742044397999</v>
      </c>
      <c r="BF11" s="14">
        <v>0.206134620608981</v>
      </c>
      <c r="BG11" s="14">
        <v>0.25268643354992698</v>
      </c>
      <c r="BH11" s="14">
        <v>0.268648630560896</v>
      </c>
      <c r="BI11" s="14">
        <v>0.23508457302264801</v>
      </c>
      <c r="BJ11" s="14"/>
      <c r="BK11" s="14">
        <v>0.231602144162871</v>
      </c>
      <c r="BL11" s="14">
        <v>0.23780539956233099</v>
      </c>
      <c r="BM11" s="14">
        <v>0.22850588573403299</v>
      </c>
      <c r="BN11" s="14">
        <v>0.243300068049601</v>
      </c>
      <c r="BO11" s="14">
        <v>0.23003762005773201</v>
      </c>
      <c r="BP11" s="14"/>
      <c r="BQ11" s="14">
        <v>0.22673583525825</v>
      </c>
      <c r="BR11" s="14">
        <v>0.23720537678849499</v>
      </c>
      <c r="BS11" s="14"/>
      <c r="BT11" s="14">
        <v>0.21674814530665601</v>
      </c>
      <c r="BU11" s="14">
        <v>0.23946280713028401</v>
      </c>
      <c r="BV11" s="14"/>
      <c r="BW11" s="14">
        <v>0.201844098531542</v>
      </c>
      <c r="BX11" s="14">
        <v>0.245413455476158</v>
      </c>
      <c r="BY11" s="14"/>
      <c r="BZ11" s="14">
        <v>0.233764052266834</v>
      </c>
      <c r="CA11" s="14">
        <v>0.23564387651173799</v>
      </c>
      <c r="CB11" s="14">
        <v>0.229582218820058</v>
      </c>
    </row>
    <row r="12" spans="2:80" x14ac:dyDescent="0.35">
      <c r="B12" s="15" t="s">
        <v>116</v>
      </c>
      <c r="C12" s="14">
        <v>0.29219952095920099</v>
      </c>
      <c r="D12" s="14">
        <v>0.293594574662773</v>
      </c>
      <c r="E12" s="14">
        <v>0.29198662209822102</v>
      </c>
      <c r="F12" s="14"/>
      <c r="G12" s="14">
        <v>0.25737602652777303</v>
      </c>
      <c r="H12" s="14">
        <v>0.26542510262918501</v>
      </c>
      <c r="I12" s="14">
        <v>0.30144047666442803</v>
      </c>
      <c r="J12" s="14">
        <v>0.30619933612537498</v>
      </c>
      <c r="K12" s="14">
        <v>0.310240088677467</v>
      </c>
      <c r="L12" s="14">
        <v>0.30615896071851001</v>
      </c>
      <c r="M12" s="14"/>
      <c r="N12" s="14">
        <v>0.29497894364731198</v>
      </c>
      <c r="O12" s="14">
        <v>0.32248268574428701</v>
      </c>
      <c r="P12" s="14">
        <v>0.27633018922149399</v>
      </c>
      <c r="Q12" s="14">
        <v>0.27396819864717598</v>
      </c>
      <c r="R12" s="14"/>
      <c r="S12" s="14">
        <v>0.25785393263398998</v>
      </c>
      <c r="T12" s="14">
        <v>0.28948098407823503</v>
      </c>
      <c r="U12" s="14">
        <v>0.26239666985122001</v>
      </c>
      <c r="V12" s="14">
        <v>0.30875805602836298</v>
      </c>
      <c r="W12" s="14">
        <v>0.25745016674272903</v>
      </c>
      <c r="X12" s="14">
        <v>0.26811258967566598</v>
      </c>
      <c r="Y12" s="14">
        <v>0.36631952093188203</v>
      </c>
      <c r="Z12" s="14">
        <v>0.33924227851814798</v>
      </c>
      <c r="AA12" s="14">
        <v>0.28164710745712801</v>
      </c>
      <c r="AB12" s="14">
        <v>0.353117991760033</v>
      </c>
      <c r="AC12" s="14">
        <v>0.24606501046682</v>
      </c>
      <c r="AD12" s="14">
        <v>0.320114233399168</v>
      </c>
      <c r="AE12" s="14"/>
      <c r="AF12" s="14">
        <v>0.28005902648618503</v>
      </c>
      <c r="AG12" s="14">
        <v>0.314757373666812</v>
      </c>
      <c r="AH12" s="14">
        <v>0.34882148308304001</v>
      </c>
      <c r="AI12" s="14">
        <v>0.26336004570802102</v>
      </c>
      <c r="AJ12" s="14">
        <v>0.272529420662455</v>
      </c>
      <c r="AK12" s="14"/>
      <c r="AL12" s="14">
        <v>0.30517087906980001</v>
      </c>
      <c r="AM12" s="14">
        <v>0.27509853553954999</v>
      </c>
      <c r="AN12" s="14">
        <v>0.32996744116288002</v>
      </c>
      <c r="AO12" s="14">
        <v>0.27822954420453699</v>
      </c>
      <c r="AP12" s="14">
        <v>0.31750788361312898</v>
      </c>
      <c r="AQ12" s="14">
        <v>0.26396920812230901</v>
      </c>
      <c r="AR12" s="14"/>
      <c r="AS12" s="14">
        <v>0.27399345713555401</v>
      </c>
      <c r="AT12" s="14">
        <v>0.30052785790293002</v>
      </c>
      <c r="AU12" s="14">
        <v>0.31581441860306397</v>
      </c>
      <c r="AV12" s="14">
        <v>0.26627305223687098</v>
      </c>
      <c r="AW12" s="14">
        <v>0.237484261215895</v>
      </c>
      <c r="AX12" s="14"/>
      <c r="AY12" s="14">
        <v>0.30222001358568201</v>
      </c>
      <c r="AZ12" s="14">
        <v>0.32423008161399802</v>
      </c>
      <c r="BA12" s="14">
        <v>0.29489285523141701</v>
      </c>
      <c r="BB12" s="14">
        <v>0.28691623803913802</v>
      </c>
      <c r="BC12" s="14">
        <v>0.23886184886266501</v>
      </c>
      <c r="BD12" s="14"/>
      <c r="BE12" s="14">
        <v>0.208481615085333</v>
      </c>
      <c r="BF12" s="14">
        <v>0.31107155645858697</v>
      </c>
      <c r="BG12" s="14">
        <v>0.30560771288115202</v>
      </c>
      <c r="BH12" s="14">
        <v>0.29023769231045898</v>
      </c>
      <c r="BI12" s="14">
        <v>0.14947751606053</v>
      </c>
      <c r="BJ12" s="14"/>
      <c r="BK12" s="14">
        <v>0.24294615253296301</v>
      </c>
      <c r="BL12" s="14">
        <v>0.325640318479825</v>
      </c>
      <c r="BM12" s="14">
        <v>0.31463507302454202</v>
      </c>
      <c r="BN12" s="14">
        <v>0.31556398169496702</v>
      </c>
      <c r="BO12" s="14">
        <v>0.26200783924910498</v>
      </c>
      <c r="BP12" s="14"/>
      <c r="BQ12" s="14">
        <v>0.27084523270555599</v>
      </c>
      <c r="BR12" s="14">
        <v>0.301105758197526</v>
      </c>
      <c r="BS12" s="14"/>
      <c r="BT12" s="14">
        <v>0.28948843997879198</v>
      </c>
      <c r="BU12" s="14">
        <v>0.29303251335560498</v>
      </c>
      <c r="BV12" s="14"/>
      <c r="BW12" s="14">
        <v>0.31600143870166297</v>
      </c>
      <c r="BX12" s="14">
        <v>0.283875120115896</v>
      </c>
      <c r="BY12" s="14"/>
      <c r="BZ12" s="14">
        <v>0.296112153700752</v>
      </c>
      <c r="CA12" s="14">
        <v>0.276578805651431</v>
      </c>
      <c r="CB12" s="14">
        <v>0.33622243209695202</v>
      </c>
    </row>
    <row r="13" spans="2:80" x14ac:dyDescent="0.35">
      <c r="B13" s="15" t="s">
        <v>117</v>
      </c>
      <c r="C13" s="14">
        <v>0.25303995965119502</v>
      </c>
      <c r="D13" s="14">
        <v>0.260111598704307</v>
      </c>
      <c r="E13" s="14">
        <v>0.2471413468957</v>
      </c>
      <c r="F13" s="14"/>
      <c r="G13" s="14">
        <v>0.16181739023442701</v>
      </c>
      <c r="H13" s="14">
        <v>0.157037963054629</v>
      </c>
      <c r="I13" s="14">
        <v>0.20549770035196899</v>
      </c>
      <c r="J13" s="14">
        <v>0.25633784762296202</v>
      </c>
      <c r="K13" s="14">
        <v>0.31352501556229401</v>
      </c>
      <c r="L13" s="14">
        <v>0.38720053338543597</v>
      </c>
      <c r="M13" s="14"/>
      <c r="N13" s="14">
        <v>0.28320744458534902</v>
      </c>
      <c r="O13" s="14">
        <v>0.298966041552163</v>
      </c>
      <c r="P13" s="14">
        <v>0.20257188443486401</v>
      </c>
      <c r="Q13" s="14">
        <v>0.217026470479384</v>
      </c>
      <c r="R13" s="14"/>
      <c r="S13" s="14">
        <v>0.201279083457231</v>
      </c>
      <c r="T13" s="14">
        <v>0.30020203459036698</v>
      </c>
      <c r="U13" s="14">
        <v>0.29479135512237498</v>
      </c>
      <c r="V13" s="14">
        <v>0.24269540499176701</v>
      </c>
      <c r="W13" s="14">
        <v>0.20887950661770399</v>
      </c>
      <c r="X13" s="14">
        <v>0.24125112813187999</v>
      </c>
      <c r="Y13" s="14">
        <v>0.24165191787315499</v>
      </c>
      <c r="Z13" s="14">
        <v>0.234158722315157</v>
      </c>
      <c r="AA13" s="14">
        <v>0.25475854770496098</v>
      </c>
      <c r="AB13" s="14">
        <v>0.30128608548657598</v>
      </c>
      <c r="AC13" s="14">
        <v>0.30643708149364501</v>
      </c>
      <c r="AD13" s="14">
        <v>0.16485324298871601</v>
      </c>
      <c r="AE13" s="14"/>
      <c r="AF13" s="14">
        <v>0.347800959564596</v>
      </c>
      <c r="AG13" s="14">
        <v>0.26827320866805499</v>
      </c>
      <c r="AH13" s="14">
        <v>0.25677502504408201</v>
      </c>
      <c r="AI13" s="14">
        <v>0.25467455663476601</v>
      </c>
      <c r="AJ13" s="14">
        <v>0.217474097949657</v>
      </c>
      <c r="AK13" s="14"/>
      <c r="AL13" s="14">
        <v>0.25129827336594202</v>
      </c>
      <c r="AM13" s="14">
        <v>0.32167626092017898</v>
      </c>
      <c r="AN13" s="14">
        <v>0.290293088752963</v>
      </c>
      <c r="AO13" s="14">
        <v>0.25636227369181702</v>
      </c>
      <c r="AP13" s="14">
        <v>0.23593605217829799</v>
      </c>
      <c r="AQ13" s="14">
        <v>0.22334681337079701</v>
      </c>
      <c r="AR13" s="14"/>
      <c r="AS13" s="14">
        <v>0.24830515485591301</v>
      </c>
      <c r="AT13" s="14">
        <v>0.236324410841905</v>
      </c>
      <c r="AU13" s="14">
        <v>0.261219327838972</v>
      </c>
      <c r="AV13" s="14">
        <v>0.26453814140526</v>
      </c>
      <c r="AW13" s="14">
        <v>0.31903189142744698</v>
      </c>
      <c r="AX13" s="14"/>
      <c r="AY13" s="14">
        <v>0.36847005065703098</v>
      </c>
      <c r="AZ13" s="14">
        <v>0.20302841291516599</v>
      </c>
      <c r="BA13" s="14">
        <v>0.19564932096875601</v>
      </c>
      <c r="BB13" s="14">
        <v>0.210982561616297</v>
      </c>
      <c r="BC13" s="14">
        <v>0.26539143911536001</v>
      </c>
      <c r="BD13" s="14"/>
      <c r="BE13" s="14">
        <v>0.27260673335881502</v>
      </c>
      <c r="BF13" s="14">
        <v>0.26909720765047801</v>
      </c>
      <c r="BG13" s="14">
        <v>0.23632016847628201</v>
      </c>
      <c r="BH13" s="14">
        <v>0.232319183529763</v>
      </c>
      <c r="BI13" s="14">
        <v>0.29682172546329599</v>
      </c>
      <c r="BJ13" s="14"/>
      <c r="BK13" s="14">
        <v>0.246730898809913</v>
      </c>
      <c r="BL13" s="14">
        <v>0.22822382280126599</v>
      </c>
      <c r="BM13" s="14">
        <v>0.24770830512103001</v>
      </c>
      <c r="BN13" s="14">
        <v>0.25113621766553501</v>
      </c>
      <c r="BO13" s="14">
        <v>0.282847454965311</v>
      </c>
      <c r="BP13" s="14"/>
      <c r="BQ13" s="14">
        <v>0.25456376667007902</v>
      </c>
      <c r="BR13" s="14">
        <v>0.25240442515552802</v>
      </c>
      <c r="BS13" s="14"/>
      <c r="BT13" s="14">
        <v>0.241900670180831</v>
      </c>
      <c r="BU13" s="14">
        <v>0.256462558790506</v>
      </c>
      <c r="BV13" s="14"/>
      <c r="BW13" s="14">
        <v>0.25977229006276098</v>
      </c>
      <c r="BX13" s="14">
        <v>0.250685417569257</v>
      </c>
      <c r="BY13" s="14"/>
      <c r="BZ13" s="14">
        <v>0.26182065877562799</v>
      </c>
      <c r="CA13" s="14">
        <v>0.23611863246075701</v>
      </c>
      <c r="CB13" s="14">
        <v>0.244172306098941</v>
      </c>
    </row>
    <row r="14" spans="2:80" x14ac:dyDescent="0.35">
      <c r="B14" s="15" t="s">
        <v>118</v>
      </c>
      <c r="C14" s="20">
        <v>4.1252725663483397E-2</v>
      </c>
      <c r="D14" s="20">
        <v>3.4414510416546598E-2</v>
      </c>
      <c r="E14" s="20">
        <v>4.8078705494997098E-2</v>
      </c>
      <c r="F14" s="20"/>
      <c r="G14" s="20">
        <v>3.4865276729097998E-2</v>
      </c>
      <c r="H14" s="20">
        <v>3.0762926963625401E-2</v>
      </c>
      <c r="I14" s="20">
        <v>4.5091721382731903E-2</v>
      </c>
      <c r="J14" s="20">
        <v>3.6154887966379397E-2</v>
      </c>
      <c r="K14" s="20">
        <v>4.8281848348067501E-2</v>
      </c>
      <c r="L14" s="20">
        <v>5.0344121586557398E-2</v>
      </c>
      <c r="M14" s="20"/>
      <c r="N14" s="20">
        <v>2.6946642757673799E-2</v>
      </c>
      <c r="O14" s="20">
        <v>4.6193276361416499E-2</v>
      </c>
      <c r="P14" s="20">
        <v>4.2602420159452599E-2</v>
      </c>
      <c r="Q14" s="20">
        <v>5.0884679113349603E-2</v>
      </c>
      <c r="R14" s="20"/>
      <c r="S14" s="20">
        <v>3.1897639965677703E-2</v>
      </c>
      <c r="T14" s="20">
        <v>3.6075422478391898E-2</v>
      </c>
      <c r="U14" s="20">
        <v>5.2348842641851898E-2</v>
      </c>
      <c r="V14" s="20">
        <v>5.1650788346119803E-2</v>
      </c>
      <c r="W14" s="20">
        <v>6.7312790058109001E-2</v>
      </c>
      <c r="X14" s="20">
        <v>1.18099153650495E-2</v>
      </c>
      <c r="Y14" s="20">
        <v>5.31589527227267E-2</v>
      </c>
      <c r="Z14" s="20">
        <v>5.34953048059967E-2</v>
      </c>
      <c r="AA14" s="20">
        <v>5.1709133719529003E-2</v>
      </c>
      <c r="AB14" s="20">
        <v>2.9137054607498301E-2</v>
      </c>
      <c r="AC14" s="20">
        <v>4.1337033110586403E-2</v>
      </c>
      <c r="AD14" s="20">
        <v>2.37813104535535E-2</v>
      </c>
      <c r="AE14" s="20"/>
      <c r="AF14" s="20">
        <v>2.7832860511716E-2</v>
      </c>
      <c r="AG14" s="20">
        <v>2.7431005628971598E-2</v>
      </c>
      <c r="AH14" s="20">
        <v>4.6259442911257997E-2</v>
      </c>
      <c r="AI14" s="20">
        <v>3.5438921994066098E-2</v>
      </c>
      <c r="AJ14" s="20">
        <v>1.71545411916821E-2</v>
      </c>
      <c r="AK14" s="20"/>
      <c r="AL14" s="20">
        <v>2.3536990690709601E-2</v>
      </c>
      <c r="AM14" s="20">
        <v>4.0221544293807303E-2</v>
      </c>
      <c r="AN14" s="20">
        <v>1.4104696683320799E-2</v>
      </c>
      <c r="AO14" s="20">
        <v>2.6299908859787401E-2</v>
      </c>
      <c r="AP14" s="20">
        <v>2.44877842739331E-2</v>
      </c>
      <c r="AQ14" s="20">
        <v>0.10367927886735499</v>
      </c>
      <c r="AR14" s="20"/>
      <c r="AS14" s="20">
        <v>4.7113571976438701E-2</v>
      </c>
      <c r="AT14" s="20">
        <v>4.1012019575027502E-2</v>
      </c>
      <c r="AU14" s="20">
        <v>3.5319995643513097E-2</v>
      </c>
      <c r="AV14" s="20">
        <v>2.9717465267790798E-2</v>
      </c>
      <c r="AW14" s="20">
        <v>6.9705128248437803E-2</v>
      </c>
      <c r="AX14" s="20"/>
      <c r="AY14" s="20">
        <v>4.1835078313870698E-2</v>
      </c>
      <c r="AZ14" s="20">
        <v>2.9334910107825098E-2</v>
      </c>
      <c r="BA14" s="20">
        <v>3.6879696696072897E-2</v>
      </c>
      <c r="BB14" s="20">
        <v>2.3860109475339099E-2</v>
      </c>
      <c r="BC14" s="20">
        <v>6.2469791585375398E-2</v>
      </c>
      <c r="BD14" s="20"/>
      <c r="BE14" s="20">
        <v>4.6928338118766497E-2</v>
      </c>
      <c r="BF14" s="20">
        <v>3.5404210030862998E-2</v>
      </c>
      <c r="BG14" s="20">
        <v>3.92099339867822E-2</v>
      </c>
      <c r="BH14" s="20">
        <v>4.6001748075161102E-2</v>
      </c>
      <c r="BI14" s="20">
        <v>8.2671727515560497E-2</v>
      </c>
      <c r="BJ14" s="20"/>
      <c r="BK14" s="20">
        <v>2.1609987841093799E-2</v>
      </c>
      <c r="BL14" s="20">
        <v>4.4613951782794897E-2</v>
      </c>
      <c r="BM14" s="20">
        <v>5.8510540418224601E-2</v>
      </c>
      <c r="BN14" s="20">
        <v>4.2050705053192201E-2</v>
      </c>
      <c r="BO14" s="20">
        <v>3.7363561242079499E-2</v>
      </c>
      <c r="BP14" s="20"/>
      <c r="BQ14" s="20">
        <v>2.2169464630016799E-2</v>
      </c>
      <c r="BR14" s="20">
        <v>4.92117851285504E-2</v>
      </c>
      <c r="BS14" s="20"/>
      <c r="BT14" s="20">
        <v>1.9773599995408699E-2</v>
      </c>
      <c r="BU14" s="20">
        <v>4.7852288159843999E-2</v>
      </c>
      <c r="BV14" s="20"/>
      <c r="BW14" s="20">
        <v>1.80740824459871E-2</v>
      </c>
      <c r="BX14" s="20">
        <v>4.9359144618212399E-2</v>
      </c>
      <c r="BY14" s="20"/>
      <c r="BZ14" s="20">
        <v>4.5651318134897499E-2</v>
      </c>
      <c r="CA14" s="20">
        <v>3.3629813042601903E-2</v>
      </c>
      <c r="CB14" s="20">
        <v>3.1742601299405197E-2</v>
      </c>
    </row>
    <row r="15" spans="2:80" x14ac:dyDescent="0.35">
      <c r="B15" s="16"/>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CB18"/>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354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2977</v>
      </c>
      <c r="D7" s="10">
        <v>1482</v>
      </c>
      <c r="E7" s="10">
        <v>1489</v>
      </c>
      <c r="F7" s="10"/>
      <c r="G7" s="10">
        <v>425</v>
      </c>
      <c r="H7" s="10">
        <v>515</v>
      </c>
      <c r="I7" s="10">
        <v>523</v>
      </c>
      <c r="J7" s="10">
        <v>505</v>
      </c>
      <c r="K7" s="10">
        <v>438</v>
      </c>
      <c r="L7" s="10">
        <v>571</v>
      </c>
      <c r="M7" s="10"/>
      <c r="N7" s="10">
        <v>832</v>
      </c>
      <c r="O7" s="10">
        <v>784</v>
      </c>
      <c r="P7" s="10">
        <v>647</v>
      </c>
      <c r="Q7" s="10">
        <v>705</v>
      </c>
      <c r="R7" s="10"/>
      <c r="S7" s="10">
        <v>375</v>
      </c>
      <c r="T7" s="10">
        <v>397</v>
      </c>
      <c r="U7" s="10">
        <v>233</v>
      </c>
      <c r="V7" s="10">
        <v>264</v>
      </c>
      <c r="W7" s="10">
        <v>213</v>
      </c>
      <c r="X7" s="10">
        <v>276</v>
      </c>
      <c r="Y7" s="10">
        <v>244</v>
      </c>
      <c r="Z7" s="10">
        <v>128</v>
      </c>
      <c r="AA7" s="10">
        <v>339</v>
      </c>
      <c r="AB7" s="10">
        <v>273</v>
      </c>
      <c r="AC7" s="10">
        <v>152</v>
      </c>
      <c r="AD7" s="10">
        <v>83</v>
      </c>
      <c r="AE7" s="10"/>
      <c r="AF7" s="10">
        <v>481</v>
      </c>
      <c r="AG7" s="10">
        <v>967</v>
      </c>
      <c r="AH7" s="10">
        <v>195</v>
      </c>
      <c r="AI7" s="10">
        <v>377</v>
      </c>
      <c r="AJ7" s="10">
        <v>225</v>
      </c>
      <c r="AK7" s="10"/>
      <c r="AL7" s="10">
        <v>535</v>
      </c>
      <c r="AM7" s="10">
        <v>416</v>
      </c>
      <c r="AN7" s="10">
        <v>222</v>
      </c>
      <c r="AO7" s="10">
        <v>686</v>
      </c>
      <c r="AP7" s="10">
        <v>446</v>
      </c>
      <c r="AQ7" s="10">
        <v>298</v>
      </c>
      <c r="AR7" s="10"/>
      <c r="AS7" s="10">
        <v>697</v>
      </c>
      <c r="AT7" s="10">
        <v>699</v>
      </c>
      <c r="AU7" s="10">
        <v>771</v>
      </c>
      <c r="AV7" s="10">
        <v>361</v>
      </c>
      <c r="AW7" s="10">
        <v>45</v>
      </c>
      <c r="AX7" s="10"/>
      <c r="AY7" s="10">
        <v>724</v>
      </c>
      <c r="AZ7" s="10">
        <v>797</v>
      </c>
      <c r="BA7" s="10">
        <v>424</v>
      </c>
      <c r="BB7" s="10">
        <v>501</v>
      </c>
      <c r="BC7" s="10">
        <v>491</v>
      </c>
      <c r="BD7" s="10"/>
      <c r="BE7" s="10">
        <v>191</v>
      </c>
      <c r="BF7" s="10">
        <v>1123</v>
      </c>
      <c r="BG7" s="10">
        <v>1065</v>
      </c>
      <c r="BH7" s="10">
        <v>464</v>
      </c>
      <c r="BI7" s="10">
        <v>134</v>
      </c>
      <c r="BJ7" s="10"/>
      <c r="BK7" s="10">
        <v>525</v>
      </c>
      <c r="BL7" s="10">
        <v>545</v>
      </c>
      <c r="BM7" s="10">
        <v>620</v>
      </c>
      <c r="BN7" s="10">
        <v>607</v>
      </c>
      <c r="BO7" s="10">
        <v>677</v>
      </c>
      <c r="BP7" s="10"/>
      <c r="BQ7" s="10">
        <v>868</v>
      </c>
      <c r="BR7" s="10">
        <v>2109</v>
      </c>
      <c r="BS7" s="10"/>
      <c r="BT7" s="10">
        <v>717</v>
      </c>
      <c r="BU7" s="10">
        <v>2260</v>
      </c>
      <c r="BV7" s="10"/>
      <c r="BW7" s="10">
        <v>781</v>
      </c>
      <c r="BX7" s="10">
        <v>2196</v>
      </c>
      <c r="BY7" s="10"/>
      <c r="BZ7" s="10">
        <v>1907</v>
      </c>
      <c r="CA7" s="10">
        <v>916</v>
      </c>
      <c r="CB7" s="10">
        <v>154</v>
      </c>
    </row>
    <row r="8" spans="2:80" ht="30" customHeight="1" x14ac:dyDescent="0.35">
      <c r="B8" s="11" t="s">
        <v>19</v>
      </c>
      <c r="C8" s="11">
        <v>2977</v>
      </c>
      <c r="D8" s="11">
        <v>1470</v>
      </c>
      <c r="E8" s="11">
        <v>1501</v>
      </c>
      <c r="F8" s="11"/>
      <c r="G8" s="11">
        <v>410</v>
      </c>
      <c r="H8" s="11">
        <v>512</v>
      </c>
      <c r="I8" s="11">
        <v>514</v>
      </c>
      <c r="J8" s="11">
        <v>505</v>
      </c>
      <c r="K8" s="11">
        <v>413</v>
      </c>
      <c r="L8" s="11">
        <v>622</v>
      </c>
      <c r="M8" s="11"/>
      <c r="N8" s="11">
        <v>801</v>
      </c>
      <c r="O8" s="11">
        <v>772</v>
      </c>
      <c r="P8" s="11">
        <v>653</v>
      </c>
      <c r="Q8" s="11">
        <v>743</v>
      </c>
      <c r="R8" s="11"/>
      <c r="S8" s="11">
        <v>414</v>
      </c>
      <c r="T8" s="11">
        <v>387</v>
      </c>
      <c r="U8" s="11">
        <v>242</v>
      </c>
      <c r="V8" s="11">
        <v>267</v>
      </c>
      <c r="W8" s="11">
        <v>209</v>
      </c>
      <c r="X8" s="11">
        <v>267</v>
      </c>
      <c r="Y8" s="11">
        <v>237</v>
      </c>
      <c r="Z8" s="11">
        <v>120</v>
      </c>
      <c r="AA8" s="11">
        <v>328</v>
      </c>
      <c r="AB8" s="11">
        <v>270</v>
      </c>
      <c r="AC8" s="11">
        <v>147</v>
      </c>
      <c r="AD8" s="11">
        <v>88</v>
      </c>
      <c r="AE8" s="11"/>
      <c r="AF8" s="11">
        <v>489</v>
      </c>
      <c r="AG8" s="11">
        <v>962</v>
      </c>
      <c r="AH8" s="11">
        <v>197</v>
      </c>
      <c r="AI8" s="11">
        <v>380</v>
      </c>
      <c r="AJ8" s="11">
        <v>219</v>
      </c>
      <c r="AK8" s="11"/>
      <c r="AL8" s="11">
        <v>531</v>
      </c>
      <c r="AM8" s="11">
        <v>420</v>
      </c>
      <c r="AN8" s="11">
        <v>222</v>
      </c>
      <c r="AO8" s="11">
        <v>694</v>
      </c>
      <c r="AP8" s="11">
        <v>436</v>
      </c>
      <c r="AQ8" s="11">
        <v>300</v>
      </c>
      <c r="AR8" s="11"/>
      <c r="AS8" s="11">
        <v>709</v>
      </c>
      <c r="AT8" s="11">
        <v>697</v>
      </c>
      <c r="AU8" s="11">
        <v>763</v>
      </c>
      <c r="AV8" s="11">
        <v>356</v>
      </c>
      <c r="AW8" s="11">
        <v>42</v>
      </c>
      <c r="AX8" s="11"/>
      <c r="AY8" s="11">
        <v>729</v>
      </c>
      <c r="AZ8" s="11">
        <v>793</v>
      </c>
      <c r="BA8" s="11">
        <v>427</v>
      </c>
      <c r="BB8" s="11">
        <v>498</v>
      </c>
      <c r="BC8" s="11">
        <v>490</v>
      </c>
      <c r="BD8" s="11"/>
      <c r="BE8" s="11">
        <v>188</v>
      </c>
      <c r="BF8" s="11">
        <v>1124</v>
      </c>
      <c r="BG8" s="11">
        <v>1068</v>
      </c>
      <c r="BH8" s="11">
        <v>463</v>
      </c>
      <c r="BI8" s="11">
        <v>133</v>
      </c>
      <c r="BJ8" s="11"/>
      <c r="BK8" s="11">
        <v>521</v>
      </c>
      <c r="BL8" s="11">
        <v>543</v>
      </c>
      <c r="BM8" s="11">
        <v>625</v>
      </c>
      <c r="BN8" s="11">
        <v>607</v>
      </c>
      <c r="BO8" s="11">
        <v>678</v>
      </c>
      <c r="BP8" s="11"/>
      <c r="BQ8" s="11">
        <v>876</v>
      </c>
      <c r="BR8" s="11">
        <v>2101</v>
      </c>
      <c r="BS8" s="11"/>
      <c r="BT8" s="11">
        <v>705</v>
      </c>
      <c r="BU8" s="11">
        <v>2272</v>
      </c>
      <c r="BV8" s="11"/>
      <c r="BW8" s="11">
        <v>772</v>
      </c>
      <c r="BX8" s="11">
        <v>2205</v>
      </c>
      <c r="BY8" s="11"/>
      <c r="BZ8" s="11">
        <v>1913</v>
      </c>
      <c r="CA8" s="11">
        <v>911</v>
      </c>
      <c r="CB8" s="11">
        <v>153</v>
      </c>
    </row>
    <row r="9" spans="2:80" x14ac:dyDescent="0.35">
      <c r="B9" s="15" t="s">
        <v>306</v>
      </c>
      <c r="C9" s="14">
        <v>2.9458470216056399E-2</v>
      </c>
      <c r="D9" s="14">
        <v>3.4522547043954001E-2</v>
      </c>
      <c r="E9" s="14">
        <v>2.4616038001212901E-2</v>
      </c>
      <c r="F9" s="14"/>
      <c r="G9" s="14">
        <v>2.34017517346705E-2</v>
      </c>
      <c r="H9" s="14">
        <v>3.8170441925338201E-2</v>
      </c>
      <c r="I9" s="14">
        <v>4.3290535220160298E-2</v>
      </c>
      <c r="J9" s="14">
        <v>2.3468265520798601E-2</v>
      </c>
      <c r="K9" s="14">
        <v>1.98315410411142E-2</v>
      </c>
      <c r="L9" s="14">
        <v>2.6117363768192899E-2</v>
      </c>
      <c r="M9" s="14"/>
      <c r="N9" s="14">
        <v>4.7546253727027699E-2</v>
      </c>
      <c r="O9" s="14">
        <v>2.76524333272751E-2</v>
      </c>
      <c r="P9" s="14">
        <v>2.7714528849804299E-2</v>
      </c>
      <c r="Q9" s="14">
        <v>1.3724637021295999E-2</v>
      </c>
      <c r="R9" s="14"/>
      <c r="S9" s="14">
        <v>4.9097773813150197E-2</v>
      </c>
      <c r="T9" s="14">
        <v>1.2744231566532999E-2</v>
      </c>
      <c r="U9" s="14">
        <v>1.2057496564399899E-2</v>
      </c>
      <c r="V9" s="14">
        <v>3.79254902008394E-2</v>
      </c>
      <c r="W9" s="14">
        <v>1.36685338000867E-2</v>
      </c>
      <c r="X9" s="14">
        <v>3.8663631858552101E-2</v>
      </c>
      <c r="Y9" s="14">
        <v>1.97215924056671E-2</v>
      </c>
      <c r="Z9" s="14">
        <v>4.6661031410154097E-2</v>
      </c>
      <c r="AA9" s="14">
        <v>3.6243786645888398E-2</v>
      </c>
      <c r="AB9" s="14">
        <v>3.2952026242562403E-2</v>
      </c>
      <c r="AC9" s="14">
        <v>2.8469177954460901E-2</v>
      </c>
      <c r="AD9" s="14">
        <v>1.0617383564288501E-2</v>
      </c>
      <c r="AE9" s="14"/>
      <c r="AF9" s="14">
        <v>2.9639903998073099E-2</v>
      </c>
      <c r="AG9" s="14">
        <v>5.9891107598610799E-2</v>
      </c>
      <c r="AH9" s="14">
        <v>9.8433972730318509E-3</v>
      </c>
      <c r="AI9" s="14">
        <v>7.7139725932422404E-3</v>
      </c>
      <c r="AJ9" s="14">
        <v>2.6185110121796099E-2</v>
      </c>
      <c r="AK9" s="14"/>
      <c r="AL9" s="14">
        <v>9.9565273433693799E-2</v>
      </c>
      <c r="AM9" s="14">
        <v>3.4993031017054699E-2</v>
      </c>
      <c r="AN9" s="14">
        <v>4.23189764475395E-3</v>
      </c>
      <c r="AO9" s="14">
        <v>1.26935886645299E-2</v>
      </c>
      <c r="AP9" s="14">
        <v>1.7257404996292799E-2</v>
      </c>
      <c r="AQ9" s="14">
        <v>6.5079582514334603E-3</v>
      </c>
      <c r="AR9" s="14"/>
      <c r="AS9" s="14">
        <v>1.63670012984127E-2</v>
      </c>
      <c r="AT9" s="14">
        <v>1.1292384593618801E-2</v>
      </c>
      <c r="AU9" s="14">
        <v>4.2499745359102503E-2</v>
      </c>
      <c r="AV9" s="14">
        <v>6.3007517933440504E-2</v>
      </c>
      <c r="AW9" s="14">
        <v>0.11357948856568501</v>
      </c>
      <c r="AX9" s="14"/>
      <c r="AY9" s="14">
        <v>5.9893043980783697E-2</v>
      </c>
      <c r="AZ9" s="14">
        <v>2.68366864068851E-2</v>
      </c>
      <c r="BA9" s="14">
        <v>1.2275404736977901E-2</v>
      </c>
      <c r="BB9" s="14">
        <v>2.1479536756228299E-2</v>
      </c>
      <c r="BC9" s="14">
        <v>1.39235472510006E-2</v>
      </c>
      <c r="BD9" s="14"/>
      <c r="BE9" s="14">
        <v>0.12360901196905801</v>
      </c>
      <c r="BF9" s="14">
        <v>3.6203013680102203E-2</v>
      </c>
      <c r="BG9" s="14">
        <v>1.1199636916363E-2</v>
      </c>
      <c r="BH9" s="14">
        <v>2.5475725804306099E-2</v>
      </c>
      <c r="BI9" s="14">
        <v>0</v>
      </c>
      <c r="BJ9" s="14"/>
      <c r="BK9" s="14">
        <v>9.1358430921596998E-2</v>
      </c>
      <c r="BL9" s="14">
        <v>2.7204560321805502E-2</v>
      </c>
      <c r="BM9" s="14">
        <v>2.23383613781864E-2</v>
      </c>
      <c r="BN9" s="14">
        <v>6.5467792036769104E-3</v>
      </c>
      <c r="BO9" s="14">
        <v>9.5631943200304905E-3</v>
      </c>
      <c r="BP9" s="14"/>
      <c r="BQ9" s="14">
        <v>3.1323504266809001E-2</v>
      </c>
      <c r="BR9" s="14">
        <v>2.8680894494162602E-2</v>
      </c>
      <c r="BS9" s="14"/>
      <c r="BT9" s="14">
        <v>5.5403842303211603E-2</v>
      </c>
      <c r="BU9" s="14">
        <v>2.1408327773929099E-2</v>
      </c>
      <c r="BV9" s="14"/>
      <c r="BW9" s="14">
        <v>9.1058613525512894E-2</v>
      </c>
      <c r="BX9" s="14">
        <v>7.8872551723275508E-3</v>
      </c>
      <c r="BY9" s="14"/>
      <c r="BZ9" s="14">
        <v>1.32419639905341E-2</v>
      </c>
      <c r="CA9" s="14">
        <v>6.5981731420087994E-2</v>
      </c>
      <c r="CB9" s="14">
        <v>1.4808662680455499E-2</v>
      </c>
    </row>
    <row r="10" spans="2:80" x14ac:dyDescent="0.35">
      <c r="B10" s="15" t="s">
        <v>307</v>
      </c>
      <c r="C10" s="14">
        <v>0.115669734339735</v>
      </c>
      <c r="D10" s="14">
        <v>0.13708834138786399</v>
      </c>
      <c r="E10" s="14">
        <v>9.5152897540235107E-2</v>
      </c>
      <c r="F10" s="14"/>
      <c r="G10" s="14">
        <v>0.11783859954222201</v>
      </c>
      <c r="H10" s="14">
        <v>0.17040107554314801</v>
      </c>
      <c r="I10" s="14">
        <v>0.13926207861241299</v>
      </c>
      <c r="J10" s="14">
        <v>7.3957115182179706E-2</v>
      </c>
      <c r="K10" s="14">
        <v>9.5303969343105699E-2</v>
      </c>
      <c r="L10" s="14">
        <v>9.7092925058564497E-2</v>
      </c>
      <c r="M10" s="14"/>
      <c r="N10" s="14">
        <v>0.15282896830215001</v>
      </c>
      <c r="O10" s="14">
        <v>0.12893662119438101</v>
      </c>
      <c r="P10" s="14">
        <v>0.109456336558041</v>
      </c>
      <c r="Q10" s="14">
        <v>6.8692055423785106E-2</v>
      </c>
      <c r="R10" s="14"/>
      <c r="S10" s="14">
        <v>0.15330330205010501</v>
      </c>
      <c r="T10" s="14">
        <v>9.8766643645073607E-2</v>
      </c>
      <c r="U10" s="14">
        <v>0.10178193785001199</v>
      </c>
      <c r="V10" s="14">
        <v>0.100895048549256</v>
      </c>
      <c r="W10" s="14">
        <v>0.107780161727595</v>
      </c>
      <c r="X10" s="14">
        <v>0.125494876658022</v>
      </c>
      <c r="Y10" s="14">
        <v>0.13553668774283301</v>
      </c>
      <c r="Z10" s="14">
        <v>0.14537635250901601</v>
      </c>
      <c r="AA10" s="14">
        <v>0.105535883130351</v>
      </c>
      <c r="AB10" s="14">
        <v>0.100629008353394</v>
      </c>
      <c r="AC10" s="14">
        <v>0.10218198985387</v>
      </c>
      <c r="AD10" s="14">
        <v>9.7258803035712202E-2</v>
      </c>
      <c r="AE10" s="14"/>
      <c r="AF10" s="14">
        <v>0.100577124387409</v>
      </c>
      <c r="AG10" s="14">
        <v>0.17512042179860399</v>
      </c>
      <c r="AH10" s="14">
        <v>0.11124763378727701</v>
      </c>
      <c r="AI10" s="14">
        <v>5.9670343628334101E-2</v>
      </c>
      <c r="AJ10" s="14">
        <v>0.122520339479812</v>
      </c>
      <c r="AK10" s="14"/>
      <c r="AL10" s="14">
        <v>0.26420011590823</v>
      </c>
      <c r="AM10" s="14">
        <v>0.103139421428479</v>
      </c>
      <c r="AN10" s="14">
        <v>0.14370831687585001</v>
      </c>
      <c r="AO10" s="14">
        <v>6.9114396523737506E-2</v>
      </c>
      <c r="AP10" s="14">
        <v>9.3713541240105405E-2</v>
      </c>
      <c r="AQ10" s="14">
        <v>7.49903916805464E-2</v>
      </c>
      <c r="AR10" s="14"/>
      <c r="AS10" s="14">
        <v>7.1784594526327197E-2</v>
      </c>
      <c r="AT10" s="14">
        <v>8.50040973219513E-2</v>
      </c>
      <c r="AU10" s="14">
        <v>0.14705797071398899</v>
      </c>
      <c r="AV10" s="14">
        <v>0.18386768861752301</v>
      </c>
      <c r="AW10" s="14">
        <v>0.23851556402501001</v>
      </c>
      <c r="AX10" s="14"/>
      <c r="AY10" s="14">
        <v>0.13159026363626999</v>
      </c>
      <c r="AZ10" s="14">
        <v>0.14796862291750501</v>
      </c>
      <c r="BA10" s="14">
        <v>0.125500089281254</v>
      </c>
      <c r="BB10" s="14">
        <v>9.1012886583186903E-2</v>
      </c>
      <c r="BC10" s="14">
        <v>5.2936543745824502E-2</v>
      </c>
      <c r="BD10" s="14"/>
      <c r="BE10" s="14">
        <v>0.17448717216620599</v>
      </c>
      <c r="BF10" s="14">
        <v>0.15593523624089001</v>
      </c>
      <c r="BG10" s="14">
        <v>8.6307388188545303E-2</v>
      </c>
      <c r="BH10" s="14">
        <v>8.0153095562914695E-2</v>
      </c>
      <c r="BI10" s="14">
        <v>5.1948195828251199E-2</v>
      </c>
      <c r="BJ10" s="14"/>
      <c r="BK10" s="14">
        <v>0.25224921508793602</v>
      </c>
      <c r="BL10" s="14">
        <v>0.13204089887805601</v>
      </c>
      <c r="BM10" s="14">
        <v>0.110625831460093</v>
      </c>
      <c r="BN10" s="14">
        <v>6.6862185815656699E-2</v>
      </c>
      <c r="BO10" s="14">
        <v>4.5050985657271198E-2</v>
      </c>
      <c r="BP10" s="14"/>
      <c r="BQ10" s="14">
        <v>8.8324640632792495E-2</v>
      </c>
      <c r="BR10" s="14">
        <v>0.12707053475453201</v>
      </c>
      <c r="BS10" s="14"/>
      <c r="BT10" s="14">
        <v>0.14529139778550701</v>
      </c>
      <c r="BU10" s="14">
        <v>0.10647893879784801</v>
      </c>
      <c r="BV10" s="14"/>
      <c r="BW10" s="14">
        <v>0.25410999485845198</v>
      </c>
      <c r="BX10" s="14">
        <v>6.7190551176850105E-2</v>
      </c>
      <c r="BY10" s="14"/>
      <c r="BZ10" s="14">
        <v>7.38331786325883E-2</v>
      </c>
      <c r="CA10" s="14">
        <v>0.20239449215393601</v>
      </c>
      <c r="CB10" s="14">
        <v>0.12254092832527599</v>
      </c>
    </row>
    <row r="11" spans="2:80" x14ac:dyDescent="0.35">
      <c r="B11" s="15" t="s">
        <v>308</v>
      </c>
      <c r="C11" s="14">
        <v>0.17961810288077801</v>
      </c>
      <c r="D11" s="14">
        <v>0.17484954359746099</v>
      </c>
      <c r="E11" s="14">
        <v>0.18500687322415299</v>
      </c>
      <c r="F11" s="14"/>
      <c r="G11" s="14">
        <v>0.193795923475127</v>
      </c>
      <c r="H11" s="14">
        <v>0.16515299839893499</v>
      </c>
      <c r="I11" s="14">
        <v>0.176767283999373</v>
      </c>
      <c r="J11" s="14">
        <v>0.17780593485533999</v>
      </c>
      <c r="K11" s="14">
        <v>0.18822317412904599</v>
      </c>
      <c r="L11" s="14">
        <v>0.18028018690587</v>
      </c>
      <c r="M11" s="14"/>
      <c r="N11" s="14">
        <v>0.221459329329908</v>
      </c>
      <c r="O11" s="14">
        <v>0.17888803726864899</v>
      </c>
      <c r="P11" s="14">
        <v>0.139554906701504</v>
      </c>
      <c r="Q11" s="14">
        <v>0.16991058905211501</v>
      </c>
      <c r="R11" s="14"/>
      <c r="S11" s="14">
        <v>0.209996980817652</v>
      </c>
      <c r="T11" s="14">
        <v>0.167127640677597</v>
      </c>
      <c r="U11" s="14">
        <v>0.24167426905713901</v>
      </c>
      <c r="V11" s="14">
        <v>0.179966955865037</v>
      </c>
      <c r="W11" s="14">
        <v>0.163264754068706</v>
      </c>
      <c r="X11" s="14">
        <v>0.182002950400934</v>
      </c>
      <c r="Y11" s="14">
        <v>0.16947045044824899</v>
      </c>
      <c r="Z11" s="14">
        <v>0.14920832284671301</v>
      </c>
      <c r="AA11" s="14">
        <v>0.15132956028338801</v>
      </c>
      <c r="AB11" s="14">
        <v>0.17930389061729701</v>
      </c>
      <c r="AC11" s="14">
        <v>0.169536148138622</v>
      </c>
      <c r="AD11" s="14">
        <v>0.14358967731498601</v>
      </c>
      <c r="AE11" s="14"/>
      <c r="AF11" s="14">
        <v>0.19332746757261601</v>
      </c>
      <c r="AG11" s="14">
        <v>0.20959646730520201</v>
      </c>
      <c r="AH11" s="14">
        <v>0.25748161644949003</v>
      </c>
      <c r="AI11" s="14">
        <v>8.6657281057659893E-2</v>
      </c>
      <c r="AJ11" s="14">
        <v>0.183130163961985</v>
      </c>
      <c r="AK11" s="14"/>
      <c r="AL11" s="14">
        <v>0.23915496481566201</v>
      </c>
      <c r="AM11" s="14">
        <v>0.21649457685979101</v>
      </c>
      <c r="AN11" s="14">
        <v>0.244513309662555</v>
      </c>
      <c r="AO11" s="14">
        <v>8.5263940876247696E-2</v>
      </c>
      <c r="AP11" s="14">
        <v>0.16679098368655099</v>
      </c>
      <c r="AQ11" s="14">
        <v>0.26235473625905198</v>
      </c>
      <c r="AR11" s="14"/>
      <c r="AS11" s="14">
        <v>0.133606505113503</v>
      </c>
      <c r="AT11" s="14">
        <v>0.17334717319899301</v>
      </c>
      <c r="AU11" s="14">
        <v>0.218622373454084</v>
      </c>
      <c r="AV11" s="14">
        <v>0.23121198161437101</v>
      </c>
      <c r="AW11" s="14">
        <v>0.13346433442358299</v>
      </c>
      <c r="AX11" s="14"/>
      <c r="AY11" s="14">
        <v>0.20560619746063</v>
      </c>
      <c r="AZ11" s="14">
        <v>0.190546394062967</v>
      </c>
      <c r="BA11" s="14">
        <v>0.20867727116951101</v>
      </c>
      <c r="BB11" s="14">
        <v>0.162502561991377</v>
      </c>
      <c r="BC11" s="14">
        <v>0.10853450663705599</v>
      </c>
      <c r="BD11" s="14"/>
      <c r="BE11" s="14">
        <v>0.20847283374273801</v>
      </c>
      <c r="BF11" s="14">
        <v>0.19832948644727499</v>
      </c>
      <c r="BG11" s="14">
        <v>0.19556914312429599</v>
      </c>
      <c r="BH11" s="14">
        <v>0.118312648026272</v>
      </c>
      <c r="BI11" s="14">
        <v>6.6342560443121104E-2</v>
      </c>
      <c r="BJ11" s="14"/>
      <c r="BK11" s="14">
        <v>0.17967025870332201</v>
      </c>
      <c r="BL11" s="14">
        <v>0.25242080233647701</v>
      </c>
      <c r="BM11" s="14">
        <v>0.20880163787579101</v>
      </c>
      <c r="BN11" s="14">
        <v>0.17193830916643099</v>
      </c>
      <c r="BO11" s="14">
        <v>0.10070482670271499</v>
      </c>
      <c r="BP11" s="14"/>
      <c r="BQ11" s="14">
        <v>9.6266889435135103E-2</v>
      </c>
      <c r="BR11" s="14">
        <v>0.2143691466698</v>
      </c>
      <c r="BS11" s="14"/>
      <c r="BT11" s="14">
        <v>0.16983810509199401</v>
      </c>
      <c r="BU11" s="14">
        <v>0.18265256987623801</v>
      </c>
      <c r="BV11" s="14"/>
      <c r="BW11" s="14">
        <v>0.24484781745217399</v>
      </c>
      <c r="BX11" s="14">
        <v>0.15677588004386001</v>
      </c>
      <c r="BY11" s="14"/>
      <c r="BZ11" s="14">
        <v>0.15894915573884799</v>
      </c>
      <c r="CA11" s="14">
        <v>0.20105379836346199</v>
      </c>
      <c r="CB11" s="14">
        <v>0.31050630501798498</v>
      </c>
    </row>
    <row r="12" spans="2:80" x14ac:dyDescent="0.35">
      <c r="B12" s="15" t="s">
        <v>86</v>
      </c>
      <c r="C12" s="14">
        <v>0.34972749093637301</v>
      </c>
      <c r="D12" s="14">
        <v>0.34850829321004101</v>
      </c>
      <c r="E12" s="14">
        <v>0.35041173896586802</v>
      </c>
      <c r="F12" s="14"/>
      <c r="G12" s="14">
        <v>0.41605373169603199</v>
      </c>
      <c r="H12" s="14">
        <v>0.33580960372887098</v>
      </c>
      <c r="I12" s="14">
        <v>0.35150195031778703</v>
      </c>
      <c r="J12" s="14">
        <v>0.36376566594615101</v>
      </c>
      <c r="K12" s="14">
        <v>0.36847980255587098</v>
      </c>
      <c r="L12" s="14">
        <v>0.29206749478125699</v>
      </c>
      <c r="M12" s="14"/>
      <c r="N12" s="14">
        <v>0.33257493560979201</v>
      </c>
      <c r="O12" s="14">
        <v>0.338844122404517</v>
      </c>
      <c r="P12" s="14">
        <v>0.37625987778847098</v>
      </c>
      <c r="Q12" s="14">
        <v>0.36044693512440101</v>
      </c>
      <c r="R12" s="14"/>
      <c r="S12" s="14">
        <v>0.32976642232619402</v>
      </c>
      <c r="T12" s="14">
        <v>0.36955406170966698</v>
      </c>
      <c r="U12" s="14">
        <v>0.26869492522623201</v>
      </c>
      <c r="V12" s="14">
        <v>0.36474218170700701</v>
      </c>
      <c r="W12" s="14">
        <v>0.33692554339924802</v>
      </c>
      <c r="X12" s="14">
        <v>0.34885608020365999</v>
      </c>
      <c r="Y12" s="14">
        <v>0.36283777988069998</v>
      </c>
      <c r="Z12" s="14">
        <v>0.31643250815514801</v>
      </c>
      <c r="AA12" s="14">
        <v>0.37450480444436202</v>
      </c>
      <c r="AB12" s="14">
        <v>0.36577211210324601</v>
      </c>
      <c r="AC12" s="14">
        <v>0.35577646272465502</v>
      </c>
      <c r="AD12" s="14">
        <v>0.42524568570795301</v>
      </c>
      <c r="AE12" s="14"/>
      <c r="AF12" s="14">
        <v>0.33410837580800101</v>
      </c>
      <c r="AG12" s="14">
        <v>0.33752880346111203</v>
      </c>
      <c r="AH12" s="14">
        <v>0.431445874597502</v>
      </c>
      <c r="AI12" s="14">
        <v>0.29526910278732499</v>
      </c>
      <c r="AJ12" s="14">
        <v>0.31456918947326901</v>
      </c>
      <c r="AK12" s="14"/>
      <c r="AL12" s="14">
        <v>0.276184468703841</v>
      </c>
      <c r="AM12" s="14">
        <v>0.34982350798444001</v>
      </c>
      <c r="AN12" s="14">
        <v>0.41461768463593901</v>
      </c>
      <c r="AO12" s="14">
        <v>0.32593338062430099</v>
      </c>
      <c r="AP12" s="14">
        <v>0.42056076692765498</v>
      </c>
      <c r="AQ12" s="14">
        <v>0.36199270392147198</v>
      </c>
      <c r="AR12" s="14"/>
      <c r="AS12" s="14">
        <v>0.368245856968962</v>
      </c>
      <c r="AT12" s="14">
        <v>0.377564398442991</v>
      </c>
      <c r="AU12" s="14">
        <v>0.34181308422475598</v>
      </c>
      <c r="AV12" s="14">
        <v>0.29949601802875597</v>
      </c>
      <c r="AW12" s="14">
        <v>0.35175064794267602</v>
      </c>
      <c r="AX12" s="14"/>
      <c r="AY12" s="14">
        <v>0.31356644181313298</v>
      </c>
      <c r="AZ12" s="14">
        <v>0.390990656074924</v>
      </c>
      <c r="BA12" s="14">
        <v>0.33510637540084598</v>
      </c>
      <c r="BB12" s="14">
        <v>0.38399901395042102</v>
      </c>
      <c r="BC12" s="14">
        <v>0.31255395776209099</v>
      </c>
      <c r="BD12" s="14"/>
      <c r="BE12" s="14">
        <v>0.29231200238537602</v>
      </c>
      <c r="BF12" s="14">
        <v>0.35362487335397802</v>
      </c>
      <c r="BG12" s="14">
        <v>0.36335538953778102</v>
      </c>
      <c r="BH12" s="14">
        <v>0.34708199799811701</v>
      </c>
      <c r="BI12" s="14">
        <v>0.29775985173425101</v>
      </c>
      <c r="BJ12" s="14"/>
      <c r="BK12" s="14">
        <v>0.26860318961165802</v>
      </c>
      <c r="BL12" s="14">
        <v>0.41037405609191902</v>
      </c>
      <c r="BM12" s="14">
        <v>0.41375259804418701</v>
      </c>
      <c r="BN12" s="14">
        <v>0.37858065333576102</v>
      </c>
      <c r="BO12" s="14">
        <v>0.28012438025325398</v>
      </c>
      <c r="BP12" s="14"/>
      <c r="BQ12" s="14">
        <v>0.31459852186378701</v>
      </c>
      <c r="BR12" s="14">
        <v>0.364373568564274</v>
      </c>
      <c r="BS12" s="14"/>
      <c r="BT12" s="14">
        <v>0.36084341880644599</v>
      </c>
      <c r="BU12" s="14">
        <v>0.346278521215302</v>
      </c>
      <c r="BV12" s="14"/>
      <c r="BW12" s="14">
        <v>0.29067208631805802</v>
      </c>
      <c r="BX12" s="14">
        <v>0.37040758621011999</v>
      </c>
      <c r="BY12" s="14"/>
      <c r="BZ12" s="14">
        <v>0.35461247896147002</v>
      </c>
      <c r="CA12" s="14">
        <v>0.33201757049568897</v>
      </c>
      <c r="CB12" s="14">
        <v>0.39408494741649203</v>
      </c>
    </row>
    <row r="13" spans="2:80" x14ac:dyDescent="0.35">
      <c r="B13" s="15" t="s">
        <v>85</v>
      </c>
      <c r="C13" s="20">
        <v>0.32552620162705798</v>
      </c>
      <c r="D13" s="20">
        <v>0.30503127476067998</v>
      </c>
      <c r="E13" s="20">
        <v>0.34481245226853102</v>
      </c>
      <c r="F13" s="20"/>
      <c r="G13" s="20">
        <v>0.24890999355194801</v>
      </c>
      <c r="H13" s="20">
        <v>0.29046588040370702</v>
      </c>
      <c r="I13" s="20">
        <v>0.28917815185026602</v>
      </c>
      <c r="J13" s="20">
        <v>0.36100301849553101</v>
      </c>
      <c r="K13" s="20">
        <v>0.32816151293086299</v>
      </c>
      <c r="L13" s="20">
        <v>0.40444202948611602</v>
      </c>
      <c r="M13" s="20"/>
      <c r="N13" s="20">
        <v>0.245590513031122</v>
      </c>
      <c r="O13" s="20">
        <v>0.32567878580517901</v>
      </c>
      <c r="P13" s="20">
        <v>0.34701435010218101</v>
      </c>
      <c r="Q13" s="20">
        <v>0.38722578337840202</v>
      </c>
      <c r="R13" s="20"/>
      <c r="S13" s="20">
        <v>0.25783552099289903</v>
      </c>
      <c r="T13" s="20">
        <v>0.351807422401129</v>
      </c>
      <c r="U13" s="20">
        <v>0.37579137130221701</v>
      </c>
      <c r="V13" s="20">
        <v>0.31647032367786199</v>
      </c>
      <c r="W13" s="20">
        <v>0.37836100700436398</v>
      </c>
      <c r="X13" s="20">
        <v>0.30498246087883302</v>
      </c>
      <c r="Y13" s="20">
        <v>0.31243348952255101</v>
      </c>
      <c r="Z13" s="20">
        <v>0.34232178507896899</v>
      </c>
      <c r="AA13" s="20">
        <v>0.33238596549601002</v>
      </c>
      <c r="AB13" s="20">
        <v>0.32134296268350099</v>
      </c>
      <c r="AC13" s="20">
        <v>0.34403622132839201</v>
      </c>
      <c r="AD13" s="20">
        <v>0.323288450377061</v>
      </c>
      <c r="AE13" s="20"/>
      <c r="AF13" s="20">
        <v>0.34234712823390101</v>
      </c>
      <c r="AG13" s="20">
        <v>0.21786319983647101</v>
      </c>
      <c r="AH13" s="20">
        <v>0.18998147789270001</v>
      </c>
      <c r="AI13" s="20">
        <v>0.55068929993343796</v>
      </c>
      <c r="AJ13" s="20">
        <v>0.35359519696313702</v>
      </c>
      <c r="AK13" s="20"/>
      <c r="AL13" s="20">
        <v>0.12089517713857301</v>
      </c>
      <c r="AM13" s="20">
        <v>0.29554946271023502</v>
      </c>
      <c r="AN13" s="20">
        <v>0.192928791180902</v>
      </c>
      <c r="AO13" s="20">
        <v>0.50699469331118396</v>
      </c>
      <c r="AP13" s="20">
        <v>0.301677303149395</v>
      </c>
      <c r="AQ13" s="20">
        <v>0.29415420988749602</v>
      </c>
      <c r="AR13" s="20"/>
      <c r="AS13" s="20">
        <v>0.409996042092795</v>
      </c>
      <c r="AT13" s="20">
        <v>0.35279194644244599</v>
      </c>
      <c r="AU13" s="20">
        <v>0.25000682624806803</v>
      </c>
      <c r="AV13" s="20">
        <v>0.22241679380591001</v>
      </c>
      <c r="AW13" s="20">
        <v>0.162689965043046</v>
      </c>
      <c r="AX13" s="20"/>
      <c r="AY13" s="20">
        <v>0.28934405310918299</v>
      </c>
      <c r="AZ13" s="20">
        <v>0.24365764053771899</v>
      </c>
      <c r="BA13" s="20">
        <v>0.31844085941140998</v>
      </c>
      <c r="BB13" s="20">
        <v>0.34100600071878701</v>
      </c>
      <c r="BC13" s="20">
        <v>0.51205144460402796</v>
      </c>
      <c r="BD13" s="20"/>
      <c r="BE13" s="20">
        <v>0.20111897973662199</v>
      </c>
      <c r="BF13" s="20">
        <v>0.255907390277755</v>
      </c>
      <c r="BG13" s="20">
        <v>0.34356844223301503</v>
      </c>
      <c r="BH13" s="20">
        <v>0.42897653260839103</v>
      </c>
      <c r="BI13" s="20">
        <v>0.58394939199437701</v>
      </c>
      <c r="BJ13" s="20"/>
      <c r="BK13" s="20">
        <v>0.20811890567548799</v>
      </c>
      <c r="BL13" s="20">
        <v>0.177959682371744</v>
      </c>
      <c r="BM13" s="20">
        <v>0.244481571241742</v>
      </c>
      <c r="BN13" s="20">
        <v>0.37607207247847402</v>
      </c>
      <c r="BO13" s="20">
        <v>0.564556613066729</v>
      </c>
      <c r="BP13" s="20"/>
      <c r="BQ13" s="20">
        <v>0.46948644380147603</v>
      </c>
      <c r="BR13" s="20">
        <v>0.26550585551723199</v>
      </c>
      <c r="BS13" s="20"/>
      <c r="BT13" s="20">
        <v>0.26862323601284099</v>
      </c>
      <c r="BU13" s="20">
        <v>0.34318164233668302</v>
      </c>
      <c r="BV13" s="20"/>
      <c r="BW13" s="20">
        <v>0.11931148784580201</v>
      </c>
      <c r="BX13" s="20">
        <v>0.39773872739684202</v>
      </c>
      <c r="BY13" s="20"/>
      <c r="BZ13" s="20">
        <v>0.39936322267655899</v>
      </c>
      <c r="CA13" s="20">
        <v>0.19855240756682399</v>
      </c>
      <c r="CB13" s="20">
        <v>0.158059156559792</v>
      </c>
    </row>
    <row r="14" spans="2:80" x14ac:dyDescent="0.35">
      <c r="B14" s="16" t="s">
        <v>279</v>
      </c>
    </row>
    <row r="15" spans="2:80" x14ac:dyDescent="0.35">
      <c r="B15" t="s">
        <v>120</v>
      </c>
    </row>
    <row r="16" spans="2:80" x14ac:dyDescent="0.35">
      <c r="B16" t="s">
        <v>121</v>
      </c>
    </row>
    <row r="18" spans="2:2" x14ac:dyDescent="0.35">
      <c r="B18"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345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355</v>
      </c>
      <c r="C9" s="14">
        <v>9.0569094200084493E-2</v>
      </c>
      <c r="D9" s="14">
        <v>0.11703971978059401</v>
      </c>
      <c r="E9" s="14">
        <v>6.4470238399989693E-2</v>
      </c>
      <c r="F9" s="14"/>
      <c r="G9" s="14">
        <v>0.107351825601623</v>
      </c>
      <c r="H9" s="14">
        <v>0.133659203894198</v>
      </c>
      <c r="I9" s="14">
        <v>0.11420150599781199</v>
      </c>
      <c r="J9" s="14">
        <v>6.7772667635768502E-2</v>
      </c>
      <c r="K9" s="14">
        <v>6.3305003017857298E-2</v>
      </c>
      <c r="L9" s="14">
        <v>6.1860200220344302E-2</v>
      </c>
      <c r="M9" s="14"/>
      <c r="N9" s="14">
        <v>0.13183899870274901</v>
      </c>
      <c r="O9" s="14">
        <v>9.2104208494840703E-2</v>
      </c>
      <c r="P9" s="14">
        <v>7.84838546939986E-2</v>
      </c>
      <c r="Q9" s="14">
        <v>5.6071924257876202E-2</v>
      </c>
      <c r="R9" s="14"/>
      <c r="S9" s="14">
        <v>0.1192010022219</v>
      </c>
      <c r="T9" s="14">
        <v>7.7787553146360794E-2</v>
      </c>
      <c r="U9" s="14">
        <v>6.9725527519798505E-2</v>
      </c>
      <c r="V9" s="14">
        <v>8.7418606816550407E-2</v>
      </c>
      <c r="W9" s="14">
        <v>8.70598281847344E-2</v>
      </c>
      <c r="X9" s="14">
        <v>0.10783481372513901</v>
      </c>
      <c r="Y9" s="14">
        <v>6.7067446647419302E-2</v>
      </c>
      <c r="Z9" s="14">
        <v>8.7897756255939694E-2</v>
      </c>
      <c r="AA9" s="14">
        <v>0.106280175356693</v>
      </c>
      <c r="AB9" s="14">
        <v>8.2738534644671499E-2</v>
      </c>
      <c r="AC9" s="14">
        <v>8.9063777334433603E-2</v>
      </c>
      <c r="AD9" s="14">
        <v>6.8229850726335001E-2</v>
      </c>
      <c r="AE9" s="14"/>
      <c r="AF9" s="14">
        <v>6.8895820005014805E-2</v>
      </c>
      <c r="AG9" s="14">
        <v>0.152538926419685</v>
      </c>
      <c r="AH9" s="14">
        <v>8.6492153869649799E-2</v>
      </c>
      <c r="AI9" s="14">
        <v>3.26425932142256E-2</v>
      </c>
      <c r="AJ9" s="14">
        <v>7.8788945198084201E-2</v>
      </c>
      <c r="AK9" s="14"/>
      <c r="AL9" s="14">
        <v>0.25902156689779399</v>
      </c>
      <c r="AM9" s="14">
        <v>8.16908389464681E-2</v>
      </c>
      <c r="AN9" s="14">
        <v>8.5908259576950502E-2</v>
      </c>
      <c r="AO9" s="14">
        <v>3.2235107979475701E-2</v>
      </c>
      <c r="AP9" s="14">
        <v>6.5699573396624397E-2</v>
      </c>
      <c r="AQ9" s="14">
        <v>4.0610224092921199E-2</v>
      </c>
      <c r="AR9" s="14"/>
      <c r="AS9" s="14">
        <v>5.1310449683988103E-2</v>
      </c>
      <c r="AT9" s="14">
        <v>5.8493795241443797E-2</v>
      </c>
      <c r="AU9" s="14">
        <v>0.115372651917086</v>
      </c>
      <c r="AV9" s="14">
        <v>0.167385777658727</v>
      </c>
      <c r="AW9" s="14">
        <v>0.338191928060323</v>
      </c>
      <c r="AX9" s="14"/>
      <c r="AY9" s="14">
        <v>0.13636010180365099</v>
      </c>
      <c r="AZ9" s="14">
        <v>9.8912020528752406E-2</v>
      </c>
      <c r="BA9" s="14">
        <v>9.4124599141547499E-2</v>
      </c>
      <c r="BB9" s="14">
        <v>6.7467852848238793E-2</v>
      </c>
      <c r="BC9" s="14">
        <v>2.92091770317572E-2</v>
      </c>
      <c r="BD9" s="14"/>
      <c r="BE9" s="14">
        <v>0.21800608392551701</v>
      </c>
      <c r="BF9" s="14">
        <v>0.1224413715974</v>
      </c>
      <c r="BG9" s="14">
        <v>5.8692624258268898E-2</v>
      </c>
      <c r="BH9" s="14">
        <v>5.4707964471896998E-2</v>
      </c>
      <c r="BI9" s="14">
        <v>2.21911315512393E-2</v>
      </c>
      <c r="BJ9" s="14"/>
      <c r="BK9" s="14">
        <v>0.26704746243997102</v>
      </c>
      <c r="BL9" s="14">
        <v>0.111987207418681</v>
      </c>
      <c r="BM9" s="14">
        <v>5.3574858403477699E-2</v>
      </c>
      <c r="BN9" s="14">
        <v>2.6608584472245001E-2</v>
      </c>
      <c r="BO9" s="14">
        <v>2.9555852261717801E-2</v>
      </c>
      <c r="BP9" s="14"/>
      <c r="BQ9" s="14">
        <v>7.6153599896563104E-2</v>
      </c>
      <c r="BR9" s="14">
        <v>9.6581367269076804E-2</v>
      </c>
      <c r="BS9" s="14"/>
      <c r="BT9" s="14">
        <v>0.13990969114184101</v>
      </c>
      <c r="BU9" s="14">
        <v>7.5408963468653001E-2</v>
      </c>
      <c r="BV9" s="14"/>
      <c r="BW9" s="14">
        <v>0.24624070123952399</v>
      </c>
      <c r="BX9" s="14">
        <v>3.6125041794762197E-2</v>
      </c>
      <c r="BY9" s="14"/>
      <c r="BZ9" s="14">
        <v>3.63642316787679E-2</v>
      </c>
      <c r="CA9" s="14">
        <v>0.205560291946388</v>
      </c>
      <c r="CB9" s="14">
        <v>8.2778597258912706E-2</v>
      </c>
    </row>
    <row r="10" spans="2:80" ht="43.5" x14ac:dyDescent="0.35">
      <c r="B10" s="15" t="s">
        <v>356</v>
      </c>
      <c r="C10" s="14">
        <v>0.61686685509758699</v>
      </c>
      <c r="D10" s="14">
        <v>0.59054190408662299</v>
      </c>
      <c r="E10" s="14">
        <v>0.64231855386760395</v>
      </c>
      <c r="F10" s="14"/>
      <c r="G10" s="14">
        <v>0.66509001576120697</v>
      </c>
      <c r="H10" s="14">
        <v>0.62345566053719303</v>
      </c>
      <c r="I10" s="14">
        <v>0.60730371550710105</v>
      </c>
      <c r="J10" s="14">
        <v>0.59918314161891795</v>
      </c>
      <c r="K10" s="14">
        <v>0.59481638623409905</v>
      </c>
      <c r="L10" s="14">
        <v>0.61643357144989697</v>
      </c>
      <c r="M10" s="14"/>
      <c r="N10" s="14">
        <v>0.64531471114964201</v>
      </c>
      <c r="O10" s="14">
        <v>0.62883737698587105</v>
      </c>
      <c r="P10" s="14">
        <v>0.60547103472485997</v>
      </c>
      <c r="Q10" s="14">
        <v>0.58299642114444905</v>
      </c>
      <c r="R10" s="14"/>
      <c r="S10" s="14">
        <v>0.62496419994074703</v>
      </c>
      <c r="T10" s="14">
        <v>0.65075956247863898</v>
      </c>
      <c r="U10" s="14">
        <v>0.62123593513973596</v>
      </c>
      <c r="V10" s="14">
        <v>0.62124295144240305</v>
      </c>
      <c r="W10" s="14">
        <v>0.62702482018210604</v>
      </c>
      <c r="X10" s="14">
        <v>0.588121350420717</v>
      </c>
      <c r="Y10" s="14">
        <v>0.604952730512343</v>
      </c>
      <c r="Z10" s="14">
        <v>0.56569643752037202</v>
      </c>
      <c r="AA10" s="14">
        <v>0.58963976367694104</v>
      </c>
      <c r="AB10" s="14">
        <v>0.64794734887102101</v>
      </c>
      <c r="AC10" s="14">
        <v>0.64034551263693795</v>
      </c>
      <c r="AD10" s="14">
        <v>0.53781922428250095</v>
      </c>
      <c r="AE10" s="14"/>
      <c r="AF10" s="14">
        <v>0.63575248057547096</v>
      </c>
      <c r="AG10" s="14">
        <v>0.59428073496712897</v>
      </c>
      <c r="AH10" s="14">
        <v>0.66931887814831803</v>
      </c>
      <c r="AI10" s="14">
        <v>0.65646428486303399</v>
      </c>
      <c r="AJ10" s="14">
        <v>0.67706284546437201</v>
      </c>
      <c r="AK10" s="14"/>
      <c r="AL10" s="14">
        <v>0.47962978989523503</v>
      </c>
      <c r="AM10" s="14">
        <v>0.67380380180319699</v>
      </c>
      <c r="AN10" s="14">
        <v>0.66806433685199695</v>
      </c>
      <c r="AO10" s="14">
        <v>0.64665805128736797</v>
      </c>
      <c r="AP10" s="14">
        <v>0.70966418396672204</v>
      </c>
      <c r="AQ10" s="14">
        <v>0.58868308532022895</v>
      </c>
      <c r="AR10" s="14"/>
      <c r="AS10" s="14">
        <v>0.591001970600051</v>
      </c>
      <c r="AT10" s="14">
        <v>0.63371189061827604</v>
      </c>
      <c r="AU10" s="14">
        <v>0.65399212324948797</v>
      </c>
      <c r="AV10" s="14">
        <v>0.61603508035227095</v>
      </c>
      <c r="AW10" s="14">
        <v>0.48206403326721697</v>
      </c>
      <c r="AX10" s="14"/>
      <c r="AY10" s="14">
        <v>0.57693398201672597</v>
      </c>
      <c r="AZ10" s="14">
        <v>0.65421469228696505</v>
      </c>
      <c r="BA10" s="14">
        <v>0.62495185425845801</v>
      </c>
      <c r="BB10" s="14">
        <v>0.67364625519052002</v>
      </c>
      <c r="BC10" s="14">
        <v>0.57683511892745698</v>
      </c>
      <c r="BD10" s="14"/>
      <c r="BE10" s="14">
        <v>0.48329939269690098</v>
      </c>
      <c r="BF10" s="14">
        <v>0.62254137205553395</v>
      </c>
      <c r="BG10" s="14">
        <v>0.65036731948728999</v>
      </c>
      <c r="BH10" s="14">
        <v>0.60865046118702404</v>
      </c>
      <c r="BI10" s="14">
        <v>0.51695048709889801</v>
      </c>
      <c r="BJ10" s="14"/>
      <c r="BK10" s="14">
        <v>0.543389440662431</v>
      </c>
      <c r="BL10" s="14">
        <v>0.58552543050158601</v>
      </c>
      <c r="BM10" s="14">
        <v>0.62937134630733904</v>
      </c>
      <c r="BN10" s="14">
        <v>0.70054986970482402</v>
      </c>
      <c r="BO10" s="14">
        <v>0.61145282028036396</v>
      </c>
      <c r="BP10" s="14"/>
      <c r="BQ10" s="14">
        <v>0.62196968504259298</v>
      </c>
      <c r="BR10" s="14">
        <v>0.614738616800096</v>
      </c>
      <c r="BS10" s="14"/>
      <c r="BT10" s="14">
        <v>0.63760737262554901</v>
      </c>
      <c r="BU10" s="14">
        <v>0.61049423343002496</v>
      </c>
      <c r="BV10" s="14"/>
      <c r="BW10" s="14">
        <v>0.51465785655103902</v>
      </c>
      <c r="BX10" s="14">
        <v>0.65261307869604901</v>
      </c>
      <c r="BY10" s="14"/>
      <c r="BZ10" s="14">
        <v>0.645815351882014</v>
      </c>
      <c r="CA10" s="14">
        <v>0.55918531706657704</v>
      </c>
      <c r="CB10" s="14">
        <v>0.59888068424340302</v>
      </c>
    </row>
    <row r="11" spans="2:80" ht="43.5" x14ac:dyDescent="0.35">
      <c r="B11" s="15" t="s">
        <v>357</v>
      </c>
      <c r="C11" s="14">
        <v>0.20648920254814901</v>
      </c>
      <c r="D11" s="14">
        <v>0.223678867628713</v>
      </c>
      <c r="E11" s="14">
        <v>0.189904648399291</v>
      </c>
      <c r="F11" s="14"/>
      <c r="G11" s="14">
        <v>0.16733125862214401</v>
      </c>
      <c r="H11" s="14">
        <v>0.186626436388725</v>
      </c>
      <c r="I11" s="14">
        <v>0.19990017878136601</v>
      </c>
      <c r="J11" s="14">
        <v>0.23189146857034601</v>
      </c>
      <c r="K11" s="14">
        <v>0.23169892268745301</v>
      </c>
      <c r="L11" s="14">
        <v>0.21649147654793499</v>
      </c>
      <c r="M11" s="14"/>
      <c r="N11" s="14">
        <v>0.15969318284771</v>
      </c>
      <c r="O11" s="14">
        <v>0.177350207033488</v>
      </c>
      <c r="P11" s="14">
        <v>0.24398193783488101</v>
      </c>
      <c r="Q11" s="14">
        <v>0.25568562018143898</v>
      </c>
      <c r="R11" s="14"/>
      <c r="S11" s="14">
        <v>0.18882319060269601</v>
      </c>
      <c r="T11" s="14">
        <v>0.17929538026306699</v>
      </c>
      <c r="U11" s="14">
        <v>0.21202470753484401</v>
      </c>
      <c r="V11" s="14">
        <v>0.17102407227004299</v>
      </c>
      <c r="W11" s="14">
        <v>0.20104357370116099</v>
      </c>
      <c r="X11" s="14">
        <v>0.21463005022377499</v>
      </c>
      <c r="Y11" s="14">
        <v>0.219672941675287</v>
      </c>
      <c r="Z11" s="14">
        <v>0.23523208152876601</v>
      </c>
      <c r="AA11" s="14">
        <v>0.24698590035821499</v>
      </c>
      <c r="AB11" s="14">
        <v>0.19165712772561999</v>
      </c>
      <c r="AC11" s="14">
        <v>0.207099865249394</v>
      </c>
      <c r="AD11" s="14">
        <v>0.30774171948212697</v>
      </c>
      <c r="AE11" s="14"/>
      <c r="AF11" s="14">
        <v>0.21341134667029399</v>
      </c>
      <c r="AG11" s="14">
        <v>0.167675416118854</v>
      </c>
      <c r="AH11" s="14">
        <v>0.14795532500043099</v>
      </c>
      <c r="AI11" s="14">
        <v>0.27663558983765202</v>
      </c>
      <c r="AJ11" s="14">
        <v>0.188610939027959</v>
      </c>
      <c r="AK11" s="14"/>
      <c r="AL11" s="14">
        <v>0.14639179448555101</v>
      </c>
      <c r="AM11" s="14">
        <v>0.17258880614774999</v>
      </c>
      <c r="AN11" s="14">
        <v>0.15649617365436599</v>
      </c>
      <c r="AO11" s="14">
        <v>0.28414737426528602</v>
      </c>
      <c r="AP11" s="14">
        <v>0.171592107938109</v>
      </c>
      <c r="AQ11" s="14">
        <v>0.18472352937278</v>
      </c>
      <c r="AR11" s="14"/>
      <c r="AS11" s="14">
        <v>0.26800511645449099</v>
      </c>
      <c r="AT11" s="14">
        <v>0.214409564084619</v>
      </c>
      <c r="AU11" s="14">
        <v>0.146089886504668</v>
      </c>
      <c r="AV11" s="14">
        <v>0.15143347924180001</v>
      </c>
      <c r="AW11" s="14">
        <v>0.138503686059847</v>
      </c>
      <c r="AX11" s="14"/>
      <c r="AY11" s="14">
        <v>0.18214400926565399</v>
      </c>
      <c r="AZ11" s="14">
        <v>0.16841612897625299</v>
      </c>
      <c r="BA11" s="14">
        <v>0.20259777128923001</v>
      </c>
      <c r="BB11" s="14">
        <v>0.19608790957468</v>
      </c>
      <c r="BC11" s="14">
        <v>0.313479624936849</v>
      </c>
      <c r="BD11" s="14"/>
      <c r="BE11" s="14">
        <v>0.21695699056885401</v>
      </c>
      <c r="BF11" s="14">
        <v>0.166646704415811</v>
      </c>
      <c r="BG11" s="14">
        <v>0.20247375372416801</v>
      </c>
      <c r="BH11" s="14">
        <v>0.25669310739468998</v>
      </c>
      <c r="BI11" s="14">
        <v>0.38586836873236702</v>
      </c>
      <c r="BJ11" s="14"/>
      <c r="BK11" s="14">
        <v>0.133489269670649</v>
      </c>
      <c r="BL11" s="14">
        <v>0.14894992038990901</v>
      </c>
      <c r="BM11" s="14">
        <v>0.18754468571976099</v>
      </c>
      <c r="BN11" s="14">
        <v>0.22338042928729199</v>
      </c>
      <c r="BO11" s="14">
        <v>0.31041784765862901</v>
      </c>
      <c r="BP11" s="14"/>
      <c r="BQ11" s="14">
        <v>0.26394730541373501</v>
      </c>
      <c r="BR11" s="14">
        <v>0.18252514018715399</v>
      </c>
      <c r="BS11" s="14"/>
      <c r="BT11" s="14">
        <v>0.16626217462175799</v>
      </c>
      <c r="BU11" s="14">
        <v>0.21884914628820801</v>
      </c>
      <c r="BV11" s="14"/>
      <c r="BW11" s="14">
        <v>0.14469220216613499</v>
      </c>
      <c r="BX11" s="14">
        <v>0.22810187290773301</v>
      </c>
      <c r="BY11" s="14"/>
      <c r="BZ11" s="14">
        <v>0.24276140474761301</v>
      </c>
      <c r="CA11" s="14">
        <v>0.13543002739051299</v>
      </c>
      <c r="CB11" s="14">
        <v>0.17673775417195201</v>
      </c>
    </row>
    <row r="12" spans="2:80" x14ac:dyDescent="0.35">
      <c r="B12" s="15" t="s">
        <v>358</v>
      </c>
      <c r="C12" s="20">
        <v>8.6074848154179803E-2</v>
      </c>
      <c r="D12" s="20">
        <v>6.8739508504070804E-2</v>
      </c>
      <c r="E12" s="20">
        <v>0.103306559333115</v>
      </c>
      <c r="F12" s="20"/>
      <c r="G12" s="20">
        <v>6.0226900015025599E-2</v>
      </c>
      <c r="H12" s="20">
        <v>5.6258699179883701E-2</v>
      </c>
      <c r="I12" s="20">
        <v>7.8594599713721597E-2</v>
      </c>
      <c r="J12" s="20">
        <v>0.101152722174967</v>
      </c>
      <c r="K12" s="20">
        <v>0.110179688060591</v>
      </c>
      <c r="L12" s="20">
        <v>0.105214751781824</v>
      </c>
      <c r="M12" s="20"/>
      <c r="N12" s="20">
        <v>6.3153107299899106E-2</v>
      </c>
      <c r="O12" s="20">
        <v>0.10170820748580001</v>
      </c>
      <c r="P12" s="20">
        <v>7.2063172746260604E-2</v>
      </c>
      <c r="Q12" s="20">
        <v>0.10524603441623601</v>
      </c>
      <c r="R12" s="20"/>
      <c r="S12" s="20">
        <v>6.7011607234657294E-2</v>
      </c>
      <c r="T12" s="20">
        <v>9.2157504111933103E-2</v>
      </c>
      <c r="U12" s="20">
        <v>9.7013829805621801E-2</v>
      </c>
      <c r="V12" s="20">
        <v>0.120314369471004</v>
      </c>
      <c r="W12" s="20">
        <v>8.4871777931998196E-2</v>
      </c>
      <c r="X12" s="20">
        <v>8.9413785630369405E-2</v>
      </c>
      <c r="Y12" s="20">
        <v>0.108306881164951</v>
      </c>
      <c r="Z12" s="20">
        <v>0.111173724694922</v>
      </c>
      <c r="AA12" s="20">
        <v>5.7094160608151499E-2</v>
      </c>
      <c r="AB12" s="20">
        <v>7.76569887586879E-2</v>
      </c>
      <c r="AC12" s="20">
        <v>6.3490844779233793E-2</v>
      </c>
      <c r="AD12" s="20">
        <v>8.6209205509037101E-2</v>
      </c>
      <c r="AE12" s="20"/>
      <c r="AF12" s="20">
        <v>8.1940352749220097E-2</v>
      </c>
      <c r="AG12" s="20">
        <v>8.5504922494331698E-2</v>
      </c>
      <c r="AH12" s="20">
        <v>9.62336429816011E-2</v>
      </c>
      <c r="AI12" s="20">
        <v>3.4257532085088201E-2</v>
      </c>
      <c r="AJ12" s="20">
        <v>5.5537270309584802E-2</v>
      </c>
      <c r="AK12" s="20"/>
      <c r="AL12" s="20">
        <v>0.11495684872141999</v>
      </c>
      <c r="AM12" s="20">
        <v>7.1916553102585101E-2</v>
      </c>
      <c r="AN12" s="20">
        <v>8.9531229916685898E-2</v>
      </c>
      <c r="AO12" s="20">
        <v>3.6959466467871203E-2</v>
      </c>
      <c r="AP12" s="20">
        <v>5.3044134698544902E-2</v>
      </c>
      <c r="AQ12" s="20">
        <v>0.18598316121406899</v>
      </c>
      <c r="AR12" s="20"/>
      <c r="AS12" s="20">
        <v>8.9682463261469295E-2</v>
      </c>
      <c r="AT12" s="20">
        <v>9.3384750055661797E-2</v>
      </c>
      <c r="AU12" s="20">
        <v>8.4545338328757602E-2</v>
      </c>
      <c r="AV12" s="20">
        <v>6.5145662747202196E-2</v>
      </c>
      <c r="AW12" s="20">
        <v>4.1240352612612399E-2</v>
      </c>
      <c r="AX12" s="20"/>
      <c r="AY12" s="20">
        <v>0.10456190691396899</v>
      </c>
      <c r="AZ12" s="20">
        <v>7.8457158208028802E-2</v>
      </c>
      <c r="BA12" s="20">
        <v>7.8325775310764095E-2</v>
      </c>
      <c r="BB12" s="20">
        <v>6.2797982386560897E-2</v>
      </c>
      <c r="BC12" s="20">
        <v>8.0476079103936699E-2</v>
      </c>
      <c r="BD12" s="20"/>
      <c r="BE12" s="20">
        <v>8.1737532808727698E-2</v>
      </c>
      <c r="BF12" s="20">
        <v>8.8370551931255897E-2</v>
      </c>
      <c r="BG12" s="20">
        <v>8.8466302530273697E-2</v>
      </c>
      <c r="BH12" s="20">
        <v>7.9948466946389296E-2</v>
      </c>
      <c r="BI12" s="20">
        <v>7.4990012617495799E-2</v>
      </c>
      <c r="BJ12" s="20"/>
      <c r="BK12" s="20">
        <v>5.6073827226948703E-2</v>
      </c>
      <c r="BL12" s="20">
        <v>0.153537441689825</v>
      </c>
      <c r="BM12" s="20">
        <v>0.12950910956942199</v>
      </c>
      <c r="BN12" s="20">
        <v>4.9461116535638797E-2</v>
      </c>
      <c r="BO12" s="20">
        <v>4.8573479799289901E-2</v>
      </c>
      <c r="BP12" s="20"/>
      <c r="BQ12" s="20">
        <v>3.7929409647108503E-2</v>
      </c>
      <c r="BR12" s="20">
        <v>0.10615487574367299</v>
      </c>
      <c r="BS12" s="20"/>
      <c r="BT12" s="20">
        <v>5.6220761610852002E-2</v>
      </c>
      <c r="BU12" s="20">
        <v>9.5247656813113896E-2</v>
      </c>
      <c r="BV12" s="20"/>
      <c r="BW12" s="20">
        <v>9.4409240043302603E-2</v>
      </c>
      <c r="BX12" s="20">
        <v>8.3160006601455699E-2</v>
      </c>
      <c r="BY12" s="20"/>
      <c r="BZ12" s="20">
        <v>7.5059011691605296E-2</v>
      </c>
      <c r="CA12" s="20">
        <v>9.9824363596521304E-2</v>
      </c>
      <c r="CB12" s="20">
        <v>0.14160296432573199</v>
      </c>
    </row>
    <row r="13" spans="2:80" x14ac:dyDescent="0.35">
      <c r="B13" s="16"/>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CB26"/>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370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359</v>
      </c>
      <c r="C9" s="14">
        <v>0.449074811523069</v>
      </c>
      <c r="D9" s="14">
        <v>0.44265796258575801</v>
      </c>
      <c r="E9" s="14">
        <v>0.455208712043494</v>
      </c>
      <c r="F9" s="14"/>
      <c r="G9" s="14">
        <v>0.21724513791830599</v>
      </c>
      <c r="H9" s="14">
        <v>0.29714478361081298</v>
      </c>
      <c r="I9" s="14">
        <v>0.39126658204354398</v>
      </c>
      <c r="J9" s="14">
        <v>0.48523547104266501</v>
      </c>
      <c r="K9" s="14">
        <v>0.539756791908653</v>
      </c>
      <c r="L9" s="14">
        <v>0.683471508196549</v>
      </c>
      <c r="M9" s="14"/>
      <c r="N9" s="14">
        <v>0.40412025246190603</v>
      </c>
      <c r="O9" s="14">
        <v>0.468484512892268</v>
      </c>
      <c r="P9" s="14">
        <v>0.43984999059527902</v>
      </c>
      <c r="Q9" s="14">
        <v>0.48286106302000098</v>
      </c>
      <c r="R9" s="14"/>
      <c r="S9" s="14">
        <v>0.31484566280329501</v>
      </c>
      <c r="T9" s="14">
        <v>0.45599940100681102</v>
      </c>
      <c r="U9" s="14">
        <v>0.41095993261341701</v>
      </c>
      <c r="V9" s="14">
        <v>0.41133408233158297</v>
      </c>
      <c r="W9" s="14">
        <v>0.41709561372147902</v>
      </c>
      <c r="X9" s="14">
        <v>0.43410676920737801</v>
      </c>
      <c r="Y9" s="14">
        <v>0.561305830604377</v>
      </c>
      <c r="Z9" s="14">
        <v>0.56075278576838705</v>
      </c>
      <c r="AA9" s="14">
        <v>0.519829476004951</v>
      </c>
      <c r="AB9" s="14">
        <v>0.50992368424771395</v>
      </c>
      <c r="AC9" s="14">
        <v>0.49628360893717499</v>
      </c>
      <c r="AD9" s="14">
        <v>0.411986670374555</v>
      </c>
      <c r="AE9" s="14"/>
      <c r="AF9" s="14">
        <v>0.52129488451376504</v>
      </c>
      <c r="AG9" s="14">
        <v>0.43775730021694698</v>
      </c>
      <c r="AH9" s="14">
        <v>0.48583436294340798</v>
      </c>
      <c r="AI9" s="14">
        <v>0.47874404512829499</v>
      </c>
      <c r="AJ9" s="14">
        <v>0.35952553139858101</v>
      </c>
      <c r="AK9" s="14"/>
      <c r="AL9" s="14">
        <v>0.39000829518531899</v>
      </c>
      <c r="AM9" s="14">
        <v>0.48826600990137498</v>
      </c>
      <c r="AN9" s="14">
        <v>0.49001255548386802</v>
      </c>
      <c r="AO9" s="14">
        <v>0.502635246964103</v>
      </c>
      <c r="AP9" s="14">
        <v>0.33958701610485098</v>
      </c>
      <c r="AQ9" s="14">
        <v>0.45088480256490199</v>
      </c>
      <c r="AR9" s="14"/>
      <c r="AS9" s="14">
        <v>0.52096762904337401</v>
      </c>
      <c r="AT9" s="14">
        <v>0.41872071151986301</v>
      </c>
      <c r="AU9" s="14">
        <v>0.40991772645559399</v>
      </c>
      <c r="AV9" s="14">
        <v>0.35048316095684001</v>
      </c>
      <c r="AW9" s="14">
        <v>0.42210851285647599</v>
      </c>
      <c r="AX9" s="14"/>
      <c r="AY9" s="14">
        <v>0.48916940267983899</v>
      </c>
      <c r="AZ9" s="14">
        <v>0.42727253764079698</v>
      </c>
      <c r="BA9" s="14">
        <v>0.46704246319541898</v>
      </c>
      <c r="BB9" s="14">
        <v>0.40622138120540202</v>
      </c>
      <c r="BC9" s="14">
        <v>0.47201466516933899</v>
      </c>
      <c r="BD9" s="14"/>
      <c r="BE9" s="14">
        <v>0.35118413740137999</v>
      </c>
      <c r="BF9" s="14">
        <v>0.45369529370439199</v>
      </c>
      <c r="BG9" s="14">
        <v>0.44987143357757498</v>
      </c>
      <c r="BH9" s="14">
        <v>0.45792140722896402</v>
      </c>
      <c r="BI9" s="14">
        <v>0.51153617780448701</v>
      </c>
      <c r="BJ9" s="14"/>
      <c r="BK9" s="14">
        <v>0.33445057394703898</v>
      </c>
      <c r="BL9" s="14">
        <v>0.40726412721043898</v>
      </c>
      <c r="BM9" s="14">
        <v>0.47136624322774501</v>
      </c>
      <c r="BN9" s="14">
        <v>0.51159124204478701</v>
      </c>
      <c r="BO9" s="14">
        <v>0.49378663764778102</v>
      </c>
      <c r="BP9" s="14"/>
      <c r="BQ9" s="14">
        <v>0.48425295635272098</v>
      </c>
      <c r="BR9" s="14">
        <v>0.43440305568013798</v>
      </c>
      <c r="BS9" s="14"/>
      <c r="BT9" s="14">
        <v>0.35759738962256599</v>
      </c>
      <c r="BU9" s="14">
        <v>0.47718168012506401</v>
      </c>
      <c r="BV9" s="14"/>
      <c r="BW9" s="14">
        <v>0.39144658718442099</v>
      </c>
      <c r="BX9" s="14">
        <v>0.46922950848797002</v>
      </c>
      <c r="BY9" s="14"/>
      <c r="BZ9" s="14">
        <v>0.49221935297071001</v>
      </c>
      <c r="CA9" s="14">
        <v>0.36774630706490802</v>
      </c>
      <c r="CB9" s="14">
        <v>0.39472424448092602</v>
      </c>
    </row>
    <row r="10" spans="2:80" ht="29" x14ac:dyDescent="0.35">
      <c r="B10" s="15" t="s">
        <v>360</v>
      </c>
      <c r="C10" s="14">
        <v>0.38661789090429599</v>
      </c>
      <c r="D10" s="14">
        <v>0.33609266372743601</v>
      </c>
      <c r="E10" s="14">
        <v>0.43598906213114702</v>
      </c>
      <c r="F10" s="14"/>
      <c r="G10" s="14">
        <v>0.31441357788844498</v>
      </c>
      <c r="H10" s="14">
        <v>0.30477192945565501</v>
      </c>
      <c r="I10" s="14">
        <v>0.39640169958913302</v>
      </c>
      <c r="J10" s="14">
        <v>0.41602278165219397</v>
      </c>
      <c r="K10" s="14">
        <v>0.43726695625388601</v>
      </c>
      <c r="L10" s="14">
        <v>0.435476079691483</v>
      </c>
      <c r="M10" s="14"/>
      <c r="N10" s="14">
        <v>0.31802067451561999</v>
      </c>
      <c r="O10" s="14">
        <v>0.39535105329533499</v>
      </c>
      <c r="P10" s="14">
        <v>0.40364104711221399</v>
      </c>
      <c r="Q10" s="14">
        <v>0.43753226585469801</v>
      </c>
      <c r="R10" s="14"/>
      <c r="S10" s="14">
        <v>0.31933454442180098</v>
      </c>
      <c r="T10" s="14">
        <v>0.396565300714879</v>
      </c>
      <c r="U10" s="14">
        <v>0.42507751476866901</v>
      </c>
      <c r="V10" s="14">
        <v>0.42103730282078999</v>
      </c>
      <c r="W10" s="14">
        <v>0.336518928919676</v>
      </c>
      <c r="X10" s="14">
        <v>0.31369970974381001</v>
      </c>
      <c r="Y10" s="14">
        <v>0.42253351676572598</v>
      </c>
      <c r="Z10" s="14">
        <v>0.37702012753855602</v>
      </c>
      <c r="AA10" s="14">
        <v>0.41604100480341399</v>
      </c>
      <c r="AB10" s="14">
        <v>0.39774472507202902</v>
      </c>
      <c r="AC10" s="14">
        <v>0.45958345692282798</v>
      </c>
      <c r="AD10" s="14">
        <v>0.44194614552303202</v>
      </c>
      <c r="AE10" s="14"/>
      <c r="AF10" s="14">
        <v>0.36717873397972001</v>
      </c>
      <c r="AG10" s="14">
        <v>0.38057369956600801</v>
      </c>
      <c r="AH10" s="14">
        <v>0.34553847724540998</v>
      </c>
      <c r="AI10" s="14">
        <v>0.41497046977362101</v>
      </c>
      <c r="AJ10" s="14">
        <v>0.40039361239363602</v>
      </c>
      <c r="AK10" s="14"/>
      <c r="AL10" s="14">
        <v>0.31533755645178502</v>
      </c>
      <c r="AM10" s="14">
        <v>0.35416973367324001</v>
      </c>
      <c r="AN10" s="14">
        <v>0.34971079802164701</v>
      </c>
      <c r="AO10" s="14">
        <v>0.42980554465537402</v>
      </c>
      <c r="AP10" s="14">
        <v>0.38966114443046102</v>
      </c>
      <c r="AQ10" s="14">
        <v>0.44227030224567698</v>
      </c>
      <c r="AR10" s="14"/>
      <c r="AS10" s="14">
        <v>0.44785352775381299</v>
      </c>
      <c r="AT10" s="14">
        <v>0.39610115170436999</v>
      </c>
      <c r="AU10" s="14">
        <v>0.33988173419703599</v>
      </c>
      <c r="AV10" s="14">
        <v>0.303043956065152</v>
      </c>
      <c r="AW10" s="14">
        <v>0.24104470894065499</v>
      </c>
      <c r="AX10" s="14"/>
      <c r="AY10" s="14">
        <v>0.311851430787286</v>
      </c>
      <c r="AZ10" s="14">
        <v>0.36608513743691001</v>
      </c>
      <c r="BA10" s="14">
        <v>0.37573186220281202</v>
      </c>
      <c r="BB10" s="14">
        <v>0.42602650160078498</v>
      </c>
      <c r="BC10" s="14">
        <v>0.49976040570333202</v>
      </c>
      <c r="BD10" s="14"/>
      <c r="BE10" s="14">
        <v>0.26542536623632601</v>
      </c>
      <c r="BF10" s="14">
        <v>0.31411948143657598</v>
      </c>
      <c r="BG10" s="14">
        <v>0.428231924896884</v>
      </c>
      <c r="BH10" s="14">
        <v>0.49011369033652002</v>
      </c>
      <c r="BI10" s="14">
        <v>0.47447384909942403</v>
      </c>
      <c r="BJ10" s="14"/>
      <c r="BK10" s="14">
        <v>0.311231302227506</v>
      </c>
      <c r="BL10" s="14">
        <v>0.34665222095106901</v>
      </c>
      <c r="BM10" s="14">
        <v>0.41140637582307898</v>
      </c>
      <c r="BN10" s="14">
        <v>0.38923744547800299</v>
      </c>
      <c r="BO10" s="14">
        <v>0.44804220979127302</v>
      </c>
      <c r="BP10" s="14"/>
      <c r="BQ10" s="14">
        <v>0.40015167280903502</v>
      </c>
      <c r="BR10" s="14">
        <v>0.380973353800383</v>
      </c>
      <c r="BS10" s="14"/>
      <c r="BT10" s="14">
        <v>0.381737626370028</v>
      </c>
      <c r="BU10" s="14">
        <v>0.38811737516126299</v>
      </c>
      <c r="BV10" s="14"/>
      <c r="BW10" s="14">
        <v>0.31310216631308901</v>
      </c>
      <c r="BX10" s="14">
        <v>0.41232902756163797</v>
      </c>
      <c r="BY10" s="14"/>
      <c r="BZ10" s="14">
        <v>0.41854065043198901</v>
      </c>
      <c r="CA10" s="14">
        <v>0.32438583881560301</v>
      </c>
      <c r="CB10" s="14">
        <v>0.35861529573383399</v>
      </c>
    </row>
    <row r="11" spans="2:80" ht="29" x14ac:dyDescent="0.35">
      <c r="B11" s="15" t="s">
        <v>361</v>
      </c>
      <c r="C11" s="14">
        <v>0.34509745388854701</v>
      </c>
      <c r="D11" s="14">
        <v>0.345871157527402</v>
      </c>
      <c r="E11" s="14">
        <v>0.34450262619594801</v>
      </c>
      <c r="F11" s="14"/>
      <c r="G11" s="14">
        <v>0.28082659823873202</v>
      </c>
      <c r="H11" s="14">
        <v>0.30538739535344001</v>
      </c>
      <c r="I11" s="14">
        <v>0.33851317192293001</v>
      </c>
      <c r="J11" s="14">
        <v>0.30585994275365003</v>
      </c>
      <c r="K11" s="14">
        <v>0.38412277924382898</v>
      </c>
      <c r="L11" s="14">
        <v>0.43107882839212802</v>
      </c>
      <c r="M11" s="14"/>
      <c r="N11" s="14">
        <v>0.377423427432308</v>
      </c>
      <c r="O11" s="14">
        <v>0.35709512783625902</v>
      </c>
      <c r="P11" s="14">
        <v>0.32751248782244202</v>
      </c>
      <c r="Q11" s="14">
        <v>0.31316959261590299</v>
      </c>
      <c r="R11" s="14"/>
      <c r="S11" s="14">
        <v>0.28716611868206099</v>
      </c>
      <c r="T11" s="14">
        <v>0.35648813130720602</v>
      </c>
      <c r="U11" s="14">
        <v>0.33626658303061902</v>
      </c>
      <c r="V11" s="14">
        <v>0.37581948050011599</v>
      </c>
      <c r="W11" s="14">
        <v>0.35111613531506503</v>
      </c>
      <c r="X11" s="14">
        <v>0.335231455216915</v>
      </c>
      <c r="Y11" s="14">
        <v>0.36566916238798503</v>
      </c>
      <c r="Z11" s="14">
        <v>0.41227810377725699</v>
      </c>
      <c r="AA11" s="14">
        <v>0.32638842986151001</v>
      </c>
      <c r="AB11" s="14">
        <v>0.381154142292561</v>
      </c>
      <c r="AC11" s="14">
        <v>0.34953478007254801</v>
      </c>
      <c r="AD11" s="14">
        <v>0.32226464516008801</v>
      </c>
      <c r="AE11" s="14"/>
      <c r="AF11" s="14">
        <v>0.34852309287615302</v>
      </c>
      <c r="AG11" s="14">
        <v>0.354635231402676</v>
      </c>
      <c r="AH11" s="14">
        <v>0.343801981032195</v>
      </c>
      <c r="AI11" s="14">
        <v>0.32201615492276597</v>
      </c>
      <c r="AJ11" s="14">
        <v>0.31227102252473099</v>
      </c>
      <c r="AK11" s="14"/>
      <c r="AL11" s="14">
        <v>0.35752625533999399</v>
      </c>
      <c r="AM11" s="14">
        <v>0.34747690337925102</v>
      </c>
      <c r="AN11" s="14">
        <v>0.36512086307025499</v>
      </c>
      <c r="AO11" s="14">
        <v>0.30867151851511099</v>
      </c>
      <c r="AP11" s="14">
        <v>0.31725282441382602</v>
      </c>
      <c r="AQ11" s="14">
        <v>0.42053064751097402</v>
      </c>
      <c r="AR11" s="14"/>
      <c r="AS11" s="14">
        <v>0.33302426133261498</v>
      </c>
      <c r="AT11" s="14">
        <v>0.34369519189381798</v>
      </c>
      <c r="AU11" s="14">
        <v>0.35512943136316399</v>
      </c>
      <c r="AV11" s="14">
        <v>0.349961983057543</v>
      </c>
      <c r="AW11" s="14">
        <v>0.37210246984379602</v>
      </c>
      <c r="AX11" s="14"/>
      <c r="AY11" s="14">
        <v>0.38460183407137799</v>
      </c>
      <c r="AZ11" s="14">
        <v>0.353164203547501</v>
      </c>
      <c r="BA11" s="14">
        <v>0.31340534975198397</v>
      </c>
      <c r="BB11" s="14">
        <v>0.30259430961258199</v>
      </c>
      <c r="BC11" s="14">
        <v>0.35434294768670799</v>
      </c>
      <c r="BD11" s="14"/>
      <c r="BE11" s="14">
        <v>0.30779431936171198</v>
      </c>
      <c r="BF11" s="14">
        <v>0.36458849104806501</v>
      </c>
      <c r="BG11" s="14">
        <v>0.34403810525739398</v>
      </c>
      <c r="BH11" s="14">
        <v>0.34058746766780601</v>
      </c>
      <c r="BI11" s="14">
        <v>0.25695060592232899</v>
      </c>
      <c r="BJ11" s="14"/>
      <c r="BK11" s="14">
        <v>0.33709385902669098</v>
      </c>
      <c r="BL11" s="14">
        <v>0.331620213038131</v>
      </c>
      <c r="BM11" s="14">
        <v>0.32699629136955699</v>
      </c>
      <c r="BN11" s="14">
        <v>0.361453879363764</v>
      </c>
      <c r="BO11" s="14">
        <v>0.36591353151251399</v>
      </c>
      <c r="BP11" s="14"/>
      <c r="BQ11" s="14">
        <v>0.33418921791787098</v>
      </c>
      <c r="BR11" s="14">
        <v>0.34964695402887103</v>
      </c>
      <c r="BS11" s="14"/>
      <c r="BT11" s="14">
        <v>0.34610879470820899</v>
      </c>
      <c r="BU11" s="14">
        <v>0.344786714659789</v>
      </c>
      <c r="BV11" s="14"/>
      <c r="BW11" s="14">
        <v>0.33473458095226</v>
      </c>
      <c r="BX11" s="14">
        <v>0.348721729425639</v>
      </c>
      <c r="BY11" s="14"/>
      <c r="BZ11" s="14">
        <v>0.35111394228325798</v>
      </c>
      <c r="CA11" s="14">
        <v>0.33760913899397099</v>
      </c>
      <c r="CB11" s="14">
        <v>0.31464384183824401</v>
      </c>
    </row>
    <row r="12" spans="2:80" ht="29" x14ac:dyDescent="0.35">
      <c r="B12" s="15" t="s">
        <v>362</v>
      </c>
      <c r="C12" s="14">
        <v>0.33264251185754501</v>
      </c>
      <c r="D12" s="14">
        <v>0.32127120194041098</v>
      </c>
      <c r="E12" s="14">
        <v>0.343720267979718</v>
      </c>
      <c r="F12" s="14"/>
      <c r="G12" s="14">
        <v>0.266026465274947</v>
      </c>
      <c r="H12" s="14">
        <v>0.26918566014946599</v>
      </c>
      <c r="I12" s="14">
        <v>0.289435432591644</v>
      </c>
      <c r="J12" s="14">
        <v>0.323287042347085</v>
      </c>
      <c r="K12" s="14">
        <v>0.34714534506245598</v>
      </c>
      <c r="L12" s="14">
        <v>0.46151670741782203</v>
      </c>
      <c r="M12" s="14"/>
      <c r="N12" s="14">
        <v>0.39365087384762698</v>
      </c>
      <c r="O12" s="14">
        <v>0.34226225361250001</v>
      </c>
      <c r="P12" s="14">
        <v>0.30112325559764602</v>
      </c>
      <c r="Q12" s="14">
        <v>0.284190242098183</v>
      </c>
      <c r="R12" s="14"/>
      <c r="S12" s="14">
        <v>0.32931931764536498</v>
      </c>
      <c r="T12" s="14">
        <v>0.336088732543597</v>
      </c>
      <c r="U12" s="14">
        <v>0.30965865046625601</v>
      </c>
      <c r="V12" s="14">
        <v>0.335605620353014</v>
      </c>
      <c r="W12" s="14">
        <v>0.29469925742368003</v>
      </c>
      <c r="X12" s="14">
        <v>0.31566127566879598</v>
      </c>
      <c r="Y12" s="14">
        <v>0.32299488071725302</v>
      </c>
      <c r="Z12" s="14">
        <v>0.36620403370187499</v>
      </c>
      <c r="AA12" s="14">
        <v>0.31843070955640002</v>
      </c>
      <c r="AB12" s="14">
        <v>0.365269162655739</v>
      </c>
      <c r="AC12" s="14">
        <v>0.38037475964030398</v>
      </c>
      <c r="AD12" s="14">
        <v>0.380978484400325</v>
      </c>
      <c r="AE12" s="14"/>
      <c r="AF12" s="14">
        <v>0.33589423416820202</v>
      </c>
      <c r="AG12" s="14">
        <v>0.37846920878724499</v>
      </c>
      <c r="AH12" s="14">
        <v>0.378720083901187</v>
      </c>
      <c r="AI12" s="14">
        <v>0.31830722993655303</v>
      </c>
      <c r="AJ12" s="14">
        <v>0.27428547531740299</v>
      </c>
      <c r="AK12" s="14"/>
      <c r="AL12" s="14">
        <v>0.36713616913779301</v>
      </c>
      <c r="AM12" s="14">
        <v>0.35076099274011802</v>
      </c>
      <c r="AN12" s="14">
        <v>0.42549581786576901</v>
      </c>
      <c r="AO12" s="14">
        <v>0.279412956278205</v>
      </c>
      <c r="AP12" s="14">
        <v>0.32187117678222998</v>
      </c>
      <c r="AQ12" s="14">
        <v>0.36179124763600901</v>
      </c>
      <c r="AR12" s="14"/>
      <c r="AS12" s="14">
        <v>0.30344286563654599</v>
      </c>
      <c r="AT12" s="14">
        <v>0.31093380060953002</v>
      </c>
      <c r="AU12" s="14">
        <v>0.35827054214029003</v>
      </c>
      <c r="AV12" s="14">
        <v>0.40702302889173703</v>
      </c>
      <c r="AW12" s="14">
        <v>0.45182858490184002</v>
      </c>
      <c r="AX12" s="14"/>
      <c r="AY12" s="14">
        <v>0.44258942753564801</v>
      </c>
      <c r="AZ12" s="14">
        <v>0.36155853295979801</v>
      </c>
      <c r="BA12" s="14">
        <v>0.30384244652901199</v>
      </c>
      <c r="BB12" s="14">
        <v>0.26020368359148699</v>
      </c>
      <c r="BC12" s="14">
        <v>0.224040399667502</v>
      </c>
      <c r="BD12" s="14"/>
      <c r="BE12" s="14">
        <v>0.39711000610332098</v>
      </c>
      <c r="BF12" s="14">
        <v>0.39468772753297998</v>
      </c>
      <c r="BG12" s="14">
        <v>0.30372246222452498</v>
      </c>
      <c r="BH12" s="14">
        <v>0.25444519812961103</v>
      </c>
      <c r="BI12" s="14">
        <v>0.22266719970877899</v>
      </c>
      <c r="BJ12" s="14"/>
      <c r="BK12" s="14">
        <v>0.327542915352938</v>
      </c>
      <c r="BL12" s="14">
        <v>0.33358719999198799</v>
      </c>
      <c r="BM12" s="14">
        <v>0.359648615244192</v>
      </c>
      <c r="BN12" s="14">
        <v>0.33398878455250403</v>
      </c>
      <c r="BO12" s="14">
        <v>0.31036245815782898</v>
      </c>
      <c r="BP12" s="14"/>
      <c r="BQ12" s="14">
        <v>0.29062958014211199</v>
      </c>
      <c r="BR12" s="14">
        <v>0.35016485362284999</v>
      </c>
      <c r="BS12" s="14"/>
      <c r="BT12" s="14">
        <v>0.33429251638729301</v>
      </c>
      <c r="BU12" s="14">
        <v>0.33213554019670399</v>
      </c>
      <c r="BV12" s="14"/>
      <c r="BW12" s="14">
        <v>0.368016426175232</v>
      </c>
      <c r="BX12" s="14">
        <v>0.320270960734509</v>
      </c>
      <c r="BY12" s="14"/>
      <c r="BZ12" s="14">
        <v>0.33376396163997202</v>
      </c>
      <c r="CA12" s="14">
        <v>0.32941111200773399</v>
      </c>
      <c r="CB12" s="14">
        <v>0.337863943005423</v>
      </c>
    </row>
    <row r="13" spans="2:80" ht="29" x14ac:dyDescent="0.35">
      <c r="B13" s="15" t="s">
        <v>363</v>
      </c>
      <c r="C13" s="14">
        <v>0.30278083960097202</v>
      </c>
      <c r="D13" s="14">
        <v>0.32232592681389499</v>
      </c>
      <c r="E13" s="14">
        <v>0.28369148718515902</v>
      </c>
      <c r="F13" s="14"/>
      <c r="G13" s="14">
        <v>0.217638339949217</v>
      </c>
      <c r="H13" s="14">
        <v>0.29162962132393</v>
      </c>
      <c r="I13" s="14">
        <v>0.25872526047883598</v>
      </c>
      <c r="J13" s="14">
        <v>0.29661285523890601</v>
      </c>
      <c r="K13" s="14">
        <v>0.33653887651599601</v>
      </c>
      <c r="L13" s="14">
        <v>0.38645525871259601</v>
      </c>
      <c r="M13" s="14"/>
      <c r="N13" s="14">
        <v>0.34070459584917101</v>
      </c>
      <c r="O13" s="14">
        <v>0.298466371749804</v>
      </c>
      <c r="P13" s="14">
        <v>0.315178042811675</v>
      </c>
      <c r="Q13" s="14">
        <v>0.25256538602904</v>
      </c>
      <c r="R13" s="14"/>
      <c r="S13" s="14">
        <v>0.28467419790117598</v>
      </c>
      <c r="T13" s="14">
        <v>0.28106373505955601</v>
      </c>
      <c r="U13" s="14">
        <v>0.358399151848936</v>
      </c>
      <c r="V13" s="14">
        <v>0.34525765899710198</v>
      </c>
      <c r="W13" s="14">
        <v>0.29623088723594598</v>
      </c>
      <c r="X13" s="14">
        <v>0.29269698432526198</v>
      </c>
      <c r="Y13" s="14">
        <v>0.37644207574673</v>
      </c>
      <c r="Z13" s="14">
        <v>0.262648664455856</v>
      </c>
      <c r="AA13" s="14">
        <v>0.30862645032583202</v>
      </c>
      <c r="AB13" s="14">
        <v>0.30095645115293002</v>
      </c>
      <c r="AC13" s="14">
        <v>0.24884817733865799</v>
      </c>
      <c r="AD13" s="14">
        <v>0.18249050977790701</v>
      </c>
      <c r="AE13" s="14"/>
      <c r="AF13" s="14">
        <v>0.42956961127347298</v>
      </c>
      <c r="AG13" s="14">
        <v>0.25369239513414699</v>
      </c>
      <c r="AH13" s="14">
        <v>0.330640320016789</v>
      </c>
      <c r="AI13" s="14">
        <v>0.378757145607862</v>
      </c>
      <c r="AJ13" s="14">
        <v>0.28877572394432999</v>
      </c>
      <c r="AK13" s="14"/>
      <c r="AL13" s="14">
        <v>0.23593884157679701</v>
      </c>
      <c r="AM13" s="14">
        <v>0.37133030611194701</v>
      </c>
      <c r="AN13" s="14">
        <v>0.25887878365081901</v>
      </c>
      <c r="AO13" s="14">
        <v>0.38317212833729197</v>
      </c>
      <c r="AP13" s="14">
        <v>0.246398387726146</v>
      </c>
      <c r="AQ13" s="14">
        <v>0.30509338646332501</v>
      </c>
      <c r="AR13" s="14"/>
      <c r="AS13" s="14">
        <v>0.32223139634154901</v>
      </c>
      <c r="AT13" s="14">
        <v>0.278948979326547</v>
      </c>
      <c r="AU13" s="14">
        <v>0.301317056904575</v>
      </c>
      <c r="AV13" s="14">
        <v>0.278663719580446</v>
      </c>
      <c r="AW13" s="14">
        <v>0.35746280947284198</v>
      </c>
      <c r="AX13" s="14"/>
      <c r="AY13" s="14">
        <v>0.37261482096464399</v>
      </c>
      <c r="AZ13" s="14">
        <v>0.30229451842327598</v>
      </c>
      <c r="BA13" s="14">
        <v>0.30965154785382298</v>
      </c>
      <c r="BB13" s="14">
        <v>0.269065434019719</v>
      </c>
      <c r="BC13" s="14">
        <v>0.23492529517477201</v>
      </c>
      <c r="BD13" s="14"/>
      <c r="BE13" s="14">
        <v>0.29814878434603997</v>
      </c>
      <c r="BF13" s="14">
        <v>0.352357798617422</v>
      </c>
      <c r="BG13" s="14">
        <v>0.293329096618827</v>
      </c>
      <c r="BH13" s="14">
        <v>0.23183198855665699</v>
      </c>
      <c r="BI13" s="14">
        <v>0.214279616539301</v>
      </c>
      <c r="BJ13" s="14"/>
      <c r="BK13" s="14">
        <v>0.27299264556456598</v>
      </c>
      <c r="BL13" s="14">
        <v>0.28230391275692002</v>
      </c>
      <c r="BM13" s="14">
        <v>0.27588923735476101</v>
      </c>
      <c r="BN13" s="14">
        <v>0.34236722067450698</v>
      </c>
      <c r="BO13" s="14">
        <v>0.33161352762789198</v>
      </c>
      <c r="BP13" s="14"/>
      <c r="BQ13" s="14">
        <v>0.386140865728337</v>
      </c>
      <c r="BR13" s="14">
        <v>0.268013856966625</v>
      </c>
      <c r="BS13" s="14"/>
      <c r="BT13" s="14">
        <v>0.23596951679475101</v>
      </c>
      <c r="BU13" s="14">
        <v>0.32330893311548298</v>
      </c>
      <c r="BV13" s="14"/>
      <c r="BW13" s="14">
        <v>0.24989361877403901</v>
      </c>
      <c r="BX13" s="14">
        <v>0.32127743430461497</v>
      </c>
      <c r="BY13" s="14"/>
      <c r="BZ13" s="14">
        <v>0.31672773800556298</v>
      </c>
      <c r="CA13" s="14">
        <v>0.27088219250368301</v>
      </c>
      <c r="CB13" s="14">
        <v>0.31850817366627099</v>
      </c>
    </row>
    <row r="14" spans="2:80" ht="29" x14ac:dyDescent="0.35">
      <c r="B14" s="15" t="s">
        <v>364</v>
      </c>
      <c r="C14" s="14">
        <v>0.24473775134196499</v>
      </c>
      <c r="D14" s="14">
        <v>0.22799047456497801</v>
      </c>
      <c r="E14" s="14">
        <v>0.260753524351657</v>
      </c>
      <c r="F14" s="14"/>
      <c r="G14" s="14">
        <v>0.35923628968016502</v>
      </c>
      <c r="H14" s="14">
        <v>0.32982969991115402</v>
      </c>
      <c r="I14" s="14">
        <v>0.32093024712491203</v>
      </c>
      <c r="J14" s="14">
        <v>0.243455969872201</v>
      </c>
      <c r="K14" s="14">
        <v>0.174309796309561</v>
      </c>
      <c r="L14" s="14">
        <v>8.5808107923406596E-2</v>
      </c>
      <c r="M14" s="14"/>
      <c r="N14" s="14">
        <v>0.22979352878616499</v>
      </c>
      <c r="O14" s="14">
        <v>0.248345339971802</v>
      </c>
      <c r="P14" s="14">
        <v>0.22844840924123699</v>
      </c>
      <c r="Q14" s="14">
        <v>0.271686903072137</v>
      </c>
      <c r="R14" s="14"/>
      <c r="S14" s="14">
        <v>0.29404547824347399</v>
      </c>
      <c r="T14" s="14">
        <v>0.27627327232503301</v>
      </c>
      <c r="U14" s="14">
        <v>0.24873539863226601</v>
      </c>
      <c r="V14" s="14">
        <v>0.26494252157975601</v>
      </c>
      <c r="W14" s="14">
        <v>0.24963401162608601</v>
      </c>
      <c r="X14" s="14">
        <v>0.260737916258929</v>
      </c>
      <c r="Y14" s="14">
        <v>0.18938833801409199</v>
      </c>
      <c r="Z14" s="14">
        <v>0.16062803391629801</v>
      </c>
      <c r="AA14" s="14">
        <v>0.22600905016255601</v>
      </c>
      <c r="AB14" s="14">
        <v>0.18078440880843</v>
      </c>
      <c r="AC14" s="14">
        <v>0.23591463894609899</v>
      </c>
      <c r="AD14" s="14">
        <v>0.28188358557066701</v>
      </c>
      <c r="AE14" s="14"/>
      <c r="AF14" s="14">
        <v>0.17790536579798799</v>
      </c>
      <c r="AG14" s="14">
        <v>0.25424726776066198</v>
      </c>
      <c r="AH14" s="14">
        <v>0.227430958797113</v>
      </c>
      <c r="AI14" s="14">
        <v>0.21764802149951401</v>
      </c>
      <c r="AJ14" s="14">
        <v>0.26587297719401198</v>
      </c>
      <c r="AK14" s="14"/>
      <c r="AL14" s="14">
        <v>0.27594573332636702</v>
      </c>
      <c r="AM14" s="14">
        <v>0.21587712364604</v>
      </c>
      <c r="AN14" s="14">
        <v>0.243754290897296</v>
      </c>
      <c r="AO14" s="14">
        <v>0.210274468349161</v>
      </c>
      <c r="AP14" s="14">
        <v>0.30642911797272998</v>
      </c>
      <c r="AQ14" s="14">
        <v>0.21604315476675701</v>
      </c>
      <c r="AR14" s="14"/>
      <c r="AS14" s="14">
        <v>0.208357521918594</v>
      </c>
      <c r="AT14" s="14">
        <v>0.26574005347382701</v>
      </c>
      <c r="AU14" s="14">
        <v>0.26885396133918199</v>
      </c>
      <c r="AV14" s="14">
        <v>0.25080506701781002</v>
      </c>
      <c r="AW14" s="14">
        <v>0.18806276432732999</v>
      </c>
      <c r="AX14" s="14"/>
      <c r="AY14" s="14">
        <v>0.139819744020657</v>
      </c>
      <c r="AZ14" s="14">
        <v>0.234979056797433</v>
      </c>
      <c r="BA14" s="14">
        <v>0.25352291571704899</v>
      </c>
      <c r="BB14" s="14">
        <v>0.32705965059388997</v>
      </c>
      <c r="BC14" s="14">
        <v>0.31998403964919298</v>
      </c>
      <c r="BD14" s="14"/>
      <c r="BE14" s="14">
        <v>0.17954667815124001</v>
      </c>
      <c r="BF14" s="14">
        <v>0.20385728566758701</v>
      </c>
      <c r="BG14" s="14">
        <v>0.257781433554926</v>
      </c>
      <c r="BH14" s="14">
        <v>0.32238772307728097</v>
      </c>
      <c r="BI14" s="14">
        <v>0.30605935482410301</v>
      </c>
      <c r="BJ14" s="14"/>
      <c r="BK14" s="14">
        <v>0.25174702667301901</v>
      </c>
      <c r="BL14" s="14">
        <v>0.259352924545737</v>
      </c>
      <c r="BM14" s="14">
        <v>0.234053836397945</v>
      </c>
      <c r="BN14" s="14">
        <v>0.24774528282085401</v>
      </c>
      <c r="BO14" s="14">
        <v>0.236109442404842</v>
      </c>
      <c r="BP14" s="14"/>
      <c r="BQ14" s="14">
        <v>0.212035213014721</v>
      </c>
      <c r="BR14" s="14">
        <v>0.25837700548981302</v>
      </c>
      <c r="BS14" s="14"/>
      <c r="BT14" s="14">
        <v>0.29665928456831298</v>
      </c>
      <c r="BU14" s="14">
        <v>0.22878461578470799</v>
      </c>
      <c r="BV14" s="14"/>
      <c r="BW14" s="14">
        <v>0.27141930257102098</v>
      </c>
      <c r="BX14" s="14">
        <v>0.23540623738770899</v>
      </c>
      <c r="BY14" s="14"/>
      <c r="BZ14" s="14">
        <v>0.23866856381492901</v>
      </c>
      <c r="CA14" s="14">
        <v>0.257881186957926</v>
      </c>
      <c r="CB14" s="14">
        <v>0.24227348776369001</v>
      </c>
    </row>
    <row r="15" spans="2:80" ht="29" x14ac:dyDescent="0.35">
      <c r="B15" s="15" t="s">
        <v>365</v>
      </c>
      <c r="C15" s="14">
        <v>0.23177230590353001</v>
      </c>
      <c r="D15" s="14">
        <v>0.23362176630569101</v>
      </c>
      <c r="E15" s="14">
        <v>0.23022180420372401</v>
      </c>
      <c r="F15" s="14"/>
      <c r="G15" s="14">
        <v>0.21915145477551401</v>
      </c>
      <c r="H15" s="14">
        <v>0.2481453497078</v>
      </c>
      <c r="I15" s="14">
        <v>0.29536847085205598</v>
      </c>
      <c r="J15" s="14">
        <v>0.31465512696665898</v>
      </c>
      <c r="K15" s="14">
        <v>0.25890032616073999</v>
      </c>
      <c r="L15" s="14">
        <v>8.9708888689699798E-2</v>
      </c>
      <c r="M15" s="14"/>
      <c r="N15" s="14">
        <v>0.244272644777802</v>
      </c>
      <c r="O15" s="14">
        <v>0.252974979153125</v>
      </c>
      <c r="P15" s="14">
        <v>0.215517092020445</v>
      </c>
      <c r="Q15" s="14">
        <v>0.210642144023553</v>
      </c>
      <c r="R15" s="14"/>
      <c r="S15" s="14">
        <v>0.23831587070167201</v>
      </c>
      <c r="T15" s="14">
        <v>0.25647075196156</v>
      </c>
      <c r="U15" s="14">
        <v>0.22153720787872799</v>
      </c>
      <c r="V15" s="14">
        <v>0.22189223913836101</v>
      </c>
      <c r="W15" s="14">
        <v>0.23672912018534101</v>
      </c>
      <c r="X15" s="14">
        <v>0.23957182481389</v>
      </c>
      <c r="Y15" s="14">
        <v>0.19613446593702599</v>
      </c>
      <c r="Z15" s="14">
        <v>0.223976897038936</v>
      </c>
      <c r="AA15" s="14">
        <v>0.24635604719170101</v>
      </c>
      <c r="AB15" s="14">
        <v>0.200161220495292</v>
      </c>
      <c r="AC15" s="14">
        <v>0.21735118775815301</v>
      </c>
      <c r="AD15" s="14">
        <v>0.28669128688962497</v>
      </c>
      <c r="AE15" s="14"/>
      <c r="AF15" s="14">
        <v>0.22701444465732701</v>
      </c>
      <c r="AG15" s="14">
        <v>0.22592967737244599</v>
      </c>
      <c r="AH15" s="14">
        <v>0.26081939580346802</v>
      </c>
      <c r="AI15" s="14">
        <v>0.20728047021157001</v>
      </c>
      <c r="AJ15" s="14">
        <v>0.243530889017572</v>
      </c>
      <c r="AK15" s="14"/>
      <c r="AL15" s="14">
        <v>0.221196394077599</v>
      </c>
      <c r="AM15" s="14">
        <v>0.231719850470469</v>
      </c>
      <c r="AN15" s="14">
        <v>0.229582007340008</v>
      </c>
      <c r="AO15" s="14">
        <v>0.24430001842521501</v>
      </c>
      <c r="AP15" s="14">
        <v>0.24346879996042101</v>
      </c>
      <c r="AQ15" s="14">
        <v>0.21957150892903701</v>
      </c>
      <c r="AR15" s="14"/>
      <c r="AS15" s="14">
        <v>0.22284446814929701</v>
      </c>
      <c r="AT15" s="14">
        <v>0.20426527700501401</v>
      </c>
      <c r="AU15" s="14">
        <v>0.25739519068946498</v>
      </c>
      <c r="AV15" s="14">
        <v>0.27167015495619101</v>
      </c>
      <c r="AW15" s="14">
        <v>0.27267945106311797</v>
      </c>
      <c r="AX15" s="14"/>
      <c r="AY15" s="14">
        <v>0.201051741048521</v>
      </c>
      <c r="AZ15" s="14">
        <v>0.23014628216945801</v>
      </c>
      <c r="BA15" s="14">
        <v>0.228513969184754</v>
      </c>
      <c r="BB15" s="14">
        <v>0.28081770278526003</v>
      </c>
      <c r="BC15" s="14">
        <v>0.23964911120718799</v>
      </c>
      <c r="BD15" s="14"/>
      <c r="BE15" s="14">
        <v>0.175322601058639</v>
      </c>
      <c r="BF15" s="14">
        <v>0.209669613492797</v>
      </c>
      <c r="BG15" s="14">
        <v>0.26920785340600401</v>
      </c>
      <c r="BH15" s="14">
        <v>0.23568234262181301</v>
      </c>
      <c r="BI15" s="14">
        <v>0.18368992139011101</v>
      </c>
      <c r="BJ15" s="14"/>
      <c r="BK15" s="14">
        <v>0.26161342676589999</v>
      </c>
      <c r="BL15" s="14">
        <v>0.22304493626650901</v>
      </c>
      <c r="BM15" s="14">
        <v>0.21696133612413601</v>
      </c>
      <c r="BN15" s="14">
        <v>0.21848787558499999</v>
      </c>
      <c r="BO15" s="14">
        <v>0.239915801957474</v>
      </c>
      <c r="BP15" s="14"/>
      <c r="BQ15" s="14">
        <v>0.24150700617996401</v>
      </c>
      <c r="BR15" s="14">
        <v>0.227712252528015</v>
      </c>
      <c r="BS15" s="14"/>
      <c r="BT15" s="14">
        <v>0.23134862844556101</v>
      </c>
      <c r="BU15" s="14">
        <v>0.23190248279738401</v>
      </c>
      <c r="BV15" s="14"/>
      <c r="BW15" s="14">
        <v>0.235979707878162</v>
      </c>
      <c r="BX15" s="14">
        <v>0.23030082360850099</v>
      </c>
      <c r="BY15" s="14"/>
      <c r="BZ15" s="14">
        <v>0.22612025250871601</v>
      </c>
      <c r="CA15" s="14">
        <v>0.24474635326229899</v>
      </c>
      <c r="CB15" s="14">
        <v>0.22511995877361399</v>
      </c>
    </row>
    <row r="16" spans="2:80" ht="29" x14ac:dyDescent="0.35">
      <c r="B16" s="15" t="s">
        <v>366</v>
      </c>
      <c r="C16" s="14">
        <v>0.15806091964522001</v>
      </c>
      <c r="D16" s="14">
        <v>0.18008454707476301</v>
      </c>
      <c r="E16" s="14">
        <v>0.13579856232221801</v>
      </c>
      <c r="F16" s="14"/>
      <c r="G16" s="14">
        <v>0.29241656492156698</v>
      </c>
      <c r="H16" s="14">
        <v>0.25266095377688003</v>
      </c>
      <c r="I16" s="14">
        <v>0.16064450971146799</v>
      </c>
      <c r="J16" s="14">
        <v>0.14963911840071401</v>
      </c>
      <c r="K16" s="14">
        <v>9.0319720806633405E-2</v>
      </c>
      <c r="L16" s="14">
        <v>4.20140253341987E-2</v>
      </c>
      <c r="M16" s="14"/>
      <c r="N16" s="14">
        <v>0.195532068944855</v>
      </c>
      <c r="O16" s="14">
        <v>0.139138317264274</v>
      </c>
      <c r="P16" s="14">
        <v>0.17549693281052001</v>
      </c>
      <c r="Q16" s="14">
        <v>0.121237209277629</v>
      </c>
      <c r="R16" s="14"/>
      <c r="S16" s="14">
        <v>0.201725195377083</v>
      </c>
      <c r="T16" s="14">
        <v>0.179366201026634</v>
      </c>
      <c r="U16" s="14">
        <v>0.13821312160121299</v>
      </c>
      <c r="V16" s="14">
        <v>0.137245808464103</v>
      </c>
      <c r="W16" s="14">
        <v>0.19029969482081999</v>
      </c>
      <c r="X16" s="14">
        <v>0.213048208087144</v>
      </c>
      <c r="Y16" s="14">
        <v>0.131220458847427</v>
      </c>
      <c r="Z16" s="14">
        <v>0.130622389224688</v>
      </c>
      <c r="AA16" s="14">
        <v>0.13014478828254</v>
      </c>
      <c r="AB16" s="14">
        <v>0.114171066031967</v>
      </c>
      <c r="AC16" s="14">
        <v>0.12637511403038901</v>
      </c>
      <c r="AD16" s="14">
        <v>0.13189582799146701</v>
      </c>
      <c r="AE16" s="14"/>
      <c r="AF16" s="14">
        <v>0.115613835724102</v>
      </c>
      <c r="AG16" s="14">
        <v>0.172750692053355</v>
      </c>
      <c r="AH16" s="14">
        <v>0.16192188381981201</v>
      </c>
      <c r="AI16" s="14">
        <v>0.13003914056912499</v>
      </c>
      <c r="AJ16" s="14">
        <v>0.20166820352261</v>
      </c>
      <c r="AK16" s="14"/>
      <c r="AL16" s="14">
        <v>0.20942363100306099</v>
      </c>
      <c r="AM16" s="14">
        <v>0.13840258376603701</v>
      </c>
      <c r="AN16" s="14">
        <v>0.15957301778128499</v>
      </c>
      <c r="AO16" s="14">
        <v>0.12333894367791</v>
      </c>
      <c r="AP16" s="14">
        <v>0.21030592661709399</v>
      </c>
      <c r="AQ16" s="14">
        <v>0.113293600531842</v>
      </c>
      <c r="AR16" s="14"/>
      <c r="AS16" s="14">
        <v>0.12597535550212299</v>
      </c>
      <c r="AT16" s="14">
        <v>0.159043198400702</v>
      </c>
      <c r="AU16" s="14">
        <v>0.183738311358665</v>
      </c>
      <c r="AV16" s="14">
        <v>0.19725125075573099</v>
      </c>
      <c r="AW16" s="14">
        <v>0.27193509865816601</v>
      </c>
      <c r="AX16" s="14"/>
      <c r="AY16" s="14">
        <v>0.14577089791029199</v>
      </c>
      <c r="AZ16" s="14">
        <v>0.177306503352093</v>
      </c>
      <c r="BA16" s="14">
        <v>0.15760963719580701</v>
      </c>
      <c r="BB16" s="14">
        <v>0.176910487299034</v>
      </c>
      <c r="BC16" s="14">
        <v>0.12558571086495901</v>
      </c>
      <c r="BD16" s="14"/>
      <c r="BE16" s="14">
        <v>0.19209127235388701</v>
      </c>
      <c r="BF16" s="14">
        <v>0.17038532084442901</v>
      </c>
      <c r="BG16" s="14">
        <v>0.15804342700257301</v>
      </c>
      <c r="BH16" s="14">
        <v>0.12944998229235</v>
      </c>
      <c r="BI16" s="14">
        <v>0.10579392038782801</v>
      </c>
      <c r="BJ16" s="14"/>
      <c r="BK16" s="14">
        <v>0.27059797719634598</v>
      </c>
      <c r="BL16" s="14">
        <v>0.161135769638756</v>
      </c>
      <c r="BM16" s="14">
        <v>0.12932707594474399</v>
      </c>
      <c r="BN16" s="14">
        <v>0.124804325354339</v>
      </c>
      <c r="BO16" s="14">
        <v>0.12616535902076101</v>
      </c>
      <c r="BP16" s="14"/>
      <c r="BQ16" s="14">
        <v>0.14597669386794199</v>
      </c>
      <c r="BR16" s="14">
        <v>0.16310089008748299</v>
      </c>
      <c r="BS16" s="14"/>
      <c r="BT16" s="14">
        <v>0.215166372053328</v>
      </c>
      <c r="BU16" s="14">
        <v>0.14051500051079299</v>
      </c>
      <c r="BV16" s="14"/>
      <c r="BW16" s="14">
        <v>0.22321980206082401</v>
      </c>
      <c r="BX16" s="14">
        <v>0.13527247622657801</v>
      </c>
      <c r="BY16" s="14"/>
      <c r="BZ16" s="14">
        <v>0.12650658695952999</v>
      </c>
      <c r="CA16" s="14">
        <v>0.23242802563001799</v>
      </c>
      <c r="CB16" s="14">
        <v>0.109431326033117</v>
      </c>
    </row>
    <row r="17" spans="2:80" ht="29" x14ac:dyDescent="0.35">
      <c r="B17" s="15" t="s">
        <v>367</v>
      </c>
      <c r="C17" s="14">
        <v>0.13425756506244599</v>
      </c>
      <c r="D17" s="14">
        <v>0.13286015029356599</v>
      </c>
      <c r="E17" s="14">
        <v>0.13471764947172499</v>
      </c>
      <c r="F17" s="14"/>
      <c r="G17" s="14">
        <v>0.178395574221654</v>
      </c>
      <c r="H17" s="14">
        <v>0.16483224283023001</v>
      </c>
      <c r="I17" s="14">
        <v>0.14418660462922001</v>
      </c>
      <c r="J17" s="14">
        <v>0.15250143801876001</v>
      </c>
      <c r="K17" s="14">
        <v>0.117392358840677</v>
      </c>
      <c r="L17" s="14">
        <v>6.8516638434944502E-2</v>
      </c>
      <c r="M17" s="14"/>
      <c r="N17" s="14">
        <v>0.101226199196512</v>
      </c>
      <c r="O17" s="14">
        <v>9.1577975367951994E-2</v>
      </c>
      <c r="P17" s="14">
        <v>0.14382743982583199</v>
      </c>
      <c r="Q17" s="14">
        <v>0.207526600365705</v>
      </c>
      <c r="R17" s="14"/>
      <c r="S17" s="14">
        <v>0.172199604577082</v>
      </c>
      <c r="T17" s="14">
        <v>0.13434016480035699</v>
      </c>
      <c r="U17" s="14">
        <v>0.114797463972305</v>
      </c>
      <c r="V17" s="14">
        <v>0.117316829153488</v>
      </c>
      <c r="W17" s="14">
        <v>0.107293500986403</v>
      </c>
      <c r="X17" s="14">
        <v>0.14050417898473699</v>
      </c>
      <c r="Y17" s="14">
        <v>0.114080099321095</v>
      </c>
      <c r="Z17" s="14">
        <v>0.118530930812821</v>
      </c>
      <c r="AA17" s="14">
        <v>0.120050093442113</v>
      </c>
      <c r="AB17" s="14">
        <v>0.14044406105752499</v>
      </c>
      <c r="AC17" s="14">
        <v>0.16191616388491401</v>
      </c>
      <c r="AD17" s="14">
        <v>0.165809485949759</v>
      </c>
      <c r="AE17" s="14"/>
      <c r="AF17" s="14">
        <v>9.7930032746749301E-2</v>
      </c>
      <c r="AG17" s="14">
        <v>0.12976874440251701</v>
      </c>
      <c r="AH17" s="14">
        <v>8.8983582090253199E-2</v>
      </c>
      <c r="AI17" s="14">
        <v>0.134511204270752</v>
      </c>
      <c r="AJ17" s="14">
        <v>0.148518808113594</v>
      </c>
      <c r="AK17" s="14"/>
      <c r="AL17" s="14">
        <v>0.13829822063782399</v>
      </c>
      <c r="AM17" s="14">
        <v>0.12593850904311901</v>
      </c>
      <c r="AN17" s="14">
        <v>0.139411132563589</v>
      </c>
      <c r="AO17" s="14">
        <v>0.121867154280962</v>
      </c>
      <c r="AP17" s="14">
        <v>0.17395243921519099</v>
      </c>
      <c r="AQ17" s="14">
        <v>8.7441614481919505E-2</v>
      </c>
      <c r="AR17" s="14"/>
      <c r="AS17" s="14">
        <v>0.13609537537229299</v>
      </c>
      <c r="AT17" s="14">
        <v>0.17141444487968999</v>
      </c>
      <c r="AU17" s="14">
        <v>0.11379381887940999</v>
      </c>
      <c r="AV17" s="14">
        <v>0.13751417192312801</v>
      </c>
      <c r="AW17" s="14">
        <v>7.7847133143499697E-2</v>
      </c>
      <c r="AX17" s="14"/>
      <c r="AY17" s="14">
        <v>8.7740600464194601E-2</v>
      </c>
      <c r="AZ17" s="14">
        <v>0.138040089170238</v>
      </c>
      <c r="BA17" s="14">
        <v>0.10173209091068899</v>
      </c>
      <c r="BB17" s="14">
        <v>0.139760237866347</v>
      </c>
      <c r="BC17" s="14">
        <v>0.22020051249442199</v>
      </c>
      <c r="BD17" s="14"/>
      <c r="BE17" s="14">
        <v>0.12197951638400301</v>
      </c>
      <c r="BF17" s="14">
        <v>0.10333878509790401</v>
      </c>
      <c r="BG17" s="14">
        <v>0.120755324134286</v>
      </c>
      <c r="BH17" s="14">
        <v>0.194548896722993</v>
      </c>
      <c r="BI17" s="14">
        <v>0.311284676327723</v>
      </c>
      <c r="BJ17" s="14"/>
      <c r="BK17" s="14">
        <v>0.168132439631066</v>
      </c>
      <c r="BL17" s="14">
        <v>0.14475459860155801</v>
      </c>
      <c r="BM17" s="14">
        <v>0.13313975718837701</v>
      </c>
      <c r="BN17" s="14">
        <v>0.12116115130555601</v>
      </c>
      <c r="BO17" s="14">
        <v>0.113344993735764</v>
      </c>
      <c r="BP17" s="14"/>
      <c r="BQ17" s="14">
        <v>0.121505192889025</v>
      </c>
      <c r="BR17" s="14">
        <v>0.13957619945469901</v>
      </c>
      <c r="BS17" s="14"/>
      <c r="BT17" s="14">
        <v>0.162697087964052</v>
      </c>
      <c r="BU17" s="14">
        <v>0.12551938774292901</v>
      </c>
      <c r="BV17" s="14"/>
      <c r="BW17" s="14">
        <v>0.15647060042482899</v>
      </c>
      <c r="BX17" s="14">
        <v>0.126488854477706</v>
      </c>
      <c r="BY17" s="14"/>
      <c r="BZ17" s="14">
        <v>0.12203607197557401</v>
      </c>
      <c r="CA17" s="14">
        <v>0.161748156751437</v>
      </c>
      <c r="CB17" s="14">
        <v>0.123217540022453</v>
      </c>
    </row>
    <row r="18" spans="2:80" ht="29" x14ac:dyDescent="0.35">
      <c r="B18" s="15" t="s">
        <v>368</v>
      </c>
      <c r="C18" s="14">
        <v>0.111835481674896</v>
      </c>
      <c r="D18" s="14">
        <v>0.123235788980339</v>
      </c>
      <c r="E18" s="14">
        <v>0.101164311851881</v>
      </c>
      <c r="F18" s="14"/>
      <c r="G18" s="14">
        <v>0.181327506401296</v>
      </c>
      <c r="H18" s="14">
        <v>0.10382571289677101</v>
      </c>
      <c r="I18" s="14">
        <v>8.72309615236328E-2</v>
      </c>
      <c r="J18" s="14">
        <v>8.9419069918978106E-2</v>
      </c>
      <c r="K18" s="14">
        <v>0.111528226124523</v>
      </c>
      <c r="L18" s="14">
        <v>0.11070012785137</v>
      </c>
      <c r="M18" s="14"/>
      <c r="N18" s="14">
        <v>0.116987259686407</v>
      </c>
      <c r="O18" s="14">
        <v>0.114670805400025</v>
      </c>
      <c r="P18" s="14">
        <v>9.4638571798965093E-2</v>
      </c>
      <c r="Q18" s="14">
        <v>0.118448222280454</v>
      </c>
      <c r="R18" s="14"/>
      <c r="S18" s="14">
        <v>0.137573070438401</v>
      </c>
      <c r="T18" s="14">
        <v>0.119383444913242</v>
      </c>
      <c r="U18" s="14">
        <v>0.117748002845827</v>
      </c>
      <c r="V18" s="14">
        <v>0.14003985829976601</v>
      </c>
      <c r="W18" s="14">
        <v>0.117171417030287</v>
      </c>
      <c r="X18" s="14">
        <v>9.6113057063846999E-2</v>
      </c>
      <c r="Y18" s="14">
        <v>9.9121770131739201E-2</v>
      </c>
      <c r="Z18" s="14">
        <v>0.118357141597202</v>
      </c>
      <c r="AA18" s="14">
        <v>8.5819586447630297E-2</v>
      </c>
      <c r="AB18" s="14">
        <v>8.9581548748965206E-2</v>
      </c>
      <c r="AC18" s="14">
        <v>0.117697287162448</v>
      </c>
      <c r="AD18" s="14">
        <v>7.0973843545305795E-2</v>
      </c>
      <c r="AE18" s="14"/>
      <c r="AF18" s="14">
        <v>0.117753586560038</v>
      </c>
      <c r="AG18" s="14">
        <v>0.119051479850183</v>
      </c>
      <c r="AH18" s="14">
        <v>9.8496234940837202E-2</v>
      </c>
      <c r="AI18" s="14">
        <v>0.100655807380613</v>
      </c>
      <c r="AJ18" s="14">
        <v>0.152227419006152</v>
      </c>
      <c r="AK18" s="14"/>
      <c r="AL18" s="14">
        <v>0.12821841469970799</v>
      </c>
      <c r="AM18" s="14">
        <v>0.113975371940711</v>
      </c>
      <c r="AN18" s="14">
        <v>0.119684183465303</v>
      </c>
      <c r="AO18" s="14">
        <v>0.10098051027884999</v>
      </c>
      <c r="AP18" s="14">
        <v>0.146284321200504</v>
      </c>
      <c r="AQ18" s="14">
        <v>8.3283212809953697E-2</v>
      </c>
      <c r="AR18" s="14"/>
      <c r="AS18" s="14">
        <v>0.10887077608251</v>
      </c>
      <c r="AT18" s="14">
        <v>0.10701558754476601</v>
      </c>
      <c r="AU18" s="14">
        <v>0.112305660875512</v>
      </c>
      <c r="AV18" s="14">
        <v>0.15081914028982199</v>
      </c>
      <c r="AW18" s="14">
        <v>0.108345925304944</v>
      </c>
      <c r="AX18" s="14"/>
      <c r="AY18" s="14">
        <v>0.132748822411448</v>
      </c>
      <c r="AZ18" s="14">
        <v>0.113443088315434</v>
      </c>
      <c r="BA18" s="14">
        <v>0.11576027798991501</v>
      </c>
      <c r="BB18" s="14">
        <v>0.106971368276623</v>
      </c>
      <c r="BC18" s="14">
        <v>7.8478590205895205E-2</v>
      </c>
      <c r="BD18" s="14"/>
      <c r="BE18" s="14">
        <v>0.17153903523386099</v>
      </c>
      <c r="BF18" s="14">
        <v>0.11975535044280899</v>
      </c>
      <c r="BG18" s="14">
        <v>0.108827720663826</v>
      </c>
      <c r="BH18" s="14">
        <v>8.4448816406962501E-2</v>
      </c>
      <c r="BI18" s="14">
        <v>8.0321377415020004E-2</v>
      </c>
      <c r="BJ18" s="14"/>
      <c r="BK18" s="14">
        <v>0.142968061772453</v>
      </c>
      <c r="BL18" s="14">
        <v>0.13372799893036799</v>
      </c>
      <c r="BM18" s="14">
        <v>8.8237435397579597E-2</v>
      </c>
      <c r="BN18" s="14">
        <v>0.114125221065095</v>
      </c>
      <c r="BO18" s="14">
        <v>9.0560755803372694E-2</v>
      </c>
      <c r="BP18" s="14"/>
      <c r="BQ18" s="14">
        <v>9.6647204454078595E-2</v>
      </c>
      <c r="BR18" s="14">
        <v>0.118170059468513</v>
      </c>
      <c r="BS18" s="14"/>
      <c r="BT18" s="14">
        <v>0.14236355513081</v>
      </c>
      <c r="BU18" s="14">
        <v>0.10245558736359001</v>
      </c>
      <c r="BV18" s="14"/>
      <c r="BW18" s="14">
        <v>0.14332273069207199</v>
      </c>
      <c r="BX18" s="14">
        <v>0.100823239505671</v>
      </c>
      <c r="BY18" s="14"/>
      <c r="BZ18" s="14">
        <v>9.71193142755684E-2</v>
      </c>
      <c r="CA18" s="14">
        <v>0.137181099070629</v>
      </c>
      <c r="CB18" s="14">
        <v>0.144591151455089</v>
      </c>
    </row>
    <row r="19" spans="2:80" x14ac:dyDescent="0.35">
      <c r="B19" s="15" t="s">
        <v>369</v>
      </c>
      <c r="C19" s="14">
        <v>6.8441398713907697E-2</v>
      </c>
      <c r="D19" s="14">
        <v>6.7794428973050602E-2</v>
      </c>
      <c r="E19" s="14">
        <v>6.9340469093279206E-2</v>
      </c>
      <c r="F19" s="14"/>
      <c r="G19" s="14">
        <v>0.12851300889466299</v>
      </c>
      <c r="H19" s="14">
        <v>0.13656105170848801</v>
      </c>
      <c r="I19" s="14">
        <v>0.109942260386237</v>
      </c>
      <c r="J19" s="14">
        <v>3.3555651932485199E-2</v>
      </c>
      <c r="K19" s="14">
        <v>4.4141708538406E-3</v>
      </c>
      <c r="L19" s="14">
        <v>1.0564389141045599E-2</v>
      </c>
      <c r="M19" s="14"/>
      <c r="N19" s="14">
        <v>7.8328404779024599E-2</v>
      </c>
      <c r="O19" s="14">
        <v>6.5437268005341206E-2</v>
      </c>
      <c r="P19" s="14">
        <v>9.1908618325491007E-2</v>
      </c>
      <c r="Q19" s="14">
        <v>4.1060144759519399E-2</v>
      </c>
      <c r="R19" s="14"/>
      <c r="S19" s="14">
        <v>0.127512779032222</v>
      </c>
      <c r="T19" s="14">
        <v>5.2620350852100602E-2</v>
      </c>
      <c r="U19" s="14">
        <v>3.6492213100147802E-2</v>
      </c>
      <c r="V19" s="14">
        <v>6.3682789277007906E-2</v>
      </c>
      <c r="W19" s="14">
        <v>7.8958419169481001E-2</v>
      </c>
      <c r="X19" s="14">
        <v>9.3709634386193799E-2</v>
      </c>
      <c r="Y19" s="14">
        <v>6.3560213368945406E-2</v>
      </c>
      <c r="Z19" s="14">
        <v>4.3459805778197101E-2</v>
      </c>
      <c r="AA19" s="14">
        <v>4.9855434905756002E-2</v>
      </c>
      <c r="AB19" s="14">
        <v>4.8123397665789401E-2</v>
      </c>
      <c r="AC19" s="14">
        <v>5.5144262799521601E-2</v>
      </c>
      <c r="AD19" s="14">
        <v>5.7672254574445497E-2</v>
      </c>
      <c r="AE19" s="14"/>
      <c r="AF19" s="14">
        <v>3.8822766038419797E-2</v>
      </c>
      <c r="AG19" s="14">
        <v>8.1861206184989294E-2</v>
      </c>
      <c r="AH19" s="14">
        <v>8.2372738848494997E-2</v>
      </c>
      <c r="AI19" s="14">
        <v>6.8677753592767204E-2</v>
      </c>
      <c r="AJ19" s="14">
        <v>7.9380723853044705E-2</v>
      </c>
      <c r="AK19" s="14"/>
      <c r="AL19" s="14">
        <v>0.108306903614868</v>
      </c>
      <c r="AM19" s="14">
        <v>4.5896604412368897E-2</v>
      </c>
      <c r="AN19" s="14">
        <v>6.0534934507091603E-2</v>
      </c>
      <c r="AO19" s="14">
        <v>5.6997558550465399E-2</v>
      </c>
      <c r="AP19" s="14">
        <v>8.5640049631830306E-2</v>
      </c>
      <c r="AQ19" s="14">
        <v>5.8973039082121002E-2</v>
      </c>
      <c r="AR19" s="14"/>
      <c r="AS19" s="14">
        <v>4.78724102340949E-2</v>
      </c>
      <c r="AT19" s="14">
        <v>7.4751228025813604E-2</v>
      </c>
      <c r="AU19" s="14">
        <v>7.9330644918164994E-2</v>
      </c>
      <c r="AV19" s="14">
        <v>9.9850797776839306E-2</v>
      </c>
      <c r="AW19" s="14">
        <v>0.107068562662974</v>
      </c>
      <c r="AX19" s="14"/>
      <c r="AY19" s="14">
        <v>5.0591501482294299E-2</v>
      </c>
      <c r="AZ19" s="14">
        <v>8.7214410859605906E-2</v>
      </c>
      <c r="BA19" s="14">
        <v>9.7601578062914404E-2</v>
      </c>
      <c r="BB19" s="14">
        <v>6.4876464826113894E-2</v>
      </c>
      <c r="BC19" s="14">
        <v>3.8582305488830702E-2</v>
      </c>
      <c r="BD19" s="14"/>
      <c r="BE19" s="14">
        <v>0.16351810439887901</v>
      </c>
      <c r="BF19" s="14">
        <v>7.2558962781858194E-2</v>
      </c>
      <c r="BG19" s="14">
        <v>5.7034540223092497E-2</v>
      </c>
      <c r="BH19" s="14">
        <v>5.7207337755155498E-2</v>
      </c>
      <c r="BI19" s="14">
        <v>2.9868170696212799E-2</v>
      </c>
      <c r="BJ19" s="14"/>
      <c r="BK19" s="14">
        <v>0.109160354909123</v>
      </c>
      <c r="BL19" s="14">
        <v>8.5638274373483203E-2</v>
      </c>
      <c r="BM19" s="14">
        <v>6.0213493965246202E-2</v>
      </c>
      <c r="BN19" s="14">
        <v>5.1621384615132701E-2</v>
      </c>
      <c r="BO19" s="14">
        <v>4.5061895150357897E-2</v>
      </c>
      <c r="BP19" s="14"/>
      <c r="BQ19" s="14">
        <v>6.0270746826108598E-2</v>
      </c>
      <c r="BR19" s="14">
        <v>7.1849134117689603E-2</v>
      </c>
      <c r="BS19" s="14"/>
      <c r="BT19" s="14">
        <v>9.4597441714587505E-2</v>
      </c>
      <c r="BU19" s="14">
        <v>6.0404831345755902E-2</v>
      </c>
      <c r="BV19" s="14"/>
      <c r="BW19" s="14">
        <v>0.102541829223838</v>
      </c>
      <c r="BX19" s="14">
        <v>5.6515231437582802E-2</v>
      </c>
      <c r="BY19" s="14"/>
      <c r="BZ19" s="14">
        <v>5.2447840886959397E-2</v>
      </c>
      <c r="CA19" s="14">
        <v>9.9790536782056197E-2</v>
      </c>
      <c r="CB19" s="14">
        <v>8.1459375979635706E-2</v>
      </c>
    </row>
    <row r="20" spans="2:80" x14ac:dyDescent="0.35">
      <c r="B20" s="15" t="s">
        <v>167</v>
      </c>
      <c r="C20" s="14">
        <v>1.7293623710448399E-2</v>
      </c>
      <c r="D20" s="14">
        <v>1.84749341083052E-2</v>
      </c>
      <c r="E20" s="14">
        <v>1.6210254965065299E-2</v>
      </c>
      <c r="F20" s="14"/>
      <c r="G20" s="14">
        <v>1.6327747782672E-2</v>
      </c>
      <c r="H20" s="14">
        <v>2.1703612705644498E-2</v>
      </c>
      <c r="I20" s="14">
        <v>2.3362678472186201E-2</v>
      </c>
      <c r="J20" s="14">
        <v>1.0613941408798899E-2</v>
      </c>
      <c r="K20" s="14">
        <v>1.5981391858454701E-2</v>
      </c>
      <c r="L20" s="14">
        <v>1.5701091262774299E-2</v>
      </c>
      <c r="M20" s="14"/>
      <c r="N20" s="14">
        <v>9.55497194288632E-3</v>
      </c>
      <c r="O20" s="14">
        <v>1.73332132145055E-2</v>
      </c>
      <c r="P20" s="14">
        <v>1.8317243377980599E-2</v>
      </c>
      <c r="Q20" s="14">
        <v>2.4923525292945201E-2</v>
      </c>
      <c r="R20" s="14"/>
      <c r="S20" s="14">
        <v>2.5933045854083799E-2</v>
      </c>
      <c r="T20" s="14">
        <v>9.5732549402577707E-3</v>
      </c>
      <c r="U20" s="14">
        <v>2.3084808434946098E-2</v>
      </c>
      <c r="V20" s="14">
        <v>1.56076806834126E-2</v>
      </c>
      <c r="W20" s="14">
        <v>3.6898132951724102E-2</v>
      </c>
      <c r="X20" s="14">
        <v>1.8311652557094601E-2</v>
      </c>
      <c r="Y20" s="14">
        <v>7.7396666493294297E-3</v>
      </c>
      <c r="Z20" s="14">
        <v>1.5996707784781398E-2</v>
      </c>
      <c r="AA20" s="14">
        <v>8.7387755297712501E-3</v>
      </c>
      <c r="AB20" s="14">
        <v>1.86828045305866E-2</v>
      </c>
      <c r="AC20" s="14">
        <v>7.2517276846747296E-3</v>
      </c>
      <c r="AD20" s="14">
        <v>2.2247227863948098E-2</v>
      </c>
      <c r="AE20" s="14"/>
      <c r="AF20" s="14">
        <v>2.1490333767948799E-2</v>
      </c>
      <c r="AG20" s="14">
        <v>7.0074337057730203E-3</v>
      </c>
      <c r="AH20" s="14">
        <v>4.49861378266857E-3</v>
      </c>
      <c r="AI20" s="14">
        <v>1.5672328245361401E-2</v>
      </c>
      <c r="AJ20" s="14">
        <v>9.7706838794632701E-3</v>
      </c>
      <c r="AK20" s="14"/>
      <c r="AL20" s="14">
        <v>1.23037082541586E-2</v>
      </c>
      <c r="AM20" s="14">
        <v>2.6483063953142601E-2</v>
      </c>
      <c r="AN20" s="14">
        <v>3.9573535927635304E-3</v>
      </c>
      <c r="AO20" s="14">
        <v>1.2721404041239301E-2</v>
      </c>
      <c r="AP20" s="14">
        <v>7.4088287205221802E-3</v>
      </c>
      <c r="AQ20" s="14">
        <v>2.54450292087707E-2</v>
      </c>
      <c r="AR20" s="14"/>
      <c r="AS20" s="14">
        <v>2.4275019779405899E-2</v>
      </c>
      <c r="AT20" s="14">
        <v>1.26780882558251E-2</v>
      </c>
      <c r="AU20" s="14">
        <v>1.5693812427826699E-2</v>
      </c>
      <c r="AV20" s="14">
        <v>1.63101418636186E-2</v>
      </c>
      <c r="AW20" s="14">
        <v>0</v>
      </c>
      <c r="AX20" s="14"/>
      <c r="AY20" s="14">
        <v>1.99981660737856E-2</v>
      </c>
      <c r="AZ20" s="14">
        <v>8.8885469989310201E-3</v>
      </c>
      <c r="BA20" s="14">
        <v>1.7102280166283599E-2</v>
      </c>
      <c r="BB20" s="14">
        <v>1.54906790400382E-2</v>
      </c>
      <c r="BC20" s="14">
        <v>2.3936335423216298E-2</v>
      </c>
      <c r="BD20" s="14"/>
      <c r="BE20" s="14">
        <v>3.5492443797899502E-2</v>
      </c>
      <c r="BF20" s="14">
        <v>1.4877751238125399E-2</v>
      </c>
      <c r="BG20" s="14">
        <v>1.08881092843378E-2</v>
      </c>
      <c r="BH20" s="14">
        <v>2.4849802931759399E-2</v>
      </c>
      <c r="BI20" s="14">
        <v>3.7072956939247101E-2</v>
      </c>
      <c r="BJ20" s="14"/>
      <c r="BK20" s="14">
        <v>7.3179733965436401E-3</v>
      </c>
      <c r="BL20" s="14">
        <v>3.5031088719972701E-2</v>
      </c>
      <c r="BM20" s="14">
        <v>2.3104153520637299E-2</v>
      </c>
      <c r="BN20" s="14">
        <v>1.20057067823199E-2</v>
      </c>
      <c r="BO20" s="14">
        <v>1.0254247993295299E-2</v>
      </c>
      <c r="BP20" s="14"/>
      <c r="BQ20" s="14">
        <v>1.01730478591361E-2</v>
      </c>
      <c r="BR20" s="14">
        <v>2.0263403693373101E-2</v>
      </c>
      <c r="BS20" s="14"/>
      <c r="BT20" s="14">
        <v>9.0499075457664904E-3</v>
      </c>
      <c r="BU20" s="14">
        <v>1.9826544317730899E-2</v>
      </c>
      <c r="BV20" s="14"/>
      <c r="BW20" s="14">
        <v>8.7994729339391196E-3</v>
      </c>
      <c r="BX20" s="14">
        <v>2.0264338786948E-2</v>
      </c>
      <c r="BY20" s="14"/>
      <c r="BZ20" s="14">
        <v>1.49664470942448E-2</v>
      </c>
      <c r="CA20" s="14">
        <v>1.8358644232688601E-2</v>
      </c>
      <c r="CB20" s="14">
        <v>3.9946307243968901E-2</v>
      </c>
    </row>
    <row r="21" spans="2:80" x14ac:dyDescent="0.35">
      <c r="B21" s="15" t="s">
        <v>254</v>
      </c>
      <c r="C21" s="20">
        <v>8.8723168296566107E-3</v>
      </c>
      <c r="D21" s="20">
        <v>7.9424956348485409E-3</v>
      </c>
      <c r="E21" s="20">
        <v>9.8132788430978606E-3</v>
      </c>
      <c r="F21" s="20"/>
      <c r="G21" s="20">
        <v>2.6080531449006101E-3</v>
      </c>
      <c r="H21" s="20">
        <v>0</v>
      </c>
      <c r="I21" s="20">
        <v>1.84224800565268E-3</v>
      </c>
      <c r="J21" s="20">
        <v>1.14734200088132E-2</v>
      </c>
      <c r="K21" s="20">
        <v>8.7205721968946302E-3</v>
      </c>
      <c r="L21" s="20">
        <v>2.3965302965676599E-2</v>
      </c>
      <c r="M21" s="20"/>
      <c r="N21" s="20">
        <v>7.2654175923536901E-3</v>
      </c>
      <c r="O21" s="20">
        <v>1.22643522556784E-2</v>
      </c>
      <c r="P21" s="20">
        <v>4.3844030737708404E-3</v>
      </c>
      <c r="Q21" s="20">
        <v>1.11343921294179E-2</v>
      </c>
      <c r="R21" s="20"/>
      <c r="S21" s="20">
        <v>2.59013086721339E-3</v>
      </c>
      <c r="T21" s="20">
        <v>8.7159172682868095E-3</v>
      </c>
      <c r="U21" s="20">
        <v>1.2083401501953601E-2</v>
      </c>
      <c r="V21" s="20">
        <v>1.05545805523464E-2</v>
      </c>
      <c r="W21" s="20">
        <v>1.9960101639039302E-2</v>
      </c>
      <c r="X21" s="20">
        <v>1.27899690683841E-2</v>
      </c>
      <c r="Y21" s="20">
        <v>4.0041829825941599E-3</v>
      </c>
      <c r="Z21" s="20">
        <v>1.51461679625656E-2</v>
      </c>
      <c r="AA21" s="20">
        <v>9.6428648727542397E-3</v>
      </c>
      <c r="AB21" s="20">
        <v>3.1840736962390399E-3</v>
      </c>
      <c r="AC21" s="20">
        <v>1.27889619736007E-2</v>
      </c>
      <c r="AD21" s="20">
        <v>0</v>
      </c>
      <c r="AE21" s="20"/>
      <c r="AF21" s="20">
        <v>1.7686129506817E-2</v>
      </c>
      <c r="AG21" s="20">
        <v>4.1538252416065003E-3</v>
      </c>
      <c r="AH21" s="20">
        <v>1.56385224964188E-2</v>
      </c>
      <c r="AI21" s="20">
        <v>1.53456602522671E-2</v>
      </c>
      <c r="AJ21" s="20">
        <v>4.9750640755029003E-3</v>
      </c>
      <c r="AK21" s="20"/>
      <c r="AL21" s="20">
        <v>3.9985600966813799E-3</v>
      </c>
      <c r="AM21" s="20">
        <v>1.29753878192194E-2</v>
      </c>
      <c r="AN21" s="20">
        <v>9.6032756693531004E-3</v>
      </c>
      <c r="AO21" s="20">
        <v>1.24245367805582E-2</v>
      </c>
      <c r="AP21" s="20">
        <v>4.6596179973295701E-3</v>
      </c>
      <c r="AQ21" s="20">
        <v>1.06246130299104E-2</v>
      </c>
      <c r="AR21" s="20"/>
      <c r="AS21" s="20">
        <v>4.1114525411574303E-3</v>
      </c>
      <c r="AT21" s="20">
        <v>4.3561138537680398E-3</v>
      </c>
      <c r="AU21" s="20">
        <v>9.2287925445941593E-3</v>
      </c>
      <c r="AV21" s="20">
        <v>9.4213648178796405E-3</v>
      </c>
      <c r="AW21" s="20">
        <v>0</v>
      </c>
      <c r="AX21" s="20"/>
      <c r="AY21" s="20">
        <v>1.8712769986152799E-2</v>
      </c>
      <c r="AZ21" s="20">
        <v>4.9339135289071401E-3</v>
      </c>
      <c r="BA21" s="20">
        <v>2.0173246290493699E-3</v>
      </c>
      <c r="BB21" s="20">
        <v>1.2220043418653201E-2</v>
      </c>
      <c r="BC21" s="20">
        <v>3.9515856278117597E-3</v>
      </c>
      <c r="BD21" s="20"/>
      <c r="BE21" s="20">
        <v>0</v>
      </c>
      <c r="BF21" s="20">
        <v>9.3092344376735706E-3</v>
      </c>
      <c r="BG21" s="20">
        <v>1.12747855329764E-2</v>
      </c>
      <c r="BH21" s="20">
        <v>6.3915489544615796E-3</v>
      </c>
      <c r="BI21" s="20">
        <v>7.1113082438043103E-3</v>
      </c>
      <c r="BJ21" s="20"/>
      <c r="BK21" s="20">
        <v>1.86241910520142E-3</v>
      </c>
      <c r="BL21" s="20">
        <v>3.9081257177124799E-3</v>
      </c>
      <c r="BM21" s="20">
        <v>3.5638139540037999E-3</v>
      </c>
      <c r="BN21" s="20">
        <v>1.6819369874675898E-2</v>
      </c>
      <c r="BO21" s="20">
        <v>1.6023928709437699E-2</v>
      </c>
      <c r="BP21" s="20"/>
      <c r="BQ21" s="20">
        <v>1.3528660589720199E-2</v>
      </c>
      <c r="BR21" s="20">
        <v>6.9302946138965604E-3</v>
      </c>
      <c r="BS21" s="20"/>
      <c r="BT21" s="20">
        <v>2.8905159422331502E-3</v>
      </c>
      <c r="BU21" s="20">
        <v>1.07102533177332E-2</v>
      </c>
      <c r="BV21" s="20"/>
      <c r="BW21" s="20">
        <v>2.7559127696987901E-3</v>
      </c>
      <c r="BX21" s="20">
        <v>1.10114469478939E-2</v>
      </c>
      <c r="BY21" s="20"/>
      <c r="BZ21" s="20">
        <v>1.2195754364458499E-2</v>
      </c>
      <c r="CA21" s="20">
        <v>2.1420800732522001E-3</v>
      </c>
      <c r="CB21" s="20">
        <v>7.4491756023330798E-3</v>
      </c>
    </row>
    <row r="22" spans="2:80" x14ac:dyDescent="0.35">
      <c r="B22" s="16"/>
    </row>
    <row r="23" spans="2:80" x14ac:dyDescent="0.35">
      <c r="B23" t="s">
        <v>120</v>
      </c>
    </row>
    <row r="24" spans="2:80" x14ac:dyDescent="0.35">
      <c r="B24" t="s">
        <v>121</v>
      </c>
    </row>
    <row r="26" spans="2:80" x14ac:dyDescent="0.35">
      <c r="B26"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374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58" x14ac:dyDescent="0.35">
      <c r="B9" s="15" t="s">
        <v>371</v>
      </c>
      <c r="C9" s="14">
        <v>0.16393013923483099</v>
      </c>
      <c r="D9" s="14">
        <v>0.183262003383863</v>
      </c>
      <c r="E9" s="14">
        <v>0.144518479296561</v>
      </c>
      <c r="F9" s="14"/>
      <c r="G9" s="14">
        <v>0.14090694003513901</v>
      </c>
      <c r="H9" s="14">
        <v>0.15118604678904099</v>
      </c>
      <c r="I9" s="14">
        <v>0.14940504148716799</v>
      </c>
      <c r="J9" s="14">
        <v>0.13877570438744199</v>
      </c>
      <c r="K9" s="14">
        <v>0.16880153759699301</v>
      </c>
      <c r="L9" s="14">
        <v>0.21851427516646499</v>
      </c>
      <c r="M9" s="14"/>
      <c r="N9" s="14">
        <v>0.17785683650433101</v>
      </c>
      <c r="O9" s="14">
        <v>0.15925540603342001</v>
      </c>
      <c r="P9" s="14">
        <v>0.17757512426452801</v>
      </c>
      <c r="Q9" s="14">
        <v>0.143696026149538</v>
      </c>
      <c r="R9" s="14"/>
      <c r="S9" s="14">
        <v>0.16270044767609301</v>
      </c>
      <c r="T9" s="14">
        <v>0.13904417757912699</v>
      </c>
      <c r="U9" s="14">
        <v>0.15620342104120699</v>
      </c>
      <c r="V9" s="14">
        <v>0.17405492343675699</v>
      </c>
      <c r="W9" s="14">
        <v>0.144194776208039</v>
      </c>
      <c r="X9" s="14">
        <v>0.15162089816714799</v>
      </c>
      <c r="Y9" s="14">
        <v>0.16873723469538701</v>
      </c>
      <c r="Z9" s="14">
        <v>0.20198392954566699</v>
      </c>
      <c r="AA9" s="14">
        <v>0.15557593336691</v>
      </c>
      <c r="AB9" s="14">
        <v>0.23432599622825301</v>
      </c>
      <c r="AC9" s="14">
        <v>0.158634459123975</v>
      </c>
      <c r="AD9" s="14">
        <v>0.115753384566182</v>
      </c>
      <c r="AE9" s="14"/>
      <c r="AF9" s="14">
        <v>0.20314788665521299</v>
      </c>
      <c r="AG9" s="14">
        <v>0.164138382753996</v>
      </c>
      <c r="AH9" s="14">
        <v>0.21763224405866399</v>
      </c>
      <c r="AI9" s="14">
        <v>0.15549551074361401</v>
      </c>
      <c r="AJ9" s="14">
        <v>0.13794346700048299</v>
      </c>
      <c r="AK9" s="14"/>
      <c r="AL9" s="14">
        <v>0.20116043200889799</v>
      </c>
      <c r="AM9" s="14">
        <v>0.203291027059675</v>
      </c>
      <c r="AN9" s="14">
        <v>0.18945293393360399</v>
      </c>
      <c r="AO9" s="14">
        <v>0.15569015635728201</v>
      </c>
      <c r="AP9" s="14">
        <v>0.10928512272396</v>
      </c>
      <c r="AQ9" s="14">
        <v>0.139220265109469</v>
      </c>
      <c r="AR9" s="14"/>
      <c r="AS9" s="14">
        <v>0.156058788085433</v>
      </c>
      <c r="AT9" s="14">
        <v>0.13580593709555999</v>
      </c>
      <c r="AU9" s="14">
        <v>0.18949847800935199</v>
      </c>
      <c r="AV9" s="14">
        <v>0.17168422292739699</v>
      </c>
      <c r="AW9" s="14">
        <v>0.229897439751412</v>
      </c>
      <c r="AX9" s="14"/>
      <c r="AY9" s="14">
        <v>0.22087933070402399</v>
      </c>
      <c r="AZ9" s="14">
        <v>0.15600517201966099</v>
      </c>
      <c r="BA9" s="14">
        <v>0.17194728297425099</v>
      </c>
      <c r="BB9" s="14">
        <v>0.13644397481385301</v>
      </c>
      <c r="BC9" s="14">
        <v>0.122486746197829</v>
      </c>
      <c r="BD9" s="14"/>
      <c r="BE9" s="14">
        <v>0.25191303746737398</v>
      </c>
      <c r="BF9" s="14">
        <v>0.18880971653020001</v>
      </c>
      <c r="BG9" s="14">
        <v>0.132141873155008</v>
      </c>
      <c r="BH9" s="14">
        <v>0.15334744906834799</v>
      </c>
      <c r="BI9" s="14">
        <v>0.12138334798259801</v>
      </c>
      <c r="BJ9" s="14"/>
      <c r="BK9" s="14">
        <v>0.18438156601015601</v>
      </c>
      <c r="BL9" s="14">
        <v>0.159215564842075</v>
      </c>
      <c r="BM9" s="14">
        <v>0.15560498411172599</v>
      </c>
      <c r="BN9" s="14">
        <v>0.17168557115714</v>
      </c>
      <c r="BO9" s="14">
        <v>0.15196663114521899</v>
      </c>
      <c r="BP9" s="14"/>
      <c r="BQ9" s="14">
        <v>0.17157188822290101</v>
      </c>
      <c r="BR9" s="14">
        <v>0.16074299346836601</v>
      </c>
      <c r="BS9" s="14"/>
      <c r="BT9" s="14">
        <v>0.14303840325308201</v>
      </c>
      <c r="BU9" s="14">
        <v>0.17034922348433401</v>
      </c>
      <c r="BV9" s="14"/>
      <c r="BW9" s="14">
        <v>0.202570548271538</v>
      </c>
      <c r="BX9" s="14">
        <v>0.15041617548404501</v>
      </c>
      <c r="BY9" s="14"/>
      <c r="BZ9" s="14">
        <v>0.159696142505586</v>
      </c>
      <c r="CA9" s="14">
        <v>0.169812791678493</v>
      </c>
      <c r="CB9" s="14">
        <v>0.181722680542067</v>
      </c>
    </row>
    <row r="10" spans="2:80" ht="72.5" x14ac:dyDescent="0.35">
      <c r="B10" s="15" t="s">
        <v>372</v>
      </c>
      <c r="C10" s="14">
        <v>0.49415482833739199</v>
      </c>
      <c r="D10" s="14">
        <v>0.490118350889854</v>
      </c>
      <c r="E10" s="14">
        <v>0.49864295386402002</v>
      </c>
      <c r="F10" s="14"/>
      <c r="G10" s="14">
        <v>0.55197033384669902</v>
      </c>
      <c r="H10" s="14">
        <v>0.48603554170131702</v>
      </c>
      <c r="I10" s="14">
        <v>0.51278131019880502</v>
      </c>
      <c r="J10" s="14">
        <v>0.50539029559891102</v>
      </c>
      <c r="K10" s="14">
        <v>0.50755727164794595</v>
      </c>
      <c r="L10" s="14">
        <v>0.42924037915213897</v>
      </c>
      <c r="M10" s="14"/>
      <c r="N10" s="14">
        <v>0.51047366321253795</v>
      </c>
      <c r="O10" s="14">
        <v>0.51685050071668204</v>
      </c>
      <c r="P10" s="14">
        <v>0.457546582319802</v>
      </c>
      <c r="Q10" s="14">
        <v>0.48405244070237802</v>
      </c>
      <c r="R10" s="14"/>
      <c r="S10" s="14">
        <v>0.46943566177047402</v>
      </c>
      <c r="T10" s="14">
        <v>0.49681449836868202</v>
      </c>
      <c r="U10" s="14">
        <v>0.522222086118594</v>
      </c>
      <c r="V10" s="14">
        <v>0.46433255537819801</v>
      </c>
      <c r="W10" s="14">
        <v>0.50479570369095395</v>
      </c>
      <c r="X10" s="14">
        <v>0.491694261113717</v>
      </c>
      <c r="Y10" s="14">
        <v>0.49557626669781901</v>
      </c>
      <c r="Z10" s="14">
        <v>0.53105628593572396</v>
      </c>
      <c r="AA10" s="14">
        <v>0.51199249137163405</v>
      </c>
      <c r="AB10" s="14">
        <v>0.48267835244774598</v>
      </c>
      <c r="AC10" s="14">
        <v>0.51028629553022298</v>
      </c>
      <c r="AD10" s="14">
        <v>0.48433731275411002</v>
      </c>
      <c r="AE10" s="14"/>
      <c r="AF10" s="14">
        <v>0.358337077723276</v>
      </c>
      <c r="AG10" s="14">
        <v>0.58131760972524604</v>
      </c>
      <c r="AH10" s="14">
        <v>0.54404042375095896</v>
      </c>
      <c r="AI10" s="14">
        <v>0.40580681291255699</v>
      </c>
      <c r="AJ10" s="14">
        <v>0.60297706767208903</v>
      </c>
      <c r="AK10" s="14"/>
      <c r="AL10" s="14">
        <v>0.55221941007421704</v>
      </c>
      <c r="AM10" s="14">
        <v>0.38946913671323302</v>
      </c>
      <c r="AN10" s="14">
        <v>0.56785376089363104</v>
      </c>
      <c r="AO10" s="14">
        <v>0.43238440065282102</v>
      </c>
      <c r="AP10" s="14">
        <v>0.63256184607568</v>
      </c>
      <c r="AQ10" s="14">
        <v>0.46047679171546402</v>
      </c>
      <c r="AR10" s="14"/>
      <c r="AS10" s="14">
        <v>0.44438653745624301</v>
      </c>
      <c r="AT10" s="14">
        <v>0.52897630038312604</v>
      </c>
      <c r="AU10" s="14">
        <v>0.51292438306083099</v>
      </c>
      <c r="AV10" s="14">
        <v>0.50664455402315201</v>
      </c>
      <c r="AW10" s="14">
        <v>0.47058512449344397</v>
      </c>
      <c r="AX10" s="14"/>
      <c r="AY10" s="14">
        <v>0.44135312122972697</v>
      </c>
      <c r="AZ10" s="14">
        <v>0.52656212877019304</v>
      </c>
      <c r="BA10" s="14">
        <v>0.48352896835071202</v>
      </c>
      <c r="BB10" s="14">
        <v>0.53002124114230298</v>
      </c>
      <c r="BC10" s="14">
        <v>0.51412056076472901</v>
      </c>
      <c r="BD10" s="14"/>
      <c r="BE10" s="14">
        <v>0.36271102922569698</v>
      </c>
      <c r="BF10" s="14">
        <v>0.50815912254982398</v>
      </c>
      <c r="BG10" s="14">
        <v>0.49973126007593099</v>
      </c>
      <c r="BH10" s="14">
        <v>0.51306171706885995</v>
      </c>
      <c r="BI10" s="14">
        <v>0.45052424612273201</v>
      </c>
      <c r="BJ10" s="14"/>
      <c r="BK10" s="14">
        <v>0.49025512889023098</v>
      </c>
      <c r="BL10" s="14">
        <v>0.50981607805152596</v>
      </c>
      <c r="BM10" s="14">
        <v>0.50718674933879204</v>
      </c>
      <c r="BN10" s="14">
        <v>0.50343726213949602</v>
      </c>
      <c r="BO10" s="14">
        <v>0.46582543714415497</v>
      </c>
      <c r="BP10" s="14"/>
      <c r="BQ10" s="14">
        <v>0.419886481165343</v>
      </c>
      <c r="BR10" s="14">
        <v>0.52512994262618995</v>
      </c>
      <c r="BS10" s="14"/>
      <c r="BT10" s="14">
        <v>0.61218356439495003</v>
      </c>
      <c r="BU10" s="14">
        <v>0.45788994344330702</v>
      </c>
      <c r="BV10" s="14"/>
      <c r="BW10" s="14">
        <v>0.55802056519365095</v>
      </c>
      <c r="BX10" s="14">
        <v>0.47181864519883299</v>
      </c>
      <c r="BY10" s="14"/>
      <c r="BZ10" s="14">
        <v>0.49076197625406398</v>
      </c>
      <c r="CA10" s="14">
        <v>0.49824030688120002</v>
      </c>
      <c r="CB10" s="14">
        <v>0.51214398175710496</v>
      </c>
    </row>
    <row r="11" spans="2:80" ht="58" x14ac:dyDescent="0.35">
      <c r="B11" s="15" t="s">
        <v>373</v>
      </c>
      <c r="C11" s="14">
        <v>0.25841641351446298</v>
      </c>
      <c r="D11" s="14">
        <v>0.26040122067073102</v>
      </c>
      <c r="E11" s="14">
        <v>0.25617208789609502</v>
      </c>
      <c r="F11" s="14"/>
      <c r="G11" s="14">
        <v>0.24312728755927601</v>
      </c>
      <c r="H11" s="14">
        <v>0.29056733364487097</v>
      </c>
      <c r="I11" s="14">
        <v>0.26771013295921098</v>
      </c>
      <c r="J11" s="14">
        <v>0.26176879736272701</v>
      </c>
      <c r="K11" s="14">
        <v>0.23697146493052401</v>
      </c>
      <c r="L11" s="14">
        <v>0.24642686516195</v>
      </c>
      <c r="M11" s="14"/>
      <c r="N11" s="14">
        <v>0.25417850629628402</v>
      </c>
      <c r="O11" s="14">
        <v>0.24166550701589301</v>
      </c>
      <c r="P11" s="14">
        <v>0.29007107078359801</v>
      </c>
      <c r="Q11" s="14">
        <v>0.25296722248315101</v>
      </c>
      <c r="R11" s="14"/>
      <c r="S11" s="14">
        <v>0.29133428775711301</v>
      </c>
      <c r="T11" s="14">
        <v>0.28556136504256102</v>
      </c>
      <c r="U11" s="14">
        <v>0.22844102128280999</v>
      </c>
      <c r="V11" s="14">
        <v>0.29106376319791299</v>
      </c>
      <c r="W11" s="14">
        <v>0.28251135438125902</v>
      </c>
      <c r="X11" s="14">
        <v>0.25168564520997699</v>
      </c>
      <c r="Y11" s="14">
        <v>0.24118027957302399</v>
      </c>
      <c r="Z11" s="14">
        <v>0.18369971718824499</v>
      </c>
      <c r="AA11" s="14">
        <v>0.25648036391934098</v>
      </c>
      <c r="AB11" s="14">
        <v>0.204851634147522</v>
      </c>
      <c r="AC11" s="14">
        <v>0.25383924587482298</v>
      </c>
      <c r="AD11" s="14">
        <v>0.25388001486844403</v>
      </c>
      <c r="AE11" s="14"/>
      <c r="AF11" s="14">
        <v>0.34171178506993499</v>
      </c>
      <c r="AG11" s="14">
        <v>0.19597673058210499</v>
      </c>
      <c r="AH11" s="14">
        <v>0.20195325267355599</v>
      </c>
      <c r="AI11" s="14">
        <v>0.35663529812338302</v>
      </c>
      <c r="AJ11" s="14">
        <v>0.19853276217850599</v>
      </c>
      <c r="AK11" s="14"/>
      <c r="AL11" s="14">
        <v>0.19573533829224599</v>
      </c>
      <c r="AM11" s="14">
        <v>0.31710389393534699</v>
      </c>
      <c r="AN11" s="14">
        <v>0.19272082134968099</v>
      </c>
      <c r="AO11" s="14">
        <v>0.33879726031580498</v>
      </c>
      <c r="AP11" s="14">
        <v>0.21038470936333201</v>
      </c>
      <c r="AQ11" s="14">
        <v>0.23794343764765499</v>
      </c>
      <c r="AR11" s="14"/>
      <c r="AS11" s="14">
        <v>0.29310404205142998</v>
      </c>
      <c r="AT11" s="14">
        <v>0.24654043070718401</v>
      </c>
      <c r="AU11" s="14">
        <v>0.234632501058326</v>
      </c>
      <c r="AV11" s="14">
        <v>0.25881842004165501</v>
      </c>
      <c r="AW11" s="14">
        <v>0.299517435755145</v>
      </c>
      <c r="AX11" s="14"/>
      <c r="AY11" s="14">
        <v>0.26387782847747199</v>
      </c>
      <c r="AZ11" s="14">
        <v>0.248776079159713</v>
      </c>
      <c r="BA11" s="14">
        <v>0.26499445454484499</v>
      </c>
      <c r="BB11" s="14">
        <v>0.26624539732637198</v>
      </c>
      <c r="BC11" s="14">
        <v>0.25106343269517001</v>
      </c>
      <c r="BD11" s="14"/>
      <c r="BE11" s="14">
        <v>0.27931634003610101</v>
      </c>
      <c r="BF11" s="14">
        <v>0.24579821405874999</v>
      </c>
      <c r="BG11" s="14">
        <v>0.27209290133793301</v>
      </c>
      <c r="BH11" s="14">
        <v>0.24931721889205299</v>
      </c>
      <c r="BI11" s="14">
        <v>0.257459845765934</v>
      </c>
      <c r="BJ11" s="14"/>
      <c r="BK11" s="14">
        <v>0.273312541146296</v>
      </c>
      <c r="BL11" s="14">
        <v>0.23545568350124901</v>
      </c>
      <c r="BM11" s="14">
        <v>0.246520162442456</v>
      </c>
      <c r="BN11" s="14">
        <v>0.242518006948922</v>
      </c>
      <c r="BO11" s="14">
        <v>0.28927511749618201</v>
      </c>
      <c r="BP11" s="14"/>
      <c r="BQ11" s="14">
        <v>0.34366896519319401</v>
      </c>
      <c r="BR11" s="14">
        <v>0.22286011487295801</v>
      </c>
      <c r="BS11" s="14"/>
      <c r="BT11" s="14">
        <v>0.20684424014886801</v>
      </c>
      <c r="BU11" s="14">
        <v>0.27426220660953599</v>
      </c>
      <c r="BV11" s="14"/>
      <c r="BW11" s="14">
        <v>0.19962843936097999</v>
      </c>
      <c r="BX11" s="14">
        <v>0.278976717390583</v>
      </c>
      <c r="BY11" s="14"/>
      <c r="BZ11" s="14">
        <v>0.26088832176225701</v>
      </c>
      <c r="CA11" s="14">
        <v>0.26132643378612902</v>
      </c>
      <c r="CB11" s="14">
        <v>0.21036215740109199</v>
      </c>
    </row>
    <row r="12" spans="2:80" x14ac:dyDescent="0.35">
      <c r="B12" s="15" t="s">
        <v>167</v>
      </c>
      <c r="C12" s="20">
        <v>8.3498618913314102E-2</v>
      </c>
      <c r="D12" s="20">
        <v>6.6218425055552296E-2</v>
      </c>
      <c r="E12" s="20">
        <v>0.10066647894332301</v>
      </c>
      <c r="F12" s="20"/>
      <c r="G12" s="20">
        <v>6.3995438558884996E-2</v>
      </c>
      <c r="H12" s="20">
        <v>7.2211077864770101E-2</v>
      </c>
      <c r="I12" s="20">
        <v>7.0103515354815904E-2</v>
      </c>
      <c r="J12" s="20">
        <v>9.4065202650920096E-2</v>
      </c>
      <c r="K12" s="20">
        <v>8.6669725824537497E-2</v>
      </c>
      <c r="L12" s="20">
        <v>0.10581848051944701</v>
      </c>
      <c r="M12" s="20"/>
      <c r="N12" s="20">
        <v>5.7490993986847302E-2</v>
      </c>
      <c r="O12" s="20">
        <v>8.2228586234004905E-2</v>
      </c>
      <c r="P12" s="20">
        <v>7.4807222632072096E-2</v>
      </c>
      <c r="Q12" s="20">
        <v>0.119284310664932</v>
      </c>
      <c r="R12" s="20"/>
      <c r="S12" s="20">
        <v>7.6529602796319304E-2</v>
      </c>
      <c r="T12" s="20">
        <v>7.8579959009629302E-2</v>
      </c>
      <c r="U12" s="20">
        <v>9.3133471557388894E-2</v>
      </c>
      <c r="V12" s="20">
        <v>7.0548757987132393E-2</v>
      </c>
      <c r="W12" s="20">
        <v>6.8498165719748205E-2</v>
      </c>
      <c r="X12" s="20">
        <v>0.104999195509158</v>
      </c>
      <c r="Y12" s="20">
        <v>9.4506219033769406E-2</v>
      </c>
      <c r="Z12" s="20">
        <v>8.3260067330364396E-2</v>
      </c>
      <c r="AA12" s="20">
        <v>7.5951211342114702E-2</v>
      </c>
      <c r="AB12" s="20">
        <v>7.8144017176478897E-2</v>
      </c>
      <c r="AC12" s="20">
        <v>7.7239999470978205E-2</v>
      </c>
      <c r="AD12" s="20">
        <v>0.14602928781126401</v>
      </c>
      <c r="AE12" s="20"/>
      <c r="AF12" s="20">
        <v>9.6803250551575806E-2</v>
      </c>
      <c r="AG12" s="20">
        <v>5.8567276938653198E-2</v>
      </c>
      <c r="AH12" s="20">
        <v>3.6374079516821499E-2</v>
      </c>
      <c r="AI12" s="20">
        <v>8.2062378220446E-2</v>
      </c>
      <c r="AJ12" s="20">
        <v>6.0546703148921598E-2</v>
      </c>
      <c r="AK12" s="20"/>
      <c r="AL12" s="20">
        <v>5.0884819624638103E-2</v>
      </c>
      <c r="AM12" s="20">
        <v>9.0135942291744903E-2</v>
      </c>
      <c r="AN12" s="20">
        <v>4.9972483823084501E-2</v>
      </c>
      <c r="AO12" s="20">
        <v>7.3128182674092199E-2</v>
      </c>
      <c r="AP12" s="20">
        <v>4.7768321837027602E-2</v>
      </c>
      <c r="AQ12" s="20">
        <v>0.16235950552741199</v>
      </c>
      <c r="AR12" s="20"/>
      <c r="AS12" s="20">
        <v>0.10645063240689399</v>
      </c>
      <c r="AT12" s="20">
        <v>8.8677331814130095E-2</v>
      </c>
      <c r="AU12" s="20">
        <v>6.2944637871491002E-2</v>
      </c>
      <c r="AV12" s="20">
        <v>6.2852803007795804E-2</v>
      </c>
      <c r="AW12" s="20">
        <v>0</v>
      </c>
      <c r="AX12" s="20"/>
      <c r="AY12" s="20">
        <v>7.3889719588776506E-2</v>
      </c>
      <c r="AZ12" s="20">
        <v>6.8656620050433298E-2</v>
      </c>
      <c r="BA12" s="20">
        <v>7.9529294130191996E-2</v>
      </c>
      <c r="BB12" s="20">
        <v>6.7289386717471603E-2</v>
      </c>
      <c r="BC12" s="20">
        <v>0.112329260342272</v>
      </c>
      <c r="BD12" s="20"/>
      <c r="BE12" s="20">
        <v>0.10605959327082801</v>
      </c>
      <c r="BF12" s="20">
        <v>5.7232946861225598E-2</v>
      </c>
      <c r="BG12" s="20">
        <v>9.6033965431127799E-2</v>
      </c>
      <c r="BH12" s="20">
        <v>8.4273614970739097E-2</v>
      </c>
      <c r="BI12" s="20">
        <v>0.17063256012873601</v>
      </c>
      <c r="BJ12" s="20"/>
      <c r="BK12" s="20">
        <v>5.2050763953316898E-2</v>
      </c>
      <c r="BL12" s="20">
        <v>9.5512673605150394E-2</v>
      </c>
      <c r="BM12" s="20">
        <v>9.0688104107027004E-2</v>
      </c>
      <c r="BN12" s="20">
        <v>8.2359159754441996E-2</v>
      </c>
      <c r="BO12" s="20">
        <v>9.2932814214444506E-2</v>
      </c>
      <c r="BP12" s="20"/>
      <c r="BQ12" s="20">
        <v>6.4872665418562306E-2</v>
      </c>
      <c r="BR12" s="20">
        <v>9.1266949032486305E-2</v>
      </c>
      <c r="BS12" s="20"/>
      <c r="BT12" s="20">
        <v>3.7933792203099601E-2</v>
      </c>
      <c r="BU12" s="20">
        <v>9.7498626462823298E-2</v>
      </c>
      <c r="BV12" s="20"/>
      <c r="BW12" s="20">
        <v>3.9780447173830599E-2</v>
      </c>
      <c r="BX12" s="20">
        <v>9.8788461926538104E-2</v>
      </c>
      <c r="BY12" s="20"/>
      <c r="BZ12" s="20">
        <v>8.8653559478093502E-2</v>
      </c>
      <c r="CA12" s="20">
        <v>7.0620467654177593E-2</v>
      </c>
      <c r="CB12" s="20">
        <v>9.5771180299735303E-2</v>
      </c>
    </row>
    <row r="13" spans="2:80" x14ac:dyDescent="0.35">
      <c r="B13" s="16"/>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CB16"/>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374</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375</v>
      </c>
      <c r="C9" s="14">
        <v>0.70400277530815203</v>
      </c>
      <c r="D9" s="14">
        <v>0.68364972435554106</v>
      </c>
      <c r="E9" s="14">
        <v>0.72267605326667095</v>
      </c>
      <c r="F9" s="14"/>
      <c r="G9" s="14">
        <v>0.63595630688432203</v>
      </c>
      <c r="H9" s="14">
        <v>0.59600009506808205</v>
      </c>
      <c r="I9" s="14">
        <v>0.67332089556603902</v>
      </c>
      <c r="J9" s="14">
        <v>0.73341535368675004</v>
      </c>
      <c r="K9" s="14">
        <v>0.78748235926100696</v>
      </c>
      <c r="L9" s="14">
        <v>0.782305231000894</v>
      </c>
      <c r="M9" s="14"/>
      <c r="N9" s="14">
        <v>0.67338598577238695</v>
      </c>
      <c r="O9" s="14">
        <v>0.70100748625381704</v>
      </c>
      <c r="P9" s="14">
        <v>0.71526904635297905</v>
      </c>
      <c r="Q9" s="14">
        <v>0.72809819792306296</v>
      </c>
      <c r="R9" s="14"/>
      <c r="S9" s="14">
        <v>0.61453745019176897</v>
      </c>
      <c r="T9" s="14">
        <v>0.72196456333117098</v>
      </c>
      <c r="U9" s="14">
        <v>0.74553091222330403</v>
      </c>
      <c r="V9" s="14">
        <v>0.70689460501577395</v>
      </c>
      <c r="W9" s="14">
        <v>0.70130636215327302</v>
      </c>
      <c r="X9" s="14">
        <v>0.67135133422888005</v>
      </c>
      <c r="Y9" s="14">
        <v>0.71177950711120896</v>
      </c>
      <c r="Z9" s="14">
        <v>0.68628917279346002</v>
      </c>
      <c r="AA9" s="14">
        <v>0.73989611672238698</v>
      </c>
      <c r="AB9" s="14">
        <v>0.74676545039683595</v>
      </c>
      <c r="AC9" s="14">
        <v>0.73517143650438399</v>
      </c>
      <c r="AD9" s="14">
        <v>0.72010420724844504</v>
      </c>
      <c r="AE9" s="14"/>
      <c r="AF9" s="14">
        <v>0.78529654582987296</v>
      </c>
      <c r="AG9" s="14">
        <v>0.61806460460479395</v>
      </c>
      <c r="AH9" s="14">
        <v>0.69517709831548702</v>
      </c>
      <c r="AI9" s="14">
        <v>0.81919725074013805</v>
      </c>
      <c r="AJ9" s="14">
        <v>0.70734483785034796</v>
      </c>
      <c r="AK9" s="14"/>
      <c r="AL9" s="14">
        <v>0.45242309323449698</v>
      </c>
      <c r="AM9" s="14">
        <v>0.75543494835801805</v>
      </c>
      <c r="AN9" s="14">
        <v>0.68249888746778897</v>
      </c>
      <c r="AO9" s="14">
        <v>0.81519640276365701</v>
      </c>
      <c r="AP9" s="14">
        <v>0.71989612363219102</v>
      </c>
      <c r="AQ9" s="14">
        <v>0.75293166108311604</v>
      </c>
      <c r="AR9" s="14"/>
      <c r="AS9" s="14">
        <v>0.79107156343991603</v>
      </c>
      <c r="AT9" s="14">
        <v>0.71360670072584598</v>
      </c>
      <c r="AU9" s="14">
        <v>0.66500689852916695</v>
      </c>
      <c r="AV9" s="14">
        <v>0.59006764854318305</v>
      </c>
      <c r="AW9" s="14">
        <v>0.54037772900146896</v>
      </c>
      <c r="AX9" s="14"/>
      <c r="AY9" s="14">
        <v>0.69780275041864503</v>
      </c>
      <c r="AZ9" s="14">
        <v>0.67155648155233505</v>
      </c>
      <c r="BA9" s="14">
        <v>0.67866323438800003</v>
      </c>
      <c r="BB9" s="14">
        <v>0.73447921222996704</v>
      </c>
      <c r="BC9" s="14">
        <v>0.78314692830631805</v>
      </c>
      <c r="BD9" s="14"/>
      <c r="BE9" s="14">
        <v>0.49049777959230301</v>
      </c>
      <c r="BF9" s="14">
        <v>0.68206237234151801</v>
      </c>
      <c r="BG9" s="14">
        <v>0.72938355620972695</v>
      </c>
      <c r="BH9" s="14">
        <v>0.765179039056473</v>
      </c>
      <c r="BI9" s="14">
        <v>0.773769543701188</v>
      </c>
      <c r="BJ9" s="14"/>
      <c r="BK9" s="14">
        <v>0.47756231602375199</v>
      </c>
      <c r="BL9" s="14">
        <v>0.60704086922360201</v>
      </c>
      <c r="BM9" s="14">
        <v>0.70289480484209099</v>
      </c>
      <c r="BN9" s="14">
        <v>0.79297531050718895</v>
      </c>
      <c r="BO9" s="14">
        <v>0.87524898220539904</v>
      </c>
      <c r="BP9" s="14"/>
      <c r="BQ9" s="14">
        <v>0.76582368533608502</v>
      </c>
      <c r="BR9" s="14">
        <v>0.67821911609843999</v>
      </c>
      <c r="BS9" s="14"/>
      <c r="BT9" s="14">
        <v>0.62634897734651795</v>
      </c>
      <c r="BU9" s="14">
        <v>0.72786227036615103</v>
      </c>
      <c r="BV9" s="14"/>
      <c r="BW9" s="14">
        <v>0.48939456549964599</v>
      </c>
      <c r="BX9" s="14">
        <v>0.77905911245039405</v>
      </c>
      <c r="BY9" s="14"/>
      <c r="BZ9" s="14">
        <v>0.79332202694625298</v>
      </c>
      <c r="CA9" s="14">
        <v>0.52962815121029405</v>
      </c>
      <c r="CB9" s="14">
        <v>0.62713967919349201</v>
      </c>
    </row>
    <row r="10" spans="2:80" ht="29" x14ac:dyDescent="0.35">
      <c r="B10" s="15" t="s">
        <v>376</v>
      </c>
      <c r="C10" s="14">
        <v>0.182940385900731</v>
      </c>
      <c r="D10" s="14">
        <v>0.216461958884649</v>
      </c>
      <c r="E10" s="14">
        <v>0.15099023609789899</v>
      </c>
      <c r="F10" s="14"/>
      <c r="G10" s="14">
        <v>0.25362358463508</v>
      </c>
      <c r="H10" s="14">
        <v>0.28989666843434198</v>
      </c>
      <c r="I10" s="14">
        <v>0.20216880671499801</v>
      </c>
      <c r="J10" s="14">
        <v>0.148153586757622</v>
      </c>
      <c r="K10" s="14">
        <v>9.8840701113537599E-2</v>
      </c>
      <c r="L10" s="14">
        <v>0.117824164116828</v>
      </c>
      <c r="M10" s="14"/>
      <c r="N10" s="14">
        <v>0.24738749682050701</v>
      </c>
      <c r="O10" s="14">
        <v>0.16338295853976501</v>
      </c>
      <c r="P10" s="14">
        <v>0.185008093962614</v>
      </c>
      <c r="Q10" s="14">
        <v>0.13265355485711999</v>
      </c>
      <c r="R10" s="14"/>
      <c r="S10" s="14">
        <v>0.24022068452381801</v>
      </c>
      <c r="T10" s="14">
        <v>0.15207749113151001</v>
      </c>
      <c r="U10" s="14">
        <v>0.11841085938114999</v>
      </c>
      <c r="V10" s="14">
        <v>0.17036511131632301</v>
      </c>
      <c r="W10" s="14">
        <v>0.190771329078115</v>
      </c>
      <c r="X10" s="14">
        <v>0.228684646590159</v>
      </c>
      <c r="Y10" s="14">
        <v>0.164552147007545</v>
      </c>
      <c r="Z10" s="14">
        <v>0.19087768694549601</v>
      </c>
      <c r="AA10" s="14">
        <v>0.18296862002655201</v>
      </c>
      <c r="AB10" s="14">
        <v>0.16813244135580999</v>
      </c>
      <c r="AC10" s="14">
        <v>0.18379859518146399</v>
      </c>
      <c r="AD10" s="14">
        <v>0.184617625388725</v>
      </c>
      <c r="AE10" s="14"/>
      <c r="AF10" s="14">
        <v>0.14814663324775701</v>
      </c>
      <c r="AG10" s="14">
        <v>0.264156405057829</v>
      </c>
      <c r="AH10" s="14">
        <v>0.16049687109403701</v>
      </c>
      <c r="AI10" s="14">
        <v>0.14095171580021201</v>
      </c>
      <c r="AJ10" s="14">
        <v>0.16881058725880199</v>
      </c>
      <c r="AK10" s="14"/>
      <c r="AL10" s="14">
        <v>0.40505935744889299</v>
      </c>
      <c r="AM10" s="14">
        <v>0.17326613706989399</v>
      </c>
      <c r="AN10" s="14">
        <v>0.18091775797432499</v>
      </c>
      <c r="AO10" s="14">
        <v>0.13570210962680701</v>
      </c>
      <c r="AP10" s="14">
        <v>0.15835075509416699</v>
      </c>
      <c r="AQ10" s="14">
        <v>5.9912620653482802E-2</v>
      </c>
      <c r="AR10" s="14"/>
      <c r="AS10" s="14">
        <v>0.114243625861583</v>
      </c>
      <c r="AT10" s="14">
        <v>0.157667663787144</v>
      </c>
      <c r="AU10" s="14">
        <v>0.23138490241755699</v>
      </c>
      <c r="AV10" s="14">
        <v>0.27877682624772498</v>
      </c>
      <c r="AW10" s="14">
        <v>0.39810929024631198</v>
      </c>
      <c r="AX10" s="14"/>
      <c r="AY10" s="14">
        <v>0.20761223525386599</v>
      </c>
      <c r="AZ10" s="14">
        <v>0.22461576930799099</v>
      </c>
      <c r="BA10" s="14">
        <v>0.17767197245017199</v>
      </c>
      <c r="BB10" s="14">
        <v>0.16238012254241199</v>
      </c>
      <c r="BC10" s="14">
        <v>0.103627019134303</v>
      </c>
      <c r="BD10" s="14"/>
      <c r="BE10" s="14">
        <v>0.36359063438264</v>
      </c>
      <c r="BF10" s="14">
        <v>0.222295789881226</v>
      </c>
      <c r="BG10" s="14">
        <v>0.14379591933226199</v>
      </c>
      <c r="BH10" s="14">
        <v>0.12654498714044099</v>
      </c>
      <c r="BI10" s="14">
        <v>0.10628899827466699</v>
      </c>
      <c r="BJ10" s="14"/>
      <c r="BK10" s="14">
        <v>0.40185182514643802</v>
      </c>
      <c r="BL10" s="14">
        <v>0.227795206801436</v>
      </c>
      <c r="BM10" s="14">
        <v>0.17150200325468901</v>
      </c>
      <c r="BN10" s="14">
        <v>9.8554468564346506E-2</v>
      </c>
      <c r="BO10" s="14">
        <v>6.5980757511279201E-2</v>
      </c>
      <c r="BP10" s="14"/>
      <c r="BQ10" s="14">
        <v>0.179861059164761</v>
      </c>
      <c r="BR10" s="14">
        <v>0.18422468131339501</v>
      </c>
      <c r="BS10" s="14"/>
      <c r="BT10" s="14">
        <v>0.256208913452045</v>
      </c>
      <c r="BU10" s="14">
        <v>0.160428285824427</v>
      </c>
      <c r="BV10" s="14"/>
      <c r="BW10" s="14">
        <v>0.37038414046320201</v>
      </c>
      <c r="BX10" s="14">
        <v>0.11738445190267</v>
      </c>
      <c r="BY10" s="14"/>
      <c r="BZ10" s="14">
        <v>0.110499298024081</v>
      </c>
      <c r="CA10" s="14">
        <v>0.33300627376830599</v>
      </c>
      <c r="CB10" s="14">
        <v>0.19397295072975301</v>
      </c>
    </row>
    <row r="11" spans="2:80" x14ac:dyDescent="0.35">
      <c r="B11" s="15" t="s">
        <v>167</v>
      </c>
      <c r="C11" s="20">
        <v>0.113056838791117</v>
      </c>
      <c r="D11" s="20">
        <v>9.9888316759809595E-2</v>
      </c>
      <c r="E11" s="20">
        <v>0.126333710635431</v>
      </c>
      <c r="F11" s="20"/>
      <c r="G11" s="20">
        <v>0.11042010848059799</v>
      </c>
      <c r="H11" s="20">
        <v>0.114103236497576</v>
      </c>
      <c r="I11" s="20">
        <v>0.12451029771896301</v>
      </c>
      <c r="J11" s="20">
        <v>0.11843105955562799</v>
      </c>
      <c r="K11" s="20">
        <v>0.113676939625456</v>
      </c>
      <c r="L11" s="20">
        <v>9.9870604882278294E-2</v>
      </c>
      <c r="M11" s="20"/>
      <c r="N11" s="20">
        <v>7.9226517407106595E-2</v>
      </c>
      <c r="O11" s="20">
        <v>0.13560955520641799</v>
      </c>
      <c r="P11" s="20">
        <v>9.9722859684406806E-2</v>
      </c>
      <c r="Q11" s="20">
        <v>0.13924824721981699</v>
      </c>
      <c r="R11" s="20"/>
      <c r="S11" s="20">
        <v>0.14524186528441299</v>
      </c>
      <c r="T11" s="20">
        <v>0.12595794553731901</v>
      </c>
      <c r="U11" s="20">
        <v>0.13605822839554599</v>
      </c>
      <c r="V11" s="20">
        <v>0.122740283667903</v>
      </c>
      <c r="W11" s="20">
        <v>0.107922308768611</v>
      </c>
      <c r="X11" s="20">
        <v>9.9964019180961594E-2</v>
      </c>
      <c r="Y11" s="20">
        <v>0.12366834588124601</v>
      </c>
      <c r="Z11" s="20">
        <v>0.122833140261044</v>
      </c>
      <c r="AA11" s="20">
        <v>7.7135263251061501E-2</v>
      </c>
      <c r="AB11" s="20">
        <v>8.5102108247353897E-2</v>
      </c>
      <c r="AC11" s="20">
        <v>8.1029968314151601E-2</v>
      </c>
      <c r="AD11" s="20">
        <v>9.5278167362829999E-2</v>
      </c>
      <c r="AE11" s="20"/>
      <c r="AF11" s="20">
        <v>6.6556820922369697E-2</v>
      </c>
      <c r="AG11" s="20">
        <v>0.117778990337377</v>
      </c>
      <c r="AH11" s="20">
        <v>0.144326030590476</v>
      </c>
      <c r="AI11" s="20">
        <v>3.9851033459650298E-2</v>
      </c>
      <c r="AJ11" s="20">
        <v>0.12384457489085</v>
      </c>
      <c r="AK11" s="20"/>
      <c r="AL11" s="20">
        <v>0.14251754931661001</v>
      </c>
      <c r="AM11" s="20">
        <v>7.1298914572088298E-2</v>
      </c>
      <c r="AN11" s="20">
        <v>0.13658335455788501</v>
      </c>
      <c r="AO11" s="20">
        <v>4.9101487609535699E-2</v>
      </c>
      <c r="AP11" s="20">
        <v>0.121753121273642</v>
      </c>
      <c r="AQ11" s="20">
        <v>0.18715571826340099</v>
      </c>
      <c r="AR11" s="20"/>
      <c r="AS11" s="20">
        <v>9.4684810698501001E-2</v>
      </c>
      <c r="AT11" s="20">
        <v>0.12872563548700999</v>
      </c>
      <c r="AU11" s="20">
        <v>0.10360819905327601</v>
      </c>
      <c r="AV11" s="20">
        <v>0.13115552520909199</v>
      </c>
      <c r="AW11" s="20">
        <v>6.1512980752218997E-2</v>
      </c>
      <c r="AX11" s="20"/>
      <c r="AY11" s="20">
        <v>9.4585014327488406E-2</v>
      </c>
      <c r="AZ11" s="20">
        <v>0.10382774913967401</v>
      </c>
      <c r="BA11" s="20">
        <v>0.14366479316182801</v>
      </c>
      <c r="BB11" s="20">
        <v>0.103140665227621</v>
      </c>
      <c r="BC11" s="20">
        <v>0.113226052559379</v>
      </c>
      <c r="BD11" s="20"/>
      <c r="BE11" s="20">
        <v>0.14591158602505599</v>
      </c>
      <c r="BF11" s="20">
        <v>9.56418377772561E-2</v>
      </c>
      <c r="BG11" s="20">
        <v>0.12682052445801101</v>
      </c>
      <c r="BH11" s="20">
        <v>0.108275973803086</v>
      </c>
      <c r="BI11" s="20">
        <v>0.11994145802414501</v>
      </c>
      <c r="BJ11" s="20"/>
      <c r="BK11" s="20">
        <v>0.12058585882981</v>
      </c>
      <c r="BL11" s="20">
        <v>0.16516392397496199</v>
      </c>
      <c r="BM11" s="20">
        <v>0.12560319190322</v>
      </c>
      <c r="BN11" s="20">
        <v>0.10847022092846501</v>
      </c>
      <c r="BO11" s="20">
        <v>5.8770260283322301E-2</v>
      </c>
      <c r="BP11" s="20"/>
      <c r="BQ11" s="20">
        <v>5.4315255499153503E-2</v>
      </c>
      <c r="BR11" s="20">
        <v>0.13755620258816401</v>
      </c>
      <c r="BS11" s="20"/>
      <c r="BT11" s="20">
        <v>0.117442109201436</v>
      </c>
      <c r="BU11" s="20">
        <v>0.11170944380942199</v>
      </c>
      <c r="BV11" s="20"/>
      <c r="BW11" s="20">
        <v>0.140221294037152</v>
      </c>
      <c r="BX11" s="20">
        <v>0.10355643564693499</v>
      </c>
      <c r="BY11" s="20"/>
      <c r="BZ11" s="20">
        <v>9.6178675029666802E-2</v>
      </c>
      <c r="CA11" s="20">
        <v>0.13736557502140001</v>
      </c>
      <c r="CB11" s="20">
        <v>0.17888737007675501</v>
      </c>
    </row>
    <row r="12" spans="2:80" x14ac:dyDescent="0.35">
      <c r="B12" s="16"/>
    </row>
    <row r="13" spans="2:80" x14ac:dyDescent="0.35">
      <c r="B13" t="s">
        <v>120</v>
      </c>
    </row>
    <row r="14" spans="2:80" x14ac:dyDescent="0.35">
      <c r="B14" t="s">
        <v>121</v>
      </c>
    </row>
    <row r="16" spans="2:80" x14ac:dyDescent="0.35">
      <c r="B16"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CB17"/>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380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29" x14ac:dyDescent="0.35">
      <c r="B9" s="15" t="s">
        <v>377</v>
      </c>
      <c r="C9" s="14">
        <v>0.32419658639739701</v>
      </c>
      <c r="D9" s="14">
        <v>0.36145270918613198</v>
      </c>
      <c r="E9" s="14">
        <v>0.28728832946625998</v>
      </c>
      <c r="F9" s="14"/>
      <c r="G9" s="14">
        <v>0.36008463440929001</v>
      </c>
      <c r="H9" s="14">
        <v>0.32334712021460699</v>
      </c>
      <c r="I9" s="14">
        <v>0.343545369797773</v>
      </c>
      <c r="J9" s="14">
        <v>0.28338879720343302</v>
      </c>
      <c r="K9" s="14">
        <v>0.317191007696217</v>
      </c>
      <c r="L9" s="14">
        <v>0.32317712096821799</v>
      </c>
      <c r="M9" s="14"/>
      <c r="N9" s="14">
        <v>0.35377873746862298</v>
      </c>
      <c r="O9" s="14">
        <v>0.31341403991230199</v>
      </c>
      <c r="P9" s="14">
        <v>0.351596911527566</v>
      </c>
      <c r="Q9" s="14">
        <v>0.27637373277330701</v>
      </c>
      <c r="R9" s="14"/>
      <c r="S9" s="14">
        <v>0.401035770013005</v>
      </c>
      <c r="T9" s="14">
        <v>0.33064161107314999</v>
      </c>
      <c r="U9" s="14">
        <v>0.32542144647229199</v>
      </c>
      <c r="V9" s="14">
        <v>0.31717676824991398</v>
      </c>
      <c r="W9" s="14">
        <v>0.28913817237832601</v>
      </c>
      <c r="X9" s="14">
        <v>0.33558841120306698</v>
      </c>
      <c r="Y9" s="14">
        <v>0.35806097476582499</v>
      </c>
      <c r="Z9" s="14">
        <v>0.28186018769943499</v>
      </c>
      <c r="AA9" s="14">
        <v>0.28456202050718099</v>
      </c>
      <c r="AB9" s="14">
        <v>0.27800126993353202</v>
      </c>
      <c r="AC9" s="14">
        <v>0.33241922131891999</v>
      </c>
      <c r="AD9" s="14">
        <v>0.23936799312915799</v>
      </c>
      <c r="AE9" s="14"/>
      <c r="AF9" s="14">
        <v>0.47374946881483398</v>
      </c>
      <c r="AG9" s="14">
        <v>0.27733094024146299</v>
      </c>
      <c r="AH9" s="14">
        <v>0.265776943441769</v>
      </c>
      <c r="AI9" s="14">
        <v>0.42334100773131</v>
      </c>
      <c r="AJ9" s="14">
        <v>0.27002384495160803</v>
      </c>
      <c r="AK9" s="14"/>
      <c r="AL9" s="14">
        <v>0.31238388578012199</v>
      </c>
      <c r="AM9" s="14">
        <v>0.41856733526679701</v>
      </c>
      <c r="AN9" s="14">
        <v>0.242108198594091</v>
      </c>
      <c r="AO9" s="14">
        <v>0.44891953829315301</v>
      </c>
      <c r="AP9" s="14">
        <v>0.22622044076379</v>
      </c>
      <c r="AQ9" s="14">
        <v>0.22588026343868201</v>
      </c>
      <c r="AR9" s="14"/>
      <c r="AS9" s="14">
        <v>0.34607933090840498</v>
      </c>
      <c r="AT9" s="14">
        <v>0.27978397715618802</v>
      </c>
      <c r="AU9" s="14">
        <v>0.33914241214330698</v>
      </c>
      <c r="AV9" s="14">
        <v>0.32475455486218802</v>
      </c>
      <c r="AW9" s="14">
        <v>0.44773628157357798</v>
      </c>
      <c r="AX9" s="14"/>
      <c r="AY9" s="14">
        <v>0.35287345779298102</v>
      </c>
      <c r="AZ9" s="14">
        <v>0.33650198762755101</v>
      </c>
      <c r="BA9" s="14">
        <v>0.35358701677537502</v>
      </c>
      <c r="BB9" s="14">
        <v>0.32528793868433997</v>
      </c>
      <c r="BC9" s="14">
        <v>0.246780931202286</v>
      </c>
      <c r="BD9" s="14"/>
      <c r="BE9" s="14">
        <v>0.35466950899234501</v>
      </c>
      <c r="BF9" s="14">
        <v>0.33011588167098299</v>
      </c>
      <c r="BG9" s="14">
        <v>0.32801716400070502</v>
      </c>
      <c r="BH9" s="14">
        <v>0.29976981621816501</v>
      </c>
      <c r="BI9" s="14">
        <v>0.28568278143894899</v>
      </c>
      <c r="BJ9" s="14"/>
      <c r="BK9" s="14">
        <v>0.38143912138811198</v>
      </c>
      <c r="BL9" s="14">
        <v>0.28225164705522998</v>
      </c>
      <c r="BM9" s="14">
        <v>0.30867180307736602</v>
      </c>
      <c r="BN9" s="14">
        <v>0.33060051638131399</v>
      </c>
      <c r="BO9" s="14">
        <v>0.322527903940239</v>
      </c>
      <c r="BP9" s="14"/>
      <c r="BQ9" s="14">
        <v>0.44459387460748401</v>
      </c>
      <c r="BR9" s="14">
        <v>0.27398246551855998</v>
      </c>
      <c r="BS9" s="14"/>
      <c r="BT9" s="14">
        <v>0.24551219269155899</v>
      </c>
      <c r="BU9" s="14">
        <v>0.348372736850381</v>
      </c>
      <c r="BV9" s="14"/>
      <c r="BW9" s="14">
        <v>0.283856618507422</v>
      </c>
      <c r="BX9" s="14">
        <v>0.33830494801580302</v>
      </c>
      <c r="BY9" s="14"/>
      <c r="BZ9" s="14">
        <v>0.320525592311866</v>
      </c>
      <c r="CA9" s="14">
        <v>0.33979345128460398</v>
      </c>
      <c r="CB9" s="14">
        <v>0.27730663518120202</v>
      </c>
    </row>
    <row r="10" spans="2:80" ht="29" x14ac:dyDescent="0.35">
      <c r="B10" s="15" t="s">
        <v>378</v>
      </c>
      <c r="C10" s="14">
        <v>0.219330165332425</v>
      </c>
      <c r="D10" s="14">
        <v>0.24845710149175701</v>
      </c>
      <c r="E10" s="14">
        <v>0.19118296046997699</v>
      </c>
      <c r="F10" s="14"/>
      <c r="G10" s="14">
        <v>0.19174290757239201</v>
      </c>
      <c r="H10" s="14">
        <v>0.23001351206187401</v>
      </c>
      <c r="I10" s="14">
        <v>0.174369287271471</v>
      </c>
      <c r="J10" s="14">
        <v>0.20316635994416901</v>
      </c>
      <c r="K10" s="14">
        <v>0.22658802600816999</v>
      </c>
      <c r="L10" s="14">
        <v>0.273665621026285</v>
      </c>
      <c r="M10" s="14"/>
      <c r="N10" s="14">
        <v>0.26091136052557201</v>
      </c>
      <c r="O10" s="14">
        <v>0.220406897551092</v>
      </c>
      <c r="P10" s="14">
        <v>0.20520699380930299</v>
      </c>
      <c r="Q10" s="14">
        <v>0.188302051361567</v>
      </c>
      <c r="R10" s="14"/>
      <c r="S10" s="14">
        <v>0.225294002057561</v>
      </c>
      <c r="T10" s="14">
        <v>0.20159361273156901</v>
      </c>
      <c r="U10" s="14">
        <v>0.20742428622285999</v>
      </c>
      <c r="V10" s="14">
        <v>0.188886283280148</v>
      </c>
      <c r="W10" s="14">
        <v>0.205997558568976</v>
      </c>
      <c r="X10" s="14">
        <v>0.201684957436714</v>
      </c>
      <c r="Y10" s="14">
        <v>0.227902195333548</v>
      </c>
      <c r="Z10" s="14">
        <v>0.28940552200817699</v>
      </c>
      <c r="AA10" s="14">
        <v>0.213534218157445</v>
      </c>
      <c r="AB10" s="14">
        <v>0.26557568620392003</v>
      </c>
      <c r="AC10" s="14">
        <v>0.22577073239227999</v>
      </c>
      <c r="AD10" s="14">
        <v>0.23092891481316599</v>
      </c>
      <c r="AE10" s="14"/>
      <c r="AF10" s="14">
        <v>0.14841314992639801</v>
      </c>
      <c r="AG10" s="14">
        <v>0.27557897332014297</v>
      </c>
      <c r="AH10" s="14">
        <v>0.31237230161070001</v>
      </c>
      <c r="AI10" s="14">
        <v>0.15619516572082801</v>
      </c>
      <c r="AJ10" s="14">
        <v>0.30182560734251002</v>
      </c>
      <c r="AK10" s="14"/>
      <c r="AL10" s="14">
        <v>0.29383481283541502</v>
      </c>
      <c r="AM10" s="14">
        <v>0.16006461264934899</v>
      </c>
      <c r="AN10" s="14">
        <v>0.32356705820368797</v>
      </c>
      <c r="AO10" s="14">
        <v>0.15073218165443</v>
      </c>
      <c r="AP10" s="14">
        <v>0.27116832436525301</v>
      </c>
      <c r="AQ10" s="14">
        <v>0.15557020914436001</v>
      </c>
      <c r="AR10" s="14"/>
      <c r="AS10" s="14">
        <v>0.181000357160023</v>
      </c>
      <c r="AT10" s="14">
        <v>0.19732976533593999</v>
      </c>
      <c r="AU10" s="14">
        <v>0.270772839413983</v>
      </c>
      <c r="AV10" s="14">
        <v>0.24374190709785501</v>
      </c>
      <c r="AW10" s="14">
        <v>0.27773462882570199</v>
      </c>
      <c r="AX10" s="14"/>
      <c r="AY10" s="14">
        <v>0.30152229237231398</v>
      </c>
      <c r="AZ10" s="14">
        <v>0.22779436658030799</v>
      </c>
      <c r="BA10" s="14">
        <v>0.18899232909663899</v>
      </c>
      <c r="BB10" s="14">
        <v>0.17860710931711599</v>
      </c>
      <c r="BC10" s="14">
        <v>0.156395820347867</v>
      </c>
      <c r="BD10" s="14"/>
      <c r="BE10" s="14">
        <v>0.25855335400049201</v>
      </c>
      <c r="BF10" s="14">
        <v>0.25711186876146203</v>
      </c>
      <c r="BG10" s="14">
        <v>0.19651457284788401</v>
      </c>
      <c r="BH10" s="14">
        <v>0.174990617949009</v>
      </c>
      <c r="BI10" s="14">
        <v>0.18292995491545</v>
      </c>
      <c r="BJ10" s="14"/>
      <c r="BK10" s="14">
        <v>0.23945857616286201</v>
      </c>
      <c r="BL10" s="14">
        <v>0.23790020613044999</v>
      </c>
      <c r="BM10" s="14">
        <v>0.219550610258885</v>
      </c>
      <c r="BN10" s="14">
        <v>0.224900658844429</v>
      </c>
      <c r="BO10" s="14">
        <v>0.185032646949084</v>
      </c>
      <c r="BP10" s="14"/>
      <c r="BQ10" s="14">
        <v>0.171589592332174</v>
      </c>
      <c r="BR10" s="14">
        <v>0.23924133558467001</v>
      </c>
      <c r="BS10" s="14"/>
      <c r="BT10" s="14">
        <v>0.27291338057548598</v>
      </c>
      <c r="BU10" s="14">
        <v>0.20286647015147499</v>
      </c>
      <c r="BV10" s="14"/>
      <c r="BW10" s="14">
        <v>0.32680445056239998</v>
      </c>
      <c r="BX10" s="14">
        <v>0.18174247847953101</v>
      </c>
      <c r="BY10" s="14"/>
      <c r="BZ10" s="14">
        <v>0.20855923573252999</v>
      </c>
      <c r="CA10" s="14">
        <v>0.243563449952481</v>
      </c>
      <c r="CB10" s="14">
        <v>0.209567592277279</v>
      </c>
    </row>
    <row r="11" spans="2:80" ht="29" x14ac:dyDescent="0.35">
      <c r="B11" s="15" t="s">
        <v>379</v>
      </c>
      <c r="C11" s="14">
        <v>0.227647546716928</v>
      </c>
      <c r="D11" s="14">
        <v>0.214596033815496</v>
      </c>
      <c r="E11" s="14">
        <v>0.23983146427105501</v>
      </c>
      <c r="F11" s="14"/>
      <c r="G11" s="14">
        <v>0.267555266379845</v>
      </c>
      <c r="H11" s="14">
        <v>0.26929810646707197</v>
      </c>
      <c r="I11" s="14">
        <v>0.23577821160874099</v>
      </c>
      <c r="J11" s="14">
        <v>0.25461936994976098</v>
      </c>
      <c r="K11" s="14">
        <v>0.18985973714710999</v>
      </c>
      <c r="L11" s="14">
        <v>0.16408558062091899</v>
      </c>
      <c r="M11" s="14"/>
      <c r="N11" s="14">
        <v>0.21314272871568299</v>
      </c>
      <c r="O11" s="14">
        <v>0.23404916333970599</v>
      </c>
      <c r="P11" s="14">
        <v>0.21427627126545501</v>
      </c>
      <c r="Q11" s="14">
        <v>0.24867542345239799</v>
      </c>
      <c r="R11" s="14"/>
      <c r="S11" s="14">
        <v>0.21222689872013201</v>
      </c>
      <c r="T11" s="14">
        <v>0.23396932432272</v>
      </c>
      <c r="U11" s="14">
        <v>0.27132030378725502</v>
      </c>
      <c r="V11" s="14">
        <v>0.233588992391523</v>
      </c>
      <c r="W11" s="14">
        <v>0.25000903425844301</v>
      </c>
      <c r="X11" s="14">
        <v>0.21622588223814801</v>
      </c>
      <c r="Y11" s="14">
        <v>0.17304228005526301</v>
      </c>
      <c r="Z11" s="14">
        <v>0.23394421689262901</v>
      </c>
      <c r="AA11" s="14">
        <v>0.25546729333461399</v>
      </c>
      <c r="AB11" s="14">
        <v>0.228304617990883</v>
      </c>
      <c r="AC11" s="14">
        <v>0.14443649613941201</v>
      </c>
      <c r="AD11" s="14">
        <v>0.291489643098572</v>
      </c>
      <c r="AE11" s="14"/>
      <c r="AF11" s="14">
        <v>0.18961164672833999</v>
      </c>
      <c r="AG11" s="14">
        <v>0.23649276098167299</v>
      </c>
      <c r="AH11" s="14">
        <v>0.220486557728021</v>
      </c>
      <c r="AI11" s="14">
        <v>0.21672367908513099</v>
      </c>
      <c r="AJ11" s="14">
        <v>0.25391449405440403</v>
      </c>
      <c r="AK11" s="14"/>
      <c r="AL11" s="14">
        <v>0.21401109543774899</v>
      </c>
      <c r="AM11" s="14">
        <v>0.22292110516597399</v>
      </c>
      <c r="AN11" s="14">
        <v>0.23945865517204001</v>
      </c>
      <c r="AO11" s="14">
        <v>0.211867639288008</v>
      </c>
      <c r="AP11" s="14">
        <v>0.32004123846125299</v>
      </c>
      <c r="AQ11" s="14">
        <v>0.18387601043479601</v>
      </c>
      <c r="AR11" s="14"/>
      <c r="AS11" s="14">
        <v>0.213904472370471</v>
      </c>
      <c r="AT11" s="14">
        <v>0.26812119793781403</v>
      </c>
      <c r="AU11" s="14">
        <v>0.207844500203339</v>
      </c>
      <c r="AV11" s="14">
        <v>0.22950868812274799</v>
      </c>
      <c r="AW11" s="14">
        <v>0.19275269168009901</v>
      </c>
      <c r="AX11" s="14"/>
      <c r="AY11" s="14">
        <v>0.178837779207941</v>
      </c>
      <c r="AZ11" s="14">
        <v>0.242691227001221</v>
      </c>
      <c r="BA11" s="14">
        <v>0.22240480176711799</v>
      </c>
      <c r="BB11" s="14">
        <v>0.250670022290443</v>
      </c>
      <c r="BC11" s="14">
        <v>0.26572664810965801</v>
      </c>
      <c r="BD11" s="14"/>
      <c r="BE11" s="14">
        <v>0.23384487612353899</v>
      </c>
      <c r="BF11" s="14">
        <v>0.229632458604344</v>
      </c>
      <c r="BG11" s="14">
        <v>0.222297468657948</v>
      </c>
      <c r="BH11" s="14">
        <v>0.21106841700416401</v>
      </c>
      <c r="BI11" s="14">
        <v>0.30360914187447802</v>
      </c>
      <c r="BJ11" s="14"/>
      <c r="BK11" s="14">
        <v>0.238488266881594</v>
      </c>
      <c r="BL11" s="14">
        <v>0.199909038643622</v>
      </c>
      <c r="BM11" s="14">
        <v>0.22530079311553899</v>
      </c>
      <c r="BN11" s="14">
        <v>0.23520186391233699</v>
      </c>
      <c r="BO11" s="14">
        <v>0.23420096275771299</v>
      </c>
      <c r="BP11" s="14"/>
      <c r="BQ11" s="14">
        <v>0.21497648377088499</v>
      </c>
      <c r="BR11" s="14">
        <v>0.232932269453587</v>
      </c>
      <c r="BS11" s="14"/>
      <c r="BT11" s="14">
        <v>0.29419666111873299</v>
      </c>
      <c r="BU11" s="14">
        <v>0.207200017969286</v>
      </c>
      <c r="BV11" s="14"/>
      <c r="BW11" s="14">
        <v>0.231661490681625</v>
      </c>
      <c r="BX11" s="14">
        <v>0.226243723760885</v>
      </c>
      <c r="BY11" s="14"/>
      <c r="BZ11" s="14">
        <v>0.23258441075873901</v>
      </c>
      <c r="CA11" s="14">
        <v>0.230484500696304</v>
      </c>
      <c r="CB11" s="14">
        <v>0.149335962625647</v>
      </c>
    </row>
    <row r="12" spans="2:80" x14ac:dyDescent="0.35">
      <c r="B12" s="15" t="s">
        <v>167</v>
      </c>
      <c r="C12" s="20">
        <v>0.22882570155324999</v>
      </c>
      <c r="D12" s="20">
        <v>0.17549415550661601</v>
      </c>
      <c r="E12" s="20">
        <v>0.28169724579270899</v>
      </c>
      <c r="F12" s="20"/>
      <c r="G12" s="20">
        <v>0.18061719163847301</v>
      </c>
      <c r="H12" s="20">
        <v>0.177341261256447</v>
      </c>
      <c r="I12" s="20">
        <v>0.24630713132201601</v>
      </c>
      <c r="J12" s="20">
        <v>0.25882547290263602</v>
      </c>
      <c r="K12" s="20">
        <v>0.26636122914850302</v>
      </c>
      <c r="L12" s="20">
        <v>0.23907167738457799</v>
      </c>
      <c r="M12" s="20"/>
      <c r="N12" s="20">
        <v>0.17216717329012199</v>
      </c>
      <c r="O12" s="20">
        <v>0.2321298991969</v>
      </c>
      <c r="P12" s="20">
        <v>0.228919823397676</v>
      </c>
      <c r="Q12" s="20">
        <v>0.286648792412727</v>
      </c>
      <c r="R12" s="20"/>
      <c r="S12" s="20">
        <v>0.16144332920930199</v>
      </c>
      <c r="T12" s="20">
        <v>0.23379545187256101</v>
      </c>
      <c r="U12" s="20">
        <v>0.195833963517593</v>
      </c>
      <c r="V12" s="20">
        <v>0.26034795607841499</v>
      </c>
      <c r="W12" s="20">
        <v>0.25485523479425498</v>
      </c>
      <c r="X12" s="20">
        <v>0.24650074912207101</v>
      </c>
      <c r="Y12" s="20">
        <v>0.240994549845365</v>
      </c>
      <c r="Z12" s="20">
        <v>0.19479007339975901</v>
      </c>
      <c r="AA12" s="20">
        <v>0.24643646800076</v>
      </c>
      <c r="AB12" s="20">
        <v>0.228118425871665</v>
      </c>
      <c r="AC12" s="20">
        <v>0.29737355014938699</v>
      </c>
      <c r="AD12" s="20">
        <v>0.23821344895910401</v>
      </c>
      <c r="AE12" s="20"/>
      <c r="AF12" s="20">
        <v>0.18822573453042701</v>
      </c>
      <c r="AG12" s="20">
        <v>0.210597325456721</v>
      </c>
      <c r="AH12" s="20">
        <v>0.20136419721950999</v>
      </c>
      <c r="AI12" s="20">
        <v>0.20374014746273</v>
      </c>
      <c r="AJ12" s="20">
        <v>0.17423605365147801</v>
      </c>
      <c r="AK12" s="20"/>
      <c r="AL12" s="20">
        <v>0.179770205946714</v>
      </c>
      <c r="AM12" s="20">
        <v>0.19844694691788001</v>
      </c>
      <c r="AN12" s="20">
        <v>0.19486608803018099</v>
      </c>
      <c r="AO12" s="20">
        <v>0.18848064076440901</v>
      </c>
      <c r="AP12" s="20">
        <v>0.182569996409705</v>
      </c>
      <c r="AQ12" s="20">
        <v>0.434673516982162</v>
      </c>
      <c r="AR12" s="20"/>
      <c r="AS12" s="20">
        <v>0.25901583956110102</v>
      </c>
      <c r="AT12" s="20">
        <v>0.25476505957005802</v>
      </c>
      <c r="AU12" s="20">
        <v>0.18224024823937099</v>
      </c>
      <c r="AV12" s="20">
        <v>0.20199484991720901</v>
      </c>
      <c r="AW12" s="20">
        <v>8.1776397920621205E-2</v>
      </c>
      <c r="AX12" s="20"/>
      <c r="AY12" s="20">
        <v>0.166766470626764</v>
      </c>
      <c r="AZ12" s="20">
        <v>0.19301241879091999</v>
      </c>
      <c r="BA12" s="20">
        <v>0.235015852360868</v>
      </c>
      <c r="BB12" s="20">
        <v>0.24543492970810099</v>
      </c>
      <c r="BC12" s="20">
        <v>0.33109660034018901</v>
      </c>
      <c r="BD12" s="20"/>
      <c r="BE12" s="20">
        <v>0.15293226088362499</v>
      </c>
      <c r="BF12" s="20">
        <v>0.18313979096321201</v>
      </c>
      <c r="BG12" s="20">
        <v>0.25317079449346302</v>
      </c>
      <c r="BH12" s="20">
        <v>0.31417114882866098</v>
      </c>
      <c r="BI12" s="20">
        <v>0.227778121771123</v>
      </c>
      <c r="BJ12" s="20"/>
      <c r="BK12" s="20">
        <v>0.14061403556743199</v>
      </c>
      <c r="BL12" s="20">
        <v>0.279939108170698</v>
      </c>
      <c r="BM12" s="20">
        <v>0.24647679354821</v>
      </c>
      <c r="BN12" s="20">
        <v>0.20929696086192001</v>
      </c>
      <c r="BO12" s="20">
        <v>0.25823848635296398</v>
      </c>
      <c r="BP12" s="20"/>
      <c r="BQ12" s="20">
        <v>0.16884004928945701</v>
      </c>
      <c r="BR12" s="20">
        <v>0.25384392944318401</v>
      </c>
      <c r="BS12" s="20"/>
      <c r="BT12" s="20">
        <v>0.18737776561422201</v>
      </c>
      <c r="BU12" s="20">
        <v>0.241560775028858</v>
      </c>
      <c r="BV12" s="20"/>
      <c r="BW12" s="20">
        <v>0.15767744024855401</v>
      </c>
      <c r="BX12" s="20">
        <v>0.253708849743781</v>
      </c>
      <c r="BY12" s="20"/>
      <c r="BZ12" s="20">
        <v>0.238330761196865</v>
      </c>
      <c r="CA12" s="20">
        <v>0.186158598066611</v>
      </c>
      <c r="CB12" s="20">
        <v>0.36378980991587201</v>
      </c>
    </row>
    <row r="13" spans="2:80" x14ac:dyDescent="0.35">
      <c r="B13" s="16"/>
    </row>
    <row r="14" spans="2:80" x14ac:dyDescent="0.35">
      <c r="B14" t="s">
        <v>120</v>
      </c>
    </row>
    <row r="15" spans="2:80" x14ac:dyDescent="0.35">
      <c r="B15" t="s">
        <v>121</v>
      </c>
    </row>
    <row r="17" spans="2:2" x14ac:dyDescent="0.35">
      <c r="B17"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CB16"/>
  <sheetViews>
    <sheetView showGridLines="0" workbookViewId="0">
      <pane xSplit="2" topLeftCell="C1" activePane="topRight" state="frozen"/>
      <selection activeCell="B19" sqref="B19"/>
      <selection pane="topRight" activeCell="N11" sqref="N11"/>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381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688</v>
      </c>
      <c r="D7" s="10">
        <v>262</v>
      </c>
      <c r="E7" s="10">
        <v>426</v>
      </c>
      <c r="F7" s="10"/>
      <c r="G7" s="10">
        <v>80</v>
      </c>
      <c r="H7" s="10">
        <v>93</v>
      </c>
      <c r="I7" s="10">
        <v>129</v>
      </c>
      <c r="J7" s="10">
        <v>133</v>
      </c>
      <c r="K7" s="10">
        <v>118</v>
      </c>
      <c r="L7" s="10">
        <v>135</v>
      </c>
      <c r="M7" s="10"/>
      <c r="N7" s="10">
        <v>145</v>
      </c>
      <c r="O7" s="10">
        <v>185</v>
      </c>
      <c r="P7" s="10">
        <v>150</v>
      </c>
      <c r="Q7" s="10">
        <v>206</v>
      </c>
      <c r="R7" s="10"/>
      <c r="S7" s="10">
        <v>61</v>
      </c>
      <c r="T7" s="10">
        <v>94</v>
      </c>
      <c r="U7" s="10">
        <v>46</v>
      </c>
      <c r="V7" s="10">
        <v>70</v>
      </c>
      <c r="W7" s="10">
        <v>55</v>
      </c>
      <c r="X7" s="10">
        <v>68</v>
      </c>
      <c r="Y7" s="10">
        <v>59</v>
      </c>
      <c r="Z7" s="10">
        <v>25</v>
      </c>
      <c r="AA7" s="10">
        <v>82</v>
      </c>
      <c r="AB7" s="10">
        <v>62</v>
      </c>
      <c r="AC7" s="10">
        <v>46</v>
      </c>
      <c r="AD7" s="10">
        <v>20</v>
      </c>
      <c r="AE7" s="10"/>
      <c r="AF7" s="10">
        <v>91</v>
      </c>
      <c r="AG7" s="10">
        <v>205</v>
      </c>
      <c r="AH7" s="10">
        <v>40</v>
      </c>
      <c r="AI7" s="10">
        <v>77</v>
      </c>
      <c r="AJ7" s="10">
        <v>40</v>
      </c>
      <c r="AK7" s="10"/>
      <c r="AL7" s="10">
        <v>98</v>
      </c>
      <c r="AM7" s="10">
        <v>82</v>
      </c>
      <c r="AN7" s="10">
        <v>44</v>
      </c>
      <c r="AO7" s="10">
        <v>130</v>
      </c>
      <c r="AP7" s="10">
        <v>83</v>
      </c>
      <c r="AQ7" s="10">
        <v>131</v>
      </c>
      <c r="AR7" s="10"/>
      <c r="AS7" s="10">
        <v>182</v>
      </c>
      <c r="AT7" s="10">
        <v>183</v>
      </c>
      <c r="AU7" s="10">
        <v>142</v>
      </c>
      <c r="AV7" s="10">
        <v>73</v>
      </c>
      <c r="AW7" s="10">
        <v>4</v>
      </c>
      <c r="AX7" s="10"/>
      <c r="AY7" s="10">
        <v>120</v>
      </c>
      <c r="AZ7" s="10">
        <v>155</v>
      </c>
      <c r="BA7" s="10">
        <v>102</v>
      </c>
      <c r="BB7" s="10">
        <v>123</v>
      </c>
      <c r="BC7" s="10">
        <v>166</v>
      </c>
      <c r="BD7" s="10"/>
      <c r="BE7" s="10">
        <v>29</v>
      </c>
      <c r="BF7" s="10">
        <v>207</v>
      </c>
      <c r="BG7" s="10">
        <v>274</v>
      </c>
      <c r="BH7" s="10">
        <v>147</v>
      </c>
      <c r="BI7" s="10">
        <v>31</v>
      </c>
      <c r="BJ7" s="10"/>
      <c r="BK7" s="10">
        <v>76</v>
      </c>
      <c r="BL7" s="10">
        <v>154</v>
      </c>
      <c r="BM7" s="10">
        <v>154</v>
      </c>
      <c r="BN7" s="10">
        <v>128</v>
      </c>
      <c r="BO7" s="10">
        <v>176</v>
      </c>
      <c r="BP7" s="10"/>
      <c r="BQ7" s="10">
        <v>147</v>
      </c>
      <c r="BR7" s="10">
        <v>541</v>
      </c>
      <c r="BS7" s="10"/>
      <c r="BT7" s="10">
        <v>135</v>
      </c>
      <c r="BU7" s="10">
        <v>553</v>
      </c>
      <c r="BV7" s="10"/>
      <c r="BW7" s="10">
        <v>125</v>
      </c>
      <c r="BX7" s="10">
        <v>563</v>
      </c>
      <c r="BY7" s="10"/>
      <c r="BZ7" s="10">
        <v>458</v>
      </c>
      <c r="CA7" s="10">
        <v>174</v>
      </c>
      <c r="CB7" s="10">
        <v>56</v>
      </c>
    </row>
    <row r="8" spans="2:80" ht="30" customHeight="1" x14ac:dyDescent="0.35">
      <c r="B8" s="11" t="s">
        <v>19</v>
      </c>
      <c r="C8" s="11">
        <v>692</v>
      </c>
      <c r="D8" s="11">
        <v>261</v>
      </c>
      <c r="E8" s="11">
        <v>431</v>
      </c>
      <c r="F8" s="11"/>
      <c r="G8" s="11">
        <v>76</v>
      </c>
      <c r="H8" s="11">
        <v>92</v>
      </c>
      <c r="I8" s="11">
        <v>127</v>
      </c>
      <c r="J8" s="11">
        <v>133</v>
      </c>
      <c r="K8" s="11">
        <v>113</v>
      </c>
      <c r="L8" s="11">
        <v>152</v>
      </c>
      <c r="M8" s="11"/>
      <c r="N8" s="11">
        <v>140</v>
      </c>
      <c r="O8" s="11">
        <v>182</v>
      </c>
      <c r="P8" s="11">
        <v>152</v>
      </c>
      <c r="Q8" s="11">
        <v>216</v>
      </c>
      <c r="R8" s="11"/>
      <c r="S8" s="11">
        <v>68</v>
      </c>
      <c r="T8" s="11">
        <v>92</v>
      </c>
      <c r="U8" s="11">
        <v>47</v>
      </c>
      <c r="V8" s="11">
        <v>71</v>
      </c>
      <c r="W8" s="11">
        <v>54</v>
      </c>
      <c r="X8" s="11">
        <v>67</v>
      </c>
      <c r="Y8" s="11">
        <v>58</v>
      </c>
      <c r="Z8" s="11">
        <v>24</v>
      </c>
      <c r="AA8" s="11">
        <v>82</v>
      </c>
      <c r="AB8" s="11">
        <v>62</v>
      </c>
      <c r="AC8" s="11">
        <v>45</v>
      </c>
      <c r="AD8" s="11">
        <v>22</v>
      </c>
      <c r="AE8" s="11"/>
      <c r="AF8" s="11">
        <v>94</v>
      </c>
      <c r="AG8" s="11">
        <v>206</v>
      </c>
      <c r="AH8" s="11">
        <v>40</v>
      </c>
      <c r="AI8" s="11">
        <v>78</v>
      </c>
      <c r="AJ8" s="11">
        <v>39</v>
      </c>
      <c r="AK8" s="11"/>
      <c r="AL8" s="11">
        <v>97</v>
      </c>
      <c r="AM8" s="11">
        <v>85</v>
      </c>
      <c r="AN8" s="11">
        <v>45</v>
      </c>
      <c r="AO8" s="11">
        <v>133</v>
      </c>
      <c r="AP8" s="11">
        <v>81</v>
      </c>
      <c r="AQ8" s="11">
        <v>131</v>
      </c>
      <c r="AR8" s="11"/>
      <c r="AS8" s="11">
        <v>187</v>
      </c>
      <c r="AT8" s="11">
        <v>182</v>
      </c>
      <c r="AU8" s="11">
        <v>141</v>
      </c>
      <c r="AV8" s="11">
        <v>72</v>
      </c>
      <c r="AW8" s="11">
        <v>4</v>
      </c>
      <c r="AX8" s="11"/>
      <c r="AY8" s="11">
        <v>123</v>
      </c>
      <c r="AZ8" s="11">
        <v>156</v>
      </c>
      <c r="BA8" s="11">
        <v>102</v>
      </c>
      <c r="BB8" s="11">
        <v>124</v>
      </c>
      <c r="BC8" s="11">
        <v>165</v>
      </c>
      <c r="BD8" s="11"/>
      <c r="BE8" s="11">
        <v>29</v>
      </c>
      <c r="BF8" s="11">
        <v>209</v>
      </c>
      <c r="BG8" s="11">
        <v>275</v>
      </c>
      <c r="BH8" s="11">
        <v>149</v>
      </c>
      <c r="BI8" s="11">
        <v>31</v>
      </c>
      <c r="BJ8" s="11"/>
      <c r="BK8" s="11">
        <v>74</v>
      </c>
      <c r="BL8" s="11">
        <v>155</v>
      </c>
      <c r="BM8" s="11">
        <v>156</v>
      </c>
      <c r="BN8" s="11">
        <v>129</v>
      </c>
      <c r="BO8" s="11">
        <v>178</v>
      </c>
      <c r="BP8" s="11"/>
      <c r="BQ8" s="11">
        <v>150</v>
      </c>
      <c r="BR8" s="11">
        <v>542</v>
      </c>
      <c r="BS8" s="11"/>
      <c r="BT8" s="11">
        <v>133</v>
      </c>
      <c r="BU8" s="11">
        <v>559</v>
      </c>
      <c r="BV8" s="11"/>
      <c r="BW8" s="11">
        <v>124</v>
      </c>
      <c r="BX8" s="11">
        <v>569</v>
      </c>
      <c r="BY8" s="11"/>
      <c r="BZ8" s="11">
        <v>463</v>
      </c>
      <c r="CA8" s="11">
        <v>172</v>
      </c>
      <c r="CB8" s="11">
        <v>57</v>
      </c>
    </row>
    <row r="9" spans="2:80" ht="29" x14ac:dyDescent="0.35">
      <c r="B9" s="15" t="s">
        <v>377</v>
      </c>
      <c r="C9" s="14">
        <v>0.34034582487966403</v>
      </c>
      <c r="D9" s="14">
        <v>0.38260870352430798</v>
      </c>
      <c r="E9" s="14">
        <v>0.314686941788346</v>
      </c>
      <c r="F9" s="14"/>
      <c r="G9" s="14">
        <v>0.36019731102735197</v>
      </c>
      <c r="H9" s="14">
        <v>0.45196884715206098</v>
      </c>
      <c r="I9" s="14">
        <v>0.36314412167035198</v>
      </c>
      <c r="J9" s="14">
        <v>0.32252961195812302</v>
      </c>
      <c r="K9" s="14">
        <v>0.32293768818624702</v>
      </c>
      <c r="L9" s="14">
        <v>0.272420982294308</v>
      </c>
      <c r="M9" s="14"/>
      <c r="N9" s="14">
        <v>0.27148395655319002</v>
      </c>
      <c r="O9" s="14">
        <v>0.30835270187458502</v>
      </c>
      <c r="P9" s="14">
        <v>0.34961897590264801</v>
      </c>
      <c r="Q9" s="14">
        <v>0.40860419939422599</v>
      </c>
      <c r="R9" s="14"/>
      <c r="S9" s="14">
        <v>0.45751063382689</v>
      </c>
      <c r="T9" s="14">
        <v>0.37297415686878499</v>
      </c>
      <c r="U9" s="14">
        <v>0.35361232129270898</v>
      </c>
      <c r="V9" s="14">
        <v>0.35875823126905998</v>
      </c>
      <c r="W9" s="14">
        <v>0.31240322357751299</v>
      </c>
      <c r="X9" s="14">
        <v>0.36514325998763802</v>
      </c>
      <c r="Y9" s="14">
        <v>0.304508974168053</v>
      </c>
      <c r="Z9" s="14">
        <v>0.449899504469222</v>
      </c>
      <c r="AA9" s="14">
        <v>0.34757077367758998</v>
      </c>
      <c r="AB9" s="14">
        <v>0.124777327390296</v>
      </c>
      <c r="AC9" s="14">
        <v>0.29181909204421302</v>
      </c>
      <c r="AD9" s="14">
        <v>0.40332697243993598</v>
      </c>
      <c r="AE9" s="14"/>
      <c r="AF9" s="14">
        <v>0.384796988471999</v>
      </c>
      <c r="AG9" s="14">
        <v>0.26033791513358301</v>
      </c>
      <c r="AH9" s="14">
        <v>0.28558386805837299</v>
      </c>
      <c r="AI9" s="14">
        <v>0.44904771782563102</v>
      </c>
      <c r="AJ9" s="14">
        <v>0.25715916997104799</v>
      </c>
      <c r="AK9" s="14"/>
      <c r="AL9" s="14">
        <v>0.267578404739929</v>
      </c>
      <c r="AM9" s="14">
        <v>0.33553660801243701</v>
      </c>
      <c r="AN9" s="14">
        <v>0.213996391545897</v>
      </c>
      <c r="AO9" s="14">
        <v>0.42726719563405002</v>
      </c>
      <c r="AP9" s="14">
        <v>0.28030432219380502</v>
      </c>
      <c r="AQ9" s="14">
        <v>0.305934654518078</v>
      </c>
      <c r="AR9" s="14"/>
      <c r="AS9" s="14">
        <v>0.40651182151902798</v>
      </c>
      <c r="AT9" s="14">
        <v>0.30768879854082298</v>
      </c>
      <c r="AU9" s="14">
        <v>0.31977669885638998</v>
      </c>
      <c r="AV9" s="14">
        <v>0.394373059749977</v>
      </c>
      <c r="AW9" s="14">
        <v>0</v>
      </c>
      <c r="AX9" s="14"/>
      <c r="AY9" s="14">
        <v>0.30912630332375601</v>
      </c>
      <c r="AZ9" s="14">
        <v>0.28951620641036502</v>
      </c>
      <c r="BA9" s="14">
        <v>0.305703150849644</v>
      </c>
      <c r="BB9" s="14">
        <v>0.37952030160710998</v>
      </c>
      <c r="BC9" s="14">
        <v>0.35250867261590502</v>
      </c>
      <c r="BD9" s="14"/>
      <c r="BE9" s="14">
        <v>0.35684785191280299</v>
      </c>
      <c r="BF9" s="14">
        <v>0.31554821521283599</v>
      </c>
      <c r="BG9" s="14">
        <v>0.30977763105720402</v>
      </c>
      <c r="BH9" s="14">
        <v>0.40879990029274399</v>
      </c>
      <c r="BI9" s="14">
        <v>0.43600074296828301</v>
      </c>
      <c r="BJ9" s="14"/>
      <c r="BK9" s="14">
        <v>0.32928323144916799</v>
      </c>
      <c r="BL9" s="14">
        <v>0.30976933704194298</v>
      </c>
      <c r="BM9" s="14">
        <v>0.31087247056566603</v>
      </c>
      <c r="BN9" s="14">
        <v>0.34418097286530802</v>
      </c>
      <c r="BO9" s="14">
        <v>0.39450926976872502</v>
      </c>
      <c r="BP9" s="14"/>
      <c r="BQ9" s="14">
        <v>0.41608414360590901</v>
      </c>
      <c r="BR9" s="14">
        <v>0.31933546423579101</v>
      </c>
      <c r="BS9" s="14"/>
      <c r="BT9" s="14">
        <v>0.29390781007032402</v>
      </c>
      <c r="BU9" s="14">
        <v>0.35141368939543699</v>
      </c>
      <c r="BV9" s="14"/>
      <c r="BW9" s="14">
        <v>0.264393663719591</v>
      </c>
      <c r="BX9" s="14">
        <v>0.35685461001234597</v>
      </c>
      <c r="BY9" s="14"/>
      <c r="BZ9" s="14">
        <v>0.35234366594009398</v>
      </c>
      <c r="CA9" s="14">
        <v>0.34460762647015603</v>
      </c>
      <c r="CB9" s="14">
        <v>0.229531289392126</v>
      </c>
    </row>
    <row r="10" spans="2:80" ht="29" x14ac:dyDescent="0.35">
      <c r="B10" s="15" t="s">
        <v>378</v>
      </c>
      <c r="C10" s="14">
        <v>0.247793472033593</v>
      </c>
      <c r="D10" s="14">
        <v>0.28416799250286401</v>
      </c>
      <c r="E10" s="14">
        <v>0.22570956298254599</v>
      </c>
      <c r="F10" s="14"/>
      <c r="G10" s="14">
        <v>0.17608541989444801</v>
      </c>
      <c r="H10" s="14">
        <v>0.16269304717661801</v>
      </c>
      <c r="I10" s="14">
        <v>0.22590613227477699</v>
      </c>
      <c r="J10" s="14">
        <v>0.28295797990645499</v>
      </c>
      <c r="K10" s="14">
        <v>0.25665454514229002</v>
      </c>
      <c r="L10" s="14">
        <v>0.31601875927727302</v>
      </c>
      <c r="M10" s="14"/>
      <c r="N10" s="14">
        <v>0.26250936970426297</v>
      </c>
      <c r="O10" s="14">
        <v>0.224988808642855</v>
      </c>
      <c r="P10" s="14">
        <v>0.226438741439563</v>
      </c>
      <c r="Q10" s="14">
        <v>0.27471300645744601</v>
      </c>
      <c r="R10" s="14"/>
      <c r="S10" s="14">
        <v>0.120889409530267</v>
      </c>
      <c r="T10" s="14">
        <v>0.241324069378969</v>
      </c>
      <c r="U10" s="14">
        <v>0.30390790721656102</v>
      </c>
      <c r="V10" s="14">
        <v>0.16902186588222301</v>
      </c>
      <c r="W10" s="14">
        <v>0.22068541924969601</v>
      </c>
      <c r="X10" s="14">
        <v>0.32546499453508498</v>
      </c>
      <c r="Y10" s="14">
        <v>0.31075648141214701</v>
      </c>
      <c r="Z10" s="14">
        <v>0.23314752656549301</v>
      </c>
      <c r="AA10" s="14">
        <v>0.209327183009555</v>
      </c>
      <c r="AB10" s="14">
        <v>0.360751982603076</v>
      </c>
      <c r="AC10" s="14">
        <v>0.25377663798127398</v>
      </c>
      <c r="AD10" s="14">
        <v>0.294378550120106</v>
      </c>
      <c r="AE10" s="14"/>
      <c r="AF10" s="14">
        <v>0.198020130437217</v>
      </c>
      <c r="AG10" s="14">
        <v>0.26135356262075399</v>
      </c>
      <c r="AH10" s="14">
        <v>0.37825596812118101</v>
      </c>
      <c r="AI10" s="14">
        <v>0.20120807712149799</v>
      </c>
      <c r="AJ10" s="14">
        <v>0.316460999609396</v>
      </c>
      <c r="AK10" s="14"/>
      <c r="AL10" s="14">
        <v>0.31863016721298998</v>
      </c>
      <c r="AM10" s="14">
        <v>0.18994201902577301</v>
      </c>
      <c r="AN10" s="14">
        <v>0.332996552373441</v>
      </c>
      <c r="AO10" s="14">
        <v>0.19321145627443001</v>
      </c>
      <c r="AP10" s="14">
        <v>0.299091401855056</v>
      </c>
      <c r="AQ10" s="14">
        <v>0.27177490703893997</v>
      </c>
      <c r="AR10" s="14"/>
      <c r="AS10" s="14">
        <v>0.20881670480365</v>
      </c>
      <c r="AT10" s="14">
        <v>0.27748907481666701</v>
      </c>
      <c r="AU10" s="14">
        <v>0.18023667727219</v>
      </c>
      <c r="AV10" s="14">
        <v>0.30497079425988299</v>
      </c>
      <c r="AW10" s="14">
        <v>0.51795183648927101</v>
      </c>
      <c r="AX10" s="14"/>
      <c r="AY10" s="14">
        <v>0.27174491902535602</v>
      </c>
      <c r="AZ10" s="14">
        <v>0.269216647018236</v>
      </c>
      <c r="BA10" s="14">
        <v>0.30630472147325399</v>
      </c>
      <c r="BB10" s="14">
        <v>0.180176022059371</v>
      </c>
      <c r="BC10" s="14">
        <v>0.244958468768534</v>
      </c>
      <c r="BD10" s="14"/>
      <c r="BE10" s="14">
        <v>0.26033513534949299</v>
      </c>
      <c r="BF10" s="14">
        <v>0.23725523686839201</v>
      </c>
      <c r="BG10" s="14">
        <v>0.27757118518280199</v>
      </c>
      <c r="BH10" s="14">
        <v>0.212092265327816</v>
      </c>
      <c r="BI10" s="14">
        <v>0.21383885812193601</v>
      </c>
      <c r="BJ10" s="14"/>
      <c r="BK10" s="14">
        <v>0.30174784955452</v>
      </c>
      <c r="BL10" s="14">
        <v>0.267043024493822</v>
      </c>
      <c r="BM10" s="14">
        <v>0.31653688854092998</v>
      </c>
      <c r="BN10" s="14">
        <v>0.188036886113537</v>
      </c>
      <c r="BO10" s="14">
        <v>0.19183543073866699</v>
      </c>
      <c r="BP10" s="14"/>
      <c r="BQ10" s="14">
        <v>0.20044939551171601</v>
      </c>
      <c r="BR10" s="14">
        <v>0.26092706330951199</v>
      </c>
      <c r="BS10" s="14"/>
      <c r="BT10" s="14">
        <v>0.28229094838075702</v>
      </c>
      <c r="BU10" s="14">
        <v>0.23957147124578801</v>
      </c>
      <c r="BV10" s="14"/>
      <c r="BW10" s="14">
        <v>0.33585960751350102</v>
      </c>
      <c r="BX10" s="14">
        <v>0.228651621612255</v>
      </c>
      <c r="BY10" s="14"/>
      <c r="BZ10" s="14">
        <v>0.23268221229731201</v>
      </c>
      <c r="CA10" s="14">
        <v>0.28293480873202898</v>
      </c>
      <c r="CB10" s="14">
        <v>0.26429581781376299</v>
      </c>
    </row>
    <row r="11" spans="2:80" ht="29" x14ac:dyDescent="0.35">
      <c r="B11" s="15" t="s">
        <v>379</v>
      </c>
      <c r="C11" s="20">
        <v>0.411860703086743</v>
      </c>
      <c r="D11" s="20">
        <v>0.33322330397282901</v>
      </c>
      <c r="E11" s="20">
        <v>0.45960349522910798</v>
      </c>
      <c r="F11" s="20"/>
      <c r="G11" s="20">
        <v>0.46371726907819999</v>
      </c>
      <c r="H11" s="20">
        <v>0.38533810567132099</v>
      </c>
      <c r="I11" s="20">
        <v>0.410949746054871</v>
      </c>
      <c r="J11" s="20">
        <v>0.39451240813542199</v>
      </c>
      <c r="K11" s="20">
        <v>0.42040776667146301</v>
      </c>
      <c r="L11" s="20">
        <v>0.41156025842841798</v>
      </c>
      <c r="M11" s="20"/>
      <c r="N11" s="20">
        <v>0.46600667374254701</v>
      </c>
      <c r="O11" s="20">
        <v>0.46665848948256</v>
      </c>
      <c r="P11" s="20">
        <v>0.42394228265778799</v>
      </c>
      <c r="Q11" s="20">
        <v>0.31668279414832801</v>
      </c>
      <c r="R11" s="20"/>
      <c r="S11" s="20">
        <v>0.421599956642842</v>
      </c>
      <c r="T11" s="20">
        <v>0.38570177375224601</v>
      </c>
      <c r="U11" s="20">
        <v>0.34247977149073</v>
      </c>
      <c r="V11" s="20">
        <v>0.47221990284871701</v>
      </c>
      <c r="W11" s="20">
        <v>0.46691135717279098</v>
      </c>
      <c r="X11" s="20">
        <v>0.30939174547727699</v>
      </c>
      <c r="Y11" s="20">
        <v>0.38473454441979898</v>
      </c>
      <c r="Z11" s="20">
        <v>0.31695296896528502</v>
      </c>
      <c r="AA11" s="20">
        <v>0.44310204331285502</v>
      </c>
      <c r="AB11" s="20">
        <v>0.51447069000662904</v>
      </c>
      <c r="AC11" s="20">
        <v>0.454404269974513</v>
      </c>
      <c r="AD11" s="20">
        <v>0.30229447743995702</v>
      </c>
      <c r="AE11" s="20"/>
      <c r="AF11" s="20">
        <v>0.417182881090784</v>
      </c>
      <c r="AG11" s="20">
        <v>0.478308522245663</v>
      </c>
      <c r="AH11" s="20">
        <v>0.336160163820447</v>
      </c>
      <c r="AI11" s="20">
        <v>0.34974420505287002</v>
      </c>
      <c r="AJ11" s="20">
        <v>0.42637983041955602</v>
      </c>
      <c r="AK11" s="20"/>
      <c r="AL11" s="20">
        <v>0.41379142804708002</v>
      </c>
      <c r="AM11" s="20">
        <v>0.47452137296178998</v>
      </c>
      <c r="AN11" s="20">
        <v>0.453007056080662</v>
      </c>
      <c r="AO11" s="20">
        <v>0.37952134809151999</v>
      </c>
      <c r="AP11" s="20">
        <v>0.42060427595113797</v>
      </c>
      <c r="AQ11" s="20">
        <v>0.42229043844298197</v>
      </c>
      <c r="AR11" s="20"/>
      <c r="AS11" s="20">
        <v>0.38467147367732202</v>
      </c>
      <c r="AT11" s="20">
        <v>0.41482212664251</v>
      </c>
      <c r="AU11" s="20">
        <v>0.49998662387142001</v>
      </c>
      <c r="AV11" s="20">
        <v>0.30065614599014101</v>
      </c>
      <c r="AW11" s="20">
        <v>0.48204816351072899</v>
      </c>
      <c r="AX11" s="20"/>
      <c r="AY11" s="20">
        <v>0.41912877765088802</v>
      </c>
      <c r="AZ11" s="20">
        <v>0.44126714657139898</v>
      </c>
      <c r="BA11" s="20">
        <v>0.38799212767710201</v>
      </c>
      <c r="BB11" s="20">
        <v>0.44030367633351902</v>
      </c>
      <c r="BC11" s="20">
        <v>0.40253285861555999</v>
      </c>
      <c r="BD11" s="20"/>
      <c r="BE11" s="20">
        <v>0.38281701273770302</v>
      </c>
      <c r="BF11" s="20">
        <v>0.447196547918772</v>
      </c>
      <c r="BG11" s="20">
        <v>0.41265118375999499</v>
      </c>
      <c r="BH11" s="20">
        <v>0.37910783437944001</v>
      </c>
      <c r="BI11" s="20">
        <v>0.35016039890978201</v>
      </c>
      <c r="BJ11" s="20"/>
      <c r="BK11" s="20">
        <v>0.36896891899631201</v>
      </c>
      <c r="BL11" s="20">
        <v>0.42318763846423502</v>
      </c>
      <c r="BM11" s="20">
        <v>0.37259064089340399</v>
      </c>
      <c r="BN11" s="20">
        <v>0.46778214102115501</v>
      </c>
      <c r="BO11" s="20">
        <v>0.41365529949260799</v>
      </c>
      <c r="BP11" s="20"/>
      <c r="BQ11" s="20">
        <v>0.38346646088237502</v>
      </c>
      <c r="BR11" s="20">
        <v>0.419737472454697</v>
      </c>
      <c r="BS11" s="20"/>
      <c r="BT11" s="20">
        <v>0.42380124154891902</v>
      </c>
      <c r="BU11" s="20">
        <v>0.40901483935877497</v>
      </c>
      <c r="BV11" s="20"/>
      <c r="BW11" s="20">
        <v>0.39974672876690798</v>
      </c>
      <c r="BX11" s="20">
        <v>0.41449376837539897</v>
      </c>
      <c r="BY11" s="20"/>
      <c r="BZ11" s="20">
        <v>0.41497412176259502</v>
      </c>
      <c r="CA11" s="20">
        <v>0.372457564797815</v>
      </c>
      <c r="CB11" s="20">
        <v>0.50617289279411004</v>
      </c>
    </row>
    <row r="12" spans="2:80" x14ac:dyDescent="0.35">
      <c r="B12" s="16" t="s">
        <v>502</v>
      </c>
    </row>
    <row r="13" spans="2:80" x14ac:dyDescent="0.35">
      <c r="B13" t="s">
        <v>120</v>
      </c>
    </row>
    <row r="14" spans="2:80" x14ac:dyDescent="0.35">
      <c r="B14" t="s">
        <v>121</v>
      </c>
    </row>
    <row r="16" spans="2:80" x14ac:dyDescent="0.35">
      <c r="B16"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CB16"/>
  <sheetViews>
    <sheetView showGridLines="0" workbookViewId="0">
      <pane xSplit="2" topLeftCell="C1" activePane="topRight" state="frozen"/>
      <selection activeCell="B19" sqref="B19"/>
      <selection pane="topRight"/>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345</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3025</v>
      </c>
      <c r="D7" s="10">
        <v>1502</v>
      </c>
      <c r="E7" s="10">
        <v>1517</v>
      </c>
      <c r="F7" s="10"/>
      <c r="G7" s="10">
        <v>435</v>
      </c>
      <c r="H7" s="10">
        <v>520</v>
      </c>
      <c r="I7" s="10">
        <v>524</v>
      </c>
      <c r="J7" s="10">
        <v>514</v>
      </c>
      <c r="K7" s="10">
        <v>450</v>
      </c>
      <c r="L7" s="10">
        <v>582</v>
      </c>
      <c r="M7" s="10"/>
      <c r="N7" s="10">
        <v>846</v>
      </c>
      <c r="O7" s="10">
        <v>797</v>
      </c>
      <c r="P7" s="10">
        <v>657</v>
      </c>
      <c r="Q7" s="10">
        <v>716</v>
      </c>
      <c r="R7" s="10"/>
      <c r="S7" s="10">
        <v>384</v>
      </c>
      <c r="T7" s="10">
        <v>403</v>
      </c>
      <c r="U7" s="10">
        <v>233</v>
      </c>
      <c r="V7" s="10">
        <v>269</v>
      </c>
      <c r="W7" s="10">
        <v>216</v>
      </c>
      <c r="X7" s="10">
        <v>281</v>
      </c>
      <c r="Y7" s="10">
        <v>249</v>
      </c>
      <c r="Z7" s="10">
        <v>129</v>
      </c>
      <c r="AA7" s="10">
        <v>344</v>
      </c>
      <c r="AB7" s="10">
        <v>275</v>
      </c>
      <c r="AC7" s="10">
        <v>156</v>
      </c>
      <c r="AD7" s="10">
        <v>86</v>
      </c>
      <c r="AE7" s="10"/>
      <c r="AF7" s="10">
        <v>491</v>
      </c>
      <c r="AG7" s="10">
        <v>982</v>
      </c>
      <c r="AH7" s="10">
        <v>199</v>
      </c>
      <c r="AI7" s="10">
        <v>382</v>
      </c>
      <c r="AJ7" s="10">
        <v>228</v>
      </c>
      <c r="AK7" s="10"/>
      <c r="AL7" s="10">
        <v>545</v>
      </c>
      <c r="AM7" s="10">
        <v>424</v>
      </c>
      <c r="AN7" s="10">
        <v>228</v>
      </c>
      <c r="AO7" s="10">
        <v>697</v>
      </c>
      <c r="AP7" s="10">
        <v>451</v>
      </c>
      <c r="AQ7" s="10">
        <v>299</v>
      </c>
      <c r="AR7" s="10"/>
      <c r="AS7" s="10">
        <v>708</v>
      </c>
      <c r="AT7" s="10">
        <v>716</v>
      </c>
      <c r="AU7" s="10">
        <v>783</v>
      </c>
      <c r="AV7" s="10">
        <v>364</v>
      </c>
      <c r="AW7" s="10">
        <v>47</v>
      </c>
      <c r="AX7" s="10"/>
      <c r="AY7" s="10">
        <v>734</v>
      </c>
      <c r="AZ7" s="10">
        <v>810</v>
      </c>
      <c r="BA7" s="10">
        <v>432</v>
      </c>
      <c r="BB7" s="10">
        <v>509</v>
      </c>
      <c r="BC7" s="10">
        <v>500</v>
      </c>
      <c r="BD7" s="10"/>
      <c r="BE7" s="10">
        <v>194</v>
      </c>
      <c r="BF7" s="10">
        <v>1140</v>
      </c>
      <c r="BG7" s="10">
        <v>1082</v>
      </c>
      <c r="BH7" s="10">
        <v>474</v>
      </c>
      <c r="BI7" s="10">
        <v>135</v>
      </c>
      <c r="BJ7" s="10"/>
      <c r="BK7" s="10">
        <v>534</v>
      </c>
      <c r="BL7" s="10">
        <v>555</v>
      </c>
      <c r="BM7" s="10">
        <v>626</v>
      </c>
      <c r="BN7" s="10">
        <v>618</v>
      </c>
      <c r="BO7" s="10">
        <v>688</v>
      </c>
      <c r="BP7" s="10"/>
      <c r="BQ7" s="10">
        <v>882</v>
      </c>
      <c r="BR7" s="10">
        <v>2143</v>
      </c>
      <c r="BS7" s="10"/>
      <c r="BT7" s="10">
        <v>723</v>
      </c>
      <c r="BU7" s="10">
        <v>2302</v>
      </c>
      <c r="BV7" s="10"/>
      <c r="BW7" s="10">
        <v>793</v>
      </c>
      <c r="BX7" s="10">
        <v>2232</v>
      </c>
      <c r="BY7" s="10"/>
      <c r="BZ7" s="10">
        <v>1936</v>
      </c>
      <c r="CA7" s="10">
        <v>932</v>
      </c>
      <c r="CB7" s="10">
        <v>157</v>
      </c>
    </row>
    <row r="8" spans="2:80" ht="30" customHeight="1" x14ac:dyDescent="0.35">
      <c r="B8" s="11" t="s">
        <v>19</v>
      </c>
      <c r="C8" s="11">
        <v>3025</v>
      </c>
      <c r="D8" s="11">
        <v>1490</v>
      </c>
      <c r="E8" s="11">
        <v>1529</v>
      </c>
      <c r="F8" s="11"/>
      <c r="G8" s="11">
        <v>420</v>
      </c>
      <c r="H8" s="11">
        <v>517</v>
      </c>
      <c r="I8" s="11">
        <v>515</v>
      </c>
      <c r="J8" s="11">
        <v>514</v>
      </c>
      <c r="K8" s="11">
        <v>425</v>
      </c>
      <c r="L8" s="11">
        <v>634</v>
      </c>
      <c r="M8" s="11"/>
      <c r="N8" s="11">
        <v>815</v>
      </c>
      <c r="O8" s="11">
        <v>784</v>
      </c>
      <c r="P8" s="11">
        <v>663</v>
      </c>
      <c r="Q8" s="11">
        <v>754</v>
      </c>
      <c r="R8" s="11"/>
      <c r="S8" s="11">
        <v>424</v>
      </c>
      <c r="T8" s="11">
        <v>393</v>
      </c>
      <c r="U8" s="11">
        <v>242</v>
      </c>
      <c r="V8" s="11">
        <v>272</v>
      </c>
      <c r="W8" s="11">
        <v>212</v>
      </c>
      <c r="X8" s="11">
        <v>272</v>
      </c>
      <c r="Y8" s="11">
        <v>242</v>
      </c>
      <c r="Z8" s="11">
        <v>121</v>
      </c>
      <c r="AA8" s="11">
        <v>333</v>
      </c>
      <c r="AB8" s="11">
        <v>272</v>
      </c>
      <c r="AC8" s="11">
        <v>151</v>
      </c>
      <c r="AD8" s="11">
        <v>91</v>
      </c>
      <c r="AE8" s="11"/>
      <c r="AF8" s="11">
        <v>499</v>
      </c>
      <c r="AG8" s="11">
        <v>976</v>
      </c>
      <c r="AH8" s="11">
        <v>201</v>
      </c>
      <c r="AI8" s="11">
        <v>385</v>
      </c>
      <c r="AJ8" s="11">
        <v>222</v>
      </c>
      <c r="AK8" s="11"/>
      <c r="AL8" s="11">
        <v>540</v>
      </c>
      <c r="AM8" s="11">
        <v>428</v>
      </c>
      <c r="AN8" s="11">
        <v>228</v>
      </c>
      <c r="AO8" s="11">
        <v>705</v>
      </c>
      <c r="AP8" s="11">
        <v>441</v>
      </c>
      <c r="AQ8" s="11">
        <v>301</v>
      </c>
      <c r="AR8" s="11"/>
      <c r="AS8" s="11">
        <v>721</v>
      </c>
      <c r="AT8" s="11">
        <v>714</v>
      </c>
      <c r="AU8" s="11">
        <v>775</v>
      </c>
      <c r="AV8" s="11">
        <v>359</v>
      </c>
      <c r="AW8" s="11">
        <v>45</v>
      </c>
      <c r="AX8" s="11"/>
      <c r="AY8" s="11">
        <v>739</v>
      </c>
      <c r="AZ8" s="11">
        <v>806</v>
      </c>
      <c r="BA8" s="11">
        <v>435</v>
      </c>
      <c r="BB8" s="11">
        <v>505</v>
      </c>
      <c r="BC8" s="11">
        <v>499</v>
      </c>
      <c r="BD8" s="11"/>
      <c r="BE8" s="11">
        <v>191</v>
      </c>
      <c r="BF8" s="11">
        <v>1141</v>
      </c>
      <c r="BG8" s="11">
        <v>1085</v>
      </c>
      <c r="BH8" s="11">
        <v>473</v>
      </c>
      <c r="BI8" s="11">
        <v>134</v>
      </c>
      <c r="BJ8" s="11"/>
      <c r="BK8" s="11">
        <v>530</v>
      </c>
      <c r="BL8" s="11">
        <v>553</v>
      </c>
      <c r="BM8" s="11">
        <v>631</v>
      </c>
      <c r="BN8" s="11">
        <v>618</v>
      </c>
      <c r="BO8" s="11">
        <v>690</v>
      </c>
      <c r="BP8" s="11"/>
      <c r="BQ8" s="11">
        <v>890</v>
      </c>
      <c r="BR8" s="11">
        <v>2135</v>
      </c>
      <c r="BS8" s="11"/>
      <c r="BT8" s="11">
        <v>711</v>
      </c>
      <c r="BU8" s="11">
        <v>2314</v>
      </c>
      <c r="BV8" s="11"/>
      <c r="BW8" s="11">
        <v>784</v>
      </c>
      <c r="BX8" s="11">
        <v>2241</v>
      </c>
      <c r="BY8" s="11"/>
      <c r="BZ8" s="11">
        <v>1943</v>
      </c>
      <c r="CA8" s="11">
        <v>926</v>
      </c>
      <c r="CB8" s="11">
        <v>156</v>
      </c>
    </row>
    <row r="9" spans="2:80" ht="72.5" x14ac:dyDescent="0.35">
      <c r="B9" s="15" t="s">
        <v>383</v>
      </c>
      <c r="C9" s="14">
        <v>0.28376484792095902</v>
      </c>
      <c r="D9" s="14">
        <v>0.30081469697881802</v>
      </c>
      <c r="E9" s="14">
        <v>0.26685767429046098</v>
      </c>
      <c r="F9" s="14"/>
      <c r="G9" s="14">
        <v>0.28889728466303799</v>
      </c>
      <c r="H9" s="14">
        <v>0.35375758842990901</v>
      </c>
      <c r="I9" s="14">
        <v>0.30083757191869798</v>
      </c>
      <c r="J9" s="14">
        <v>0.29192107986968602</v>
      </c>
      <c r="K9" s="14">
        <v>0.25877592132551303</v>
      </c>
      <c r="L9" s="14">
        <v>0.219533926230882</v>
      </c>
      <c r="M9" s="14"/>
      <c r="N9" s="14">
        <v>0.32087257193964902</v>
      </c>
      <c r="O9" s="14">
        <v>0.281868267504919</v>
      </c>
      <c r="P9" s="14">
        <v>0.28427995390899502</v>
      </c>
      <c r="Q9" s="14">
        <v>0.24723437185441099</v>
      </c>
      <c r="R9" s="14"/>
      <c r="S9" s="14">
        <v>0.35352160875877803</v>
      </c>
      <c r="T9" s="14">
        <v>0.26917454211361802</v>
      </c>
      <c r="U9" s="14">
        <v>0.30469280798232201</v>
      </c>
      <c r="V9" s="14">
        <v>0.247635184090997</v>
      </c>
      <c r="W9" s="14">
        <v>0.30193868346664998</v>
      </c>
      <c r="X9" s="14">
        <v>0.26038882237042499</v>
      </c>
      <c r="Y9" s="14">
        <v>0.25269741224353298</v>
      </c>
      <c r="Z9" s="14">
        <v>0.33702769105060698</v>
      </c>
      <c r="AA9" s="14">
        <v>0.250448783036125</v>
      </c>
      <c r="AB9" s="14">
        <v>0.241497355709477</v>
      </c>
      <c r="AC9" s="14">
        <v>0.330812156216229</v>
      </c>
      <c r="AD9" s="14">
        <v>0.28358823037301001</v>
      </c>
      <c r="AE9" s="14"/>
      <c r="AF9" s="14">
        <v>0.27911222009203701</v>
      </c>
      <c r="AG9" s="14">
        <v>0.33182949649524102</v>
      </c>
      <c r="AH9" s="14">
        <v>0.31661171929569398</v>
      </c>
      <c r="AI9" s="14">
        <v>0.26044480201354098</v>
      </c>
      <c r="AJ9" s="14">
        <v>0.27846829595051198</v>
      </c>
      <c r="AK9" s="14"/>
      <c r="AL9" s="14">
        <v>0.37155373361844302</v>
      </c>
      <c r="AM9" s="14">
        <v>0.27753761704013402</v>
      </c>
      <c r="AN9" s="14">
        <v>0.33598428364444399</v>
      </c>
      <c r="AO9" s="14">
        <v>0.27626265719807902</v>
      </c>
      <c r="AP9" s="14">
        <v>0.266228651270775</v>
      </c>
      <c r="AQ9" s="14">
        <v>0.179417054344366</v>
      </c>
      <c r="AR9" s="14"/>
      <c r="AS9" s="14">
        <v>0.22319212870793401</v>
      </c>
      <c r="AT9" s="14">
        <v>0.26926093410019902</v>
      </c>
      <c r="AU9" s="14">
        <v>0.323245264783869</v>
      </c>
      <c r="AV9" s="14">
        <v>0.36143337529090402</v>
      </c>
      <c r="AW9" s="14">
        <v>0.42359321922227899</v>
      </c>
      <c r="AX9" s="14"/>
      <c r="AY9" s="14">
        <v>0.306780409234086</v>
      </c>
      <c r="AZ9" s="14">
        <v>0.30785094965877502</v>
      </c>
      <c r="BA9" s="14">
        <v>0.28977327953861598</v>
      </c>
      <c r="BB9" s="14">
        <v>0.28123903111208498</v>
      </c>
      <c r="BC9" s="14">
        <v>0.21835723515694899</v>
      </c>
      <c r="BD9" s="14"/>
      <c r="BE9" s="14">
        <v>0.37787428182234201</v>
      </c>
      <c r="BF9" s="14">
        <v>0.31124409877397002</v>
      </c>
      <c r="BG9" s="14">
        <v>0.25166862860171901</v>
      </c>
      <c r="BH9" s="14">
        <v>0.27235682224133501</v>
      </c>
      <c r="BI9" s="14">
        <v>0.21579263832800799</v>
      </c>
      <c r="BJ9" s="14"/>
      <c r="BK9" s="14">
        <v>0.41209081218934401</v>
      </c>
      <c r="BL9" s="14">
        <v>0.30893165099814202</v>
      </c>
      <c r="BM9" s="14">
        <v>0.26833714263490299</v>
      </c>
      <c r="BN9" s="14">
        <v>0.25455673610493301</v>
      </c>
      <c r="BO9" s="14">
        <v>0.20422846045260101</v>
      </c>
      <c r="BP9" s="14"/>
      <c r="BQ9" s="14">
        <v>0.29240097682945099</v>
      </c>
      <c r="BR9" s="14">
        <v>0.28016297592381301</v>
      </c>
      <c r="BS9" s="14"/>
      <c r="BT9" s="14">
        <v>0.33292904689969499</v>
      </c>
      <c r="BU9" s="14">
        <v>0.26865891629423899</v>
      </c>
      <c r="BV9" s="14"/>
      <c r="BW9" s="14">
        <v>0.38534845738240903</v>
      </c>
      <c r="BX9" s="14">
        <v>0.24823734575006101</v>
      </c>
      <c r="BY9" s="14"/>
      <c r="BZ9" s="14">
        <v>0.241620543864138</v>
      </c>
      <c r="CA9" s="14">
        <v>0.37388905967246799</v>
      </c>
      <c r="CB9" s="14">
        <v>0.27344201784865302</v>
      </c>
    </row>
    <row r="10" spans="2:80" ht="58" x14ac:dyDescent="0.35">
      <c r="B10" s="15" t="s">
        <v>384</v>
      </c>
      <c r="C10" s="14">
        <v>0.62542791823327104</v>
      </c>
      <c r="D10" s="14">
        <v>0.61756895577877602</v>
      </c>
      <c r="E10" s="14">
        <v>0.63368836491201397</v>
      </c>
      <c r="F10" s="14"/>
      <c r="G10" s="14">
        <v>0.632336465938656</v>
      </c>
      <c r="H10" s="14">
        <v>0.55350909278535498</v>
      </c>
      <c r="I10" s="14">
        <v>0.59693825131215394</v>
      </c>
      <c r="J10" s="14">
        <v>0.608578464774987</v>
      </c>
      <c r="K10" s="14">
        <v>0.65940395095830195</v>
      </c>
      <c r="L10" s="14">
        <v>0.69355206292547</v>
      </c>
      <c r="M10" s="14"/>
      <c r="N10" s="14">
        <v>0.60881820702078304</v>
      </c>
      <c r="O10" s="14">
        <v>0.62802577148553196</v>
      </c>
      <c r="P10" s="14">
        <v>0.62945103498505905</v>
      </c>
      <c r="Q10" s="14">
        <v>0.63399846708262098</v>
      </c>
      <c r="R10" s="14"/>
      <c r="S10" s="14">
        <v>0.55995038707484002</v>
      </c>
      <c r="T10" s="14">
        <v>0.659350101851785</v>
      </c>
      <c r="U10" s="14">
        <v>0.61272686320314096</v>
      </c>
      <c r="V10" s="14">
        <v>0.64943973902074303</v>
      </c>
      <c r="W10" s="14">
        <v>0.61069134241913903</v>
      </c>
      <c r="X10" s="14">
        <v>0.65356926146790795</v>
      </c>
      <c r="Y10" s="14">
        <v>0.63151394454731502</v>
      </c>
      <c r="Z10" s="14">
        <v>0.59360381178131705</v>
      </c>
      <c r="AA10" s="14">
        <v>0.64265070726893403</v>
      </c>
      <c r="AB10" s="14">
        <v>0.64489252917204798</v>
      </c>
      <c r="AC10" s="14">
        <v>0.599806056136996</v>
      </c>
      <c r="AD10" s="14">
        <v>0.64369261228275498</v>
      </c>
      <c r="AE10" s="14"/>
      <c r="AF10" s="14">
        <v>0.65455063659740698</v>
      </c>
      <c r="AG10" s="14">
        <v>0.57172593493865598</v>
      </c>
      <c r="AH10" s="14">
        <v>0.62733824725227105</v>
      </c>
      <c r="AI10" s="14">
        <v>0.67743272002849197</v>
      </c>
      <c r="AJ10" s="14">
        <v>0.647271302693746</v>
      </c>
      <c r="AK10" s="14"/>
      <c r="AL10" s="14">
        <v>0.53479071125867295</v>
      </c>
      <c r="AM10" s="14">
        <v>0.65359820867474305</v>
      </c>
      <c r="AN10" s="14">
        <v>0.59355802740710295</v>
      </c>
      <c r="AO10" s="14">
        <v>0.662715725095811</v>
      </c>
      <c r="AP10" s="14">
        <v>0.64553115185209498</v>
      </c>
      <c r="AQ10" s="14">
        <v>0.65278162434731302</v>
      </c>
      <c r="AR10" s="14"/>
      <c r="AS10" s="14">
        <v>0.66970371923239302</v>
      </c>
      <c r="AT10" s="14">
        <v>0.63859875562736401</v>
      </c>
      <c r="AU10" s="14">
        <v>0.61226259843603303</v>
      </c>
      <c r="AV10" s="14">
        <v>0.528499466968812</v>
      </c>
      <c r="AW10" s="14">
        <v>0.55516149577708696</v>
      </c>
      <c r="AX10" s="14"/>
      <c r="AY10" s="14">
        <v>0.61796615752807504</v>
      </c>
      <c r="AZ10" s="14">
        <v>0.61570216683435897</v>
      </c>
      <c r="BA10" s="14">
        <v>0.59845171449089096</v>
      </c>
      <c r="BB10" s="14">
        <v>0.658378591420264</v>
      </c>
      <c r="BC10" s="14">
        <v>0.66256663145904204</v>
      </c>
      <c r="BD10" s="14"/>
      <c r="BE10" s="14">
        <v>0.52333051765813599</v>
      </c>
      <c r="BF10" s="14">
        <v>0.61020757979651397</v>
      </c>
      <c r="BG10" s="14">
        <v>0.64696512090004998</v>
      </c>
      <c r="BH10" s="14">
        <v>0.64296231426270301</v>
      </c>
      <c r="BI10" s="14">
        <v>0.66430845165223096</v>
      </c>
      <c r="BJ10" s="14"/>
      <c r="BK10" s="14">
        <v>0.51222990190694995</v>
      </c>
      <c r="BL10" s="14">
        <v>0.54857388973778798</v>
      </c>
      <c r="BM10" s="14">
        <v>0.62340358974423304</v>
      </c>
      <c r="BN10" s="14">
        <v>0.67246043148154999</v>
      </c>
      <c r="BO10" s="14">
        <v>0.73426758064069397</v>
      </c>
      <c r="BP10" s="14"/>
      <c r="BQ10" s="14">
        <v>0.65489446714453303</v>
      </c>
      <c r="BR10" s="14">
        <v>0.61313829883311999</v>
      </c>
      <c r="BS10" s="14"/>
      <c r="BT10" s="14">
        <v>0.58517277583496996</v>
      </c>
      <c r="BU10" s="14">
        <v>0.63779650027720203</v>
      </c>
      <c r="BV10" s="14"/>
      <c r="BW10" s="14">
        <v>0.53604425430577995</v>
      </c>
      <c r="BX10" s="14">
        <v>0.656688653415474</v>
      </c>
      <c r="BY10" s="14"/>
      <c r="BZ10" s="14">
        <v>0.67815426115206401</v>
      </c>
      <c r="CA10" s="14">
        <v>0.52707925347328399</v>
      </c>
      <c r="CB10" s="14">
        <v>0.55282195258433398</v>
      </c>
    </row>
    <row r="11" spans="2:80" x14ac:dyDescent="0.35">
      <c r="B11" s="15" t="s">
        <v>358</v>
      </c>
      <c r="C11" s="20">
        <v>9.0807233845769997E-2</v>
      </c>
      <c r="D11" s="20">
        <v>8.1616347242405796E-2</v>
      </c>
      <c r="E11" s="20">
        <v>9.9453960797524998E-2</v>
      </c>
      <c r="F11" s="20"/>
      <c r="G11" s="20">
        <v>7.8766249398306301E-2</v>
      </c>
      <c r="H11" s="20">
        <v>9.2733318784735994E-2</v>
      </c>
      <c r="I11" s="20">
        <v>0.102224176769148</v>
      </c>
      <c r="J11" s="20">
        <v>9.95004553553267E-2</v>
      </c>
      <c r="K11" s="20">
        <v>8.18201277161857E-2</v>
      </c>
      <c r="L11" s="20">
        <v>8.6914010843648096E-2</v>
      </c>
      <c r="M11" s="20"/>
      <c r="N11" s="20">
        <v>7.0309221039567396E-2</v>
      </c>
      <c r="O11" s="20">
        <v>9.0105961009549401E-2</v>
      </c>
      <c r="P11" s="20">
        <v>8.62690111059463E-2</v>
      </c>
      <c r="Q11" s="20">
        <v>0.118767161062968</v>
      </c>
      <c r="R11" s="20"/>
      <c r="S11" s="20">
        <v>8.6528004166381803E-2</v>
      </c>
      <c r="T11" s="20">
        <v>7.1475356034596094E-2</v>
      </c>
      <c r="U11" s="20">
        <v>8.2580328814537099E-2</v>
      </c>
      <c r="V11" s="20">
        <v>0.10292507688826</v>
      </c>
      <c r="W11" s="20">
        <v>8.7369974114210103E-2</v>
      </c>
      <c r="X11" s="20">
        <v>8.6041916161667495E-2</v>
      </c>
      <c r="Y11" s="20">
        <v>0.115788643209151</v>
      </c>
      <c r="Z11" s="20">
        <v>6.9368497168076304E-2</v>
      </c>
      <c r="AA11" s="20">
        <v>0.106900509694941</v>
      </c>
      <c r="AB11" s="20">
        <v>0.11361011511847501</v>
      </c>
      <c r="AC11" s="20">
        <v>6.9381787646774606E-2</v>
      </c>
      <c r="AD11" s="20">
        <v>7.2719157344234203E-2</v>
      </c>
      <c r="AE11" s="20"/>
      <c r="AF11" s="20">
        <v>6.6337143310556193E-2</v>
      </c>
      <c r="AG11" s="20">
        <v>9.6444568566103103E-2</v>
      </c>
      <c r="AH11" s="20">
        <v>5.6050033452034798E-2</v>
      </c>
      <c r="AI11" s="20">
        <v>6.2122477957967097E-2</v>
      </c>
      <c r="AJ11" s="20">
        <v>7.4260401355741107E-2</v>
      </c>
      <c r="AK11" s="20"/>
      <c r="AL11" s="20">
        <v>9.3655555122884093E-2</v>
      </c>
      <c r="AM11" s="20">
        <v>6.8864174285123106E-2</v>
      </c>
      <c r="AN11" s="20">
        <v>7.0457688948453001E-2</v>
      </c>
      <c r="AO11" s="20">
        <v>6.1021617706110601E-2</v>
      </c>
      <c r="AP11" s="20">
        <v>8.8240196877129806E-2</v>
      </c>
      <c r="AQ11" s="20">
        <v>0.16780132130832101</v>
      </c>
      <c r="AR11" s="20"/>
      <c r="AS11" s="20">
        <v>0.107104152059673</v>
      </c>
      <c r="AT11" s="20">
        <v>9.2140310272437007E-2</v>
      </c>
      <c r="AU11" s="20">
        <v>6.4492136780097797E-2</v>
      </c>
      <c r="AV11" s="20">
        <v>0.110067157740284</v>
      </c>
      <c r="AW11" s="20">
        <v>2.1245285000633999E-2</v>
      </c>
      <c r="AX11" s="20"/>
      <c r="AY11" s="20">
        <v>7.5253433237838493E-2</v>
      </c>
      <c r="AZ11" s="20">
        <v>7.6446883506865695E-2</v>
      </c>
      <c r="BA11" s="20">
        <v>0.111775005970493</v>
      </c>
      <c r="BB11" s="20">
        <v>6.0382377467651203E-2</v>
      </c>
      <c r="BC11" s="20">
        <v>0.11907613338400801</v>
      </c>
      <c r="BD11" s="20"/>
      <c r="BE11" s="20">
        <v>9.8795200519521204E-2</v>
      </c>
      <c r="BF11" s="20">
        <v>7.8548321429515497E-2</v>
      </c>
      <c r="BG11" s="20">
        <v>0.10136625049823</v>
      </c>
      <c r="BH11" s="20">
        <v>8.4680863495961795E-2</v>
      </c>
      <c r="BI11" s="20">
        <v>0.119898910019762</v>
      </c>
      <c r="BJ11" s="20"/>
      <c r="BK11" s="20">
        <v>7.5679285903705804E-2</v>
      </c>
      <c r="BL11" s="20">
        <v>0.14249445926407101</v>
      </c>
      <c r="BM11" s="20">
        <v>0.108259267620865</v>
      </c>
      <c r="BN11" s="20">
        <v>7.2982832413516302E-2</v>
      </c>
      <c r="BO11" s="20">
        <v>6.1503958906704598E-2</v>
      </c>
      <c r="BP11" s="20"/>
      <c r="BQ11" s="20">
        <v>5.2704556026016203E-2</v>
      </c>
      <c r="BR11" s="20">
        <v>0.10669872524306701</v>
      </c>
      <c r="BS11" s="20"/>
      <c r="BT11" s="20">
        <v>8.1898177265334896E-2</v>
      </c>
      <c r="BU11" s="20">
        <v>9.3544583428559799E-2</v>
      </c>
      <c r="BV11" s="20"/>
      <c r="BW11" s="20">
        <v>7.8607288311810602E-2</v>
      </c>
      <c r="BX11" s="20">
        <v>9.5074000834464906E-2</v>
      </c>
      <c r="BY11" s="20"/>
      <c r="BZ11" s="20">
        <v>8.0225194983797904E-2</v>
      </c>
      <c r="CA11" s="20">
        <v>9.9031686854247597E-2</v>
      </c>
      <c r="CB11" s="20">
        <v>0.17373602956701201</v>
      </c>
    </row>
    <row r="12" spans="2:80" x14ac:dyDescent="0.35">
      <c r="B12" s="16"/>
    </row>
    <row r="13" spans="2:80" x14ac:dyDescent="0.35">
      <c r="B13" t="s">
        <v>120</v>
      </c>
    </row>
    <row r="14" spans="2:80" x14ac:dyDescent="0.35">
      <c r="B14" t="s">
        <v>121</v>
      </c>
    </row>
    <row r="16" spans="2:80" x14ac:dyDescent="0.35">
      <c r="B16"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CB19"/>
  <sheetViews>
    <sheetView showGridLines="0" workbookViewId="0">
      <pane xSplit="2" topLeftCell="C1" activePane="topRight" state="frozen"/>
      <selection activeCell="B19" sqref="B19"/>
      <selection pane="topRight" activeCell="F12" sqref="F12"/>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390</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1018</v>
      </c>
      <c r="D7" s="10">
        <v>512</v>
      </c>
      <c r="E7" s="10">
        <v>505</v>
      </c>
      <c r="F7" s="10"/>
      <c r="G7" s="10">
        <v>143</v>
      </c>
      <c r="H7" s="10">
        <v>172</v>
      </c>
      <c r="I7" s="10">
        <v>170</v>
      </c>
      <c r="J7" s="10">
        <v>190</v>
      </c>
      <c r="K7" s="10">
        <v>148</v>
      </c>
      <c r="L7" s="10">
        <v>195</v>
      </c>
      <c r="M7" s="10"/>
      <c r="N7" s="10">
        <v>276</v>
      </c>
      <c r="O7" s="10">
        <v>256</v>
      </c>
      <c r="P7" s="10">
        <v>237</v>
      </c>
      <c r="Q7" s="10">
        <v>245</v>
      </c>
      <c r="R7" s="10"/>
      <c r="S7" s="10">
        <v>127</v>
      </c>
      <c r="T7" s="10">
        <v>136</v>
      </c>
      <c r="U7" s="10">
        <v>79</v>
      </c>
      <c r="V7" s="10">
        <v>97</v>
      </c>
      <c r="W7" s="10">
        <v>76</v>
      </c>
      <c r="X7" s="10">
        <v>81</v>
      </c>
      <c r="Y7" s="10">
        <v>72</v>
      </c>
      <c r="Z7" s="10">
        <v>39</v>
      </c>
      <c r="AA7" s="10">
        <v>113</v>
      </c>
      <c r="AB7" s="10">
        <v>117</v>
      </c>
      <c r="AC7" s="10">
        <v>54</v>
      </c>
      <c r="AD7" s="10">
        <v>27</v>
      </c>
      <c r="AE7" s="10"/>
      <c r="AF7" s="10">
        <v>157</v>
      </c>
      <c r="AG7" s="10">
        <v>329</v>
      </c>
      <c r="AH7" s="10">
        <v>66</v>
      </c>
      <c r="AI7" s="10">
        <v>128</v>
      </c>
      <c r="AJ7" s="10">
        <v>85</v>
      </c>
      <c r="AK7" s="10"/>
      <c r="AL7" s="10">
        <v>191</v>
      </c>
      <c r="AM7" s="10">
        <v>138</v>
      </c>
      <c r="AN7" s="10">
        <v>68</v>
      </c>
      <c r="AO7" s="10">
        <v>228</v>
      </c>
      <c r="AP7" s="10">
        <v>157</v>
      </c>
      <c r="AQ7" s="10">
        <v>90</v>
      </c>
      <c r="AR7" s="10"/>
      <c r="AS7" s="10">
        <v>228</v>
      </c>
      <c r="AT7" s="10">
        <v>246</v>
      </c>
      <c r="AU7" s="10">
        <v>276</v>
      </c>
      <c r="AV7" s="10">
        <v>119</v>
      </c>
      <c r="AW7" s="10">
        <v>16</v>
      </c>
      <c r="AX7" s="10"/>
      <c r="AY7" s="10">
        <v>258</v>
      </c>
      <c r="AZ7" s="10">
        <v>259</v>
      </c>
      <c r="BA7" s="10">
        <v>150</v>
      </c>
      <c r="BB7" s="10">
        <v>181</v>
      </c>
      <c r="BC7" s="10">
        <v>160</v>
      </c>
      <c r="BD7" s="10"/>
      <c r="BE7" s="10">
        <v>58</v>
      </c>
      <c r="BF7" s="10">
        <v>384</v>
      </c>
      <c r="BG7" s="10">
        <v>370</v>
      </c>
      <c r="BH7" s="10">
        <v>157</v>
      </c>
      <c r="BI7" s="10">
        <v>49</v>
      </c>
      <c r="BJ7" s="10"/>
      <c r="BK7" s="10">
        <v>174</v>
      </c>
      <c r="BL7" s="10">
        <v>191</v>
      </c>
      <c r="BM7" s="10">
        <v>209</v>
      </c>
      <c r="BN7" s="10">
        <v>215</v>
      </c>
      <c r="BO7" s="10">
        <v>227</v>
      </c>
      <c r="BP7" s="10"/>
      <c r="BQ7" s="10">
        <v>294</v>
      </c>
      <c r="BR7" s="10">
        <v>724</v>
      </c>
      <c r="BS7" s="10"/>
      <c r="BT7" s="10">
        <v>249</v>
      </c>
      <c r="BU7" s="10">
        <v>769</v>
      </c>
      <c r="BV7" s="10"/>
      <c r="BW7" s="10">
        <v>274</v>
      </c>
      <c r="BX7" s="10">
        <v>744</v>
      </c>
      <c r="BY7" s="10"/>
      <c r="BZ7" s="10">
        <v>653</v>
      </c>
      <c r="CA7" s="10">
        <v>315</v>
      </c>
      <c r="CB7" s="10">
        <v>50</v>
      </c>
    </row>
    <row r="8" spans="2:80" ht="30" customHeight="1" x14ac:dyDescent="0.35">
      <c r="B8" s="11" t="s">
        <v>19</v>
      </c>
      <c r="C8" s="11">
        <v>1020</v>
      </c>
      <c r="D8" s="11">
        <v>509</v>
      </c>
      <c r="E8" s="11">
        <v>510</v>
      </c>
      <c r="F8" s="11"/>
      <c r="G8" s="11">
        <v>139</v>
      </c>
      <c r="H8" s="11">
        <v>171</v>
      </c>
      <c r="I8" s="11">
        <v>168</v>
      </c>
      <c r="J8" s="11">
        <v>191</v>
      </c>
      <c r="K8" s="11">
        <v>139</v>
      </c>
      <c r="L8" s="11">
        <v>213</v>
      </c>
      <c r="M8" s="11"/>
      <c r="N8" s="11">
        <v>265</v>
      </c>
      <c r="O8" s="11">
        <v>253</v>
      </c>
      <c r="P8" s="11">
        <v>241</v>
      </c>
      <c r="Q8" s="11">
        <v>258</v>
      </c>
      <c r="R8" s="11"/>
      <c r="S8" s="11">
        <v>143</v>
      </c>
      <c r="T8" s="11">
        <v>132</v>
      </c>
      <c r="U8" s="11">
        <v>82</v>
      </c>
      <c r="V8" s="11">
        <v>97</v>
      </c>
      <c r="W8" s="11">
        <v>74</v>
      </c>
      <c r="X8" s="11">
        <v>78</v>
      </c>
      <c r="Y8" s="11">
        <v>71</v>
      </c>
      <c r="Z8" s="11">
        <v>37</v>
      </c>
      <c r="AA8" s="11">
        <v>110</v>
      </c>
      <c r="AB8" s="11">
        <v>116</v>
      </c>
      <c r="AC8" s="11">
        <v>52</v>
      </c>
      <c r="AD8" s="11">
        <v>29</v>
      </c>
      <c r="AE8" s="11"/>
      <c r="AF8" s="11">
        <v>161</v>
      </c>
      <c r="AG8" s="11">
        <v>328</v>
      </c>
      <c r="AH8" s="11">
        <v>67</v>
      </c>
      <c r="AI8" s="11">
        <v>129</v>
      </c>
      <c r="AJ8" s="11">
        <v>82</v>
      </c>
      <c r="AK8" s="11"/>
      <c r="AL8" s="11">
        <v>188</v>
      </c>
      <c r="AM8" s="11">
        <v>140</v>
      </c>
      <c r="AN8" s="11">
        <v>68</v>
      </c>
      <c r="AO8" s="11">
        <v>234</v>
      </c>
      <c r="AP8" s="11">
        <v>155</v>
      </c>
      <c r="AQ8" s="11">
        <v>90</v>
      </c>
      <c r="AR8" s="11"/>
      <c r="AS8" s="11">
        <v>233</v>
      </c>
      <c r="AT8" s="11">
        <v>247</v>
      </c>
      <c r="AU8" s="11">
        <v>273</v>
      </c>
      <c r="AV8" s="11">
        <v>118</v>
      </c>
      <c r="AW8" s="11">
        <v>15</v>
      </c>
      <c r="AX8" s="11"/>
      <c r="AY8" s="11">
        <v>259</v>
      </c>
      <c r="AZ8" s="11">
        <v>258</v>
      </c>
      <c r="BA8" s="11">
        <v>153</v>
      </c>
      <c r="BB8" s="11">
        <v>180</v>
      </c>
      <c r="BC8" s="11">
        <v>160</v>
      </c>
      <c r="BD8" s="11"/>
      <c r="BE8" s="11">
        <v>56</v>
      </c>
      <c r="BF8" s="11">
        <v>384</v>
      </c>
      <c r="BG8" s="11">
        <v>375</v>
      </c>
      <c r="BH8" s="11">
        <v>156</v>
      </c>
      <c r="BI8" s="11">
        <v>48</v>
      </c>
      <c r="BJ8" s="11"/>
      <c r="BK8" s="11">
        <v>174</v>
      </c>
      <c r="BL8" s="11">
        <v>190</v>
      </c>
      <c r="BM8" s="11">
        <v>210</v>
      </c>
      <c r="BN8" s="11">
        <v>216</v>
      </c>
      <c r="BO8" s="11">
        <v>228</v>
      </c>
      <c r="BP8" s="11"/>
      <c r="BQ8" s="11">
        <v>300</v>
      </c>
      <c r="BR8" s="11">
        <v>720</v>
      </c>
      <c r="BS8" s="11"/>
      <c r="BT8" s="11">
        <v>245</v>
      </c>
      <c r="BU8" s="11">
        <v>775</v>
      </c>
      <c r="BV8" s="11"/>
      <c r="BW8" s="11">
        <v>270</v>
      </c>
      <c r="BX8" s="11">
        <v>750</v>
      </c>
      <c r="BY8" s="11"/>
      <c r="BZ8" s="11">
        <v>656</v>
      </c>
      <c r="CA8" s="11">
        <v>315</v>
      </c>
      <c r="CB8" s="11">
        <v>48</v>
      </c>
    </row>
    <row r="9" spans="2:80" x14ac:dyDescent="0.35">
      <c r="B9" s="15" t="s">
        <v>385</v>
      </c>
      <c r="C9" s="14">
        <v>0.18399413771331599</v>
      </c>
      <c r="D9" s="14">
        <v>0.19962675567729801</v>
      </c>
      <c r="E9" s="14">
        <v>0.166788907588129</v>
      </c>
      <c r="F9" s="14"/>
      <c r="G9" s="14">
        <v>0.15907927746884301</v>
      </c>
      <c r="H9" s="14">
        <v>0.22539586698615899</v>
      </c>
      <c r="I9" s="14">
        <v>0.120971547976297</v>
      </c>
      <c r="J9" s="14">
        <v>0.15556052493710901</v>
      </c>
      <c r="K9" s="14">
        <v>0.164231322149476</v>
      </c>
      <c r="L9" s="14">
        <v>0.255127484644947</v>
      </c>
      <c r="M9" s="14"/>
      <c r="N9" s="14">
        <v>0.22324157425409399</v>
      </c>
      <c r="O9" s="14">
        <v>0.21192566587018999</v>
      </c>
      <c r="P9" s="14">
        <v>0.17875475782660899</v>
      </c>
      <c r="Q9" s="14">
        <v>0.115626356494423</v>
      </c>
      <c r="R9" s="14"/>
      <c r="S9" s="14">
        <v>0.21001828525111199</v>
      </c>
      <c r="T9" s="14">
        <v>0.174826790092006</v>
      </c>
      <c r="U9" s="14">
        <v>0.242210383625623</v>
      </c>
      <c r="V9" s="14">
        <v>0.163854638121919</v>
      </c>
      <c r="W9" s="14">
        <v>0.26067408316726498</v>
      </c>
      <c r="X9" s="14">
        <v>0.118864145508078</v>
      </c>
      <c r="Y9" s="14">
        <v>0.276987771173973</v>
      </c>
      <c r="Z9" s="14">
        <v>0.20828574809143799</v>
      </c>
      <c r="AA9" s="14">
        <v>0.16998969205242101</v>
      </c>
      <c r="AB9" s="14">
        <v>0.10944206647735499</v>
      </c>
      <c r="AC9" s="14">
        <v>0.161134858482465</v>
      </c>
      <c r="AD9" s="14">
        <v>0.111959834600087</v>
      </c>
      <c r="AE9" s="14"/>
      <c r="AF9" s="14">
        <v>0.325988912534667</v>
      </c>
      <c r="AG9" s="14">
        <v>0.158990003233277</v>
      </c>
      <c r="AH9" s="14">
        <v>0.103763268365984</v>
      </c>
      <c r="AI9" s="14">
        <v>0.30706240076800601</v>
      </c>
      <c r="AJ9" s="14">
        <v>0.15107407359129299</v>
      </c>
      <c r="AK9" s="14"/>
      <c r="AL9" s="14">
        <v>0.16149178362782701</v>
      </c>
      <c r="AM9" s="14">
        <v>0.27188078847889302</v>
      </c>
      <c r="AN9" s="14">
        <v>9.8634571370282795E-2</v>
      </c>
      <c r="AO9" s="14">
        <v>0.29829752878424098</v>
      </c>
      <c r="AP9" s="14">
        <v>0.12430975564914699</v>
      </c>
      <c r="AQ9" s="14">
        <v>9.9958450982864502E-2</v>
      </c>
      <c r="AR9" s="14"/>
      <c r="AS9" s="14">
        <v>0.19811621001013099</v>
      </c>
      <c r="AT9" s="14">
        <v>0.21254725435517099</v>
      </c>
      <c r="AU9" s="14">
        <v>0.17891391244886101</v>
      </c>
      <c r="AV9" s="14">
        <v>0.15213718770551701</v>
      </c>
      <c r="AW9" s="14">
        <v>0.311471297427795</v>
      </c>
      <c r="AX9" s="14"/>
      <c r="AY9" s="14">
        <v>0.28706037015748898</v>
      </c>
      <c r="AZ9" s="14">
        <v>0.14871355094563601</v>
      </c>
      <c r="BA9" s="14">
        <v>0.15355978352626601</v>
      </c>
      <c r="BB9" s="14">
        <v>0.19255350109042299</v>
      </c>
      <c r="BC9" s="14">
        <v>0.105181190373935</v>
      </c>
      <c r="BD9" s="14"/>
      <c r="BE9" s="14">
        <v>0.36061092391177602</v>
      </c>
      <c r="BF9" s="14">
        <v>0.21796041770556401</v>
      </c>
      <c r="BG9" s="14">
        <v>0.15631825912057201</v>
      </c>
      <c r="BH9" s="14">
        <v>0.11348518439171899</v>
      </c>
      <c r="BI9" s="14">
        <v>0.15068477165498101</v>
      </c>
      <c r="BJ9" s="14"/>
      <c r="BK9" s="14">
        <v>0.24966763246267201</v>
      </c>
      <c r="BL9" s="14">
        <v>0.152170706516812</v>
      </c>
      <c r="BM9" s="14">
        <v>0.14012289677457801</v>
      </c>
      <c r="BN9" s="14">
        <v>0.18549170178300001</v>
      </c>
      <c r="BO9" s="14">
        <v>0.19692920869793801</v>
      </c>
      <c r="BP9" s="14"/>
      <c r="BQ9" s="14">
        <v>0.29477592629405802</v>
      </c>
      <c r="BR9" s="14">
        <v>0.13790667832401299</v>
      </c>
      <c r="BS9" s="14"/>
      <c r="BT9" s="14">
        <v>0.130198501070423</v>
      </c>
      <c r="BU9" s="14">
        <v>0.20101326360791699</v>
      </c>
      <c r="BV9" s="14"/>
      <c r="BW9" s="14">
        <v>0.19154854749418301</v>
      </c>
      <c r="BX9" s="14">
        <v>0.181278079408142</v>
      </c>
      <c r="BY9" s="14"/>
      <c r="BZ9" s="14">
        <v>0.17582949177203999</v>
      </c>
      <c r="CA9" s="14">
        <v>0.20908257166504499</v>
      </c>
      <c r="CB9" s="14">
        <v>0.13132529096481901</v>
      </c>
    </row>
    <row r="10" spans="2:80" x14ac:dyDescent="0.35">
      <c r="B10" s="15" t="s">
        <v>386</v>
      </c>
      <c r="C10" s="14">
        <v>0.28944924270190397</v>
      </c>
      <c r="D10" s="14">
        <v>0.29964230682730703</v>
      </c>
      <c r="E10" s="14">
        <v>0.27985017546250501</v>
      </c>
      <c r="F10" s="14"/>
      <c r="G10" s="14">
        <v>0.35355202920510698</v>
      </c>
      <c r="H10" s="14">
        <v>0.33053042130045901</v>
      </c>
      <c r="I10" s="14">
        <v>0.33626663067916202</v>
      </c>
      <c r="J10" s="14">
        <v>0.25297690011094898</v>
      </c>
      <c r="K10" s="14">
        <v>0.28418608967227199</v>
      </c>
      <c r="L10" s="14">
        <v>0.214042927727467</v>
      </c>
      <c r="M10" s="14"/>
      <c r="N10" s="14">
        <v>0.30904504823687201</v>
      </c>
      <c r="O10" s="14">
        <v>0.29187867815827601</v>
      </c>
      <c r="P10" s="14">
        <v>0.27778093922417602</v>
      </c>
      <c r="Q10" s="14">
        <v>0.28221130699283797</v>
      </c>
      <c r="R10" s="14"/>
      <c r="S10" s="14">
        <v>0.30750528734854998</v>
      </c>
      <c r="T10" s="14">
        <v>0.29337670279418199</v>
      </c>
      <c r="U10" s="14">
        <v>0.23381043890088901</v>
      </c>
      <c r="V10" s="14">
        <v>0.35547854491334202</v>
      </c>
      <c r="W10" s="14">
        <v>0.23338483996154399</v>
      </c>
      <c r="X10" s="14">
        <v>0.36044978061516902</v>
      </c>
      <c r="Y10" s="14">
        <v>0.20866741646057299</v>
      </c>
      <c r="Z10" s="14">
        <v>0.33196552217687197</v>
      </c>
      <c r="AA10" s="14">
        <v>0.24665342314552199</v>
      </c>
      <c r="AB10" s="14">
        <v>0.39055114161070098</v>
      </c>
      <c r="AC10" s="14">
        <v>0.157567508988052</v>
      </c>
      <c r="AD10" s="14">
        <v>0.210312912292557</v>
      </c>
      <c r="AE10" s="14"/>
      <c r="AF10" s="14">
        <v>0.335167828238634</v>
      </c>
      <c r="AG10" s="14">
        <v>0.29166317971775502</v>
      </c>
      <c r="AH10" s="14">
        <v>0.358611565392284</v>
      </c>
      <c r="AI10" s="14">
        <v>0.277972399014287</v>
      </c>
      <c r="AJ10" s="14">
        <v>0.28283538857059398</v>
      </c>
      <c r="AK10" s="14"/>
      <c r="AL10" s="14">
        <v>0.29924708247231502</v>
      </c>
      <c r="AM10" s="14">
        <v>0.36246966516825202</v>
      </c>
      <c r="AN10" s="14">
        <v>0.24191946738568601</v>
      </c>
      <c r="AO10" s="14">
        <v>0.31594845714631398</v>
      </c>
      <c r="AP10" s="14">
        <v>0.25463844321485002</v>
      </c>
      <c r="AQ10" s="14">
        <v>0.28641231033860698</v>
      </c>
      <c r="AR10" s="14"/>
      <c r="AS10" s="14">
        <v>0.29756548912213299</v>
      </c>
      <c r="AT10" s="14">
        <v>0.25304231473584698</v>
      </c>
      <c r="AU10" s="14">
        <v>0.32871054867254701</v>
      </c>
      <c r="AV10" s="14">
        <v>0.29223007456473399</v>
      </c>
      <c r="AW10" s="14">
        <v>0.243644817742554</v>
      </c>
      <c r="AX10" s="14"/>
      <c r="AY10" s="14">
        <v>0.24494050621046601</v>
      </c>
      <c r="AZ10" s="14">
        <v>0.386325729660149</v>
      </c>
      <c r="BA10" s="14">
        <v>0.250568482493783</v>
      </c>
      <c r="BB10" s="14">
        <v>0.28859178058004598</v>
      </c>
      <c r="BC10" s="14">
        <v>0.25598323511284199</v>
      </c>
      <c r="BD10" s="14"/>
      <c r="BE10" s="14">
        <v>0.308372651518736</v>
      </c>
      <c r="BF10" s="14">
        <v>0.30399580293072698</v>
      </c>
      <c r="BG10" s="14">
        <v>0.29032500730790001</v>
      </c>
      <c r="BH10" s="14">
        <v>0.25706422385968503</v>
      </c>
      <c r="BI10" s="14">
        <v>0.24927415239113601</v>
      </c>
      <c r="BJ10" s="14"/>
      <c r="BK10" s="14">
        <v>0.34737060996421898</v>
      </c>
      <c r="BL10" s="14">
        <v>0.30958083890758697</v>
      </c>
      <c r="BM10" s="14">
        <v>0.28116539987512701</v>
      </c>
      <c r="BN10" s="14">
        <v>0.26625240335441203</v>
      </c>
      <c r="BO10" s="14">
        <v>0.26049193273281501</v>
      </c>
      <c r="BP10" s="14"/>
      <c r="BQ10" s="14">
        <v>0.32531219465817302</v>
      </c>
      <c r="BR10" s="14">
        <v>0.27452953105037697</v>
      </c>
      <c r="BS10" s="14"/>
      <c r="BT10" s="14">
        <v>0.27479272560200602</v>
      </c>
      <c r="BU10" s="14">
        <v>0.29408607061706299</v>
      </c>
      <c r="BV10" s="14"/>
      <c r="BW10" s="14">
        <v>0.29218497234909102</v>
      </c>
      <c r="BX10" s="14">
        <v>0.28846565808781899</v>
      </c>
      <c r="BY10" s="14"/>
      <c r="BZ10" s="14">
        <v>0.26828191029415799</v>
      </c>
      <c r="CA10" s="14">
        <v>0.33832673792863899</v>
      </c>
      <c r="CB10" s="14">
        <v>0.25801980409465503</v>
      </c>
    </row>
    <row r="11" spans="2:80" x14ac:dyDescent="0.35">
      <c r="B11" s="15" t="s">
        <v>387</v>
      </c>
      <c r="C11" s="14">
        <v>0.211991940034674</v>
      </c>
      <c r="D11" s="14">
        <v>0.22356909662657201</v>
      </c>
      <c r="E11" s="14">
        <v>0.200859274737475</v>
      </c>
      <c r="F11" s="14"/>
      <c r="G11" s="14">
        <v>0.232510612699701</v>
      </c>
      <c r="H11" s="14">
        <v>0.187769050099582</v>
      </c>
      <c r="I11" s="14">
        <v>0.24982027734371501</v>
      </c>
      <c r="J11" s="14">
        <v>0.202746937935323</v>
      </c>
      <c r="K11" s="14">
        <v>0.20140985555903901</v>
      </c>
      <c r="L11" s="14">
        <v>0.20336158342133001</v>
      </c>
      <c r="M11" s="14"/>
      <c r="N11" s="14">
        <v>0.153566359832779</v>
      </c>
      <c r="O11" s="14">
        <v>0.15923813469942599</v>
      </c>
      <c r="P11" s="14">
        <v>0.27763555672308199</v>
      </c>
      <c r="Q11" s="14">
        <v>0.26211569067901402</v>
      </c>
      <c r="R11" s="14"/>
      <c r="S11" s="14">
        <v>0.21303519838627399</v>
      </c>
      <c r="T11" s="14">
        <v>0.25336059884874901</v>
      </c>
      <c r="U11" s="14">
        <v>0.24288859225724799</v>
      </c>
      <c r="V11" s="14">
        <v>0.21465856285521001</v>
      </c>
      <c r="W11" s="14">
        <v>0.212327709169259</v>
      </c>
      <c r="X11" s="14">
        <v>0.21656209035267401</v>
      </c>
      <c r="Y11" s="14">
        <v>0.15779758786546599</v>
      </c>
      <c r="Z11" s="14">
        <v>0.10640653806615299</v>
      </c>
      <c r="AA11" s="14">
        <v>0.20191813009101001</v>
      </c>
      <c r="AB11" s="14">
        <v>0.18112392609523201</v>
      </c>
      <c r="AC11" s="14">
        <v>0.27161357209935499</v>
      </c>
      <c r="AD11" s="14">
        <v>0.22963223579984701</v>
      </c>
      <c r="AE11" s="14"/>
      <c r="AF11" s="14">
        <v>0.121463811250151</v>
      </c>
      <c r="AG11" s="14">
        <v>0.21017957897689199</v>
      </c>
      <c r="AH11" s="14">
        <v>0.23091865978948001</v>
      </c>
      <c r="AI11" s="14">
        <v>0.18676601108141799</v>
      </c>
      <c r="AJ11" s="14">
        <v>0.223547236724077</v>
      </c>
      <c r="AK11" s="14"/>
      <c r="AL11" s="14">
        <v>0.20095916520826901</v>
      </c>
      <c r="AM11" s="14">
        <v>0.120591369523475</v>
      </c>
      <c r="AN11" s="14">
        <v>0.22134825544147199</v>
      </c>
      <c r="AO11" s="14">
        <v>0.20525819116883101</v>
      </c>
      <c r="AP11" s="14">
        <v>0.21404253943276699</v>
      </c>
      <c r="AQ11" s="14">
        <v>0.30407015898449102</v>
      </c>
      <c r="AR11" s="14"/>
      <c r="AS11" s="14">
        <v>0.25255845833267498</v>
      </c>
      <c r="AT11" s="14">
        <v>0.216675189926718</v>
      </c>
      <c r="AU11" s="14">
        <v>0.188426402753435</v>
      </c>
      <c r="AV11" s="14">
        <v>0.15691935684125799</v>
      </c>
      <c r="AW11" s="14">
        <v>6.1577986612481303E-2</v>
      </c>
      <c r="AX11" s="14"/>
      <c r="AY11" s="14">
        <v>0.15136865269187</v>
      </c>
      <c r="AZ11" s="14">
        <v>0.205935625556773</v>
      </c>
      <c r="BA11" s="14">
        <v>0.28777266970784998</v>
      </c>
      <c r="BB11" s="14">
        <v>0.242371258488248</v>
      </c>
      <c r="BC11" s="14">
        <v>0.19294371069562199</v>
      </c>
      <c r="BD11" s="14"/>
      <c r="BE11" s="14">
        <v>0.13478817207020599</v>
      </c>
      <c r="BF11" s="14">
        <v>0.182711647414042</v>
      </c>
      <c r="BG11" s="14">
        <v>0.26122217975543499</v>
      </c>
      <c r="BH11" s="14">
        <v>0.22776398518263999</v>
      </c>
      <c r="BI11" s="14">
        <v>0.100539959617389</v>
      </c>
      <c r="BJ11" s="14"/>
      <c r="BK11" s="14">
        <v>0.16478520203073199</v>
      </c>
      <c r="BL11" s="14">
        <v>0.234272665577096</v>
      </c>
      <c r="BM11" s="14">
        <v>0.25298190055935399</v>
      </c>
      <c r="BN11" s="14">
        <v>0.22149078627423499</v>
      </c>
      <c r="BO11" s="14">
        <v>0.184344960134186</v>
      </c>
      <c r="BP11" s="14"/>
      <c r="BQ11" s="14">
        <v>0.19064691470011999</v>
      </c>
      <c r="BR11" s="14">
        <v>0.220871901270838</v>
      </c>
      <c r="BS11" s="14"/>
      <c r="BT11" s="14">
        <v>0.196670235484423</v>
      </c>
      <c r="BU11" s="14">
        <v>0.21683921083456401</v>
      </c>
      <c r="BV11" s="14"/>
      <c r="BW11" s="14">
        <v>0.20211457837934099</v>
      </c>
      <c r="BX11" s="14">
        <v>0.21554317579436499</v>
      </c>
      <c r="BY11" s="14"/>
      <c r="BZ11" s="14">
        <v>0.218032964479872</v>
      </c>
      <c r="CA11" s="14">
        <v>0.18331409811170901</v>
      </c>
      <c r="CB11" s="14">
        <v>0.31673364399464898</v>
      </c>
    </row>
    <row r="12" spans="2:80" x14ac:dyDescent="0.35">
      <c r="B12" s="15" t="s">
        <v>388</v>
      </c>
      <c r="C12" s="14">
        <v>0.17069187209371001</v>
      </c>
      <c r="D12" s="14">
        <v>0.15247107979711</v>
      </c>
      <c r="E12" s="14">
        <v>0.18920726423658299</v>
      </c>
      <c r="F12" s="14"/>
      <c r="G12" s="14">
        <v>0.18419533235831101</v>
      </c>
      <c r="H12" s="14">
        <v>0.11634865360741301</v>
      </c>
      <c r="I12" s="14">
        <v>0.173679356980949</v>
      </c>
      <c r="J12" s="14">
        <v>0.17561826299005801</v>
      </c>
      <c r="K12" s="14">
        <v>0.145529156945303</v>
      </c>
      <c r="L12" s="14">
        <v>0.215029216818001</v>
      </c>
      <c r="M12" s="14"/>
      <c r="N12" s="14">
        <v>0.171768991181281</v>
      </c>
      <c r="O12" s="14">
        <v>0.17567610129903899</v>
      </c>
      <c r="P12" s="14">
        <v>0.142515847568423</v>
      </c>
      <c r="Q12" s="14">
        <v>0.193649143322291</v>
      </c>
      <c r="R12" s="14"/>
      <c r="S12" s="14">
        <v>0.160068227394252</v>
      </c>
      <c r="T12" s="14">
        <v>6.7060819318390794E-2</v>
      </c>
      <c r="U12" s="14">
        <v>0.219740383600557</v>
      </c>
      <c r="V12" s="14">
        <v>0.15142099911460899</v>
      </c>
      <c r="W12" s="14">
        <v>0.138020834069641</v>
      </c>
      <c r="X12" s="14">
        <v>0.19633119002560201</v>
      </c>
      <c r="Y12" s="14">
        <v>0.21742848786091401</v>
      </c>
      <c r="Z12" s="14">
        <v>0.25794272313179301</v>
      </c>
      <c r="AA12" s="14">
        <v>0.20925287880270599</v>
      </c>
      <c r="AB12" s="14">
        <v>0.17404156848524199</v>
      </c>
      <c r="AC12" s="14">
        <v>0.18738391061892501</v>
      </c>
      <c r="AD12" s="14">
        <v>0.22177975643512099</v>
      </c>
      <c r="AE12" s="14"/>
      <c r="AF12" s="14">
        <v>0.12720768216984599</v>
      </c>
      <c r="AG12" s="14">
        <v>0.20305513142386999</v>
      </c>
      <c r="AH12" s="14">
        <v>0.17088640030772601</v>
      </c>
      <c r="AI12" s="14">
        <v>0.141234048526023</v>
      </c>
      <c r="AJ12" s="14">
        <v>0.15223867933795701</v>
      </c>
      <c r="AK12" s="14"/>
      <c r="AL12" s="14">
        <v>0.219860289632239</v>
      </c>
      <c r="AM12" s="14">
        <v>0.13726335577406701</v>
      </c>
      <c r="AN12" s="14">
        <v>0.27217770515580603</v>
      </c>
      <c r="AO12" s="14">
        <v>0.110848763179098</v>
      </c>
      <c r="AP12" s="14">
        <v>0.17201664457961699</v>
      </c>
      <c r="AQ12" s="14">
        <v>0.16805453387632599</v>
      </c>
      <c r="AR12" s="14"/>
      <c r="AS12" s="14">
        <v>0.14010996042023999</v>
      </c>
      <c r="AT12" s="14">
        <v>0.14256761924515801</v>
      </c>
      <c r="AU12" s="14">
        <v>0.178947754612722</v>
      </c>
      <c r="AV12" s="14">
        <v>0.240525348988333</v>
      </c>
      <c r="AW12" s="14">
        <v>0.38330589821716998</v>
      </c>
      <c r="AX12" s="14"/>
      <c r="AY12" s="14">
        <v>0.17079027398428301</v>
      </c>
      <c r="AZ12" s="14">
        <v>0.15613728446556099</v>
      </c>
      <c r="BA12" s="14">
        <v>0.19124871843503799</v>
      </c>
      <c r="BB12" s="14">
        <v>0.15443300775757099</v>
      </c>
      <c r="BC12" s="14">
        <v>0.19710967947991201</v>
      </c>
      <c r="BD12" s="14"/>
      <c r="BE12" s="14">
        <v>0.14292308171222801</v>
      </c>
      <c r="BF12" s="14">
        <v>0.16669020301631901</v>
      </c>
      <c r="BG12" s="14">
        <v>0.16045473132004801</v>
      </c>
      <c r="BH12" s="14">
        <v>0.22291188910756199</v>
      </c>
      <c r="BI12" s="14">
        <v>0.14493193139890301</v>
      </c>
      <c r="BJ12" s="14"/>
      <c r="BK12" s="14">
        <v>0.15349078134098099</v>
      </c>
      <c r="BL12" s="14">
        <v>0.175314624242109</v>
      </c>
      <c r="BM12" s="14">
        <v>0.17152977782858</v>
      </c>
      <c r="BN12" s="14">
        <v>0.164873084884644</v>
      </c>
      <c r="BO12" s="14">
        <v>0.182062381884777</v>
      </c>
      <c r="BP12" s="14"/>
      <c r="BQ12" s="14">
        <v>0.11911166537803999</v>
      </c>
      <c r="BR12" s="14">
        <v>0.192150278865755</v>
      </c>
      <c r="BS12" s="14"/>
      <c r="BT12" s="14">
        <v>0.184852991967347</v>
      </c>
      <c r="BU12" s="14">
        <v>0.16621177116028599</v>
      </c>
      <c r="BV12" s="14"/>
      <c r="BW12" s="14">
        <v>0.18739481193725899</v>
      </c>
      <c r="BX12" s="14">
        <v>0.16468661691179101</v>
      </c>
      <c r="BY12" s="14"/>
      <c r="BZ12" s="14">
        <v>0.17390607643189601</v>
      </c>
      <c r="CA12" s="14">
        <v>0.159860980900594</v>
      </c>
      <c r="CB12" s="14">
        <v>0.197631136900485</v>
      </c>
    </row>
    <row r="13" spans="2:80" x14ac:dyDescent="0.35">
      <c r="B13" s="15" t="s">
        <v>389</v>
      </c>
      <c r="C13" s="14">
        <v>0.10604368412317999</v>
      </c>
      <c r="D13" s="14">
        <v>0.10122388535556499</v>
      </c>
      <c r="E13" s="14">
        <v>0.11106144322735401</v>
      </c>
      <c r="F13" s="14"/>
      <c r="G13" s="14">
        <v>3.54370404068148E-2</v>
      </c>
      <c r="H13" s="14">
        <v>0.110939217036726</v>
      </c>
      <c r="I13" s="14">
        <v>6.3222790943695401E-2</v>
      </c>
      <c r="J13" s="14">
        <v>0.16236921585191899</v>
      </c>
      <c r="K13" s="14">
        <v>0.18382270131007999</v>
      </c>
      <c r="L13" s="14">
        <v>8.0698910478898503E-2</v>
      </c>
      <c r="M13" s="14"/>
      <c r="N13" s="14">
        <v>9.7190551719598894E-2</v>
      </c>
      <c r="O13" s="14">
        <v>0.114468287165485</v>
      </c>
      <c r="P13" s="14">
        <v>9.0931649560908198E-2</v>
      </c>
      <c r="Q13" s="14">
        <v>0.11927260197591499</v>
      </c>
      <c r="R13" s="14"/>
      <c r="S13" s="14">
        <v>8.5080831962364406E-2</v>
      </c>
      <c r="T13" s="14">
        <v>0.15296242293332399</v>
      </c>
      <c r="U13" s="14">
        <v>3.8304908630697201E-2</v>
      </c>
      <c r="V13" s="14">
        <v>9.2228184531523705E-2</v>
      </c>
      <c r="W13" s="14">
        <v>0.114749414599866</v>
      </c>
      <c r="X13" s="14">
        <v>5.8782799677242599E-2</v>
      </c>
      <c r="Y13" s="14">
        <v>9.8606379849788803E-2</v>
      </c>
      <c r="Z13" s="14">
        <v>9.5399468533743897E-2</v>
      </c>
      <c r="AA13" s="14">
        <v>0.10225110024243</v>
      </c>
      <c r="AB13" s="14">
        <v>0.118277014604006</v>
      </c>
      <c r="AC13" s="14">
        <v>0.18739444040154199</v>
      </c>
      <c r="AD13" s="14">
        <v>0.18972869232824</v>
      </c>
      <c r="AE13" s="14"/>
      <c r="AF13" s="14">
        <v>3.1153564517292301E-2</v>
      </c>
      <c r="AG13" s="14">
        <v>0.115066626080313</v>
      </c>
      <c r="AH13" s="14">
        <v>0.105739051299106</v>
      </c>
      <c r="AI13" s="14">
        <v>7.1521864525897497E-2</v>
      </c>
      <c r="AJ13" s="14">
        <v>0.177223318871749</v>
      </c>
      <c r="AK13" s="14"/>
      <c r="AL13" s="14">
        <v>0.103354106502643</v>
      </c>
      <c r="AM13" s="14">
        <v>5.5873648009413399E-2</v>
      </c>
      <c r="AN13" s="14">
        <v>9.1213137459744603E-2</v>
      </c>
      <c r="AO13" s="14">
        <v>4.8729989653736101E-2</v>
      </c>
      <c r="AP13" s="14">
        <v>0.19120183662812301</v>
      </c>
      <c r="AQ13" s="14">
        <v>8.5751244270191401E-2</v>
      </c>
      <c r="AR13" s="14"/>
      <c r="AS13" s="14">
        <v>8.8022198067535307E-2</v>
      </c>
      <c r="AT13" s="14">
        <v>0.117624568166694</v>
      </c>
      <c r="AU13" s="14">
        <v>9.4777634599684496E-2</v>
      </c>
      <c r="AV13" s="14">
        <v>0.12663657715075299</v>
      </c>
      <c r="AW13" s="14">
        <v>0</v>
      </c>
      <c r="AX13" s="14"/>
      <c r="AY13" s="14">
        <v>0.120917345819301</v>
      </c>
      <c r="AZ13" s="14">
        <v>6.4239052192680696E-2</v>
      </c>
      <c r="BA13" s="14">
        <v>5.3268758483157298E-2</v>
      </c>
      <c r="BB13" s="14">
        <v>9.15040509050737E-2</v>
      </c>
      <c r="BC13" s="14">
        <v>0.21710020942119301</v>
      </c>
      <c r="BD13" s="14"/>
      <c r="BE13" s="14">
        <v>5.3305170787054698E-2</v>
      </c>
      <c r="BF13" s="14">
        <v>8.6834924229781799E-2</v>
      </c>
      <c r="BG13" s="14">
        <v>9.6894112181622596E-2</v>
      </c>
      <c r="BH13" s="14">
        <v>0.13710593064379101</v>
      </c>
      <c r="BI13" s="14">
        <v>0.29286678469274202</v>
      </c>
      <c r="BJ13" s="14"/>
      <c r="BK13" s="14">
        <v>4.0188663204083201E-2</v>
      </c>
      <c r="BL13" s="14">
        <v>9.7389778057351606E-2</v>
      </c>
      <c r="BM13" s="14">
        <v>0.11573058212979299</v>
      </c>
      <c r="BN13" s="14">
        <v>0.12663875817091899</v>
      </c>
      <c r="BO13" s="14">
        <v>0.135798707264735</v>
      </c>
      <c r="BP13" s="14"/>
      <c r="BQ13" s="14">
        <v>5.40775255925822E-2</v>
      </c>
      <c r="BR13" s="14">
        <v>0.12766265463791701</v>
      </c>
      <c r="BS13" s="14"/>
      <c r="BT13" s="14">
        <v>0.17725369409863401</v>
      </c>
      <c r="BU13" s="14">
        <v>8.3515237573264497E-2</v>
      </c>
      <c r="BV13" s="14"/>
      <c r="BW13" s="14">
        <v>0.101371600205149</v>
      </c>
      <c r="BX13" s="14">
        <v>0.107723451662422</v>
      </c>
      <c r="BY13" s="14"/>
      <c r="BZ13" s="14">
        <v>0.12598545693494601</v>
      </c>
      <c r="CA13" s="14">
        <v>6.6049702067394703E-2</v>
      </c>
      <c r="CB13" s="14">
        <v>9.6290124045391903E-2</v>
      </c>
    </row>
    <row r="14" spans="2:80" x14ac:dyDescent="0.35">
      <c r="B14" s="15" t="s">
        <v>167</v>
      </c>
      <c r="C14" s="20">
        <v>3.7829123333217002E-2</v>
      </c>
      <c r="D14" s="20">
        <v>2.3466875716147698E-2</v>
      </c>
      <c r="E14" s="20">
        <v>5.2232934747953499E-2</v>
      </c>
      <c r="F14" s="20"/>
      <c r="G14" s="20">
        <v>3.5225707861223803E-2</v>
      </c>
      <c r="H14" s="20">
        <v>2.90167909696607E-2</v>
      </c>
      <c r="I14" s="20">
        <v>5.6039396076182003E-2</v>
      </c>
      <c r="J14" s="20">
        <v>5.0728158174641901E-2</v>
      </c>
      <c r="K14" s="20">
        <v>2.0820874363828901E-2</v>
      </c>
      <c r="L14" s="20">
        <v>3.1739876909356798E-2</v>
      </c>
      <c r="M14" s="20"/>
      <c r="N14" s="20">
        <v>4.5187474775375103E-2</v>
      </c>
      <c r="O14" s="20">
        <v>4.68131328075835E-2</v>
      </c>
      <c r="P14" s="20">
        <v>3.2381249096801401E-2</v>
      </c>
      <c r="Q14" s="20">
        <v>2.7124900535519698E-2</v>
      </c>
      <c r="R14" s="20"/>
      <c r="S14" s="20">
        <v>2.4292169657447901E-2</v>
      </c>
      <c r="T14" s="20">
        <v>5.8412666013348498E-2</v>
      </c>
      <c r="U14" s="20">
        <v>2.30452929849852E-2</v>
      </c>
      <c r="V14" s="20">
        <v>2.2359070463396701E-2</v>
      </c>
      <c r="W14" s="20">
        <v>4.0843119032423998E-2</v>
      </c>
      <c r="X14" s="20">
        <v>4.90099938212359E-2</v>
      </c>
      <c r="Y14" s="20">
        <v>4.0512356789285497E-2</v>
      </c>
      <c r="Z14" s="20">
        <v>0</v>
      </c>
      <c r="AA14" s="20">
        <v>6.9934775665911206E-2</v>
      </c>
      <c r="AB14" s="20">
        <v>2.6564282727463601E-2</v>
      </c>
      <c r="AC14" s="20">
        <v>3.4905709409661097E-2</v>
      </c>
      <c r="AD14" s="20">
        <v>3.6586568544147199E-2</v>
      </c>
      <c r="AE14" s="20"/>
      <c r="AF14" s="20">
        <v>5.9018201289408802E-2</v>
      </c>
      <c r="AG14" s="20">
        <v>2.1045480567892901E-2</v>
      </c>
      <c r="AH14" s="20">
        <v>3.0081054845420199E-2</v>
      </c>
      <c r="AI14" s="20">
        <v>1.54432760843676E-2</v>
      </c>
      <c r="AJ14" s="20">
        <v>1.3081302904329401E-2</v>
      </c>
      <c r="AK14" s="20"/>
      <c r="AL14" s="20">
        <v>1.5087572556707601E-2</v>
      </c>
      <c r="AM14" s="20">
        <v>5.1921173045899098E-2</v>
      </c>
      <c r="AN14" s="20">
        <v>7.4706863187008199E-2</v>
      </c>
      <c r="AO14" s="20">
        <v>2.0917070067779299E-2</v>
      </c>
      <c r="AP14" s="20">
        <v>4.3790780495496298E-2</v>
      </c>
      <c r="AQ14" s="20">
        <v>5.5753301547519098E-2</v>
      </c>
      <c r="AR14" s="20"/>
      <c r="AS14" s="20">
        <v>2.3627684047286001E-2</v>
      </c>
      <c r="AT14" s="20">
        <v>5.7543053570412603E-2</v>
      </c>
      <c r="AU14" s="20">
        <v>3.0223746912750201E-2</v>
      </c>
      <c r="AV14" s="20">
        <v>3.1551454749404198E-2</v>
      </c>
      <c r="AW14" s="20">
        <v>0</v>
      </c>
      <c r="AX14" s="20"/>
      <c r="AY14" s="20">
        <v>2.4922851136590301E-2</v>
      </c>
      <c r="AZ14" s="20">
        <v>3.8648757179201097E-2</v>
      </c>
      <c r="BA14" s="20">
        <v>6.3581587353906094E-2</v>
      </c>
      <c r="BB14" s="20">
        <v>3.0546401178637699E-2</v>
      </c>
      <c r="BC14" s="20">
        <v>3.1681974916495298E-2</v>
      </c>
      <c r="BD14" s="20"/>
      <c r="BE14" s="20">
        <v>0</v>
      </c>
      <c r="BF14" s="20">
        <v>4.1807004703566901E-2</v>
      </c>
      <c r="BG14" s="20">
        <v>3.4785710314422499E-2</v>
      </c>
      <c r="BH14" s="20">
        <v>4.1668786814602898E-2</v>
      </c>
      <c r="BI14" s="20">
        <v>6.1702400244849298E-2</v>
      </c>
      <c r="BJ14" s="20"/>
      <c r="BK14" s="20">
        <v>4.44971109973126E-2</v>
      </c>
      <c r="BL14" s="20">
        <v>3.1271386699044897E-2</v>
      </c>
      <c r="BM14" s="20">
        <v>3.8469442832569499E-2</v>
      </c>
      <c r="BN14" s="20">
        <v>3.5253265532790401E-2</v>
      </c>
      <c r="BO14" s="20">
        <v>4.0372809285550003E-2</v>
      </c>
      <c r="BP14" s="20"/>
      <c r="BQ14" s="20">
        <v>1.6075773377026301E-2</v>
      </c>
      <c r="BR14" s="20">
        <v>4.6878955851099802E-2</v>
      </c>
      <c r="BS14" s="20"/>
      <c r="BT14" s="20">
        <v>3.6231851777168603E-2</v>
      </c>
      <c r="BU14" s="20">
        <v>3.83344462069048E-2</v>
      </c>
      <c r="BV14" s="20"/>
      <c r="BW14" s="20">
        <v>2.5385489634976902E-2</v>
      </c>
      <c r="BX14" s="20">
        <v>4.2303018135461598E-2</v>
      </c>
      <c r="BY14" s="20"/>
      <c r="BZ14" s="20">
        <v>3.79641000870879E-2</v>
      </c>
      <c r="CA14" s="20">
        <v>4.3365909326617803E-2</v>
      </c>
      <c r="CB14" s="20">
        <v>0</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CB19"/>
  <sheetViews>
    <sheetView showGridLines="0" workbookViewId="0">
      <pane xSplit="2" topLeftCell="C1" activePane="topRight" state="frozen"/>
      <selection activeCell="B19" sqref="B19"/>
      <selection pane="topRight" activeCell="B19" sqref="B19"/>
    </sheetView>
  </sheetViews>
  <sheetFormatPr defaultColWidth="10.90625" defaultRowHeight="14.5" x14ac:dyDescent="0.35"/>
  <cols>
    <col min="2" max="2" width="25.81640625" customWidth="1"/>
    <col min="3" max="5" width="10.81640625" customWidth="1"/>
    <col min="6" max="6" width="2.1796875" customWidth="1"/>
    <col min="7" max="12" width="10.81640625" customWidth="1"/>
    <col min="13" max="13" width="2.1796875" customWidth="1"/>
    <col min="14" max="17" width="10.81640625" customWidth="1"/>
    <col min="18" max="18" width="2.1796875" customWidth="1"/>
    <col min="19" max="30" width="10.81640625" customWidth="1"/>
    <col min="31" max="31" width="2.1796875" customWidth="1"/>
    <col min="32" max="36" width="10.81640625" customWidth="1"/>
    <col min="37" max="37" width="2.1796875" customWidth="1"/>
    <col min="38" max="43" width="10.81640625" customWidth="1"/>
    <col min="44" max="44" width="2.1796875" customWidth="1"/>
    <col min="45" max="49" width="10.81640625" customWidth="1"/>
    <col min="50" max="50" width="2.1796875" customWidth="1"/>
    <col min="51" max="55" width="10.81640625" customWidth="1"/>
    <col min="56" max="56" width="2.1796875" customWidth="1"/>
    <col min="57" max="61" width="10.81640625" customWidth="1"/>
    <col min="62" max="62" width="2.1796875" customWidth="1"/>
    <col min="63" max="67" width="10.81640625" customWidth="1"/>
    <col min="68" max="68" width="2.1796875" customWidth="1"/>
    <col min="69" max="70" width="10.81640625" customWidth="1"/>
    <col min="71" max="71" width="2.1796875" customWidth="1"/>
    <col min="72" max="73" width="10.81640625" customWidth="1"/>
    <col min="74" max="74" width="2.1796875" customWidth="1"/>
    <col min="75" max="76" width="10.81640625" customWidth="1"/>
    <col min="77" max="77" width="2.1796875" customWidth="1"/>
    <col min="78" max="80" width="10.81640625" customWidth="1"/>
    <col min="81" max="81" width="2.1796875" customWidth="1"/>
  </cols>
  <sheetData>
    <row r="2" spans="2:80" ht="40" customHeight="1" x14ac:dyDescent="0.35">
      <c r="D2" s="26" t="s">
        <v>391</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row>
    <row r="5" spans="2:80" ht="30" customHeight="1" x14ac:dyDescent="0.35">
      <c r="B5" s="19"/>
      <c r="C5" s="19"/>
      <c r="D5" s="27" t="s">
        <v>89</v>
      </c>
      <c r="E5" s="27"/>
      <c r="F5" s="19"/>
      <c r="G5" s="27" t="s">
        <v>90</v>
      </c>
      <c r="H5" s="27"/>
      <c r="I5" s="27"/>
      <c r="J5" s="27"/>
      <c r="K5" s="27"/>
      <c r="L5" s="27"/>
      <c r="M5" s="19"/>
      <c r="N5" s="27" t="s">
        <v>91</v>
      </c>
      <c r="O5" s="27"/>
      <c r="P5" s="27"/>
      <c r="Q5" s="27"/>
      <c r="R5" s="19"/>
      <c r="S5" s="27" t="s">
        <v>92</v>
      </c>
      <c r="T5" s="27"/>
      <c r="U5" s="27"/>
      <c r="V5" s="27"/>
      <c r="W5" s="27"/>
      <c r="X5" s="27"/>
      <c r="Y5" s="27"/>
      <c r="Z5" s="27"/>
      <c r="AA5" s="27"/>
      <c r="AB5" s="27"/>
      <c r="AC5" s="27"/>
      <c r="AD5" s="27"/>
      <c r="AE5" s="19"/>
      <c r="AF5" s="27" t="s">
        <v>93</v>
      </c>
      <c r="AG5" s="27"/>
      <c r="AH5" s="27"/>
      <c r="AI5" s="27"/>
      <c r="AJ5" s="27"/>
      <c r="AK5" s="19"/>
      <c r="AL5" s="27" t="s">
        <v>94</v>
      </c>
      <c r="AM5" s="27"/>
      <c r="AN5" s="27"/>
      <c r="AO5" s="27"/>
      <c r="AP5" s="27"/>
      <c r="AQ5" s="27"/>
      <c r="AR5" s="19"/>
      <c r="AS5" s="27" t="s">
        <v>95</v>
      </c>
      <c r="AT5" s="27"/>
      <c r="AU5" s="27"/>
      <c r="AV5" s="27"/>
      <c r="AW5" s="27"/>
      <c r="AX5" s="19"/>
      <c r="AY5" s="27" t="s">
        <v>97</v>
      </c>
      <c r="AZ5" s="27"/>
      <c r="BA5" s="27"/>
      <c r="BB5" s="27"/>
      <c r="BC5" s="27"/>
      <c r="BD5" s="19"/>
      <c r="BE5" s="27" t="s">
        <v>98</v>
      </c>
      <c r="BF5" s="27"/>
      <c r="BG5" s="27"/>
      <c r="BH5" s="27"/>
      <c r="BI5" s="27"/>
      <c r="BJ5" s="19"/>
      <c r="BK5" s="27" t="s">
        <v>99</v>
      </c>
      <c r="BL5" s="27"/>
      <c r="BM5" s="27"/>
      <c r="BN5" s="27"/>
      <c r="BO5" s="27"/>
      <c r="BP5" s="19"/>
      <c r="BQ5" s="27" t="s">
        <v>100</v>
      </c>
      <c r="BR5" s="27"/>
      <c r="BS5" s="19"/>
      <c r="BT5" s="27" t="s">
        <v>101</v>
      </c>
      <c r="BU5" s="27"/>
      <c r="BV5" s="19"/>
      <c r="BW5" s="27" t="s">
        <v>102</v>
      </c>
      <c r="BX5" s="27"/>
      <c r="BY5" s="19"/>
      <c r="BZ5" s="27" t="s">
        <v>103</v>
      </c>
      <c r="CA5" s="27"/>
      <c r="CB5" s="27"/>
    </row>
    <row r="6" spans="2:80" ht="72.5" x14ac:dyDescent="0.35">
      <c r="B6" t="s">
        <v>14</v>
      </c>
      <c r="C6" s="9" t="s">
        <v>15</v>
      </c>
      <c r="D6" s="12" t="s">
        <v>16</v>
      </c>
      <c r="E6" s="12" t="s">
        <v>17</v>
      </c>
      <c r="G6" s="12" t="s">
        <v>20</v>
      </c>
      <c r="H6" s="12" t="s">
        <v>21</v>
      </c>
      <c r="I6" s="12" t="s">
        <v>22</v>
      </c>
      <c r="J6" s="12" t="s">
        <v>23</v>
      </c>
      <c r="K6" s="12" t="s">
        <v>24</v>
      </c>
      <c r="L6" s="12" t="s">
        <v>25</v>
      </c>
      <c r="N6" s="12" t="s">
        <v>26</v>
      </c>
      <c r="O6" s="12" t="s">
        <v>27</v>
      </c>
      <c r="P6" s="12" t="s">
        <v>28</v>
      </c>
      <c r="Q6" s="12" t="s">
        <v>29</v>
      </c>
      <c r="S6" s="12" t="s">
        <v>30</v>
      </c>
      <c r="T6" s="12" t="s">
        <v>31</v>
      </c>
      <c r="U6" s="12" t="s">
        <v>32</v>
      </c>
      <c r="V6" s="12" t="s">
        <v>33</v>
      </c>
      <c r="W6" s="12" t="s">
        <v>34</v>
      </c>
      <c r="X6" s="12" t="s">
        <v>35</v>
      </c>
      <c r="Y6" s="12" t="s">
        <v>36</v>
      </c>
      <c r="Z6" s="12" t="s">
        <v>37</v>
      </c>
      <c r="AA6" s="12" t="s">
        <v>38</v>
      </c>
      <c r="AB6" s="12" t="s">
        <v>39</v>
      </c>
      <c r="AC6" s="12" t="s">
        <v>40</v>
      </c>
      <c r="AD6" s="12" t="s">
        <v>41</v>
      </c>
      <c r="AF6" s="12" t="s">
        <v>42</v>
      </c>
      <c r="AG6" s="12" t="s">
        <v>43</v>
      </c>
      <c r="AH6" s="12" t="s">
        <v>44</v>
      </c>
      <c r="AI6" s="12" t="s">
        <v>45</v>
      </c>
      <c r="AJ6" s="12" t="s">
        <v>46</v>
      </c>
      <c r="AL6" s="12" t="s">
        <v>47</v>
      </c>
      <c r="AM6" s="12" t="s">
        <v>48</v>
      </c>
      <c r="AN6" s="12" t="s">
        <v>44</v>
      </c>
      <c r="AO6" s="12" t="s">
        <v>45</v>
      </c>
      <c r="AP6" s="12" t="s">
        <v>49</v>
      </c>
      <c r="AQ6" s="12" t="s">
        <v>50</v>
      </c>
      <c r="AS6" s="12" t="s">
        <v>51</v>
      </c>
      <c r="AT6" s="12" t="s">
        <v>52</v>
      </c>
      <c r="AU6" s="12" t="s">
        <v>53</v>
      </c>
      <c r="AV6" s="12" t="s">
        <v>54</v>
      </c>
      <c r="AW6" s="12" t="s">
        <v>55</v>
      </c>
      <c r="AY6" s="12" t="s">
        <v>72</v>
      </c>
      <c r="AZ6" s="12" t="s">
        <v>73</v>
      </c>
      <c r="BA6" s="12" t="s">
        <v>74</v>
      </c>
      <c r="BB6" s="12" t="s">
        <v>75</v>
      </c>
      <c r="BC6" s="12" t="s">
        <v>76</v>
      </c>
      <c r="BE6" s="12" t="s">
        <v>77</v>
      </c>
      <c r="BF6" s="12" t="s">
        <v>78</v>
      </c>
      <c r="BG6" s="12" t="s">
        <v>79</v>
      </c>
      <c r="BH6" s="12" t="s">
        <v>80</v>
      </c>
      <c r="BI6" s="12" t="s">
        <v>81</v>
      </c>
      <c r="BK6" s="12" t="s">
        <v>82</v>
      </c>
      <c r="BL6" s="12" t="s">
        <v>83</v>
      </c>
      <c r="BM6" s="12" t="s">
        <v>84</v>
      </c>
      <c r="BN6" s="12" t="s">
        <v>85</v>
      </c>
      <c r="BO6" s="12" t="s">
        <v>86</v>
      </c>
      <c r="BQ6" s="12" t="s">
        <v>87</v>
      </c>
      <c r="BR6" s="12" t="s">
        <v>88</v>
      </c>
      <c r="BT6" s="12" t="s">
        <v>87</v>
      </c>
      <c r="BU6" s="12" t="s">
        <v>88</v>
      </c>
      <c r="BW6" s="12" t="s">
        <v>87</v>
      </c>
      <c r="BX6" s="12" t="s">
        <v>88</v>
      </c>
      <c r="BZ6" s="12" t="s">
        <v>88</v>
      </c>
      <c r="CA6" s="12" t="s">
        <v>87</v>
      </c>
      <c r="CB6" s="12" t="s">
        <v>74</v>
      </c>
    </row>
    <row r="7" spans="2:80" ht="30" customHeight="1" x14ac:dyDescent="0.35">
      <c r="B7" s="10" t="s">
        <v>18</v>
      </c>
      <c r="C7" s="10">
        <v>1063</v>
      </c>
      <c r="D7" s="10">
        <v>557</v>
      </c>
      <c r="E7" s="10">
        <v>504</v>
      </c>
      <c r="F7" s="10"/>
      <c r="G7" s="10">
        <v>141</v>
      </c>
      <c r="H7" s="10">
        <v>178</v>
      </c>
      <c r="I7" s="10">
        <v>184</v>
      </c>
      <c r="J7" s="10">
        <v>177</v>
      </c>
      <c r="K7" s="10">
        <v>164</v>
      </c>
      <c r="L7" s="10">
        <v>219</v>
      </c>
      <c r="M7" s="10"/>
      <c r="N7" s="10">
        <v>285</v>
      </c>
      <c r="O7" s="10">
        <v>274</v>
      </c>
      <c r="P7" s="10">
        <v>239</v>
      </c>
      <c r="Q7" s="10">
        <v>260</v>
      </c>
      <c r="R7" s="10"/>
      <c r="S7" s="10">
        <v>145</v>
      </c>
      <c r="T7" s="10">
        <v>156</v>
      </c>
      <c r="U7" s="10">
        <v>76</v>
      </c>
      <c r="V7" s="10">
        <v>83</v>
      </c>
      <c r="W7" s="10">
        <v>81</v>
      </c>
      <c r="X7" s="10">
        <v>88</v>
      </c>
      <c r="Y7" s="10">
        <v>87</v>
      </c>
      <c r="Z7" s="10">
        <v>55</v>
      </c>
      <c r="AA7" s="10">
        <v>116</v>
      </c>
      <c r="AB7" s="10">
        <v>83</v>
      </c>
      <c r="AC7" s="10">
        <v>58</v>
      </c>
      <c r="AD7" s="10">
        <v>35</v>
      </c>
      <c r="AE7" s="10"/>
      <c r="AF7" s="10">
        <v>191</v>
      </c>
      <c r="AG7" s="10">
        <v>325</v>
      </c>
      <c r="AH7" s="10">
        <v>67</v>
      </c>
      <c r="AI7" s="10">
        <v>138</v>
      </c>
      <c r="AJ7" s="10">
        <v>75</v>
      </c>
      <c r="AK7" s="10"/>
      <c r="AL7" s="10">
        <v>169</v>
      </c>
      <c r="AM7" s="10">
        <v>162</v>
      </c>
      <c r="AN7" s="10">
        <v>77</v>
      </c>
      <c r="AO7" s="10">
        <v>266</v>
      </c>
      <c r="AP7" s="10">
        <v>150</v>
      </c>
      <c r="AQ7" s="10">
        <v>116</v>
      </c>
      <c r="AR7" s="10"/>
      <c r="AS7" s="10">
        <v>259</v>
      </c>
      <c r="AT7" s="10">
        <v>248</v>
      </c>
      <c r="AU7" s="10">
        <v>270</v>
      </c>
      <c r="AV7" s="10">
        <v>134</v>
      </c>
      <c r="AW7" s="10">
        <v>11</v>
      </c>
      <c r="AX7" s="10"/>
      <c r="AY7" s="10">
        <v>250</v>
      </c>
      <c r="AZ7" s="10">
        <v>293</v>
      </c>
      <c r="BA7" s="10">
        <v>153</v>
      </c>
      <c r="BB7" s="10">
        <v>180</v>
      </c>
      <c r="BC7" s="10">
        <v>172</v>
      </c>
      <c r="BD7" s="10"/>
      <c r="BE7" s="10">
        <v>72</v>
      </c>
      <c r="BF7" s="10">
        <v>392</v>
      </c>
      <c r="BG7" s="10">
        <v>396</v>
      </c>
      <c r="BH7" s="10">
        <v>164</v>
      </c>
      <c r="BI7" s="10">
        <v>39</v>
      </c>
      <c r="BJ7" s="10"/>
      <c r="BK7" s="10">
        <v>184</v>
      </c>
      <c r="BL7" s="10">
        <v>190</v>
      </c>
      <c r="BM7" s="10">
        <v>239</v>
      </c>
      <c r="BN7" s="10">
        <v>212</v>
      </c>
      <c r="BO7" s="10">
        <v>238</v>
      </c>
      <c r="BP7" s="10"/>
      <c r="BQ7" s="10">
        <v>333</v>
      </c>
      <c r="BR7" s="10">
        <v>730</v>
      </c>
      <c r="BS7" s="10"/>
      <c r="BT7" s="10">
        <v>236</v>
      </c>
      <c r="BU7" s="10">
        <v>827</v>
      </c>
      <c r="BV7" s="10"/>
      <c r="BW7" s="10">
        <v>255</v>
      </c>
      <c r="BX7" s="10">
        <v>808</v>
      </c>
      <c r="BY7" s="10"/>
      <c r="BZ7" s="10">
        <v>689</v>
      </c>
      <c r="CA7" s="10">
        <v>325</v>
      </c>
      <c r="CB7" s="10">
        <v>49</v>
      </c>
    </row>
    <row r="8" spans="2:80" ht="30" customHeight="1" x14ac:dyDescent="0.35">
      <c r="B8" s="11" t="s">
        <v>19</v>
      </c>
      <c r="C8" s="11">
        <v>1065</v>
      </c>
      <c r="D8" s="11">
        <v>554</v>
      </c>
      <c r="E8" s="11">
        <v>508</v>
      </c>
      <c r="F8" s="11"/>
      <c r="G8" s="11">
        <v>137</v>
      </c>
      <c r="H8" s="11">
        <v>178</v>
      </c>
      <c r="I8" s="11">
        <v>180</v>
      </c>
      <c r="J8" s="11">
        <v>177</v>
      </c>
      <c r="K8" s="11">
        <v>156</v>
      </c>
      <c r="L8" s="11">
        <v>237</v>
      </c>
      <c r="M8" s="11"/>
      <c r="N8" s="11">
        <v>274</v>
      </c>
      <c r="O8" s="11">
        <v>270</v>
      </c>
      <c r="P8" s="11">
        <v>242</v>
      </c>
      <c r="Q8" s="11">
        <v>274</v>
      </c>
      <c r="R8" s="11"/>
      <c r="S8" s="11">
        <v>161</v>
      </c>
      <c r="T8" s="11">
        <v>152</v>
      </c>
      <c r="U8" s="11">
        <v>79</v>
      </c>
      <c r="V8" s="11">
        <v>85</v>
      </c>
      <c r="W8" s="11">
        <v>79</v>
      </c>
      <c r="X8" s="11">
        <v>84</v>
      </c>
      <c r="Y8" s="11">
        <v>84</v>
      </c>
      <c r="Z8" s="11">
        <v>52</v>
      </c>
      <c r="AA8" s="11">
        <v>112</v>
      </c>
      <c r="AB8" s="11">
        <v>83</v>
      </c>
      <c r="AC8" s="11">
        <v>56</v>
      </c>
      <c r="AD8" s="11">
        <v>37</v>
      </c>
      <c r="AE8" s="11"/>
      <c r="AF8" s="11">
        <v>193</v>
      </c>
      <c r="AG8" s="11">
        <v>324</v>
      </c>
      <c r="AH8" s="11">
        <v>68</v>
      </c>
      <c r="AI8" s="11">
        <v>139</v>
      </c>
      <c r="AJ8" s="11">
        <v>74</v>
      </c>
      <c r="AK8" s="11"/>
      <c r="AL8" s="11">
        <v>167</v>
      </c>
      <c r="AM8" s="11">
        <v>162</v>
      </c>
      <c r="AN8" s="11">
        <v>79</v>
      </c>
      <c r="AO8" s="11">
        <v>269</v>
      </c>
      <c r="AP8" s="11">
        <v>146</v>
      </c>
      <c r="AQ8" s="11">
        <v>117</v>
      </c>
      <c r="AR8" s="11"/>
      <c r="AS8" s="11">
        <v>263</v>
      </c>
      <c r="AT8" s="11">
        <v>249</v>
      </c>
      <c r="AU8" s="11">
        <v>267</v>
      </c>
      <c r="AV8" s="11">
        <v>133</v>
      </c>
      <c r="AW8" s="11">
        <v>10</v>
      </c>
      <c r="AX8" s="11"/>
      <c r="AY8" s="11">
        <v>252</v>
      </c>
      <c r="AZ8" s="11">
        <v>293</v>
      </c>
      <c r="BA8" s="11">
        <v>155</v>
      </c>
      <c r="BB8" s="11">
        <v>178</v>
      </c>
      <c r="BC8" s="11">
        <v>172</v>
      </c>
      <c r="BD8" s="11"/>
      <c r="BE8" s="11">
        <v>71</v>
      </c>
      <c r="BF8" s="11">
        <v>395</v>
      </c>
      <c r="BG8" s="11">
        <v>396</v>
      </c>
      <c r="BH8" s="11">
        <v>164</v>
      </c>
      <c r="BI8" s="11">
        <v>39</v>
      </c>
      <c r="BJ8" s="11"/>
      <c r="BK8" s="11">
        <v>183</v>
      </c>
      <c r="BL8" s="11">
        <v>189</v>
      </c>
      <c r="BM8" s="11">
        <v>242</v>
      </c>
      <c r="BN8" s="11">
        <v>212</v>
      </c>
      <c r="BO8" s="11">
        <v>239</v>
      </c>
      <c r="BP8" s="11"/>
      <c r="BQ8" s="11">
        <v>337</v>
      </c>
      <c r="BR8" s="11">
        <v>728</v>
      </c>
      <c r="BS8" s="11"/>
      <c r="BT8" s="11">
        <v>232</v>
      </c>
      <c r="BU8" s="11">
        <v>833</v>
      </c>
      <c r="BV8" s="11"/>
      <c r="BW8" s="11">
        <v>252</v>
      </c>
      <c r="BX8" s="11">
        <v>813</v>
      </c>
      <c r="BY8" s="11"/>
      <c r="BZ8" s="11">
        <v>693</v>
      </c>
      <c r="CA8" s="11">
        <v>324</v>
      </c>
      <c r="CB8" s="11">
        <v>48</v>
      </c>
    </row>
    <row r="9" spans="2:80" x14ac:dyDescent="0.35">
      <c r="B9" s="15" t="s">
        <v>385</v>
      </c>
      <c r="C9" s="14">
        <v>0.10408924049938501</v>
      </c>
      <c r="D9" s="14">
        <v>0.117900331940373</v>
      </c>
      <c r="E9" s="14">
        <v>8.9481116165482294E-2</v>
      </c>
      <c r="F9" s="14"/>
      <c r="G9" s="14">
        <v>0.171700547451695</v>
      </c>
      <c r="H9" s="14">
        <v>0.155799053259709</v>
      </c>
      <c r="I9" s="14">
        <v>0.10416228669717199</v>
      </c>
      <c r="J9" s="14">
        <v>0.124735837076891</v>
      </c>
      <c r="K9" s="14">
        <v>6.6224980086591098E-2</v>
      </c>
      <c r="L9" s="14">
        <v>3.5669567792383998E-2</v>
      </c>
      <c r="M9" s="14"/>
      <c r="N9" s="14">
        <v>9.4392628621044403E-2</v>
      </c>
      <c r="O9" s="14">
        <v>0.10493801788074</v>
      </c>
      <c r="P9" s="14">
        <v>0.116186070855809</v>
      </c>
      <c r="Q9" s="14">
        <v>0.104124174113156</v>
      </c>
      <c r="R9" s="14"/>
      <c r="S9" s="14">
        <v>0.115399482841646</v>
      </c>
      <c r="T9" s="14">
        <v>0.12861135870439</v>
      </c>
      <c r="U9" s="14">
        <v>8.1041681605850902E-2</v>
      </c>
      <c r="V9" s="14">
        <v>4.6366615718821703E-2</v>
      </c>
      <c r="W9" s="14">
        <v>0.140528321996996</v>
      </c>
      <c r="X9" s="14">
        <v>0.116834382985568</v>
      </c>
      <c r="Y9" s="14">
        <v>3.0895355395268401E-2</v>
      </c>
      <c r="Z9" s="14">
        <v>6.8595458040335996E-2</v>
      </c>
      <c r="AA9" s="14">
        <v>0.17530422016880201</v>
      </c>
      <c r="AB9" s="14">
        <v>0.11154998001741399</v>
      </c>
      <c r="AC9" s="14">
        <v>4.9951982308182402E-2</v>
      </c>
      <c r="AD9" s="14">
        <v>9.4515536010432097E-2</v>
      </c>
      <c r="AE9" s="14"/>
      <c r="AF9" s="14">
        <v>0.103655019987016</v>
      </c>
      <c r="AG9" s="14">
        <v>0.127067848452427</v>
      </c>
      <c r="AH9" s="14">
        <v>4.5996760155513301E-2</v>
      </c>
      <c r="AI9" s="14">
        <v>9.8465187347470895E-2</v>
      </c>
      <c r="AJ9" s="14">
        <v>9.5310844013824295E-2</v>
      </c>
      <c r="AK9" s="14"/>
      <c r="AL9" s="14">
        <v>0.14272228130939801</v>
      </c>
      <c r="AM9" s="14">
        <v>9.8657795585052596E-2</v>
      </c>
      <c r="AN9" s="14">
        <v>7.8267398558041198E-2</v>
      </c>
      <c r="AO9" s="14">
        <v>0.13644503439119299</v>
      </c>
      <c r="AP9" s="14">
        <v>6.4496395466328404E-2</v>
      </c>
      <c r="AQ9" s="14">
        <v>3.5886092344888702E-2</v>
      </c>
      <c r="AR9" s="14"/>
      <c r="AS9" s="14">
        <v>9.9508326713121806E-2</v>
      </c>
      <c r="AT9" s="14">
        <v>0.136722253930565</v>
      </c>
      <c r="AU9" s="14">
        <v>0.123205158502096</v>
      </c>
      <c r="AV9" s="14">
        <v>6.9250825356654694E-2</v>
      </c>
      <c r="AW9" s="14">
        <v>0.24777826927966101</v>
      </c>
      <c r="AX9" s="14"/>
      <c r="AY9" s="14">
        <v>0.103491159224749</v>
      </c>
      <c r="AZ9" s="14">
        <v>0.107174311122628</v>
      </c>
      <c r="BA9" s="14">
        <v>9.7522668640606699E-2</v>
      </c>
      <c r="BB9" s="14">
        <v>0.14305324973247499</v>
      </c>
      <c r="BC9" s="14">
        <v>6.2143867574334599E-2</v>
      </c>
      <c r="BD9" s="14"/>
      <c r="BE9" s="14">
        <v>0.23343368373797499</v>
      </c>
      <c r="BF9" s="14">
        <v>0.100112484060117</v>
      </c>
      <c r="BG9" s="14">
        <v>9.79932183308663E-2</v>
      </c>
      <c r="BH9" s="14">
        <v>8.5135077653534397E-2</v>
      </c>
      <c r="BI9" s="14">
        <v>5.0975320283803298E-2</v>
      </c>
      <c r="BJ9" s="14"/>
      <c r="BK9" s="14">
        <v>0.23072111677734899</v>
      </c>
      <c r="BL9" s="14">
        <v>5.3680494015535402E-2</v>
      </c>
      <c r="BM9" s="14">
        <v>0.10391464115372701</v>
      </c>
      <c r="BN9" s="14">
        <v>6.4077735881311701E-2</v>
      </c>
      <c r="BO9" s="14">
        <v>8.2685187405029198E-2</v>
      </c>
      <c r="BP9" s="14"/>
      <c r="BQ9" s="14">
        <v>0.14987641867236201</v>
      </c>
      <c r="BR9" s="14">
        <v>8.2914013020423699E-2</v>
      </c>
      <c r="BS9" s="14"/>
      <c r="BT9" s="14">
        <v>0.108784296557252</v>
      </c>
      <c r="BU9" s="14">
        <v>0.102782524212247</v>
      </c>
      <c r="BV9" s="14"/>
      <c r="BW9" s="14">
        <v>0.15109368450528199</v>
      </c>
      <c r="BX9" s="14">
        <v>8.95525919599479E-2</v>
      </c>
      <c r="BY9" s="14"/>
      <c r="BZ9" s="14">
        <v>8.44064825182817E-2</v>
      </c>
      <c r="CA9" s="14">
        <v>0.15593929852633401</v>
      </c>
      <c r="CB9" s="14">
        <v>3.8814229864255603E-2</v>
      </c>
    </row>
    <row r="10" spans="2:80" x14ac:dyDescent="0.35">
      <c r="B10" s="15" t="s">
        <v>386</v>
      </c>
      <c r="C10" s="14">
        <v>0.241231557107385</v>
      </c>
      <c r="D10" s="14">
        <v>0.270210041791969</v>
      </c>
      <c r="E10" s="14">
        <v>0.208386898169168</v>
      </c>
      <c r="F10" s="14"/>
      <c r="G10" s="14">
        <v>0.301963588659862</v>
      </c>
      <c r="H10" s="14">
        <v>0.32843405846602702</v>
      </c>
      <c r="I10" s="14">
        <v>0.26297732497459497</v>
      </c>
      <c r="J10" s="14">
        <v>0.27110302846603401</v>
      </c>
      <c r="K10" s="14">
        <v>0.184805926287605</v>
      </c>
      <c r="L10" s="14">
        <v>0.13900350324394001</v>
      </c>
      <c r="M10" s="14"/>
      <c r="N10" s="14">
        <v>0.25994180210540402</v>
      </c>
      <c r="O10" s="14">
        <v>0.24858899722997699</v>
      </c>
      <c r="P10" s="14">
        <v>0.23608919061022801</v>
      </c>
      <c r="Q10" s="14">
        <v>0.22096393241706799</v>
      </c>
      <c r="R10" s="14"/>
      <c r="S10" s="14">
        <v>0.27676922776602297</v>
      </c>
      <c r="T10" s="14">
        <v>0.202718595489806</v>
      </c>
      <c r="U10" s="14">
        <v>0.224096055591128</v>
      </c>
      <c r="V10" s="14">
        <v>0.22404754016044401</v>
      </c>
      <c r="W10" s="14">
        <v>0.24677797245118799</v>
      </c>
      <c r="X10" s="14">
        <v>0.235759758053145</v>
      </c>
      <c r="Y10" s="14">
        <v>0.26832307652002702</v>
      </c>
      <c r="Z10" s="14">
        <v>0.28730974543875498</v>
      </c>
      <c r="AA10" s="14">
        <v>0.20638442157989401</v>
      </c>
      <c r="AB10" s="14">
        <v>0.28400449574547798</v>
      </c>
      <c r="AC10" s="14">
        <v>0.1970856509651</v>
      </c>
      <c r="AD10" s="14">
        <v>0.27217595397140198</v>
      </c>
      <c r="AE10" s="14"/>
      <c r="AF10" s="14">
        <v>0.29960135952880401</v>
      </c>
      <c r="AG10" s="14">
        <v>0.211508403156417</v>
      </c>
      <c r="AH10" s="14">
        <v>0.31071104101520702</v>
      </c>
      <c r="AI10" s="14">
        <v>0.21612490870653001</v>
      </c>
      <c r="AJ10" s="14">
        <v>0.281917827833429</v>
      </c>
      <c r="AK10" s="14"/>
      <c r="AL10" s="14">
        <v>0.25920835135298598</v>
      </c>
      <c r="AM10" s="14">
        <v>0.30882742039320299</v>
      </c>
      <c r="AN10" s="14">
        <v>0.23335688610063801</v>
      </c>
      <c r="AO10" s="14">
        <v>0.21632370145610899</v>
      </c>
      <c r="AP10" s="14">
        <v>0.28276495040416999</v>
      </c>
      <c r="AQ10" s="14">
        <v>0.156349201901122</v>
      </c>
      <c r="AR10" s="14"/>
      <c r="AS10" s="14">
        <v>0.21680757115566199</v>
      </c>
      <c r="AT10" s="14">
        <v>0.24205262731714799</v>
      </c>
      <c r="AU10" s="14">
        <v>0.25364319323649698</v>
      </c>
      <c r="AV10" s="14">
        <v>0.31237463413861799</v>
      </c>
      <c r="AW10" s="14">
        <v>0.168781827431256</v>
      </c>
      <c r="AX10" s="14"/>
      <c r="AY10" s="14">
        <v>0.188437904482191</v>
      </c>
      <c r="AZ10" s="14">
        <v>0.26962291764632401</v>
      </c>
      <c r="BA10" s="14">
        <v>0.26640304776127599</v>
      </c>
      <c r="BB10" s="14">
        <v>0.30618401220866998</v>
      </c>
      <c r="BC10" s="14">
        <v>0.17823566507675301</v>
      </c>
      <c r="BD10" s="14"/>
      <c r="BE10" s="14">
        <v>0.192218323753334</v>
      </c>
      <c r="BF10" s="14">
        <v>0.24170270898499299</v>
      </c>
      <c r="BG10" s="14">
        <v>0.26620746222133801</v>
      </c>
      <c r="BH10" s="14">
        <v>0.20970652271788201</v>
      </c>
      <c r="BI10" s="14">
        <v>0.203787254571559</v>
      </c>
      <c r="BJ10" s="14"/>
      <c r="BK10" s="14">
        <v>0.30447946171258999</v>
      </c>
      <c r="BL10" s="14">
        <v>0.29618469375418</v>
      </c>
      <c r="BM10" s="14">
        <v>0.22248505910806701</v>
      </c>
      <c r="BN10" s="14">
        <v>0.214144537381175</v>
      </c>
      <c r="BO10" s="14">
        <v>0.19227462748725399</v>
      </c>
      <c r="BP10" s="14"/>
      <c r="BQ10" s="14">
        <v>0.24818611140771701</v>
      </c>
      <c r="BR10" s="14">
        <v>0.238015279642809</v>
      </c>
      <c r="BS10" s="14"/>
      <c r="BT10" s="14">
        <v>0.25563685788851798</v>
      </c>
      <c r="BU10" s="14">
        <v>0.237222309737424</v>
      </c>
      <c r="BV10" s="14"/>
      <c r="BW10" s="14">
        <v>0.28916678949814201</v>
      </c>
      <c r="BX10" s="14">
        <v>0.226407051879045</v>
      </c>
      <c r="BY10" s="14"/>
      <c r="BZ10" s="14">
        <v>0.20952944555651101</v>
      </c>
      <c r="CA10" s="14">
        <v>0.29855193876934</v>
      </c>
      <c r="CB10" s="14">
        <v>0.31174249796902198</v>
      </c>
    </row>
    <row r="11" spans="2:80" x14ac:dyDescent="0.35">
      <c r="B11" s="15" t="s">
        <v>387</v>
      </c>
      <c r="C11" s="14">
        <v>0.23072254813413001</v>
      </c>
      <c r="D11" s="14">
        <v>0.23230376391458099</v>
      </c>
      <c r="E11" s="14">
        <v>0.22999012122912499</v>
      </c>
      <c r="F11" s="14"/>
      <c r="G11" s="14">
        <v>0.16731042049966299</v>
      </c>
      <c r="H11" s="14">
        <v>0.21177743999823101</v>
      </c>
      <c r="I11" s="14">
        <v>0.27755040910439699</v>
      </c>
      <c r="J11" s="14">
        <v>0.26863120489105402</v>
      </c>
      <c r="K11" s="14">
        <v>0.27671322179705599</v>
      </c>
      <c r="L11" s="14">
        <v>0.187554280576053</v>
      </c>
      <c r="M11" s="14"/>
      <c r="N11" s="14">
        <v>0.20394547529905599</v>
      </c>
      <c r="O11" s="14">
        <v>0.196063786625637</v>
      </c>
      <c r="P11" s="14">
        <v>0.24712689942885299</v>
      </c>
      <c r="Q11" s="14">
        <v>0.27819531778446599</v>
      </c>
      <c r="R11" s="14"/>
      <c r="S11" s="14">
        <v>0.27120535583127298</v>
      </c>
      <c r="T11" s="14">
        <v>0.24941774228869101</v>
      </c>
      <c r="U11" s="14">
        <v>0.262938118443233</v>
      </c>
      <c r="V11" s="14">
        <v>0.237943622264817</v>
      </c>
      <c r="W11" s="14">
        <v>0.20347461071297901</v>
      </c>
      <c r="X11" s="14">
        <v>0.21934660302242301</v>
      </c>
      <c r="Y11" s="14">
        <v>0.22170891216126401</v>
      </c>
      <c r="Z11" s="14">
        <v>0.21311607346886899</v>
      </c>
      <c r="AA11" s="14">
        <v>0.17712714749192901</v>
      </c>
      <c r="AB11" s="14">
        <v>0.182936259417497</v>
      </c>
      <c r="AC11" s="14">
        <v>0.32612394876712097</v>
      </c>
      <c r="AD11" s="14">
        <v>0.14721032120712099</v>
      </c>
      <c r="AE11" s="14"/>
      <c r="AF11" s="14">
        <v>0.18768985900825499</v>
      </c>
      <c r="AG11" s="14">
        <v>0.23848246774175599</v>
      </c>
      <c r="AH11" s="14">
        <v>0.17523148469284699</v>
      </c>
      <c r="AI11" s="14">
        <v>0.25741266662628698</v>
      </c>
      <c r="AJ11" s="14">
        <v>0.22012943780032099</v>
      </c>
      <c r="AK11" s="14"/>
      <c r="AL11" s="14">
        <v>0.248827528826191</v>
      </c>
      <c r="AM11" s="14">
        <v>0.17888868210668499</v>
      </c>
      <c r="AN11" s="14">
        <v>0.137031042896053</v>
      </c>
      <c r="AO11" s="14">
        <v>0.26929205574972098</v>
      </c>
      <c r="AP11" s="14">
        <v>0.18256384489453301</v>
      </c>
      <c r="AQ11" s="14">
        <v>0.31826959553300399</v>
      </c>
      <c r="AR11" s="14"/>
      <c r="AS11" s="14">
        <v>0.28815167771884498</v>
      </c>
      <c r="AT11" s="14">
        <v>0.21877143267407101</v>
      </c>
      <c r="AU11" s="14">
        <v>0.17638780252157099</v>
      </c>
      <c r="AV11" s="14">
        <v>0.23033062220350101</v>
      </c>
      <c r="AW11" s="14">
        <v>0.188757081151641</v>
      </c>
      <c r="AX11" s="14"/>
      <c r="AY11" s="14">
        <v>0.21864559445220999</v>
      </c>
      <c r="AZ11" s="14">
        <v>0.21630183901192299</v>
      </c>
      <c r="BA11" s="14">
        <v>0.29992328090727999</v>
      </c>
      <c r="BB11" s="14">
        <v>0.17466633002673099</v>
      </c>
      <c r="BC11" s="14">
        <v>0.28307008198169198</v>
      </c>
      <c r="BD11" s="14"/>
      <c r="BE11" s="14">
        <v>0.19868109138593701</v>
      </c>
      <c r="BF11" s="14">
        <v>0.22363889416042099</v>
      </c>
      <c r="BG11" s="14">
        <v>0.22898809030749301</v>
      </c>
      <c r="BH11" s="14">
        <v>0.229746112617677</v>
      </c>
      <c r="BI11" s="14">
        <v>0.38419883831961299</v>
      </c>
      <c r="BJ11" s="14"/>
      <c r="BK11" s="14">
        <v>0.209099801389872</v>
      </c>
      <c r="BL11" s="14">
        <v>0.26509283702951802</v>
      </c>
      <c r="BM11" s="14">
        <v>0.26296885282299398</v>
      </c>
      <c r="BN11" s="14">
        <v>0.175215051054773</v>
      </c>
      <c r="BO11" s="14">
        <v>0.23669691996959399</v>
      </c>
      <c r="BP11" s="14"/>
      <c r="BQ11" s="14">
        <v>0.25290410852028</v>
      </c>
      <c r="BR11" s="14">
        <v>0.22046422679271399</v>
      </c>
      <c r="BS11" s="14"/>
      <c r="BT11" s="14">
        <v>0.16988411151779101</v>
      </c>
      <c r="BU11" s="14">
        <v>0.247654950011921</v>
      </c>
      <c r="BV11" s="14"/>
      <c r="BW11" s="14">
        <v>0.22562074890147801</v>
      </c>
      <c r="BX11" s="14">
        <v>0.232300336446115</v>
      </c>
      <c r="BY11" s="14"/>
      <c r="BZ11" s="14">
        <v>0.22705155710978001</v>
      </c>
      <c r="CA11" s="14">
        <v>0.22044074933920799</v>
      </c>
      <c r="CB11" s="14">
        <v>0.35234957017653401</v>
      </c>
    </row>
    <row r="12" spans="2:80" x14ac:dyDescent="0.35">
      <c r="B12" s="15" t="s">
        <v>388</v>
      </c>
      <c r="C12" s="14">
        <v>0.244396996804948</v>
      </c>
      <c r="D12" s="14">
        <v>0.218637370147161</v>
      </c>
      <c r="E12" s="14">
        <v>0.27352726525242399</v>
      </c>
      <c r="F12" s="14"/>
      <c r="G12" s="14">
        <v>0.20060714620620201</v>
      </c>
      <c r="H12" s="14">
        <v>0.1519592270273</v>
      </c>
      <c r="I12" s="14">
        <v>0.20493110310434501</v>
      </c>
      <c r="J12" s="14">
        <v>0.19585870958940799</v>
      </c>
      <c r="K12" s="14">
        <v>0.30115277953474701</v>
      </c>
      <c r="L12" s="14">
        <v>0.36790878386211101</v>
      </c>
      <c r="M12" s="14"/>
      <c r="N12" s="14">
        <v>0.259675077674414</v>
      </c>
      <c r="O12" s="14">
        <v>0.27205221739100199</v>
      </c>
      <c r="P12" s="14">
        <v>0.23336794927936799</v>
      </c>
      <c r="Q12" s="14">
        <v>0.20850011986136099</v>
      </c>
      <c r="R12" s="14"/>
      <c r="S12" s="14">
        <v>0.193875743151291</v>
      </c>
      <c r="T12" s="14">
        <v>0.226700306211747</v>
      </c>
      <c r="U12" s="14">
        <v>0.33468542220674402</v>
      </c>
      <c r="V12" s="14">
        <v>0.30458406717326603</v>
      </c>
      <c r="W12" s="14">
        <v>0.27519131439283401</v>
      </c>
      <c r="X12" s="14">
        <v>0.19183698246779299</v>
      </c>
      <c r="Y12" s="14">
        <v>0.17525521626099699</v>
      </c>
      <c r="Z12" s="14">
        <v>0.25794592851991699</v>
      </c>
      <c r="AA12" s="14">
        <v>0.25945622581782801</v>
      </c>
      <c r="AB12" s="14">
        <v>0.26077192340855798</v>
      </c>
      <c r="AC12" s="14">
        <v>0.28512190038535901</v>
      </c>
      <c r="AD12" s="14">
        <v>0.25469945120024301</v>
      </c>
      <c r="AE12" s="14"/>
      <c r="AF12" s="14">
        <v>0.24007753966076101</v>
      </c>
      <c r="AG12" s="14">
        <v>0.25235774724471599</v>
      </c>
      <c r="AH12" s="14">
        <v>0.28768941713475099</v>
      </c>
      <c r="AI12" s="14">
        <v>0.23078666604977999</v>
      </c>
      <c r="AJ12" s="14">
        <v>0.21603525718331901</v>
      </c>
      <c r="AK12" s="14"/>
      <c r="AL12" s="14">
        <v>0.19483708145652701</v>
      </c>
      <c r="AM12" s="14">
        <v>0.27246471195508098</v>
      </c>
      <c r="AN12" s="14">
        <v>0.31394935857681899</v>
      </c>
      <c r="AO12" s="14">
        <v>0.22686808878206899</v>
      </c>
      <c r="AP12" s="14">
        <v>0.23806774661799901</v>
      </c>
      <c r="AQ12" s="14">
        <v>0.27019058501359799</v>
      </c>
      <c r="AR12" s="14"/>
      <c r="AS12" s="14">
        <v>0.23012119391251901</v>
      </c>
      <c r="AT12" s="14">
        <v>0.22981072531612301</v>
      </c>
      <c r="AU12" s="14">
        <v>0.26738215702007501</v>
      </c>
      <c r="AV12" s="14">
        <v>0.219641428064837</v>
      </c>
      <c r="AW12" s="14">
        <v>0.21003901784597001</v>
      </c>
      <c r="AX12" s="14"/>
      <c r="AY12" s="14">
        <v>0.279232820118342</v>
      </c>
      <c r="AZ12" s="14">
        <v>0.248118478729657</v>
      </c>
      <c r="BA12" s="14">
        <v>0.20253610466815</v>
      </c>
      <c r="BB12" s="14">
        <v>0.22399502879855099</v>
      </c>
      <c r="BC12" s="14">
        <v>0.26178411046076999</v>
      </c>
      <c r="BD12" s="14"/>
      <c r="BE12" s="14">
        <v>0.16585146733592801</v>
      </c>
      <c r="BF12" s="14">
        <v>0.24339759245244599</v>
      </c>
      <c r="BG12" s="14">
        <v>0.255854658760302</v>
      </c>
      <c r="BH12" s="14">
        <v>0.29261062563600798</v>
      </c>
      <c r="BI12" s="14">
        <v>7.5480874647372007E-2</v>
      </c>
      <c r="BJ12" s="14"/>
      <c r="BK12" s="14">
        <v>0.16531940568018599</v>
      </c>
      <c r="BL12" s="14">
        <v>0.21940406391905901</v>
      </c>
      <c r="BM12" s="14">
        <v>0.260145260015269</v>
      </c>
      <c r="BN12" s="14">
        <v>0.31829147021715798</v>
      </c>
      <c r="BO12" s="14">
        <v>0.24315837184085801</v>
      </c>
      <c r="BP12" s="14"/>
      <c r="BQ12" s="14">
        <v>0.202369692664223</v>
      </c>
      <c r="BR12" s="14">
        <v>0.26383339277906298</v>
      </c>
      <c r="BS12" s="14"/>
      <c r="BT12" s="14">
        <v>0.24774371510704199</v>
      </c>
      <c r="BU12" s="14">
        <v>0.24346554651768701</v>
      </c>
      <c r="BV12" s="14"/>
      <c r="BW12" s="14">
        <v>0.20019235322810799</v>
      </c>
      <c r="BX12" s="14">
        <v>0.25806777583611801</v>
      </c>
      <c r="BY12" s="14"/>
      <c r="BZ12" s="14">
        <v>0.27210197079920501</v>
      </c>
      <c r="CA12" s="14">
        <v>0.194980017575516</v>
      </c>
      <c r="CB12" s="14">
        <v>0.17824169932541301</v>
      </c>
    </row>
    <row r="13" spans="2:80" x14ac:dyDescent="0.35">
      <c r="B13" s="15" t="s">
        <v>389</v>
      </c>
      <c r="C13" s="14">
        <v>0.13271854535892499</v>
      </c>
      <c r="D13" s="14">
        <v>0.12882238158574</v>
      </c>
      <c r="E13" s="14">
        <v>0.13753590025072501</v>
      </c>
      <c r="F13" s="14"/>
      <c r="G13" s="14">
        <v>0.100214544000697</v>
      </c>
      <c r="H13" s="14">
        <v>8.2234945506549098E-2</v>
      </c>
      <c r="I13" s="14">
        <v>0.103332038381082</v>
      </c>
      <c r="J13" s="14">
        <v>0.116455830016351</v>
      </c>
      <c r="K13" s="14">
        <v>0.12664224129019899</v>
      </c>
      <c r="L13" s="14">
        <v>0.22782789305114801</v>
      </c>
      <c r="M13" s="14"/>
      <c r="N13" s="14">
        <v>0.14425252655851101</v>
      </c>
      <c r="O13" s="14">
        <v>0.14223575534854499</v>
      </c>
      <c r="P13" s="14">
        <v>0.117110503114187</v>
      </c>
      <c r="Q13" s="14">
        <v>0.123808697610247</v>
      </c>
      <c r="R13" s="14"/>
      <c r="S13" s="14">
        <v>0.109779375999888</v>
      </c>
      <c r="T13" s="14">
        <v>0.149181326258712</v>
      </c>
      <c r="U13" s="14">
        <v>4.1762244464952997E-2</v>
      </c>
      <c r="V13" s="14">
        <v>0.112960025870059</v>
      </c>
      <c r="W13" s="14">
        <v>9.6068651847181594E-2</v>
      </c>
      <c r="X13" s="14">
        <v>0.17501780803063</v>
      </c>
      <c r="Y13" s="14">
        <v>0.168819209643156</v>
      </c>
      <c r="Z13" s="14">
        <v>0.15198076313068101</v>
      </c>
      <c r="AA13" s="14">
        <v>0.132037629238801</v>
      </c>
      <c r="AB13" s="14">
        <v>0.160737341411053</v>
      </c>
      <c r="AC13" s="14">
        <v>0.122588251904761</v>
      </c>
      <c r="AD13" s="14">
        <v>0.23139873761080301</v>
      </c>
      <c r="AE13" s="14"/>
      <c r="AF13" s="14">
        <v>0.119093373018289</v>
      </c>
      <c r="AG13" s="14">
        <v>0.13769748015064201</v>
      </c>
      <c r="AH13" s="14">
        <v>0.14928478930684899</v>
      </c>
      <c r="AI13" s="14">
        <v>0.168435843257358</v>
      </c>
      <c r="AJ13" s="14">
        <v>9.6015883135191396E-2</v>
      </c>
      <c r="AK13" s="14"/>
      <c r="AL13" s="14">
        <v>0.119870795009322</v>
      </c>
      <c r="AM13" s="14">
        <v>7.8641707678688805E-2</v>
      </c>
      <c r="AN13" s="14">
        <v>0.18558999085577901</v>
      </c>
      <c r="AO13" s="14">
        <v>0.14057310769738199</v>
      </c>
      <c r="AP13" s="14">
        <v>0.166264191744288</v>
      </c>
      <c r="AQ13" s="14">
        <v>0.14118819131539601</v>
      </c>
      <c r="AR13" s="14"/>
      <c r="AS13" s="14">
        <v>9.7201859227282097E-2</v>
      </c>
      <c r="AT13" s="14">
        <v>0.125937977382162</v>
      </c>
      <c r="AU13" s="14">
        <v>0.15823962718749099</v>
      </c>
      <c r="AV13" s="14">
        <v>0.131611291517333</v>
      </c>
      <c r="AW13" s="14">
        <v>0.18464380429147201</v>
      </c>
      <c r="AX13" s="14"/>
      <c r="AY13" s="14">
        <v>0.16753428365072101</v>
      </c>
      <c r="AZ13" s="14">
        <v>0.12904723161963799</v>
      </c>
      <c r="BA13" s="14">
        <v>9.6901160375493095E-2</v>
      </c>
      <c r="BB13" s="14">
        <v>0.113377495203802</v>
      </c>
      <c r="BC13" s="14">
        <v>0.15204107008755299</v>
      </c>
      <c r="BD13" s="14"/>
      <c r="BE13" s="14">
        <v>0.107958088560534</v>
      </c>
      <c r="BF13" s="14">
        <v>0.14231618947063199</v>
      </c>
      <c r="BG13" s="14">
        <v>0.121391273976398</v>
      </c>
      <c r="BH13" s="14">
        <v>0.123036147512359</v>
      </c>
      <c r="BI13" s="14">
        <v>0.23748602467195001</v>
      </c>
      <c r="BJ13" s="14"/>
      <c r="BK13" s="14">
        <v>5.34536288630812E-2</v>
      </c>
      <c r="BL13" s="14">
        <v>0.103845118740094</v>
      </c>
      <c r="BM13" s="14">
        <v>9.8128792903992304E-2</v>
      </c>
      <c r="BN13" s="14">
        <v>0.187995405499403</v>
      </c>
      <c r="BO13" s="14">
        <v>0.20235222970478201</v>
      </c>
      <c r="BP13" s="14"/>
      <c r="BQ13" s="14">
        <v>0.135032681007797</v>
      </c>
      <c r="BR13" s="14">
        <v>0.131648325469049</v>
      </c>
      <c r="BS13" s="14"/>
      <c r="BT13" s="14">
        <v>0.15499859480473999</v>
      </c>
      <c r="BU13" s="14">
        <v>0.12651761758932101</v>
      </c>
      <c r="BV13" s="14"/>
      <c r="BW13" s="14">
        <v>0.107163237190101</v>
      </c>
      <c r="BX13" s="14">
        <v>0.140621809423077</v>
      </c>
      <c r="BY13" s="14"/>
      <c r="BZ13" s="14">
        <v>0.16153215584091299</v>
      </c>
      <c r="CA13" s="14">
        <v>7.8654069194748905E-2</v>
      </c>
      <c r="CB13" s="14">
        <v>8.1821470564177698E-2</v>
      </c>
    </row>
    <row r="14" spans="2:80" x14ac:dyDescent="0.35">
      <c r="B14" s="15" t="s">
        <v>167</v>
      </c>
      <c r="C14" s="20">
        <v>4.6841112095226102E-2</v>
      </c>
      <c r="D14" s="20">
        <v>3.2126110620176201E-2</v>
      </c>
      <c r="E14" s="20">
        <v>6.1078698933076499E-2</v>
      </c>
      <c r="F14" s="20"/>
      <c r="G14" s="20">
        <v>5.8203753181881299E-2</v>
      </c>
      <c r="H14" s="20">
        <v>6.9795275742184304E-2</v>
      </c>
      <c r="I14" s="20">
        <v>4.7046837738409397E-2</v>
      </c>
      <c r="J14" s="20">
        <v>2.3215389960262199E-2</v>
      </c>
      <c r="K14" s="20">
        <v>4.4460851003801802E-2</v>
      </c>
      <c r="L14" s="20">
        <v>4.2035971474365198E-2</v>
      </c>
      <c r="M14" s="20"/>
      <c r="N14" s="20">
        <v>3.7792489741571497E-2</v>
      </c>
      <c r="O14" s="20">
        <v>3.6121225524098799E-2</v>
      </c>
      <c r="P14" s="20">
        <v>5.0119386711554401E-2</v>
      </c>
      <c r="Q14" s="20">
        <v>6.4407758213702496E-2</v>
      </c>
      <c r="R14" s="20"/>
      <c r="S14" s="20">
        <v>3.2970814409878001E-2</v>
      </c>
      <c r="T14" s="20">
        <v>4.3370671046654E-2</v>
      </c>
      <c r="U14" s="20">
        <v>5.5476477688090997E-2</v>
      </c>
      <c r="V14" s="20">
        <v>7.4098128812592506E-2</v>
      </c>
      <c r="W14" s="20">
        <v>3.7959128598821203E-2</v>
      </c>
      <c r="X14" s="20">
        <v>6.1204465440441197E-2</v>
      </c>
      <c r="Y14" s="20">
        <v>0.13499823001928801</v>
      </c>
      <c r="Z14" s="20">
        <v>2.1052031401442101E-2</v>
      </c>
      <c r="AA14" s="20">
        <v>4.9690355702745603E-2</v>
      </c>
      <c r="AB14" s="20">
        <v>0</v>
      </c>
      <c r="AC14" s="20">
        <v>1.9128265669475199E-2</v>
      </c>
      <c r="AD14" s="20">
        <v>0</v>
      </c>
      <c r="AE14" s="20"/>
      <c r="AF14" s="20">
        <v>4.9882848796875302E-2</v>
      </c>
      <c r="AG14" s="20">
        <v>3.2886053254042202E-2</v>
      </c>
      <c r="AH14" s="20">
        <v>3.1086507694833301E-2</v>
      </c>
      <c r="AI14" s="20">
        <v>2.87747280125746E-2</v>
      </c>
      <c r="AJ14" s="20">
        <v>9.0590750033914494E-2</v>
      </c>
      <c r="AK14" s="20"/>
      <c r="AL14" s="20">
        <v>3.4533962045575399E-2</v>
      </c>
      <c r="AM14" s="20">
        <v>6.2519682281289804E-2</v>
      </c>
      <c r="AN14" s="20">
        <v>5.1805323012669997E-2</v>
      </c>
      <c r="AO14" s="20">
        <v>1.0498011923526699E-2</v>
      </c>
      <c r="AP14" s="20">
        <v>6.5842870872682896E-2</v>
      </c>
      <c r="AQ14" s="20">
        <v>7.8116333891991796E-2</v>
      </c>
      <c r="AR14" s="20"/>
      <c r="AS14" s="20">
        <v>6.8209371272570304E-2</v>
      </c>
      <c r="AT14" s="20">
        <v>4.6704983379931897E-2</v>
      </c>
      <c r="AU14" s="20">
        <v>2.1142061532270801E-2</v>
      </c>
      <c r="AV14" s="20">
        <v>3.6791198719055798E-2</v>
      </c>
      <c r="AW14" s="20">
        <v>0</v>
      </c>
      <c r="AX14" s="20"/>
      <c r="AY14" s="20">
        <v>4.2658238071786203E-2</v>
      </c>
      <c r="AZ14" s="20">
        <v>2.9735221869829701E-2</v>
      </c>
      <c r="BA14" s="20">
        <v>3.6713737647194801E-2</v>
      </c>
      <c r="BB14" s="20">
        <v>3.8723884029770499E-2</v>
      </c>
      <c r="BC14" s="20">
        <v>6.2725204818897304E-2</v>
      </c>
      <c r="BD14" s="20"/>
      <c r="BE14" s="20">
        <v>0.101857345226292</v>
      </c>
      <c r="BF14" s="20">
        <v>4.8832130871389601E-2</v>
      </c>
      <c r="BG14" s="20">
        <v>2.95652964036019E-2</v>
      </c>
      <c r="BH14" s="20">
        <v>5.97655138625394E-2</v>
      </c>
      <c r="BI14" s="20">
        <v>4.8071687505702697E-2</v>
      </c>
      <c r="BJ14" s="20"/>
      <c r="BK14" s="20">
        <v>3.6926585576922202E-2</v>
      </c>
      <c r="BL14" s="20">
        <v>6.1792792541613399E-2</v>
      </c>
      <c r="BM14" s="20">
        <v>5.2357393995950997E-2</v>
      </c>
      <c r="BN14" s="20">
        <v>4.0275799966179401E-2</v>
      </c>
      <c r="BO14" s="20">
        <v>4.2832663592482799E-2</v>
      </c>
      <c r="BP14" s="20"/>
      <c r="BQ14" s="20">
        <v>1.1630987727621099E-2</v>
      </c>
      <c r="BR14" s="20">
        <v>6.3124762295940995E-2</v>
      </c>
      <c r="BS14" s="20"/>
      <c r="BT14" s="20">
        <v>6.2952424124657E-2</v>
      </c>
      <c r="BU14" s="20">
        <v>4.2357051931399603E-2</v>
      </c>
      <c r="BV14" s="20"/>
      <c r="BW14" s="20">
        <v>2.6763186676889698E-2</v>
      </c>
      <c r="BX14" s="20">
        <v>5.3050434455698597E-2</v>
      </c>
      <c r="BY14" s="20"/>
      <c r="BZ14" s="20">
        <v>4.5378388175309502E-2</v>
      </c>
      <c r="CA14" s="20">
        <v>5.14339265948539E-2</v>
      </c>
      <c r="CB14" s="20">
        <v>3.7030532100597702E-2</v>
      </c>
    </row>
    <row r="15" spans="2:80" x14ac:dyDescent="0.35">
      <c r="B15" s="16" t="s">
        <v>279</v>
      </c>
    </row>
    <row r="16" spans="2:80" x14ac:dyDescent="0.35">
      <c r="B16" t="s">
        <v>120</v>
      </c>
    </row>
    <row r="17" spans="2:2" x14ac:dyDescent="0.35">
      <c r="B17" t="s">
        <v>121</v>
      </c>
    </row>
    <row r="19" spans="2:2" x14ac:dyDescent="0.35">
      <c r="B19" s="8" t="str">
        <f>HYPERLINK("#'Contents'!A1", "Return to Contents")</f>
        <v>Return to Contents</v>
      </c>
    </row>
  </sheetData>
  <mergeCells count="15">
    <mergeCell ref="D2:BO2"/>
    <mergeCell ref="BK5:BO5"/>
    <mergeCell ref="BQ5:BR5"/>
    <mergeCell ref="BT5:BU5"/>
    <mergeCell ref="BW5:BX5"/>
    <mergeCell ref="D5:E5"/>
    <mergeCell ref="G5:L5"/>
    <mergeCell ref="N5:Q5"/>
    <mergeCell ref="S5:AD5"/>
    <mergeCell ref="AF5:AJ5"/>
    <mergeCell ref="BZ5:CB5"/>
    <mergeCell ref="AL5:AQ5"/>
    <mergeCell ref="AS5:AW5"/>
    <mergeCell ref="AY5:BC5"/>
    <mergeCell ref="BE5:BI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e76d4e-c34b-4f3b-bdbf-c0061c658805" xsi:nil="true"/>
    <lcf76f155ced4ddcb4097134ff3c332f xmlns="d79df8b1-8cb9-449b-a79c-5693b23da43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312675E4ADD804CBFC58F982DFE7079" ma:contentTypeVersion="12" ma:contentTypeDescription="Create a new document." ma:contentTypeScope="" ma:versionID="3633abe31d6e1db98be2c81190e79012">
  <xsd:schema xmlns:xsd="http://www.w3.org/2001/XMLSchema" xmlns:xs="http://www.w3.org/2001/XMLSchema" xmlns:p="http://schemas.microsoft.com/office/2006/metadata/properties" xmlns:ns2="d79df8b1-8cb9-449b-a79c-5693b23da43f" xmlns:ns3="26e76d4e-c34b-4f3b-bdbf-c0061c658805" targetNamespace="http://schemas.microsoft.com/office/2006/metadata/properties" ma:root="true" ma:fieldsID="c17707df91faea3ebd3a9e5b997bde1a" ns2:_="" ns3:_="">
    <xsd:import namespace="d79df8b1-8cb9-449b-a79c-5693b23da43f"/>
    <xsd:import namespace="26e76d4e-c34b-4f3b-bdbf-c0061c65880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GenerationTime" minOccurs="0"/>
                <xsd:element ref="ns2:MediaServiceEventHashCode" minOccurs="0"/>
                <xsd:element ref="ns2:MediaLengthInSeconds" minOccurs="0"/>
                <xsd:element ref="ns2:MediaServiceDateTaken"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9df8b1-8cb9-449b-a79c-5693b23da4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5df8b02-2a64-4fc8-80eb-895fa721035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e76d4e-c34b-4f3b-bdbf-c0061c65880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4835182-45ea-4441-ab90-0c744c740d12}" ma:internalName="TaxCatchAll" ma:showField="CatchAllData" ma:web="26e76d4e-c34b-4f3b-bdbf-c0061c6588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AC603AA-CE2F-4CA8-A24C-7FC88FA08AF8}">
  <ds:schemaRefs>
    <ds:schemaRef ds:uri="http://schemas.microsoft.com/sharepoint/v3/contenttype/forms"/>
  </ds:schemaRefs>
</ds:datastoreItem>
</file>

<file path=customXml/itemProps2.xml><?xml version="1.0" encoding="utf-8"?>
<ds:datastoreItem xmlns:ds="http://schemas.openxmlformats.org/officeDocument/2006/customXml" ds:itemID="{5F7FEDC6-E997-4DA8-86DA-E160317D16F4}">
  <ds:schemaRefs>
    <ds:schemaRef ds:uri="http://schemas.microsoft.com/office/2006/metadata/properties"/>
    <ds:schemaRef ds:uri="http://schemas.microsoft.com/office/infopath/2007/PartnerControls"/>
    <ds:schemaRef ds:uri="26e76d4e-c34b-4f3b-bdbf-c0061c658805"/>
    <ds:schemaRef ds:uri="d79df8b1-8cb9-449b-a79c-5693b23da43f"/>
  </ds:schemaRefs>
</ds:datastoreItem>
</file>

<file path=customXml/itemProps3.xml><?xml version="1.0" encoding="utf-8"?>
<ds:datastoreItem xmlns:ds="http://schemas.openxmlformats.org/officeDocument/2006/customXml" ds:itemID="{8259C0AF-8313-4A77-8835-15E63DDBF5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9df8b1-8cb9-449b-a79c-5693b23da43f"/>
    <ds:schemaRef ds:uri="26e76d4e-c34b-4f3b-bdbf-c0061c6588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138</vt:i4>
      </vt:variant>
    </vt:vector>
  </HeadingPairs>
  <TitlesOfParts>
    <vt:vector size="138"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SunitaPfitzner</dc:creator>
  <cp:lastModifiedBy>Sunita Pfitzner</cp:lastModifiedBy>
  <dcterms:created xsi:type="dcterms:W3CDTF">2026-03-17T13:15:40Z</dcterms:created>
  <dcterms:modified xsi:type="dcterms:W3CDTF">2026-04-09T13:20:37Z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0x010100B312675E4ADD804CBFC58F982DFE7079</vt:lpwstr>
  </property>
  <property fmtid="{D5CDD505-2E9C-101B-9397-08002B2CF9AE}" pid="3" name="MediaServiceImageTags">
    <vt:lpwstr/>
  </property>
</Properties>
</file>